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5.xml" ContentType="application/vnd.openxmlformats-officedocument.drawingml.chart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lsumail2-my.sharepoint.com/personal/hulloa2_lsu_edu/Documents/01Research/CPRA shear strength/WSLP Geotechnical Data/Project CPTs/Spreadsheets/"/>
    </mc:Choice>
  </mc:AlternateContent>
  <xr:revisionPtr revIDLastSave="0" documentId="8_{57BD431F-79F2-4628-8012-3FDE294AF337}" xr6:coauthVersionLast="47" xr6:coauthVersionMax="47" xr10:uidLastSave="{00000000-0000-0000-0000-000000000000}"/>
  <bookViews>
    <workbookView xWindow="20370" yWindow="-3960" windowWidth="19440" windowHeight="15000" tabRatio="745" activeTab="4" xr2:uid="{00000000-000D-0000-FFFF-FFFF00000000}"/>
  </bookViews>
  <sheets>
    <sheet name="013C" sheetId="126" r:id="rId1"/>
    <sheet name="014C" sheetId="127" r:id="rId2"/>
    <sheet name="015C" sheetId="128" r:id="rId3"/>
    <sheet name="016C" sheetId="129" r:id="rId4"/>
    <sheet name="017C" sheetId="130" r:id="rId5"/>
  </sheets>
  <definedNames>
    <definedName name="_xlnm.Print_Area" localSheetId="0">'013C'!$CP$13:$DJ$76,'013C'!$BR$13:$CL$76</definedName>
    <definedName name="_xlnm.Print_Area" localSheetId="1">'014C'!$CP$13:$DJ$76,'014C'!$BR$13:$CL$76</definedName>
    <definedName name="_xlnm.Print_Area" localSheetId="2">'015C'!$CP$13:$DJ$76,'015C'!$BR$13:$CL$76</definedName>
    <definedName name="_xlnm.Print_Area" localSheetId="3">'016C'!$CP$13:$DJ$76,'016C'!$BR$13:$CL$76</definedName>
    <definedName name="_xlnm.Print_Area" localSheetId="4">'017C'!$CP$13:$DJ$76,'017C'!$BR$13:$CL$76</definedName>
    <definedName name="_xlnm.Print_Titles" localSheetId="0">'013C'!$12:$12</definedName>
    <definedName name="_xlnm.Print_Titles" localSheetId="1">'014C'!$12:$12</definedName>
    <definedName name="_xlnm.Print_Titles" localSheetId="2">'015C'!$12:$12</definedName>
    <definedName name="_xlnm.Print_Titles" localSheetId="3">'016C'!$12:$12</definedName>
    <definedName name="_xlnm.Print_Titles" localSheetId="4">'017C'!$12:$12</definedName>
    <definedName name="solver_adj" localSheetId="0" hidden="1">'013C'!$AL$9</definedName>
    <definedName name="solver_adj" localSheetId="1" hidden="1">'014C'!$AL$9</definedName>
    <definedName name="solver_adj" localSheetId="2" hidden="1">'015C'!$AL$9</definedName>
    <definedName name="solver_adj" localSheetId="3" hidden="1">'016C'!$AL$9</definedName>
    <definedName name="solver_adj" localSheetId="4" hidden="1">'017C'!$AL$9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itr" localSheetId="0" hidden="1">100</definedName>
    <definedName name="solver_itr" localSheetId="1" hidden="1">100</definedName>
    <definedName name="solver_itr" localSheetId="2" hidden="1">100</definedName>
    <definedName name="solver_itr" localSheetId="3" hidden="1">100</definedName>
    <definedName name="solver_itr" localSheetId="4" hidden="1">100</definedName>
    <definedName name="solver_lhs1" localSheetId="0" hidden="1">'013C'!$AL$9</definedName>
    <definedName name="solver_lhs1" localSheetId="1" hidden="1">'014C'!$AL$9</definedName>
    <definedName name="solver_lhs1" localSheetId="2" hidden="1">'015C'!$AL$9</definedName>
    <definedName name="solver_lhs1" localSheetId="3" hidden="1">'016C'!$AL$9</definedName>
    <definedName name="solver_lhs1" localSheetId="4" hidden="1">'017C'!$AL$9</definedName>
    <definedName name="solver_lhs2" localSheetId="0" hidden="1">'013C'!$AO$34</definedName>
    <definedName name="solver_lhs2" localSheetId="1" hidden="1">'014C'!$AO$34</definedName>
    <definedName name="solver_lhs2" localSheetId="2" hidden="1">'015C'!$AO$34</definedName>
    <definedName name="solver_lhs2" localSheetId="3" hidden="1">'016C'!$AO$34</definedName>
    <definedName name="solver_lhs2" localSheetId="4" hidden="1">'017C'!$AO$34</definedName>
    <definedName name="solver_lin" localSheetId="0" hidden="1">2</definedName>
    <definedName name="solver_lin" localSheetId="1" hidden="1">2</definedName>
    <definedName name="solver_lin" localSheetId="2" hidden="1">2</definedName>
    <definedName name="solver_lin" localSheetId="3" hidden="1">2</definedName>
    <definedName name="solver_lin" localSheetId="4" hidden="1">2</definedName>
    <definedName name="solver_neg" localSheetId="0" hidden="1">2</definedName>
    <definedName name="solver_neg" localSheetId="1" hidden="1">2</definedName>
    <definedName name="solver_neg" localSheetId="2" hidden="1">2</definedName>
    <definedName name="solver_neg" localSheetId="3" hidden="1">2</definedName>
    <definedName name="solver_neg" localSheetId="4" hidden="1">2</definedName>
    <definedName name="solver_num" localSheetId="0" hidden="1">2</definedName>
    <definedName name="solver_num" localSheetId="1" hidden="1">2</definedName>
    <definedName name="solver_num" localSheetId="2" hidden="1">2</definedName>
    <definedName name="solver_num" localSheetId="3" hidden="1">2</definedName>
    <definedName name="solver_num" localSheetId="4" hidden="1">2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opt" localSheetId="0" hidden="1">'013C'!$W$9</definedName>
    <definedName name="solver_opt" localSheetId="1" hidden="1">'014C'!$W$9</definedName>
    <definedName name="solver_opt" localSheetId="2" hidden="1">'015C'!$W$9</definedName>
    <definedName name="solver_opt" localSheetId="3" hidden="1">'016C'!$W$9</definedName>
    <definedName name="solver_opt" localSheetId="4" hidden="1">'017C'!$W$9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rel1" localSheetId="0" hidden="1">3</definedName>
    <definedName name="solver_rel1" localSheetId="1" hidden="1">3</definedName>
    <definedName name="solver_rel1" localSheetId="2" hidden="1">3</definedName>
    <definedName name="solver_rel1" localSheetId="3" hidden="1">3</definedName>
    <definedName name="solver_rel1" localSheetId="4" hidden="1">3</definedName>
    <definedName name="solver_rel2" localSheetId="0" hidden="1">3</definedName>
    <definedName name="solver_rel2" localSheetId="1" hidden="1">3</definedName>
    <definedName name="solver_rel2" localSheetId="2" hidden="1">3</definedName>
    <definedName name="solver_rel2" localSheetId="3" hidden="1">3</definedName>
    <definedName name="solver_rel2" localSheetId="4" hidden="1">3</definedName>
    <definedName name="solver_rhs1" localSheetId="0" hidden="1">0</definedName>
    <definedName name="solver_rhs1" localSheetId="1" hidden="1">0</definedName>
    <definedName name="solver_rhs1" localSheetId="2" hidden="1">0</definedName>
    <definedName name="solver_rhs1" localSheetId="3" hidden="1">0</definedName>
    <definedName name="solver_rhs1" localSheetId="4" hidden="1">0</definedName>
    <definedName name="solver_rhs2" localSheetId="0" hidden="1">1</definedName>
    <definedName name="solver_rhs2" localSheetId="1" hidden="1">1</definedName>
    <definedName name="solver_rhs2" localSheetId="2" hidden="1">1</definedName>
    <definedName name="solver_rhs2" localSheetId="3" hidden="1">1</definedName>
    <definedName name="solver_rhs2" localSheetId="4" hidden="1">1</definedName>
    <definedName name="solver_scl" localSheetId="0" hidden="1">2</definedName>
    <definedName name="solver_scl" localSheetId="1" hidden="1">2</definedName>
    <definedName name="solver_scl" localSheetId="2" hidden="1">2</definedName>
    <definedName name="solver_scl" localSheetId="3" hidden="1">2</definedName>
    <definedName name="solver_scl" localSheetId="4" hidden="1">2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tim" localSheetId="0" hidden="1">100</definedName>
    <definedName name="solver_tim" localSheetId="1" hidden="1">100</definedName>
    <definedName name="solver_tim" localSheetId="2" hidden="1">100</definedName>
    <definedName name="solver_tim" localSheetId="3" hidden="1">100</definedName>
    <definedName name="solver_tim" localSheetId="4" hidden="1">100</definedName>
    <definedName name="solver_tol" localSheetId="0" hidden="1">0.05</definedName>
    <definedName name="solver_tol" localSheetId="1" hidden="1">0.05</definedName>
    <definedName name="solver_tol" localSheetId="2" hidden="1">0.05</definedName>
    <definedName name="solver_tol" localSheetId="3" hidden="1">0.05</definedName>
    <definedName name="solver_tol" localSheetId="4" hidden="1">0.05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val" localSheetId="0" hidden="1">1</definedName>
    <definedName name="solver_val" localSheetId="1" hidden="1">1</definedName>
    <definedName name="solver_val" localSheetId="2" hidden="1">1</definedName>
    <definedName name="solver_val" localSheetId="3" hidden="1">1</definedName>
    <definedName name="solver_val" localSheetId="4" hidden="1">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30" l="1"/>
  <c r="BL15" i="130"/>
  <c r="BN15" i="130"/>
  <c r="BL16" i="130"/>
  <c r="BN16" i="130"/>
  <c r="BL17" i="130"/>
  <c r="BN17" i="130"/>
  <c r="BL18" i="130"/>
  <c r="BN18" i="130"/>
  <c r="BL19" i="130"/>
  <c r="BN19" i="130"/>
  <c r="BN20" i="130"/>
  <c r="BN21" i="130"/>
  <c r="BN22" i="130"/>
  <c r="BN23" i="130"/>
  <c r="BN24" i="130"/>
  <c r="BN25" i="130"/>
  <c r="BN26" i="130"/>
  <c r="BN27" i="130"/>
  <c r="BN28" i="130"/>
  <c r="BN29" i="130"/>
  <c r="BN30" i="130"/>
  <c r="BN31" i="130"/>
  <c r="BN32" i="130"/>
  <c r="BN33" i="130"/>
  <c r="BN34" i="130"/>
  <c r="BN35" i="130"/>
  <c r="BN36" i="130"/>
  <c r="BN37" i="130"/>
  <c r="BN38" i="130"/>
  <c r="BN39" i="130"/>
  <c r="BN40" i="130"/>
  <c r="BN41" i="130"/>
  <c r="BN42" i="130"/>
  <c r="BN43" i="130"/>
  <c r="BN44" i="130"/>
  <c r="BN45" i="130"/>
  <c r="BN46" i="130"/>
  <c r="BN47" i="130"/>
  <c r="BN48" i="130"/>
  <c r="BN49" i="130"/>
  <c r="BN50" i="130"/>
  <c r="BN51" i="130"/>
  <c r="BN52" i="130"/>
  <c r="BN53" i="130"/>
  <c r="BN54" i="130"/>
  <c r="BN55" i="130"/>
  <c r="BN56" i="130"/>
  <c r="BN57" i="130"/>
  <c r="BN58" i="130"/>
  <c r="BN59" i="130"/>
  <c r="BN60" i="130"/>
  <c r="BN61" i="130"/>
  <c r="BN62" i="130"/>
  <c r="BN63" i="130"/>
  <c r="BN64" i="130"/>
  <c r="BN65" i="130"/>
  <c r="BN66" i="130"/>
  <c r="BN67" i="130"/>
  <c r="BN68" i="130"/>
  <c r="BN69" i="130"/>
  <c r="BN70" i="130"/>
  <c r="BN71" i="130"/>
  <c r="BN72" i="130"/>
  <c r="BN73" i="130"/>
  <c r="BN74" i="130"/>
  <c r="BN75" i="130"/>
  <c r="BN76" i="130"/>
  <c r="BN77" i="130"/>
  <c r="BN78" i="130"/>
  <c r="BN79" i="130"/>
  <c r="BN80" i="130"/>
  <c r="BN81" i="130"/>
  <c r="BN82" i="130"/>
  <c r="BN83" i="130"/>
  <c r="BN84" i="130"/>
  <c r="BN85" i="130"/>
  <c r="BN86" i="130"/>
  <c r="BN87" i="130"/>
  <c r="BN88" i="130"/>
  <c r="BN89" i="130"/>
  <c r="BN90" i="130"/>
  <c r="BN91" i="130"/>
  <c r="BN92" i="130"/>
  <c r="BN93" i="130"/>
  <c r="BN94" i="130"/>
  <c r="BN95" i="130"/>
  <c r="BN96" i="130"/>
  <c r="BN97" i="130"/>
  <c r="BN98" i="130"/>
  <c r="BN99" i="130"/>
  <c r="BN100" i="130"/>
  <c r="BN101" i="130"/>
  <c r="BN102" i="130"/>
  <c r="BN103" i="130"/>
  <c r="BN104" i="130"/>
  <c r="BN105" i="130"/>
  <c r="BN106" i="130"/>
  <c r="BN107" i="130"/>
  <c r="BN108" i="130"/>
  <c r="BN109" i="130"/>
  <c r="BN110" i="130"/>
  <c r="BN111" i="130"/>
  <c r="BN112" i="130"/>
  <c r="BN113" i="130"/>
  <c r="BN114" i="130"/>
  <c r="BN115" i="130"/>
  <c r="BN116" i="130"/>
  <c r="BN117" i="130"/>
  <c r="BN118" i="130"/>
  <c r="BN119" i="130"/>
  <c r="BN120" i="130"/>
  <c r="BN121" i="130"/>
  <c r="BN122" i="130"/>
  <c r="BN123" i="130"/>
  <c r="BN124" i="130"/>
  <c r="BN125" i="130"/>
  <c r="BN126" i="130"/>
  <c r="BN127" i="130"/>
  <c r="BN128" i="130"/>
  <c r="BN129" i="130"/>
  <c r="BN130" i="130"/>
  <c r="BN131" i="130"/>
  <c r="BN132" i="130"/>
  <c r="BN133" i="130"/>
  <c r="BN134" i="130"/>
  <c r="BN135" i="130"/>
  <c r="BN136" i="130"/>
  <c r="BN137" i="130"/>
  <c r="BN138" i="130"/>
  <c r="BN139" i="130"/>
  <c r="BN140" i="130"/>
  <c r="BN141" i="130"/>
  <c r="BN142" i="130"/>
  <c r="BN143" i="130"/>
  <c r="BN144" i="130"/>
  <c r="BN145" i="130"/>
  <c r="BN146" i="130"/>
  <c r="BN147" i="130"/>
  <c r="BN148" i="130"/>
  <c r="BN149" i="130"/>
  <c r="BN150" i="130"/>
  <c r="BN151" i="130"/>
  <c r="BN152" i="130"/>
  <c r="BN153" i="130"/>
  <c r="BN154" i="130"/>
  <c r="BN155" i="130"/>
  <c r="BN156" i="130"/>
  <c r="BN157" i="130"/>
  <c r="BN158" i="130"/>
  <c r="BN159" i="130"/>
  <c r="BN160" i="130"/>
  <c r="BN161" i="130"/>
  <c r="BN162" i="130"/>
  <c r="BN163" i="130"/>
  <c r="BN164" i="130"/>
  <c r="BN165" i="130"/>
  <c r="BN166" i="130"/>
  <c r="BN167" i="130"/>
  <c r="BN168" i="130"/>
  <c r="BN169" i="130"/>
  <c r="BN170" i="130"/>
  <c r="BN171" i="130"/>
  <c r="BN172" i="130"/>
  <c r="BN173" i="130"/>
  <c r="BN174" i="130"/>
  <c r="BN175" i="130"/>
  <c r="BN176" i="130"/>
  <c r="BN177" i="130"/>
  <c r="BN178" i="130"/>
  <c r="BN179" i="130"/>
  <c r="BN180" i="130"/>
  <c r="BN181" i="130"/>
  <c r="BN182" i="130"/>
  <c r="BN183" i="130"/>
  <c r="BN184" i="130"/>
  <c r="BN185" i="130"/>
  <c r="BN186" i="130"/>
  <c r="BN187" i="130"/>
  <c r="BN188" i="130"/>
  <c r="BN189" i="130"/>
  <c r="BN190" i="130"/>
  <c r="BN191" i="130"/>
  <c r="BN192" i="130"/>
  <c r="BN193" i="130"/>
  <c r="BN194" i="130"/>
  <c r="BN195" i="130"/>
  <c r="BN196" i="130"/>
  <c r="BN197" i="130"/>
  <c r="BN198" i="130"/>
  <c r="BN199" i="130"/>
  <c r="BN200" i="130"/>
  <c r="BN201" i="130"/>
  <c r="BN202" i="130"/>
  <c r="BN203" i="130"/>
  <c r="BN204" i="130"/>
  <c r="BN205" i="130"/>
  <c r="BN206" i="130"/>
  <c r="BN207" i="130"/>
  <c r="BN208" i="130"/>
  <c r="BN209" i="130"/>
  <c r="BN210" i="130"/>
  <c r="BN211" i="130"/>
  <c r="BN212" i="130"/>
  <c r="BN213" i="130"/>
  <c r="BN214" i="130"/>
  <c r="BN215" i="130"/>
  <c r="BN216" i="130"/>
  <c r="BN217" i="130"/>
  <c r="BN218" i="130"/>
  <c r="BN219" i="130"/>
  <c r="BN220" i="130"/>
  <c r="BN221" i="130"/>
  <c r="BN222" i="130"/>
  <c r="BN223" i="130"/>
  <c r="BN224" i="130"/>
  <c r="BN225" i="130"/>
  <c r="BN226" i="130"/>
  <c r="BN227" i="130"/>
  <c r="BN228" i="130"/>
  <c r="BN229" i="130"/>
  <c r="BN230" i="130"/>
  <c r="BN231" i="130"/>
  <c r="BN232" i="130"/>
  <c r="BN233" i="130"/>
  <c r="BN234" i="130"/>
  <c r="BN235" i="130"/>
  <c r="BN236" i="130"/>
  <c r="BN237" i="130"/>
  <c r="BN238" i="130"/>
  <c r="BN239" i="130"/>
  <c r="BN240" i="130"/>
  <c r="BN241" i="130"/>
  <c r="BN242" i="130"/>
  <c r="BN243" i="130"/>
  <c r="BN244" i="130"/>
  <c r="BN245" i="130"/>
  <c r="BN246" i="130"/>
  <c r="BN247" i="130"/>
  <c r="BN248" i="130"/>
  <c r="BN249" i="130"/>
  <c r="BN250" i="130"/>
  <c r="BN251" i="130"/>
  <c r="BN252" i="130"/>
  <c r="BN253" i="130"/>
  <c r="BN254" i="130"/>
  <c r="BN255" i="130"/>
  <c r="BN256" i="130"/>
  <c r="BN257" i="130"/>
  <c r="BN258" i="130"/>
  <c r="BN259" i="130"/>
  <c r="BN260" i="130"/>
  <c r="BN261" i="130"/>
  <c r="BN262" i="130"/>
  <c r="BN263" i="130"/>
  <c r="BN264" i="130"/>
  <c r="BN265" i="130"/>
  <c r="BN266" i="130"/>
  <c r="BN267" i="130"/>
  <c r="BN268" i="130"/>
  <c r="BN269" i="130"/>
  <c r="BN270" i="130"/>
  <c r="BN271" i="130"/>
  <c r="BN272" i="130"/>
  <c r="BN273" i="130"/>
  <c r="BN274" i="130"/>
  <c r="BN275" i="130"/>
  <c r="BN276" i="130"/>
  <c r="BN277" i="130"/>
  <c r="BN278" i="130"/>
  <c r="BN279" i="130"/>
  <c r="BN280" i="130"/>
  <c r="BN281" i="130"/>
  <c r="BN282" i="130"/>
  <c r="BN283" i="130"/>
  <c r="BN284" i="130"/>
  <c r="BN285" i="130"/>
  <c r="BN286" i="130"/>
  <c r="BN287" i="130"/>
  <c r="BN288" i="130"/>
  <c r="BN289" i="130"/>
  <c r="BN290" i="130"/>
  <c r="BN291" i="130"/>
  <c r="BN292" i="130"/>
  <c r="BN293" i="130"/>
  <c r="BN294" i="130"/>
  <c r="BN295" i="130"/>
  <c r="BN296" i="130"/>
  <c r="BN297" i="130"/>
  <c r="BN298" i="130"/>
  <c r="BN299" i="130"/>
  <c r="BN300" i="130"/>
  <c r="BN301" i="130"/>
  <c r="BN302" i="130"/>
  <c r="BN303" i="130"/>
  <c r="BN304" i="130"/>
  <c r="BN305" i="130"/>
  <c r="BN306" i="130"/>
  <c r="BN307" i="130"/>
  <c r="BN308" i="130"/>
  <c r="BN309" i="130"/>
  <c r="BN310" i="130"/>
  <c r="BN311" i="130"/>
  <c r="BN312" i="130"/>
  <c r="BN313" i="130"/>
  <c r="BN314" i="130"/>
  <c r="BN315" i="130"/>
  <c r="BN316" i="130"/>
  <c r="BN317" i="130"/>
  <c r="BN318" i="130"/>
  <c r="BN319" i="130"/>
  <c r="BN320" i="130"/>
  <c r="BN321" i="130"/>
  <c r="BN322" i="130"/>
  <c r="BN323" i="130"/>
  <c r="BN324" i="130"/>
  <c r="BN325" i="130"/>
  <c r="BN326" i="130"/>
  <c r="BN327" i="130"/>
  <c r="BN328" i="130"/>
  <c r="BN329" i="130"/>
  <c r="BN330" i="130"/>
  <c r="BN331" i="130"/>
  <c r="BN332" i="130"/>
  <c r="BN333" i="130"/>
  <c r="BN334" i="130"/>
  <c r="BN335" i="130"/>
  <c r="BN336" i="130"/>
  <c r="BN337" i="130"/>
  <c r="BN338" i="130"/>
  <c r="BN339" i="130"/>
  <c r="BN340" i="130"/>
  <c r="BN341" i="130"/>
  <c r="BN342" i="130"/>
  <c r="BN343" i="130"/>
  <c r="BN344" i="130"/>
  <c r="BN345" i="130"/>
  <c r="BN346" i="130"/>
  <c r="BN347" i="130"/>
  <c r="BN348" i="130"/>
  <c r="BN349" i="130"/>
  <c r="BN350" i="130"/>
  <c r="BN351" i="130"/>
  <c r="BN352" i="130"/>
  <c r="BN353" i="130"/>
  <c r="BN354" i="130"/>
  <c r="BN355" i="130"/>
  <c r="BN356" i="130"/>
  <c r="BN357" i="130"/>
  <c r="BN358" i="130"/>
  <c r="BN359" i="130"/>
  <c r="BN360" i="130"/>
  <c r="BN361" i="130"/>
  <c r="BN362" i="130"/>
  <c r="BN363" i="130"/>
  <c r="BN364" i="130"/>
  <c r="BN365" i="130"/>
  <c r="BN366" i="130"/>
  <c r="BN367" i="130"/>
  <c r="BN368" i="130"/>
  <c r="BN369" i="130"/>
  <c r="BN370" i="130"/>
  <c r="BN371" i="130"/>
  <c r="BN372" i="130"/>
  <c r="BN373" i="130"/>
  <c r="BN374" i="130"/>
  <c r="BN375" i="130"/>
  <c r="BN376" i="130"/>
  <c r="BN377" i="130"/>
  <c r="BN378" i="130"/>
  <c r="BN379" i="130"/>
  <c r="BN380" i="130"/>
  <c r="BN381" i="130"/>
  <c r="BN382" i="130"/>
  <c r="BN383" i="130"/>
  <c r="BN384" i="130"/>
  <c r="BN385" i="130"/>
  <c r="BN386" i="130"/>
  <c r="BN387" i="130"/>
  <c r="BN388" i="130"/>
  <c r="BN389" i="130"/>
  <c r="BN390" i="130"/>
  <c r="BN391" i="130"/>
  <c r="BN392" i="130"/>
  <c r="BN393" i="130"/>
  <c r="BN394" i="130"/>
  <c r="BN395" i="130"/>
  <c r="BN396" i="130"/>
  <c r="BN397" i="130"/>
  <c r="BN398" i="130"/>
  <c r="BN399" i="130"/>
  <c r="BN400" i="130"/>
  <c r="BN401" i="130"/>
  <c r="BN402" i="130"/>
  <c r="BN403" i="130"/>
  <c r="BN404" i="130"/>
  <c r="BN405" i="130"/>
  <c r="BN406" i="130"/>
  <c r="BN407" i="130"/>
  <c r="BN408" i="130"/>
  <c r="BN409" i="130"/>
  <c r="BN410" i="130"/>
  <c r="BN411" i="130"/>
  <c r="BN412" i="130"/>
  <c r="BN413" i="130"/>
  <c r="BN414" i="130"/>
  <c r="BN415" i="130"/>
  <c r="BN416" i="130"/>
  <c r="BN417" i="130"/>
  <c r="BN418" i="130"/>
  <c r="BN419" i="130"/>
  <c r="BN420" i="130"/>
  <c r="BN421" i="130"/>
  <c r="BN422" i="130"/>
  <c r="BN423" i="130"/>
  <c r="BN424" i="130"/>
  <c r="BN425" i="130"/>
  <c r="BN426" i="130"/>
  <c r="BN427" i="130"/>
  <c r="BN428" i="130"/>
  <c r="BN429" i="130"/>
  <c r="BN430" i="130"/>
  <c r="BN431" i="130"/>
  <c r="BN432" i="130"/>
  <c r="BN433" i="130"/>
  <c r="BN434" i="130"/>
  <c r="BN435" i="130"/>
  <c r="BN436" i="130"/>
  <c r="BN437" i="130"/>
  <c r="BN438" i="130"/>
  <c r="BN439" i="130"/>
  <c r="BN440" i="130"/>
  <c r="BN441" i="130"/>
  <c r="BN442" i="130"/>
  <c r="BN443" i="130"/>
  <c r="BN444" i="130"/>
  <c r="BN445" i="130"/>
  <c r="BN446" i="130"/>
  <c r="BN447" i="130"/>
  <c r="BN448" i="130"/>
  <c r="BN449" i="130"/>
  <c r="BN450" i="130"/>
  <c r="BN451" i="130"/>
  <c r="BN452" i="130"/>
  <c r="I452" i="130"/>
  <c r="J452" i="130" s="1"/>
  <c r="I451" i="130"/>
  <c r="J451" i="130" s="1"/>
  <c r="I450" i="130"/>
  <c r="J450" i="130" s="1"/>
  <c r="J449" i="130"/>
  <c r="I449" i="130"/>
  <c r="I448" i="130"/>
  <c r="J448" i="130" s="1"/>
  <c r="I447" i="130"/>
  <c r="J447" i="130" s="1"/>
  <c r="I446" i="130"/>
  <c r="J446" i="130" s="1"/>
  <c r="I445" i="130"/>
  <c r="J445" i="130" s="1"/>
  <c r="I444" i="130"/>
  <c r="J444" i="130" s="1"/>
  <c r="I443" i="130"/>
  <c r="J443" i="130" s="1"/>
  <c r="I442" i="130"/>
  <c r="J442" i="130" s="1"/>
  <c r="I441" i="130"/>
  <c r="J441" i="130" s="1"/>
  <c r="I440" i="130"/>
  <c r="J440" i="130" s="1"/>
  <c r="I439" i="130"/>
  <c r="J439" i="130" s="1"/>
  <c r="I438" i="130"/>
  <c r="J438" i="130" s="1"/>
  <c r="I437" i="130"/>
  <c r="J437" i="130" s="1"/>
  <c r="I436" i="130"/>
  <c r="J436" i="130" s="1"/>
  <c r="I435" i="130"/>
  <c r="J435" i="130" s="1"/>
  <c r="I434" i="130"/>
  <c r="J434" i="130" s="1"/>
  <c r="I433" i="130"/>
  <c r="J433" i="130" s="1"/>
  <c r="I432" i="130"/>
  <c r="J432" i="130" s="1"/>
  <c r="I431" i="130"/>
  <c r="J431" i="130" s="1"/>
  <c r="I430" i="130"/>
  <c r="J430" i="130" s="1"/>
  <c r="I429" i="130"/>
  <c r="J429" i="130" s="1"/>
  <c r="I428" i="130"/>
  <c r="J428" i="130" s="1"/>
  <c r="I427" i="130"/>
  <c r="J427" i="130" s="1"/>
  <c r="I426" i="130"/>
  <c r="J426" i="130" s="1"/>
  <c r="I425" i="130"/>
  <c r="J425" i="130" s="1"/>
  <c r="I424" i="130"/>
  <c r="J424" i="130" s="1"/>
  <c r="I423" i="130"/>
  <c r="J423" i="130" s="1"/>
  <c r="I422" i="130"/>
  <c r="J422" i="130" s="1"/>
  <c r="I421" i="130"/>
  <c r="J421" i="130" s="1"/>
  <c r="I420" i="130"/>
  <c r="J420" i="130" s="1"/>
  <c r="I419" i="130"/>
  <c r="J419" i="130" s="1"/>
  <c r="I418" i="130"/>
  <c r="J418" i="130" s="1"/>
  <c r="I417" i="130"/>
  <c r="J417" i="130" s="1"/>
  <c r="I416" i="130"/>
  <c r="J416" i="130" s="1"/>
  <c r="I415" i="130"/>
  <c r="J415" i="130" s="1"/>
  <c r="I414" i="130"/>
  <c r="J414" i="130" s="1"/>
  <c r="I413" i="130"/>
  <c r="J413" i="130" s="1"/>
  <c r="I412" i="130"/>
  <c r="J412" i="130" s="1"/>
  <c r="I411" i="130"/>
  <c r="J411" i="130" s="1"/>
  <c r="I410" i="130"/>
  <c r="J410" i="130" s="1"/>
  <c r="I409" i="130"/>
  <c r="J409" i="130" s="1"/>
  <c r="I408" i="130"/>
  <c r="J408" i="130" s="1"/>
  <c r="I407" i="130"/>
  <c r="J407" i="130" s="1"/>
  <c r="I406" i="130"/>
  <c r="J406" i="130" s="1"/>
  <c r="I405" i="130"/>
  <c r="J405" i="130" s="1"/>
  <c r="I404" i="130"/>
  <c r="J404" i="130" s="1"/>
  <c r="I403" i="130"/>
  <c r="J403" i="130" s="1"/>
  <c r="I402" i="130"/>
  <c r="J402" i="130" s="1"/>
  <c r="I401" i="130"/>
  <c r="J401" i="130" s="1"/>
  <c r="I400" i="130"/>
  <c r="J400" i="130" s="1"/>
  <c r="I399" i="130"/>
  <c r="J399" i="130" s="1"/>
  <c r="I398" i="130"/>
  <c r="J398" i="130" s="1"/>
  <c r="I397" i="130"/>
  <c r="J397" i="130" s="1"/>
  <c r="I396" i="130"/>
  <c r="J396" i="130" s="1"/>
  <c r="I395" i="130"/>
  <c r="J395" i="130" s="1"/>
  <c r="I394" i="130"/>
  <c r="J394" i="130" s="1"/>
  <c r="I393" i="130"/>
  <c r="J393" i="130" s="1"/>
  <c r="I392" i="130"/>
  <c r="J392" i="130" s="1"/>
  <c r="I391" i="130"/>
  <c r="J391" i="130" s="1"/>
  <c r="I390" i="130"/>
  <c r="J390" i="130" s="1"/>
  <c r="I389" i="130"/>
  <c r="J389" i="130" s="1"/>
  <c r="I388" i="130"/>
  <c r="J388" i="130" s="1"/>
  <c r="I387" i="130"/>
  <c r="J387" i="130" s="1"/>
  <c r="I386" i="130"/>
  <c r="J386" i="130" s="1"/>
  <c r="I385" i="130"/>
  <c r="J385" i="130" s="1"/>
  <c r="I384" i="130"/>
  <c r="J384" i="130" s="1"/>
  <c r="I383" i="130"/>
  <c r="J383" i="130" s="1"/>
  <c r="I382" i="130"/>
  <c r="J382" i="130" s="1"/>
  <c r="I381" i="130"/>
  <c r="J381" i="130" s="1"/>
  <c r="I380" i="130"/>
  <c r="J380" i="130" s="1"/>
  <c r="I379" i="130"/>
  <c r="J379" i="130" s="1"/>
  <c r="I378" i="130"/>
  <c r="J378" i="130" s="1"/>
  <c r="I377" i="130"/>
  <c r="J377" i="130" s="1"/>
  <c r="I376" i="130"/>
  <c r="J376" i="130" s="1"/>
  <c r="I375" i="130"/>
  <c r="J375" i="130" s="1"/>
  <c r="I374" i="130"/>
  <c r="J374" i="130" s="1"/>
  <c r="I373" i="130"/>
  <c r="J373" i="130" s="1"/>
  <c r="I372" i="130"/>
  <c r="J372" i="130" s="1"/>
  <c r="I371" i="130"/>
  <c r="J371" i="130" s="1"/>
  <c r="I370" i="130"/>
  <c r="J370" i="130" s="1"/>
  <c r="I369" i="130"/>
  <c r="J369" i="130" s="1"/>
  <c r="I368" i="130"/>
  <c r="J368" i="130" s="1"/>
  <c r="I367" i="130"/>
  <c r="J367" i="130" s="1"/>
  <c r="I366" i="130"/>
  <c r="J366" i="130" s="1"/>
  <c r="I365" i="130"/>
  <c r="J365" i="130" s="1"/>
  <c r="I364" i="130"/>
  <c r="J364" i="130" s="1"/>
  <c r="I363" i="130"/>
  <c r="J363" i="130" s="1"/>
  <c r="I362" i="130"/>
  <c r="J362" i="130" s="1"/>
  <c r="I361" i="130"/>
  <c r="J361" i="130" s="1"/>
  <c r="I360" i="130"/>
  <c r="J360" i="130" s="1"/>
  <c r="J359" i="130"/>
  <c r="I359" i="130"/>
  <c r="I358" i="130"/>
  <c r="J358" i="130" s="1"/>
  <c r="I357" i="130"/>
  <c r="J357" i="130" s="1"/>
  <c r="I356" i="130"/>
  <c r="J356" i="130" s="1"/>
  <c r="I355" i="130"/>
  <c r="J355" i="130" s="1"/>
  <c r="I354" i="130"/>
  <c r="J354" i="130" s="1"/>
  <c r="I353" i="130"/>
  <c r="J353" i="130" s="1"/>
  <c r="I352" i="130"/>
  <c r="J352" i="130" s="1"/>
  <c r="I351" i="130"/>
  <c r="J351" i="130" s="1"/>
  <c r="I350" i="130"/>
  <c r="J350" i="130" s="1"/>
  <c r="I349" i="130"/>
  <c r="J349" i="130" s="1"/>
  <c r="I348" i="130"/>
  <c r="J348" i="130" s="1"/>
  <c r="I347" i="130"/>
  <c r="J347" i="130" s="1"/>
  <c r="I346" i="130"/>
  <c r="J346" i="130" s="1"/>
  <c r="I345" i="130"/>
  <c r="J345" i="130" s="1"/>
  <c r="I344" i="130"/>
  <c r="J344" i="130" s="1"/>
  <c r="I343" i="130"/>
  <c r="J343" i="130" s="1"/>
  <c r="I342" i="130"/>
  <c r="J342" i="130" s="1"/>
  <c r="I341" i="130"/>
  <c r="J341" i="130" s="1"/>
  <c r="I340" i="130"/>
  <c r="J340" i="130" s="1"/>
  <c r="I339" i="130"/>
  <c r="J339" i="130" s="1"/>
  <c r="I338" i="130"/>
  <c r="J338" i="130" s="1"/>
  <c r="I337" i="130"/>
  <c r="J337" i="130" s="1"/>
  <c r="I336" i="130"/>
  <c r="J336" i="130" s="1"/>
  <c r="I335" i="130"/>
  <c r="J335" i="130" s="1"/>
  <c r="I334" i="130"/>
  <c r="J334" i="130" s="1"/>
  <c r="I333" i="130"/>
  <c r="J333" i="130" s="1"/>
  <c r="I332" i="130"/>
  <c r="J332" i="130" s="1"/>
  <c r="I331" i="130"/>
  <c r="J331" i="130" s="1"/>
  <c r="I330" i="130"/>
  <c r="J330" i="130" s="1"/>
  <c r="I329" i="130"/>
  <c r="J329" i="130" s="1"/>
  <c r="I328" i="130"/>
  <c r="J328" i="130" s="1"/>
  <c r="I327" i="130"/>
  <c r="J327" i="130" s="1"/>
  <c r="I326" i="130"/>
  <c r="J326" i="130" s="1"/>
  <c r="I325" i="130"/>
  <c r="J325" i="130" s="1"/>
  <c r="I324" i="130"/>
  <c r="J324" i="130" s="1"/>
  <c r="I323" i="130"/>
  <c r="J323" i="130" s="1"/>
  <c r="I322" i="130"/>
  <c r="J322" i="130" s="1"/>
  <c r="I321" i="130"/>
  <c r="J321" i="130" s="1"/>
  <c r="I320" i="130"/>
  <c r="J320" i="130" s="1"/>
  <c r="I319" i="130"/>
  <c r="J319" i="130" s="1"/>
  <c r="I318" i="130"/>
  <c r="J318" i="130" s="1"/>
  <c r="I317" i="130"/>
  <c r="J317" i="130" s="1"/>
  <c r="I316" i="130"/>
  <c r="J316" i="130" s="1"/>
  <c r="I315" i="130"/>
  <c r="J315" i="130" s="1"/>
  <c r="I314" i="130"/>
  <c r="J314" i="130" s="1"/>
  <c r="I313" i="130"/>
  <c r="J313" i="130" s="1"/>
  <c r="J312" i="130"/>
  <c r="I312" i="130"/>
  <c r="I311" i="130"/>
  <c r="J311" i="130" s="1"/>
  <c r="J310" i="130"/>
  <c r="I310" i="130"/>
  <c r="I309" i="130"/>
  <c r="J309" i="130" s="1"/>
  <c r="I308" i="130"/>
  <c r="J308" i="130" s="1"/>
  <c r="I307" i="130"/>
  <c r="J307" i="130" s="1"/>
  <c r="I306" i="130"/>
  <c r="J306" i="130" s="1"/>
  <c r="I305" i="130"/>
  <c r="J305" i="130" s="1"/>
  <c r="I304" i="130"/>
  <c r="J304" i="130" s="1"/>
  <c r="I303" i="130"/>
  <c r="J303" i="130" s="1"/>
  <c r="I302" i="130"/>
  <c r="J302" i="130" s="1"/>
  <c r="I301" i="130"/>
  <c r="J301" i="130" s="1"/>
  <c r="I300" i="130"/>
  <c r="J300" i="130" s="1"/>
  <c r="I299" i="130"/>
  <c r="J299" i="130" s="1"/>
  <c r="I298" i="130"/>
  <c r="J298" i="130" s="1"/>
  <c r="I297" i="130"/>
  <c r="J297" i="130" s="1"/>
  <c r="I296" i="130"/>
  <c r="J296" i="130" s="1"/>
  <c r="I295" i="130"/>
  <c r="J295" i="130" s="1"/>
  <c r="I294" i="130"/>
  <c r="J294" i="130" s="1"/>
  <c r="I293" i="130"/>
  <c r="J293" i="130" s="1"/>
  <c r="I292" i="130"/>
  <c r="J292" i="130" s="1"/>
  <c r="I291" i="130"/>
  <c r="J291" i="130" s="1"/>
  <c r="I290" i="130"/>
  <c r="J290" i="130" s="1"/>
  <c r="I289" i="130"/>
  <c r="J289" i="130" s="1"/>
  <c r="I288" i="130"/>
  <c r="J288" i="130" s="1"/>
  <c r="I287" i="130"/>
  <c r="J287" i="130" s="1"/>
  <c r="I286" i="130"/>
  <c r="J286" i="130" s="1"/>
  <c r="I285" i="130"/>
  <c r="J285" i="130" s="1"/>
  <c r="I284" i="130"/>
  <c r="J284" i="130" s="1"/>
  <c r="I283" i="130"/>
  <c r="J283" i="130" s="1"/>
  <c r="I282" i="130"/>
  <c r="J282" i="130" s="1"/>
  <c r="I281" i="130"/>
  <c r="J281" i="130" s="1"/>
  <c r="I280" i="130"/>
  <c r="J280" i="130" s="1"/>
  <c r="I279" i="130"/>
  <c r="J279" i="130" s="1"/>
  <c r="I278" i="130"/>
  <c r="J278" i="130" s="1"/>
  <c r="I277" i="130"/>
  <c r="J277" i="130" s="1"/>
  <c r="I276" i="130"/>
  <c r="J276" i="130" s="1"/>
  <c r="I275" i="130"/>
  <c r="J275" i="130" s="1"/>
  <c r="I274" i="130"/>
  <c r="J274" i="130" s="1"/>
  <c r="I273" i="130"/>
  <c r="J273" i="130" s="1"/>
  <c r="I272" i="130"/>
  <c r="J272" i="130" s="1"/>
  <c r="I271" i="130"/>
  <c r="J271" i="130" s="1"/>
  <c r="I270" i="130"/>
  <c r="J270" i="130" s="1"/>
  <c r="I269" i="130"/>
  <c r="J269" i="130" s="1"/>
  <c r="J268" i="130"/>
  <c r="I268" i="130"/>
  <c r="I267" i="130"/>
  <c r="J267" i="130" s="1"/>
  <c r="I266" i="130"/>
  <c r="J266" i="130" s="1"/>
  <c r="I265" i="130"/>
  <c r="J265" i="130" s="1"/>
  <c r="I264" i="130"/>
  <c r="J264" i="130" s="1"/>
  <c r="I263" i="130"/>
  <c r="J263" i="130" s="1"/>
  <c r="I262" i="130"/>
  <c r="J262" i="130" s="1"/>
  <c r="I261" i="130"/>
  <c r="J261" i="130" s="1"/>
  <c r="I260" i="130"/>
  <c r="J260" i="130" s="1"/>
  <c r="I259" i="130"/>
  <c r="J259" i="130" s="1"/>
  <c r="I258" i="130"/>
  <c r="J258" i="130" s="1"/>
  <c r="I257" i="130"/>
  <c r="J257" i="130" s="1"/>
  <c r="I256" i="130"/>
  <c r="J256" i="130" s="1"/>
  <c r="I255" i="130"/>
  <c r="J255" i="130" s="1"/>
  <c r="I254" i="130"/>
  <c r="J254" i="130" s="1"/>
  <c r="I253" i="130"/>
  <c r="J253" i="130" s="1"/>
  <c r="I252" i="130"/>
  <c r="J252" i="130" s="1"/>
  <c r="I251" i="130"/>
  <c r="J251" i="130" s="1"/>
  <c r="I250" i="130"/>
  <c r="J250" i="130" s="1"/>
  <c r="I249" i="130"/>
  <c r="J249" i="130" s="1"/>
  <c r="I248" i="130"/>
  <c r="J248" i="130" s="1"/>
  <c r="I247" i="130"/>
  <c r="J247" i="130" s="1"/>
  <c r="I246" i="130"/>
  <c r="J246" i="130" s="1"/>
  <c r="I245" i="130"/>
  <c r="J245" i="130" s="1"/>
  <c r="I244" i="130"/>
  <c r="J244" i="130" s="1"/>
  <c r="I243" i="130"/>
  <c r="J243" i="130" s="1"/>
  <c r="I242" i="130"/>
  <c r="J242" i="130" s="1"/>
  <c r="I241" i="130"/>
  <c r="J241" i="130" s="1"/>
  <c r="I240" i="130"/>
  <c r="J240" i="130" s="1"/>
  <c r="I239" i="130"/>
  <c r="J239" i="130" s="1"/>
  <c r="I238" i="130"/>
  <c r="J238" i="130" s="1"/>
  <c r="I237" i="130"/>
  <c r="J237" i="130" s="1"/>
  <c r="I236" i="130"/>
  <c r="J236" i="130" s="1"/>
  <c r="I235" i="130"/>
  <c r="J235" i="130" s="1"/>
  <c r="I234" i="130"/>
  <c r="J234" i="130" s="1"/>
  <c r="I233" i="130"/>
  <c r="J233" i="130" s="1"/>
  <c r="I232" i="130"/>
  <c r="J232" i="130" s="1"/>
  <c r="I231" i="130"/>
  <c r="J231" i="130" s="1"/>
  <c r="I230" i="130"/>
  <c r="J230" i="130" s="1"/>
  <c r="I229" i="130"/>
  <c r="J229" i="130" s="1"/>
  <c r="I228" i="130"/>
  <c r="J228" i="130" s="1"/>
  <c r="I227" i="130"/>
  <c r="J227" i="130" s="1"/>
  <c r="I226" i="130"/>
  <c r="J226" i="130" s="1"/>
  <c r="I225" i="130"/>
  <c r="J225" i="130" s="1"/>
  <c r="I224" i="130"/>
  <c r="J224" i="130" s="1"/>
  <c r="I223" i="130"/>
  <c r="J223" i="130" s="1"/>
  <c r="I222" i="130"/>
  <c r="J222" i="130" s="1"/>
  <c r="I221" i="130"/>
  <c r="J221" i="130" s="1"/>
  <c r="I220" i="130"/>
  <c r="J220" i="130" s="1"/>
  <c r="I219" i="130"/>
  <c r="J219" i="130" s="1"/>
  <c r="I218" i="130"/>
  <c r="J218" i="130" s="1"/>
  <c r="I217" i="130"/>
  <c r="J217" i="130" s="1"/>
  <c r="I216" i="130"/>
  <c r="J216" i="130" s="1"/>
  <c r="I215" i="130"/>
  <c r="J215" i="130" s="1"/>
  <c r="I214" i="130"/>
  <c r="J214" i="130" s="1"/>
  <c r="I213" i="130"/>
  <c r="J213" i="130" s="1"/>
  <c r="I212" i="130"/>
  <c r="J212" i="130" s="1"/>
  <c r="I211" i="130"/>
  <c r="J211" i="130" s="1"/>
  <c r="I210" i="130"/>
  <c r="J210" i="130" s="1"/>
  <c r="I209" i="130"/>
  <c r="J209" i="130" s="1"/>
  <c r="I208" i="130"/>
  <c r="J208" i="130" s="1"/>
  <c r="I207" i="130"/>
  <c r="J207" i="130" s="1"/>
  <c r="I206" i="130"/>
  <c r="J206" i="130" s="1"/>
  <c r="I205" i="130"/>
  <c r="J205" i="130" s="1"/>
  <c r="I204" i="130"/>
  <c r="J204" i="130" s="1"/>
  <c r="I203" i="130"/>
  <c r="J203" i="130" s="1"/>
  <c r="I202" i="130"/>
  <c r="J202" i="130" s="1"/>
  <c r="I201" i="130"/>
  <c r="J201" i="130" s="1"/>
  <c r="I200" i="130"/>
  <c r="J200" i="130" s="1"/>
  <c r="I199" i="130"/>
  <c r="J199" i="130" s="1"/>
  <c r="I198" i="130"/>
  <c r="J198" i="130" s="1"/>
  <c r="I197" i="130"/>
  <c r="J197" i="130" s="1"/>
  <c r="I196" i="130"/>
  <c r="J196" i="130" s="1"/>
  <c r="I195" i="130"/>
  <c r="J195" i="130" s="1"/>
  <c r="I194" i="130"/>
  <c r="J194" i="130" s="1"/>
  <c r="I193" i="130"/>
  <c r="J193" i="130" s="1"/>
  <c r="I192" i="130"/>
  <c r="J192" i="130" s="1"/>
  <c r="I191" i="130"/>
  <c r="J191" i="130" s="1"/>
  <c r="I190" i="130"/>
  <c r="J190" i="130" s="1"/>
  <c r="I189" i="130"/>
  <c r="J189" i="130" s="1"/>
  <c r="I188" i="130"/>
  <c r="J188" i="130" s="1"/>
  <c r="I187" i="130"/>
  <c r="J187" i="130" s="1"/>
  <c r="I186" i="130"/>
  <c r="J186" i="130" s="1"/>
  <c r="I185" i="130"/>
  <c r="J185" i="130" s="1"/>
  <c r="I184" i="130"/>
  <c r="J184" i="130" s="1"/>
  <c r="I183" i="130"/>
  <c r="J183" i="130" s="1"/>
  <c r="I182" i="130"/>
  <c r="J182" i="130" s="1"/>
  <c r="I181" i="130"/>
  <c r="J181" i="130" s="1"/>
  <c r="I180" i="130"/>
  <c r="J180" i="130" s="1"/>
  <c r="I179" i="130"/>
  <c r="J179" i="130" s="1"/>
  <c r="I178" i="130"/>
  <c r="J178" i="130" s="1"/>
  <c r="I177" i="130"/>
  <c r="J177" i="130" s="1"/>
  <c r="I176" i="130"/>
  <c r="J176" i="130" s="1"/>
  <c r="I175" i="130"/>
  <c r="J175" i="130" s="1"/>
  <c r="I174" i="130"/>
  <c r="J174" i="130" s="1"/>
  <c r="I173" i="130"/>
  <c r="J173" i="130" s="1"/>
  <c r="I172" i="130"/>
  <c r="J172" i="130" s="1"/>
  <c r="I171" i="130"/>
  <c r="J171" i="130" s="1"/>
  <c r="I170" i="130"/>
  <c r="J170" i="130" s="1"/>
  <c r="I169" i="130"/>
  <c r="J169" i="130" s="1"/>
  <c r="I168" i="130"/>
  <c r="J168" i="130" s="1"/>
  <c r="I167" i="130"/>
  <c r="J167" i="130" s="1"/>
  <c r="I166" i="130"/>
  <c r="J166" i="130" s="1"/>
  <c r="I165" i="130"/>
  <c r="J165" i="130" s="1"/>
  <c r="I164" i="130"/>
  <c r="J164" i="130" s="1"/>
  <c r="I163" i="130"/>
  <c r="J163" i="130" s="1"/>
  <c r="I162" i="130"/>
  <c r="J162" i="130" s="1"/>
  <c r="I161" i="130"/>
  <c r="J161" i="130" s="1"/>
  <c r="I160" i="130"/>
  <c r="J160" i="130" s="1"/>
  <c r="I159" i="130"/>
  <c r="J159" i="130" s="1"/>
  <c r="I158" i="130"/>
  <c r="J158" i="130" s="1"/>
  <c r="I157" i="130"/>
  <c r="J157" i="130" s="1"/>
  <c r="I156" i="130"/>
  <c r="J156" i="130" s="1"/>
  <c r="I155" i="130"/>
  <c r="J155" i="130" s="1"/>
  <c r="I154" i="130"/>
  <c r="J154" i="130" s="1"/>
  <c r="I153" i="130"/>
  <c r="J153" i="130" s="1"/>
  <c r="I152" i="130"/>
  <c r="J152" i="130" s="1"/>
  <c r="I151" i="130"/>
  <c r="J151" i="130" s="1"/>
  <c r="I150" i="130"/>
  <c r="J150" i="130" s="1"/>
  <c r="I149" i="130"/>
  <c r="J149" i="130" s="1"/>
  <c r="I148" i="130"/>
  <c r="J148" i="130" s="1"/>
  <c r="I147" i="130"/>
  <c r="J147" i="130" s="1"/>
  <c r="I146" i="130"/>
  <c r="J146" i="130" s="1"/>
  <c r="I145" i="130"/>
  <c r="J145" i="130" s="1"/>
  <c r="I144" i="130"/>
  <c r="J144" i="130" s="1"/>
  <c r="I143" i="130"/>
  <c r="J143" i="130" s="1"/>
  <c r="I142" i="130"/>
  <c r="J142" i="130" s="1"/>
  <c r="I141" i="130"/>
  <c r="J141" i="130" s="1"/>
  <c r="I140" i="130"/>
  <c r="J140" i="130" s="1"/>
  <c r="I139" i="130"/>
  <c r="J139" i="130" s="1"/>
  <c r="I138" i="130"/>
  <c r="J138" i="130" s="1"/>
  <c r="I137" i="130"/>
  <c r="J137" i="130" s="1"/>
  <c r="I136" i="130"/>
  <c r="J136" i="130" s="1"/>
  <c r="I135" i="130"/>
  <c r="J135" i="130" s="1"/>
  <c r="I134" i="130"/>
  <c r="J134" i="130" s="1"/>
  <c r="I133" i="130"/>
  <c r="J133" i="130" s="1"/>
  <c r="I132" i="130"/>
  <c r="J132" i="130" s="1"/>
  <c r="I131" i="130"/>
  <c r="J131" i="130" s="1"/>
  <c r="I130" i="130"/>
  <c r="J130" i="130" s="1"/>
  <c r="I129" i="130"/>
  <c r="J129" i="130" s="1"/>
  <c r="I128" i="130"/>
  <c r="J128" i="130" s="1"/>
  <c r="I127" i="130"/>
  <c r="J127" i="130" s="1"/>
  <c r="I126" i="130"/>
  <c r="J126" i="130" s="1"/>
  <c r="I125" i="130"/>
  <c r="J125" i="130" s="1"/>
  <c r="I124" i="130"/>
  <c r="J124" i="130" s="1"/>
  <c r="I123" i="130"/>
  <c r="J123" i="130" s="1"/>
  <c r="I122" i="130"/>
  <c r="J122" i="130" s="1"/>
  <c r="I121" i="130"/>
  <c r="J121" i="130" s="1"/>
  <c r="I120" i="130"/>
  <c r="J120" i="130" s="1"/>
  <c r="I119" i="130"/>
  <c r="J119" i="130" s="1"/>
  <c r="I118" i="130"/>
  <c r="J118" i="130" s="1"/>
  <c r="I117" i="130"/>
  <c r="J117" i="130" s="1"/>
  <c r="I116" i="130"/>
  <c r="J116" i="130" s="1"/>
  <c r="I115" i="130"/>
  <c r="J115" i="130" s="1"/>
  <c r="I114" i="130"/>
  <c r="J114" i="130" s="1"/>
  <c r="I113" i="130"/>
  <c r="J113" i="130" s="1"/>
  <c r="I112" i="130"/>
  <c r="J112" i="130" s="1"/>
  <c r="I111" i="130"/>
  <c r="J111" i="130" s="1"/>
  <c r="I110" i="130"/>
  <c r="J110" i="130" s="1"/>
  <c r="I109" i="130"/>
  <c r="J109" i="130" s="1"/>
  <c r="I108" i="130"/>
  <c r="J108" i="130" s="1"/>
  <c r="I107" i="130"/>
  <c r="J107" i="130" s="1"/>
  <c r="I106" i="130"/>
  <c r="J106" i="130" s="1"/>
  <c r="I105" i="130"/>
  <c r="J105" i="130" s="1"/>
  <c r="I104" i="130"/>
  <c r="J104" i="130" s="1"/>
  <c r="I103" i="130"/>
  <c r="J103" i="130" s="1"/>
  <c r="I102" i="130"/>
  <c r="J102" i="130" s="1"/>
  <c r="I101" i="130"/>
  <c r="J101" i="130" s="1"/>
  <c r="I100" i="130"/>
  <c r="J100" i="130" s="1"/>
  <c r="I99" i="130"/>
  <c r="J99" i="130" s="1"/>
  <c r="I98" i="130"/>
  <c r="J98" i="130" s="1"/>
  <c r="I97" i="130"/>
  <c r="J97" i="130" s="1"/>
  <c r="I96" i="130"/>
  <c r="J96" i="130" s="1"/>
  <c r="I95" i="130"/>
  <c r="J95" i="130" s="1"/>
  <c r="I94" i="130"/>
  <c r="J94" i="130" s="1"/>
  <c r="I93" i="130"/>
  <c r="J93" i="130" s="1"/>
  <c r="I92" i="130"/>
  <c r="J92" i="130" s="1"/>
  <c r="I91" i="130"/>
  <c r="J91" i="130" s="1"/>
  <c r="I90" i="130"/>
  <c r="J90" i="130" s="1"/>
  <c r="I89" i="130"/>
  <c r="J89" i="130" s="1"/>
  <c r="I88" i="130"/>
  <c r="J88" i="130" s="1"/>
  <c r="I87" i="130"/>
  <c r="J87" i="130" s="1"/>
  <c r="I86" i="130"/>
  <c r="J86" i="130" s="1"/>
  <c r="I85" i="130"/>
  <c r="J85" i="130" s="1"/>
  <c r="I84" i="130"/>
  <c r="J84" i="130" s="1"/>
  <c r="I83" i="130"/>
  <c r="J83" i="130" s="1"/>
  <c r="I82" i="130"/>
  <c r="J82" i="130" s="1"/>
  <c r="I81" i="130"/>
  <c r="J81" i="130" s="1"/>
  <c r="I80" i="130"/>
  <c r="J80" i="130" s="1"/>
  <c r="I79" i="130"/>
  <c r="J79" i="130" s="1"/>
  <c r="I78" i="130"/>
  <c r="J78" i="130" s="1"/>
  <c r="I77" i="130"/>
  <c r="J77" i="130" s="1"/>
  <c r="CI76" i="130"/>
  <c r="CG76" i="130"/>
  <c r="I76" i="130"/>
  <c r="J76" i="130" s="1"/>
  <c r="I75" i="130"/>
  <c r="J75" i="130" s="1"/>
  <c r="I74" i="130"/>
  <c r="J74" i="130" s="1"/>
  <c r="I73" i="130"/>
  <c r="J73" i="130" s="1"/>
  <c r="I72" i="130"/>
  <c r="J72" i="130" s="1"/>
  <c r="I71" i="130"/>
  <c r="J71" i="130" s="1"/>
  <c r="I70" i="130"/>
  <c r="J70" i="130" s="1"/>
  <c r="I69" i="130"/>
  <c r="J69" i="130" s="1"/>
  <c r="I68" i="130"/>
  <c r="J68" i="130" s="1"/>
  <c r="I67" i="130"/>
  <c r="J67" i="130" s="1"/>
  <c r="I66" i="130"/>
  <c r="J66" i="130" s="1"/>
  <c r="I65" i="130"/>
  <c r="J65" i="130" s="1"/>
  <c r="I64" i="130"/>
  <c r="J64" i="130" s="1"/>
  <c r="I63" i="130"/>
  <c r="J63" i="130" s="1"/>
  <c r="I62" i="130"/>
  <c r="J62" i="130" s="1"/>
  <c r="I61" i="130"/>
  <c r="J61" i="130" s="1"/>
  <c r="I60" i="130"/>
  <c r="J60" i="130" s="1"/>
  <c r="I59" i="130"/>
  <c r="J59" i="130" s="1"/>
  <c r="I58" i="130"/>
  <c r="J58" i="130" s="1"/>
  <c r="I57" i="130"/>
  <c r="J57" i="130" s="1"/>
  <c r="I56" i="130"/>
  <c r="J56" i="130" s="1"/>
  <c r="I55" i="130"/>
  <c r="J55" i="130" s="1"/>
  <c r="I54" i="130"/>
  <c r="J54" i="130" s="1"/>
  <c r="I53" i="130"/>
  <c r="J53" i="130" s="1"/>
  <c r="I52" i="130"/>
  <c r="J52" i="130" s="1"/>
  <c r="I51" i="130"/>
  <c r="J51" i="130" s="1"/>
  <c r="I50" i="130"/>
  <c r="J50" i="130" s="1"/>
  <c r="I49" i="130"/>
  <c r="J49" i="130" s="1"/>
  <c r="I48" i="130"/>
  <c r="J48" i="130" s="1"/>
  <c r="I47" i="130"/>
  <c r="J47" i="130" s="1"/>
  <c r="I46" i="130"/>
  <c r="J46" i="130" s="1"/>
  <c r="I45" i="130"/>
  <c r="J45" i="130" s="1"/>
  <c r="I44" i="130"/>
  <c r="J44" i="130" s="1"/>
  <c r="I43" i="130"/>
  <c r="J43" i="130" s="1"/>
  <c r="I42" i="130"/>
  <c r="J42" i="130" s="1"/>
  <c r="I41" i="130"/>
  <c r="J41" i="130" s="1"/>
  <c r="I40" i="130"/>
  <c r="J40" i="130" s="1"/>
  <c r="I39" i="130"/>
  <c r="J39" i="130" s="1"/>
  <c r="I38" i="130"/>
  <c r="J38" i="130" s="1"/>
  <c r="I37" i="130"/>
  <c r="J37" i="130" s="1"/>
  <c r="I36" i="130"/>
  <c r="J36" i="130" s="1"/>
  <c r="J35" i="130"/>
  <c r="I35" i="130"/>
  <c r="I34" i="130"/>
  <c r="J34" i="130" s="1"/>
  <c r="J33" i="130"/>
  <c r="I33" i="130"/>
  <c r="I32" i="130"/>
  <c r="J32" i="130" s="1"/>
  <c r="I31" i="130"/>
  <c r="J31" i="130" s="1"/>
  <c r="I30" i="130"/>
  <c r="J30" i="130" s="1"/>
  <c r="I29" i="130"/>
  <c r="J29" i="130" s="1"/>
  <c r="I28" i="130"/>
  <c r="J28" i="130" s="1"/>
  <c r="I27" i="130"/>
  <c r="J27" i="130" s="1"/>
  <c r="I26" i="130"/>
  <c r="J26" i="130" s="1"/>
  <c r="I25" i="130"/>
  <c r="J25" i="130" s="1"/>
  <c r="I24" i="130"/>
  <c r="J24" i="130" s="1"/>
  <c r="I23" i="130"/>
  <c r="J23" i="130" s="1"/>
  <c r="I22" i="130"/>
  <c r="J22" i="130" s="1"/>
  <c r="I21" i="130"/>
  <c r="J21" i="130" s="1"/>
  <c r="I20" i="130"/>
  <c r="J20" i="130" s="1"/>
  <c r="I19" i="130"/>
  <c r="J19" i="130" s="1"/>
  <c r="I18" i="130"/>
  <c r="J18" i="130" s="1"/>
  <c r="CG17" i="130"/>
  <c r="BW17" i="130"/>
  <c r="CU17" i="130" s="1"/>
  <c r="I17" i="130"/>
  <c r="J17" i="130" s="1"/>
  <c r="DE16" i="130"/>
  <c r="CB16" i="130"/>
  <c r="CZ16" i="130" s="1"/>
  <c r="BW16" i="130"/>
  <c r="CU16" i="130" s="1"/>
  <c r="I16" i="130"/>
  <c r="J16" i="130" s="1"/>
  <c r="DE15" i="130"/>
  <c r="CB15" i="130"/>
  <c r="CZ15" i="130" s="1"/>
  <c r="BW15" i="130"/>
  <c r="CU15" i="130" s="1"/>
  <c r="I15" i="130"/>
  <c r="J15" i="130" s="1"/>
  <c r="CT14" i="130"/>
  <c r="BW14" i="130"/>
  <c r="CU14" i="130" s="1"/>
  <c r="I14" i="130"/>
  <c r="AX13" i="130"/>
  <c r="I13" i="130"/>
  <c r="AX12" i="130"/>
  <c r="AX11" i="130"/>
  <c r="AX10" i="130"/>
  <c r="M6" i="130"/>
  <c r="T4" i="130"/>
  <c r="CB17" i="130"/>
  <c r="CZ17" i="130" s="1"/>
  <c r="AC13" i="130" l="1"/>
  <c r="K13" i="130"/>
  <c r="BL14" i="130"/>
  <c r="U4" i="130"/>
  <c r="B4" i="130" s="1"/>
  <c r="Q13" i="130"/>
  <c r="Y13" i="130"/>
  <c r="AK13" i="130"/>
  <c r="AS13" i="130"/>
  <c r="BE13" i="130"/>
  <c r="O13" i="130"/>
  <c r="S13" i="130"/>
  <c r="W13" i="130"/>
  <c r="AA13" i="130"/>
  <c r="AE13" i="130"/>
  <c r="AI13" i="130"/>
  <c r="AM13" i="130"/>
  <c r="AQ13" i="130"/>
  <c r="AU13" i="130"/>
  <c r="AY13" i="130"/>
  <c r="BC13" i="130"/>
  <c r="BG13" i="130"/>
  <c r="M13" i="130"/>
  <c r="U13" i="130"/>
  <c r="AG13" i="130"/>
  <c r="AO13" i="130"/>
  <c r="AW13" i="130"/>
  <c r="BA13" i="130"/>
  <c r="J13" i="130"/>
  <c r="N13" i="130"/>
  <c r="R13" i="130"/>
  <c r="V13" i="130"/>
  <c r="Z13" i="130"/>
  <c r="AD13" i="130"/>
  <c r="AH13" i="130"/>
  <c r="AL13" i="130"/>
  <c r="AP13" i="130"/>
  <c r="AT13" i="130"/>
  <c r="BB13" i="130"/>
  <c r="BF13" i="130"/>
  <c r="J14" i="130"/>
  <c r="L13" i="130"/>
  <c r="P13" i="130"/>
  <c r="T13" i="130"/>
  <c r="X13" i="130"/>
  <c r="AB13" i="130"/>
  <c r="AF13" i="130"/>
  <c r="AJ13" i="130"/>
  <c r="AN13" i="130"/>
  <c r="AR13" i="130"/>
  <c r="AV13" i="130"/>
  <c r="AZ13" i="130"/>
  <c r="BD13" i="130"/>
  <c r="BH13" i="130"/>
  <c r="I471" i="129"/>
  <c r="BN470" i="129"/>
  <c r="I470" i="129"/>
  <c r="J470" i="129" s="1"/>
  <c r="I469" i="129"/>
  <c r="J469" i="129" s="1"/>
  <c r="BN468" i="129"/>
  <c r="I468" i="129"/>
  <c r="J468" i="129" s="1"/>
  <c r="I467" i="129"/>
  <c r="J467" i="129" s="1"/>
  <c r="BN466" i="129"/>
  <c r="I466" i="129"/>
  <c r="J466" i="129" s="1"/>
  <c r="I465" i="129"/>
  <c r="J465" i="129" s="1"/>
  <c r="BN464" i="129"/>
  <c r="I464" i="129"/>
  <c r="J464" i="129" s="1"/>
  <c r="BN463" i="129"/>
  <c r="I463" i="129"/>
  <c r="J463" i="129" s="1"/>
  <c r="BN462" i="129"/>
  <c r="I462" i="129"/>
  <c r="J462" i="129" s="1"/>
  <c r="I461" i="129"/>
  <c r="J461" i="129" s="1"/>
  <c r="BN460" i="129"/>
  <c r="I460" i="129"/>
  <c r="J460" i="129" s="1"/>
  <c r="I459" i="129"/>
  <c r="J459" i="129" s="1"/>
  <c r="BN458" i="129"/>
  <c r="I458" i="129"/>
  <c r="J458" i="129" s="1"/>
  <c r="I457" i="129"/>
  <c r="J457" i="129" s="1"/>
  <c r="I456" i="129"/>
  <c r="J456" i="129" s="1"/>
  <c r="BN455" i="129"/>
  <c r="I455" i="129"/>
  <c r="J455" i="129" s="1"/>
  <c r="BN454" i="129"/>
  <c r="I454" i="129"/>
  <c r="J454" i="129" s="1"/>
  <c r="I453" i="129"/>
  <c r="J453" i="129" s="1"/>
  <c r="I452" i="129"/>
  <c r="J452" i="129" s="1"/>
  <c r="BN451" i="129"/>
  <c r="I451" i="129"/>
  <c r="J451" i="129" s="1"/>
  <c r="I450" i="129"/>
  <c r="J450" i="129" s="1"/>
  <c r="BN449" i="129"/>
  <c r="I449" i="129"/>
  <c r="J449" i="129" s="1"/>
  <c r="BN448" i="129"/>
  <c r="I448" i="129"/>
  <c r="J448" i="129" s="1"/>
  <c r="I447" i="129"/>
  <c r="J447" i="129" s="1"/>
  <c r="BN446" i="129"/>
  <c r="I446" i="129"/>
  <c r="J446" i="129" s="1"/>
  <c r="I445" i="129"/>
  <c r="J445" i="129" s="1"/>
  <c r="BN444" i="129"/>
  <c r="I444" i="129"/>
  <c r="J444" i="129" s="1"/>
  <c r="I443" i="129"/>
  <c r="J443" i="129" s="1"/>
  <c r="BN442" i="129"/>
  <c r="I442" i="129"/>
  <c r="J442" i="129" s="1"/>
  <c r="I441" i="129"/>
  <c r="J441" i="129" s="1"/>
  <c r="BN440" i="129"/>
  <c r="I440" i="129"/>
  <c r="J440" i="129" s="1"/>
  <c r="I439" i="129"/>
  <c r="J439" i="129" s="1"/>
  <c r="BN438" i="129"/>
  <c r="I438" i="129"/>
  <c r="J438" i="129" s="1"/>
  <c r="BN437" i="129"/>
  <c r="I437" i="129"/>
  <c r="J437" i="129" s="1"/>
  <c r="BN436" i="129"/>
  <c r="I436" i="129"/>
  <c r="J436" i="129" s="1"/>
  <c r="BN435" i="129"/>
  <c r="I435" i="129"/>
  <c r="J435" i="129" s="1"/>
  <c r="BN434" i="129"/>
  <c r="I434" i="129"/>
  <c r="J434" i="129" s="1"/>
  <c r="BN433" i="129"/>
  <c r="I433" i="129"/>
  <c r="J433" i="129" s="1"/>
  <c r="I432" i="129"/>
  <c r="J432" i="129" s="1"/>
  <c r="BN431" i="129"/>
  <c r="I431" i="129"/>
  <c r="J431" i="129" s="1"/>
  <c r="BN430" i="129"/>
  <c r="I430" i="129"/>
  <c r="J430" i="129" s="1"/>
  <c r="BN429" i="129"/>
  <c r="I429" i="129"/>
  <c r="J429" i="129" s="1"/>
  <c r="I428" i="129"/>
  <c r="J428" i="129" s="1"/>
  <c r="BN427" i="129"/>
  <c r="I427" i="129"/>
  <c r="J427" i="129" s="1"/>
  <c r="BN426" i="129"/>
  <c r="I426" i="129"/>
  <c r="J426" i="129" s="1"/>
  <c r="BN425" i="129"/>
  <c r="I425" i="129"/>
  <c r="J425" i="129" s="1"/>
  <c r="BN424" i="129"/>
  <c r="I424" i="129"/>
  <c r="J424" i="129" s="1"/>
  <c r="I423" i="129"/>
  <c r="J423" i="129" s="1"/>
  <c r="BN422" i="129"/>
  <c r="I422" i="129"/>
  <c r="J422" i="129" s="1"/>
  <c r="I421" i="129"/>
  <c r="J421" i="129" s="1"/>
  <c r="BN420" i="129"/>
  <c r="I420" i="129"/>
  <c r="J420" i="129" s="1"/>
  <c r="I419" i="129"/>
  <c r="J419" i="129" s="1"/>
  <c r="BN418" i="129"/>
  <c r="I418" i="129"/>
  <c r="J418" i="129" s="1"/>
  <c r="I417" i="129"/>
  <c r="J417" i="129" s="1"/>
  <c r="BN416" i="129"/>
  <c r="I416" i="129"/>
  <c r="J416" i="129" s="1"/>
  <c r="I415" i="129"/>
  <c r="J415" i="129" s="1"/>
  <c r="BN414" i="129"/>
  <c r="I414" i="129"/>
  <c r="J414" i="129" s="1"/>
  <c r="I413" i="129"/>
  <c r="J413" i="129" s="1"/>
  <c r="BN412" i="129"/>
  <c r="I412" i="129"/>
  <c r="J412" i="129" s="1"/>
  <c r="I411" i="129"/>
  <c r="J411" i="129" s="1"/>
  <c r="BN410" i="129"/>
  <c r="I410" i="129"/>
  <c r="J410" i="129" s="1"/>
  <c r="I409" i="129"/>
  <c r="J409" i="129" s="1"/>
  <c r="BN408" i="129"/>
  <c r="I408" i="129"/>
  <c r="J408" i="129" s="1"/>
  <c r="I407" i="129"/>
  <c r="J407" i="129" s="1"/>
  <c r="BN406" i="129"/>
  <c r="I406" i="129"/>
  <c r="J406" i="129" s="1"/>
  <c r="I405" i="129"/>
  <c r="J405" i="129" s="1"/>
  <c r="BN404" i="129"/>
  <c r="I404" i="129"/>
  <c r="J404" i="129" s="1"/>
  <c r="BN403" i="129"/>
  <c r="I403" i="129"/>
  <c r="J403" i="129" s="1"/>
  <c r="BN402" i="129"/>
  <c r="I402" i="129"/>
  <c r="J402" i="129" s="1"/>
  <c r="I401" i="129"/>
  <c r="J401" i="129" s="1"/>
  <c r="BN400" i="129"/>
  <c r="I400" i="129"/>
  <c r="J400" i="129" s="1"/>
  <c r="BN399" i="129"/>
  <c r="I399" i="129"/>
  <c r="J399" i="129" s="1"/>
  <c r="I398" i="129"/>
  <c r="J398" i="129" s="1"/>
  <c r="BN397" i="129"/>
  <c r="I397" i="129"/>
  <c r="J397" i="129" s="1"/>
  <c r="I396" i="129"/>
  <c r="J396" i="129" s="1"/>
  <c r="BN395" i="129"/>
  <c r="I395" i="129"/>
  <c r="J395" i="129" s="1"/>
  <c r="I394" i="129"/>
  <c r="J394" i="129" s="1"/>
  <c r="BN393" i="129"/>
  <c r="I393" i="129"/>
  <c r="J393" i="129" s="1"/>
  <c r="I392" i="129"/>
  <c r="J392" i="129" s="1"/>
  <c r="BN391" i="129"/>
  <c r="I391" i="129"/>
  <c r="J391" i="129" s="1"/>
  <c r="I390" i="129"/>
  <c r="J390" i="129" s="1"/>
  <c r="BN389" i="129"/>
  <c r="I389" i="129"/>
  <c r="J389" i="129" s="1"/>
  <c r="I388" i="129"/>
  <c r="J388" i="129" s="1"/>
  <c r="BN387" i="129"/>
  <c r="I387" i="129"/>
  <c r="J387" i="129" s="1"/>
  <c r="I386" i="129"/>
  <c r="J386" i="129" s="1"/>
  <c r="BN385" i="129"/>
  <c r="I385" i="129"/>
  <c r="J385" i="129" s="1"/>
  <c r="I384" i="129"/>
  <c r="J384" i="129" s="1"/>
  <c r="BN383" i="129"/>
  <c r="I383" i="129"/>
  <c r="J383" i="129" s="1"/>
  <c r="BN382" i="129"/>
  <c r="I382" i="129"/>
  <c r="J382" i="129" s="1"/>
  <c r="BN381" i="129"/>
  <c r="I381" i="129"/>
  <c r="J381" i="129" s="1"/>
  <c r="BN380" i="129"/>
  <c r="I380" i="129"/>
  <c r="J380" i="129" s="1"/>
  <c r="BN379" i="129"/>
  <c r="I379" i="129"/>
  <c r="J379" i="129" s="1"/>
  <c r="BN378" i="129"/>
  <c r="I378" i="129"/>
  <c r="J378" i="129" s="1"/>
  <c r="BN377" i="129"/>
  <c r="I377" i="129"/>
  <c r="J377" i="129" s="1"/>
  <c r="BN376" i="129"/>
  <c r="I376" i="129"/>
  <c r="J376" i="129" s="1"/>
  <c r="BN375" i="129"/>
  <c r="I375" i="129"/>
  <c r="J375" i="129" s="1"/>
  <c r="BN374" i="129"/>
  <c r="I374" i="129"/>
  <c r="J374" i="129" s="1"/>
  <c r="BN373" i="129"/>
  <c r="I373" i="129"/>
  <c r="J373" i="129" s="1"/>
  <c r="BN372" i="129"/>
  <c r="I372" i="129"/>
  <c r="J372" i="129" s="1"/>
  <c r="BN371" i="129"/>
  <c r="I371" i="129"/>
  <c r="J371" i="129" s="1"/>
  <c r="BN370" i="129"/>
  <c r="I370" i="129"/>
  <c r="J370" i="129" s="1"/>
  <c r="BN369" i="129"/>
  <c r="I369" i="129"/>
  <c r="J369" i="129" s="1"/>
  <c r="I368" i="129"/>
  <c r="J368" i="129" s="1"/>
  <c r="BN367" i="129"/>
  <c r="I367" i="129"/>
  <c r="J367" i="129" s="1"/>
  <c r="BN366" i="129"/>
  <c r="I366" i="129"/>
  <c r="J366" i="129" s="1"/>
  <c r="BN365" i="129"/>
  <c r="I365" i="129"/>
  <c r="J365" i="129" s="1"/>
  <c r="BN364" i="129"/>
  <c r="I364" i="129"/>
  <c r="J364" i="129" s="1"/>
  <c r="BN363" i="129"/>
  <c r="I363" i="129"/>
  <c r="J363" i="129" s="1"/>
  <c r="BN362" i="129"/>
  <c r="I362" i="129"/>
  <c r="J362" i="129" s="1"/>
  <c r="BN361" i="129"/>
  <c r="I361" i="129"/>
  <c r="J361" i="129" s="1"/>
  <c r="I360" i="129"/>
  <c r="J360" i="129" s="1"/>
  <c r="BN359" i="129"/>
  <c r="I359" i="129"/>
  <c r="J359" i="129" s="1"/>
  <c r="BN358" i="129"/>
  <c r="I358" i="129"/>
  <c r="J358" i="129" s="1"/>
  <c r="BN357" i="129"/>
  <c r="I357" i="129"/>
  <c r="J357" i="129" s="1"/>
  <c r="BN356" i="129"/>
  <c r="I356" i="129"/>
  <c r="J356" i="129" s="1"/>
  <c r="BN355" i="129"/>
  <c r="I355" i="129"/>
  <c r="J355" i="129" s="1"/>
  <c r="BN354" i="129"/>
  <c r="I354" i="129"/>
  <c r="J354" i="129" s="1"/>
  <c r="BN353" i="129"/>
  <c r="I353" i="129"/>
  <c r="J353" i="129" s="1"/>
  <c r="BN352" i="129"/>
  <c r="I352" i="129"/>
  <c r="J352" i="129" s="1"/>
  <c r="BN351" i="129"/>
  <c r="I351" i="129"/>
  <c r="J351" i="129" s="1"/>
  <c r="BN350" i="129"/>
  <c r="I350" i="129"/>
  <c r="J350" i="129" s="1"/>
  <c r="BN349" i="129"/>
  <c r="I349" i="129"/>
  <c r="J349" i="129" s="1"/>
  <c r="I348" i="129"/>
  <c r="J348" i="129" s="1"/>
  <c r="I347" i="129"/>
  <c r="J347" i="129" s="1"/>
  <c r="BN346" i="129"/>
  <c r="I346" i="129"/>
  <c r="J346" i="129" s="1"/>
  <c r="BN345" i="129"/>
  <c r="I345" i="129"/>
  <c r="J345" i="129" s="1"/>
  <c r="I344" i="129"/>
  <c r="J344" i="129" s="1"/>
  <c r="BN343" i="129"/>
  <c r="I343" i="129"/>
  <c r="J343" i="129" s="1"/>
  <c r="BN342" i="129"/>
  <c r="I342" i="129"/>
  <c r="J342" i="129" s="1"/>
  <c r="BN341" i="129"/>
  <c r="I341" i="129"/>
  <c r="J341" i="129" s="1"/>
  <c r="I340" i="129"/>
  <c r="J340" i="129" s="1"/>
  <c r="BN339" i="129"/>
  <c r="I339" i="129"/>
  <c r="J339" i="129" s="1"/>
  <c r="BN338" i="129"/>
  <c r="I338" i="129"/>
  <c r="J338" i="129" s="1"/>
  <c r="I337" i="129"/>
  <c r="J337" i="129" s="1"/>
  <c r="BN336" i="129"/>
  <c r="I336" i="129"/>
  <c r="J336" i="129" s="1"/>
  <c r="BN335" i="129"/>
  <c r="I335" i="129"/>
  <c r="J335" i="129" s="1"/>
  <c r="BN334" i="129"/>
  <c r="I334" i="129"/>
  <c r="J334" i="129" s="1"/>
  <c r="I333" i="129"/>
  <c r="J333" i="129" s="1"/>
  <c r="BN332" i="129"/>
  <c r="I332" i="129"/>
  <c r="J332" i="129" s="1"/>
  <c r="BN331" i="129"/>
  <c r="I331" i="129"/>
  <c r="J331" i="129" s="1"/>
  <c r="BN330" i="129"/>
  <c r="I330" i="129"/>
  <c r="J330" i="129" s="1"/>
  <c r="I329" i="129"/>
  <c r="J329" i="129" s="1"/>
  <c r="BN328" i="129"/>
  <c r="I328" i="129"/>
  <c r="J328" i="129" s="1"/>
  <c r="BN327" i="129"/>
  <c r="I327" i="129"/>
  <c r="J327" i="129" s="1"/>
  <c r="BN326" i="129"/>
  <c r="I326" i="129"/>
  <c r="J326" i="129" s="1"/>
  <c r="I325" i="129"/>
  <c r="J325" i="129" s="1"/>
  <c r="BN324" i="129"/>
  <c r="I324" i="129"/>
  <c r="J324" i="129" s="1"/>
  <c r="I323" i="129"/>
  <c r="J323" i="129" s="1"/>
  <c r="BN322" i="129"/>
  <c r="I322" i="129"/>
  <c r="J322" i="129" s="1"/>
  <c r="I321" i="129"/>
  <c r="J321" i="129" s="1"/>
  <c r="BN320" i="129"/>
  <c r="I320" i="129"/>
  <c r="J320" i="129" s="1"/>
  <c r="I319" i="129"/>
  <c r="J319" i="129" s="1"/>
  <c r="BN318" i="129"/>
  <c r="I318" i="129"/>
  <c r="J318" i="129" s="1"/>
  <c r="I317" i="129"/>
  <c r="J317" i="129" s="1"/>
  <c r="BN316" i="129"/>
  <c r="I316" i="129"/>
  <c r="J316" i="129" s="1"/>
  <c r="I315" i="129"/>
  <c r="J315" i="129" s="1"/>
  <c r="BN314" i="129"/>
  <c r="I314" i="129"/>
  <c r="J314" i="129" s="1"/>
  <c r="I313" i="129"/>
  <c r="J313" i="129" s="1"/>
  <c r="BN312" i="129"/>
  <c r="I312" i="129"/>
  <c r="J312" i="129" s="1"/>
  <c r="I311" i="129"/>
  <c r="J311" i="129" s="1"/>
  <c r="BN310" i="129"/>
  <c r="I310" i="129"/>
  <c r="J310" i="129" s="1"/>
  <c r="I309" i="129"/>
  <c r="J309" i="129" s="1"/>
  <c r="BN308" i="129"/>
  <c r="I308" i="129"/>
  <c r="J308" i="129" s="1"/>
  <c r="I307" i="129"/>
  <c r="J307" i="129" s="1"/>
  <c r="BN306" i="129"/>
  <c r="I306" i="129"/>
  <c r="J306" i="129" s="1"/>
  <c r="I305" i="129"/>
  <c r="J305" i="129" s="1"/>
  <c r="BN304" i="129"/>
  <c r="I304" i="129"/>
  <c r="J304" i="129" s="1"/>
  <c r="I303" i="129"/>
  <c r="J303" i="129" s="1"/>
  <c r="BN302" i="129"/>
  <c r="I302" i="129"/>
  <c r="J302" i="129" s="1"/>
  <c r="I301" i="129"/>
  <c r="J301" i="129" s="1"/>
  <c r="BN300" i="129"/>
  <c r="I300" i="129"/>
  <c r="J300" i="129" s="1"/>
  <c r="I299" i="129"/>
  <c r="J299" i="129" s="1"/>
  <c r="BN298" i="129"/>
  <c r="I298" i="129"/>
  <c r="J298" i="129" s="1"/>
  <c r="I297" i="129"/>
  <c r="J297" i="129" s="1"/>
  <c r="BN296" i="129"/>
  <c r="I296" i="129"/>
  <c r="J296" i="129" s="1"/>
  <c r="I295" i="129"/>
  <c r="J295" i="129" s="1"/>
  <c r="BN294" i="129"/>
  <c r="I294" i="129"/>
  <c r="J294" i="129" s="1"/>
  <c r="I293" i="129"/>
  <c r="J293" i="129" s="1"/>
  <c r="BN292" i="129"/>
  <c r="I292" i="129"/>
  <c r="J292" i="129" s="1"/>
  <c r="I291" i="129"/>
  <c r="J291" i="129" s="1"/>
  <c r="BN290" i="129"/>
  <c r="I290" i="129"/>
  <c r="J290" i="129" s="1"/>
  <c r="I289" i="129"/>
  <c r="J289" i="129" s="1"/>
  <c r="BN288" i="129"/>
  <c r="I288" i="129"/>
  <c r="J288" i="129" s="1"/>
  <c r="I287" i="129"/>
  <c r="J287" i="129" s="1"/>
  <c r="I286" i="129"/>
  <c r="J286" i="129" s="1"/>
  <c r="BN285" i="129"/>
  <c r="I285" i="129"/>
  <c r="J285" i="129" s="1"/>
  <c r="I284" i="129"/>
  <c r="J284" i="129" s="1"/>
  <c r="I283" i="129"/>
  <c r="J283" i="129" s="1"/>
  <c r="BN282" i="129"/>
  <c r="I282" i="129"/>
  <c r="J282" i="129" s="1"/>
  <c r="BN281" i="129"/>
  <c r="I281" i="129"/>
  <c r="J281" i="129" s="1"/>
  <c r="BN280" i="129"/>
  <c r="I280" i="129"/>
  <c r="J280" i="129" s="1"/>
  <c r="I279" i="129"/>
  <c r="J279" i="129" s="1"/>
  <c r="BN278" i="129"/>
  <c r="I278" i="129"/>
  <c r="J278" i="129" s="1"/>
  <c r="BN277" i="129"/>
  <c r="I277" i="129"/>
  <c r="J277" i="129" s="1"/>
  <c r="BN276" i="129"/>
  <c r="I276" i="129"/>
  <c r="J276" i="129" s="1"/>
  <c r="I275" i="129"/>
  <c r="J275" i="129" s="1"/>
  <c r="BN274" i="129"/>
  <c r="I274" i="129"/>
  <c r="J274" i="129" s="1"/>
  <c r="I273" i="129"/>
  <c r="J273" i="129" s="1"/>
  <c r="BN272" i="129"/>
  <c r="I272" i="129"/>
  <c r="J272" i="129" s="1"/>
  <c r="BN271" i="129"/>
  <c r="I271" i="129"/>
  <c r="J271" i="129" s="1"/>
  <c r="BN270" i="129"/>
  <c r="I270" i="129"/>
  <c r="J270" i="129" s="1"/>
  <c r="I269" i="129"/>
  <c r="J269" i="129" s="1"/>
  <c r="BN268" i="129"/>
  <c r="I268" i="129"/>
  <c r="J268" i="129" s="1"/>
  <c r="BN267" i="129"/>
  <c r="I267" i="129"/>
  <c r="J267" i="129" s="1"/>
  <c r="BN266" i="129"/>
  <c r="I266" i="129"/>
  <c r="J266" i="129" s="1"/>
  <c r="I265" i="129"/>
  <c r="J265" i="129" s="1"/>
  <c r="BN264" i="129"/>
  <c r="I264" i="129"/>
  <c r="J264" i="129" s="1"/>
  <c r="I263" i="129"/>
  <c r="J263" i="129" s="1"/>
  <c r="BN262" i="129"/>
  <c r="I262" i="129"/>
  <c r="J262" i="129" s="1"/>
  <c r="I261" i="129"/>
  <c r="J261" i="129" s="1"/>
  <c r="BN260" i="129"/>
  <c r="I260" i="129"/>
  <c r="J260" i="129" s="1"/>
  <c r="I259" i="129"/>
  <c r="J259" i="129" s="1"/>
  <c r="BN258" i="129"/>
  <c r="I258" i="129"/>
  <c r="J258" i="129" s="1"/>
  <c r="I257" i="129"/>
  <c r="J257" i="129" s="1"/>
  <c r="BN256" i="129"/>
  <c r="I256" i="129"/>
  <c r="J256" i="129" s="1"/>
  <c r="I255" i="129"/>
  <c r="J255" i="129" s="1"/>
  <c r="BN254" i="129"/>
  <c r="I254" i="129"/>
  <c r="J254" i="129" s="1"/>
  <c r="I253" i="129"/>
  <c r="J253" i="129" s="1"/>
  <c r="BN252" i="129"/>
  <c r="I252" i="129"/>
  <c r="J252" i="129" s="1"/>
  <c r="I251" i="129"/>
  <c r="J251" i="129" s="1"/>
  <c r="BN250" i="129"/>
  <c r="I250" i="129"/>
  <c r="J250" i="129" s="1"/>
  <c r="I249" i="129"/>
  <c r="J249" i="129" s="1"/>
  <c r="BN248" i="129"/>
  <c r="I248" i="129"/>
  <c r="J248" i="129" s="1"/>
  <c r="I247" i="129"/>
  <c r="J247" i="129" s="1"/>
  <c r="BN246" i="129"/>
  <c r="I246" i="129"/>
  <c r="J246" i="129" s="1"/>
  <c r="I245" i="129"/>
  <c r="J245" i="129" s="1"/>
  <c r="I244" i="129"/>
  <c r="J244" i="129" s="1"/>
  <c r="I243" i="129"/>
  <c r="J243" i="129" s="1"/>
  <c r="BN242" i="129"/>
  <c r="I242" i="129"/>
  <c r="J242" i="129" s="1"/>
  <c r="I241" i="129"/>
  <c r="J241" i="129" s="1"/>
  <c r="BN240" i="129"/>
  <c r="I240" i="129"/>
  <c r="J240" i="129" s="1"/>
  <c r="I239" i="129"/>
  <c r="J239" i="129" s="1"/>
  <c r="BN238" i="129"/>
  <c r="I238" i="129"/>
  <c r="J238" i="129" s="1"/>
  <c r="I237" i="129"/>
  <c r="J237" i="129" s="1"/>
  <c r="BN236" i="129"/>
  <c r="I236" i="129"/>
  <c r="J236" i="129" s="1"/>
  <c r="I235" i="129"/>
  <c r="J235" i="129" s="1"/>
  <c r="BN234" i="129"/>
  <c r="I234" i="129"/>
  <c r="J234" i="129" s="1"/>
  <c r="I233" i="129"/>
  <c r="J233" i="129" s="1"/>
  <c r="BN232" i="129"/>
  <c r="I232" i="129"/>
  <c r="J232" i="129" s="1"/>
  <c r="I231" i="129"/>
  <c r="J231" i="129" s="1"/>
  <c r="BN230" i="129"/>
  <c r="I230" i="129"/>
  <c r="J230" i="129" s="1"/>
  <c r="I229" i="129"/>
  <c r="J229" i="129" s="1"/>
  <c r="BN228" i="129"/>
  <c r="I228" i="129"/>
  <c r="J228" i="129" s="1"/>
  <c r="BN227" i="129"/>
  <c r="I227" i="129"/>
  <c r="J227" i="129" s="1"/>
  <c r="BN226" i="129"/>
  <c r="I226" i="129"/>
  <c r="J226" i="129" s="1"/>
  <c r="I225" i="129"/>
  <c r="J225" i="129" s="1"/>
  <c r="BN224" i="129"/>
  <c r="I224" i="129"/>
  <c r="J224" i="129" s="1"/>
  <c r="I223" i="129"/>
  <c r="J223" i="129" s="1"/>
  <c r="BN222" i="129"/>
  <c r="I222" i="129"/>
  <c r="J222" i="129" s="1"/>
  <c r="I221" i="129"/>
  <c r="J221" i="129" s="1"/>
  <c r="I220" i="129"/>
  <c r="J220" i="129" s="1"/>
  <c r="I219" i="129"/>
  <c r="J219" i="129" s="1"/>
  <c r="BN218" i="129"/>
  <c r="I218" i="129"/>
  <c r="J218" i="129" s="1"/>
  <c r="I217" i="129"/>
  <c r="J217" i="129" s="1"/>
  <c r="BN216" i="129"/>
  <c r="I216" i="129"/>
  <c r="J216" i="129" s="1"/>
  <c r="I215" i="129"/>
  <c r="J215" i="129" s="1"/>
  <c r="BN214" i="129"/>
  <c r="I214" i="129"/>
  <c r="J214" i="129" s="1"/>
  <c r="I213" i="129"/>
  <c r="J213" i="129" s="1"/>
  <c r="BN212" i="129"/>
  <c r="I212" i="129"/>
  <c r="J212" i="129" s="1"/>
  <c r="I211" i="129"/>
  <c r="J211" i="129" s="1"/>
  <c r="BN210" i="129"/>
  <c r="I210" i="129"/>
  <c r="J210" i="129" s="1"/>
  <c r="I209" i="129"/>
  <c r="J209" i="129" s="1"/>
  <c r="BN208" i="129"/>
  <c r="I208" i="129"/>
  <c r="J208" i="129" s="1"/>
  <c r="I207" i="129"/>
  <c r="J207" i="129" s="1"/>
  <c r="BN206" i="129"/>
  <c r="I206" i="129"/>
  <c r="J206" i="129" s="1"/>
  <c r="I205" i="129"/>
  <c r="J205" i="129" s="1"/>
  <c r="BN204" i="129"/>
  <c r="I204" i="129"/>
  <c r="J204" i="129" s="1"/>
  <c r="I203" i="129"/>
  <c r="J203" i="129" s="1"/>
  <c r="I202" i="129"/>
  <c r="J202" i="129" s="1"/>
  <c r="BN201" i="129"/>
  <c r="I201" i="129"/>
  <c r="J201" i="129" s="1"/>
  <c r="BN200" i="129"/>
  <c r="I200" i="129"/>
  <c r="J200" i="129" s="1"/>
  <c r="I199" i="129"/>
  <c r="J199" i="129" s="1"/>
  <c r="I198" i="129"/>
  <c r="J198" i="129" s="1"/>
  <c r="BN197" i="129"/>
  <c r="I197" i="129"/>
  <c r="J197" i="129" s="1"/>
  <c r="BN196" i="129"/>
  <c r="I196" i="129"/>
  <c r="J196" i="129" s="1"/>
  <c r="I195" i="129"/>
  <c r="J195" i="129" s="1"/>
  <c r="I194" i="129"/>
  <c r="J194" i="129" s="1"/>
  <c r="BN193" i="129"/>
  <c r="I193" i="129"/>
  <c r="J193" i="129" s="1"/>
  <c r="BN192" i="129"/>
  <c r="I192" i="129"/>
  <c r="J192" i="129" s="1"/>
  <c r="I191" i="129"/>
  <c r="J191" i="129" s="1"/>
  <c r="I190" i="129"/>
  <c r="J190" i="129" s="1"/>
  <c r="BN189" i="129"/>
  <c r="I189" i="129"/>
  <c r="J189" i="129" s="1"/>
  <c r="BN188" i="129"/>
  <c r="I188" i="129"/>
  <c r="J188" i="129" s="1"/>
  <c r="I187" i="129"/>
  <c r="J187" i="129" s="1"/>
  <c r="I186" i="129"/>
  <c r="J186" i="129" s="1"/>
  <c r="BN185" i="129"/>
  <c r="I185" i="129"/>
  <c r="J185" i="129" s="1"/>
  <c r="BN184" i="129"/>
  <c r="I184" i="129"/>
  <c r="J184" i="129" s="1"/>
  <c r="I183" i="129"/>
  <c r="J183" i="129" s="1"/>
  <c r="I182" i="129"/>
  <c r="J182" i="129" s="1"/>
  <c r="BN181" i="129"/>
  <c r="I181" i="129"/>
  <c r="J181" i="129" s="1"/>
  <c r="BN180" i="129"/>
  <c r="I180" i="129"/>
  <c r="J180" i="129" s="1"/>
  <c r="I179" i="129"/>
  <c r="J179" i="129" s="1"/>
  <c r="I178" i="129"/>
  <c r="J178" i="129" s="1"/>
  <c r="BN177" i="129"/>
  <c r="I177" i="129"/>
  <c r="J177" i="129" s="1"/>
  <c r="BN176" i="129"/>
  <c r="I176" i="129"/>
  <c r="J176" i="129" s="1"/>
  <c r="I175" i="129"/>
  <c r="J175" i="129" s="1"/>
  <c r="I174" i="129"/>
  <c r="J174" i="129" s="1"/>
  <c r="BN173" i="129"/>
  <c r="I173" i="129"/>
  <c r="J173" i="129" s="1"/>
  <c r="BN172" i="129"/>
  <c r="I172" i="129"/>
  <c r="J172" i="129" s="1"/>
  <c r="I171" i="129"/>
  <c r="J171" i="129" s="1"/>
  <c r="I170" i="129"/>
  <c r="J170" i="129" s="1"/>
  <c r="BN169" i="129"/>
  <c r="I169" i="129"/>
  <c r="J169" i="129" s="1"/>
  <c r="BN168" i="129"/>
  <c r="I168" i="129"/>
  <c r="J168" i="129" s="1"/>
  <c r="I167" i="129"/>
  <c r="J167" i="129" s="1"/>
  <c r="I166" i="129"/>
  <c r="J166" i="129" s="1"/>
  <c r="BN165" i="129"/>
  <c r="I165" i="129"/>
  <c r="J165" i="129" s="1"/>
  <c r="BN164" i="129"/>
  <c r="I164" i="129"/>
  <c r="J164" i="129" s="1"/>
  <c r="I163" i="129"/>
  <c r="J163" i="129" s="1"/>
  <c r="I162" i="129"/>
  <c r="J162" i="129" s="1"/>
  <c r="BN161" i="129"/>
  <c r="I161" i="129"/>
  <c r="J161" i="129" s="1"/>
  <c r="BN160" i="129"/>
  <c r="I160" i="129"/>
  <c r="J160" i="129" s="1"/>
  <c r="I159" i="129"/>
  <c r="J159" i="129" s="1"/>
  <c r="I158" i="129"/>
  <c r="J158" i="129" s="1"/>
  <c r="BN157" i="129"/>
  <c r="I157" i="129"/>
  <c r="J157" i="129" s="1"/>
  <c r="BN156" i="129"/>
  <c r="I156" i="129"/>
  <c r="J156" i="129" s="1"/>
  <c r="I155" i="129"/>
  <c r="J155" i="129" s="1"/>
  <c r="I154" i="129"/>
  <c r="J154" i="129" s="1"/>
  <c r="BN153" i="129"/>
  <c r="I153" i="129"/>
  <c r="J153" i="129" s="1"/>
  <c r="BN152" i="129"/>
  <c r="I152" i="129"/>
  <c r="J152" i="129" s="1"/>
  <c r="I151" i="129"/>
  <c r="J151" i="129" s="1"/>
  <c r="I150" i="129"/>
  <c r="J150" i="129" s="1"/>
  <c r="BN149" i="129"/>
  <c r="I149" i="129"/>
  <c r="J149" i="129" s="1"/>
  <c r="BN148" i="129"/>
  <c r="I148" i="129"/>
  <c r="J148" i="129" s="1"/>
  <c r="I147" i="129"/>
  <c r="J147" i="129" s="1"/>
  <c r="I146" i="129"/>
  <c r="J146" i="129" s="1"/>
  <c r="BN145" i="129"/>
  <c r="I145" i="129"/>
  <c r="J145" i="129" s="1"/>
  <c r="BN144" i="129"/>
  <c r="I144" i="129"/>
  <c r="J144" i="129" s="1"/>
  <c r="I143" i="129"/>
  <c r="J143" i="129" s="1"/>
  <c r="I142" i="129"/>
  <c r="J142" i="129" s="1"/>
  <c r="BN141" i="129"/>
  <c r="I141" i="129"/>
  <c r="J141" i="129" s="1"/>
  <c r="BN140" i="129"/>
  <c r="I140" i="129"/>
  <c r="J140" i="129" s="1"/>
  <c r="I139" i="129"/>
  <c r="J139" i="129" s="1"/>
  <c r="I138" i="129"/>
  <c r="J138" i="129" s="1"/>
  <c r="BN137" i="129"/>
  <c r="I137" i="129"/>
  <c r="J137" i="129" s="1"/>
  <c r="I136" i="129"/>
  <c r="J136" i="129" s="1"/>
  <c r="BN135" i="129"/>
  <c r="I135" i="129"/>
  <c r="J135" i="129" s="1"/>
  <c r="BN134" i="129"/>
  <c r="I134" i="129"/>
  <c r="J134" i="129" s="1"/>
  <c r="I133" i="129"/>
  <c r="J133" i="129" s="1"/>
  <c r="BN132" i="129"/>
  <c r="I132" i="129"/>
  <c r="J132" i="129" s="1"/>
  <c r="I131" i="129"/>
  <c r="J131" i="129" s="1"/>
  <c r="BN130" i="129"/>
  <c r="I130" i="129"/>
  <c r="J130" i="129" s="1"/>
  <c r="I129" i="129"/>
  <c r="J129" i="129" s="1"/>
  <c r="BN128" i="129"/>
  <c r="I128" i="129"/>
  <c r="J128" i="129" s="1"/>
  <c r="I127" i="129"/>
  <c r="J127" i="129" s="1"/>
  <c r="BN126" i="129"/>
  <c r="I126" i="129"/>
  <c r="J126" i="129" s="1"/>
  <c r="I125" i="129"/>
  <c r="J125" i="129" s="1"/>
  <c r="BN124" i="129"/>
  <c r="I124" i="129"/>
  <c r="J124" i="129" s="1"/>
  <c r="I123" i="129"/>
  <c r="J123" i="129" s="1"/>
  <c r="BN122" i="129"/>
  <c r="I122" i="129"/>
  <c r="J122" i="129" s="1"/>
  <c r="I121" i="129"/>
  <c r="J121" i="129" s="1"/>
  <c r="BN120" i="129"/>
  <c r="I120" i="129"/>
  <c r="J120" i="129" s="1"/>
  <c r="I119" i="129"/>
  <c r="J119" i="129" s="1"/>
  <c r="BN118" i="129"/>
  <c r="I118" i="129"/>
  <c r="J118" i="129" s="1"/>
  <c r="I117" i="129"/>
  <c r="J117" i="129" s="1"/>
  <c r="BN116" i="129"/>
  <c r="I116" i="129"/>
  <c r="J116" i="129" s="1"/>
  <c r="I115" i="129"/>
  <c r="J115" i="129" s="1"/>
  <c r="BN114" i="129"/>
  <c r="I114" i="129"/>
  <c r="J114" i="129" s="1"/>
  <c r="I113" i="129"/>
  <c r="J113" i="129" s="1"/>
  <c r="BN112" i="129"/>
  <c r="I112" i="129"/>
  <c r="J112" i="129" s="1"/>
  <c r="I111" i="129"/>
  <c r="J111" i="129" s="1"/>
  <c r="BN110" i="129"/>
  <c r="I110" i="129"/>
  <c r="J110" i="129" s="1"/>
  <c r="I109" i="129"/>
  <c r="J109" i="129" s="1"/>
  <c r="BN108" i="129"/>
  <c r="I108" i="129"/>
  <c r="J108" i="129" s="1"/>
  <c r="I107" i="129"/>
  <c r="J107" i="129" s="1"/>
  <c r="BN106" i="129"/>
  <c r="I106" i="129"/>
  <c r="J106" i="129" s="1"/>
  <c r="I105" i="129"/>
  <c r="J105" i="129" s="1"/>
  <c r="BN104" i="129"/>
  <c r="I104" i="129"/>
  <c r="J104" i="129" s="1"/>
  <c r="I103" i="129"/>
  <c r="J103" i="129" s="1"/>
  <c r="BN102" i="129"/>
  <c r="I102" i="129"/>
  <c r="J102" i="129" s="1"/>
  <c r="I101" i="129"/>
  <c r="J101" i="129" s="1"/>
  <c r="BN100" i="129"/>
  <c r="I100" i="129"/>
  <c r="J100" i="129" s="1"/>
  <c r="I99" i="129"/>
  <c r="J99" i="129" s="1"/>
  <c r="BN98" i="129"/>
  <c r="I98" i="129"/>
  <c r="J98" i="129" s="1"/>
  <c r="I97" i="129"/>
  <c r="J97" i="129" s="1"/>
  <c r="BN96" i="129"/>
  <c r="I96" i="129"/>
  <c r="J96" i="129" s="1"/>
  <c r="I95" i="129"/>
  <c r="J95" i="129" s="1"/>
  <c r="BN94" i="129"/>
  <c r="I94" i="129"/>
  <c r="J94" i="129" s="1"/>
  <c r="I93" i="129"/>
  <c r="J93" i="129" s="1"/>
  <c r="BN92" i="129"/>
  <c r="I92" i="129"/>
  <c r="J92" i="129" s="1"/>
  <c r="I91" i="129"/>
  <c r="J91" i="129" s="1"/>
  <c r="BN90" i="129"/>
  <c r="I90" i="129"/>
  <c r="J90" i="129" s="1"/>
  <c r="I89" i="129"/>
  <c r="J89" i="129" s="1"/>
  <c r="BN88" i="129"/>
  <c r="I88" i="129"/>
  <c r="J88" i="129" s="1"/>
  <c r="I87" i="129"/>
  <c r="J87" i="129" s="1"/>
  <c r="BN86" i="129"/>
  <c r="I86" i="129"/>
  <c r="J86" i="129" s="1"/>
  <c r="I85" i="129"/>
  <c r="J85" i="129" s="1"/>
  <c r="BN84" i="129"/>
  <c r="I84" i="129"/>
  <c r="J84" i="129" s="1"/>
  <c r="I83" i="129"/>
  <c r="J83" i="129" s="1"/>
  <c r="BN82" i="129"/>
  <c r="I82" i="129"/>
  <c r="J82" i="129" s="1"/>
  <c r="I81" i="129"/>
  <c r="J81" i="129" s="1"/>
  <c r="BN80" i="129"/>
  <c r="I80" i="129"/>
  <c r="J80" i="129" s="1"/>
  <c r="I79" i="129"/>
  <c r="J79" i="129" s="1"/>
  <c r="BN78" i="129"/>
  <c r="I78" i="129"/>
  <c r="J78" i="129" s="1"/>
  <c r="I77" i="129"/>
  <c r="J77" i="129" s="1"/>
  <c r="CI76" i="129"/>
  <c r="CG76" i="129"/>
  <c r="BN76" i="129"/>
  <c r="I76" i="129"/>
  <c r="J76" i="129" s="1"/>
  <c r="I75" i="129"/>
  <c r="J75" i="129" s="1"/>
  <c r="BN74" i="129"/>
  <c r="I74" i="129"/>
  <c r="J74" i="129" s="1"/>
  <c r="I73" i="129"/>
  <c r="J73" i="129" s="1"/>
  <c r="BN72" i="129"/>
  <c r="I72" i="129"/>
  <c r="J72" i="129" s="1"/>
  <c r="I71" i="129"/>
  <c r="J71" i="129" s="1"/>
  <c r="BN70" i="129"/>
  <c r="I70" i="129"/>
  <c r="J70" i="129" s="1"/>
  <c r="I69" i="129"/>
  <c r="J69" i="129" s="1"/>
  <c r="BN68" i="129"/>
  <c r="I68" i="129"/>
  <c r="J68" i="129" s="1"/>
  <c r="I67" i="129"/>
  <c r="J67" i="129" s="1"/>
  <c r="BN66" i="129"/>
  <c r="I66" i="129"/>
  <c r="J66" i="129" s="1"/>
  <c r="I65" i="129"/>
  <c r="J65" i="129" s="1"/>
  <c r="BN64" i="129"/>
  <c r="I64" i="129"/>
  <c r="J64" i="129" s="1"/>
  <c r="I63" i="129"/>
  <c r="J63" i="129" s="1"/>
  <c r="BN62" i="129"/>
  <c r="I62" i="129"/>
  <c r="J62" i="129" s="1"/>
  <c r="I61" i="129"/>
  <c r="J61" i="129" s="1"/>
  <c r="BN60" i="129"/>
  <c r="I60" i="129"/>
  <c r="J60" i="129" s="1"/>
  <c r="I59" i="129"/>
  <c r="J59" i="129" s="1"/>
  <c r="BN58" i="129"/>
  <c r="I58" i="129"/>
  <c r="J58" i="129" s="1"/>
  <c r="I57" i="129"/>
  <c r="J57" i="129" s="1"/>
  <c r="BN56" i="129"/>
  <c r="I56" i="129"/>
  <c r="J56" i="129" s="1"/>
  <c r="I55" i="129"/>
  <c r="J55" i="129" s="1"/>
  <c r="BN54" i="129"/>
  <c r="I54" i="129"/>
  <c r="J54" i="129" s="1"/>
  <c r="I53" i="129"/>
  <c r="J53" i="129" s="1"/>
  <c r="BN52" i="129"/>
  <c r="I52" i="129"/>
  <c r="J52" i="129" s="1"/>
  <c r="I51" i="129"/>
  <c r="J51" i="129" s="1"/>
  <c r="BN50" i="129"/>
  <c r="I50" i="129"/>
  <c r="J50" i="129" s="1"/>
  <c r="I49" i="129"/>
  <c r="J49" i="129" s="1"/>
  <c r="BN48" i="129"/>
  <c r="I48" i="129"/>
  <c r="J48" i="129" s="1"/>
  <c r="I47" i="129"/>
  <c r="J47" i="129" s="1"/>
  <c r="BN46" i="129"/>
  <c r="I46" i="129"/>
  <c r="J46" i="129" s="1"/>
  <c r="I45" i="129"/>
  <c r="J45" i="129" s="1"/>
  <c r="BN44" i="129"/>
  <c r="I44" i="129"/>
  <c r="J44" i="129" s="1"/>
  <c r="I43" i="129"/>
  <c r="J43" i="129" s="1"/>
  <c r="BN42" i="129"/>
  <c r="I42" i="129"/>
  <c r="J42" i="129" s="1"/>
  <c r="I41" i="129"/>
  <c r="J41" i="129" s="1"/>
  <c r="BN40" i="129"/>
  <c r="I40" i="129"/>
  <c r="J40" i="129" s="1"/>
  <c r="I39" i="129"/>
  <c r="J39" i="129" s="1"/>
  <c r="BN38" i="129"/>
  <c r="I38" i="129"/>
  <c r="J38" i="129" s="1"/>
  <c r="I37" i="129"/>
  <c r="J37" i="129" s="1"/>
  <c r="BN36" i="129"/>
  <c r="I36" i="129"/>
  <c r="J36" i="129" s="1"/>
  <c r="I35" i="129"/>
  <c r="J35" i="129" s="1"/>
  <c r="BN34" i="129"/>
  <c r="I34" i="129"/>
  <c r="J34" i="129" s="1"/>
  <c r="BN33" i="129"/>
  <c r="I33" i="129"/>
  <c r="J33" i="129" s="1"/>
  <c r="BN32" i="129"/>
  <c r="I32" i="129"/>
  <c r="J32" i="129" s="1"/>
  <c r="BN31" i="129"/>
  <c r="I31" i="129"/>
  <c r="J31" i="129" s="1"/>
  <c r="BN30" i="129"/>
  <c r="I30" i="129"/>
  <c r="J30" i="129" s="1"/>
  <c r="BN29" i="129"/>
  <c r="I29" i="129"/>
  <c r="J29" i="129" s="1"/>
  <c r="BN28" i="129"/>
  <c r="I28" i="129"/>
  <c r="J28" i="129" s="1"/>
  <c r="BN27" i="129"/>
  <c r="I27" i="129"/>
  <c r="J27" i="129" s="1"/>
  <c r="BN26" i="129"/>
  <c r="I26" i="129"/>
  <c r="J26" i="129" s="1"/>
  <c r="BN25" i="129"/>
  <c r="I25" i="129"/>
  <c r="J25" i="129" s="1"/>
  <c r="BN24" i="129"/>
  <c r="I24" i="129"/>
  <c r="J24" i="129" s="1"/>
  <c r="BN23" i="129"/>
  <c r="I23" i="129"/>
  <c r="J23" i="129" s="1"/>
  <c r="BN22" i="129"/>
  <c r="I22" i="129"/>
  <c r="J22" i="129" s="1"/>
  <c r="I21" i="129"/>
  <c r="J21" i="129" s="1"/>
  <c r="I20" i="129"/>
  <c r="J20" i="129" s="1"/>
  <c r="BN19" i="129"/>
  <c r="I19" i="129"/>
  <c r="J19" i="129" s="1"/>
  <c r="BN18" i="129"/>
  <c r="I18" i="129"/>
  <c r="J18" i="129" s="1"/>
  <c r="CG17" i="129"/>
  <c r="BW17" i="129"/>
  <c r="CU17" i="129" s="1"/>
  <c r="BN17" i="129"/>
  <c r="I17" i="129"/>
  <c r="J17" i="129" s="1"/>
  <c r="DE16" i="129"/>
  <c r="CB16" i="129"/>
  <c r="CZ16" i="129" s="1"/>
  <c r="BW16" i="129"/>
  <c r="CU16" i="129" s="1"/>
  <c r="I16" i="129"/>
  <c r="J16" i="129" s="1"/>
  <c r="DE15" i="129"/>
  <c r="CB15" i="129"/>
  <c r="CZ15" i="129" s="1"/>
  <c r="BW15" i="129"/>
  <c r="CU15" i="129" s="1"/>
  <c r="I15" i="129"/>
  <c r="CT14" i="129"/>
  <c r="BW14" i="129"/>
  <c r="CU14" i="129" s="1"/>
  <c r="BL14" i="129"/>
  <c r="I14" i="129"/>
  <c r="J14" i="129" s="1"/>
  <c r="AX13" i="129"/>
  <c r="I13" i="129"/>
  <c r="AX12" i="129"/>
  <c r="AX11" i="129"/>
  <c r="AX10" i="129"/>
  <c r="M6" i="129"/>
  <c r="T4" i="129"/>
  <c r="BN68" i="128"/>
  <c r="BN60" i="128"/>
  <c r="BN36" i="128"/>
  <c r="BN28" i="128"/>
  <c r="I424" i="128"/>
  <c r="J424" i="128" s="1"/>
  <c r="BN423" i="128"/>
  <c r="I423" i="128"/>
  <c r="J423" i="128" s="1"/>
  <c r="I422" i="128"/>
  <c r="J422" i="128" s="1"/>
  <c r="BN421" i="128"/>
  <c r="I421" i="128"/>
  <c r="J421" i="128" s="1"/>
  <c r="I420" i="128"/>
  <c r="J420" i="128" s="1"/>
  <c r="BN419" i="128"/>
  <c r="I419" i="128"/>
  <c r="J419" i="128" s="1"/>
  <c r="I418" i="128"/>
  <c r="J418" i="128" s="1"/>
  <c r="BN417" i="128"/>
  <c r="I417" i="128"/>
  <c r="J417" i="128" s="1"/>
  <c r="I416" i="128"/>
  <c r="J416" i="128" s="1"/>
  <c r="BN415" i="128"/>
  <c r="I415" i="128"/>
  <c r="J415" i="128" s="1"/>
  <c r="I414" i="128"/>
  <c r="J414" i="128" s="1"/>
  <c r="BN413" i="128"/>
  <c r="I413" i="128"/>
  <c r="J413" i="128" s="1"/>
  <c r="BN412" i="128"/>
  <c r="I412" i="128"/>
  <c r="J412" i="128" s="1"/>
  <c r="BN411" i="128"/>
  <c r="I411" i="128"/>
  <c r="J411" i="128" s="1"/>
  <c r="I410" i="128"/>
  <c r="J410" i="128" s="1"/>
  <c r="BN409" i="128"/>
  <c r="I409" i="128"/>
  <c r="J409" i="128" s="1"/>
  <c r="I408" i="128"/>
  <c r="J408" i="128" s="1"/>
  <c r="BN407" i="128"/>
  <c r="I407" i="128"/>
  <c r="J407" i="128" s="1"/>
  <c r="I406" i="128"/>
  <c r="J406" i="128" s="1"/>
  <c r="I405" i="128"/>
  <c r="J405" i="128" s="1"/>
  <c r="I404" i="128"/>
  <c r="J404" i="128" s="1"/>
  <c r="I403" i="128"/>
  <c r="J403" i="128" s="1"/>
  <c r="I402" i="128"/>
  <c r="J402" i="128" s="1"/>
  <c r="I401" i="128"/>
  <c r="J401" i="128" s="1"/>
  <c r="BN400" i="128"/>
  <c r="I400" i="128"/>
  <c r="J400" i="128" s="1"/>
  <c r="I399" i="128"/>
  <c r="J399" i="128" s="1"/>
  <c r="BN398" i="128"/>
  <c r="I398" i="128"/>
  <c r="J398" i="128" s="1"/>
  <c r="BN397" i="128"/>
  <c r="I397" i="128"/>
  <c r="J397" i="128" s="1"/>
  <c r="I396" i="128"/>
  <c r="J396" i="128" s="1"/>
  <c r="I395" i="128"/>
  <c r="J395" i="128" s="1"/>
  <c r="I394" i="128"/>
  <c r="J394" i="128" s="1"/>
  <c r="I393" i="128"/>
  <c r="J393" i="128" s="1"/>
  <c r="I392" i="128"/>
  <c r="J392" i="128" s="1"/>
  <c r="I391" i="128"/>
  <c r="J391" i="128" s="1"/>
  <c r="I390" i="128"/>
  <c r="J390" i="128" s="1"/>
  <c r="BN389" i="128"/>
  <c r="I389" i="128"/>
  <c r="J389" i="128" s="1"/>
  <c r="I388" i="128"/>
  <c r="J388" i="128" s="1"/>
  <c r="BN387" i="128"/>
  <c r="I387" i="128"/>
  <c r="J387" i="128" s="1"/>
  <c r="I386" i="128"/>
  <c r="J386" i="128" s="1"/>
  <c r="BN385" i="128"/>
  <c r="J385" i="128"/>
  <c r="I385" i="128"/>
  <c r="I384" i="128"/>
  <c r="J384" i="128" s="1"/>
  <c r="BN383" i="128"/>
  <c r="I383" i="128"/>
  <c r="J383" i="128" s="1"/>
  <c r="I382" i="128"/>
  <c r="J382" i="128" s="1"/>
  <c r="I381" i="128"/>
  <c r="J381" i="128" s="1"/>
  <c r="BN380" i="128"/>
  <c r="I380" i="128"/>
  <c r="J380" i="128" s="1"/>
  <c r="I379" i="128"/>
  <c r="J379" i="128" s="1"/>
  <c r="BN378" i="128"/>
  <c r="I378" i="128"/>
  <c r="J378" i="128" s="1"/>
  <c r="BN377" i="128"/>
  <c r="I377" i="128"/>
  <c r="J377" i="128" s="1"/>
  <c r="I376" i="128"/>
  <c r="J376" i="128" s="1"/>
  <c r="BN375" i="128"/>
  <c r="I375" i="128"/>
  <c r="J375" i="128" s="1"/>
  <c r="I374" i="128"/>
  <c r="J374" i="128" s="1"/>
  <c r="BN373" i="128"/>
  <c r="I373" i="128"/>
  <c r="J373" i="128" s="1"/>
  <c r="I372" i="128"/>
  <c r="J372" i="128" s="1"/>
  <c r="BN371" i="128"/>
  <c r="I371" i="128"/>
  <c r="J371" i="128" s="1"/>
  <c r="I370" i="128"/>
  <c r="J370" i="128" s="1"/>
  <c r="BN369" i="128"/>
  <c r="I369" i="128"/>
  <c r="J369" i="128" s="1"/>
  <c r="I368" i="128"/>
  <c r="J368" i="128" s="1"/>
  <c r="BN367" i="128"/>
  <c r="I367" i="128"/>
  <c r="J367" i="128" s="1"/>
  <c r="I366" i="128"/>
  <c r="J366" i="128" s="1"/>
  <c r="I365" i="128"/>
  <c r="J365" i="128" s="1"/>
  <c r="I364" i="128"/>
  <c r="J364" i="128" s="1"/>
  <c r="I363" i="128"/>
  <c r="J363" i="128" s="1"/>
  <c r="I362" i="128"/>
  <c r="J362" i="128" s="1"/>
  <c r="I361" i="128"/>
  <c r="J361" i="128" s="1"/>
  <c r="I360" i="128"/>
  <c r="J360" i="128" s="1"/>
  <c r="I359" i="128"/>
  <c r="J359" i="128" s="1"/>
  <c r="I358" i="128"/>
  <c r="J358" i="128" s="1"/>
  <c r="I357" i="128"/>
  <c r="J357" i="128" s="1"/>
  <c r="BN356" i="128"/>
  <c r="I356" i="128"/>
  <c r="J356" i="128" s="1"/>
  <c r="BN355" i="128"/>
  <c r="I355" i="128"/>
  <c r="J355" i="128" s="1"/>
  <c r="BN354" i="128"/>
  <c r="I354" i="128"/>
  <c r="J354" i="128" s="1"/>
  <c r="I353" i="128"/>
  <c r="J353" i="128" s="1"/>
  <c r="I352" i="128"/>
  <c r="J352" i="128" s="1"/>
  <c r="BN351" i="128"/>
  <c r="I351" i="128"/>
  <c r="J351" i="128" s="1"/>
  <c r="BN350" i="128"/>
  <c r="I350" i="128"/>
  <c r="J350" i="128" s="1"/>
  <c r="I349" i="128"/>
  <c r="J349" i="128" s="1"/>
  <c r="BN348" i="128"/>
  <c r="I348" i="128"/>
  <c r="J348" i="128" s="1"/>
  <c r="I347" i="128"/>
  <c r="J347" i="128" s="1"/>
  <c r="BN346" i="128"/>
  <c r="I346" i="128"/>
  <c r="J346" i="128" s="1"/>
  <c r="BN345" i="128"/>
  <c r="I345" i="128"/>
  <c r="J345" i="128" s="1"/>
  <c r="I344" i="128"/>
  <c r="J344" i="128" s="1"/>
  <c r="BN343" i="128"/>
  <c r="I343" i="128"/>
  <c r="J343" i="128" s="1"/>
  <c r="BN342" i="128"/>
  <c r="I342" i="128"/>
  <c r="J342" i="128" s="1"/>
  <c r="I341" i="128"/>
  <c r="J341" i="128" s="1"/>
  <c r="BN340" i="128"/>
  <c r="I340" i="128"/>
  <c r="J340" i="128" s="1"/>
  <c r="I339" i="128"/>
  <c r="J339" i="128" s="1"/>
  <c r="BN338" i="128"/>
  <c r="I338" i="128"/>
  <c r="J338" i="128" s="1"/>
  <c r="BN337" i="128"/>
  <c r="I337" i="128"/>
  <c r="J337" i="128" s="1"/>
  <c r="BN336" i="128"/>
  <c r="I336" i="128"/>
  <c r="J336" i="128" s="1"/>
  <c r="BN335" i="128"/>
  <c r="I335" i="128"/>
  <c r="J335" i="128" s="1"/>
  <c r="BN334" i="128"/>
  <c r="I334" i="128"/>
  <c r="J334" i="128" s="1"/>
  <c r="BN333" i="128"/>
  <c r="I333" i="128"/>
  <c r="J333" i="128" s="1"/>
  <c r="I332" i="128"/>
  <c r="J332" i="128" s="1"/>
  <c r="BN331" i="128"/>
  <c r="I331" i="128"/>
  <c r="J331" i="128" s="1"/>
  <c r="BN330" i="128"/>
  <c r="I330" i="128"/>
  <c r="J330" i="128" s="1"/>
  <c r="I329" i="128"/>
  <c r="J329" i="128" s="1"/>
  <c r="BN328" i="128"/>
  <c r="I328" i="128"/>
  <c r="J328" i="128" s="1"/>
  <c r="BN327" i="128"/>
  <c r="I327" i="128"/>
  <c r="J327" i="128" s="1"/>
  <c r="BN326" i="128"/>
  <c r="I326" i="128"/>
  <c r="J326" i="128" s="1"/>
  <c r="BN325" i="128"/>
  <c r="I325" i="128"/>
  <c r="J325" i="128" s="1"/>
  <c r="BN324" i="128"/>
  <c r="I324" i="128"/>
  <c r="J324" i="128" s="1"/>
  <c r="BN323" i="128"/>
  <c r="I323" i="128"/>
  <c r="J323" i="128" s="1"/>
  <c r="I322" i="128"/>
  <c r="J322" i="128" s="1"/>
  <c r="I321" i="128"/>
  <c r="J321" i="128" s="1"/>
  <c r="I320" i="128"/>
  <c r="J320" i="128" s="1"/>
  <c r="BN319" i="128"/>
  <c r="I319" i="128"/>
  <c r="J319" i="128" s="1"/>
  <c r="BN318" i="128"/>
  <c r="I318" i="128"/>
  <c r="J318" i="128" s="1"/>
  <c r="BN317" i="128"/>
  <c r="I317" i="128"/>
  <c r="J317" i="128" s="1"/>
  <c r="BN316" i="128"/>
  <c r="I316" i="128"/>
  <c r="J316" i="128" s="1"/>
  <c r="BN315" i="128"/>
  <c r="I315" i="128"/>
  <c r="J315" i="128" s="1"/>
  <c r="I314" i="128"/>
  <c r="J314" i="128" s="1"/>
  <c r="I313" i="128"/>
  <c r="J313" i="128" s="1"/>
  <c r="I312" i="128"/>
  <c r="J312" i="128" s="1"/>
  <c r="BN311" i="128"/>
  <c r="I311" i="128"/>
  <c r="J311" i="128" s="1"/>
  <c r="I310" i="128"/>
  <c r="J310" i="128" s="1"/>
  <c r="BN309" i="128"/>
  <c r="I309" i="128"/>
  <c r="J309" i="128" s="1"/>
  <c r="I308" i="128"/>
  <c r="J308" i="128" s="1"/>
  <c r="BN307" i="128"/>
  <c r="I307" i="128"/>
  <c r="J307" i="128" s="1"/>
  <c r="I306" i="128"/>
  <c r="J306" i="128" s="1"/>
  <c r="I305" i="128"/>
  <c r="J305" i="128" s="1"/>
  <c r="BN304" i="128"/>
  <c r="I304" i="128"/>
  <c r="J304" i="128" s="1"/>
  <c r="BN303" i="128"/>
  <c r="I303" i="128"/>
  <c r="J303" i="128" s="1"/>
  <c r="BN302" i="128"/>
  <c r="I302" i="128"/>
  <c r="J302" i="128" s="1"/>
  <c r="BN301" i="128"/>
  <c r="I301" i="128"/>
  <c r="J301" i="128" s="1"/>
  <c r="I300" i="128"/>
  <c r="J300" i="128" s="1"/>
  <c r="I299" i="128"/>
  <c r="J299" i="128" s="1"/>
  <c r="I298" i="128"/>
  <c r="J298" i="128" s="1"/>
  <c r="BN297" i="128"/>
  <c r="I297" i="128"/>
  <c r="J297" i="128" s="1"/>
  <c r="BN296" i="128"/>
  <c r="I296" i="128"/>
  <c r="J296" i="128" s="1"/>
  <c r="BN295" i="128"/>
  <c r="I295" i="128"/>
  <c r="J295" i="128" s="1"/>
  <c r="BN294" i="128"/>
  <c r="I294" i="128"/>
  <c r="J294" i="128" s="1"/>
  <c r="BN293" i="128"/>
  <c r="I293" i="128"/>
  <c r="J293" i="128" s="1"/>
  <c r="I292" i="128"/>
  <c r="J292" i="128" s="1"/>
  <c r="I291" i="128"/>
  <c r="J291" i="128" s="1"/>
  <c r="I290" i="128"/>
  <c r="J290" i="128" s="1"/>
  <c r="BN289" i="128"/>
  <c r="I289" i="128"/>
  <c r="J289" i="128" s="1"/>
  <c r="BN288" i="128"/>
  <c r="I288" i="128"/>
  <c r="J288" i="128" s="1"/>
  <c r="BN287" i="128"/>
  <c r="I287" i="128"/>
  <c r="J287" i="128" s="1"/>
  <c r="BN286" i="128"/>
  <c r="I286" i="128"/>
  <c r="J286" i="128" s="1"/>
  <c r="BN285" i="128"/>
  <c r="I285" i="128"/>
  <c r="J285" i="128" s="1"/>
  <c r="I284" i="128"/>
  <c r="J284" i="128" s="1"/>
  <c r="I283" i="128"/>
  <c r="J283" i="128" s="1"/>
  <c r="I282" i="128"/>
  <c r="J282" i="128" s="1"/>
  <c r="BN281" i="128"/>
  <c r="I281" i="128"/>
  <c r="J281" i="128" s="1"/>
  <c r="BN280" i="128"/>
  <c r="I280" i="128"/>
  <c r="J280" i="128" s="1"/>
  <c r="BN279" i="128"/>
  <c r="I279" i="128"/>
  <c r="J279" i="128" s="1"/>
  <c r="BN278" i="128"/>
  <c r="I278" i="128"/>
  <c r="J278" i="128" s="1"/>
  <c r="BN277" i="128"/>
  <c r="I277" i="128"/>
  <c r="J277" i="128" s="1"/>
  <c r="I276" i="128"/>
  <c r="J276" i="128" s="1"/>
  <c r="I275" i="128"/>
  <c r="J275" i="128" s="1"/>
  <c r="I274" i="128"/>
  <c r="J274" i="128" s="1"/>
  <c r="BN273" i="128"/>
  <c r="I273" i="128"/>
  <c r="J273" i="128" s="1"/>
  <c r="BN272" i="128"/>
  <c r="I272" i="128"/>
  <c r="J272" i="128" s="1"/>
  <c r="BN271" i="128"/>
  <c r="I271" i="128"/>
  <c r="J271" i="128" s="1"/>
  <c r="I270" i="128"/>
  <c r="J270" i="128" s="1"/>
  <c r="BN269" i="128"/>
  <c r="I269" i="128"/>
  <c r="J269" i="128" s="1"/>
  <c r="I268" i="128"/>
  <c r="J268" i="128" s="1"/>
  <c r="I267" i="128"/>
  <c r="J267" i="128" s="1"/>
  <c r="BN266" i="128"/>
  <c r="I266" i="128"/>
  <c r="J266" i="128" s="1"/>
  <c r="I265" i="128"/>
  <c r="J265" i="128" s="1"/>
  <c r="I264" i="128"/>
  <c r="J264" i="128" s="1"/>
  <c r="BN263" i="128"/>
  <c r="I263" i="128"/>
  <c r="J263" i="128" s="1"/>
  <c r="I262" i="128"/>
  <c r="J262" i="128" s="1"/>
  <c r="BN261" i="128"/>
  <c r="I261" i="128"/>
  <c r="J261" i="128" s="1"/>
  <c r="I260" i="128"/>
  <c r="J260" i="128" s="1"/>
  <c r="I259" i="128"/>
  <c r="J259" i="128" s="1"/>
  <c r="I258" i="128"/>
  <c r="J258" i="128" s="1"/>
  <c r="BN257" i="128"/>
  <c r="I257" i="128"/>
  <c r="J257" i="128" s="1"/>
  <c r="BN256" i="128"/>
  <c r="I256" i="128"/>
  <c r="J256" i="128" s="1"/>
  <c r="BN255" i="128"/>
  <c r="I255" i="128"/>
  <c r="J255" i="128" s="1"/>
  <c r="I254" i="128"/>
  <c r="J254" i="128" s="1"/>
  <c r="BN253" i="128"/>
  <c r="I253" i="128"/>
  <c r="J253" i="128" s="1"/>
  <c r="I252" i="128"/>
  <c r="J252" i="128" s="1"/>
  <c r="I251" i="128"/>
  <c r="J251" i="128" s="1"/>
  <c r="I250" i="128"/>
  <c r="J250" i="128" s="1"/>
  <c r="BN249" i="128"/>
  <c r="I249" i="128"/>
  <c r="J249" i="128" s="1"/>
  <c r="BN248" i="128"/>
  <c r="I248" i="128"/>
  <c r="J248" i="128" s="1"/>
  <c r="BN247" i="128"/>
  <c r="I247" i="128"/>
  <c r="J247" i="128" s="1"/>
  <c r="I246" i="128"/>
  <c r="J246" i="128" s="1"/>
  <c r="BN245" i="128"/>
  <c r="I245" i="128"/>
  <c r="J245" i="128" s="1"/>
  <c r="I244" i="128"/>
  <c r="J244" i="128" s="1"/>
  <c r="I243" i="128"/>
  <c r="J243" i="128" s="1"/>
  <c r="I242" i="128"/>
  <c r="J242" i="128" s="1"/>
  <c r="BN241" i="128"/>
  <c r="I241" i="128"/>
  <c r="J241" i="128" s="1"/>
  <c r="BN240" i="128"/>
  <c r="I240" i="128"/>
  <c r="J240" i="128" s="1"/>
  <c r="BN239" i="128"/>
  <c r="I239" i="128"/>
  <c r="J239" i="128" s="1"/>
  <c r="I238" i="128"/>
  <c r="J238" i="128" s="1"/>
  <c r="BN237" i="128"/>
  <c r="I237" i="128"/>
  <c r="J237" i="128" s="1"/>
  <c r="I236" i="128"/>
  <c r="J236" i="128" s="1"/>
  <c r="I235" i="128"/>
  <c r="J235" i="128" s="1"/>
  <c r="I234" i="128"/>
  <c r="J234" i="128" s="1"/>
  <c r="BN233" i="128"/>
  <c r="I233" i="128"/>
  <c r="J233" i="128" s="1"/>
  <c r="BN232" i="128"/>
  <c r="I232" i="128"/>
  <c r="J232" i="128" s="1"/>
  <c r="BN231" i="128"/>
  <c r="I231" i="128"/>
  <c r="J231" i="128" s="1"/>
  <c r="BN230" i="128"/>
  <c r="I230" i="128"/>
  <c r="J230" i="128" s="1"/>
  <c r="BN229" i="128"/>
  <c r="I229" i="128"/>
  <c r="J229" i="128" s="1"/>
  <c r="I228" i="128"/>
  <c r="J228" i="128" s="1"/>
  <c r="BN227" i="128"/>
  <c r="I227" i="128"/>
  <c r="J227" i="128" s="1"/>
  <c r="I226" i="128"/>
  <c r="J226" i="128" s="1"/>
  <c r="BN225" i="128"/>
  <c r="I225" i="128"/>
  <c r="J225" i="128" s="1"/>
  <c r="I224" i="128"/>
  <c r="J224" i="128" s="1"/>
  <c r="BN223" i="128"/>
  <c r="I223" i="128"/>
  <c r="J223" i="128" s="1"/>
  <c r="BN222" i="128"/>
  <c r="I222" i="128"/>
  <c r="J222" i="128" s="1"/>
  <c r="BN221" i="128"/>
  <c r="I221" i="128"/>
  <c r="J221" i="128" s="1"/>
  <c r="I220" i="128"/>
  <c r="J220" i="128" s="1"/>
  <c r="BN219" i="128"/>
  <c r="I219" i="128"/>
  <c r="J219" i="128" s="1"/>
  <c r="I218" i="128"/>
  <c r="J218" i="128" s="1"/>
  <c r="BN217" i="128"/>
  <c r="I217" i="128"/>
  <c r="J217" i="128" s="1"/>
  <c r="BN216" i="128"/>
  <c r="I216" i="128"/>
  <c r="J216" i="128" s="1"/>
  <c r="BN215" i="128"/>
  <c r="I215" i="128"/>
  <c r="J215" i="128" s="1"/>
  <c r="I214" i="128"/>
  <c r="J214" i="128" s="1"/>
  <c r="I213" i="128"/>
  <c r="J213" i="128" s="1"/>
  <c r="I212" i="128"/>
  <c r="J212" i="128" s="1"/>
  <c r="BN211" i="128"/>
  <c r="I211" i="128"/>
  <c r="J211" i="128" s="1"/>
  <c r="I210" i="128"/>
  <c r="J210" i="128" s="1"/>
  <c r="BN209" i="128"/>
  <c r="I209" i="128"/>
  <c r="J209" i="128" s="1"/>
  <c r="I208" i="128"/>
  <c r="J208" i="128" s="1"/>
  <c r="I207" i="128"/>
  <c r="J207" i="128" s="1"/>
  <c r="BN206" i="128"/>
  <c r="I206" i="128"/>
  <c r="J206" i="128" s="1"/>
  <c r="BN205" i="128"/>
  <c r="I205" i="128"/>
  <c r="J205" i="128" s="1"/>
  <c r="I204" i="128"/>
  <c r="J204" i="128" s="1"/>
  <c r="BN203" i="128"/>
  <c r="I203" i="128"/>
  <c r="J203" i="128" s="1"/>
  <c r="I202" i="128"/>
  <c r="J202" i="128" s="1"/>
  <c r="BN201" i="128"/>
  <c r="I201" i="128"/>
  <c r="J201" i="128" s="1"/>
  <c r="BN200" i="128"/>
  <c r="I200" i="128"/>
  <c r="J200" i="128" s="1"/>
  <c r="BN199" i="128"/>
  <c r="I199" i="128"/>
  <c r="J199" i="128" s="1"/>
  <c r="I198" i="128"/>
  <c r="J198" i="128" s="1"/>
  <c r="I197" i="128"/>
  <c r="J197" i="128" s="1"/>
  <c r="I196" i="128"/>
  <c r="J196" i="128" s="1"/>
  <c r="BN195" i="128"/>
  <c r="I195" i="128"/>
  <c r="J195" i="128" s="1"/>
  <c r="I194" i="128"/>
  <c r="J194" i="128" s="1"/>
  <c r="BN193" i="128"/>
  <c r="I193" i="128"/>
  <c r="J193" i="128" s="1"/>
  <c r="I192" i="128"/>
  <c r="J192" i="128" s="1"/>
  <c r="I191" i="128"/>
  <c r="J191" i="128" s="1"/>
  <c r="BN190" i="128"/>
  <c r="I190" i="128"/>
  <c r="J190" i="128" s="1"/>
  <c r="BN189" i="128"/>
  <c r="I189" i="128"/>
  <c r="J189" i="128" s="1"/>
  <c r="I188" i="128"/>
  <c r="J188" i="128" s="1"/>
  <c r="BN187" i="128"/>
  <c r="I187" i="128"/>
  <c r="J187" i="128" s="1"/>
  <c r="I186" i="128"/>
  <c r="J186" i="128" s="1"/>
  <c r="BN185" i="128"/>
  <c r="I185" i="128"/>
  <c r="J185" i="128" s="1"/>
  <c r="BN184" i="128"/>
  <c r="I184" i="128"/>
  <c r="J184" i="128" s="1"/>
  <c r="BN183" i="128"/>
  <c r="I183" i="128"/>
  <c r="J183" i="128" s="1"/>
  <c r="I182" i="128"/>
  <c r="J182" i="128" s="1"/>
  <c r="I181" i="128"/>
  <c r="J181" i="128" s="1"/>
  <c r="I180" i="128"/>
  <c r="J180" i="128" s="1"/>
  <c r="BN179" i="128"/>
  <c r="I179" i="128"/>
  <c r="J179" i="128" s="1"/>
  <c r="I178" i="128"/>
  <c r="J178" i="128" s="1"/>
  <c r="BN177" i="128"/>
  <c r="I177" i="128"/>
  <c r="J177" i="128" s="1"/>
  <c r="I176" i="128"/>
  <c r="J176" i="128" s="1"/>
  <c r="BN175" i="128"/>
  <c r="I175" i="128"/>
  <c r="J175" i="128" s="1"/>
  <c r="BN174" i="128"/>
  <c r="I174" i="128"/>
  <c r="J174" i="128" s="1"/>
  <c r="BN173" i="128"/>
  <c r="I173" i="128"/>
  <c r="J173" i="128" s="1"/>
  <c r="I172" i="128"/>
  <c r="J172" i="128" s="1"/>
  <c r="I171" i="128"/>
  <c r="J171" i="128" s="1"/>
  <c r="I170" i="128"/>
  <c r="J170" i="128" s="1"/>
  <c r="BN169" i="128"/>
  <c r="I169" i="128"/>
  <c r="J169" i="128" s="1"/>
  <c r="BN168" i="128"/>
  <c r="I168" i="128"/>
  <c r="J168" i="128" s="1"/>
  <c r="BN167" i="128"/>
  <c r="I167" i="128"/>
  <c r="J167" i="128" s="1"/>
  <c r="BN166" i="128"/>
  <c r="I166" i="128"/>
  <c r="J166" i="128" s="1"/>
  <c r="BN165" i="128"/>
  <c r="I165" i="128"/>
  <c r="J165" i="128" s="1"/>
  <c r="I164" i="128"/>
  <c r="J164" i="128" s="1"/>
  <c r="I163" i="128"/>
  <c r="J163" i="128" s="1"/>
  <c r="I162" i="128"/>
  <c r="J162" i="128" s="1"/>
  <c r="BN161" i="128"/>
  <c r="I161" i="128"/>
  <c r="J161" i="128" s="1"/>
  <c r="BN160" i="128"/>
  <c r="I160" i="128"/>
  <c r="J160" i="128" s="1"/>
  <c r="BN159" i="128"/>
  <c r="I159" i="128"/>
  <c r="J159" i="128" s="1"/>
  <c r="BN158" i="128"/>
  <c r="I158" i="128"/>
  <c r="J158" i="128" s="1"/>
  <c r="BN157" i="128"/>
  <c r="I157" i="128"/>
  <c r="J157" i="128" s="1"/>
  <c r="I156" i="128"/>
  <c r="J156" i="128" s="1"/>
  <c r="I155" i="128"/>
  <c r="J155" i="128" s="1"/>
  <c r="I154" i="128"/>
  <c r="J154" i="128" s="1"/>
  <c r="BN153" i="128"/>
  <c r="I153" i="128"/>
  <c r="J153" i="128" s="1"/>
  <c r="BN152" i="128"/>
  <c r="I152" i="128"/>
  <c r="J152" i="128" s="1"/>
  <c r="BN151" i="128"/>
  <c r="I151" i="128"/>
  <c r="J151" i="128" s="1"/>
  <c r="BN150" i="128"/>
  <c r="I150" i="128"/>
  <c r="J150" i="128" s="1"/>
  <c r="BN149" i="128"/>
  <c r="I149" i="128"/>
  <c r="J149" i="128" s="1"/>
  <c r="I148" i="128"/>
  <c r="J148" i="128" s="1"/>
  <c r="I147" i="128"/>
  <c r="J147" i="128" s="1"/>
  <c r="I146" i="128"/>
  <c r="J146" i="128" s="1"/>
  <c r="BN145" i="128"/>
  <c r="I145" i="128"/>
  <c r="J145" i="128" s="1"/>
  <c r="BN144" i="128"/>
  <c r="I144" i="128"/>
  <c r="J144" i="128" s="1"/>
  <c r="BN143" i="128"/>
  <c r="I143" i="128"/>
  <c r="J143" i="128" s="1"/>
  <c r="BN142" i="128"/>
  <c r="I142" i="128"/>
  <c r="J142" i="128" s="1"/>
  <c r="BN141" i="128"/>
  <c r="I141" i="128"/>
  <c r="J141" i="128" s="1"/>
  <c r="I140" i="128"/>
  <c r="J140" i="128" s="1"/>
  <c r="I139" i="128"/>
  <c r="J139" i="128" s="1"/>
  <c r="I138" i="128"/>
  <c r="J138" i="128" s="1"/>
  <c r="BN137" i="128"/>
  <c r="I137" i="128"/>
  <c r="J137" i="128" s="1"/>
  <c r="BN136" i="128"/>
  <c r="I136" i="128"/>
  <c r="J136" i="128" s="1"/>
  <c r="BN135" i="128"/>
  <c r="I135" i="128"/>
  <c r="J135" i="128" s="1"/>
  <c r="BN134" i="128"/>
  <c r="I134" i="128"/>
  <c r="J134" i="128" s="1"/>
  <c r="BN133" i="128"/>
  <c r="I133" i="128"/>
  <c r="J133" i="128" s="1"/>
  <c r="I132" i="128"/>
  <c r="J132" i="128" s="1"/>
  <c r="I131" i="128"/>
  <c r="J131" i="128" s="1"/>
  <c r="I130" i="128"/>
  <c r="J130" i="128" s="1"/>
  <c r="BN129" i="128"/>
  <c r="I129" i="128"/>
  <c r="J129" i="128" s="1"/>
  <c r="BN128" i="128"/>
  <c r="I128" i="128"/>
  <c r="J128" i="128" s="1"/>
  <c r="I127" i="128"/>
  <c r="J127" i="128" s="1"/>
  <c r="BN126" i="128"/>
  <c r="I126" i="128"/>
  <c r="J126" i="128" s="1"/>
  <c r="BN125" i="128"/>
  <c r="I125" i="128"/>
  <c r="J125" i="128" s="1"/>
  <c r="I124" i="128"/>
  <c r="J124" i="128" s="1"/>
  <c r="BN123" i="128"/>
  <c r="I123" i="128"/>
  <c r="J123" i="128" s="1"/>
  <c r="I122" i="128"/>
  <c r="J122" i="128" s="1"/>
  <c r="I121" i="128"/>
  <c r="J121" i="128" s="1"/>
  <c r="BN120" i="128"/>
  <c r="I120" i="128"/>
  <c r="J120" i="128" s="1"/>
  <c r="I119" i="128"/>
  <c r="J119" i="128" s="1"/>
  <c r="BN118" i="128"/>
  <c r="I118" i="128"/>
  <c r="J118" i="128" s="1"/>
  <c r="BN117" i="128"/>
  <c r="I117" i="128"/>
  <c r="J117" i="128" s="1"/>
  <c r="I116" i="128"/>
  <c r="J116" i="128" s="1"/>
  <c r="I115" i="128"/>
  <c r="J115" i="128" s="1"/>
  <c r="I114" i="128"/>
  <c r="J114" i="128" s="1"/>
  <c r="I113" i="128"/>
  <c r="J113" i="128" s="1"/>
  <c r="I112" i="128"/>
  <c r="J112" i="128" s="1"/>
  <c r="I111" i="128"/>
  <c r="J111" i="128" s="1"/>
  <c r="I110" i="128"/>
  <c r="J110" i="128" s="1"/>
  <c r="I109" i="128"/>
  <c r="J109" i="128" s="1"/>
  <c r="I108" i="128"/>
  <c r="J108" i="128" s="1"/>
  <c r="BN107" i="128"/>
  <c r="I107" i="128"/>
  <c r="J107" i="128" s="1"/>
  <c r="BN106" i="128"/>
  <c r="I106" i="128"/>
  <c r="J106" i="128" s="1"/>
  <c r="I105" i="128"/>
  <c r="J105" i="128" s="1"/>
  <c r="BN104" i="128"/>
  <c r="I104" i="128"/>
  <c r="J104" i="128" s="1"/>
  <c r="I103" i="128"/>
  <c r="J103" i="128" s="1"/>
  <c r="BN102" i="128"/>
  <c r="I102" i="128"/>
  <c r="J102" i="128" s="1"/>
  <c r="I101" i="128"/>
  <c r="J101" i="128" s="1"/>
  <c r="BN100" i="128"/>
  <c r="I100" i="128"/>
  <c r="J100" i="128" s="1"/>
  <c r="I99" i="128"/>
  <c r="J99" i="128" s="1"/>
  <c r="BN98" i="128"/>
  <c r="I98" i="128"/>
  <c r="J98" i="128" s="1"/>
  <c r="I97" i="128"/>
  <c r="J97" i="128" s="1"/>
  <c r="BN96" i="128"/>
  <c r="I96" i="128"/>
  <c r="J96" i="128" s="1"/>
  <c r="I95" i="128"/>
  <c r="J95" i="128" s="1"/>
  <c r="BN94" i="128"/>
  <c r="I94" i="128"/>
  <c r="J94" i="128" s="1"/>
  <c r="I93" i="128"/>
  <c r="J93" i="128" s="1"/>
  <c r="BN92" i="128"/>
  <c r="I92" i="128"/>
  <c r="J92" i="128" s="1"/>
  <c r="I91" i="128"/>
  <c r="J91" i="128" s="1"/>
  <c r="BN90" i="128"/>
  <c r="I90" i="128"/>
  <c r="J90" i="128" s="1"/>
  <c r="I89" i="128"/>
  <c r="J89" i="128" s="1"/>
  <c r="I88" i="128"/>
  <c r="J88" i="128" s="1"/>
  <c r="BN87" i="128"/>
  <c r="I87" i="128"/>
  <c r="J87" i="128" s="1"/>
  <c r="I86" i="128"/>
  <c r="J86" i="128" s="1"/>
  <c r="I85" i="128"/>
  <c r="J85" i="128" s="1"/>
  <c r="BN84" i="128"/>
  <c r="I84" i="128"/>
  <c r="J84" i="128" s="1"/>
  <c r="BN83" i="128"/>
  <c r="I83" i="128"/>
  <c r="J83" i="128" s="1"/>
  <c r="BN82" i="128"/>
  <c r="I82" i="128"/>
  <c r="J82" i="128" s="1"/>
  <c r="I81" i="128"/>
  <c r="J81" i="128" s="1"/>
  <c r="I80" i="128"/>
  <c r="J80" i="128" s="1"/>
  <c r="I79" i="128"/>
  <c r="J79" i="128" s="1"/>
  <c r="I78" i="128"/>
  <c r="J78" i="128" s="1"/>
  <c r="BN77" i="128"/>
  <c r="I77" i="128"/>
  <c r="J77" i="128" s="1"/>
  <c r="CI76" i="128"/>
  <c r="CG76" i="128"/>
  <c r="BN76" i="128"/>
  <c r="I76" i="128"/>
  <c r="J76" i="128" s="1"/>
  <c r="I75" i="128"/>
  <c r="J75" i="128" s="1"/>
  <c r="I74" i="128"/>
  <c r="J74" i="128" s="1"/>
  <c r="BN73" i="128"/>
  <c r="I73" i="128"/>
  <c r="J73" i="128" s="1"/>
  <c r="I72" i="128"/>
  <c r="J72" i="128" s="1"/>
  <c r="I71" i="128"/>
  <c r="J71" i="128" s="1"/>
  <c r="BN70" i="128"/>
  <c r="I70" i="128"/>
  <c r="J70" i="128" s="1"/>
  <c r="BN69" i="128"/>
  <c r="I69" i="128"/>
  <c r="J69" i="128" s="1"/>
  <c r="I68" i="128"/>
  <c r="J68" i="128" s="1"/>
  <c r="I67" i="128"/>
  <c r="J67" i="128" s="1"/>
  <c r="I66" i="128"/>
  <c r="J66" i="128" s="1"/>
  <c r="BN65" i="128"/>
  <c r="I65" i="128"/>
  <c r="J65" i="128" s="1"/>
  <c r="I64" i="128"/>
  <c r="J64" i="128" s="1"/>
  <c r="I63" i="128"/>
  <c r="J63" i="128" s="1"/>
  <c r="BN62" i="128"/>
  <c r="I62" i="128"/>
  <c r="J62" i="128" s="1"/>
  <c r="BN61" i="128"/>
  <c r="I61" i="128"/>
  <c r="J61" i="128" s="1"/>
  <c r="I60" i="128"/>
  <c r="J60" i="128" s="1"/>
  <c r="I59" i="128"/>
  <c r="J59" i="128" s="1"/>
  <c r="I58" i="128"/>
  <c r="J58" i="128" s="1"/>
  <c r="BN57" i="128"/>
  <c r="I57" i="128"/>
  <c r="J57" i="128" s="1"/>
  <c r="I56" i="128"/>
  <c r="J56" i="128" s="1"/>
  <c r="I55" i="128"/>
  <c r="J55" i="128" s="1"/>
  <c r="BN54" i="128"/>
  <c r="I54" i="128"/>
  <c r="J54" i="128" s="1"/>
  <c r="BN53" i="128"/>
  <c r="I53" i="128"/>
  <c r="J53" i="128" s="1"/>
  <c r="I52" i="128"/>
  <c r="J52" i="128" s="1"/>
  <c r="I51" i="128"/>
  <c r="J51" i="128" s="1"/>
  <c r="I50" i="128"/>
  <c r="J50" i="128" s="1"/>
  <c r="BN49" i="128"/>
  <c r="I49" i="128"/>
  <c r="J49" i="128" s="1"/>
  <c r="I48" i="128"/>
  <c r="J48" i="128" s="1"/>
  <c r="BN47" i="128"/>
  <c r="I47" i="128"/>
  <c r="J47" i="128" s="1"/>
  <c r="I46" i="128"/>
  <c r="J46" i="128" s="1"/>
  <c r="BN45" i="128"/>
  <c r="I45" i="128"/>
  <c r="J45" i="128" s="1"/>
  <c r="I44" i="128"/>
  <c r="J44" i="128" s="1"/>
  <c r="I43" i="128"/>
  <c r="J43" i="128" s="1"/>
  <c r="BN42" i="128"/>
  <c r="I42" i="128"/>
  <c r="J42" i="128" s="1"/>
  <c r="BN41" i="128"/>
  <c r="I41" i="128"/>
  <c r="J41" i="128" s="1"/>
  <c r="I40" i="128"/>
  <c r="J40" i="128" s="1"/>
  <c r="BN39" i="128"/>
  <c r="I39" i="128"/>
  <c r="J39" i="128" s="1"/>
  <c r="I38" i="128"/>
  <c r="J38" i="128" s="1"/>
  <c r="BN37" i="128"/>
  <c r="I37" i="128"/>
  <c r="J37" i="128" s="1"/>
  <c r="I36" i="128"/>
  <c r="J36" i="128" s="1"/>
  <c r="I35" i="128"/>
  <c r="J35" i="128" s="1"/>
  <c r="BN34" i="128"/>
  <c r="I34" i="128"/>
  <c r="J34" i="128" s="1"/>
  <c r="I33" i="128"/>
  <c r="J33" i="128" s="1"/>
  <c r="I32" i="128"/>
  <c r="J32" i="128" s="1"/>
  <c r="I31" i="128"/>
  <c r="J31" i="128" s="1"/>
  <c r="I30" i="128"/>
  <c r="J30" i="128" s="1"/>
  <c r="BN29" i="128"/>
  <c r="I29" i="128"/>
  <c r="J29" i="128" s="1"/>
  <c r="I28" i="128"/>
  <c r="J28" i="128" s="1"/>
  <c r="BN27" i="128"/>
  <c r="I27" i="128"/>
  <c r="J27" i="128" s="1"/>
  <c r="BN26" i="128"/>
  <c r="I26" i="128"/>
  <c r="J26" i="128" s="1"/>
  <c r="I25" i="128"/>
  <c r="J25" i="128" s="1"/>
  <c r="I24" i="128"/>
  <c r="J24" i="128" s="1"/>
  <c r="I23" i="128"/>
  <c r="J23" i="128" s="1"/>
  <c r="I22" i="128"/>
  <c r="J22" i="128" s="1"/>
  <c r="BN21" i="128"/>
  <c r="I21" i="128"/>
  <c r="J21" i="128" s="1"/>
  <c r="I20" i="128"/>
  <c r="J20" i="128" s="1"/>
  <c r="I19" i="128"/>
  <c r="J19" i="128" s="1"/>
  <c r="I18" i="128"/>
  <c r="J18" i="128" s="1"/>
  <c r="CG17" i="128"/>
  <c r="BW17" i="128"/>
  <c r="CU17" i="128" s="1"/>
  <c r="I17" i="128"/>
  <c r="J17" i="128" s="1"/>
  <c r="DE16" i="128"/>
  <c r="CB16" i="128"/>
  <c r="CZ16" i="128" s="1"/>
  <c r="BW16" i="128"/>
  <c r="CU16" i="128" s="1"/>
  <c r="I16" i="128"/>
  <c r="J16" i="128" s="1"/>
  <c r="DE15" i="128"/>
  <c r="CB15" i="128"/>
  <c r="CZ15" i="128" s="1"/>
  <c r="BW15" i="128"/>
  <c r="CU15" i="128" s="1"/>
  <c r="I15" i="128"/>
  <c r="J15" i="128" s="1"/>
  <c r="CT14" i="128"/>
  <c r="BW14" i="128"/>
  <c r="CU14" i="128" s="1"/>
  <c r="BL14" i="128"/>
  <c r="I14" i="128"/>
  <c r="J14" i="128" s="1"/>
  <c r="BB13" i="128"/>
  <c r="AX13" i="128"/>
  <c r="AD13" i="128"/>
  <c r="I13" i="128"/>
  <c r="AX12" i="128"/>
  <c r="AX11" i="128"/>
  <c r="AX10" i="128"/>
  <c r="M6" i="128"/>
  <c r="T4" i="128"/>
  <c r="BE13" i="129" l="1"/>
  <c r="K13" i="129"/>
  <c r="O3" i="128"/>
  <c r="CB17" i="128" s="1"/>
  <c r="CZ17" i="128" s="1"/>
  <c r="BE13" i="128"/>
  <c r="K13" i="128"/>
  <c r="AL13" i="128"/>
  <c r="N13" i="128"/>
  <c r="AT13" i="128"/>
  <c r="V13" i="128"/>
  <c r="J471" i="129"/>
  <c r="O3" i="129"/>
  <c r="BL20" i="130"/>
  <c r="BN14" i="130"/>
  <c r="C4" i="130"/>
  <c r="R13" i="129"/>
  <c r="AB13" i="129"/>
  <c r="V13" i="129"/>
  <c r="AH13" i="129"/>
  <c r="BC13" i="129"/>
  <c r="L13" i="129"/>
  <c r="W13" i="129"/>
  <c r="AM13" i="129"/>
  <c r="BH13" i="129"/>
  <c r="P13" i="129"/>
  <c r="AA13" i="129"/>
  <c r="AR13" i="129"/>
  <c r="N13" i="129"/>
  <c r="S13" i="129"/>
  <c r="X13" i="129"/>
  <c r="AD13" i="129"/>
  <c r="AI13" i="129"/>
  <c r="AN13" i="129"/>
  <c r="AT13" i="129"/>
  <c r="AY13" i="129"/>
  <c r="BD13" i="129"/>
  <c r="J13" i="129"/>
  <c r="O13" i="129"/>
  <c r="T13" i="129"/>
  <c r="Z13" i="129"/>
  <c r="AE13" i="129"/>
  <c r="AJ13" i="129"/>
  <c r="AP13" i="129"/>
  <c r="AU13" i="129"/>
  <c r="AZ13" i="129"/>
  <c r="BF13" i="129"/>
  <c r="Y13" i="129"/>
  <c r="AF13" i="129"/>
  <c r="AL13" i="129"/>
  <c r="AQ13" i="129"/>
  <c r="AV13" i="129"/>
  <c r="BB13" i="129"/>
  <c r="BG13" i="129"/>
  <c r="CB17" i="129"/>
  <c r="CZ17" i="129" s="1"/>
  <c r="BN15" i="129"/>
  <c r="BN16" i="129"/>
  <c r="BN14" i="129"/>
  <c r="BN21" i="129"/>
  <c r="J15" i="129"/>
  <c r="U4" i="129"/>
  <c r="C4" i="129" s="1"/>
  <c r="M13" i="129"/>
  <c r="Q13" i="129"/>
  <c r="U13" i="129"/>
  <c r="AC13" i="129"/>
  <c r="AG13" i="129"/>
  <c r="AK13" i="129"/>
  <c r="AO13" i="129"/>
  <c r="AS13" i="129"/>
  <c r="AW13" i="129"/>
  <c r="BA13" i="129"/>
  <c r="BN20" i="128"/>
  <c r="BN38" i="128"/>
  <c r="BN46" i="128"/>
  <c r="BN17" i="128"/>
  <c r="BN14" i="128"/>
  <c r="BN72" i="128"/>
  <c r="BN44" i="128"/>
  <c r="BN48" i="128"/>
  <c r="BN52" i="128"/>
  <c r="BN56" i="128"/>
  <c r="BN64" i="128"/>
  <c r="BL16" i="128"/>
  <c r="BN43" i="128"/>
  <c r="BN23" i="128"/>
  <c r="BN31" i="128"/>
  <c r="BN35" i="128"/>
  <c r="BN59" i="128"/>
  <c r="BN40" i="128"/>
  <c r="O13" i="128"/>
  <c r="W13" i="128"/>
  <c r="AE13" i="128"/>
  <c r="AU13" i="128"/>
  <c r="BC13" i="128"/>
  <c r="J13" i="128"/>
  <c r="R13" i="128"/>
  <c r="Z13" i="128"/>
  <c r="AH13" i="128"/>
  <c r="AP13" i="128"/>
  <c r="BF13" i="128"/>
  <c r="U4" i="128"/>
  <c r="C4" i="128" s="1"/>
  <c r="AM13" i="128"/>
  <c r="S13" i="128"/>
  <c r="AA13" i="128"/>
  <c r="AI13" i="128"/>
  <c r="AQ13" i="128"/>
  <c r="AY13" i="128"/>
  <c r="BG13" i="128"/>
  <c r="L13" i="128"/>
  <c r="P13" i="128"/>
  <c r="T13" i="128"/>
  <c r="X13" i="128"/>
  <c r="AB13" i="128"/>
  <c r="AF13" i="128"/>
  <c r="AJ13" i="128"/>
  <c r="AN13" i="128"/>
  <c r="AR13" i="128"/>
  <c r="AV13" i="128"/>
  <c r="AZ13" i="128"/>
  <c r="BD13" i="128"/>
  <c r="BH13" i="128"/>
  <c r="M13" i="128"/>
  <c r="Q13" i="128"/>
  <c r="U13" i="128"/>
  <c r="Y13" i="128"/>
  <c r="AC13" i="128"/>
  <c r="AG13" i="128"/>
  <c r="AK13" i="128"/>
  <c r="AO13" i="128"/>
  <c r="AS13" i="128"/>
  <c r="AW13" i="128"/>
  <c r="BA13" i="128"/>
  <c r="BL21" i="130" l="1"/>
  <c r="BN467" i="129"/>
  <c r="BN445" i="129"/>
  <c r="BN428" i="129"/>
  <c r="BN423" i="129"/>
  <c r="BN407" i="129"/>
  <c r="BN409" i="129"/>
  <c r="BN386" i="129"/>
  <c r="BN348" i="129"/>
  <c r="BN340" i="129"/>
  <c r="BN347" i="129"/>
  <c r="BN311" i="129"/>
  <c r="BN295" i="129"/>
  <c r="BN325" i="129"/>
  <c r="BN309" i="129"/>
  <c r="BN293" i="129"/>
  <c r="BN279" i="129"/>
  <c r="BN284" i="129"/>
  <c r="BN265" i="129"/>
  <c r="BN257" i="129"/>
  <c r="BN249" i="129"/>
  <c r="BN241" i="129"/>
  <c r="BN244" i="129"/>
  <c r="BN231" i="129"/>
  <c r="BN247" i="129"/>
  <c r="BN223" i="129"/>
  <c r="BN215" i="129"/>
  <c r="BN207" i="129"/>
  <c r="BN243" i="129"/>
  <c r="BN237" i="129"/>
  <c r="BN198" i="129"/>
  <c r="BN182" i="129"/>
  <c r="BN166" i="129"/>
  <c r="BN150" i="129"/>
  <c r="BN199" i="129"/>
  <c r="BN183" i="129"/>
  <c r="BN167" i="129"/>
  <c r="BN151" i="129"/>
  <c r="BN133" i="129"/>
  <c r="BN109" i="129"/>
  <c r="BN77" i="129"/>
  <c r="BN45" i="129"/>
  <c r="BN111" i="129"/>
  <c r="BN79" i="129"/>
  <c r="BN47" i="129"/>
  <c r="BL16" i="129"/>
  <c r="BN121" i="129"/>
  <c r="BN89" i="129"/>
  <c r="BN57" i="129"/>
  <c r="BN115" i="129"/>
  <c r="BN83" i="129"/>
  <c r="BN51" i="129"/>
  <c r="BN456" i="129"/>
  <c r="BN461" i="129"/>
  <c r="BN452" i="129"/>
  <c r="BN457" i="129"/>
  <c r="BN439" i="129"/>
  <c r="BN411" i="129"/>
  <c r="BN413" i="129"/>
  <c r="BN401" i="129"/>
  <c r="BN390" i="129"/>
  <c r="BN396" i="129"/>
  <c r="BN315" i="129"/>
  <c r="BN299" i="129"/>
  <c r="BN313" i="129"/>
  <c r="BN297" i="129"/>
  <c r="BN263" i="129"/>
  <c r="BN255" i="129"/>
  <c r="BN239" i="129"/>
  <c r="BN235" i="129"/>
  <c r="BN221" i="129"/>
  <c r="BN213" i="129"/>
  <c r="BN205" i="129"/>
  <c r="BN186" i="129"/>
  <c r="BN170" i="129"/>
  <c r="BN154" i="129"/>
  <c r="BN138" i="129"/>
  <c r="BN187" i="129"/>
  <c r="BN171" i="129"/>
  <c r="BN155" i="129"/>
  <c r="BN139" i="129"/>
  <c r="BN101" i="129"/>
  <c r="BN69" i="129"/>
  <c r="BN37" i="129"/>
  <c r="BN103" i="129"/>
  <c r="BN71" i="129"/>
  <c r="BN39" i="129"/>
  <c r="BN20" i="129"/>
  <c r="BN113" i="129"/>
  <c r="BN81" i="129"/>
  <c r="BN49" i="129"/>
  <c r="BN107" i="129"/>
  <c r="BN75" i="129"/>
  <c r="BN43" i="129"/>
  <c r="BL15" i="129"/>
  <c r="BN469" i="129"/>
  <c r="BN465" i="129"/>
  <c r="BN459" i="129"/>
  <c r="BN443" i="129"/>
  <c r="BN432" i="129"/>
  <c r="BN415" i="129"/>
  <c r="BN417" i="129"/>
  <c r="BN394" i="129"/>
  <c r="BN344" i="129"/>
  <c r="BN337" i="129"/>
  <c r="BN333" i="129"/>
  <c r="BN329" i="129"/>
  <c r="BN319" i="129"/>
  <c r="BN303" i="129"/>
  <c r="BN286" i="129"/>
  <c r="BN283" i="129"/>
  <c r="BN360" i="129"/>
  <c r="BN317" i="129"/>
  <c r="BN301" i="129"/>
  <c r="BN287" i="129"/>
  <c r="BN269" i="129"/>
  <c r="BN261" i="129"/>
  <c r="BN253" i="129"/>
  <c r="BN245" i="129"/>
  <c r="BN219" i="129"/>
  <c r="BN211" i="129"/>
  <c r="BN229" i="129"/>
  <c r="BN190" i="129"/>
  <c r="BN174" i="129"/>
  <c r="BN158" i="129"/>
  <c r="BN142" i="129"/>
  <c r="BN202" i="129"/>
  <c r="BN191" i="129"/>
  <c r="BN175" i="129"/>
  <c r="BN159" i="129"/>
  <c r="BN143" i="129"/>
  <c r="BN125" i="129"/>
  <c r="BN93" i="129"/>
  <c r="BN61" i="129"/>
  <c r="BN127" i="129"/>
  <c r="BN95" i="129"/>
  <c r="BN63" i="129"/>
  <c r="BN105" i="129"/>
  <c r="BN73" i="129"/>
  <c r="BN41" i="129"/>
  <c r="BN131" i="129"/>
  <c r="BN99" i="129"/>
  <c r="BN67" i="129"/>
  <c r="BN35" i="129"/>
  <c r="BN471" i="129"/>
  <c r="BN450" i="129"/>
  <c r="BN453" i="129"/>
  <c r="BN441" i="129"/>
  <c r="BN447" i="129"/>
  <c r="BN419" i="129"/>
  <c r="BN421" i="129"/>
  <c r="BN405" i="129"/>
  <c r="BN398" i="129"/>
  <c r="BN388" i="129"/>
  <c r="BN392" i="129"/>
  <c r="BN384" i="129"/>
  <c r="BN368" i="129"/>
  <c r="BN323" i="129"/>
  <c r="BN307" i="129"/>
  <c r="BN291" i="129"/>
  <c r="BN275" i="129"/>
  <c r="BN273" i="129"/>
  <c r="BN321" i="129"/>
  <c r="BN305" i="129"/>
  <c r="BN289" i="129"/>
  <c r="BN259" i="129"/>
  <c r="BN251" i="129"/>
  <c r="BN225" i="129"/>
  <c r="BN217" i="129"/>
  <c r="BN209" i="129"/>
  <c r="BN233" i="129"/>
  <c r="BN220" i="129"/>
  <c r="BN203" i="129"/>
  <c r="BN194" i="129"/>
  <c r="BN178" i="129"/>
  <c r="BN162" i="129"/>
  <c r="BN146" i="129"/>
  <c r="BN136" i="129"/>
  <c r="BN195" i="129"/>
  <c r="BN179" i="129"/>
  <c r="BN163" i="129"/>
  <c r="BN147" i="129"/>
  <c r="BN117" i="129"/>
  <c r="BN85" i="129"/>
  <c r="BN53" i="129"/>
  <c r="BN119" i="129"/>
  <c r="BN87" i="129"/>
  <c r="BN55" i="129"/>
  <c r="BN129" i="129"/>
  <c r="BN97" i="129"/>
  <c r="BN65" i="129"/>
  <c r="BN123" i="129"/>
  <c r="BN91" i="129"/>
  <c r="BN59" i="129"/>
  <c r="B4" i="129"/>
  <c r="BN422" i="128"/>
  <c r="BN420" i="128"/>
  <c r="BN399" i="128"/>
  <c r="BN404" i="128"/>
  <c r="BN379" i="128"/>
  <c r="BN401" i="128"/>
  <c r="BN372" i="128"/>
  <c r="BN365" i="128"/>
  <c r="BN349" i="128"/>
  <c r="BN363" i="128"/>
  <c r="BN358" i="128"/>
  <c r="BN344" i="128"/>
  <c r="BN361" i="128"/>
  <c r="BN352" i="128"/>
  <c r="BN308" i="128"/>
  <c r="BN366" i="128"/>
  <c r="BN321" i="128"/>
  <c r="BN306" i="128"/>
  <c r="BN212" i="128"/>
  <c r="BN180" i="128"/>
  <c r="BN283" i="128"/>
  <c r="BN290" i="128"/>
  <c r="BN274" i="128"/>
  <c r="BN214" i="128"/>
  <c r="BN198" i="128"/>
  <c r="BN182" i="128"/>
  <c r="BN170" i="128"/>
  <c r="BN163" i="128"/>
  <c r="BN138" i="128"/>
  <c r="BN131" i="128"/>
  <c r="BN122" i="128"/>
  <c r="BN112" i="128"/>
  <c r="BN121" i="128"/>
  <c r="BN108" i="128"/>
  <c r="BN115" i="128"/>
  <c r="BN113" i="128"/>
  <c r="BN111" i="128"/>
  <c r="BN103" i="128"/>
  <c r="BN80" i="128"/>
  <c r="BN91" i="128"/>
  <c r="BN74" i="128"/>
  <c r="BN71" i="128"/>
  <c r="BN58" i="128"/>
  <c r="BN55" i="128"/>
  <c r="BN22" i="128"/>
  <c r="BN16" i="128"/>
  <c r="BN32" i="128"/>
  <c r="BN33" i="128"/>
  <c r="BN67" i="128"/>
  <c r="BN410" i="128"/>
  <c r="BN390" i="128"/>
  <c r="BN382" i="128"/>
  <c r="BN416" i="128"/>
  <c r="BN393" i="128"/>
  <c r="BN388" i="128"/>
  <c r="BN376" i="128"/>
  <c r="BN357" i="128"/>
  <c r="BN332" i="128"/>
  <c r="BN339" i="128"/>
  <c r="BN322" i="128"/>
  <c r="BN314" i="128"/>
  <c r="BN313" i="128"/>
  <c r="BN312" i="128"/>
  <c r="BN270" i="128"/>
  <c r="BN220" i="128"/>
  <c r="BN188" i="128"/>
  <c r="BN275" i="128"/>
  <c r="BN210" i="128"/>
  <c r="BN194" i="128"/>
  <c r="BN178" i="128"/>
  <c r="BN268" i="128"/>
  <c r="BN259" i="128"/>
  <c r="BN208" i="128"/>
  <c r="BN192" i="128"/>
  <c r="BN176" i="128"/>
  <c r="BN162" i="128"/>
  <c r="BN155" i="128"/>
  <c r="BN130" i="128"/>
  <c r="BN164" i="128"/>
  <c r="BN172" i="128"/>
  <c r="BN124" i="128"/>
  <c r="BN110" i="128"/>
  <c r="BN148" i="128"/>
  <c r="BN88" i="128"/>
  <c r="BN97" i="128"/>
  <c r="BN93" i="128"/>
  <c r="BN79" i="128"/>
  <c r="BN85" i="128"/>
  <c r="BN86" i="128"/>
  <c r="BN19" i="128"/>
  <c r="BL18" i="128"/>
  <c r="BN15" i="128"/>
  <c r="BN51" i="128"/>
  <c r="BN418" i="128"/>
  <c r="BN424" i="128"/>
  <c r="BN408" i="128"/>
  <c r="BN402" i="128"/>
  <c r="BN406" i="128"/>
  <c r="BN394" i="128"/>
  <c r="BN392" i="128"/>
  <c r="BN368" i="128"/>
  <c r="BN341" i="128"/>
  <c r="BN359" i="128"/>
  <c r="BN347" i="128"/>
  <c r="BN353" i="128"/>
  <c r="BN310" i="128"/>
  <c r="BN264" i="128"/>
  <c r="BN300" i="128"/>
  <c r="BN292" i="128"/>
  <c r="BN284" i="128"/>
  <c r="BN276" i="128"/>
  <c r="BN305" i="128"/>
  <c r="BN262" i="128"/>
  <c r="BN254" i="128"/>
  <c r="BN246" i="128"/>
  <c r="BN238" i="128"/>
  <c r="BN228" i="128"/>
  <c r="BN196" i="128"/>
  <c r="BN299" i="128"/>
  <c r="BN265" i="128"/>
  <c r="BN260" i="128"/>
  <c r="BN252" i="128"/>
  <c r="BN244" i="128"/>
  <c r="BN236" i="128"/>
  <c r="BN298" i="128"/>
  <c r="BN282" i="128"/>
  <c r="BN235" i="128"/>
  <c r="BN213" i="128"/>
  <c r="BN207" i="128"/>
  <c r="BN197" i="128"/>
  <c r="BN191" i="128"/>
  <c r="BN181" i="128"/>
  <c r="BN154" i="128"/>
  <c r="BN147" i="128"/>
  <c r="BN119" i="128"/>
  <c r="BN156" i="128"/>
  <c r="BN114" i="128"/>
  <c r="BN109" i="128"/>
  <c r="BN95" i="128"/>
  <c r="BN101" i="128"/>
  <c r="BN89" i="128"/>
  <c r="BN66" i="128"/>
  <c r="BN63" i="128"/>
  <c r="BN50" i="128"/>
  <c r="BN75" i="128"/>
  <c r="BN18" i="128"/>
  <c r="BN414" i="128"/>
  <c r="BN405" i="128"/>
  <c r="BN403" i="128"/>
  <c r="BN396" i="128"/>
  <c r="BN386" i="128"/>
  <c r="BN381" i="128"/>
  <c r="BN395" i="128"/>
  <c r="BN391" i="128"/>
  <c r="BN384" i="128"/>
  <c r="BN362" i="128"/>
  <c r="BN360" i="128"/>
  <c r="BN329" i="128"/>
  <c r="BN364" i="128"/>
  <c r="BN374" i="128"/>
  <c r="BN320" i="128"/>
  <c r="BN204" i="128"/>
  <c r="BN291" i="128"/>
  <c r="BN226" i="128"/>
  <c r="BN218" i="128"/>
  <c r="BN202" i="128"/>
  <c r="BN186" i="128"/>
  <c r="BN370" i="128"/>
  <c r="BN258" i="128"/>
  <c r="BN250" i="128"/>
  <c r="BN242" i="128"/>
  <c r="BN234" i="128"/>
  <c r="BN224" i="128"/>
  <c r="BN251" i="128"/>
  <c r="BN171" i="128"/>
  <c r="BN146" i="128"/>
  <c r="BN139" i="128"/>
  <c r="BN243" i="128"/>
  <c r="BN132" i="128"/>
  <c r="BN267" i="128"/>
  <c r="BN140" i="128"/>
  <c r="BN116" i="128"/>
  <c r="BN127" i="128"/>
  <c r="BN99" i="128"/>
  <c r="BN81" i="128"/>
  <c r="BN105" i="128"/>
  <c r="BN78" i="128"/>
  <c r="BN30" i="128"/>
  <c r="BL17" i="128"/>
  <c r="BN24" i="128"/>
  <c r="BL15" i="128"/>
  <c r="BN25" i="128"/>
  <c r="B4" i="128"/>
  <c r="BL22" i="130" l="1"/>
  <c r="BL17" i="129"/>
  <c r="BL19" i="128"/>
  <c r="BL23" i="130" l="1"/>
  <c r="BL18" i="129"/>
  <c r="BL20" i="128"/>
  <c r="BL24" i="130" l="1"/>
  <c r="BL19" i="129"/>
  <c r="BL21" i="128"/>
  <c r="BL25" i="130" l="1"/>
  <c r="BL20" i="129"/>
  <c r="BL22" i="128"/>
  <c r="BL26" i="130" l="1"/>
  <c r="BL21" i="129"/>
  <c r="BL23" i="128"/>
  <c r="BL27" i="130" l="1"/>
  <c r="BL22" i="129"/>
  <c r="BL24" i="128"/>
  <c r="BL28" i="130" l="1"/>
  <c r="BL23" i="129"/>
  <c r="BL25" i="128"/>
  <c r="BL29" i="130" l="1"/>
  <c r="BL24" i="129"/>
  <c r="BL26" i="128"/>
  <c r="BL30" i="130" l="1"/>
  <c r="BL25" i="129"/>
  <c r="BL27" i="128"/>
  <c r="BL31" i="130" l="1"/>
  <c r="BL26" i="129"/>
  <c r="BL28" i="128"/>
  <c r="BL32" i="130" l="1"/>
  <c r="BL27" i="129"/>
  <c r="BL29" i="128"/>
  <c r="BL33" i="130" l="1"/>
  <c r="BL28" i="129"/>
  <c r="BL30" i="128"/>
  <c r="BL34" i="130" l="1"/>
  <c r="BL29" i="129"/>
  <c r="BL31" i="128"/>
  <c r="BL35" i="130" l="1"/>
  <c r="BL30" i="129"/>
  <c r="BL32" i="128"/>
  <c r="BL36" i="130" l="1"/>
  <c r="BL31" i="129"/>
  <c r="BL33" i="128"/>
  <c r="BL37" i="130" l="1"/>
  <c r="BL32" i="129"/>
  <c r="BL34" i="128"/>
  <c r="BL38" i="130" l="1"/>
  <c r="BL33" i="129"/>
  <c r="BL35" i="128"/>
  <c r="BL39" i="130" l="1"/>
  <c r="BL34" i="129"/>
  <c r="BL36" i="128"/>
  <c r="BL40" i="130" l="1"/>
  <c r="BL35" i="129"/>
  <c r="BL37" i="128"/>
  <c r="BL41" i="130" l="1"/>
  <c r="BL36" i="129"/>
  <c r="BL38" i="128"/>
  <c r="BL42" i="130" l="1"/>
  <c r="BL37" i="129"/>
  <c r="BL39" i="128"/>
  <c r="BL43" i="130" l="1"/>
  <c r="BL38" i="129"/>
  <c r="BL40" i="128"/>
  <c r="BL44" i="130" l="1"/>
  <c r="BL39" i="129"/>
  <c r="BL41" i="128"/>
  <c r="BL45" i="130" l="1"/>
  <c r="BL40" i="129"/>
  <c r="BL42" i="128"/>
  <c r="BL46" i="130" l="1"/>
  <c r="BL41" i="129"/>
  <c r="BL43" i="128"/>
  <c r="BL47" i="130" l="1"/>
  <c r="BL42" i="129"/>
  <c r="BL44" i="128"/>
  <c r="BL48" i="130" l="1"/>
  <c r="BL43" i="129"/>
  <c r="BL45" i="128"/>
  <c r="BL49" i="130" l="1"/>
  <c r="BL44" i="129"/>
  <c r="BL46" i="128"/>
  <c r="BL50" i="130" l="1"/>
  <c r="BL45" i="129"/>
  <c r="BL47" i="128"/>
  <c r="BL51" i="130" l="1"/>
  <c r="BL46" i="129"/>
  <c r="BL48" i="128"/>
  <c r="BL52" i="130" l="1"/>
  <c r="BL47" i="129"/>
  <c r="BL49" i="128"/>
  <c r="BL53" i="130" l="1"/>
  <c r="BL48" i="129"/>
  <c r="BL50" i="128"/>
  <c r="BL54" i="130" l="1"/>
  <c r="BL49" i="129"/>
  <c r="BL51" i="128"/>
  <c r="BL55" i="130" l="1"/>
  <c r="BL50" i="129"/>
  <c r="BL52" i="128"/>
  <c r="BL56" i="130" l="1"/>
  <c r="BL51" i="129"/>
  <c r="BL53" i="128"/>
  <c r="BL57" i="130" l="1"/>
  <c r="BL52" i="129"/>
  <c r="BL54" i="128"/>
  <c r="BL58" i="130" l="1"/>
  <c r="BL53" i="129"/>
  <c r="BL55" i="128"/>
  <c r="BL59" i="130" l="1"/>
  <c r="BL54" i="129"/>
  <c r="BL56" i="128"/>
  <c r="BL60" i="130" l="1"/>
  <c r="BL55" i="129"/>
  <c r="BL57" i="128"/>
  <c r="BL61" i="130" l="1"/>
  <c r="BL56" i="129"/>
  <c r="BL58" i="128"/>
  <c r="BL62" i="130" l="1"/>
  <c r="BL57" i="129"/>
  <c r="BL59" i="128"/>
  <c r="BL63" i="130" l="1"/>
  <c r="BL58" i="129"/>
  <c r="BL60" i="128"/>
  <c r="BL64" i="130" l="1"/>
  <c r="BL59" i="129"/>
  <c r="BL61" i="128"/>
  <c r="BL65" i="130" l="1"/>
  <c r="BL60" i="129"/>
  <c r="BL62" i="128"/>
  <c r="BL66" i="130" l="1"/>
  <c r="BL61" i="129"/>
  <c r="BL63" i="128"/>
  <c r="BL67" i="130" l="1"/>
  <c r="BL62" i="129"/>
  <c r="BL64" i="128"/>
  <c r="BL68" i="130" l="1"/>
  <c r="BL63" i="129"/>
  <c r="BL65" i="128"/>
  <c r="BL69" i="130" l="1"/>
  <c r="BL64" i="129"/>
  <c r="BL66" i="128"/>
  <c r="BL70" i="130" l="1"/>
  <c r="BL65" i="129"/>
  <c r="BL67" i="128"/>
  <c r="BL71" i="130" l="1"/>
  <c r="BL66" i="129"/>
  <c r="BL68" i="128"/>
  <c r="BL72" i="130" l="1"/>
  <c r="BL67" i="129"/>
  <c r="BL69" i="128"/>
  <c r="BL73" i="130" l="1"/>
  <c r="BL68" i="129"/>
  <c r="BL70" i="128"/>
  <c r="BL74" i="130" l="1"/>
  <c r="BL69" i="129"/>
  <c r="BL71" i="128"/>
  <c r="BL75" i="130" l="1"/>
  <c r="BL70" i="129"/>
  <c r="BL72" i="128"/>
  <c r="BL76" i="130" l="1"/>
  <c r="BL71" i="129"/>
  <c r="BL73" i="128"/>
  <c r="BL77" i="130" l="1"/>
  <c r="BL72" i="129"/>
  <c r="BL74" i="128"/>
  <c r="BL78" i="130" l="1"/>
  <c r="BL73" i="129"/>
  <c r="BL75" i="128"/>
  <c r="BL79" i="130" l="1"/>
  <c r="BL74" i="129"/>
  <c r="BL76" i="128"/>
  <c r="BL80" i="130" l="1"/>
  <c r="BL75" i="129"/>
  <c r="BL77" i="128"/>
  <c r="BL81" i="130" l="1"/>
  <c r="BL76" i="129"/>
  <c r="BL78" i="128"/>
  <c r="BL82" i="130" l="1"/>
  <c r="BL77" i="129"/>
  <c r="BL79" i="128"/>
  <c r="BL83" i="130" l="1"/>
  <c r="BL78" i="129"/>
  <c r="BL80" i="128"/>
  <c r="BL84" i="130" l="1"/>
  <c r="BL79" i="129"/>
  <c r="BL81" i="128"/>
  <c r="BL85" i="130" l="1"/>
  <c r="BL80" i="129"/>
  <c r="BL82" i="128"/>
  <c r="BL86" i="130" l="1"/>
  <c r="BL81" i="129"/>
  <c r="BL83" i="128"/>
  <c r="BL87" i="130" l="1"/>
  <c r="BL82" i="129"/>
  <c r="BL84" i="128"/>
  <c r="BL88" i="130" l="1"/>
  <c r="BL83" i="129"/>
  <c r="BL85" i="128"/>
  <c r="BL89" i="130" l="1"/>
  <c r="BL84" i="129"/>
  <c r="BL86" i="128"/>
  <c r="BL90" i="130" l="1"/>
  <c r="BL85" i="129"/>
  <c r="BL87" i="128"/>
  <c r="BL91" i="130" l="1"/>
  <c r="BL86" i="129"/>
  <c r="BL88" i="128"/>
  <c r="BL92" i="130" l="1"/>
  <c r="BL87" i="129"/>
  <c r="BL89" i="128"/>
  <c r="BL93" i="130" l="1"/>
  <c r="BL88" i="129"/>
  <c r="BL90" i="128"/>
  <c r="BL94" i="130" l="1"/>
  <c r="BL89" i="129"/>
  <c r="BL91" i="128"/>
  <c r="BL95" i="130" l="1"/>
  <c r="BL90" i="129"/>
  <c r="BL92" i="128"/>
  <c r="BL96" i="130" l="1"/>
  <c r="BL91" i="129"/>
  <c r="BL93" i="128"/>
  <c r="BL97" i="130" l="1"/>
  <c r="BL92" i="129"/>
  <c r="BL94" i="128"/>
  <c r="BL98" i="130" l="1"/>
  <c r="BL93" i="129"/>
  <c r="BL95" i="128"/>
  <c r="BL99" i="130" l="1"/>
  <c r="BL94" i="129"/>
  <c r="BL96" i="128"/>
  <c r="BL100" i="130" l="1"/>
  <c r="BL95" i="129"/>
  <c r="BL97" i="128"/>
  <c r="BL101" i="130" l="1"/>
  <c r="BL96" i="129"/>
  <c r="BL98" i="128"/>
  <c r="BL102" i="130" l="1"/>
  <c r="BL97" i="129"/>
  <c r="BL99" i="128"/>
  <c r="BL103" i="130" l="1"/>
  <c r="BL98" i="129"/>
  <c r="BL100" i="128"/>
  <c r="BL104" i="130" l="1"/>
  <c r="BL99" i="129"/>
  <c r="BL101" i="128"/>
  <c r="BL105" i="130" l="1"/>
  <c r="BL100" i="129"/>
  <c r="BL102" i="128"/>
  <c r="BL106" i="130" l="1"/>
  <c r="BL101" i="129"/>
  <c r="BL103" i="128"/>
  <c r="BL107" i="130" l="1"/>
  <c r="BL102" i="129"/>
  <c r="BL104" i="128"/>
  <c r="BL108" i="130" l="1"/>
  <c r="BL103" i="129"/>
  <c r="BL105" i="128"/>
  <c r="BL109" i="130" l="1"/>
  <c r="BL104" i="129"/>
  <c r="BL106" i="128"/>
  <c r="BL110" i="130" l="1"/>
  <c r="BL105" i="129"/>
  <c r="BL107" i="128"/>
  <c r="BL111" i="130" l="1"/>
  <c r="BL106" i="129"/>
  <c r="BL108" i="128"/>
  <c r="BL112" i="130" l="1"/>
  <c r="BL107" i="129"/>
  <c r="BL109" i="128"/>
  <c r="BL113" i="130" l="1"/>
  <c r="BL108" i="129"/>
  <c r="BL110" i="128"/>
  <c r="BL114" i="130" l="1"/>
  <c r="BL109" i="129"/>
  <c r="BL111" i="128"/>
  <c r="BL115" i="130" l="1"/>
  <c r="BL110" i="129"/>
  <c r="BL112" i="128"/>
  <c r="BL116" i="130" l="1"/>
  <c r="BL111" i="129"/>
  <c r="BL113" i="128"/>
  <c r="BL117" i="130" l="1"/>
  <c r="BL112" i="129"/>
  <c r="BL114" i="128"/>
  <c r="BL118" i="130" l="1"/>
  <c r="BL113" i="129"/>
  <c r="BL115" i="128"/>
  <c r="BL119" i="130" l="1"/>
  <c r="BL114" i="129"/>
  <c r="BL116" i="128"/>
  <c r="BL120" i="130" l="1"/>
  <c r="BL115" i="129"/>
  <c r="BL117" i="128"/>
  <c r="BL121" i="130" l="1"/>
  <c r="BL116" i="129"/>
  <c r="BL118" i="128"/>
  <c r="BL122" i="130" l="1"/>
  <c r="BL117" i="129"/>
  <c r="BL119" i="128"/>
  <c r="BL123" i="130" l="1"/>
  <c r="BL118" i="129"/>
  <c r="BL120" i="128"/>
  <c r="BL124" i="130" l="1"/>
  <c r="BL119" i="129"/>
  <c r="BL121" i="128"/>
  <c r="BL125" i="130" l="1"/>
  <c r="BL120" i="129"/>
  <c r="BL122" i="128"/>
  <c r="BL126" i="130" l="1"/>
  <c r="BL121" i="129"/>
  <c r="BL123" i="128"/>
  <c r="BL127" i="130" l="1"/>
  <c r="BL122" i="129"/>
  <c r="BL124" i="128"/>
  <c r="BL128" i="130" l="1"/>
  <c r="BL123" i="129"/>
  <c r="BL125" i="128"/>
  <c r="BL129" i="130" l="1"/>
  <c r="BL124" i="129"/>
  <c r="BL126" i="128"/>
  <c r="BL130" i="130" l="1"/>
  <c r="BL125" i="129"/>
  <c r="BL127" i="128"/>
  <c r="BL131" i="130" l="1"/>
  <c r="BL126" i="129"/>
  <c r="BL128" i="128"/>
  <c r="BL132" i="130" l="1"/>
  <c r="BL127" i="129"/>
  <c r="BL129" i="128"/>
  <c r="BL133" i="130" l="1"/>
  <c r="BL128" i="129"/>
  <c r="BL130" i="128"/>
  <c r="BL134" i="130" l="1"/>
  <c r="BL129" i="129"/>
  <c r="BL131" i="128"/>
  <c r="BL135" i="130" l="1"/>
  <c r="BL130" i="129"/>
  <c r="BL132" i="128"/>
  <c r="BL136" i="130" l="1"/>
  <c r="BL131" i="129"/>
  <c r="BL133" i="128"/>
  <c r="BL137" i="130" l="1"/>
  <c r="BL132" i="129"/>
  <c r="BL134" i="128"/>
  <c r="BL138" i="130" l="1"/>
  <c r="BL133" i="129"/>
  <c r="BL135" i="128"/>
  <c r="BL139" i="130" l="1"/>
  <c r="BL134" i="129"/>
  <c r="BL136" i="128"/>
  <c r="BL140" i="130" l="1"/>
  <c r="BL135" i="129"/>
  <c r="BL137" i="128"/>
  <c r="BL141" i="130" l="1"/>
  <c r="BL136" i="129"/>
  <c r="BL138" i="128"/>
  <c r="BL142" i="130" l="1"/>
  <c r="BL137" i="129"/>
  <c r="BL139" i="128"/>
  <c r="BL143" i="130" l="1"/>
  <c r="BL138" i="129"/>
  <c r="BL140" i="128"/>
  <c r="BL144" i="130" l="1"/>
  <c r="BL139" i="129"/>
  <c r="BL141" i="128"/>
  <c r="BL145" i="130" l="1"/>
  <c r="BL140" i="129"/>
  <c r="BL142" i="128"/>
  <c r="BL146" i="130" l="1"/>
  <c r="BL141" i="129"/>
  <c r="BL143" i="128"/>
  <c r="BL147" i="130" l="1"/>
  <c r="BL142" i="129"/>
  <c r="BL144" i="128"/>
  <c r="BL148" i="130" l="1"/>
  <c r="BL143" i="129"/>
  <c r="BL145" i="128"/>
  <c r="BL149" i="130" l="1"/>
  <c r="BL144" i="129"/>
  <c r="BL146" i="128"/>
  <c r="BL150" i="130" l="1"/>
  <c r="BL145" i="129"/>
  <c r="BL147" i="128"/>
  <c r="BL151" i="130" l="1"/>
  <c r="BL146" i="129"/>
  <c r="BL148" i="128"/>
  <c r="BL152" i="130" l="1"/>
  <c r="BL147" i="129"/>
  <c r="BL149" i="128"/>
  <c r="BL153" i="130" l="1"/>
  <c r="BL148" i="129"/>
  <c r="BL150" i="128"/>
  <c r="BL154" i="130" l="1"/>
  <c r="BL149" i="129"/>
  <c r="BL151" i="128"/>
  <c r="BL155" i="130" l="1"/>
  <c r="BL150" i="129"/>
  <c r="BL152" i="128"/>
  <c r="BL156" i="130" l="1"/>
  <c r="BL151" i="129"/>
  <c r="BL153" i="128"/>
  <c r="BL157" i="130" l="1"/>
  <c r="BL152" i="129"/>
  <c r="BL154" i="128"/>
  <c r="BL158" i="130" l="1"/>
  <c r="BL153" i="129"/>
  <c r="BL155" i="128"/>
  <c r="BL159" i="130" l="1"/>
  <c r="BL154" i="129"/>
  <c r="BL156" i="128"/>
  <c r="BL160" i="130" l="1"/>
  <c r="BL155" i="129"/>
  <c r="BL157" i="128"/>
  <c r="BL161" i="130" l="1"/>
  <c r="BL156" i="129"/>
  <c r="BL158" i="128"/>
  <c r="BL162" i="130" l="1"/>
  <c r="BL157" i="129"/>
  <c r="BL159" i="128"/>
  <c r="BL163" i="130" l="1"/>
  <c r="BL158" i="129"/>
  <c r="BL160" i="128"/>
  <c r="BL164" i="130" l="1"/>
  <c r="BL159" i="129"/>
  <c r="BL161" i="128"/>
  <c r="BL165" i="130" l="1"/>
  <c r="BL160" i="129"/>
  <c r="BL162" i="128"/>
  <c r="BL166" i="130" l="1"/>
  <c r="BL161" i="129"/>
  <c r="BL163" i="128"/>
  <c r="BL167" i="130" l="1"/>
  <c r="BL162" i="129"/>
  <c r="BL164" i="128"/>
  <c r="BL168" i="130" l="1"/>
  <c r="BL163" i="129"/>
  <c r="BL165" i="128"/>
  <c r="BL169" i="130" l="1"/>
  <c r="BL164" i="129"/>
  <c r="BL166" i="128"/>
  <c r="BL170" i="130" l="1"/>
  <c r="BL165" i="129"/>
  <c r="BL167" i="128"/>
  <c r="BL171" i="130" l="1"/>
  <c r="BL166" i="129"/>
  <c r="BL168" i="128"/>
  <c r="BL172" i="130" l="1"/>
  <c r="BL167" i="129"/>
  <c r="BL169" i="128"/>
  <c r="BL173" i="130" l="1"/>
  <c r="BL168" i="129"/>
  <c r="BL170" i="128"/>
  <c r="BL174" i="130" l="1"/>
  <c r="BL169" i="129"/>
  <c r="BL171" i="128"/>
  <c r="BL175" i="130" l="1"/>
  <c r="BL170" i="129"/>
  <c r="BL172" i="128"/>
  <c r="BL176" i="130" l="1"/>
  <c r="BL171" i="129"/>
  <c r="BL173" i="128"/>
  <c r="BL177" i="130" l="1"/>
  <c r="BL172" i="129"/>
  <c r="BL174" i="128"/>
  <c r="BL178" i="130" l="1"/>
  <c r="BL173" i="129"/>
  <c r="BL175" i="128"/>
  <c r="BL179" i="130" l="1"/>
  <c r="BL174" i="129"/>
  <c r="BL176" i="128"/>
  <c r="BL180" i="130" l="1"/>
  <c r="BL175" i="129"/>
  <c r="BL177" i="128"/>
  <c r="BL181" i="130" l="1"/>
  <c r="BL176" i="129"/>
  <c r="BL178" i="128"/>
  <c r="BL182" i="130" l="1"/>
  <c r="BL177" i="129"/>
  <c r="BL179" i="128"/>
  <c r="BL183" i="130" l="1"/>
  <c r="BL178" i="129"/>
  <c r="BL180" i="128"/>
  <c r="BL184" i="130" l="1"/>
  <c r="BL179" i="129"/>
  <c r="BL181" i="128"/>
  <c r="BL185" i="130" l="1"/>
  <c r="BL180" i="129"/>
  <c r="BL182" i="128"/>
  <c r="BL186" i="130" l="1"/>
  <c r="BL181" i="129"/>
  <c r="BL183" i="128"/>
  <c r="BL187" i="130" l="1"/>
  <c r="BL182" i="129"/>
  <c r="BL184" i="128"/>
  <c r="BL188" i="130" l="1"/>
  <c r="BL183" i="129"/>
  <c r="BL185" i="128"/>
  <c r="BL189" i="130" l="1"/>
  <c r="BL184" i="129"/>
  <c r="BL186" i="128"/>
  <c r="BL190" i="130" l="1"/>
  <c r="BL185" i="129"/>
  <c r="BL187" i="128"/>
  <c r="BL191" i="130" l="1"/>
  <c r="BL186" i="129"/>
  <c r="BL188" i="128"/>
  <c r="BL192" i="130" l="1"/>
  <c r="BL187" i="129"/>
  <c r="BL189" i="128"/>
  <c r="BL193" i="130" l="1"/>
  <c r="BL188" i="129"/>
  <c r="BL190" i="128"/>
  <c r="BL194" i="130" l="1"/>
  <c r="BL189" i="129"/>
  <c r="BL191" i="128"/>
  <c r="BL195" i="130" l="1"/>
  <c r="BL190" i="129"/>
  <c r="BL192" i="128"/>
  <c r="BL196" i="130" l="1"/>
  <c r="BL191" i="129"/>
  <c r="BL193" i="128"/>
  <c r="BL197" i="130" l="1"/>
  <c r="BL192" i="129"/>
  <c r="BL194" i="128"/>
  <c r="BL198" i="130" l="1"/>
  <c r="BL193" i="129"/>
  <c r="BL195" i="128"/>
  <c r="BL199" i="130" l="1"/>
  <c r="BL194" i="129"/>
  <c r="BL196" i="128"/>
  <c r="BL200" i="130" l="1"/>
  <c r="BL195" i="129"/>
  <c r="BL197" i="128"/>
  <c r="BL201" i="130" l="1"/>
  <c r="BL196" i="129"/>
  <c r="BL198" i="128"/>
  <c r="BL202" i="130" l="1"/>
  <c r="BL197" i="129"/>
  <c r="BL199" i="128"/>
  <c r="BL203" i="130" l="1"/>
  <c r="BL198" i="129"/>
  <c r="BL200" i="128"/>
  <c r="BL204" i="130" l="1"/>
  <c r="BL199" i="129"/>
  <c r="BL201" i="128"/>
  <c r="BL205" i="130" l="1"/>
  <c r="BL200" i="129"/>
  <c r="BL202" i="128"/>
  <c r="BL206" i="130" l="1"/>
  <c r="BL201" i="129"/>
  <c r="BL203" i="128"/>
  <c r="BL207" i="130" l="1"/>
  <c r="BL202" i="129"/>
  <c r="BL204" i="128"/>
  <c r="BL208" i="130" l="1"/>
  <c r="BL203" i="129"/>
  <c r="BL205" i="128"/>
  <c r="BL209" i="130" l="1"/>
  <c r="BL204" i="129"/>
  <c r="BL206" i="128"/>
  <c r="BL210" i="130" l="1"/>
  <c r="BL205" i="129"/>
  <c r="BL207" i="128"/>
  <c r="BL211" i="130" l="1"/>
  <c r="BL206" i="129"/>
  <c r="BL208" i="128"/>
  <c r="BL212" i="130" l="1"/>
  <c r="BL207" i="129"/>
  <c r="BL209" i="128"/>
  <c r="BL213" i="130" l="1"/>
  <c r="BL208" i="129"/>
  <c r="BL210" i="128"/>
  <c r="BL214" i="130" l="1"/>
  <c r="BL209" i="129"/>
  <c r="BL211" i="128"/>
  <c r="BL215" i="130" l="1"/>
  <c r="BL210" i="129"/>
  <c r="BL212" i="128"/>
  <c r="BL216" i="130" l="1"/>
  <c r="BL211" i="129"/>
  <c r="BL213" i="128"/>
  <c r="BL217" i="130" l="1"/>
  <c r="BL212" i="129"/>
  <c r="BL214" i="128"/>
  <c r="BL218" i="130" l="1"/>
  <c r="BL213" i="129"/>
  <c r="BL215" i="128"/>
  <c r="BL219" i="130" l="1"/>
  <c r="BL214" i="129"/>
  <c r="BL216" i="128"/>
  <c r="BL220" i="130" l="1"/>
  <c r="BL215" i="129"/>
  <c r="BL217" i="128"/>
  <c r="BL221" i="130" l="1"/>
  <c r="BL216" i="129"/>
  <c r="BL218" i="128"/>
  <c r="BL222" i="130" l="1"/>
  <c r="BL217" i="129"/>
  <c r="BL219" i="128"/>
  <c r="BL223" i="130" l="1"/>
  <c r="BL218" i="129"/>
  <c r="BL220" i="128"/>
  <c r="BL224" i="130" l="1"/>
  <c r="BL219" i="129"/>
  <c r="BL221" i="128"/>
  <c r="BL225" i="130" l="1"/>
  <c r="BL220" i="129"/>
  <c r="BL222" i="128"/>
  <c r="BL226" i="130" l="1"/>
  <c r="BL221" i="129"/>
  <c r="BL223" i="128"/>
  <c r="BL227" i="130" l="1"/>
  <c r="BL222" i="129"/>
  <c r="BL224" i="128"/>
  <c r="BL228" i="130" l="1"/>
  <c r="BL223" i="129"/>
  <c r="BL225" i="128"/>
  <c r="BL229" i="130" l="1"/>
  <c r="BL224" i="129"/>
  <c r="BL226" i="128"/>
  <c r="BL230" i="130" l="1"/>
  <c r="BL225" i="129"/>
  <c r="BL227" i="128"/>
  <c r="BL231" i="130" l="1"/>
  <c r="BL226" i="129"/>
  <c r="BL228" i="128"/>
  <c r="BL232" i="130" l="1"/>
  <c r="BL227" i="129"/>
  <c r="BL229" i="128"/>
  <c r="BL233" i="130" l="1"/>
  <c r="BL228" i="129"/>
  <c r="BL230" i="128"/>
  <c r="BL234" i="130" l="1"/>
  <c r="BL229" i="129"/>
  <c r="BL231" i="128"/>
  <c r="BL235" i="130" l="1"/>
  <c r="BL230" i="129"/>
  <c r="BL232" i="128"/>
  <c r="BL236" i="130" l="1"/>
  <c r="BL231" i="129"/>
  <c r="BL233" i="128"/>
  <c r="BL237" i="130" l="1"/>
  <c r="BL232" i="129"/>
  <c r="BL234" i="128"/>
  <c r="BL238" i="130" l="1"/>
  <c r="BL233" i="129"/>
  <c r="BL235" i="128"/>
  <c r="BL239" i="130" l="1"/>
  <c r="BL234" i="129"/>
  <c r="BL236" i="128"/>
  <c r="BL240" i="130" l="1"/>
  <c r="BL235" i="129"/>
  <c r="BL237" i="128"/>
  <c r="BL241" i="130" l="1"/>
  <c r="BL236" i="129"/>
  <c r="BL238" i="128"/>
  <c r="BL242" i="130" l="1"/>
  <c r="BL237" i="129"/>
  <c r="BL239" i="128"/>
  <c r="BL243" i="130" l="1"/>
  <c r="BL238" i="129"/>
  <c r="BL240" i="128"/>
  <c r="BL244" i="130" l="1"/>
  <c r="BL239" i="129"/>
  <c r="BL241" i="128"/>
  <c r="BL245" i="130" l="1"/>
  <c r="BL240" i="129"/>
  <c r="BL242" i="128"/>
  <c r="BL246" i="130" l="1"/>
  <c r="BL241" i="129"/>
  <c r="BL243" i="128"/>
  <c r="BL247" i="130" l="1"/>
  <c r="BL242" i="129"/>
  <c r="BL244" i="128"/>
  <c r="BL248" i="130" l="1"/>
  <c r="BL243" i="129"/>
  <c r="BL245" i="128"/>
  <c r="BL249" i="130" l="1"/>
  <c r="BL244" i="129"/>
  <c r="BL246" i="128"/>
  <c r="BL250" i="130" l="1"/>
  <c r="BL245" i="129"/>
  <c r="BL247" i="128"/>
  <c r="BL251" i="130" l="1"/>
  <c r="BL246" i="129"/>
  <c r="BL248" i="128"/>
  <c r="BL252" i="130" l="1"/>
  <c r="BL247" i="129"/>
  <c r="BL249" i="128"/>
  <c r="BL253" i="130" l="1"/>
  <c r="BL248" i="129"/>
  <c r="BL250" i="128"/>
  <c r="BL254" i="130" l="1"/>
  <c r="BL249" i="129"/>
  <c r="BL251" i="128"/>
  <c r="BL255" i="130" l="1"/>
  <c r="BL250" i="129"/>
  <c r="BL252" i="128"/>
  <c r="BL256" i="130" l="1"/>
  <c r="BL251" i="129"/>
  <c r="BL253" i="128"/>
  <c r="BL257" i="130" l="1"/>
  <c r="BL252" i="129"/>
  <c r="BL254" i="128"/>
  <c r="BL258" i="130" l="1"/>
  <c r="BL253" i="129"/>
  <c r="BL255" i="128"/>
  <c r="BL259" i="130" l="1"/>
  <c r="BL254" i="129"/>
  <c r="BL256" i="128"/>
  <c r="BL260" i="130" l="1"/>
  <c r="BL255" i="129"/>
  <c r="BL257" i="128"/>
  <c r="BL261" i="130" l="1"/>
  <c r="BL256" i="129"/>
  <c r="BL258" i="128"/>
  <c r="BL262" i="130" l="1"/>
  <c r="BL257" i="129"/>
  <c r="BL259" i="128"/>
  <c r="BL263" i="130" l="1"/>
  <c r="BL258" i="129"/>
  <c r="BL260" i="128"/>
  <c r="BL264" i="130" l="1"/>
  <c r="BL259" i="129"/>
  <c r="BL261" i="128"/>
  <c r="BL265" i="130" l="1"/>
  <c r="BL260" i="129"/>
  <c r="BL262" i="128"/>
  <c r="BL266" i="130" l="1"/>
  <c r="BL261" i="129"/>
  <c r="BL263" i="128"/>
  <c r="BL267" i="130" l="1"/>
  <c r="BL262" i="129"/>
  <c r="BL264" i="128"/>
  <c r="BL268" i="130" l="1"/>
  <c r="BL263" i="129"/>
  <c r="BL265" i="128"/>
  <c r="BL269" i="130" l="1"/>
  <c r="BL264" i="129"/>
  <c r="BL266" i="128"/>
  <c r="BL270" i="130" l="1"/>
  <c r="BL265" i="129"/>
  <c r="BL267" i="128"/>
  <c r="BL271" i="130" l="1"/>
  <c r="BL266" i="129"/>
  <c r="BL268" i="128"/>
  <c r="BL272" i="130" l="1"/>
  <c r="BL267" i="129"/>
  <c r="BL269" i="128"/>
  <c r="BL273" i="130" l="1"/>
  <c r="BL268" i="129"/>
  <c r="BL270" i="128"/>
  <c r="BL274" i="130" l="1"/>
  <c r="BL269" i="129"/>
  <c r="BL271" i="128"/>
  <c r="BL275" i="130" l="1"/>
  <c r="BL270" i="129"/>
  <c r="BL272" i="128"/>
  <c r="BL276" i="130" l="1"/>
  <c r="BL271" i="129"/>
  <c r="BL273" i="128"/>
  <c r="BL277" i="130" l="1"/>
  <c r="BL272" i="129"/>
  <c r="BL274" i="128"/>
  <c r="BL278" i="130" l="1"/>
  <c r="BL273" i="129"/>
  <c r="BL275" i="128"/>
  <c r="BL279" i="130" l="1"/>
  <c r="BL274" i="129"/>
  <c r="BL276" i="128"/>
  <c r="BL280" i="130" l="1"/>
  <c r="BL275" i="129"/>
  <c r="BL277" i="128"/>
  <c r="BL281" i="130" l="1"/>
  <c r="BL276" i="129"/>
  <c r="BL278" i="128"/>
  <c r="BL282" i="130" l="1"/>
  <c r="BL277" i="129"/>
  <c r="BL279" i="128"/>
  <c r="BL283" i="130" l="1"/>
  <c r="BL278" i="129"/>
  <c r="BL280" i="128"/>
  <c r="BL284" i="130" l="1"/>
  <c r="BL279" i="129"/>
  <c r="BL281" i="128"/>
  <c r="BL285" i="130" l="1"/>
  <c r="BL280" i="129"/>
  <c r="BL282" i="128"/>
  <c r="BL286" i="130" l="1"/>
  <c r="BL281" i="129"/>
  <c r="BL283" i="128"/>
  <c r="BL287" i="130" l="1"/>
  <c r="BL282" i="129"/>
  <c r="BL284" i="128"/>
  <c r="BL288" i="130" l="1"/>
  <c r="BL283" i="129"/>
  <c r="BL285" i="128"/>
  <c r="BL289" i="130" l="1"/>
  <c r="BL284" i="129"/>
  <c r="BL286" i="128"/>
  <c r="BL290" i="130" l="1"/>
  <c r="BL285" i="129"/>
  <c r="BL287" i="128"/>
  <c r="BL291" i="130" l="1"/>
  <c r="BL286" i="129"/>
  <c r="BL288" i="128"/>
  <c r="BL292" i="130" l="1"/>
  <c r="BL287" i="129"/>
  <c r="BL289" i="128"/>
  <c r="BL293" i="130" l="1"/>
  <c r="BL288" i="129"/>
  <c r="BL290" i="128"/>
  <c r="BL294" i="130" l="1"/>
  <c r="BL289" i="129"/>
  <c r="BL291" i="128"/>
  <c r="BL295" i="130" l="1"/>
  <c r="BL290" i="129"/>
  <c r="BL292" i="128"/>
  <c r="BL296" i="130" l="1"/>
  <c r="BL291" i="129"/>
  <c r="BL293" i="128"/>
  <c r="BL297" i="130" l="1"/>
  <c r="BL292" i="129"/>
  <c r="BL294" i="128"/>
  <c r="BL298" i="130" l="1"/>
  <c r="BL293" i="129"/>
  <c r="BL295" i="128"/>
  <c r="BL299" i="130" l="1"/>
  <c r="BL294" i="129"/>
  <c r="BL296" i="128"/>
  <c r="BL300" i="130" l="1"/>
  <c r="BL295" i="129"/>
  <c r="BL297" i="128"/>
  <c r="BL301" i="130" l="1"/>
  <c r="BL296" i="129"/>
  <c r="BL298" i="128"/>
  <c r="BL302" i="130" l="1"/>
  <c r="BL297" i="129"/>
  <c r="BL299" i="128"/>
  <c r="BL303" i="130" l="1"/>
  <c r="BL298" i="129"/>
  <c r="BL300" i="128"/>
  <c r="BL304" i="130" l="1"/>
  <c r="BL299" i="129"/>
  <c r="BL301" i="128"/>
  <c r="BL305" i="130" l="1"/>
  <c r="BL300" i="129"/>
  <c r="BL302" i="128"/>
  <c r="BL306" i="130" l="1"/>
  <c r="BL301" i="129"/>
  <c r="BL303" i="128"/>
  <c r="BL307" i="130" l="1"/>
  <c r="BL302" i="129"/>
  <c r="BL304" i="128"/>
  <c r="BL308" i="130" l="1"/>
  <c r="BL303" i="129"/>
  <c r="BL305" i="128"/>
  <c r="BL309" i="130" l="1"/>
  <c r="BL304" i="129"/>
  <c r="BL306" i="128"/>
  <c r="BL310" i="130" l="1"/>
  <c r="BL305" i="129"/>
  <c r="BL307" i="128"/>
  <c r="BL311" i="130" l="1"/>
  <c r="BL306" i="129"/>
  <c r="BL308" i="128"/>
  <c r="BL312" i="130" l="1"/>
  <c r="BL307" i="129"/>
  <c r="BL309" i="128"/>
  <c r="BL313" i="130" l="1"/>
  <c r="BL308" i="129"/>
  <c r="BL310" i="128"/>
  <c r="BL314" i="130" l="1"/>
  <c r="BL309" i="129"/>
  <c r="BL311" i="128"/>
  <c r="BL315" i="130" l="1"/>
  <c r="BL310" i="129"/>
  <c r="BL312" i="128"/>
  <c r="BL316" i="130" l="1"/>
  <c r="BL311" i="129"/>
  <c r="BL313" i="128"/>
  <c r="BL317" i="130" l="1"/>
  <c r="BL312" i="129"/>
  <c r="BL314" i="128"/>
  <c r="BL318" i="130" l="1"/>
  <c r="BL313" i="129"/>
  <c r="BL315" i="128"/>
  <c r="BL319" i="130" l="1"/>
  <c r="BL314" i="129"/>
  <c r="BL316" i="128"/>
  <c r="BL320" i="130" l="1"/>
  <c r="BL315" i="129"/>
  <c r="BL317" i="128"/>
  <c r="BL321" i="130" l="1"/>
  <c r="BL316" i="129"/>
  <c r="BL318" i="128"/>
  <c r="BL322" i="130" l="1"/>
  <c r="BL317" i="129"/>
  <c r="BL319" i="128"/>
  <c r="BL323" i="130" l="1"/>
  <c r="BL318" i="129"/>
  <c r="BL320" i="128"/>
  <c r="BL324" i="130" l="1"/>
  <c r="BL319" i="129"/>
  <c r="BL321" i="128"/>
  <c r="BL325" i="130" l="1"/>
  <c r="BL320" i="129"/>
  <c r="BL322" i="128"/>
  <c r="BL326" i="130" l="1"/>
  <c r="BL321" i="129"/>
  <c r="BL323" i="128"/>
  <c r="BL327" i="130" l="1"/>
  <c r="BL322" i="129"/>
  <c r="BL324" i="128"/>
  <c r="BL328" i="130" l="1"/>
  <c r="BL323" i="129"/>
  <c r="BL325" i="128"/>
  <c r="BL329" i="130" l="1"/>
  <c r="BL324" i="129"/>
  <c r="BL326" i="128"/>
  <c r="BL330" i="130" l="1"/>
  <c r="BL325" i="129"/>
  <c r="BL327" i="128"/>
  <c r="BL331" i="130" l="1"/>
  <c r="BL326" i="129"/>
  <c r="BL328" i="128"/>
  <c r="BL332" i="130" l="1"/>
  <c r="BL327" i="129"/>
  <c r="BL329" i="128"/>
  <c r="BL333" i="130" l="1"/>
  <c r="BL328" i="129"/>
  <c r="BL330" i="128"/>
  <c r="BL334" i="130" l="1"/>
  <c r="BL329" i="129"/>
  <c r="BL331" i="128"/>
  <c r="BL335" i="130" l="1"/>
  <c r="BL330" i="129"/>
  <c r="BL332" i="128"/>
  <c r="BL336" i="130" l="1"/>
  <c r="BL331" i="129"/>
  <c r="BL333" i="128"/>
  <c r="BL337" i="130" l="1"/>
  <c r="BL332" i="129"/>
  <c r="BL334" i="128"/>
  <c r="BL338" i="130" l="1"/>
  <c r="BL333" i="129"/>
  <c r="BL335" i="128"/>
  <c r="BL339" i="130" l="1"/>
  <c r="BL334" i="129"/>
  <c r="BL336" i="128"/>
  <c r="BL340" i="130" l="1"/>
  <c r="BL335" i="129"/>
  <c r="BL337" i="128"/>
  <c r="BL341" i="130" l="1"/>
  <c r="BL336" i="129"/>
  <c r="BL338" i="128"/>
  <c r="BL342" i="130" l="1"/>
  <c r="BL337" i="129"/>
  <c r="BL339" i="128"/>
  <c r="BL343" i="130" l="1"/>
  <c r="BL338" i="129"/>
  <c r="BL340" i="128"/>
  <c r="BL344" i="130" l="1"/>
  <c r="BL339" i="129"/>
  <c r="BL341" i="128"/>
  <c r="BL345" i="130" l="1"/>
  <c r="BL340" i="129"/>
  <c r="BL342" i="128"/>
  <c r="BL346" i="130" l="1"/>
  <c r="BL341" i="129"/>
  <c r="BL343" i="128"/>
  <c r="BL347" i="130" l="1"/>
  <c r="BL342" i="129"/>
  <c r="BL344" i="128"/>
  <c r="BL348" i="130" l="1"/>
  <c r="BL343" i="129"/>
  <c r="BL345" i="128"/>
  <c r="BL349" i="130" l="1"/>
  <c r="BL344" i="129"/>
  <c r="BL346" i="128"/>
  <c r="BL350" i="130" l="1"/>
  <c r="BL345" i="129"/>
  <c r="BL347" i="128"/>
  <c r="BL351" i="130" l="1"/>
  <c r="BL346" i="129"/>
  <c r="BL348" i="128"/>
  <c r="BL352" i="130" l="1"/>
  <c r="BL347" i="129"/>
  <c r="BL349" i="128"/>
  <c r="BL353" i="130" l="1"/>
  <c r="BL348" i="129"/>
  <c r="BL350" i="128"/>
  <c r="BL354" i="130" l="1"/>
  <c r="BL349" i="129"/>
  <c r="BL351" i="128"/>
  <c r="BL355" i="130" l="1"/>
  <c r="BL350" i="129"/>
  <c r="BL352" i="128"/>
  <c r="BL356" i="130" l="1"/>
  <c r="BL351" i="129"/>
  <c r="BL353" i="128"/>
  <c r="BL357" i="130" l="1"/>
  <c r="BL352" i="129"/>
  <c r="BL354" i="128"/>
  <c r="BL358" i="130" l="1"/>
  <c r="BL353" i="129"/>
  <c r="BL355" i="128"/>
  <c r="BL359" i="130" l="1"/>
  <c r="BL354" i="129"/>
  <c r="BL356" i="128"/>
  <c r="BL360" i="130" l="1"/>
  <c r="BL355" i="129"/>
  <c r="BL357" i="128"/>
  <c r="BL361" i="130" l="1"/>
  <c r="BL356" i="129"/>
  <c r="BL358" i="128"/>
  <c r="BL362" i="130" l="1"/>
  <c r="BL357" i="129"/>
  <c r="BL359" i="128"/>
  <c r="BL363" i="130" l="1"/>
  <c r="BL358" i="129"/>
  <c r="BL360" i="128"/>
  <c r="BL364" i="130" l="1"/>
  <c r="BL359" i="129"/>
  <c r="BL361" i="128"/>
  <c r="BL365" i="130" l="1"/>
  <c r="BL360" i="129"/>
  <c r="BL362" i="128"/>
  <c r="BL366" i="130" l="1"/>
  <c r="BL361" i="129"/>
  <c r="BL363" i="128"/>
  <c r="BL367" i="130" l="1"/>
  <c r="BL362" i="129"/>
  <c r="BL364" i="128"/>
  <c r="BL368" i="130" l="1"/>
  <c r="BL363" i="129"/>
  <c r="BL365" i="128"/>
  <c r="BL369" i="130" l="1"/>
  <c r="BL364" i="129"/>
  <c r="BL366" i="128"/>
  <c r="BL370" i="130" l="1"/>
  <c r="BL365" i="129"/>
  <c r="BL367" i="128"/>
  <c r="BL371" i="130" l="1"/>
  <c r="BL366" i="129"/>
  <c r="BL368" i="128"/>
  <c r="BL372" i="130" l="1"/>
  <c r="BL367" i="129"/>
  <c r="BL369" i="128"/>
  <c r="BL373" i="130" l="1"/>
  <c r="BL368" i="129"/>
  <c r="BL370" i="128"/>
  <c r="BL374" i="130" l="1"/>
  <c r="BL369" i="129"/>
  <c r="BL371" i="128"/>
  <c r="BL375" i="130" l="1"/>
  <c r="BL370" i="129"/>
  <c r="BL372" i="128"/>
  <c r="BL376" i="130" l="1"/>
  <c r="BL371" i="129"/>
  <c r="BL373" i="128"/>
  <c r="BL377" i="130" l="1"/>
  <c r="BL372" i="129"/>
  <c r="BL374" i="128"/>
  <c r="BL378" i="130" l="1"/>
  <c r="BL373" i="129"/>
  <c r="BL375" i="128"/>
  <c r="BL379" i="130" l="1"/>
  <c r="BL374" i="129"/>
  <c r="BL376" i="128"/>
  <c r="BL380" i="130" l="1"/>
  <c r="BL375" i="129"/>
  <c r="BL377" i="128"/>
  <c r="BL381" i="130" l="1"/>
  <c r="BL376" i="129"/>
  <c r="BL378" i="128"/>
  <c r="BL382" i="130" l="1"/>
  <c r="BL377" i="129"/>
  <c r="BL379" i="128"/>
  <c r="BL383" i="130" l="1"/>
  <c r="BL378" i="129"/>
  <c r="BL380" i="128"/>
  <c r="BL384" i="130" l="1"/>
  <c r="BL379" i="129"/>
  <c r="BL381" i="128"/>
  <c r="BL385" i="130" l="1"/>
  <c r="BL380" i="129"/>
  <c r="BL382" i="128"/>
  <c r="BL386" i="130" l="1"/>
  <c r="BL381" i="129"/>
  <c r="BL383" i="128"/>
  <c r="BL387" i="130" l="1"/>
  <c r="BL382" i="129"/>
  <c r="BL384" i="128"/>
  <c r="BL388" i="130" l="1"/>
  <c r="BL383" i="129"/>
  <c r="BL385" i="128"/>
  <c r="BL389" i="130" l="1"/>
  <c r="BL384" i="129"/>
  <c r="BL386" i="128"/>
  <c r="BL390" i="130" l="1"/>
  <c r="BL385" i="129"/>
  <c r="BL387" i="128"/>
  <c r="BL391" i="130" l="1"/>
  <c r="BL386" i="129"/>
  <c r="BL388" i="128"/>
  <c r="BL392" i="130" l="1"/>
  <c r="BL387" i="129"/>
  <c r="BL389" i="128"/>
  <c r="BL393" i="130" l="1"/>
  <c r="BL388" i="129"/>
  <c r="BL390" i="128"/>
  <c r="BL394" i="130" l="1"/>
  <c r="BL389" i="129"/>
  <c r="BL391" i="128"/>
  <c r="BL395" i="130" l="1"/>
  <c r="BL390" i="129"/>
  <c r="BL392" i="128"/>
  <c r="BL396" i="130" l="1"/>
  <c r="BL391" i="129"/>
  <c r="BL393" i="128"/>
  <c r="BL397" i="130" l="1"/>
  <c r="BL392" i="129"/>
  <c r="BL394" i="128"/>
  <c r="BL398" i="130" l="1"/>
  <c r="BL393" i="129"/>
  <c r="BL395" i="128"/>
  <c r="BL399" i="130" l="1"/>
  <c r="BL394" i="129"/>
  <c r="BL396" i="128"/>
  <c r="BL400" i="130" l="1"/>
  <c r="BL395" i="129"/>
  <c r="BL397" i="128"/>
  <c r="BL401" i="130" l="1"/>
  <c r="BL396" i="129"/>
  <c r="BL398" i="128"/>
  <c r="BL402" i="130" l="1"/>
  <c r="BL397" i="129"/>
  <c r="BL399" i="128"/>
  <c r="BL403" i="130" l="1"/>
  <c r="BL398" i="129"/>
  <c r="BL400" i="128"/>
  <c r="BL404" i="130" l="1"/>
  <c r="BL399" i="129"/>
  <c r="BL401" i="128"/>
  <c r="BL405" i="130" l="1"/>
  <c r="BL400" i="129"/>
  <c r="BL402" i="128"/>
  <c r="BL406" i="130" l="1"/>
  <c r="BL401" i="129"/>
  <c r="BL403" i="128"/>
  <c r="BL407" i="130" l="1"/>
  <c r="BL402" i="129"/>
  <c r="BL404" i="128"/>
  <c r="BL408" i="130" l="1"/>
  <c r="BL403" i="129"/>
  <c r="BL405" i="128"/>
  <c r="BL409" i="130" l="1"/>
  <c r="BL404" i="129"/>
  <c r="BL406" i="128"/>
  <c r="BL410" i="130" l="1"/>
  <c r="BL405" i="129"/>
  <c r="BL407" i="128"/>
  <c r="BL411" i="130" l="1"/>
  <c r="BL406" i="129"/>
  <c r="BL408" i="128"/>
  <c r="BL412" i="130" l="1"/>
  <c r="BL407" i="129"/>
  <c r="BL409" i="128"/>
  <c r="BL413" i="130" l="1"/>
  <c r="BL408" i="129"/>
  <c r="BL410" i="128"/>
  <c r="BL414" i="130" l="1"/>
  <c r="BL409" i="129"/>
  <c r="BL411" i="128"/>
  <c r="BL415" i="130" l="1"/>
  <c r="BL410" i="129"/>
  <c r="BL412" i="128"/>
  <c r="BL416" i="130" l="1"/>
  <c r="BL411" i="129"/>
  <c r="BL413" i="128"/>
  <c r="BL417" i="130" l="1"/>
  <c r="BL412" i="129"/>
  <c r="BL414" i="128"/>
  <c r="BL418" i="130" l="1"/>
  <c r="BL413" i="129"/>
  <c r="BL415" i="128"/>
  <c r="BL419" i="130" l="1"/>
  <c r="BL414" i="129"/>
  <c r="BL416" i="128"/>
  <c r="BL420" i="130" l="1"/>
  <c r="BL415" i="129"/>
  <c r="BL417" i="128"/>
  <c r="BL421" i="130" l="1"/>
  <c r="BL416" i="129"/>
  <c r="BL418" i="128"/>
  <c r="BL422" i="130" l="1"/>
  <c r="BL417" i="129"/>
  <c r="BL419" i="128"/>
  <c r="BL423" i="130" l="1"/>
  <c r="BL418" i="129"/>
  <c r="BL420" i="128"/>
  <c r="BL424" i="130" l="1"/>
  <c r="BL419" i="129"/>
  <c r="BL421" i="128"/>
  <c r="BL425" i="130" l="1"/>
  <c r="BL420" i="129"/>
  <c r="BL422" i="128"/>
  <c r="BL426" i="130" l="1"/>
  <c r="BL421" i="129"/>
  <c r="BL423" i="128"/>
  <c r="BL427" i="130" l="1"/>
  <c r="BL422" i="129"/>
  <c r="BL424" i="128"/>
  <c r="BL428" i="130" l="1"/>
  <c r="BL423" i="129"/>
  <c r="BL429" i="130" l="1"/>
  <c r="BL424" i="129"/>
  <c r="BL430" i="130" l="1"/>
  <c r="BL425" i="129"/>
  <c r="BL431" i="130" l="1"/>
  <c r="BL426" i="129"/>
  <c r="BL432" i="130" l="1"/>
  <c r="BL427" i="129"/>
  <c r="BL433" i="130" l="1"/>
  <c r="BL428" i="129"/>
  <c r="BL434" i="130" l="1"/>
  <c r="BL429" i="129"/>
  <c r="BL435" i="130" l="1"/>
  <c r="BL430" i="129"/>
  <c r="BL436" i="130" l="1"/>
  <c r="BL431" i="129"/>
  <c r="BL437" i="130" l="1"/>
  <c r="BL432" i="129"/>
  <c r="BL438" i="130" l="1"/>
  <c r="BL433" i="129"/>
  <c r="BL439" i="130" l="1"/>
  <c r="BL434" i="129"/>
  <c r="BL440" i="130" l="1"/>
  <c r="BL435" i="129"/>
  <c r="BL441" i="130" l="1"/>
  <c r="BL436" i="129"/>
  <c r="BL442" i="130" l="1"/>
  <c r="BL437" i="129"/>
  <c r="BL443" i="130" l="1"/>
  <c r="BL438" i="129"/>
  <c r="BL444" i="130" l="1"/>
  <c r="BL439" i="129"/>
  <c r="BL445" i="130" l="1"/>
  <c r="BL440" i="129"/>
  <c r="BL446" i="130" l="1"/>
  <c r="BL441" i="129"/>
  <c r="BL447" i="130" l="1"/>
  <c r="BL442" i="129"/>
  <c r="BL448" i="130" l="1"/>
  <c r="BL443" i="129"/>
  <c r="BL449" i="130" l="1"/>
  <c r="BL444" i="129"/>
  <c r="BL450" i="130" l="1"/>
  <c r="BL445" i="129"/>
  <c r="BL451" i="130" l="1"/>
  <c r="BL446" i="129"/>
  <c r="BL452" i="130" l="1"/>
  <c r="BL447" i="129"/>
  <c r="BL448" i="129" l="1"/>
  <c r="BL449" i="129" l="1"/>
  <c r="BL450" i="129" l="1"/>
  <c r="BL451" i="129" l="1"/>
  <c r="BL452" i="129" l="1"/>
  <c r="BL453" i="129" l="1"/>
  <c r="BL454" i="129" l="1"/>
  <c r="BL455" i="129" l="1"/>
  <c r="BL456" i="129" l="1"/>
  <c r="BL457" i="129" l="1"/>
  <c r="BL458" i="129" l="1"/>
  <c r="BL459" i="129" l="1"/>
  <c r="BL460" i="129" l="1"/>
  <c r="BL461" i="129" l="1"/>
  <c r="BL462" i="129" l="1"/>
  <c r="BL463" i="129" l="1"/>
  <c r="BL464" i="129" l="1"/>
  <c r="BL465" i="129" l="1"/>
  <c r="BL466" i="129" l="1"/>
  <c r="BL467" i="129" l="1"/>
  <c r="BL468" i="129" l="1"/>
  <c r="BL469" i="129" l="1"/>
  <c r="BL470" i="129" l="1"/>
  <c r="BL471" i="129" l="1"/>
  <c r="BN428" i="127" l="1"/>
  <c r="BN449" i="127"/>
  <c r="I421" i="127"/>
  <c r="J421" i="127"/>
  <c r="I422" i="127"/>
  <c r="J422" i="127"/>
  <c r="I423" i="127"/>
  <c r="J423" i="127"/>
  <c r="I424" i="127"/>
  <c r="J424" i="127"/>
  <c r="I425" i="127"/>
  <c r="J425" i="127"/>
  <c r="I426" i="127"/>
  <c r="J426" i="127"/>
  <c r="I427" i="127"/>
  <c r="J427" i="127"/>
  <c r="I428" i="127"/>
  <c r="J428" i="127"/>
  <c r="I429" i="127"/>
  <c r="J429" i="127"/>
  <c r="I430" i="127"/>
  <c r="J430" i="127"/>
  <c r="I431" i="127"/>
  <c r="J431" i="127"/>
  <c r="I432" i="127"/>
  <c r="J432" i="127"/>
  <c r="I433" i="127"/>
  <c r="J433" i="127"/>
  <c r="I434" i="127"/>
  <c r="J434" i="127"/>
  <c r="I435" i="127"/>
  <c r="J435" i="127"/>
  <c r="I436" i="127"/>
  <c r="J436" i="127"/>
  <c r="I437" i="127"/>
  <c r="J437" i="127"/>
  <c r="I438" i="127"/>
  <c r="J438" i="127"/>
  <c r="I439" i="127"/>
  <c r="J439" i="127"/>
  <c r="I440" i="127"/>
  <c r="J440" i="127"/>
  <c r="I441" i="127"/>
  <c r="J441" i="127"/>
  <c r="I442" i="127"/>
  <c r="J442" i="127"/>
  <c r="I443" i="127"/>
  <c r="J443" i="127"/>
  <c r="I444" i="127"/>
  <c r="J444" i="127"/>
  <c r="I445" i="127"/>
  <c r="J445" i="127"/>
  <c r="I446" i="127"/>
  <c r="J446" i="127"/>
  <c r="I447" i="127"/>
  <c r="J447" i="127"/>
  <c r="I448" i="127"/>
  <c r="J448" i="127"/>
  <c r="I449" i="127"/>
  <c r="J449" i="127"/>
  <c r="I450" i="127"/>
  <c r="J450" i="127"/>
  <c r="I451" i="127"/>
  <c r="J451" i="127"/>
  <c r="I452" i="127"/>
  <c r="J452" i="127"/>
  <c r="I453" i="127"/>
  <c r="J453" i="127"/>
  <c r="I454" i="127"/>
  <c r="J454" i="127"/>
  <c r="I455" i="127"/>
  <c r="J455" i="127"/>
  <c r="I456" i="127"/>
  <c r="J456" i="127"/>
  <c r="I457" i="127"/>
  <c r="J457" i="127"/>
  <c r="I458" i="127"/>
  <c r="J458" i="127"/>
  <c r="I459" i="127"/>
  <c r="J459" i="127"/>
  <c r="I460" i="127"/>
  <c r="J460" i="127"/>
  <c r="I461" i="127"/>
  <c r="J461" i="127"/>
  <c r="I462" i="127"/>
  <c r="J462" i="127"/>
  <c r="I463" i="127"/>
  <c r="J463" i="127"/>
  <c r="I464" i="127"/>
  <c r="J464" i="127"/>
  <c r="I465" i="127"/>
  <c r="J465" i="127"/>
  <c r="I466" i="127"/>
  <c r="J466" i="127"/>
  <c r="I467" i="127"/>
  <c r="J467" i="127"/>
  <c r="I468" i="127"/>
  <c r="J468" i="127"/>
  <c r="I469" i="127"/>
  <c r="J469" i="127"/>
  <c r="I470" i="127"/>
  <c r="J470" i="127"/>
  <c r="I471" i="127"/>
  <c r="O3" i="127" s="1"/>
  <c r="J471" i="127"/>
  <c r="BN50" i="127"/>
  <c r="BN46" i="127"/>
  <c r="BN42" i="127"/>
  <c r="BN38" i="127"/>
  <c r="BN32" i="127"/>
  <c r="BN28" i="127"/>
  <c r="BN24" i="127"/>
  <c r="BN420" i="127"/>
  <c r="I420" i="127"/>
  <c r="J420" i="127" s="1"/>
  <c r="I419" i="127"/>
  <c r="J419" i="127" s="1"/>
  <c r="BN418" i="127"/>
  <c r="I418" i="127"/>
  <c r="J418" i="127" s="1"/>
  <c r="I417" i="127"/>
  <c r="J417" i="127" s="1"/>
  <c r="BN416" i="127"/>
  <c r="I416" i="127"/>
  <c r="J416" i="127" s="1"/>
  <c r="J415" i="127"/>
  <c r="I415" i="127"/>
  <c r="BN414" i="127"/>
  <c r="I414" i="127"/>
  <c r="J414" i="127" s="1"/>
  <c r="I413" i="127"/>
  <c r="J413" i="127" s="1"/>
  <c r="BN412" i="127"/>
  <c r="I412" i="127"/>
  <c r="J412" i="127" s="1"/>
  <c r="I411" i="127"/>
  <c r="J411" i="127" s="1"/>
  <c r="I410" i="127"/>
  <c r="J410" i="127" s="1"/>
  <c r="I409" i="127"/>
  <c r="J409" i="127" s="1"/>
  <c r="I408" i="127"/>
  <c r="J408" i="127" s="1"/>
  <c r="J407" i="127"/>
  <c r="I407" i="127"/>
  <c r="BN406" i="127"/>
  <c r="I406" i="127"/>
  <c r="J406" i="127" s="1"/>
  <c r="I405" i="127"/>
  <c r="J405" i="127" s="1"/>
  <c r="I404" i="127"/>
  <c r="J404" i="127" s="1"/>
  <c r="BN403" i="127"/>
  <c r="I403" i="127"/>
  <c r="J403" i="127" s="1"/>
  <c r="I402" i="127"/>
  <c r="J402" i="127" s="1"/>
  <c r="I401" i="127"/>
  <c r="J401" i="127" s="1"/>
  <c r="I400" i="127"/>
  <c r="J400" i="127" s="1"/>
  <c r="BN399" i="127"/>
  <c r="I399" i="127"/>
  <c r="J399" i="127" s="1"/>
  <c r="I398" i="127"/>
  <c r="J398" i="127" s="1"/>
  <c r="BN397" i="127"/>
  <c r="I397" i="127"/>
  <c r="J397" i="127" s="1"/>
  <c r="I396" i="127"/>
  <c r="J396" i="127" s="1"/>
  <c r="I395" i="127"/>
  <c r="J395" i="127" s="1"/>
  <c r="I394" i="127"/>
  <c r="J394" i="127" s="1"/>
  <c r="I393" i="127"/>
  <c r="J393" i="127" s="1"/>
  <c r="I392" i="127"/>
  <c r="J392" i="127" s="1"/>
  <c r="I391" i="127"/>
  <c r="J391" i="127" s="1"/>
  <c r="BN390" i="127"/>
  <c r="I390" i="127"/>
  <c r="J390" i="127" s="1"/>
  <c r="I389" i="127"/>
  <c r="J389" i="127" s="1"/>
  <c r="I388" i="127"/>
  <c r="J388" i="127" s="1"/>
  <c r="I387" i="127"/>
  <c r="J387" i="127" s="1"/>
  <c r="I386" i="127"/>
  <c r="J386" i="127" s="1"/>
  <c r="BN385" i="127"/>
  <c r="I385" i="127"/>
  <c r="J385" i="127" s="1"/>
  <c r="BN384" i="127"/>
  <c r="I384" i="127"/>
  <c r="J384" i="127" s="1"/>
  <c r="I383" i="127"/>
  <c r="J383" i="127" s="1"/>
  <c r="BN382" i="127"/>
  <c r="I382" i="127"/>
  <c r="J382" i="127" s="1"/>
  <c r="I381" i="127"/>
  <c r="J381" i="127" s="1"/>
  <c r="I380" i="127"/>
  <c r="J380" i="127" s="1"/>
  <c r="I379" i="127"/>
  <c r="J379" i="127" s="1"/>
  <c r="BN378" i="127"/>
  <c r="I378" i="127"/>
  <c r="J378" i="127" s="1"/>
  <c r="I377" i="127"/>
  <c r="J377" i="127" s="1"/>
  <c r="BN376" i="127"/>
  <c r="I376" i="127"/>
  <c r="J376" i="127" s="1"/>
  <c r="I375" i="127"/>
  <c r="J375" i="127" s="1"/>
  <c r="I374" i="127"/>
  <c r="J374" i="127" s="1"/>
  <c r="I373" i="127"/>
  <c r="J373" i="127" s="1"/>
  <c r="BN372" i="127"/>
  <c r="I372" i="127"/>
  <c r="J372" i="127" s="1"/>
  <c r="I371" i="127"/>
  <c r="J371" i="127" s="1"/>
  <c r="BN370" i="127"/>
  <c r="I370" i="127"/>
  <c r="J370" i="127" s="1"/>
  <c r="BN369" i="127"/>
  <c r="I369" i="127"/>
  <c r="J369" i="127" s="1"/>
  <c r="I368" i="127"/>
  <c r="J368" i="127" s="1"/>
  <c r="BN367" i="127"/>
  <c r="I367" i="127"/>
  <c r="J367" i="127" s="1"/>
  <c r="I366" i="127"/>
  <c r="J366" i="127" s="1"/>
  <c r="I365" i="127"/>
  <c r="J365" i="127" s="1"/>
  <c r="BN364" i="127"/>
  <c r="I364" i="127"/>
  <c r="J364" i="127" s="1"/>
  <c r="I363" i="127"/>
  <c r="J363" i="127" s="1"/>
  <c r="BN362" i="127"/>
  <c r="I362" i="127"/>
  <c r="J362" i="127" s="1"/>
  <c r="I361" i="127"/>
  <c r="J361" i="127" s="1"/>
  <c r="BN360" i="127"/>
  <c r="I360" i="127"/>
  <c r="J360" i="127" s="1"/>
  <c r="I359" i="127"/>
  <c r="J359" i="127" s="1"/>
  <c r="BN358" i="127"/>
  <c r="I358" i="127"/>
  <c r="J358" i="127" s="1"/>
  <c r="I357" i="127"/>
  <c r="J357" i="127" s="1"/>
  <c r="I356" i="127"/>
  <c r="J356" i="127" s="1"/>
  <c r="I355" i="127"/>
  <c r="J355" i="127" s="1"/>
  <c r="BN354" i="127"/>
  <c r="I354" i="127"/>
  <c r="J354" i="127" s="1"/>
  <c r="BN353" i="127"/>
  <c r="I353" i="127"/>
  <c r="J353" i="127" s="1"/>
  <c r="BN352" i="127"/>
  <c r="I352" i="127"/>
  <c r="J352" i="127" s="1"/>
  <c r="BN351" i="127"/>
  <c r="I351" i="127"/>
  <c r="J351" i="127" s="1"/>
  <c r="BN350" i="127"/>
  <c r="J350" i="127"/>
  <c r="I350" i="127"/>
  <c r="I349" i="127"/>
  <c r="J349" i="127" s="1"/>
  <c r="I348" i="127"/>
  <c r="J348" i="127" s="1"/>
  <c r="BN347" i="127"/>
  <c r="I347" i="127"/>
  <c r="J347" i="127" s="1"/>
  <c r="I346" i="127"/>
  <c r="J346" i="127" s="1"/>
  <c r="BN345" i="127"/>
  <c r="I345" i="127"/>
  <c r="J345" i="127" s="1"/>
  <c r="I344" i="127"/>
  <c r="J344" i="127" s="1"/>
  <c r="BN343" i="127"/>
  <c r="I343" i="127"/>
  <c r="J343" i="127" s="1"/>
  <c r="BN342" i="127"/>
  <c r="I342" i="127"/>
  <c r="J342" i="127" s="1"/>
  <c r="BN341" i="127"/>
  <c r="I341" i="127"/>
  <c r="J341" i="127" s="1"/>
  <c r="I340" i="127"/>
  <c r="J340" i="127" s="1"/>
  <c r="I339" i="127"/>
  <c r="J339" i="127" s="1"/>
  <c r="I338" i="127"/>
  <c r="J338" i="127" s="1"/>
  <c r="I337" i="127"/>
  <c r="J337" i="127" s="1"/>
  <c r="BN336" i="127"/>
  <c r="I336" i="127"/>
  <c r="J336" i="127" s="1"/>
  <c r="I335" i="127"/>
  <c r="J335" i="127" s="1"/>
  <c r="BN334" i="127"/>
  <c r="I334" i="127"/>
  <c r="J334" i="127" s="1"/>
  <c r="I333" i="127"/>
  <c r="J333" i="127" s="1"/>
  <c r="I332" i="127"/>
  <c r="J332" i="127" s="1"/>
  <c r="I331" i="127"/>
  <c r="J331" i="127" s="1"/>
  <c r="I330" i="127"/>
  <c r="J330" i="127" s="1"/>
  <c r="I329" i="127"/>
  <c r="J329" i="127" s="1"/>
  <c r="BN328" i="127"/>
  <c r="I328" i="127"/>
  <c r="J328" i="127" s="1"/>
  <c r="I327" i="127"/>
  <c r="J327" i="127" s="1"/>
  <c r="BN326" i="127"/>
  <c r="I326" i="127"/>
  <c r="J326" i="127" s="1"/>
  <c r="I325" i="127"/>
  <c r="J325" i="127" s="1"/>
  <c r="BN324" i="127"/>
  <c r="I324" i="127"/>
  <c r="J324" i="127" s="1"/>
  <c r="I323" i="127"/>
  <c r="J323" i="127" s="1"/>
  <c r="I322" i="127"/>
  <c r="J322" i="127" s="1"/>
  <c r="I321" i="127"/>
  <c r="J321" i="127" s="1"/>
  <c r="BN320" i="127"/>
  <c r="I320" i="127"/>
  <c r="J320" i="127" s="1"/>
  <c r="I319" i="127"/>
  <c r="J319" i="127" s="1"/>
  <c r="BN318" i="127"/>
  <c r="I318" i="127"/>
  <c r="J318" i="127" s="1"/>
  <c r="I317" i="127"/>
  <c r="J317" i="127" s="1"/>
  <c r="BN316" i="127"/>
  <c r="I316" i="127"/>
  <c r="J316" i="127" s="1"/>
  <c r="I315" i="127"/>
  <c r="J315" i="127" s="1"/>
  <c r="BN314" i="127"/>
  <c r="I314" i="127"/>
  <c r="J314" i="127" s="1"/>
  <c r="I313" i="127"/>
  <c r="J313" i="127" s="1"/>
  <c r="BN312" i="127"/>
  <c r="I312" i="127"/>
  <c r="J312" i="127" s="1"/>
  <c r="I311" i="127"/>
  <c r="J311" i="127" s="1"/>
  <c r="I310" i="127"/>
  <c r="J310" i="127" s="1"/>
  <c r="I309" i="127"/>
  <c r="J309" i="127" s="1"/>
  <c r="I308" i="127"/>
  <c r="J308" i="127" s="1"/>
  <c r="I307" i="127"/>
  <c r="J307" i="127" s="1"/>
  <c r="I306" i="127"/>
  <c r="J306" i="127" s="1"/>
  <c r="BN305" i="127"/>
  <c r="I305" i="127"/>
  <c r="J305" i="127" s="1"/>
  <c r="BN304" i="127"/>
  <c r="I304" i="127"/>
  <c r="J304" i="127" s="1"/>
  <c r="BN303" i="127"/>
  <c r="I303" i="127"/>
  <c r="J303" i="127" s="1"/>
  <c r="BN302" i="127"/>
  <c r="I302" i="127"/>
  <c r="J302" i="127" s="1"/>
  <c r="BN301" i="127"/>
  <c r="I301" i="127"/>
  <c r="J301" i="127" s="1"/>
  <c r="BN300" i="127"/>
  <c r="I300" i="127"/>
  <c r="J300" i="127" s="1"/>
  <c r="BN299" i="127"/>
  <c r="I299" i="127"/>
  <c r="J299" i="127" s="1"/>
  <c r="BN298" i="127"/>
  <c r="I298" i="127"/>
  <c r="J298" i="127" s="1"/>
  <c r="BN297" i="127"/>
  <c r="I297" i="127"/>
  <c r="J297" i="127" s="1"/>
  <c r="BN296" i="127"/>
  <c r="I296" i="127"/>
  <c r="J296" i="127" s="1"/>
  <c r="BN295" i="127"/>
  <c r="I295" i="127"/>
  <c r="J295" i="127" s="1"/>
  <c r="BN294" i="127"/>
  <c r="I294" i="127"/>
  <c r="J294" i="127" s="1"/>
  <c r="BN293" i="127"/>
  <c r="I293" i="127"/>
  <c r="J293" i="127" s="1"/>
  <c r="BN292" i="127"/>
  <c r="I292" i="127"/>
  <c r="J292" i="127" s="1"/>
  <c r="BN291" i="127"/>
  <c r="I291" i="127"/>
  <c r="J291" i="127" s="1"/>
  <c r="BN290" i="127"/>
  <c r="I290" i="127"/>
  <c r="J290" i="127" s="1"/>
  <c r="BN289" i="127"/>
  <c r="I289" i="127"/>
  <c r="J289" i="127" s="1"/>
  <c r="BN288" i="127"/>
  <c r="I288" i="127"/>
  <c r="J288" i="127" s="1"/>
  <c r="I287" i="127"/>
  <c r="J287" i="127" s="1"/>
  <c r="BN286" i="127"/>
  <c r="I286" i="127"/>
  <c r="J286" i="127" s="1"/>
  <c r="I285" i="127"/>
  <c r="J285" i="127" s="1"/>
  <c r="BN284" i="127"/>
  <c r="I284" i="127"/>
  <c r="J284" i="127" s="1"/>
  <c r="I283" i="127"/>
  <c r="J283" i="127" s="1"/>
  <c r="BN282" i="127"/>
  <c r="I282" i="127"/>
  <c r="J282" i="127" s="1"/>
  <c r="I281" i="127"/>
  <c r="J281" i="127" s="1"/>
  <c r="BN280" i="127"/>
  <c r="I280" i="127"/>
  <c r="J280" i="127" s="1"/>
  <c r="I279" i="127"/>
  <c r="J279" i="127" s="1"/>
  <c r="BN278" i="127"/>
  <c r="I278" i="127"/>
  <c r="J278" i="127" s="1"/>
  <c r="I277" i="127"/>
  <c r="J277" i="127" s="1"/>
  <c r="BN276" i="127"/>
  <c r="I276" i="127"/>
  <c r="J276" i="127" s="1"/>
  <c r="I275" i="127"/>
  <c r="J275" i="127" s="1"/>
  <c r="BN274" i="127"/>
  <c r="I274" i="127"/>
  <c r="J274" i="127" s="1"/>
  <c r="I273" i="127"/>
  <c r="J273" i="127" s="1"/>
  <c r="BN272" i="127"/>
  <c r="I272" i="127"/>
  <c r="J272" i="127" s="1"/>
  <c r="I271" i="127"/>
  <c r="J271" i="127" s="1"/>
  <c r="BN270" i="127"/>
  <c r="I270" i="127"/>
  <c r="J270" i="127" s="1"/>
  <c r="I269" i="127"/>
  <c r="J269" i="127" s="1"/>
  <c r="I268" i="127"/>
  <c r="J268" i="127" s="1"/>
  <c r="I267" i="127"/>
  <c r="J267" i="127" s="1"/>
  <c r="I266" i="127"/>
  <c r="J266" i="127" s="1"/>
  <c r="I265" i="127"/>
  <c r="J265" i="127" s="1"/>
  <c r="I264" i="127"/>
  <c r="J264" i="127" s="1"/>
  <c r="I263" i="127"/>
  <c r="J263" i="127" s="1"/>
  <c r="I262" i="127"/>
  <c r="J262" i="127" s="1"/>
  <c r="I261" i="127"/>
  <c r="J261" i="127" s="1"/>
  <c r="I260" i="127"/>
  <c r="J260" i="127" s="1"/>
  <c r="I259" i="127"/>
  <c r="J259" i="127" s="1"/>
  <c r="I258" i="127"/>
  <c r="J258" i="127" s="1"/>
  <c r="J257" i="127"/>
  <c r="I257" i="127"/>
  <c r="BN256" i="127"/>
  <c r="I256" i="127"/>
  <c r="J256" i="127" s="1"/>
  <c r="I255" i="127"/>
  <c r="J255" i="127" s="1"/>
  <c r="I254" i="127"/>
  <c r="J254" i="127" s="1"/>
  <c r="I253" i="127"/>
  <c r="J253" i="127" s="1"/>
  <c r="I252" i="127"/>
  <c r="J252" i="127" s="1"/>
  <c r="I251" i="127"/>
  <c r="J251" i="127" s="1"/>
  <c r="I250" i="127"/>
  <c r="J250" i="127" s="1"/>
  <c r="I249" i="127"/>
  <c r="J249" i="127" s="1"/>
  <c r="I248" i="127"/>
  <c r="J248" i="127" s="1"/>
  <c r="I247" i="127"/>
  <c r="J247" i="127" s="1"/>
  <c r="I246" i="127"/>
  <c r="J246" i="127" s="1"/>
  <c r="I245" i="127"/>
  <c r="J245" i="127" s="1"/>
  <c r="I244" i="127"/>
  <c r="J244" i="127" s="1"/>
  <c r="I243" i="127"/>
  <c r="J243" i="127" s="1"/>
  <c r="I242" i="127"/>
  <c r="J242" i="127" s="1"/>
  <c r="I241" i="127"/>
  <c r="J241" i="127" s="1"/>
  <c r="I240" i="127"/>
  <c r="J240" i="127" s="1"/>
  <c r="I239" i="127"/>
  <c r="J239" i="127" s="1"/>
  <c r="I238" i="127"/>
  <c r="J238" i="127" s="1"/>
  <c r="I237" i="127"/>
  <c r="J237" i="127" s="1"/>
  <c r="I236" i="127"/>
  <c r="J236" i="127" s="1"/>
  <c r="I235" i="127"/>
  <c r="J235" i="127" s="1"/>
  <c r="I234" i="127"/>
  <c r="J234" i="127" s="1"/>
  <c r="I233" i="127"/>
  <c r="J233" i="127" s="1"/>
  <c r="I232" i="127"/>
  <c r="J232" i="127" s="1"/>
  <c r="I231" i="127"/>
  <c r="J231" i="127" s="1"/>
  <c r="I230" i="127"/>
  <c r="J230" i="127" s="1"/>
  <c r="I229" i="127"/>
  <c r="J229" i="127" s="1"/>
  <c r="I228" i="127"/>
  <c r="J228" i="127" s="1"/>
  <c r="I227" i="127"/>
  <c r="J227" i="127" s="1"/>
  <c r="I226" i="127"/>
  <c r="J226" i="127" s="1"/>
  <c r="I225" i="127"/>
  <c r="J225" i="127" s="1"/>
  <c r="I224" i="127"/>
  <c r="J224" i="127" s="1"/>
  <c r="I223" i="127"/>
  <c r="J223" i="127" s="1"/>
  <c r="I222" i="127"/>
  <c r="J222" i="127" s="1"/>
  <c r="I221" i="127"/>
  <c r="J221" i="127" s="1"/>
  <c r="I220" i="127"/>
  <c r="J220" i="127" s="1"/>
  <c r="I219" i="127"/>
  <c r="J219" i="127" s="1"/>
  <c r="I218" i="127"/>
  <c r="J218" i="127" s="1"/>
  <c r="I217" i="127"/>
  <c r="J217" i="127" s="1"/>
  <c r="I216" i="127"/>
  <c r="J216" i="127" s="1"/>
  <c r="I215" i="127"/>
  <c r="J215" i="127" s="1"/>
  <c r="I214" i="127"/>
  <c r="J214" i="127" s="1"/>
  <c r="I213" i="127"/>
  <c r="J213" i="127" s="1"/>
  <c r="I212" i="127"/>
  <c r="J212" i="127" s="1"/>
  <c r="I211" i="127"/>
  <c r="J211" i="127" s="1"/>
  <c r="I210" i="127"/>
  <c r="J210" i="127" s="1"/>
  <c r="BN209" i="127"/>
  <c r="I209" i="127"/>
  <c r="J209" i="127" s="1"/>
  <c r="BN208" i="127"/>
  <c r="I208" i="127"/>
  <c r="J208" i="127" s="1"/>
  <c r="BN207" i="127"/>
  <c r="I207" i="127"/>
  <c r="J207" i="127" s="1"/>
  <c r="BN206" i="127"/>
  <c r="I206" i="127"/>
  <c r="J206" i="127" s="1"/>
  <c r="BN205" i="127"/>
  <c r="I205" i="127"/>
  <c r="J205" i="127" s="1"/>
  <c r="BN204" i="127"/>
  <c r="I204" i="127"/>
  <c r="J204" i="127" s="1"/>
  <c r="BN203" i="127"/>
  <c r="I203" i="127"/>
  <c r="J203" i="127" s="1"/>
  <c r="BN202" i="127"/>
  <c r="I202" i="127"/>
  <c r="J202" i="127" s="1"/>
  <c r="BN201" i="127"/>
  <c r="J201" i="127"/>
  <c r="I201" i="127"/>
  <c r="BN200" i="127"/>
  <c r="I200" i="127"/>
  <c r="J200" i="127" s="1"/>
  <c r="BN199" i="127"/>
  <c r="I199" i="127"/>
  <c r="J199" i="127" s="1"/>
  <c r="BN198" i="127"/>
  <c r="I198" i="127"/>
  <c r="J198" i="127" s="1"/>
  <c r="BN197" i="127"/>
  <c r="I197" i="127"/>
  <c r="J197" i="127" s="1"/>
  <c r="BN196" i="127"/>
  <c r="I196" i="127"/>
  <c r="J196" i="127" s="1"/>
  <c r="BN195" i="127"/>
  <c r="I195" i="127"/>
  <c r="J195" i="127" s="1"/>
  <c r="BN194" i="127"/>
  <c r="I194" i="127"/>
  <c r="J194" i="127" s="1"/>
  <c r="BN193" i="127"/>
  <c r="I193" i="127"/>
  <c r="J193" i="127" s="1"/>
  <c r="BN192" i="127"/>
  <c r="I192" i="127"/>
  <c r="J192" i="127" s="1"/>
  <c r="I191" i="127"/>
  <c r="J191" i="127" s="1"/>
  <c r="BN190" i="127"/>
  <c r="I190" i="127"/>
  <c r="J190" i="127" s="1"/>
  <c r="I189" i="127"/>
  <c r="J189" i="127" s="1"/>
  <c r="I188" i="127"/>
  <c r="J188" i="127" s="1"/>
  <c r="I187" i="127"/>
  <c r="J187" i="127" s="1"/>
  <c r="BN186" i="127"/>
  <c r="I186" i="127"/>
  <c r="J186" i="127" s="1"/>
  <c r="I185" i="127"/>
  <c r="J185" i="127" s="1"/>
  <c r="I184" i="127"/>
  <c r="J184" i="127" s="1"/>
  <c r="I183" i="127"/>
  <c r="J183" i="127" s="1"/>
  <c r="BN182" i="127"/>
  <c r="I182" i="127"/>
  <c r="J182" i="127" s="1"/>
  <c r="I181" i="127"/>
  <c r="J181" i="127" s="1"/>
  <c r="I180" i="127"/>
  <c r="J180" i="127" s="1"/>
  <c r="I179" i="127"/>
  <c r="J179" i="127" s="1"/>
  <c r="BN178" i="127"/>
  <c r="I178" i="127"/>
  <c r="J178" i="127" s="1"/>
  <c r="I177" i="127"/>
  <c r="J177" i="127" s="1"/>
  <c r="I176" i="127"/>
  <c r="J176" i="127" s="1"/>
  <c r="I175" i="127"/>
  <c r="J175" i="127" s="1"/>
  <c r="BN174" i="127"/>
  <c r="I174" i="127"/>
  <c r="J174" i="127" s="1"/>
  <c r="I173" i="127"/>
  <c r="J173" i="127" s="1"/>
  <c r="I172" i="127"/>
  <c r="J172" i="127" s="1"/>
  <c r="I171" i="127"/>
  <c r="J171" i="127" s="1"/>
  <c r="BN170" i="127"/>
  <c r="I170" i="127"/>
  <c r="J170" i="127" s="1"/>
  <c r="I169" i="127"/>
  <c r="J169" i="127" s="1"/>
  <c r="I168" i="127"/>
  <c r="J168" i="127" s="1"/>
  <c r="I167" i="127"/>
  <c r="J167" i="127" s="1"/>
  <c r="BN166" i="127"/>
  <c r="I166" i="127"/>
  <c r="J166" i="127" s="1"/>
  <c r="I165" i="127"/>
  <c r="J165" i="127" s="1"/>
  <c r="BN164" i="127"/>
  <c r="I164" i="127"/>
  <c r="J164" i="127" s="1"/>
  <c r="I163" i="127"/>
  <c r="J163" i="127" s="1"/>
  <c r="I162" i="127"/>
  <c r="J162" i="127" s="1"/>
  <c r="BN161" i="127"/>
  <c r="J161" i="127"/>
  <c r="I161" i="127"/>
  <c r="I160" i="127"/>
  <c r="J160" i="127" s="1"/>
  <c r="I159" i="127"/>
  <c r="J159" i="127" s="1"/>
  <c r="I158" i="127"/>
  <c r="J158" i="127" s="1"/>
  <c r="I157" i="127"/>
  <c r="J157" i="127" s="1"/>
  <c r="I156" i="127"/>
  <c r="J156" i="127" s="1"/>
  <c r="I155" i="127"/>
  <c r="J155" i="127" s="1"/>
  <c r="I154" i="127"/>
  <c r="J154" i="127" s="1"/>
  <c r="I153" i="127"/>
  <c r="J153" i="127" s="1"/>
  <c r="I152" i="127"/>
  <c r="J152" i="127" s="1"/>
  <c r="I151" i="127"/>
  <c r="J151" i="127" s="1"/>
  <c r="I150" i="127"/>
  <c r="J150" i="127" s="1"/>
  <c r="I149" i="127"/>
  <c r="J149" i="127" s="1"/>
  <c r="I148" i="127"/>
  <c r="J148" i="127" s="1"/>
  <c r="I147" i="127"/>
  <c r="J147" i="127" s="1"/>
  <c r="I146" i="127"/>
  <c r="J146" i="127" s="1"/>
  <c r="I145" i="127"/>
  <c r="J145" i="127" s="1"/>
  <c r="I144" i="127"/>
  <c r="J144" i="127" s="1"/>
  <c r="I143" i="127"/>
  <c r="J143" i="127" s="1"/>
  <c r="I142" i="127"/>
  <c r="J142" i="127" s="1"/>
  <c r="I141" i="127"/>
  <c r="J141" i="127" s="1"/>
  <c r="I140" i="127"/>
  <c r="J140" i="127" s="1"/>
  <c r="I139" i="127"/>
  <c r="J139" i="127" s="1"/>
  <c r="I138" i="127"/>
  <c r="J138" i="127" s="1"/>
  <c r="I137" i="127"/>
  <c r="J137" i="127" s="1"/>
  <c r="I136" i="127"/>
  <c r="J136" i="127" s="1"/>
  <c r="I135" i="127"/>
  <c r="J135" i="127" s="1"/>
  <c r="I134" i="127"/>
  <c r="J134" i="127" s="1"/>
  <c r="I133" i="127"/>
  <c r="J133" i="127" s="1"/>
  <c r="I132" i="127"/>
  <c r="J132" i="127" s="1"/>
  <c r="I131" i="127"/>
  <c r="J131" i="127" s="1"/>
  <c r="I130" i="127"/>
  <c r="J130" i="127" s="1"/>
  <c r="I129" i="127"/>
  <c r="J129" i="127" s="1"/>
  <c r="I128" i="127"/>
  <c r="J128" i="127" s="1"/>
  <c r="I127" i="127"/>
  <c r="J127" i="127" s="1"/>
  <c r="I126" i="127"/>
  <c r="J126" i="127" s="1"/>
  <c r="I125" i="127"/>
  <c r="J125" i="127" s="1"/>
  <c r="I124" i="127"/>
  <c r="J124" i="127" s="1"/>
  <c r="I123" i="127"/>
  <c r="J123" i="127" s="1"/>
  <c r="I122" i="127"/>
  <c r="J122" i="127" s="1"/>
  <c r="I121" i="127"/>
  <c r="J121" i="127" s="1"/>
  <c r="I120" i="127"/>
  <c r="J120" i="127" s="1"/>
  <c r="I119" i="127"/>
  <c r="J119" i="127" s="1"/>
  <c r="J118" i="127"/>
  <c r="I118" i="127"/>
  <c r="I117" i="127"/>
  <c r="J117" i="127" s="1"/>
  <c r="I116" i="127"/>
  <c r="J116" i="127" s="1"/>
  <c r="I115" i="127"/>
  <c r="J115" i="127" s="1"/>
  <c r="I114" i="127"/>
  <c r="J114" i="127" s="1"/>
  <c r="I113" i="127"/>
  <c r="J113" i="127" s="1"/>
  <c r="I112" i="127"/>
  <c r="J112" i="127" s="1"/>
  <c r="I111" i="127"/>
  <c r="J111" i="127" s="1"/>
  <c r="I110" i="127"/>
  <c r="J110" i="127" s="1"/>
  <c r="I109" i="127"/>
  <c r="J109" i="127" s="1"/>
  <c r="I108" i="127"/>
  <c r="J108" i="127" s="1"/>
  <c r="I107" i="127"/>
  <c r="J107" i="127" s="1"/>
  <c r="I106" i="127"/>
  <c r="J106" i="127" s="1"/>
  <c r="I105" i="127"/>
  <c r="J105" i="127" s="1"/>
  <c r="I104" i="127"/>
  <c r="J104" i="127" s="1"/>
  <c r="J103" i="127"/>
  <c r="I103" i="127"/>
  <c r="I102" i="127"/>
  <c r="J102" i="127" s="1"/>
  <c r="I101" i="127"/>
  <c r="J101" i="127" s="1"/>
  <c r="I100" i="127"/>
  <c r="J100" i="127" s="1"/>
  <c r="I99" i="127"/>
  <c r="J99" i="127" s="1"/>
  <c r="I98" i="127"/>
  <c r="J98" i="127" s="1"/>
  <c r="I97" i="127"/>
  <c r="J97" i="127" s="1"/>
  <c r="I96" i="127"/>
  <c r="J96" i="127" s="1"/>
  <c r="I95" i="127"/>
  <c r="J95" i="127" s="1"/>
  <c r="I94" i="127"/>
  <c r="J94" i="127" s="1"/>
  <c r="I93" i="127"/>
  <c r="J93" i="127" s="1"/>
  <c r="I92" i="127"/>
  <c r="J92" i="127" s="1"/>
  <c r="I91" i="127"/>
  <c r="J91" i="127" s="1"/>
  <c r="I90" i="127"/>
  <c r="J90" i="127" s="1"/>
  <c r="I89" i="127"/>
  <c r="J89" i="127" s="1"/>
  <c r="I88" i="127"/>
  <c r="J88" i="127" s="1"/>
  <c r="I87" i="127"/>
  <c r="J87" i="127" s="1"/>
  <c r="J86" i="127"/>
  <c r="I86" i="127"/>
  <c r="I85" i="127"/>
  <c r="J85" i="127" s="1"/>
  <c r="I84" i="127"/>
  <c r="J84" i="127" s="1"/>
  <c r="I83" i="127"/>
  <c r="J83" i="127" s="1"/>
  <c r="BN82" i="127"/>
  <c r="I82" i="127"/>
  <c r="J82" i="127" s="1"/>
  <c r="I81" i="127"/>
  <c r="J81" i="127" s="1"/>
  <c r="I80" i="127"/>
  <c r="J80" i="127" s="1"/>
  <c r="I79" i="127"/>
  <c r="J79" i="127" s="1"/>
  <c r="BN78" i="127"/>
  <c r="I78" i="127"/>
  <c r="J78" i="127" s="1"/>
  <c r="I77" i="127"/>
  <c r="J77" i="127" s="1"/>
  <c r="CI76" i="127"/>
  <c r="CG76" i="127"/>
  <c r="BN76" i="127"/>
  <c r="J76" i="127"/>
  <c r="I76" i="127"/>
  <c r="I75" i="127"/>
  <c r="J75" i="127" s="1"/>
  <c r="BN74" i="127"/>
  <c r="I74" i="127"/>
  <c r="J74" i="127" s="1"/>
  <c r="I73" i="127"/>
  <c r="J73" i="127" s="1"/>
  <c r="I72" i="127"/>
  <c r="J72" i="127" s="1"/>
  <c r="I71" i="127"/>
  <c r="J71" i="127" s="1"/>
  <c r="BN70" i="127"/>
  <c r="I70" i="127"/>
  <c r="J70" i="127" s="1"/>
  <c r="I69" i="127"/>
  <c r="J69" i="127" s="1"/>
  <c r="I68" i="127"/>
  <c r="J68" i="127" s="1"/>
  <c r="I67" i="127"/>
  <c r="J67" i="127" s="1"/>
  <c r="BN66" i="127"/>
  <c r="I66" i="127"/>
  <c r="J66" i="127" s="1"/>
  <c r="I65" i="127"/>
  <c r="J65" i="127" s="1"/>
  <c r="J64" i="127"/>
  <c r="I64" i="127"/>
  <c r="I63" i="127"/>
  <c r="J63" i="127" s="1"/>
  <c r="I62" i="127"/>
  <c r="J62" i="127" s="1"/>
  <c r="BN61" i="127"/>
  <c r="I61" i="127"/>
  <c r="J61" i="127" s="1"/>
  <c r="I60" i="127"/>
  <c r="J60" i="127" s="1"/>
  <c r="I59" i="127"/>
  <c r="J59" i="127" s="1"/>
  <c r="I58" i="127"/>
  <c r="J58" i="127" s="1"/>
  <c r="BN57" i="127"/>
  <c r="I57" i="127"/>
  <c r="J57" i="127" s="1"/>
  <c r="I56" i="127"/>
  <c r="J56" i="127" s="1"/>
  <c r="I55" i="127"/>
  <c r="J55" i="127" s="1"/>
  <c r="BN54" i="127"/>
  <c r="I54" i="127"/>
  <c r="J54" i="127" s="1"/>
  <c r="I53" i="127"/>
  <c r="J53" i="127" s="1"/>
  <c r="I52" i="127"/>
  <c r="J52" i="127" s="1"/>
  <c r="I51" i="127"/>
  <c r="J51" i="127" s="1"/>
  <c r="I50" i="127"/>
  <c r="J50" i="127" s="1"/>
  <c r="I49" i="127"/>
  <c r="J49" i="127" s="1"/>
  <c r="BN48" i="127"/>
  <c r="I48" i="127"/>
  <c r="J48" i="127" s="1"/>
  <c r="I47" i="127"/>
  <c r="J47" i="127" s="1"/>
  <c r="I46" i="127"/>
  <c r="J46" i="127" s="1"/>
  <c r="I45" i="127"/>
  <c r="J45" i="127" s="1"/>
  <c r="BN44" i="127"/>
  <c r="I44" i="127"/>
  <c r="J44" i="127" s="1"/>
  <c r="I43" i="127"/>
  <c r="J43" i="127" s="1"/>
  <c r="I42" i="127"/>
  <c r="J42" i="127" s="1"/>
  <c r="I41" i="127"/>
  <c r="J41" i="127" s="1"/>
  <c r="BN40" i="127"/>
  <c r="I40" i="127"/>
  <c r="J40" i="127" s="1"/>
  <c r="I39" i="127"/>
  <c r="J39" i="127" s="1"/>
  <c r="I38" i="127"/>
  <c r="J38" i="127" s="1"/>
  <c r="I37" i="127"/>
  <c r="J37" i="127" s="1"/>
  <c r="BN36" i="127"/>
  <c r="I36" i="127"/>
  <c r="J36" i="127" s="1"/>
  <c r="I35" i="127"/>
  <c r="J35" i="127" s="1"/>
  <c r="I34" i="127"/>
  <c r="J34" i="127" s="1"/>
  <c r="I33" i="127"/>
  <c r="J33" i="127" s="1"/>
  <c r="I32" i="127"/>
  <c r="J32" i="127" s="1"/>
  <c r="I31" i="127"/>
  <c r="J31" i="127" s="1"/>
  <c r="I30" i="127"/>
  <c r="J30" i="127" s="1"/>
  <c r="I29" i="127"/>
  <c r="J29" i="127" s="1"/>
  <c r="I28" i="127"/>
  <c r="J28" i="127" s="1"/>
  <c r="I27" i="127"/>
  <c r="J27" i="127" s="1"/>
  <c r="I26" i="127"/>
  <c r="J26" i="127" s="1"/>
  <c r="I25" i="127"/>
  <c r="J25" i="127" s="1"/>
  <c r="I24" i="127"/>
  <c r="J24" i="127" s="1"/>
  <c r="I23" i="127"/>
  <c r="J23" i="127" s="1"/>
  <c r="BN22" i="127"/>
  <c r="I22" i="127"/>
  <c r="J22" i="127" s="1"/>
  <c r="I21" i="127"/>
  <c r="J21" i="127" s="1"/>
  <c r="I20" i="127"/>
  <c r="J20" i="127" s="1"/>
  <c r="I19" i="127"/>
  <c r="J19" i="127" s="1"/>
  <c r="I18" i="127"/>
  <c r="J18" i="127" s="1"/>
  <c r="CG17" i="127"/>
  <c r="BW17" i="127"/>
  <c r="CU17" i="127" s="1"/>
  <c r="I17" i="127"/>
  <c r="J17" i="127" s="1"/>
  <c r="DE16" i="127"/>
  <c r="CB16" i="127"/>
  <c r="CZ16" i="127" s="1"/>
  <c r="BW16" i="127"/>
  <c r="CU16" i="127" s="1"/>
  <c r="I16" i="127"/>
  <c r="J16" i="127" s="1"/>
  <c r="DE15" i="127"/>
  <c r="CB15" i="127"/>
  <c r="CZ15" i="127" s="1"/>
  <c r="BW15" i="127"/>
  <c r="CU15" i="127" s="1"/>
  <c r="I15" i="127"/>
  <c r="J15" i="127" s="1"/>
  <c r="CT14" i="127"/>
  <c r="BW14" i="127"/>
  <c r="CU14" i="127" s="1"/>
  <c r="BL14" i="127"/>
  <c r="I14" i="127"/>
  <c r="J14" i="127" s="1"/>
  <c r="AX13" i="127"/>
  <c r="I13" i="127"/>
  <c r="BG13" i="127" s="1"/>
  <c r="AX12" i="127"/>
  <c r="AX11" i="127"/>
  <c r="AX10" i="127"/>
  <c r="M6" i="127"/>
  <c r="T4" i="127"/>
  <c r="CB17" i="127"/>
  <c r="CZ17" i="127" s="1"/>
  <c r="M6" i="126"/>
  <c r="AX10" i="126"/>
  <c r="AX11" i="126"/>
  <c r="AX12" i="126"/>
  <c r="I13" i="126"/>
  <c r="P13" i="126"/>
  <c r="AF13" i="126"/>
  <c r="AK13" i="126"/>
  <c r="AX13" i="126"/>
  <c r="AZ13" i="126"/>
  <c r="I14" i="126"/>
  <c r="O13" i="127" l="1"/>
  <c r="T13" i="127"/>
  <c r="AJ13" i="127"/>
  <c r="J13" i="126"/>
  <c r="K13" i="126"/>
  <c r="J13" i="127"/>
  <c r="P13" i="127"/>
  <c r="V13" i="127"/>
  <c r="AA13" i="127"/>
  <c r="AF13" i="127"/>
  <c r="AL13" i="127"/>
  <c r="AQ13" i="127"/>
  <c r="AV13" i="127"/>
  <c r="BC13" i="127"/>
  <c r="BE13" i="126"/>
  <c r="AV13" i="126"/>
  <c r="AA13" i="126"/>
  <c r="L13" i="127"/>
  <c r="R13" i="127"/>
  <c r="W13" i="127"/>
  <c r="AB13" i="127"/>
  <c r="AH13" i="127"/>
  <c r="AM13" i="127"/>
  <c r="AR13" i="127"/>
  <c r="BD13" i="127"/>
  <c r="BD13" i="126"/>
  <c r="AQ13" i="126"/>
  <c r="U13" i="126"/>
  <c r="N13" i="127"/>
  <c r="S13" i="127"/>
  <c r="X13" i="127"/>
  <c r="AD13" i="127"/>
  <c r="AI13" i="127"/>
  <c r="AN13" i="127"/>
  <c r="AT13" i="127"/>
  <c r="AY13" i="127"/>
  <c r="BF13" i="127"/>
  <c r="K13" i="127"/>
  <c r="Z13" i="127"/>
  <c r="AE13" i="127"/>
  <c r="AP13" i="127"/>
  <c r="AU13" i="127"/>
  <c r="AZ13" i="127"/>
  <c r="BH13" i="127"/>
  <c r="BN465" i="127"/>
  <c r="BN466" i="127"/>
  <c r="BN470" i="127"/>
  <c r="BN468" i="127"/>
  <c r="BN469" i="127"/>
  <c r="BN462" i="127"/>
  <c r="BN460" i="127"/>
  <c r="BN455" i="127"/>
  <c r="BN463" i="127"/>
  <c r="BN458" i="127"/>
  <c r="BN456" i="127"/>
  <c r="BN434" i="127"/>
  <c r="BN450" i="127"/>
  <c r="BN444" i="127"/>
  <c r="BN448" i="127"/>
  <c r="BN440" i="127"/>
  <c r="BN446" i="127"/>
  <c r="BN443" i="127"/>
  <c r="BN439" i="127"/>
  <c r="BN433" i="127"/>
  <c r="BN431" i="127"/>
  <c r="BN430" i="127"/>
  <c r="BL421" i="127"/>
  <c r="BN421" i="127"/>
  <c r="BN426" i="127"/>
  <c r="BN427" i="127"/>
  <c r="BN16" i="127"/>
  <c r="BN14" i="127"/>
  <c r="BL16" i="127"/>
  <c r="BN20" i="127"/>
  <c r="BN26" i="127"/>
  <c r="BN30" i="127"/>
  <c r="BN34" i="127"/>
  <c r="BN52" i="127"/>
  <c r="BN73" i="127"/>
  <c r="BN89" i="127"/>
  <c r="BN93" i="127"/>
  <c r="BN121" i="127"/>
  <c r="BN125" i="127"/>
  <c r="BN137" i="127"/>
  <c r="BN145" i="127"/>
  <c r="BN153" i="127"/>
  <c r="BN157" i="127"/>
  <c r="BN184" i="127"/>
  <c r="BN47" i="127"/>
  <c r="BL15" i="127"/>
  <c r="BN19" i="127"/>
  <c r="BN25" i="127"/>
  <c r="BN29" i="127"/>
  <c r="BN33" i="127"/>
  <c r="BN80" i="127"/>
  <c r="BN84" i="127"/>
  <c r="BN104" i="127"/>
  <c r="BN108" i="127"/>
  <c r="BN112" i="127"/>
  <c r="BN116" i="127"/>
  <c r="BN136" i="127"/>
  <c r="BN140" i="127"/>
  <c r="BN144" i="127"/>
  <c r="BN148" i="127"/>
  <c r="BN168" i="127"/>
  <c r="BN15" i="127"/>
  <c r="BN23" i="127"/>
  <c r="BN37" i="127"/>
  <c r="BN41" i="127"/>
  <c r="BN45" i="127"/>
  <c r="BN49" i="127"/>
  <c r="BN59" i="127"/>
  <c r="BN63" i="127"/>
  <c r="BN68" i="127"/>
  <c r="BN72" i="127"/>
  <c r="U4" i="127"/>
  <c r="C4" i="127" s="1"/>
  <c r="M13" i="127"/>
  <c r="Q13" i="127"/>
  <c r="U13" i="127"/>
  <c r="Y13" i="127"/>
  <c r="AC13" i="127"/>
  <c r="AG13" i="127"/>
  <c r="AK13" i="127"/>
  <c r="AO13" i="127"/>
  <c r="AS13" i="127"/>
  <c r="AW13" i="127"/>
  <c r="BA13" i="127"/>
  <c r="BE13" i="127"/>
  <c r="BB13" i="127"/>
  <c r="AY13" i="126"/>
  <c r="AU13" i="126"/>
  <c r="AO13" i="126"/>
  <c r="AJ13" i="126"/>
  <c r="AE13" i="126"/>
  <c r="Y13" i="126"/>
  <c r="T13" i="126"/>
  <c r="O13" i="126"/>
  <c r="BH13" i="126"/>
  <c r="BC13" i="126"/>
  <c r="AS13" i="126"/>
  <c r="AN13" i="126"/>
  <c r="AI13" i="126"/>
  <c r="AC13" i="126"/>
  <c r="X13" i="126"/>
  <c r="S13" i="126"/>
  <c r="M13" i="126"/>
  <c r="BG13" i="126"/>
  <c r="BA13" i="126"/>
  <c r="AW13" i="126"/>
  <c r="AR13" i="126"/>
  <c r="AM13" i="126"/>
  <c r="AG13" i="126"/>
  <c r="AB13" i="126"/>
  <c r="W13" i="126"/>
  <c r="Q13" i="126"/>
  <c r="L13" i="126"/>
  <c r="J14" i="126"/>
  <c r="BF13" i="126"/>
  <c r="BB13" i="126"/>
  <c r="AT13" i="126"/>
  <c r="AP13" i="126"/>
  <c r="AL13" i="126"/>
  <c r="AH13" i="126"/>
  <c r="AD13" i="126"/>
  <c r="Z13" i="126"/>
  <c r="V13" i="126"/>
  <c r="R13" i="126"/>
  <c r="N13" i="126"/>
  <c r="BN424" i="127" l="1"/>
  <c r="BN432" i="127"/>
  <c r="BN438" i="127"/>
  <c r="BN442" i="127"/>
  <c r="BN445" i="127"/>
  <c r="BN451" i="127"/>
  <c r="BN464" i="127"/>
  <c r="BN422" i="127"/>
  <c r="BN437" i="127"/>
  <c r="BN423" i="127"/>
  <c r="BN452" i="127"/>
  <c r="BL422" i="127"/>
  <c r="BN436" i="127"/>
  <c r="BN441" i="127"/>
  <c r="BN447" i="127"/>
  <c r="BN461" i="127"/>
  <c r="BN453" i="127"/>
  <c r="BN454" i="127"/>
  <c r="BN457" i="127"/>
  <c r="BN471" i="127"/>
  <c r="BN467" i="127"/>
  <c r="BN425" i="127"/>
  <c r="BN429" i="127"/>
  <c r="BN435" i="127"/>
  <c r="BN459" i="127"/>
  <c r="BN395" i="127"/>
  <c r="BN401" i="127"/>
  <c r="BN355" i="127"/>
  <c r="BN348" i="127"/>
  <c r="BN340" i="127"/>
  <c r="BN344" i="127"/>
  <c r="BN308" i="127"/>
  <c r="BN250" i="127"/>
  <c r="BN242" i="127"/>
  <c r="BN234" i="127"/>
  <c r="BN226" i="127"/>
  <c r="BN218" i="127"/>
  <c r="BN176" i="127"/>
  <c r="BN189" i="127"/>
  <c r="BN185" i="127"/>
  <c r="BN181" i="127"/>
  <c r="BN177" i="127"/>
  <c r="BN173" i="127"/>
  <c r="BN169" i="127"/>
  <c r="BN167" i="127"/>
  <c r="BN162" i="127"/>
  <c r="BN146" i="127"/>
  <c r="BN152" i="127"/>
  <c r="BN134" i="127"/>
  <c r="BN118" i="127"/>
  <c r="BN102" i="127"/>
  <c r="BN86" i="127"/>
  <c r="BN124" i="127"/>
  <c r="BN92" i="127"/>
  <c r="BN408" i="127"/>
  <c r="BN393" i="127"/>
  <c r="BN388" i="127"/>
  <c r="BN361" i="127"/>
  <c r="BN346" i="127"/>
  <c r="BN338" i="127"/>
  <c r="BN310" i="127"/>
  <c r="BN349" i="127"/>
  <c r="BN150" i="127"/>
  <c r="BN156" i="127"/>
  <c r="BN122" i="127"/>
  <c r="BN106" i="127"/>
  <c r="BN90" i="127"/>
  <c r="BN128" i="127"/>
  <c r="BN96" i="127"/>
  <c r="BN410" i="127"/>
  <c r="BN380" i="127"/>
  <c r="BN387" i="127"/>
  <c r="BN374" i="127"/>
  <c r="BN357" i="127"/>
  <c r="BN330" i="127"/>
  <c r="BN339" i="127"/>
  <c r="BN285" i="127"/>
  <c r="BN281" i="127"/>
  <c r="BN277" i="127"/>
  <c r="BN273" i="127"/>
  <c r="BN269" i="127"/>
  <c r="BN265" i="127"/>
  <c r="BN261" i="127"/>
  <c r="BN257" i="127"/>
  <c r="BN287" i="127"/>
  <c r="BN283" i="127"/>
  <c r="BN279" i="127"/>
  <c r="BN275" i="127"/>
  <c r="BN271" i="127"/>
  <c r="BN267" i="127"/>
  <c r="BN263" i="127"/>
  <c r="BN259" i="127"/>
  <c r="BN251" i="127"/>
  <c r="BN247" i="127"/>
  <c r="BN243" i="127"/>
  <c r="BN239" i="127"/>
  <c r="BN235" i="127"/>
  <c r="BN231" i="127"/>
  <c r="BN227" i="127"/>
  <c r="BN223" i="127"/>
  <c r="BN219" i="127"/>
  <c r="BN215" i="127"/>
  <c r="BN254" i="127"/>
  <c r="BN246" i="127"/>
  <c r="BN238" i="127"/>
  <c r="BN230" i="127"/>
  <c r="BN222" i="127"/>
  <c r="BN214" i="127"/>
  <c r="BN188" i="127"/>
  <c r="BN180" i="127"/>
  <c r="BN172" i="127"/>
  <c r="BN165" i="127"/>
  <c r="BN154" i="127"/>
  <c r="BN160" i="127"/>
  <c r="BN138" i="127"/>
  <c r="BN126" i="127"/>
  <c r="BN110" i="127"/>
  <c r="BN94" i="127"/>
  <c r="BN132" i="127"/>
  <c r="BN100" i="127"/>
  <c r="BN18" i="127"/>
  <c r="BN391" i="127"/>
  <c r="BN389" i="127"/>
  <c r="BN363" i="127"/>
  <c r="BN356" i="127"/>
  <c r="BN322" i="127"/>
  <c r="BN306" i="127"/>
  <c r="BN191" i="127"/>
  <c r="BN187" i="127"/>
  <c r="BN183" i="127"/>
  <c r="BN179" i="127"/>
  <c r="BN175" i="127"/>
  <c r="BN171" i="127"/>
  <c r="BN158" i="127"/>
  <c r="BN142" i="127"/>
  <c r="BN130" i="127"/>
  <c r="BN114" i="127"/>
  <c r="BN98" i="127"/>
  <c r="BN120" i="127"/>
  <c r="BN88" i="127"/>
  <c r="BN419" i="127"/>
  <c r="BN413" i="127"/>
  <c r="BN407" i="127"/>
  <c r="BN400" i="127"/>
  <c r="BN394" i="127"/>
  <c r="BN396" i="127"/>
  <c r="BN386" i="127"/>
  <c r="BN371" i="127"/>
  <c r="BN404" i="127"/>
  <c r="BN398" i="127"/>
  <c r="BN333" i="127"/>
  <c r="BN383" i="127"/>
  <c r="BN315" i="127"/>
  <c r="BN313" i="127"/>
  <c r="BN317" i="127"/>
  <c r="BN249" i="127"/>
  <c r="BN241" i="127"/>
  <c r="BN233" i="127"/>
  <c r="BN225" i="127"/>
  <c r="BN217" i="127"/>
  <c r="BN210" i="127"/>
  <c r="BN151" i="127"/>
  <c r="BN143" i="127"/>
  <c r="BN135" i="127"/>
  <c r="BN127" i="127"/>
  <c r="BN119" i="127"/>
  <c r="BN111" i="127"/>
  <c r="BN103" i="127"/>
  <c r="BN95" i="127"/>
  <c r="BN87" i="127"/>
  <c r="BN79" i="127"/>
  <c r="BN71" i="127"/>
  <c r="BN53" i="127"/>
  <c r="BN402" i="127"/>
  <c r="BN373" i="127"/>
  <c r="BN379" i="127"/>
  <c r="BN368" i="127"/>
  <c r="BN335" i="127"/>
  <c r="BN331" i="127"/>
  <c r="BN327" i="127"/>
  <c r="BN323" i="127"/>
  <c r="BN319" i="127"/>
  <c r="BN329" i="127"/>
  <c r="BN252" i="127"/>
  <c r="BN248" i="127"/>
  <c r="BN244" i="127"/>
  <c r="BN240" i="127"/>
  <c r="BN236" i="127"/>
  <c r="BN232" i="127"/>
  <c r="BN228" i="127"/>
  <c r="BN224" i="127"/>
  <c r="BN220" i="127"/>
  <c r="BN216" i="127"/>
  <c r="BN212" i="127"/>
  <c r="BN56" i="127"/>
  <c r="BN163" i="127"/>
  <c r="BN411" i="127"/>
  <c r="BN377" i="127"/>
  <c r="BN375" i="127"/>
  <c r="BN337" i="127"/>
  <c r="BN332" i="127"/>
  <c r="BN266" i="127"/>
  <c r="BN262" i="127"/>
  <c r="BN258" i="127"/>
  <c r="BN268" i="127"/>
  <c r="BN264" i="127"/>
  <c r="BN260" i="127"/>
  <c r="BN255" i="127"/>
  <c r="BN253" i="127"/>
  <c r="BN245" i="127"/>
  <c r="BN237" i="127"/>
  <c r="BN229" i="127"/>
  <c r="BN221" i="127"/>
  <c r="BN213" i="127"/>
  <c r="BN155" i="127"/>
  <c r="BN147" i="127"/>
  <c r="BN139" i="127"/>
  <c r="BN131" i="127"/>
  <c r="BN123" i="127"/>
  <c r="BN115" i="127"/>
  <c r="BN107" i="127"/>
  <c r="BN99" i="127"/>
  <c r="BN91" i="127"/>
  <c r="BN83" i="127"/>
  <c r="BN75" i="127"/>
  <c r="BN67" i="127"/>
  <c r="BN60" i="127"/>
  <c r="BN415" i="127"/>
  <c r="BN392" i="127"/>
  <c r="BN359" i="127"/>
  <c r="BN417" i="127"/>
  <c r="BN409" i="127"/>
  <c r="BN405" i="127"/>
  <c r="BN381" i="127"/>
  <c r="BN365" i="127"/>
  <c r="BN366" i="127"/>
  <c r="BN311" i="127"/>
  <c r="BN307" i="127"/>
  <c r="BN325" i="127"/>
  <c r="BN309" i="127"/>
  <c r="BN321" i="127"/>
  <c r="BN211" i="127"/>
  <c r="BN159" i="127"/>
  <c r="BN64" i="127"/>
  <c r="BN35" i="127"/>
  <c r="BN27" i="127"/>
  <c r="BN58" i="127"/>
  <c r="BN62" i="127"/>
  <c r="BN109" i="127"/>
  <c r="BN85" i="127"/>
  <c r="BN77" i="127"/>
  <c r="BN43" i="127"/>
  <c r="BL17" i="127"/>
  <c r="BN31" i="127"/>
  <c r="BN39" i="127"/>
  <c r="BN133" i="127"/>
  <c r="BN117" i="127"/>
  <c r="BN101" i="127"/>
  <c r="BN69" i="127"/>
  <c r="BN21" i="127"/>
  <c r="BN149" i="127"/>
  <c r="BN141" i="127"/>
  <c r="BN105" i="127"/>
  <c r="BN81" i="127"/>
  <c r="BN51" i="127"/>
  <c r="BN17" i="127"/>
  <c r="BN129" i="127"/>
  <c r="BN113" i="127"/>
  <c r="BN97" i="127"/>
  <c r="BN65" i="127"/>
  <c r="BN55" i="127"/>
  <c r="B4" i="127"/>
  <c r="BL14" i="126"/>
  <c r="BN14" i="126"/>
  <c r="BW14" i="126"/>
  <c r="CU14" i="126" s="1"/>
  <c r="CT14" i="126"/>
  <c r="I15" i="126"/>
  <c r="BL423" i="127" l="1"/>
  <c r="BL18" i="127"/>
  <c r="J15" i="126"/>
  <c r="BL424" i="127" l="1"/>
  <c r="BL19" i="127"/>
  <c r="BL15" i="126"/>
  <c r="BN15" i="126"/>
  <c r="BW15" i="126"/>
  <c r="CU15" i="126" s="1"/>
  <c r="CB15" i="126"/>
  <c r="CZ15" i="126"/>
  <c r="DE15" i="126"/>
  <c r="I16" i="126"/>
  <c r="BL425" i="127" l="1"/>
  <c r="BL20" i="127"/>
  <c r="J16" i="126"/>
  <c r="BW16" i="126"/>
  <c r="CU16" i="126" s="1"/>
  <c r="CB16" i="126"/>
  <c r="CZ16" i="126" s="1"/>
  <c r="DE16" i="126"/>
  <c r="I17" i="126"/>
  <c r="BL426" i="127" l="1"/>
  <c r="BL21" i="127"/>
  <c r="BL16" i="126"/>
  <c r="BN16" i="126"/>
  <c r="J17" i="126"/>
  <c r="BL427" i="127" l="1"/>
  <c r="BL22" i="127"/>
  <c r="BN17" i="126"/>
  <c r="BL17" i="126"/>
  <c r="BW17" i="126"/>
  <c r="CU17" i="126" s="1"/>
  <c r="CG17" i="126"/>
  <c r="I18" i="126"/>
  <c r="BL428" i="127" l="1"/>
  <c r="BL23" i="127"/>
  <c r="J18" i="126"/>
  <c r="BL429" i="127" l="1"/>
  <c r="BL24" i="127"/>
  <c r="BL18" i="126"/>
  <c r="BN18" i="126"/>
  <c r="I19" i="126"/>
  <c r="BL430" i="127" l="1"/>
  <c r="BL25" i="127"/>
  <c r="J19" i="126"/>
  <c r="I20" i="126"/>
  <c r="BL431" i="127" l="1"/>
  <c r="BL26" i="127"/>
  <c r="BN19" i="126"/>
  <c r="J20" i="126"/>
  <c r="I21" i="126"/>
  <c r="BL432" i="127" l="1"/>
  <c r="BL27" i="127"/>
  <c r="J21" i="126"/>
  <c r="BL19" i="126"/>
  <c r="BN20" i="126"/>
  <c r="I22" i="126"/>
  <c r="BL433" i="127" l="1"/>
  <c r="BL28" i="127"/>
  <c r="BL20" i="126"/>
  <c r="J22" i="126"/>
  <c r="BN21" i="126"/>
  <c r="BL21" i="126"/>
  <c r="BL434" i="127" l="1"/>
  <c r="BL29" i="127"/>
  <c r="BL22" i="126"/>
  <c r="I23" i="126"/>
  <c r="BL435" i="127" l="1"/>
  <c r="BL30" i="127"/>
  <c r="J23" i="126"/>
  <c r="BN22" i="126"/>
  <c r="BL436" i="127" l="1"/>
  <c r="BL31" i="127"/>
  <c r="BL23" i="126"/>
  <c r="I24" i="126"/>
  <c r="BL437" i="127" l="1"/>
  <c r="BL32" i="127"/>
  <c r="J24" i="126"/>
  <c r="BN23" i="126"/>
  <c r="BL438" i="127" l="1"/>
  <c r="BL33" i="127"/>
  <c r="BL24" i="126"/>
  <c r="I25" i="126"/>
  <c r="BL439" i="127" l="1"/>
  <c r="BL34" i="127"/>
  <c r="J25" i="126"/>
  <c r="BN24" i="126"/>
  <c r="I26" i="126"/>
  <c r="BL440" i="127" l="1"/>
  <c r="BL35" i="127"/>
  <c r="BL25" i="126"/>
  <c r="J26" i="126"/>
  <c r="I27" i="126"/>
  <c r="BL441" i="127" l="1"/>
  <c r="BL36" i="127"/>
  <c r="J27" i="126"/>
  <c r="BN25" i="126"/>
  <c r="BL26" i="126"/>
  <c r="BL442" i="127" l="1"/>
  <c r="BL37" i="127"/>
  <c r="BN26" i="126"/>
  <c r="BL27" i="126"/>
  <c r="I28" i="126"/>
  <c r="BL443" i="127" l="1"/>
  <c r="BL38" i="127"/>
  <c r="J28" i="126"/>
  <c r="BL444" i="127" l="1"/>
  <c r="BL39" i="127"/>
  <c r="BN27" i="126"/>
  <c r="I29" i="126"/>
  <c r="BL445" i="127" l="1"/>
  <c r="BL40" i="127"/>
  <c r="J29" i="126"/>
  <c r="BL28" i="126"/>
  <c r="BL446" i="127" l="1"/>
  <c r="BL41" i="127"/>
  <c r="BN28" i="126"/>
  <c r="BL447" i="127" l="1"/>
  <c r="BL42" i="127"/>
  <c r="BN29" i="126"/>
  <c r="BL29" i="126"/>
  <c r="I30" i="126"/>
  <c r="BL448" i="127" l="1"/>
  <c r="BL43" i="127"/>
  <c r="J30" i="126"/>
  <c r="BL449" i="127" l="1"/>
  <c r="BL44" i="127"/>
  <c r="BL30" i="126"/>
  <c r="I31" i="126"/>
  <c r="BL450" i="127" l="1"/>
  <c r="BL45" i="127"/>
  <c r="J31" i="126"/>
  <c r="BN30" i="126"/>
  <c r="I32" i="126"/>
  <c r="BL451" i="127" l="1"/>
  <c r="BL46" i="127"/>
  <c r="BN31" i="126"/>
  <c r="BL31" i="126"/>
  <c r="J32" i="126"/>
  <c r="BL452" i="127" l="1"/>
  <c r="BL47" i="127"/>
  <c r="BL32" i="126"/>
  <c r="BN32" i="126"/>
  <c r="I33" i="126"/>
  <c r="BL453" i="127" l="1"/>
  <c r="BL48" i="127"/>
  <c r="J33" i="126"/>
  <c r="BL33" i="126"/>
  <c r="I34" i="126"/>
  <c r="BL454" i="127" l="1"/>
  <c r="BL49" i="127"/>
  <c r="BN33" i="126"/>
  <c r="J34" i="126"/>
  <c r="BL455" i="127" l="1"/>
  <c r="BL50" i="127"/>
  <c r="BL34" i="126"/>
  <c r="BN34" i="126"/>
  <c r="I35" i="126"/>
  <c r="BL456" i="127" l="1"/>
  <c r="BL51" i="127"/>
  <c r="J35" i="126"/>
  <c r="BN35" i="126"/>
  <c r="BL35" i="126"/>
  <c r="I36" i="126"/>
  <c r="BL457" i="127" l="1"/>
  <c r="BL52" i="127"/>
  <c r="J36" i="126"/>
  <c r="BL36" i="126"/>
  <c r="I37" i="126"/>
  <c r="BL458" i="127" l="1"/>
  <c r="BL53" i="127"/>
  <c r="J37" i="126"/>
  <c r="BN36" i="126"/>
  <c r="BL459" i="127" l="1"/>
  <c r="BL54" i="127"/>
  <c r="BN37" i="126"/>
  <c r="BL37" i="126"/>
  <c r="I38" i="126"/>
  <c r="BL460" i="127" l="1"/>
  <c r="BL55" i="127"/>
  <c r="J38" i="126"/>
  <c r="BL461" i="127" l="1"/>
  <c r="BL56" i="127"/>
  <c r="BL38" i="126"/>
  <c r="BN38" i="126"/>
  <c r="I39" i="126"/>
  <c r="BL462" i="127" l="1"/>
  <c r="BL57" i="127"/>
  <c r="J39" i="126"/>
  <c r="BL463" i="127" l="1"/>
  <c r="BL58" i="127"/>
  <c r="BL39" i="126"/>
  <c r="I40" i="126"/>
  <c r="BL464" i="127" l="1"/>
  <c r="BL59" i="127"/>
  <c r="J40" i="126"/>
  <c r="BN39" i="126"/>
  <c r="I41" i="126"/>
  <c r="J41" i="126" s="1"/>
  <c r="BL465" i="127" l="1"/>
  <c r="BL60" i="127"/>
  <c r="BL40" i="126"/>
  <c r="BN40" i="126"/>
  <c r="I42" i="126"/>
  <c r="BL466" i="127" l="1"/>
  <c r="BL61" i="127"/>
  <c r="BL41" i="126"/>
  <c r="BN41" i="126"/>
  <c r="J42" i="126"/>
  <c r="I43" i="126"/>
  <c r="BL467" i="127" l="1"/>
  <c r="BL62" i="127"/>
  <c r="BL42" i="126"/>
  <c r="J43" i="126"/>
  <c r="BL468" i="127" l="1"/>
  <c r="BL63" i="127"/>
  <c r="BN42" i="126"/>
  <c r="I44" i="126"/>
  <c r="J44" i="126" s="1"/>
  <c r="BL469" i="127" l="1"/>
  <c r="BL64" i="127"/>
  <c r="BL43" i="126"/>
  <c r="BL470" i="127" l="1"/>
  <c r="BL65" i="127"/>
  <c r="BN43" i="126"/>
  <c r="I45" i="126"/>
  <c r="BL471" i="127" l="1"/>
  <c r="BL66" i="127"/>
  <c r="J45" i="126"/>
  <c r="BL44" i="126"/>
  <c r="BL67" i="127" l="1"/>
  <c r="BN44" i="126"/>
  <c r="BL45" i="126"/>
  <c r="I46" i="126"/>
  <c r="BL68" i="127" l="1"/>
  <c r="J46" i="126"/>
  <c r="BN45" i="126"/>
  <c r="I47" i="126"/>
  <c r="BL69" i="127" l="1"/>
  <c r="J47" i="126"/>
  <c r="BL46" i="126"/>
  <c r="BL70" i="127" l="1"/>
  <c r="BN46" i="126"/>
  <c r="BL47" i="126"/>
  <c r="I48" i="126"/>
  <c r="BL71" i="127" l="1"/>
  <c r="J48" i="126"/>
  <c r="BN47" i="126"/>
  <c r="I49" i="126"/>
  <c r="BL72" i="127" l="1"/>
  <c r="J49" i="126"/>
  <c r="BN48" i="126"/>
  <c r="BL48" i="126"/>
  <c r="BL73" i="127" l="1"/>
  <c r="BL49" i="126"/>
  <c r="BN49" i="126"/>
  <c r="I50" i="126"/>
  <c r="BL74" i="127" l="1"/>
  <c r="J50" i="126"/>
  <c r="I51" i="126"/>
  <c r="BL75" i="127" l="1"/>
  <c r="BL50" i="126"/>
  <c r="J51" i="126"/>
  <c r="BL51" i="126"/>
  <c r="BN50" i="126"/>
  <c r="I52" i="126"/>
  <c r="BL76" i="127" l="1"/>
  <c r="BN51" i="126"/>
  <c r="J52" i="126"/>
  <c r="I53" i="126"/>
  <c r="J53" i="126" s="1"/>
  <c r="BL77" i="127" l="1"/>
  <c r="BL52" i="126"/>
  <c r="BL78" i="127" l="1"/>
  <c r="BN52" i="126"/>
  <c r="BL53" i="126"/>
  <c r="BN53" i="126"/>
  <c r="I54" i="126"/>
  <c r="BL79" i="127" l="1"/>
  <c r="J54" i="126"/>
  <c r="I55" i="126"/>
  <c r="J55" i="126" s="1"/>
  <c r="BL80" i="127" l="1"/>
  <c r="BL54" i="126"/>
  <c r="BN54" i="126"/>
  <c r="I56" i="126"/>
  <c r="BL81" i="127" l="1"/>
  <c r="BL55" i="126"/>
  <c r="BN55" i="126"/>
  <c r="J56" i="126"/>
  <c r="I57" i="126"/>
  <c r="J57" i="126" s="1"/>
  <c r="BL82" i="127" l="1"/>
  <c r="BL56" i="126"/>
  <c r="BL83" i="127" l="1"/>
  <c r="BN56" i="126"/>
  <c r="BL57" i="126"/>
  <c r="BN57" i="126"/>
  <c r="I58" i="126"/>
  <c r="BL84" i="127" l="1"/>
  <c r="J58" i="126"/>
  <c r="BL85" i="127" l="1"/>
  <c r="BL58" i="126"/>
  <c r="I59" i="126"/>
  <c r="J59" i="126" s="1"/>
  <c r="BL86" i="127" l="1"/>
  <c r="BN59" i="126"/>
  <c r="BL59" i="126"/>
  <c r="BN58" i="126"/>
  <c r="I60" i="126"/>
  <c r="BL87" i="127" l="1"/>
  <c r="J60" i="126"/>
  <c r="I61" i="126"/>
  <c r="BL88" i="127" l="1"/>
  <c r="BL60" i="126"/>
  <c r="J61" i="126"/>
  <c r="BL89" i="127" l="1"/>
  <c r="BN60" i="126"/>
  <c r="BL61" i="126"/>
  <c r="BN61" i="126"/>
  <c r="I62" i="126"/>
  <c r="BL90" i="127" l="1"/>
  <c r="J62" i="126"/>
  <c r="I63" i="126"/>
  <c r="BL91" i="127" l="1"/>
  <c r="BL62" i="126"/>
  <c r="J63" i="126"/>
  <c r="BN62" i="126"/>
  <c r="BL92" i="127" l="1"/>
  <c r="BL63" i="126"/>
  <c r="BN63" i="126"/>
  <c r="I64" i="126"/>
  <c r="BL93" i="127" l="1"/>
  <c r="J64" i="126"/>
  <c r="I65" i="126"/>
  <c r="BL94" i="127" l="1"/>
  <c r="BL64" i="126"/>
  <c r="J65" i="126"/>
  <c r="BL95" i="127" l="1"/>
  <c r="BN64" i="126"/>
  <c r="I66" i="126"/>
  <c r="BL96" i="127" l="1"/>
  <c r="J66" i="126"/>
  <c r="BL65" i="126"/>
  <c r="BL97" i="127" l="1"/>
  <c r="BN65" i="126"/>
  <c r="I67" i="126"/>
  <c r="BL98" i="127" l="1"/>
  <c r="BL66" i="126"/>
  <c r="J67" i="126"/>
  <c r="BL99" i="127" l="1"/>
  <c r="BN66" i="126"/>
  <c r="BL67" i="126"/>
  <c r="I68" i="126"/>
  <c r="J68" i="126" s="1"/>
  <c r="BL100" i="127" l="1"/>
  <c r="BN67" i="126"/>
  <c r="BL101" i="127" l="1"/>
  <c r="BL68" i="126"/>
  <c r="BN68" i="126"/>
  <c r="I69" i="126"/>
  <c r="BL102" i="127" l="1"/>
  <c r="J69" i="126"/>
  <c r="BL103" i="127" l="1"/>
  <c r="BL69" i="126"/>
  <c r="BN69" i="126"/>
  <c r="I70" i="126"/>
  <c r="BL104" i="127" l="1"/>
  <c r="J70" i="126"/>
  <c r="I71" i="126"/>
  <c r="BL105" i="127" l="1"/>
  <c r="BL70" i="126"/>
  <c r="J71" i="126"/>
  <c r="BL106" i="127" l="1"/>
  <c r="BL71" i="126"/>
  <c r="BN70" i="126"/>
  <c r="I72" i="126"/>
  <c r="BL107" i="127" l="1"/>
  <c r="J72" i="126"/>
  <c r="BN71" i="126"/>
  <c r="I73" i="126"/>
  <c r="J73" i="126" s="1"/>
  <c r="BL108" i="127" l="1"/>
  <c r="BL72" i="126"/>
  <c r="BN72" i="126"/>
  <c r="BL109" i="127" l="1"/>
  <c r="BL73" i="126"/>
  <c r="BN73" i="126"/>
  <c r="I74" i="126"/>
  <c r="J74" i="126" s="1"/>
  <c r="BL110" i="127" l="1"/>
  <c r="I75" i="126"/>
  <c r="J75" i="126" s="1"/>
  <c r="BL111" i="127" l="1"/>
  <c r="BL74" i="126"/>
  <c r="BN74" i="126"/>
  <c r="I76" i="126"/>
  <c r="BL112" i="127" l="1"/>
  <c r="BN75" i="126"/>
  <c r="BL75" i="126"/>
  <c r="J76" i="126"/>
  <c r="CG76" i="126"/>
  <c r="CI76" i="126"/>
  <c r="I77" i="126"/>
  <c r="J77" i="126"/>
  <c r="BL113" i="127" l="1"/>
  <c r="BL76" i="126"/>
  <c r="BN76" i="126"/>
  <c r="BL114" i="127" l="1"/>
  <c r="BL77" i="126"/>
  <c r="BN77" i="126"/>
  <c r="I78" i="126"/>
  <c r="J78" i="126" s="1"/>
  <c r="BL115" i="127" l="1"/>
  <c r="I79" i="126"/>
  <c r="BL116" i="127" l="1"/>
  <c r="BL78" i="126"/>
  <c r="BN78" i="126"/>
  <c r="J79" i="126"/>
  <c r="I80" i="126"/>
  <c r="J80" i="126" s="1"/>
  <c r="BL117" i="127" l="1"/>
  <c r="BN79" i="126"/>
  <c r="BL79" i="126"/>
  <c r="I81" i="126"/>
  <c r="BL118" i="127" l="1"/>
  <c r="BL80" i="126"/>
  <c r="J81" i="126"/>
  <c r="I82" i="126"/>
  <c r="J82" i="126"/>
  <c r="BL119" i="127" l="1"/>
  <c r="BL81" i="126"/>
  <c r="BN80" i="126"/>
  <c r="I83" i="126"/>
  <c r="BL120" i="127" l="1"/>
  <c r="BN82" i="126"/>
  <c r="BL82" i="126"/>
  <c r="J83" i="126"/>
  <c r="BL83" i="126"/>
  <c r="BN81" i="126"/>
  <c r="I84" i="126"/>
  <c r="J84" i="126"/>
  <c r="BL121" i="127" l="1"/>
  <c r="BN83" i="126"/>
  <c r="I85" i="126"/>
  <c r="BL122" i="127" l="1"/>
  <c r="BN84" i="126"/>
  <c r="BL84" i="126"/>
  <c r="J85" i="126"/>
  <c r="I86" i="126"/>
  <c r="BL123" i="127" l="1"/>
  <c r="J86" i="126"/>
  <c r="BL85" i="126"/>
  <c r="BL124" i="127" l="1"/>
  <c r="BN85" i="126"/>
  <c r="BL86" i="126"/>
  <c r="I87" i="126"/>
  <c r="BL125" i="127" l="1"/>
  <c r="J87" i="126"/>
  <c r="BL87" i="126"/>
  <c r="BN86" i="126"/>
  <c r="I88" i="126"/>
  <c r="J88" i="126"/>
  <c r="BL126" i="127" l="1"/>
  <c r="BN87" i="126"/>
  <c r="I89" i="126"/>
  <c r="BL127" i="127" l="1"/>
  <c r="BN88" i="126"/>
  <c r="BL88" i="126"/>
  <c r="J89" i="126"/>
  <c r="I90" i="126"/>
  <c r="BL128" i="127" l="1"/>
  <c r="J90" i="126"/>
  <c r="BL89" i="126"/>
  <c r="BN89" i="126"/>
  <c r="I91" i="126"/>
  <c r="J91" i="126"/>
  <c r="BL129" i="127" l="1"/>
  <c r="BN90" i="126"/>
  <c r="BL90" i="126"/>
  <c r="BL130" i="127" l="1"/>
  <c r="BL91" i="126"/>
  <c r="BN91" i="126"/>
  <c r="I92" i="126"/>
  <c r="BL131" i="127" l="1"/>
  <c r="J92" i="126"/>
  <c r="I93" i="126"/>
  <c r="BL132" i="127" l="1"/>
  <c r="J93" i="126"/>
  <c r="BL92" i="126"/>
  <c r="BL133" i="127" l="1"/>
  <c r="BN92" i="126"/>
  <c r="BL93" i="126"/>
  <c r="BN93" i="126"/>
  <c r="I94" i="126"/>
  <c r="BL134" i="127" l="1"/>
  <c r="J94" i="126"/>
  <c r="BL135" i="127" l="1"/>
  <c r="I95" i="126"/>
  <c r="BL136" i="127" l="1"/>
  <c r="J95" i="126"/>
  <c r="BL94" i="126"/>
  <c r="BL137" i="127" l="1"/>
  <c r="BN94" i="126"/>
  <c r="BN95" i="126"/>
  <c r="BL95" i="126"/>
  <c r="I96" i="126"/>
  <c r="BL138" i="127" l="1"/>
  <c r="J96" i="126"/>
  <c r="I97" i="126"/>
  <c r="BL139" i="127" l="1"/>
  <c r="BN96" i="126"/>
  <c r="J97" i="126"/>
  <c r="BL97" i="126"/>
  <c r="BL96" i="126"/>
  <c r="I98" i="126"/>
  <c r="BL140" i="127" l="1"/>
  <c r="BN97" i="126"/>
  <c r="J98" i="126"/>
  <c r="BL98" i="126"/>
  <c r="I99" i="126"/>
  <c r="J99" i="126"/>
  <c r="BL141" i="127" l="1"/>
  <c r="BN98" i="126"/>
  <c r="BL99" i="126"/>
  <c r="I100" i="126"/>
  <c r="J100" i="126" s="1"/>
  <c r="BL142" i="127" l="1"/>
  <c r="BN99" i="126"/>
  <c r="BL143" i="127" l="1"/>
  <c r="BL100" i="126"/>
  <c r="I101" i="126"/>
  <c r="J101" i="126" s="1"/>
  <c r="BL144" i="127" l="1"/>
  <c r="BN100" i="126"/>
  <c r="BL101" i="126"/>
  <c r="I102" i="126"/>
  <c r="BL145" i="127" l="1"/>
  <c r="BN101" i="126"/>
  <c r="J102" i="126"/>
  <c r="I103" i="126"/>
  <c r="BL146" i="127" l="1"/>
  <c r="J103" i="126"/>
  <c r="BL102" i="126"/>
  <c r="BN102" i="126"/>
  <c r="BL147" i="127" l="1"/>
  <c r="BL103" i="126"/>
  <c r="BN103" i="126"/>
  <c r="I104" i="126"/>
  <c r="BL148" i="127" l="1"/>
  <c r="J104" i="126"/>
  <c r="I105" i="126"/>
  <c r="BL149" i="127" l="1"/>
  <c r="J105" i="126"/>
  <c r="BL105" i="126"/>
  <c r="I106" i="126"/>
  <c r="BL150" i="127" l="1"/>
  <c r="BN104" i="126"/>
  <c r="J106" i="126"/>
  <c r="BL104" i="126"/>
  <c r="I107" i="126"/>
  <c r="J107" i="126"/>
  <c r="BL151" i="127" l="1"/>
  <c r="BN105" i="126"/>
  <c r="BL106" i="126"/>
  <c r="BL152" i="127" l="1"/>
  <c r="BN106" i="126"/>
  <c r="I108" i="126"/>
  <c r="J108" i="126"/>
  <c r="BL153" i="127" l="1"/>
  <c r="BL107" i="126"/>
  <c r="BL154" i="127" l="1"/>
  <c r="BN107" i="126"/>
  <c r="BL155" i="127" l="1"/>
  <c r="BL108" i="126"/>
  <c r="I109" i="126"/>
  <c r="J109" i="126"/>
  <c r="BL156" i="127" l="1"/>
  <c r="BN108" i="126"/>
  <c r="BL157" i="127" l="1"/>
  <c r="BL109" i="126"/>
  <c r="BN109" i="126"/>
  <c r="I110" i="126"/>
  <c r="BL158" i="127" l="1"/>
  <c r="J110" i="126"/>
  <c r="BL159" i="127" l="1"/>
  <c r="BL110" i="126"/>
  <c r="BN110" i="126"/>
  <c r="I111" i="126"/>
  <c r="BL160" i="127" l="1"/>
  <c r="J111" i="126"/>
  <c r="BL161" i="127" l="1"/>
  <c r="BL111" i="126"/>
  <c r="BN111" i="126"/>
  <c r="I112" i="126"/>
  <c r="BL162" i="127" l="1"/>
  <c r="J112" i="126"/>
  <c r="BL163" i="127" l="1"/>
  <c r="BL112" i="126"/>
  <c r="BN112" i="126"/>
  <c r="I113" i="126"/>
  <c r="BL164" i="127" l="1"/>
  <c r="J113" i="126"/>
  <c r="BL165" i="127" l="1"/>
  <c r="I114" i="126"/>
  <c r="BL166" i="127" l="1"/>
  <c r="J114" i="126"/>
  <c r="BL113" i="126"/>
  <c r="BL167" i="127" l="1"/>
  <c r="BN113" i="126"/>
  <c r="BL168" i="127" l="1"/>
  <c r="BL114" i="126"/>
  <c r="I115" i="126"/>
  <c r="J115" i="126"/>
  <c r="BL169" i="127" l="1"/>
  <c r="BN114" i="126"/>
  <c r="BL170" i="127" l="1"/>
  <c r="BL115" i="126"/>
  <c r="BN115" i="126"/>
  <c r="I116" i="126"/>
  <c r="BL171" i="127" l="1"/>
  <c r="J116" i="126"/>
  <c r="I117" i="126"/>
  <c r="BL172" i="127" l="1"/>
  <c r="BL116" i="126"/>
  <c r="J117" i="126"/>
  <c r="BL117" i="126"/>
  <c r="I118" i="126"/>
  <c r="J118" i="126" s="1"/>
  <c r="BL173" i="127" l="1"/>
  <c r="BN116" i="126"/>
  <c r="BN117" i="126"/>
  <c r="I119" i="126"/>
  <c r="BL174" i="127" l="1"/>
  <c r="BN118" i="126"/>
  <c r="BL118" i="126"/>
  <c r="J119" i="126"/>
  <c r="BL119" i="126"/>
  <c r="I120" i="126"/>
  <c r="J120" i="126"/>
  <c r="BL175" i="127" l="1"/>
  <c r="BN119" i="126"/>
  <c r="I121" i="126"/>
  <c r="BL176" i="127" l="1"/>
  <c r="BN120" i="126"/>
  <c r="BL120" i="126"/>
  <c r="J121" i="126"/>
  <c r="BN121" i="126"/>
  <c r="BL121" i="126"/>
  <c r="I122" i="126"/>
  <c r="BL177" i="127" l="1"/>
  <c r="J122" i="126"/>
  <c r="I123" i="126"/>
  <c r="BL178" i="127" l="1"/>
  <c r="BL122" i="126"/>
  <c r="J123" i="126"/>
  <c r="BN122" i="126"/>
  <c r="BL179" i="127" l="1"/>
  <c r="BL123" i="126"/>
  <c r="I124" i="126"/>
  <c r="J124" i="126"/>
  <c r="BL180" i="127" l="1"/>
  <c r="BN123" i="126"/>
  <c r="BL181" i="127" l="1"/>
  <c r="BL124" i="126"/>
  <c r="BN124" i="126"/>
  <c r="I125" i="126"/>
  <c r="BL182" i="127" l="1"/>
  <c r="J125" i="126"/>
  <c r="BN125" i="126"/>
  <c r="BL125" i="126"/>
  <c r="I126" i="126"/>
  <c r="BL183" i="127" l="1"/>
  <c r="J126" i="126"/>
  <c r="I127" i="126"/>
  <c r="BL184" i="127" l="1"/>
  <c r="BL126" i="126"/>
  <c r="J127" i="126"/>
  <c r="BL185" i="127" l="1"/>
  <c r="BN126" i="126"/>
  <c r="BN127" i="126"/>
  <c r="BL127" i="126"/>
  <c r="I128" i="126"/>
  <c r="BL186" i="127" l="1"/>
  <c r="J128" i="126"/>
  <c r="I129" i="126"/>
  <c r="BL187" i="127" l="1"/>
  <c r="BN128" i="126"/>
  <c r="J129" i="126"/>
  <c r="BL188" i="127" l="1"/>
  <c r="BL128" i="126"/>
  <c r="BL129" i="126"/>
  <c r="BN129" i="126"/>
  <c r="I130" i="126"/>
  <c r="BL189" i="127" l="1"/>
  <c r="J130" i="126"/>
  <c r="I131" i="126"/>
  <c r="J131" i="126"/>
  <c r="BL190" i="127" l="1"/>
  <c r="BL130" i="126"/>
  <c r="BN130" i="126"/>
  <c r="BL191" i="127" l="1"/>
  <c r="BL131" i="126"/>
  <c r="BN131" i="126"/>
  <c r="I132" i="126"/>
  <c r="BL192" i="127" l="1"/>
  <c r="J132" i="126"/>
  <c r="I133" i="126"/>
  <c r="BL193" i="127" l="1"/>
  <c r="BN132" i="126"/>
  <c r="J133" i="126"/>
  <c r="BL133" i="126"/>
  <c r="BL132" i="126"/>
  <c r="I134" i="126"/>
  <c r="J134" i="126"/>
  <c r="BL194" i="127" l="1"/>
  <c r="BN133" i="126"/>
  <c r="I135" i="126"/>
  <c r="BL195" i="127" l="1"/>
  <c r="BL134" i="126"/>
  <c r="J135" i="126"/>
  <c r="BL135" i="126"/>
  <c r="I136" i="126"/>
  <c r="J136" i="126"/>
  <c r="BL196" i="127" l="1"/>
  <c r="BN135" i="126"/>
  <c r="BN134" i="126"/>
  <c r="I137" i="126"/>
  <c r="BL197" i="127" l="1"/>
  <c r="BL136" i="126"/>
  <c r="J137" i="126"/>
  <c r="BL137" i="126"/>
  <c r="I138" i="126"/>
  <c r="BL198" i="127" l="1"/>
  <c r="J138" i="126"/>
  <c r="BN136" i="126"/>
  <c r="BN137" i="126"/>
  <c r="I139" i="126"/>
  <c r="BL199" i="127" l="1"/>
  <c r="BL138" i="126"/>
  <c r="J139" i="126"/>
  <c r="I140" i="126"/>
  <c r="BL200" i="127" l="1"/>
  <c r="BL139" i="126"/>
  <c r="BN138" i="126"/>
  <c r="J140" i="126"/>
  <c r="BL201" i="127" l="1"/>
  <c r="BN139" i="126"/>
  <c r="BL140" i="126"/>
  <c r="BN140" i="126"/>
  <c r="I141" i="126"/>
  <c r="BL202" i="127" l="1"/>
  <c r="J141" i="126"/>
  <c r="I142" i="126"/>
  <c r="BL203" i="127" l="1"/>
  <c r="BL141" i="126"/>
  <c r="J142" i="126"/>
  <c r="BL204" i="127" l="1"/>
  <c r="BN141" i="126"/>
  <c r="BL142" i="126"/>
  <c r="BN142" i="126"/>
  <c r="I143" i="126"/>
  <c r="BL205" i="127" l="1"/>
  <c r="J143" i="126"/>
  <c r="BL143" i="126"/>
  <c r="I144" i="126"/>
  <c r="J144" i="126" s="1"/>
  <c r="BL206" i="127" l="1"/>
  <c r="BN143" i="126"/>
  <c r="I145" i="126"/>
  <c r="BL207" i="127" l="1"/>
  <c r="BN144" i="126"/>
  <c r="BL144" i="126"/>
  <c r="J145" i="126"/>
  <c r="I146" i="126"/>
  <c r="J146" i="126"/>
  <c r="BL208" i="127" l="1"/>
  <c r="BL145" i="126"/>
  <c r="BN145" i="126"/>
  <c r="BL146" i="126"/>
  <c r="I147" i="126"/>
  <c r="BL209" i="127" l="1"/>
  <c r="BN146" i="126"/>
  <c r="J147" i="126"/>
  <c r="I148" i="126"/>
  <c r="J148" i="126" s="1"/>
  <c r="BL210" i="127" l="1"/>
  <c r="BL147" i="126"/>
  <c r="BN147" i="126"/>
  <c r="BL148" i="126"/>
  <c r="I149" i="126"/>
  <c r="BL211" i="127" l="1"/>
  <c r="BN148" i="126"/>
  <c r="J149" i="126"/>
  <c r="I150" i="126"/>
  <c r="J150" i="126" s="1"/>
  <c r="BL212" i="127" l="1"/>
  <c r="BL150" i="126"/>
  <c r="BL149" i="126"/>
  <c r="BN149" i="126"/>
  <c r="I151" i="126"/>
  <c r="BL213" i="127" l="1"/>
  <c r="J151" i="126"/>
  <c r="BN150" i="126"/>
  <c r="I152" i="126"/>
  <c r="BL214" i="127" l="1"/>
  <c r="BN151" i="126"/>
  <c r="BL151" i="126"/>
  <c r="J152" i="126"/>
  <c r="BL152" i="126"/>
  <c r="I153" i="126"/>
  <c r="J153" i="126"/>
  <c r="BL215" i="127" l="1"/>
  <c r="BN153" i="126"/>
  <c r="BL153" i="126"/>
  <c r="BN152" i="126"/>
  <c r="I154" i="126"/>
  <c r="BL216" i="127" l="1"/>
  <c r="J154" i="126"/>
  <c r="I155" i="126"/>
  <c r="BL217" i="127" l="1"/>
  <c r="BN154" i="126"/>
  <c r="BL154" i="126"/>
  <c r="J155" i="126"/>
  <c r="I156" i="126"/>
  <c r="BL218" i="127" l="1"/>
  <c r="BL155" i="126"/>
  <c r="J156" i="126"/>
  <c r="BL219" i="127" l="1"/>
  <c r="BN155" i="126"/>
  <c r="BL156" i="126"/>
  <c r="I157" i="126"/>
  <c r="BL220" i="127" l="1"/>
  <c r="J157" i="126"/>
  <c r="BN156" i="126"/>
  <c r="BL221" i="127" l="1"/>
  <c r="I158" i="126"/>
  <c r="BL222" i="127" l="1"/>
  <c r="J158" i="126"/>
  <c r="BL157" i="126"/>
  <c r="BN157" i="126"/>
  <c r="I159" i="126"/>
  <c r="J159" i="126"/>
  <c r="BL223" i="127" l="1"/>
  <c r="BN158" i="126"/>
  <c r="BL158" i="126"/>
  <c r="BL224" i="127" l="1"/>
  <c r="BL159" i="126"/>
  <c r="I160" i="126"/>
  <c r="BL225" i="127" l="1"/>
  <c r="J160" i="126"/>
  <c r="BN159" i="126"/>
  <c r="BL226" i="127" l="1"/>
  <c r="BL160" i="126"/>
  <c r="BN160" i="126"/>
  <c r="I161" i="126"/>
  <c r="J161" i="126" s="1"/>
  <c r="BL227" i="127" l="1"/>
  <c r="I162" i="126"/>
  <c r="J162" i="126" s="1"/>
  <c r="BL228" i="127" l="1"/>
  <c r="BL161" i="126"/>
  <c r="BN162" i="126"/>
  <c r="BL162" i="126"/>
  <c r="I163" i="126"/>
  <c r="J163" i="126"/>
  <c r="BL229" i="127" l="1"/>
  <c r="BN161" i="126"/>
  <c r="I164" i="126"/>
  <c r="BL230" i="127" l="1"/>
  <c r="BL163" i="126"/>
  <c r="J164" i="126"/>
  <c r="BL164" i="126"/>
  <c r="I165" i="126"/>
  <c r="J165" i="126"/>
  <c r="BL231" i="127" l="1"/>
  <c r="BN163" i="126"/>
  <c r="BN164" i="126"/>
  <c r="I166" i="126"/>
  <c r="J166" i="126" s="1"/>
  <c r="BL232" i="127" l="1"/>
  <c r="BL165" i="126"/>
  <c r="BN165" i="126"/>
  <c r="BL233" i="127" l="1"/>
  <c r="BL166" i="126"/>
  <c r="I167" i="126"/>
  <c r="BL234" i="127" l="1"/>
  <c r="J167" i="126"/>
  <c r="BL235" i="127" l="1"/>
  <c r="BN166" i="126"/>
  <c r="BL167" i="126"/>
  <c r="I168" i="126"/>
  <c r="BL236" i="127" l="1"/>
  <c r="J168" i="126"/>
  <c r="BN167" i="126"/>
  <c r="BL237" i="127" l="1"/>
  <c r="BL168" i="126"/>
  <c r="I169" i="126"/>
  <c r="BL238" i="127" l="1"/>
  <c r="J169" i="126"/>
  <c r="BN168" i="126"/>
  <c r="I170" i="126"/>
  <c r="J170" i="126" s="1"/>
  <c r="BL239" i="127" l="1"/>
  <c r="BN170" i="126"/>
  <c r="BL169" i="126"/>
  <c r="BN169" i="126"/>
  <c r="I171" i="126"/>
  <c r="BL240" i="127" l="1"/>
  <c r="BL170" i="126"/>
  <c r="J171" i="126"/>
  <c r="BL241" i="127" l="1"/>
  <c r="BN171" i="126"/>
  <c r="I172" i="126"/>
  <c r="BL242" i="127" l="1"/>
  <c r="BL171" i="126"/>
  <c r="J172" i="126"/>
  <c r="I173" i="126"/>
  <c r="J173" i="126" s="1"/>
  <c r="BL243" i="127" l="1"/>
  <c r="BL172" i="126"/>
  <c r="BN172" i="126"/>
  <c r="I174" i="126"/>
  <c r="BL244" i="127" l="1"/>
  <c r="BN173" i="126"/>
  <c r="J174" i="126"/>
  <c r="BL174" i="126"/>
  <c r="BL173" i="126"/>
  <c r="I175" i="126"/>
  <c r="BL245" i="127" l="1"/>
  <c r="BN174" i="126"/>
  <c r="J175" i="126"/>
  <c r="I176" i="126"/>
  <c r="BL246" i="127" l="1"/>
  <c r="BL175" i="126"/>
  <c r="BN175" i="126"/>
  <c r="J176" i="126"/>
  <c r="BL176" i="126"/>
  <c r="I177" i="126"/>
  <c r="BL247" i="127" l="1"/>
  <c r="J177" i="126"/>
  <c r="BN176" i="126"/>
  <c r="BL248" i="127" l="1"/>
  <c r="BL177" i="126"/>
  <c r="I178" i="126"/>
  <c r="J178" i="126"/>
  <c r="BL249" i="127" l="1"/>
  <c r="BN177" i="126"/>
  <c r="I179" i="126"/>
  <c r="BL250" i="127" l="1"/>
  <c r="J179" i="126"/>
  <c r="BN178" i="126"/>
  <c r="BL178" i="126"/>
  <c r="I180" i="126"/>
  <c r="BL251" i="127" l="1"/>
  <c r="BL179" i="126"/>
  <c r="BL180" i="126"/>
  <c r="J180" i="126"/>
  <c r="BN179" i="126"/>
  <c r="I181" i="126"/>
  <c r="J181" i="126"/>
  <c r="BL252" i="127" l="1"/>
  <c r="BN180" i="126"/>
  <c r="I182" i="126"/>
  <c r="J182" i="126"/>
  <c r="BL253" i="127" l="1"/>
  <c r="BN181" i="126"/>
  <c r="BL181" i="126"/>
  <c r="BL254" i="127" l="1"/>
  <c r="BL182" i="126"/>
  <c r="I183" i="126"/>
  <c r="BL255" i="127" l="1"/>
  <c r="J183" i="126"/>
  <c r="BN182" i="126"/>
  <c r="BL256" i="127" l="1"/>
  <c r="BN183" i="126"/>
  <c r="I184" i="126"/>
  <c r="BL257" i="127" l="1"/>
  <c r="BL183" i="126"/>
  <c r="J184" i="126"/>
  <c r="BL258" i="127" l="1"/>
  <c r="BL184" i="126"/>
  <c r="BN184" i="126"/>
  <c r="I185" i="126"/>
  <c r="BL259" i="127" l="1"/>
  <c r="J185" i="126"/>
  <c r="BN185" i="126"/>
  <c r="I186" i="126"/>
  <c r="J186" i="126" s="1"/>
  <c r="BL260" i="127" l="1"/>
  <c r="BL185" i="126"/>
  <c r="I187" i="126"/>
  <c r="BL261" i="127" l="1"/>
  <c r="BN186" i="126"/>
  <c r="BL186" i="126"/>
  <c r="J187" i="126"/>
  <c r="I188" i="126"/>
  <c r="BL262" i="127" l="1"/>
  <c r="BN187" i="126"/>
  <c r="BL187" i="126"/>
  <c r="J188" i="126"/>
  <c r="BL263" i="127" l="1"/>
  <c r="BL188" i="126"/>
  <c r="BN188" i="126"/>
  <c r="I189" i="126"/>
  <c r="BL264" i="127" l="1"/>
  <c r="J189" i="126"/>
  <c r="I190" i="126"/>
  <c r="J190" i="126"/>
  <c r="BL265" i="127" l="1"/>
  <c r="BL189" i="126"/>
  <c r="BN189" i="126"/>
  <c r="BL190" i="126"/>
  <c r="I191" i="126"/>
  <c r="BL266" i="127" l="1"/>
  <c r="BN190" i="126"/>
  <c r="J191" i="126"/>
  <c r="BL267" i="127" l="1"/>
  <c r="I192" i="126"/>
  <c r="J192" i="126"/>
  <c r="BL268" i="127" l="1"/>
  <c r="BL191" i="126"/>
  <c r="BN191" i="126"/>
  <c r="I193" i="126"/>
  <c r="BL269" i="127" l="1"/>
  <c r="BN192" i="126"/>
  <c r="BL192" i="126"/>
  <c r="J193" i="126"/>
  <c r="BL270" i="127" l="1"/>
  <c r="BL193" i="126"/>
  <c r="I194" i="126"/>
  <c r="BL271" i="127" l="1"/>
  <c r="J194" i="126"/>
  <c r="BL272" i="127" l="1"/>
  <c r="BN193" i="126"/>
  <c r="BL273" i="127" l="1"/>
  <c r="BL194" i="126"/>
  <c r="BN194" i="126"/>
  <c r="I195" i="126"/>
  <c r="BL274" i="127" l="1"/>
  <c r="J195" i="126"/>
  <c r="I196" i="126"/>
  <c r="BL275" i="127" l="1"/>
  <c r="BN195" i="126"/>
  <c r="J196" i="126"/>
  <c r="I197" i="126"/>
  <c r="J197" i="126" s="1"/>
  <c r="BL276" i="127" l="1"/>
  <c r="BL197" i="126"/>
  <c r="BL196" i="126"/>
  <c r="BL195" i="126"/>
  <c r="I198" i="126"/>
  <c r="J198" i="126"/>
  <c r="BL277" i="127" l="1"/>
  <c r="BN197" i="126"/>
  <c r="BN196" i="126"/>
  <c r="I199" i="126"/>
  <c r="J199" i="126" s="1"/>
  <c r="BL278" i="127" l="1"/>
  <c r="BL198" i="126"/>
  <c r="BN198" i="126"/>
  <c r="I200" i="126"/>
  <c r="BL279" i="127" l="1"/>
  <c r="BN199" i="126"/>
  <c r="BL199" i="126"/>
  <c r="J200" i="126"/>
  <c r="BL280" i="127" l="1"/>
  <c r="BN200" i="126"/>
  <c r="I201" i="126"/>
  <c r="J201" i="126" s="1"/>
  <c r="BL281" i="127" l="1"/>
  <c r="BL200" i="126"/>
  <c r="I202" i="126"/>
  <c r="BL282" i="127" l="1"/>
  <c r="BL201" i="126"/>
  <c r="BN201" i="126"/>
  <c r="J202" i="126"/>
  <c r="I203" i="126"/>
  <c r="BL283" i="127" l="1"/>
  <c r="BL202" i="126"/>
  <c r="BN202" i="126"/>
  <c r="J203" i="126"/>
  <c r="BL284" i="127" l="1"/>
  <c r="BL203" i="126"/>
  <c r="BN203" i="126"/>
  <c r="I204" i="126"/>
  <c r="BL285" i="127" l="1"/>
  <c r="J204" i="126"/>
  <c r="BL286" i="127" l="1"/>
  <c r="BL204" i="126"/>
  <c r="BN204" i="126"/>
  <c r="I205" i="126"/>
  <c r="J205" i="126" s="1"/>
  <c r="BL287" i="127" l="1"/>
  <c r="I206" i="126"/>
  <c r="J206" i="126"/>
  <c r="BL288" i="127" l="1"/>
  <c r="BL205" i="126"/>
  <c r="BN205" i="126"/>
  <c r="I207" i="126"/>
  <c r="BL289" i="127" l="1"/>
  <c r="BN206" i="126"/>
  <c r="BL206" i="126"/>
  <c r="J207" i="126"/>
  <c r="I208" i="126"/>
  <c r="BL290" i="127" l="1"/>
  <c r="BL207" i="126"/>
  <c r="J208" i="126"/>
  <c r="BN207" i="126"/>
  <c r="I209" i="126"/>
  <c r="BL291" i="127" l="1"/>
  <c r="J209" i="126"/>
  <c r="BN208" i="126"/>
  <c r="BL292" i="127" l="1"/>
  <c r="BL208" i="126"/>
  <c r="BL209" i="126"/>
  <c r="BN209" i="126"/>
  <c r="I210" i="126"/>
  <c r="BL293" i="127" l="1"/>
  <c r="J210" i="126"/>
  <c r="BL294" i="127" l="1"/>
  <c r="BL210" i="126"/>
  <c r="I211" i="126"/>
  <c r="BL295" i="127" l="1"/>
  <c r="BN210" i="126"/>
  <c r="J211" i="126"/>
  <c r="BL296" i="127" l="1"/>
  <c r="BL211" i="126"/>
  <c r="I212" i="126"/>
  <c r="J212" i="126" s="1"/>
  <c r="BL297" i="127" l="1"/>
  <c r="BN211" i="126"/>
  <c r="I213" i="126"/>
  <c r="BL298" i="127" l="1"/>
  <c r="BN212" i="126"/>
  <c r="J213" i="126"/>
  <c r="I214" i="126"/>
  <c r="BL299" i="127" l="1"/>
  <c r="BN213" i="126"/>
  <c r="J214" i="126"/>
  <c r="BL212" i="126"/>
  <c r="I215" i="126"/>
  <c r="J215" i="126"/>
  <c r="BL300" i="127" l="1"/>
  <c r="BL214" i="126"/>
  <c r="BL213" i="126"/>
  <c r="I216" i="126"/>
  <c r="BL301" i="127" l="1"/>
  <c r="BL215" i="126"/>
  <c r="BN215" i="126"/>
  <c r="J216" i="126"/>
  <c r="BN214" i="126"/>
  <c r="I217" i="126"/>
  <c r="J217" i="126" s="1"/>
  <c r="BL302" i="127" l="1"/>
  <c r="I218" i="126"/>
  <c r="BL303" i="127" l="1"/>
  <c r="BL217" i="126"/>
  <c r="BN217" i="126"/>
  <c r="BL216" i="126"/>
  <c r="J218" i="126"/>
  <c r="BN216" i="126"/>
  <c r="I219" i="126"/>
  <c r="BL304" i="127" l="1"/>
  <c r="BL218" i="126"/>
  <c r="J219" i="126"/>
  <c r="BN218" i="126"/>
  <c r="BL305" i="127" l="1"/>
  <c r="BN219" i="126"/>
  <c r="I220" i="126"/>
  <c r="BL306" i="127" l="1"/>
  <c r="BL219" i="126"/>
  <c r="J220" i="126"/>
  <c r="BL307" i="127" l="1"/>
  <c r="BL220" i="126"/>
  <c r="BN220" i="126"/>
  <c r="I221" i="126"/>
  <c r="BL308" i="127" l="1"/>
  <c r="J221" i="126"/>
  <c r="BL309" i="127" l="1"/>
  <c r="BL221" i="126"/>
  <c r="BN221" i="126"/>
  <c r="I222" i="126"/>
  <c r="BL310" i="127" l="1"/>
  <c r="J222" i="126"/>
  <c r="BL311" i="127" l="1"/>
  <c r="BL222" i="126"/>
  <c r="BN222" i="126"/>
  <c r="I223" i="126"/>
  <c r="BL312" i="127" l="1"/>
  <c r="J223" i="126"/>
  <c r="BL313" i="127" l="1"/>
  <c r="BL223" i="126"/>
  <c r="BN223" i="126"/>
  <c r="I224" i="126"/>
  <c r="BL314" i="127" l="1"/>
  <c r="J224" i="126"/>
  <c r="BL315" i="127" l="1"/>
  <c r="BL224" i="126"/>
  <c r="I225" i="126"/>
  <c r="J225" i="126" s="1"/>
  <c r="BL316" i="127" l="1"/>
  <c r="BN224" i="126"/>
  <c r="I226" i="126"/>
  <c r="BL317" i="127" l="1"/>
  <c r="BL225" i="126"/>
  <c r="BN225" i="126"/>
  <c r="J226" i="126"/>
  <c r="BL318" i="127" l="1"/>
  <c r="BL226" i="126"/>
  <c r="BN226" i="126"/>
  <c r="I227" i="126"/>
  <c r="BL319" i="127" l="1"/>
  <c r="J227" i="126"/>
  <c r="I228" i="126"/>
  <c r="J228" i="126" s="1"/>
  <c r="BL320" i="127" l="1"/>
  <c r="BL227" i="126"/>
  <c r="BN227" i="126"/>
  <c r="I229" i="126"/>
  <c r="J229" i="126" s="1"/>
  <c r="BL321" i="127" l="1"/>
  <c r="BN228" i="126"/>
  <c r="BL228" i="126"/>
  <c r="I230" i="126"/>
  <c r="J230" i="126" s="1"/>
  <c r="BL322" i="127" l="1"/>
  <c r="BL229" i="126"/>
  <c r="BN229" i="126"/>
  <c r="I231" i="126"/>
  <c r="BL323" i="127" l="1"/>
  <c r="BN230" i="126"/>
  <c r="J231" i="126"/>
  <c r="BL230" i="126"/>
  <c r="I232" i="126"/>
  <c r="BL324" i="127" l="1"/>
  <c r="BL231" i="126"/>
  <c r="J232" i="126"/>
  <c r="BN231" i="126"/>
  <c r="BL325" i="127" l="1"/>
  <c r="BN232" i="126"/>
  <c r="I233" i="126"/>
  <c r="BL326" i="127" l="1"/>
  <c r="BL232" i="126"/>
  <c r="J233" i="126"/>
  <c r="BL327" i="127" l="1"/>
  <c r="BL233" i="126"/>
  <c r="BN233" i="126"/>
  <c r="I234" i="126"/>
  <c r="BL328" i="127" l="1"/>
  <c r="J234" i="126"/>
  <c r="I235" i="126"/>
  <c r="J235" i="126" s="1"/>
  <c r="BL329" i="127" l="1"/>
  <c r="BL234" i="126"/>
  <c r="BN234" i="126"/>
  <c r="I236" i="126"/>
  <c r="BL330" i="127" l="1"/>
  <c r="BL235" i="126"/>
  <c r="BN235" i="126"/>
  <c r="J236" i="126"/>
  <c r="I237" i="126"/>
  <c r="BL331" i="127" l="1"/>
  <c r="BN236" i="126"/>
  <c r="J237" i="126"/>
  <c r="BL332" i="127" l="1"/>
  <c r="BL236" i="126"/>
  <c r="BL237" i="126"/>
  <c r="BN237" i="126"/>
  <c r="I238" i="126"/>
  <c r="BL333" i="127" l="1"/>
  <c r="J238" i="126"/>
  <c r="BL334" i="127" l="1"/>
  <c r="BL238" i="126"/>
  <c r="BN238" i="126"/>
  <c r="I239" i="126"/>
  <c r="J239" i="126" s="1"/>
  <c r="BL335" i="127" l="1"/>
  <c r="I240" i="126"/>
  <c r="BL336" i="127" l="1"/>
  <c r="BN239" i="126"/>
  <c r="BL239" i="126"/>
  <c r="J240" i="126"/>
  <c r="I241" i="126"/>
  <c r="J241" i="126"/>
  <c r="BL337" i="127" l="1"/>
  <c r="BL240" i="126"/>
  <c r="I242" i="126"/>
  <c r="BL338" i="127" l="1"/>
  <c r="BL241" i="126"/>
  <c r="BN241" i="126"/>
  <c r="J242" i="126"/>
  <c r="BN240" i="126"/>
  <c r="I243" i="126"/>
  <c r="J243" i="126"/>
  <c r="BL339" i="127" l="1"/>
  <c r="BL242" i="126"/>
  <c r="BN242" i="126"/>
  <c r="I244" i="126"/>
  <c r="J244" i="126" s="1"/>
  <c r="BL340" i="127" l="1"/>
  <c r="BL243" i="126"/>
  <c r="I245" i="126"/>
  <c r="J245" i="126" s="1"/>
  <c r="BL341" i="127" l="1"/>
  <c r="BN244" i="126"/>
  <c r="BN243" i="126"/>
  <c r="I246" i="126"/>
  <c r="BL342" i="127" l="1"/>
  <c r="BL244" i="126"/>
  <c r="BL245" i="126"/>
  <c r="J246" i="126"/>
  <c r="BL343" i="127" l="1"/>
  <c r="BN245" i="126"/>
  <c r="BL246" i="126"/>
  <c r="BN246" i="126"/>
  <c r="I247" i="126"/>
  <c r="J247" i="126"/>
  <c r="BL344" i="127" l="1"/>
  <c r="I248" i="126"/>
  <c r="J248" i="126" s="1"/>
  <c r="BL345" i="127" l="1"/>
  <c r="BL247" i="126"/>
  <c r="BN247" i="126"/>
  <c r="I249" i="126"/>
  <c r="J249" i="126" s="1"/>
  <c r="BL346" i="127" l="1"/>
  <c r="BL248" i="126"/>
  <c r="BN248" i="126"/>
  <c r="I250" i="126"/>
  <c r="BL347" i="127" l="1"/>
  <c r="BL249" i="126"/>
  <c r="J250" i="126"/>
  <c r="I251" i="126"/>
  <c r="BL348" i="127" l="1"/>
  <c r="BN250" i="126"/>
  <c r="BL250" i="126"/>
  <c r="BN249" i="126"/>
  <c r="J251" i="126"/>
  <c r="I252" i="126"/>
  <c r="BL349" i="127" l="1"/>
  <c r="BN251" i="126"/>
  <c r="BL251" i="126"/>
  <c r="J252" i="126"/>
  <c r="BL350" i="127" l="1"/>
  <c r="BN252" i="126"/>
  <c r="I253" i="126"/>
  <c r="J253" i="126"/>
  <c r="I254" i="126"/>
  <c r="BL351" i="127" l="1"/>
  <c r="J254" i="126"/>
  <c r="BL252" i="126"/>
  <c r="I255" i="126"/>
  <c r="BL352" i="127" l="1"/>
  <c r="BL254" i="126"/>
  <c r="J255" i="126"/>
  <c r="BL253" i="126"/>
  <c r="BN253" i="126"/>
  <c r="I256" i="126"/>
  <c r="BL353" i="127" l="1"/>
  <c r="BN255" i="126"/>
  <c r="BN254" i="126"/>
  <c r="J256" i="126"/>
  <c r="BL354" i="127" l="1"/>
  <c r="BL255" i="126"/>
  <c r="BL256" i="126"/>
  <c r="BN256" i="126"/>
  <c r="I257" i="126"/>
  <c r="BL355" i="127" l="1"/>
  <c r="J257" i="126"/>
  <c r="BL356" i="127" l="1"/>
  <c r="BL257" i="126"/>
  <c r="BN257" i="126"/>
  <c r="I258" i="126"/>
  <c r="J258" i="126" s="1"/>
  <c r="BL357" i="127" l="1"/>
  <c r="I259" i="126"/>
  <c r="BL358" i="127" l="1"/>
  <c r="BL258" i="126"/>
  <c r="J259" i="126"/>
  <c r="BL359" i="127" l="1"/>
  <c r="BN258" i="126"/>
  <c r="BL259" i="126"/>
  <c r="BN259" i="126"/>
  <c r="I260" i="126"/>
  <c r="J260" i="126"/>
  <c r="BL360" i="127" l="1"/>
  <c r="BL260" i="126"/>
  <c r="I261" i="126"/>
  <c r="J261" i="126"/>
  <c r="BL361" i="127" l="1"/>
  <c r="I262" i="126"/>
  <c r="BL362" i="127" l="1"/>
  <c r="BL261" i="126"/>
  <c r="BN261" i="126"/>
  <c r="BN260" i="126"/>
  <c r="J262" i="126"/>
  <c r="I263" i="126"/>
  <c r="J263" i="126"/>
  <c r="BL363" i="127" l="1"/>
  <c r="BL262" i="126"/>
  <c r="BN263" i="126"/>
  <c r="I264" i="126"/>
  <c r="BL364" i="127" l="1"/>
  <c r="BL263" i="126"/>
  <c r="J264" i="126"/>
  <c r="BN262" i="126"/>
  <c r="I265" i="126"/>
  <c r="BL365" i="127" l="1"/>
  <c r="BL264" i="126"/>
  <c r="J265" i="126"/>
  <c r="BL366" i="127" l="1"/>
  <c r="BN264" i="126"/>
  <c r="BL265" i="126"/>
  <c r="I266" i="126"/>
  <c r="J266" i="126" s="1"/>
  <c r="BL367" i="127" l="1"/>
  <c r="BN265" i="126"/>
  <c r="I267" i="126"/>
  <c r="BL368" i="127" l="1"/>
  <c r="BL266" i="126"/>
  <c r="BN266" i="126"/>
  <c r="J267" i="126"/>
  <c r="I268" i="126"/>
  <c r="J268" i="126" s="1"/>
  <c r="BL369" i="127" l="1"/>
  <c r="BL267" i="126"/>
  <c r="BN267" i="126"/>
  <c r="I269" i="126"/>
  <c r="BL370" i="127" l="1"/>
  <c r="BN268" i="126"/>
  <c r="J269" i="126"/>
  <c r="BL268" i="126"/>
  <c r="I270" i="126"/>
  <c r="BL371" i="127" l="1"/>
  <c r="BL269" i="126"/>
  <c r="J270" i="126"/>
  <c r="BN269" i="126"/>
  <c r="I271" i="126"/>
  <c r="BL372" i="127" l="1"/>
  <c r="BN270" i="126"/>
  <c r="BL270" i="126"/>
  <c r="J271" i="126"/>
  <c r="I272" i="126"/>
  <c r="J272" i="126" s="1"/>
  <c r="BL373" i="127" l="1"/>
  <c r="BN271" i="126"/>
  <c r="I273" i="126"/>
  <c r="BL374" i="127" l="1"/>
  <c r="BN272" i="126"/>
  <c r="BL272" i="126"/>
  <c r="J273" i="126"/>
  <c r="BL271" i="126"/>
  <c r="I274" i="126"/>
  <c r="BL375" i="127" l="1"/>
  <c r="BL273" i="126"/>
  <c r="J274" i="126"/>
  <c r="BL376" i="127" l="1"/>
  <c r="BN273" i="126"/>
  <c r="BL274" i="126"/>
  <c r="BN274" i="126"/>
  <c r="I275" i="126"/>
  <c r="BL377" i="127" l="1"/>
  <c r="J275" i="126"/>
  <c r="I276" i="126"/>
  <c r="J276" i="126"/>
  <c r="BL378" i="127" l="1"/>
  <c r="BL275" i="126"/>
  <c r="BL276" i="126"/>
  <c r="I277" i="126"/>
  <c r="BL379" i="127" l="1"/>
  <c r="BN276" i="126"/>
  <c r="BN275" i="126"/>
  <c r="J277" i="126"/>
  <c r="I278" i="126"/>
  <c r="BL380" i="127" l="1"/>
  <c r="BL277" i="126"/>
  <c r="J278" i="126"/>
  <c r="BN277" i="126"/>
  <c r="I279" i="126"/>
  <c r="BL381" i="127" l="1"/>
  <c r="BL278" i="126"/>
  <c r="J279" i="126"/>
  <c r="BN278" i="126"/>
  <c r="I280" i="126"/>
  <c r="BL382" i="127" l="1"/>
  <c r="J280" i="126"/>
  <c r="BL279" i="126"/>
  <c r="BL383" i="127" l="1"/>
  <c r="BL280" i="126"/>
  <c r="BN279" i="126"/>
  <c r="I281" i="126"/>
  <c r="J281" i="126" s="1"/>
  <c r="BL384" i="127" l="1"/>
  <c r="BN280" i="126"/>
  <c r="BL385" i="127" l="1"/>
  <c r="BL281" i="126"/>
  <c r="BN281" i="126"/>
  <c r="I282" i="126"/>
  <c r="BL386" i="127" l="1"/>
  <c r="J282" i="126"/>
  <c r="I283" i="126"/>
  <c r="J283" i="126"/>
  <c r="BL387" i="127" l="1"/>
  <c r="BL282" i="126"/>
  <c r="BL388" i="127" l="1"/>
  <c r="BN282" i="126"/>
  <c r="BL283" i="126"/>
  <c r="BN283" i="126"/>
  <c r="I284" i="126"/>
  <c r="J284" i="126"/>
  <c r="BL389" i="127" l="1"/>
  <c r="I285" i="126"/>
  <c r="J285" i="126"/>
  <c r="BL390" i="127" l="1"/>
  <c r="BN284" i="126"/>
  <c r="BL284" i="126"/>
  <c r="BL285" i="126"/>
  <c r="I286" i="126"/>
  <c r="J286" i="126"/>
  <c r="BL391" i="127" l="1"/>
  <c r="BL286" i="126"/>
  <c r="BN285" i="126"/>
  <c r="I287" i="126"/>
  <c r="BL392" i="127" l="1"/>
  <c r="J287" i="126"/>
  <c r="BN286" i="126"/>
  <c r="I288" i="126"/>
  <c r="BL393" i="127" l="1"/>
  <c r="BL287" i="126"/>
  <c r="BN287" i="126"/>
  <c r="J288" i="126"/>
  <c r="I289" i="126"/>
  <c r="BL394" i="127" l="1"/>
  <c r="BL288" i="126"/>
  <c r="J289" i="126"/>
  <c r="BL289" i="126"/>
  <c r="I290" i="126"/>
  <c r="BL395" i="127" l="1"/>
  <c r="J290" i="126"/>
  <c r="BL290" i="126"/>
  <c r="BN288" i="126"/>
  <c r="BN289" i="126"/>
  <c r="I291" i="126"/>
  <c r="J291" i="126"/>
  <c r="BL396" i="127" l="1"/>
  <c r="BN290" i="126"/>
  <c r="I292" i="126"/>
  <c r="BL397" i="127" l="1"/>
  <c r="BL291" i="126"/>
  <c r="BN291" i="126"/>
  <c r="J292" i="126"/>
  <c r="I293" i="126"/>
  <c r="J293" i="126"/>
  <c r="BL398" i="127" l="1"/>
  <c r="BL292" i="126"/>
  <c r="BL293" i="126"/>
  <c r="I294" i="126"/>
  <c r="BL399" i="127" l="1"/>
  <c r="BN292" i="126"/>
  <c r="J294" i="126"/>
  <c r="I295" i="126"/>
  <c r="BL400" i="127" l="1"/>
  <c r="BL294" i="126"/>
  <c r="J295" i="126"/>
  <c r="BL295" i="126"/>
  <c r="BN293" i="126"/>
  <c r="BN294" i="126"/>
  <c r="I296" i="126"/>
  <c r="BL401" i="127" l="1"/>
  <c r="J296" i="126"/>
  <c r="BN295" i="126"/>
  <c r="I297" i="126"/>
  <c r="BL402" i="127" l="1"/>
  <c r="BL296" i="126"/>
  <c r="J297" i="126"/>
  <c r="BN297" i="126"/>
  <c r="BL297" i="126"/>
  <c r="I298" i="126"/>
  <c r="J298" i="126"/>
  <c r="BL403" i="127" l="1"/>
  <c r="BN296" i="126"/>
  <c r="BN298" i="126"/>
  <c r="I299" i="126"/>
  <c r="BL404" i="127" l="1"/>
  <c r="BL298" i="126"/>
  <c r="J299" i="126"/>
  <c r="BL299" i="126"/>
  <c r="I300" i="126"/>
  <c r="BL405" i="127" l="1"/>
  <c r="J300" i="126"/>
  <c r="BN299" i="126"/>
  <c r="I301" i="126"/>
  <c r="BL406" i="127" l="1"/>
  <c r="J301" i="126"/>
  <c r="BN300" i="126"/>
  <c r="BL300" i="126"/>
  <c r="BL407" i="127" l="1"/>
  <c r="BL301" i="126"/>
  <c r="I302" i="126"/>
  <c r="BL408" i="127" l="1"/>
  <c r="J302" i="126"/>
  <c r="BN301" i="126"/>
  <c r="I303" i="126"/>
  <c r="BL409" i="127" l="1"/>
  <c r="BN302" i="126"/>
  <c r="J303" i="126"/>
  <c r="I304" i="126"/>
  <c r="BL410" i="127" l="1"/>
  <c r="BL303" i="126"/>
  <c r="BL302" i="126"/>
  <c r="J304" i="126"/>
  <c r="I305" i="126"/>
  <c r="BL411" i="127" l="1"/>
  <c r="BN304" i="126"/>
  <c r="BL304" i="126"/>
  <c r="BN303" i="126"/>
  <c r="J305" i="126"/>
  <c r="I306" i="126"/>
  <c r="BL412" i="127" l="1"/>
  <c r="BN305" i="126"/>
  <c r="J306" i="126"/>
  <c r="BL305" i="126"/>
  <c r="I307" i="126"/>
  <c r="BL413" i="127" l="1"/>
  <c r="BL306" i="126"/>
  <c r="J307" i="126"/>
  <c r="BN306" i="126"/>
  <c r="I308" i="126"/>
  <c r="BL414" i="127" l="1"/>
  <c r="BL307" i="126"/>
  <c r="J308" i="126"/>
  <c r="BN307" i="126"/>
  <c r="I309" i="126"/>
  <c r="BL415" i="127" l="1"/>
  <c r="BL308" i="126"/>
  <c r="J309" i="126"/>
  <c r="BL416" i="127" l="1"/>
  <c r="BN308" i="126"/>
  <c r="BL309" i="126"/>
  <c r="BN309" i="126"/>
  <c r="I310" i="126"/>
  <c r="BL417" i="127" l="1"/>
  <c r="J310" i="126"/>
  <c r="BL310" i="126"/>
  <c r="I311" i="126"/>
  <c r="BL418" i="127" l="1"/>
  <c r="J311" i="126"/>
  <c r="BN310" i="126"/>
  <c r="BL419" i="127" l="1"/>
  <c r="I312" i="126"/>
  <c r="J312" i="126" s="1"/>
  <c r="BL420" i="127" l="1"/>
  <c r="BL311" i="126"/>
  <c r="BN311" i="126"/>
  <c r="BL312" i="126" l="1"/>
  <c r="BN312" i="126"/>
  <c r="I313" i="126"/>
  <c r="J313" i="126" l="1"/>
  <c r="BL313" i="126" l="1"/>
  <c r="BN313" i="126"/>
  <c r="I314" i="126"/>
  <c r="J314" i="126"/>
  <c r="BN314" i="126" l="1"/>
  <c r="I315" i="126"/>
  <c r="J315" i="126"/>
  <c r="BL314" i="126" l="1"/>
  <c r="I316" i="126"/>
  <c r="BN315" i="126" l="1"/>
  <c r="BL315" i="126"/>
  <c r="J316" i="126"/>
  <c r="I317" i="126"/>
  <c r="J317" i="126" s="1"/>
  <c r="BL316" i="126" l="1"/>
  <c r="BN316" i="126"/>
  <c r="I318" i="126"/>
  <c r="BL317" i="126" l="1"/>
  <c r="BN317" i="126"/>
  <c r="J318" i="126"/>
  <c r="I319" i="126"/>
  <c r="J319" i="126" s="1"/>
  <c r="BN318" i="126" l="1"/>
  <c r="I320" i="126"/>
  <c r="BL319" i="126" l="1"/>
  <c r="J320" i="126"/>
  <c r="BL318" i="126"/>
  <c r="I321" i="126"/>
  <c r="J321" i="126" s="1"/>
  <c r="BN320" i="126" l="1"/>
  <c r="BL320" i="126"/>
  <c r="BN319" i="126"/>
  <c r="I322" i="126"/>
  <c r="BL321" i="126" l="1"/>
  <c r="BN321" i="126"/>
  <c r="J322" i="126"/>
  <c r="I323" i="126"/>
  <c r="J323" i="126" l="1"/>
  <c r="I324" i="126"/>
  <c r="BN323" i="126" l="1"/>
  <c r="BL323" i="126"/>
  <c r="BN322" i="126"/>
  <c r="J324" i="126"/>
  <c r="BL324" i="126"/>
  <c r="BL322" i="126"/>
  <c r="I325" i="126"/>
  <c r="J325" i="126" l="1"/>
  <c r="BN324" i="126"/>
  <c r="BL325" i="126" l="1"/>
  <c r="BN325" i="126"/>
  <c r="I326" i="126"/>
  <c r="J326" i="126" l="1"/>
  <c r="BL326" i="126" l="1"/>
  <c r="I327" i="126"/>
  <c r="J327" i="126" l="1"/>
  <c r="BL327" i="126"/>
  <c r="BN326" i="126"/>
  <c r="BN327" i="126"/>
  <c r="I328" i="126"/>
  <c r="J328" i="126" l="1"/>
  <c r="I329" i="126"/>
  <c r="J329" i="126" l="1"/>
  <c r="BN328" i="126"/>
  <c r="BL328" i="126"/>
  <c r="BL329" i="126" l="1"/>
  <c r="BN329" i="126"/>
  <c r="I330" i="126"/>
  <c r="J330" i="126" l="1"/>
  <c r="I331" i="126"/>
  <c r="J331" i="126" s="1"/>
  <c r="BL330" i="126" l="1"/>
  <c r="BL331" i="126"/>
  <c r="I332" i="126"/>
  <c r="BN331" i="126" l="1"/>
  <c r="BN330" i="126"/>
  <c r="J332" i="126"/>
  <c r="BL332" i="126" l="1"/>
  <c r="BN332" i="126"/>
  <c r="I333" i="126"/>
  <c r="J333" i="126" l="1"/>
  <c r="I334" i="126"/>
  <c r="BL333" i="126" l="1"/>
  <c r="J334" i="126"/>
  <c r="BN333" i="126" l="1"/>
  <c r="BL334" i="126"/>
  <c r="BN334" i="126"/>
  <c r="I335" i="126"/>
  <c r="J335" i="126" l="1"/>
  <c r="I336" i="126"/>
  <c r="J336" i="126"/>
  <c r="BL335" i="126" l="1"/>
  <c r="BN335" i="126"/>
  <c r="BN336" i="126"/>
  <c r="I337" i="126"/>
  <c r="BL336" i="126" l="1"/>
  <c r="J337" i="126"/>
  <c r="BN337" i="126"/>
  <c r="BL337" i="126"/>
  <c r="I338" i="126"/>
  <c r="J338" i="126" l="1"/>
  <c r="BL338" i="126" l="1"/>
  <c r="BN338" i="126"/>
  <c r="I339" i="126"/>
  <c r="J339" i="126" l="1"/>
  <c r="I340" i="126"/>
  <c r="BL339" i="126" l="1"/>
  <c r="J340" i="126"/>
  <c r="BL340" i="126"/>
  <c r="I341" i="126"/>
  <c r="J341" i="126" s="1"/>
  <c r="BN340" i="126" l="1"/>
  <c r="BN339" i="126"/>
  <c r="I342" i="126"/>
  <c r="BN341" i="126" l="1"/>
  <c r="J342" i="126"/>
  <c r="BL341" i="126"/>
  <c r="I343" i="126"/>
  <c r="J343" i="126" l="1"/>
  <c r="BL342" i="126" l="1"/>
  <c r="BN342" i="126"/>
  <c r="BL343" i="126"/>
  <c r="I344" i="126"/>
  <c r="J344" i="126" l="1"/>
  <c r="BN343" i="126" l="1"/>
  <c r="BL344" i="126"/>
  <c r="I345" i="126"/>
  <c r="J345" i="126" l="1"/>
  <c r="BN344" i="126" l="1"/>
  <c r="BL345" i="126" l="1"/>
  <c r="BN345" i="126"/>
  <c r="I346" i="126"/>
  <c r="J346" i="126" l="1"/>
  <c r="I347" i="126"/>
  <c r="BN346" i="126" l="1"/>
  <c r="J347" i="126"/>
  <c r="I348" i="126"/>
  <c r="J348" i="126" s="1"/>
  <c r="BN347" i="126" l="1"/>
  <c r="BL347" i="126"/>
  <c r="BL346" i="126"/>
  <c r="I349" i="126"/>
  <c r="BL348" i="126" l="1"/>
  <c r="J349" i="126"/>
  <c r="I350" i="126"/>
  <c r="BN348" i="126" l="1"/>
  <c r="BL349" i="126"/>
  <c r="J350" i="126"/>
  <c r="BN349" i="126" l="1"/>
  <c r="BL350" i="126"/>
  <c r="I351" i="126"/>
  <c r="J351" i="126" l="1"/>
  <c r="BN350" i="126"/>
  <c r="BN351" i="126" l="1"/>
  <c r="I352" i="126"/>
  <c r="BL351" i="126" l="1"/>
  <c r="J352" i="126"/>
  <c r="BL352" i="126" l="1"/>
  <c r="BN352" i="126"/>
  <c r="I353" i="126"/>
  <c r="J353" i="126" s="1"/>
  <c r="I354" i="126" l="1"/>
  <c r="BL353" i="126" l="1"/>
  <c r="BN353" i="126"/>
  <c r="J354" i="126"/>
  <c r="I355" i="126"/>
  <c r="J355" i="126" s="1"/>
  <c r="BN354" i="126" l="1"/>
  <c r="BL354" i="126"/>
  <c r="I356" i="126"/>
  <c r="BN355" i="126" l="1"/>
  <c r="BL355" i="126"/>
  <c r="J356" i="126"/>
  <c r="I357" i="126"/>
  <c r="J357" i="126" l="1"/>
  <c r="BL356" i="126" l="1"/>
  <c r="BN356" i="126"/>
  <c r="BL357" i="126"/>
  <c r="BN357" i="126"/>
  <c r="I358" i="126"/>
  <c r="J358" i="126" l="1"/>
  <c r="I359" i="126"/>
  <c r="BL358" i="126" l="1"/>
  <c r="J359" i="126"/>
  <c r="BN358" i="126" l="1"/>
  <c r="I360" i="126"/>
  <c r="J360" i="126"/>
  <c r="BL359" i="126" l="1"/>
  <c r="BN359" i="126"/>
  <c r="BL360" i="126" l="1"/>
  <c r="BN360" i="126"/>
  <c r="I361" i="126"/>
  <c r="J361" i="126" l="1"/>
  <c r="I362" i="126"/>
  <c r="J362" i="126" l="1"/>
  <c r="BL362" i="126"/>
  <c r="BL361" i="126"/>
  <c r="BN361" i="126"/>
  <c r="I363" i="126"/>
  <c r="J363" i="126" s="1"/>
  <c r="BN362" i="126" l="1"/>
  <c r="I364" i="126"/>
  <c r="BL363" i="126" l="1"/>
  <c r="BN363" i="126"/>
  <c r="J364" i="126"/>
  <c r="BL364" i="126"/>
  <c r="I365" i="126"/>
  <c r="J365" i="126"/>
  <c r="I366" i="126" l="1"/>
  <c r="BL365" i="126" l="1"/>
  <c r="BN365" i="126"/>
  <c r="BN364" i="126"/>
  <c r="J366" i="126"/>
  <c r="I367" i="126"/>
  <c r="BL366" i="126" l="1"/>
  <c r="J367" i="126"/>
  <c r="BN366" i="126"/>
  <c r="I368" i="126"/>
  <c r="BL367" i="126" l="1"/>
  <c r="BN368" i="126"/>
  <c r="J368" i="126"/>
  <c r="BN367" i="126"/>
  <c r="I369" i="126"/>
  <c r="BL368" i="126" l="1"/>
  <c r="J369" i="126"/>
  <c r="BL369" i="126"/>
  <c r="I370" i="126"/>
  <c r="J370" i="126" l="1"/>
  <c r="BN369" i="126" l="1"/>
  <c r="BL370" i="126"/>
  <c r="BN370" i="126"/>
  <c r="I371" i="126"/>
  <c r="J371" i="126" l="1"/>
  <c r="I372" i="126"/>
  <c r="J372" i="126"/>
  <c r="BL371" i="126" l="1"/>
  <c r="BN371" i="126"/>
  <c r="BN372" i="126"/>
  <c r="BL372" i="126"/>
  <c r="I373" i="126"/>
  <c r="J373" i="126" l="1"/>
  <c r="BL373" i="126" l="1"/>
  <c r="I374" i="126"/>
  <c r="J374" i="126" l="1"/>
  <c r="BN373" i="126"/>
  <c r="BL374" i="126" l="1"/>
  <c r="BN374" i="126"/>
  <c r="I375" i="126"/>
  <c r="J375" i="126"/>
  <c r="I376" i="126" l="1"/>
  <c r="BN375" i="126" l="1"/>
  <c r="BL375" i="126"/>
  <c r="J376" i="126"/>
  <c r="I377" i="126"/>
  <c r="BL376" i="126" l="1"/>
  <c r="J377" i="126"/>
  <c r="I378" i="126"/>
  <c r="BN377" i="126" l="1"/>
  <c r="BL377" i="126"/>
  <c r="BN376" i="126"/>
  <c r="J378" i="126"/>
  <c r="BL378" i="126" l="1"/>
  <c r="I379" i="126"/>
  <c r="J379" i="126" l="1"/>
  <c r="BN378" i="126"/>
  <c r="I380" i="126"/>
  <c r="J380" i="126" l="1"/>
  <c r="I381" i="126"/>
  <c r="J381" i="126"/>
  <c r="BL380" i="126" l="1"/>
  <c r="BL379" i="126"/>
  <c r="BN379" i="126"/>
  <c r="BN380" i="126"/>
  <c r="I382" i="126"/>
  <c r="BN381" i="126" l="1"/>
  <c r="BL381" i="126"/>
  <c r="J382" i="126"/>
  <c r="I383" i="126"/>
  <c r="BN382" i="126" l="1"/>
  <c r="BL382" i="126"/>
  <c r="J383" i="126"/>
  <c r="BL383" i="126"/>
  <c r="I384" i="126"/>
  <c r="J384" i="126"/>
  <c r="BN383" i="126" l="1"/>
  <c r="I385" i="126"/>
  <c r="J385" i="126" l="1"/>
  <c r="I386" i="126"/>
  <c r="J386" i="126"/>
  <c r="BL385" i="126" l="1"/>
  <c r="BL384" i="126"/>
  <c r="BN384" i="126"/>
  <c r="BN385" i="126"/>
  <c r="I387" i="126"/>
  <c r="BL386" i="126" l="1"/>
  <c r="J387" i="126"/>
  <c r="I388" i="126"/>
  <c r="J388" i="126"/>
  <c r="BN386" i="126" l="1"/>
  <c r="I389" i="126"/>
  <c r="BN387" i="126" l="1"/>
  <c r="BL388" i="126"/>
  <c r="BL387" i="126"/>
  <c r="J389" i="126"/>
  <c r="I390" i="126"/>
  <c r="BL389" i="126" l="1"/>
  <c r="BN388" i="126"/>
  <c r="J390" i="126"/>
  <c r="BN389" i="126"/>
  <c r="I391" i="126"/>
  <c r="BN390" i="126" l="1"/>
  <c r="BL390" i="126"/>
  <c r="J391" i="126"/>
  <c r="BL391" i="126" l="1"/>
  <c r="I392" i="126"/>
  <c r="J392" i="126" l="1"/>
  <c r="BN391" i="126"/>
  <c r="I393" i="126"/>
  <c r="BN392" i="126" l="1"/>
  <c r="BL392" i="126"/>
  <c r="J393" i="126"/>
  <c r="I394" i="126"/>
  <c r="BL393" i="126" l="1"/>
  <c r="J394" i="126"/>
  <c r="BN393" i="126" l="1"/>
  <c r="BL394" i="126"/>
  <c r="I395" i="126"/>
  <c r="J395" i="126" l="1"/>
  <c r="BN394" i="126"/>
  <c r="BL395" i="126" l="1"/>
  <c r="BN395" i="126"/>
  <c r="I396" i="126"/>
  <c r="J396" i="126" l="1"/>
  <c r="I397" i="126"/>
  <c r="BL396" i="126" l="1"/>
  <c r="J397" i="126"/>
  <c r="BN396" i="126"/>
  <c r="I398" i="126"/>
  <c r="BN397" i="126" l="1"/>
  <c r="BL397" i="126"/>
  <c r="J398" i="126"/>
  <c r="BL398" i="126" l="1"/>
  <c r="BN398" i="126"/>
  <c r="I399" i="126"/>
  <c r="J399" i="126" l="1"/>
  <c r="I400" i="126"/>
  <c r="BL399" i="126" l="1"/>
  <c r="BN399" i="126"/>
  <c r="J400" i="126"/>
  <c r="I401" i="126"/>
  <c r="J401" i="126" l="1"/>
  <c r="BL400" i="126"/>
  <c r="BN400" i="126"/>
  <c r="I402" i="126"/>
  <c r="J402" i="126" l="1"/>
  <c r="BN401" i="126"/>
  <c r="BL401" i="126"/>
  <c r="BL402" i="126" l="1"/>
  <c r="I403" i="126"/>
  <c r="J403" i="126" l="1"/>
  <c r="BN402" i="126"/>
  <c r="I404" i="126"/>
  <c r="BL403" i="126" l="1"/>
  <c r="J404" i="126"/>
  <c r="BN403" i="126"/>
  <c r="I405" i="126"/>
  <c r="J405" i="126" l="1"/>
  <c r="I406" i="126"/>
  <c r="J406" i="126"/>
  <c r="BL405" i="126" l="1"/>
  <c r="BN405" i="126"/>
  <c r="BL404" i="126"/>
  <c r="BN404" i="126"/>
  <c r="I407" i="126"/>
  <c r="BL406" i="126" l="1"/>
  <c r="BN406" i="126"/>
  <c r="J407" i="126"/>
  <c r="BL407" i="126" l="1"/>
  <c r="BN407" i="126"/>
  <c r="I408" i="126"/>
  <c r="J408" i="126" s="1"/>
  <c r="I409" i="126" l="1"/>
  <c r="BL408" i="126" l="1"/>
  <c r="J409" i="126"/>
  <c r="I410" i="126"/>
  <c r="BL409" i="126" l="1"/>
  <c r="BN408" i="126"/>
  <c r="J410" i="126"/>
  <c r="BN409" i="126" l="1"/>
  <c r="BL410" i="126"/>
  <c r="BN410" i="126"/>
  <c r="I411" i="126"/>
  <c r="J411" i="126" l="1"/>
  <c r="BL411" i="126" l="1"/>
  <c r="I412" i="126"/>
  <c r="J412" i="126"/>
  <c r="BL412" i="126" l="1"/>
  <c r="BN411" i="126"/>
  <c r="BN412" i="126"/>
  <c r="I413" i="126"/>
  <c r="J413" i="126" l="1"/>
  <c r="BL413" i="126" l="1"/>
  <c r="I414" i="126"/>
  <c r="J414" i="126" l="1"/>
  <c r="BN413" i="126" l="1"/>
  <c r="I415" i="126"/>
  <c r="J415" i="126" l="1"/>
  <c r="BL414" i="126"/>
  <c r="BN414" i="126" l="1"/>
  <c r="BL415" i="126"/>
  <c r="I416" i="126"/>
  <c r="BN415" i="126" l="1"/>
  <c r="J416" i="126"/>
  <c r="I417" i="126"/>
  <c r="J417" i="126" s="1"/>
  <c r="BL416" i="126" l="1"/>
  <c r="BN416" i="126" l="1"/>
  <c r="BL417" i="126"/>
  <c r="I418" i="126"/>
  <c r="J418" i="126"/>
  <c r="BL418" i="126" l="1"/>
  <c r="BN417" i="126"/>
  <c r="I419" i="126"/>
  <c r="J419" i="126"/>
  <c r="BN418" i="126" l="1"/>
  <c r="I420" i="126" l="1"/>
  <c r="J420" i="126"/>
  <c r="O3" i="126" l="1"/>
  <c r="BN419" i="126"/>
  <c r="BL419" i="126"/>
  <c r="BL420" i="126" l="1"/>
  <c r="BN420" i="126" l="1"/>
  <c r="CB17" i="126" l="1"/>
  <c r="CZ17" i="126" s="1"/>
  <c r="T4" i="126" l="1"/>
  <c r="U4" i="126"/>
  <c r="B4" i="126" l="1"/>
  <c r="C4" i="126"/>
  <c r="BM335" i="129" l="1"/>
  <c r="BJ335" i="129"/>
  <c r="BK335" i="129"/>
  <c r="BJ345" i="130"/>
  <c r="BK345" i="130"/>
  <c r="BM345" i="130"/>
  <c r="BJ337" i="127"/>
  <c r="BK337" i="127"/>
  <c r="BM337" i="127"/>
  <c r="BJ390" i="128"/>
  <c r="BK390" i="128"/>
  <c r="BM390" i="128"/>
  <c r="BJ22" i="126"/>
  <c r="BK22" i="126"/>
  <c r="BM22" i="126"/>
  <c r="BK418" i="129"/>
  <c r="BM418" i="129"/>
  <c r="BJ418" i="129"/>
  <c r="BK228" i="130"/>
  <c r="BM228" i="130"/>
  <c r="BJ228" i="130"/>
  <c r="BJ348" i="129"/>
  <c r="BK348" i="129"/>
  <c r="BM348" i="129"/>
  <c r="BK186" i="130"/>
  <c r="BM186" i="130"/>
  <c r="BJ186" i="130"/>
  <c r="BM366" i="127"/>
  <c r="BJ366" i="127"/>
  <c r="BK366" i="127"/>
  <c r="BK401" i="128"/>
  <c r="BM401" i="128"/>
  <c r="BJ401" i="128"/>
  <c r="BJ120" i="126"/>
  <c r="BK120" i="126"/>
  <c r="BM120" i="126"/>
  <c r="BM309" i="127"/>
  <c r="BJ309" i="127"/>
  <c r="BK309" i="127"/>
  <c r="BK158" i="127"/>
  <c r="BM158" i="127"/>
  <c r="BJ158" i="127"/>
  <c r="BM130" i="129"/>
  <c r="BJ130" i="129"/>
  <c r="BK130" i="129"/>
  <c r="BM188" i="128"/>
  <c r="BJ188" i="128"/>
  <c r="BK188" i="128"/>
  <c r="BJ143" i="128"/>
  <c r="BK143" i="128"/>
  <c r="BM143" i="128"/>
  <c r="BK295" i="127"/>
  <c r="BM295" i="127"/>
  <c r="BJ295" i="127"/>
  <c r="BM407" i="126"/>
  <c r="BJ407" i="126"/>
  <c r="BK407" i="126"/>
  <c r="BM434" i="127"/>
  <c r="BJ434" i="127"/>
  <c r="BK434" i="127"/>
  <c r="BJ73" i="128"/>
  <c r="BK73" i="128"/>
  <c r="BM73" i="128"/>
  <c r="BJ443" i="127"/>
  <c r="BK443" i="127"/>
  <c r="BM443" i="127"/>
  <c r="BK458" i="127"/>
  <c r="BM458" i="127"/>
  <c r="BJ458" i="127"/>
  <c r="BK76" i="128"/>
  <c r="BM76" i="128"/>
  <c r="BJ76" i="128"/>
  <c r="BK332" i="130"/>
  <c r="BM332" i="130"/>
  <c r="BJ332" i="130"/>
  <c r="BJ190" i="128"/>
  <c r="BK190" i="128"/>
  <c r="BM190" i="128"/>
  <c r="BJ165" i="128"/>
  <c r="BK165" i="128"/>
  <c r="BM165" i="128"/>
  <c r="BM174" i="129"/>
  <c r="BJ174" i="129"/>
  <c r="BK174" i="129"/>
  <c r="BM148" i="130"/>
  <c r="BJ148" i="130"/>
  <c r="BK148" i="130"/>
  <c r="BM329" i="128"/>
  <c r="BJ329" i="128"/>
  <c r="BK329" i="128"/>
  <c r="BK81" i="130"/>
  <c r="BM81" i="130"/>
  <c r="BJ81" i="130"/>
  <c r="BK218" i="126"/>
  <c r="BM218" i="126"/>
  <c r="BJ218" i="126"/>
  <c r="BJ132" i="129"/>
  <c r="BK132" i="129"/>
  <c r="BM132" i="129"/>
  <c r="BK324" i="130"/>
  <c r="BM324" i="130"/>
  <c r="BJ324" i="130"/>
  <c r="BJ379" i="130"/>
  <c r="BK379" i="130"/>
  <c r="BM379" i="130"/>
  <c r="BK56" i="128"/>
  <c r="BM56" i="128"/>
  <c r="BJ56" i="128"/>
  <c r="BJ256" i="128"/>
  <c r="BK256" i="128"/>
  <c r="BM256" i="128"/>
  <c r="BK92" i="128"/>
  <c r="BM92" i="128"/>
  <c r="BJ92" i="128"/>
  <c r="BM365" i="129"/>
  <c r="BJ365" i="129"/>
  <c r="BK365" i="129"/>
  <c r="BK49" i="130"/>
  <c r="BM49" i="130"/>
  <c r="BJ49" i="130"/>
  <c r="BK385" i="128"/>
  <c r="BM385" i="128"/>
  <c r="BJ385" i="128"/>
  <c r="BJ51" i="127"/>
  <c r="BK51" i="127"/>
  <c r="BM51" i="127"/>
  <c r="BK175" i="127"/>
  <c r="BM175" i="127"/>
  <c r="BJ175" i="127"/>
  <c r="BK65" i="126"/>
  <c r="BM65" i="126"/>
  <c r="BJ65" i="126"/>
  <c r="BK225" i="130"/>
  <c r="BM225" i="130"/>
  <c r="BJ225" i="130"/>
  <c r="BK181" i="128"/>
  <c r="BM181" i="128"/>
  <c r="BJ181" i="128"/>
  <c r="BM315" i="129"/>
  <c r="BJ315" i="129"/>
  <c r="BK315" i="129"/>
  <c r="BJ363" i="126"/>
  <c r="BK363" i="126"/>
  <c r="BM363" i="126"/>
  <c r="BJ135" i="128"/>
  <c r="BK135" i="128"/>
  <c r="BM135" i="128"/>
  <c r="BK81" i="129"/>
  <c r="BM81" i="129"/>
  <c r="BJ81" i="129"/>
  <c r="BM295" i="128"/>
  <c r="BJ295" i="128"/>
  <c r="BK295" i="128"/>
  <c r="BK28" i="127"/>
  <c r="BM28" i="127"/>
  <c r="BJ28" i="127"/>
  <c r="BJ311" i="127"/>
  <c r="BK311" i="127"/>
  <c r="BM311" i="127"/>
  <c r="BK35" i="130"/>
  <c r="BM35" i="130"/>
  <c r="BJ35" i="130"/>
  <c r="BM173" i="126"/>
  <c r="BJ173" i="126"/>
  <c r="BK173" i="126"/>
  <c r="BK380" i="127"/>
  <c r="BM380" i="127"/>
  <c r="BJ380" i="127"/>
  <c r="BJ260" i="127"/>
  <c r="BK260" i="127"/>
  <c r="BM260" i="127"/>
  <c r="BK297" i="129"/>
  <c r="BM297" i="129"/>
  <c r="BJ297" i="129"/>
  <c r="BM189" i="126"/>
  <c r="BJ189" i="126"/>
  <c r="BK189" i="126"/>
  <c r="BK269" i="128"/>
  <c r="BM269" i="128"/>
  <c r="BJ269" i="128"/>
  <c r="BM117" i="127"/>
  <c r="BJ117" i="127"/>
  <c r="BK117" i="127"/>
  <c r="BK309" i="130"/>
  <c r="BM309" i="130"/>
  <c r="BJ309" i="130"/>
  <c r="BK375" i="129"/>
  <c r="BM375" i="129"/>
  <c r="BJ375" i="129"/>
  <c r="BK278" i="126"/>
  <c r="BM278" i="126"/>
  <c r="BJ278" i="126"/>
  <c r="BM134" i="130"/>
  <c r="BJ134" i="130"/>
  <c r="BK134" i="130"/>
  <c r="BJ183" i="128"/>
  <c r="BK183" i="128"/>
  <c r="BM183" i="128"/>
  <c r="BK149" i="126"/>
  <c r="BM149" i="126"/>
  <c r="BJ149" i="126"/>
  <c r="BJ100" i="127"/>
  <c r="BK100" i="127"/>
  <c r="BM100" i="127"/>
  <c r="BK345" i="129"/>
  <c r="BM345" i="129"/>
  <c r="BJ345" i="129"/>
  <c r="BK112" i="129"/>
  <c r="BM112" i="129"/>
  <c r="BJ112" i="129"/>
  <c r="BK268" i="128"/>
  <c r="BM268" i="128"/>
  <c r="BJ268" i="128"/>
  <c r="BJ123" i="129"/>
  <c r="BK123" i="129"/>
  <c r="BM123" i="129"/>
  <c r="BK27" i="128"/>
  <c r="BM27" i="128"/>
  <c r="BJ27" i="128"/>
  <c r="BK328" i="130"/>
  <c r="BM328" i="130"/>
  <c r="BJ328" i="130"/>
  <c r="BM379" i="127"/>
  <c r="BJ379" i="127"/>
  <c r="BK379" i="127"/>
  <c r="BJ287" i="129"/>
  <c r="BK287" i="129"/>
  <c r="BM287" i="129"/>
  <c r="BJ147" i="129"/>
  <c r="BK147" i="129"/>
  <c r="BM147" i="129"/>
  <c r="BK174" i="126"/>
  <c r="BM174" i="126"/>
  <c r="BJ174" i="126"/>
  <c r="BK127" i="128"/>
  <c r="BM127" i="128"/>
  <c r="BJ127" i="128"/>
  <c r="BM26" i="129"/>
  <c r="BJ26" i="129"/>
  <c r="BK26" i="129"/>
  <c r="BJ327" i="126"/>
  <c r="BK327" i="126"/>
  <c r="BM327" i="126"/>
  <c r="BM166" i="126"/>
  <c r="BJ166" i="126"/>
  <c r="BK166" i="126"/>
  <c r="BK300" i="129"/>
  <c r="BM300" i="129"/>
  <c r="BJ300" i="129"/>
  <c r="BJ365" i="126"/>
  <c r="BK365" i="126"/>
  <c r="BM365" i="126"/>
  <c r="BJ28" i="130"/>
  <c r="BK28" i="130"/>
  <c r="BM28" i="130"/>
  <c r="BJ358" i="126"/>
  <c r="BK358" i="126"/>
  <c r="BM358" i="126"/>
  <c r="BK207" i="127"/>
  <c r="BM207" i="127"/>
  <c r="BJ207" i="127"/>
  <c r="BK121" i="129"/>
  <c r="BM121" i="129"/>
  <c r="BJ121" i="129"/>
  <c r="BK31" i="128"/>
  <c r="BM31" i="128"/>
  <c r="BJ31" i="128"/>
  <c r="BM395" i="127"/>
  <c r="BJ395" i="127"/>
  <c r="BK395" i="127"/>
  <c r="BJ60" i="127"/>
  <c r="BK60" i="127"/>
  <c r="BM60" i="127"/>
  <c r="BM140" i="127"/>
  <c r="BJ140" i="127"/>
  <c r="BK140" i="127"/>
  <c r="BM69" i="130"/>
  <c r="BJ69" i="130"/>
  <c r="BK69" i="130"/>
  <c r="BJ59" i="130"/>
  <c r="BK59" i="130"/>
  <c r="BM59" i="130"/>
  <c r="BM230" i="130"/>
  <c r="BJ230" i="130"/>
  <c r="BK230" i="130"/>
  <c r="BJ431" i="129"/>
  <c r="BK431" i="129"/>
  <c r="BM431" i="129"/>
  <c r="BM100" i="126"/>
  <c r="BJ100" i="126"/>
  <c r="BK100" i="126"/>
  <c r="BK117" i="130"/>
  <c r="BM117" i="130"/>
  <c r="BJ117" i="130"/>
  <c r="BK456" i="127"/>
  <c r="BM456" i="127"/>
  <c r="BJ456" i="127"/>
  <c r="BJ15" i="130"/>
  <c r="BK15" i="130"/>
  <c r="BM15" i="130"/>
  <c r="BK109" i="127"/>
  <c r="BM109" i="127"/>
  <c r="BJ109" i="127"/>
  <c r="BK288" i="130"/>
  <c r="BM288" i="130"/>
  <c r="BJ288" i="130"/>
  <c r="BM224" i="126"/>
  <c r="BJ224" i="126"/>
  <c r="BK224" i="126"/>
  <c r="BK236" i="126"/>
  <c r="BM236" i="126"/>
  <c r="BJ236" i="126"/>
  <c r="BJ41" i="128"/>
  <c r="BK41" i="128"/>
  <c r="BM41" i="128"/>
  <c r="BJ122" i="129"/>
  <c r="BK122" i="129"/>
  <c r="BM122" i="129"/>
  <c r="BM96" i="127"/>
  <c r="BJ96" i="127"/>
  <c r="BK96" i="127"/>
  <c r="BM115" i="126"/>
  <c r="BJ115" i="126"/>
  <c r="BK115" i="126"/>
  <c r="BM118" i="130"/>
  <c r="BJ118" i="130"/>
  <c r="BK118" i="130"/>
  <c r="BM309" i="129"/>
  <c r="BJ309" i="129"/>
  <c r="BK309" i="129"/>
  <c r="BM462" i="127"/>
  <c r="BJ462" i="127"/>
  <c r="BK462" i="127"/>
  <c r="BM75" i="127"/>
  <c r="BJ75" i="127"/>
  <c r="BK75" i="127"/>
  <c r="BK187" i="126"/>
  <c r="BM187" i="126"/>
  <c r="BJ187" i="126"/>
  <c r="BJ14" i="126"/>
  <c r="BK14" i="126"/>
  <c r="BM14" i="126"/>
  <c r="BK101" i="129"/>
  <c r="BM101" i="129"/>
  <c r="BJ101" i="129"/>
  <c r="BJ203" i="129"/>
  <c r="BK203" i="129"/>
  <c r="BM203" i="129"/>
  <c r="BK108" i="126"/>
  <c r="BM108" i="126"/>
  <c r="BJ108" i="126"/>
  <c r="BK393" i="127"/>
  <c r="BM393" i="127"/>
  <c r="BJ393" i="127"/>
  <c r="BK118" i="129"/>
  <c r="BM118" i="129"/>
  <c r="BJ118" i="129"/>
  <c r="BJ383" i="128"/>
  <c r="BK383" i="128"/>
  <c r="BM383" i="128"/>
  <c r="BK131" i="130"/>
  <c r="BM131" i="130"/>
  <c r="BJ131" i="130"/>
  <c r="BK257" i="129"/>
  <c r="BM257" i="129"/>
  <c r="BJ257" i="129"/>
  <c r="BM384" i="126"/>
  <c r="BJ384" i="126"/>
  <c r="BK384" i="126"/>
  <c r="BJ316" i="130"/>
  <c r="BK316" i="130"/>
  <c r="BM316" i="130"/>
  <c r="BK276" i="129"/>
  <c r="BM276" i="129"/>
  <c r="BJ276" i="129"/>
  <c r="BK292" i="126"/>
  <c r="BM292" i="126"/>
  <c r="BJ292" i="126"/>
  <c r="BK124" i="127"/>
  <c r="BM124" i="127"/>
  <c r="BJ124" i="127"/>
  <c r="BJ98" i="129"/>
  <c r="BK98" i="129"/>
  <c r="BM98" i="129"/>
  <c r="BJ93" i="126"/>
  <c r="BK93" i="126"/>
  <c r="BM93" i="126"/>
  <c r="BK387" i="129"/>
  <c r="BM387" i="129"/>
  <c r="BJ387" i="129"/>
  <c r="BJ346" i="127"/>
  <c r="BK346" i="127"/>
  <c r="BM346" i="127"/>
  <c r="BJ331" i="129"/>
  <c r="BK331" i="129"/>
  <c r="BM331" i="129"/>
  <c r="BK66" i="130"/>
  <c r="BM66" i="130"/>
  <c r="BJ66" i="130"/>
  <c r="BM182" i="127"/>
  <c r="BJ182" i="127"/>
  <c r="BK182" i="127"/>
  <c r="BJ438" i="127"/>
  <c r="BK438" i="127"/>
  <c r="BM438" i="127"/>
  <c r="BK235" i="126"/>
  <c r="BM235" i="126"/>
  <c r="BJ235" i="126"/>
  <c r="BJ156" i="129"/>
  <c r="BK156" i="129"/>
  <c r="BM156" i="129"/>
  <c r="BJ362" i="127"/>
  <c r="BK362" i="127"/>
  <c r="BM362" i="127"/>
  <c r="BJ389" i="127"/>
  <c r="BK389" i="127"/>
  <c r="BM389" i="127"/>
  <c r="BK399" i="126"/>
  <c r="BM399" i="126"/>
  <c r="BJ399" i="126"/>
  <c r="BK250" i="126"/>
  <c r="BM250" i="126"/>
  <c r="BJ250" i="126"/>
  <c r="BK113" i="129"/>
  <c r="BM113" i="129"/>
  <c r="BJ113" i="129"/>
  <c r="BM327" i="127"/>
  <c r="BJ327" i="127"/>
  <c r="BK327" i="127"/>
  <c r="BM257" i="130"/>
  <c r="BJ257" i="130"/>
  <c r="BK257" i="130"/>
  <c r="BM65" i="128"/>
  <c r="BJ65" i="128"/>
  <c r="BK65" i="128"/>
  <c r="BK414" i="129"/>
  <c r="BM414" i="129"/>
  <c r="BJ414" i="129"/>
  <c r="BJ247" i="129"/>
  <c r="BK247" i="129"/>
  <c r="BM247" i="129"/>
  <c r="BM430" i="129"/>
  <c r="BJ430" i="129"/>
  <c r="BK430" i="129"/>
  <c r="BJ415" i="126"/>
  <c r="BK415" i="126"/>
  <c r="BM415" i="126"/>
  <c r="BK163" i="128"/>
  <c r="BM163" i="128"/>
  <c r="BJ163" i="128"/>
  <c r="BK385" i="129"/>
  <c r="BM385" i="129"/>
  <c r="BJ385" i="129"/>
  <c r="BM252" i="130"/>
  <c r="BJ252" i="130"/>
  <c r="BK252" i="130"/>
  <c r="BJ311" i="126"/>
  <c r="BK311" i="126"/>
  <c r="BM311" i="126"/>
  <c r="BJ298" i="129"/>
  <c r="BK298" i="129"/>
  <c r="BM298" i="129"/>
  <c r="BM175" i="130"/>
  <c r="BJ175" i="130"/>
  <c r="BK175" i="130"/>
  <c r="BK72" i="127"/>
  <c r="BM72" i="127"/>
  <c r="BJ72" i="127"/>
  <c r="BJ175" i="129"/>
  <c r="BK175" i="129"/>
  <c r="BM175" i="129"/>
  <c r="BM356" i="126"/>
  <c r="BJ356" i="126"/>
  <c r="BK356" i="126"/>
  <c r="BK394" i="128"/>
  <c r="BM394" i="128"/>
  <c r="BJ394" i="128"/>
  <c r="BK160" i="126"/>
  <c r="BM160" i="126"/>
  <c r="BJ160" i="126"/>
  <c r="BJ61" i="128"/>
  <c r="BK61" i="128"/>
  <c r="BM61" i="128"/>
  <c r="BJ105" i="128"/>
  <c r="BK105" i="128"/>
  <c r="BM105" i="128"/>
  <c r="BJ224" i="128"/>
  <c r="BK224" i="128"/>
  <c r="BM224" i="128"/>
  <c r="BK14" i="128"/>
  <c r="BM14" i="128"/>
  <c r="BJ14" i="128"/>
  <c r="BM440" i="130"/>
  <c r="BJ440" i="130"/>
  <c r="BK440" i="130"/>
  <c r="BJ65" i="130"/>
  <c r="BK65" i="130"/>
  <c r="BM65" i="130"/>
  <c r="BJ198" i="126"/>
  <c r="BK198" i="126"/>
  <c r="BM198" i="126"/>
  <c r="BM323" i="128"/>
  <c r="BJ323" i="128"/>
  <c r="BK323" i="128"/>
  <c r="BK154" i="128"/>
  <c r="BM154" i="128"/>
  <c r="BJ154" i="128"/>
  <c r="BK342" i="129"/>
  <c r="BM342" i="129"/>
  <c r="BJ342" i="129"/>
  <c r="BM384" i="128"/>
  <c r="BJ384" i="128"/>
  <c r="BK384" i="128"/>
  <c r="BK158" i="129"/>
  <c r="BM158" i="129"/>
  <c r="BJ158" i="129"/>
  <c r="BK464" i="129"/>
  <c r="BM464" i="129"/>
  <c r="BJ464" i="129"/>
  <c r="BK264" i="127"/>
  <c r="BM264" i="127"/>
  <c r="BJ264" i="127"/>
  <c r="BJ402" i="130"/>
  <c r="BK402" i="130"/>
  <c r="BM402" i="130"/>
  <c r="BJ47" i="130"/>
  <c r="BK47" i="130"/>
  <c r="BM47" i="130"/>
  <c r="BJ157" i="130"/>
  <c r="BK157" i="130"/>
  <c r="BM157" i="130"/>
  <c r="BK150" i="129"/>
  <c r="BM150" i="129"/>
  <c r="BJ150" i="129"/>
  <c r="BJ182" i="128"/>
  <c r="BK182" i="128"/>
  <c r="BM182" i="128"/>
  <c r="BK109" i="128"/>
  <c r="BM109" i="128"/>
  <c r="BJ109" i="128"/>
  <c r="BM380" i="129"/>
  <c r="BJ380" i="129"/>
  <c r="BK380" i="129"/>
  <c r="BJ102" i="126"/>
  <c r="BK102" i="126"/>
  <c r="BM102" i="126"/>
  <c r="BM392" i="126"/>
  <c r="BJ392" i="126"/>
  <c r="BK392" i="126"/>
  <c r="BJ134" i="127"/>
  <c r="BK134" i="127"/>
  <c r="BM134" i="127"/>
  <c r="BJ420" i="130"/>
  <c r="BK420" i="130"/>
  <c r="BM420" i="130"/>
  <c r="BJ157" i="129"/>
  <c r="BK157" i="129"/>
  <c r="BM157" i="129"/>
  <c r="BK150" i="130"/>
  <c r="BM150" i="130"/>
  <c r="BJ150" i="130"/>
  <c r="BK396" i="130"/>
  <c r="BM396" i="130"/>
  <c r="BJ396" i="130"/>
  <c r="BJ197" i="126"/>
  <c r="BK197" i="126"/>
  <c r="BM197" i="126"/>
  <c r="BM365" i="130"/>
  <c r="BJ365" i="130"/>
  <c r="BK365" i="130"/>
  <c r="BJ190" i="127"/>
  <c r="BK190" i="127"/>
  <c r="BM190" i="127"/>
  <c r="BK215" i="129"/>
  <c r="BM215" i="129"/>
  <c r="BJ215" i="129"/>
  <c r="BJ307" i="126"/>
  <c r="BK307" i="126"/>
  <c r="BM307" i="126"/>
  <c r="BJ294" i="128"/>
  <c r="BK294" i="128"/>
  <c r="BM294" i="128"/>
  <c r="BK317" i="128"/>
  <c r="BM317" i="128"/>
  <c r="BJ317" i="128"/>
  <c r="BK98" i="126"/>
  <c r="BM98" i="126"/>
  <c r="BJ98" i="126"/>
  <c r="BK208" i="127"/>
  <c r="BM208" i="127"/>
  <c r="BJ208" i="127"/>
  <c r="BM267" i="127"/>
  <c r="BJ267" i="127"/>
  <c r="BK267" i="127"/>
  <c r="BJ317" i="130"/>
  <c r="BK317" i="130"/>
  <c r="BM317" i="130"/>
  <c r="BJ188" i="126"/>
  <c r="BK188" i="126"/>
  <c r="BM188" i="126"/>
  <c r="BJ427" i="130"/>
  <c r="BK427" i="130"/>
  <c r="BM427" i="130"/>
  <c r="BJ425" i="129"/>
  <c r="BK425" i="129"/>
  <c r="BM425" i="129"/>
  <c r="BJ417" i="126"/>
  <c r="BK417" i="126"/>
  <c r="BM417" i="126"/>
  <c r="BK397" i="127"/>
  <c r="BM397" i="127"/>
  <c r="BJ397" i="127"/>
  <c r="BJ232" i="129"/>
  <c r="BK232" i="129"/>
  <c r="BM232" i="129"/>
  <c r="BJ265" i="129"/>
  <c r="BK265" i="129"/>
  <c r="BM265" i="129"/>
  <c r="BJ255" i="128"/>
  <c r="BK255" i="128"/>
  <c r="BM255" i="128"/>
  <c r="BJ265" i="130"/>
  <c r="BK265" i="130"/>
  <c r="BM265" i="130"/>
  <c r="BM350" i="128"/>
  <c r="BJ350" i="128"/>
  <c r="BK350" i="128"/>
  <c r="BJ25" i="128"/>
  <c r="BK25" i="128"/>
  <c r="BM25" i="128"/>
  <c r="BJ157" i="126"/>
  <c r="BK157" i="126"/>
  <c r="BM157" i="126"/>
  <c r="BM280" i="130"/>
  <c r="BJ280" i="130"/>
  <c r="BK280" i="130"/>
  <c r="BM121" i="127"/>
  <c r="BJ121" i="127"/>
  <c r="BK121" i="127"/>
  <c r="BM308" i="129"/>
  <c r="BJ308" i="129"/>
  <c r="BK308" i="129"/>
  <c r="BM263" i="129"/>
  <c r="BJ263" i="129"/>
  <c r="BK263" i="129"/>
  <c r="BM246" i="128"/>
  <c r="BJ246" i="128"/>
  <c r="BK246" i="128"/>
  <c r="BK54" i="127"/>
  <c r="BM54" i="127"/>
  <c r="BJ54" i="127"/>
  <c r="BK341" i="130"/>
  <c r="BM341" i="130"/>
  <c r="BJ341" i="130"/>
  <c r="BK354" i="128"/>
  <c r="BM354" i="128"/>
  <c r="BJ354" i="128"/>
  <c r="BM302" i="128"/>
  <c r="BJ302" i="128"/>
  <c r="BK302" i="128"/>
  <c r="BJ126" i="130"/>
  <c r="BK126" i="130"/>
  <c r="BM126" i="130"/>
  <c r="BJ75" i="129"/>
  <c r="BK75" i="129"/>
  <c r="BM75" i="129"/>
  <c r="BM14" i="129"/>
  <c r="BJ14" i="129"/>
  <c r="BK14" i="129"/>
  <c r="BM324" i="128"/>
  <c r="BJ324" i="128"/>
  <c r="BK324" i="128"/>
  <c r="BM363" i="130"/>
  <c r="BJ363" i="130"/>
  <c r="BK363" i="130"/>
  <c r="BJ405" i="130"/>
  <c r="BK405" i="130"/>
  <c r="BM405" i="130"/>
  <c r="BJ381" i="126"/>
  <c r="BK381" i="126"/>
  <c r="BM381" i="126"/>
  <c r="BJ373" i="127"/>
  <c r="BK373" i="127"/>
  <c r="BM373" i="127"/>
  <c r="BM18" i="130"/>
  <c r="BJ18" i="130"/>
  <c r="BK18" i="130"/>
  <c r="BK435" i="129"/>
  <c r="BM435" i="129"/>
  <c r="BJ435" i="129"/>
  <c r="BJ454" i="129"/>
  <c r="BK454" i="129"/>
  <c r="BM454" i="129"/>
  <c r="BJ26" i="128"/>
  <c r="BK26" i="128"/>
  <c r="BM26" i="128"/>
  <c r="BK355" i="130"/>
  <c r="BM355" i="130"/>
  <c r="BJ355" i="130"/>
  <c r="BJ53" i="128"/>
  <c r="BK53" i="128"/>
  <c r="BM53" i="128"/>
  <c r="BM68" i="129"/>
  <c r="BJ68" i="129"/>
  <c r="BK68" i="129"/>
  <c r="BM318" i="128"/>
  <c r="BJ318" i="128"/>
  <c r="BK318" i="128"/>
  <c r="BK315" i="128"/>
  <c r="BM315" i="128"/>
  <c r="BJ315" i="128"/>
  <c r="BK221" i="126"/>
  <c r="BM221" i="126"/>
  <c r="BJ221" i="126"/>
  <c r="BK37" i="130"/>
  <c r="BM37" i="130"/>
  <c r="BJ37" i="130"/>
  <c r="BJ210" i="130"/>
  <c r="BK210" i="130"/>
  <c r="BM210" i="130"/>
  <c r="BJ141" i="127"/>
  <c r="BK141" i="127"/>
  <c r="BM141" i="127"/>
  <c r="BK391" i="126"/>
  <c r="BM391" i="126"/>
  <c r="BJ391" i="126"/>
  <c r="BM360" i="129"/>
  <c r="BJ360" i="129"/>
  <c r="BK360" i="129"/>
  <c r="BJ89" i="130"/>
  <c r="BK89" i="130"/>
  <c r="BM89" i="130"/>
  <c r="BK303" i="126"/>
  <c r="BM303" i="126"/>
  <c r="BJ303" i="126"/>
  <c r="BM349" i="129"/>
  <c r="BJ349" i="129"/>
  <c r="BK349" i="129"/>
  <c r="BJ356" i="129"/>
  <c r="BK356" i="129"/>
  <c r="BM356" i="129"/>
  <c r="BK93" i="128"/>
  <c r="BM93" i="128"/>
  <c r="BJ93" i="128"/>
  <c r="BK286" i="129"/>
  <c r="BM286" i="129"/>
  <c r="BJ286" i="129"/>
  <c r="BJ390" i="129"/>
  <c r="BK390" i="129"/>
  <c r="BM390" i="129"/>
  <c r="BJ286" i="130"/>
  <c r="BK286" i="130"/>
  <c r="BM286" i="130"/>
  <c r="BK252" i="127"/>
  <c r="BM252" i="127"/>
  <c r="BJ252" i="127"/>
  <c r="BM311" i="129"/>
  <c r="BJ311" i="129"/>
  <c r="BK311" i="129"/>
  <c r="BJ206" i="126"/>
  <c r="BK206" i="126"/>
  <c r="BM206" i="126"/>
  <c r="BM162" i="130"/>
  <c r="BJ162" i="130"/>
  <c r="BK162" i="130"/>
  <c r="BK97" i="128"/>
  <c r="BM97" i="128"/>
  <c r="BJ97" i="128"/>
  <c r="BJ417" i="127"/>
  <c r="BK417" i="127"/>
  <c r="BM417" i="127"/>
  <c r="BM208" i="129"/>
  <c r="BJ208" i="129"/>
  <c r="BK208" i="129"/>
  <c r="BJ37" i="127"/>
  <c r="BK37" i="127"/>
  <c r="BM37" i="127"/>
  <c r="BM22" i="129"/>
  <c r="BJ22" i="129"/>
  <c r="BK22" i="129"/>
  <c r="BJ463" i="129"/>
  <c r="BK463" i="129"/>
  <c r="BM463" i="129"/>
  <c r="BK411" i="128"/>
  <c r="BM411" i="128"/>
  <c r="BJ411" i="128"/>
  <c r="BJ147" i="126"/>
  <c r="BK147" i="126"/>
  <c r="BM147" i="126"/>
  <c r="BK238" i="128"/>
  <c r="BM238" i="128"/>
  <c r="BJ238" i="128"/>
  <c r="BM330" i="130"/>
  <c r="BJ330" i="130"/>
  <c r="BK330" i="130"/>
  <c r="BM307" i="130"/>
  <c r="BJ307" i="130"/>
  <c r="BK307" i="130"/>
  <c r="BK242" i="128"/>
  <c r="BM242" i="128"/>
  <c r="BJ242" i="128"/>
  <c r="BK109" i="130"/>
  <c r="BM109" i="130"/>
  <c r="BJ109" i="130"/>
  <c r="BM319" i="127"/>
  <c r="BJ319" i="127"/>
  <c r="BK319" i="127"/>
  <c r="BK246" i="127"/>
  <c r="BM246" i="127"/>
  <c r="BJ246" i="127"/>
  <c r="BJ449" i="127"/>
  <c r="BK449" i="127"/>
  <c r="BM449" i="127"/>
  <c r="BJ343" i="130"/>
  <c r="BK343" i="130"/>
  <c r="BM343" i="130"/>
  <c r="BK367" i="127"/>
  <c r="BM367" i="127"/>
  <c r="BJ367" i="127"/>
  <c r="BK18" i="128"/>
  <c r="BM18" i="128"/>
  <c r="BJ18" i="128"/>
  <c r="BK243" i="130"/>
  <c r="BM243" i="130"/>
  <c r="BJ243" i="130"/>
  <c r="BM132" i="126"/>
  <c r="BJ132" i="126"/>
  <c r="BK132" i="126"/>
  <c r="BK233" i="130"/>
  <c r="BM233" i="130"/>
  <c r="BJ233" i="130"/>
  <c r="BM79" i="127"/>
  <c r="BJ79" i="127"/>
  <c r="BK79" i="127"/>
  <c r="BJ260" i="126"/>
  <c r="BK260" i="126"/>
  <c r="BM260" i="126"/>
  <c r="BM19" i="128"/>
  <c r="BJ19" i="128"/>
  <c r="BK19" i="128"/>
  <c r="BK163" i="129"/>
  <c r="BM163" i="129"/>
  <c r="BJ163" i="129"/>
  <c r="BK404" i="130"/>
  <c r="BM404" i="130"/>
  <c r="BJ404" i="130"/>
  <c r="BK203" i="127"/>
  <c r="BM203" i="127"/>
  <c r="BJ203" i="127"/>
  <c r="BM435" i="130"/>
  <c r="BJ435" i="130"/>
  <c r="BK435" i="130"/>
  <c r="BJ367" i="130"/>
  <c r="BK367" i="130"/>
  <c r="BM367" i="130"/>
  <c r="BK234" i="126"/>
  <c r="BM234" i="126"/>
  <c r="BJ234" i="126"/>
  <c r="BK461" i="127"/>
  <c r="BM461" i="127"/>
  <c r="BJ461" i="127"/>
  <c r="BM248" i="128"/>
  <c r="BJ248" i="128"/>
  <c r="BK248" i="128"/>
  <c r="BM356" i="130"/>
  <c r="BJ356" i="130"/>
  <c r="BK356" i="130"/>
  <c r="BJ33" i="128"/>
  <c r="BK33" i="128"/>
  <c r="BM33" i="128"/>
  <c r="BM249" i="130"/>
  <c r="BJ249" i="130"/>
  <c r="BK249" i="130"/>
  <c r="BJ397" i="126"/>
  <c r="BK397" i="126"/>
  <c r="BM397" i="126"/>
  <c r="BJ221" i="130"/>
  <c r="BK221" i="130"/>
  <c r="BM221" i="130"/>
  <c r="BK110" i="126"/>
  <c r="BM110" i="126"/>
  <c r="BJ110" i="126"/>
  <c r="BK213" i="126"/>
  <c r="BM213" i="126"/>
  <c r="BJ213" i="126"/>
  <c r="BK289" i="129"/>
  <c r="BM289" i="129"/>
  <c r="BJ289" i="129"/>
  <c r="BM349" i="126"/>
  <c r="BJ349" i="126"/>
  <c r="BK349" i="126"/>
  <c r="BK352" i="130"/>
  <c r="BM352" i="130"/>
  <c r="BJ352" i="130"/>
  <c r="BJ216" i="128"/>
  <c r="BK216" i="128"/>
  <c r="BM216" i="128"/>
  <c r="BK211" i="130"/>
  <c r="BM211" i="130"/>
  <c r="BJ211" i="130"/>
  <c r="BK139" i="128"/>
  <c r="BM139" i="128"/>
  <c r="BJ139" i="128"/>
  <c r="BJ57" i="126"/>
  <c r="BK57" i="126"/>
  <c r="BM57" i="126"/>
  <c r="BM275" i="130"/>
  <c r="BJ275" i="130"/>
  <c r="BK275" i="130"/>
  <c r="BK125" i="126"/>
  <c r="BM125" i="126"/>
  <c r="BJ125" i="126"/>
  <c r="BM105" i="126"/>
  <c r="BJ105" i="126"/>
  <c r="BK105" i="126"/>
  <c r="BM383" i="129"/>
  <c r="BJ383" i="129"/>
  <c r="BK383" i="129"/>
  <c r="BK51" i="130"/>
  <c r="BM51" i="130"/>
  <c r="BJ51" i="130"/>
  <c r="BK391" i="130"/>
  <c r="BM391" i="130"/>
  <c r="BJ391" i="130"/>
  <c r="BJ377" i="130"/>
  <c r="BK377" i="130"/>
  <c r="BM377" i="130"/>
  <c r="BJ154" i="127"/>
  <c r="BK154" i="127"/>
  <c r="BM154" i="127"/>
  <c r="BK179" i="130"/>
  <c r="BM179" i="130"/>
  <c r="BJ179" i="130"/>
  <c r="BK30" i="127"/>
  <c r="BM30" i="127"/>
  <c r="BJ30" i="127"/>
  <c r="BK103" i="129"/>
  <c r="BM103" i="129"/>
  <c r="BJ103" i="129"/>
  <c r="BJ269" i="127"/>
  <c r="BK269" i="127"/>
  <c r="BM269" i="127"/>
  <c r="BK210" i="126"/>
  <c r="BM210" i="126"/>
  <c r="BJ210" i="126"/>
  <c r="BM413" i="128"/>
  <c r="BJ413" i="128"/>
  <c r="BK413" i="128"/>
  <c r="BM178" i="126"/>
  <c r="BJ178" i="126"/>
  <c r="BK178" i="126"/>
  <c r="BM197" i="130"/>
  <c r="BJ197" i="130"/>
  <c r="BK197" i="130"/>
  <c r="BK143" i="129"/>
  <c r="BM143" i="129"/>
  <c r="BJ143" i="129"/>
  <c r="BM270" i="126"/>
  <c r="BJ270" i="126"/>
  <c r="BK270" i="126"/>
  <c r="BM338" i="127"/>
  <c r="BJ338" i="127"/>
  <c r="BK338" i="127"/>
  <c r="BJ37" i="128"/>
  <c r="BK37" i="128"/>
  <c r="BM37" i="128"/>
  <c r="BJ138" i="130"/>
  <c r="BK138" i="130"/>
  <c r="BM138" i="130"/>
  <c r="BJ325" i="130"/>
  <c r="BK325" i="130"/>
  <c r="BM325" i="130"/>
  <c r="BJ16" i="129"/>
  <c r="BK16" i="129"/>
  <c r="BM16" i="129"/>
  <c r="BJ229" i="126"/>
  <c r="BK229" i="126"/>
  <c r="BM229" i="126"/>
  <c r="BJ67" i="130"/>
  <c r="BK67" i="130"/>
  <c r="BM67" i="130"/>
  <c r="BK410" i="127"/>
  <c r="BM410" i="127"/>
  <c r="BJ410" i="127"/>
  <c r="BM155" i="127"/>
  <c r="BJ155" i="127"/>
  <c r="BK155" i="127"/>
  <c r="BK357" i="128"/>
  <c r="BM357" i="128"/>
  <c r="BJ357" i="128"/>
  <c r="BJ413" i="126"/>
  <c r="BK413" i="126"/>
  <c r="BM413" i="126"/>
  <c r="BJ312" i="127"/>
  <c r="BK312" i="127"/>
  <c r="BM312" i="127"/>
  <c r="BK428" i="127"/>
  <c r="BM428" i="127"/>
  <c r="BJ428" i="127"/>
  <c r="BK296" i="129"/>
  <c r="BM296" i="129"/>
  <c r="BJ296" i="129"/>
  <c r="BM258" i="130"/>
  <c r="BJ258" i="130"/>
  <c r="BK258" i="130"/>
  <c r="BM145" i="126"/>
  <c r="BJ145" i="126"/>
  <c r="BK145" i="126"/>
  <c r="BM441" i="130"/>
  <c r="BJ441" i="130"/>
  <c r="BK441" i="130"/>
  <c r="BK380" i="128"/>
  <c r="BM380" i="128"/>
  <c r="BJ380" i="128"/>
  <c r="BK441" i="127"/>
  <c r="BM441" i="127"/>
  <c r="BJ441" i="127"/>
  <c r="BK433" i="127"/>
  <c r="BM433" i="127"/>
  <c r="BJ433" i="127"/>
  <c r="BJ53" i="130"/>
  <c r="BK53" i="130"/>
  <c r="BM53" i="130"/>
  <c r="BM335" i="126"/>
  <c r="BJ335" i="126"/>
  <c r="BK335" i="126"/>
  <c r="BJ125" i="129"/>
  <c r="BK125" i="129"/>
  <c r="BM125" i="129"/>
  <c r="BM122" i="128"/>
  <c r="BJ122" i="128"/>
  <c r="BK122" i="128"/>
  <c r="BM193" i="126"/>
  <c r="BJ193" i="126"/>
  <c r="BK193" i="126"/>
  <c r="BK329" i="130"/>
  <c r="BM329" i="130"/>
  <c r="BJ329" i="130"/>
  <c r="BM349" i="130"/>
  <c r="BJ349" i="130"/>
  <c r="BK349" i="130"/>
  <c r="BJ47" i="128"/>
  <c r="BK47" i="128"/>
  <c r="BM47" i="128"/>
  <c r="BM343" i="128"/>
  <c r="BJ343" i="128"/>
  <c r="BK343" i="128"/>
  <c r="BK354" i="130"/>
  <c r="BM354" i="130"/>
  <c r="BJ354" i="130"/>
  <c r="BK104" i="128"/>
  <c r="BM104" i="128"/>
  <c r="BJ104" i="128"/>
  <c r="BK292" i="129"/>
  <c r="BM292" i="129"/>
  <c r="BJ292" i="129"/>
  <c r="BK343" i="126"/>
  <c r="BM343" i="126"/>
  <c r="BJ343" i="126"/>
  <c r="BJ330" i="126"/>
  <c r="BK330" i="126"/>
  <c r="BM330" i="126"/>
  <c r="BM306" i="127"/>
  <c r="BJ306" i="127"/>
  <c r="BK306" i="127"/>
  <c r="BM360" i="128"/>
  <c r="BJ360" i="128"/>
  <c r="BK360" i="128"/>
  <c r="BJ28" i="128"/>
  <c r="BK28" i="128"/>
  <c r="BM28" i="128"/>
  <c r="BJ381" i="129"/>
  <c r="BK381" i="129"/>
  <c r="BM381" i="129"/>
  <c r="BJ196" i="128"/>
  <c r="BK196" i="128"/>
  <c r="BM196" i="128"/>
  <c r="BM304" i="130"/>
  <c r="BJ304" i="130"/>
  <c r="BK304" i="130"/>
  <c r="BK305" i="126"/>
  <c r="BM305" i="126"/>
  <c r="BJ305" i="126"/>
  <c r="BM20" i="127"/>
  <c r="BJ20" i="127"/>
  <c r="BK20" i="127"/>
  <c r="BK137" i="129"/>
  <c r="BM137" i="129"/>
  <c r="BJ137" i="129"/>
  <c r="BK80" i="129"/>
  <c r="BM80" i="129"/>
  <c r="BJ80" i="129"/>
  <c r="BJ301" i="130"/>
  <c r="BK301" i="130"/>
  <c r="BM301" i="130"/>
  <c r="BM233" i="129"/>
  <c r="BJ233" i="129"/>
  <c r="BK233" i="129"/>
  <c r="BM398" i="130"/>
  <c r="BJ398" i="130"/>
  <c r="BK398" i="130"/>
  <c r="BK241" i="127"/>
  <c r="BM241" i="127"/>
  <c r="BJ241" i="127"/>
  <c r="BK452" i="130"/>
  <c r="BM452" i="130"/>
  <c r="BJ452" i="130"/>
  <c r="BJ135" i="129"/>
  <c r="BK135" i="129"/>
  <c r="BM135" i="129"/>
  <c r="BJ152" i="129"/>
  <c r="BK152" i="129"/>
  <c r="BM152" i="129"/>
  <c r="BM75" i="128"/>
  <c r="BJ75" i="128"/>
  <c r="BK75" i="128"/>
  <c r="BK377" i="127"/>
  <c r="BM377" i="127"/>
  <c r="BJ377" i="127"/>
  <c r="BJ200" i="127"/>
  <c r="BK200" i="127"/>
  <c r="BM200" i="127"/>
  <c r="BM379" i="128"/>
  <c r="BJ379" i="128"/>
  <c r="BK379" i="128"/>
  <c r="BK68" i="130"/>
  <c r="BM68" i="130"/>
  <c r="BJ68" i="130"/>
  <c r="BK376" i="128"/>
  <c r="BM376" i="128"/>
  <c r="BJ376" i="128"/>
  <c r="BM386" i="130"/>
  <c r="BJ386" i="130"/>
  <c r="BK386" i="130"/>
  <c r="BJ430" i="130"/>
  <c r="BK430" i="130"/>
  <c r="BM430" i="130"/>
  <c r="BK193" i="129"/>
  <c r="BM193" i="129"/>
  <c r="BJ193" i="129"/>
  <c r="BK177" i="127"/>
  <c r="BM177" i="127"/>
  <c r="BJ177" i="127"/>
  <c r="BM410" i="129"/>
  <c r="BJ410" i="129"/>
  <c r="BK410" i="129"/>
  <c r="BK83" i="128"/>
  <c r="BM83" i="128"/>
  <c r="BJ83" i="128"/>
  <c r="BM286" i="128"/>
  <c r="BJ286" i="128"/>
  <c r="BK286" i="128"/>
  <c r="BK296" i="130"/>
  <c r="BM296" i="130"/>
  <c r="BJ296" i="130"/>
  <c r="BK328" i="128"/>
  <c r="BM328" i="128"/>
  <c r="BJ328" i="128"/>
  <c r="BJ321" i="129"/>
  <c r="BK321" i="129"/>
  <c r="BM321" i="129"/>
  <c r="BK227" i="126"/>
  <c r="BM227" i="126"/>
  <c r="BJ227" i="126"/>
  <c r="BM297" i="128"/>
  <c r="BJ297" i="128"/>
  <c r="BK297" i="128"/>
  <c r="BM440" i="129"/>
  <c r="BJ440" i="129"/>
  <c r="BK440" i="129"/>
  <c r="BJ76" i="130"/>
  <c r="BK76" i="130"/>
  <c r="BM76" i="130"/>
  <c r="BK127" i="127"/>
  <c r="BM127" i="127"/>
  <c r="BJ127" i="127"/>
  <c r="BJ49" i="129"/>
  <c r="BK49" i="129"/>
  <c r="BM49" i="129"/>
  <c r="BJ324" i="127"/>
  <c r="BK324" i="127"/>
  <c r="BM324" i="127"/>
  <c r="BK54" i="129"/>
  <c r="BM54" i="129"/>
  <c r="BJ54" i="129"/>
  <c r="BM460" i="129"/>
  <c r="BJ460" i="129"/>
  <c r="BK460" i="129"/>
  <c r="BK106" i="129"/>
  <c r="BM106" i="129"/>
  <c r="BJ106" i="129"/>
  <c r="BK325" i="129"/>
  <c r="BM325" i="129"/>
  <c r="BJ325" i="129"/>
  <c r="BM319" i="130"/>
  <c r="BJ319" i="130"/>
  <c r="BK319" i="130"/>
  <c r="BJ154" i="126"/>
  <c r="BK154" i="126"/>
  <c r="BM154" i="126"/>
  <c r="BM144" i="126"/>
  <c r="BJ144" i="126"/>
  <c r="BK144" i="126"/>
  <c r="BK323" i="126"/>
  <c r="BM323" i="126"/>
  <c r="BJ323" i="126"/>
  <c r="BJ134" i="126"/>
  <c r="BK134" i="126"/>
  <c r="BM134" i="126"/>
  <c r="BM406" i="129"/>
  <c r="BJ406" i="129"/>
  <c r="BK406" i="129"/>
  <c r="BJ368" i="126"/>
  <c r="BK368" i="126"/>
  <c r="BM368" i="126"/>
  <c r="BJ310" i="126"/>
  <c r="BK310" i="126"/>
  <c r="BM310" i="126"/>
  <c r="BM226" i="127"/>
  <c r="BJ226" i="127"/>
  <c r="BK226" i="127"/>
  <c r="BM156" i="128"/>
  <c r="BJ156" i="128"/>
  <c r="BK156" i="128"/>
  <c r="BJ101" i="130"/>
  <c r="BK101" i="130"/>
  <c r="BM101" i="130"/>
  <c r="BM159" i="126"/>
  <c r="BJ159" i="126"/>
  <c r="BK159" i="126"/>
  <c r="BK199" i="129"/>
  <c r="BM199" i="129"/>
  <c r="BJ199" i="129"/>
  <c r="BJ119" i="128"/>
  <c r="BK119" i="128"/>
  <c r="BM119" i="128"/>
  <c r="BK454" i="127"/>
  <c r="BM454" i="127"/>
  <c r="BJ454" i="127"/>
  <c r="BM92" i="129"/>
  <c r="BJ92" i="129"/>
  <c r="BK92" i="129"/>
  <c r="BK390" i="130"/>
  <c r="BM390" i="130"/>
  <c r="BJ390" i="130"/>
  <c r="BJ115" i="127"/>
  <c r="BK115" i="127"/>
  <c r="BM115" i="127"/>
  <c r="BJ174" i="128"/>
  <c r="BK174" i="128"/>
  <c r="BM174" i="128"/>
  <c r="BK114" i="130"/>
  <c r="BM114" i="130"/>
  <c r="BJ114" i="130"/>
  <c r="BK47" i="126"/>
  <c r="BM47" i="126"/>
  <c r="BJ47" i="126"/>
  <c r="BK207" i="126"/>
  <c r="BM207" i="126"/>
  <c r="BJ207" i="126"/>
  <c r="BM329" i="129"/>
  <c r="BJ329" i="129"/>
  <c r="BK329" i="129"/>
  <c r="BK86" i="126"/>
  <c r="BM86" i="126"/>
  <c r="BJ86" i="126"/>
  <c r="BK208" i="130"/>
  <c r="BM208" i="130"/>
  <c r="BJ208" i="130"/>
  <c r="BM276" i="126"/>
  <c r="BJ276" i="126"/>
  <c r="BK276" i="126"/>
  <c r="BM331" i="130"/>
  <c r="BJ331" i="130"/>
  <c r="BK331" i="130"/>
  <c r="BJ308" i="127"/>
  <c r="BK308" i="127"/>
  <c r="BM308" i="127"/>
  <c r="BM81" i="126"/>
  <c r="BJ81" i="126"/>
  <c r="BK81" i="126"/>
  <c r="BM85" i="128"/>
  <c r="BJ85" i="128"/>
  <c r="BK85" i="128"/>
  <c r="BJ95" i="129"/>
  <c r="BK95" i="129"/>
  <c r="BM95" i="129"/>
  <c r="BJ409" i="127"/>
  <c r="BK409" i="127"/>
  <c r="BM409" i="127"/>
  <c r="BJ457" i="127"/>
  <c r="BK457" i="127"/>
  <c r="BM457" i="127"/>
  <c r="BM126" i="129"/>
  <c r="BJ126" i="129"/>
  <c r="BK126" i="129"/>
  <c r="BK202" i="126"/>
  <c r="BM202" i="126"/>
  <c r="BJ202" i="126"/>
  <c r="BK378" i="128"/>
  <c r="BM378" i="128"/>
  <c r="BJ378" i="128"/>
  <c r="BM129" i="128"/>
  <c r="BJ129" i="128"/>
  <c r="BK129" i="128"/>
  <c r="BM109" i="129"/>
  <c r="BJ109" i="129"/>
  <c r="BK109" i="129"/>
  <c r="BK404" i="129"/>
  <c r="BM404" i="129"/>
  <c r="BJ404" i="129"/>
  <c r="BM442" i="129"/>
  <c r="BJ442" i="129"/>
  <c r="BK442" i="129"/>
  <c r="BK281" i="128"/>
  <c r="BM281" i="128"/>
  <c r="BJ281" i="128"/>
  <c r="BJ269" i="129"/>
  <c r="BK269" i="129"/>
  <c r="BM269" i="129"/>
  <c r="BJ16" i="130"/>
  <c r="BK16" i="130"/>
  <c r="BM16" i="130"/>
  <c r="BK184" i="128"/>
  <c r="BM184" i="128"/>
  <c r="BJ184" i="128"/>
  <c r="BK102" i="128"/>
  <c r="BM102" i="128"/>
  <c r="BJ102" i="128"/>
  <c r="BM31" i="126"/>
  <c r="BJ31" i="126"/>
  <c r="BK31" i="126"/>
  <c r="BJ77" i="129"/>
  <c r="BK77" i="129"/>
  <c r="BM77" i="129"/>
  <c r="BJ146" i="130"/>
  <c r="BK146" i="130"/>
  <c r="BM146" i="130"/>
  <c r="BK286" i="127"/>
  <c r="BM286" i="127"/>
  <c r="BJ286" i="127"/>
  <c r="BK401" i="126"/>
  <c r="BM401" i="126"/>
  <c r="BJ401" i="126"/>
  <c r="BJ385" i="127"/>
  <c r="BK385" i="127"/>
  <c r="BM385" i="127"/>
  <c r="BK222" i="126"/>
  <c r="BM222" i="126"/>
  <c r="BJ222" i="126"/>
  <c r="BM390" i="127"/>
  <c r="BJ390" i="127"/>
  <c r="BK390" i="127"/>
  <c r="BJ468" i="129"/>
  <c r="BK468" i="129"/>
  <c r="BM468" i="129"/>
  <c r="BK368" i="130"/>
  <c r="BM368" i="130"/>
  <c r="BJ368" i="130"/>
  <c r="BJ395" i="126"/>
  <c r="BK395" i="126"/>
  <c r="BM395" i="126"/>
  <c r="BJ298" i="128"/>
  <c r="BK298" i="128"/>
  <c r="BM298" i="128"/>
  <c r="BJ318" i="130"/>
  <c r="BK318" i="130"/>
  <c r="BM318" i="130"/>
  <c r="BJ173" i="127"/>
  <c r="BK173" i="127"/>
  <c r="BM173" i="127"/>
  <c r="BK289" i="127"/>
  <c r="BM289" i="127"/>
  <c r="BJ289" i="127"/>
  <c r="BK94" i="126"/>
  <c r="BM94" i="126"/>
  <c r="BJ94" i="126"/>
  <c r="BK407" i="128"/>
  <c r="BM407" i="128"/>
  <c r="BJ407" i="128"/>
  <c r="BJ144" i="130"/>
  <c r="BK144" i="130"/>
  <c r="BM144" i="130"/>
  <c r="BJ360" i="130"/>
  <c r="BK360" i="130"/>
  <c r="BM360" i="130"/>
  <c r="BJ328" i="126"/>
  <c r="BK328" i="126"/>
  <c r="BM328" i="126"/>
  <c r="BK310" i="127"/>
  <c r="BM310" i="127"/>
  <c r="BJ310" i="127"/>
  <c r="BM412" i="127"/>
  <c r="BJ412" i="127"/>
  <c r="BK412" i="127"/>
  <c r="BK161" i="130"/>
  <c r="BM161" i="130"/>
  <c r="BJ161" i="130"/>
  <c r="BM335" i="130"/>
  <c r="BJ335" i="130"/>
  <c r="BK335" i="130"/>
  <c r="BM217" i="128"/>
  <c r="BJ217" i="128"/>
  <c r="BK217" i="128"/>
  <c r="BJ311" i="130"/>
  <c r="BK311" i="130"/>
  <c r="BM311" i="130"/>
  <c r="BM99" i="130"/>
  <c r="BJ99" i="130"/>
  <c r="BK99" i="130"/>
  <c r="BK195" i="129"/>
  <c r="BM195" i="129"/>
  <c r="BJ195" i="129"/>
  <c r="BM192" i="127"/>
  <c r="BJ192" i="127"/>
  <c r="BK192" i="127"/>
  <c r="BK77" i="127"/>
  <c r="BM77" i="127"/>
  <c r="BJ77" i="127"/>
  <c r="BK259" i="130"/>
  <c r="BM259" i="130"/>
  <c r="BJ259" i="130"/>
  <c r="BK419" i="129"/>
  <c r="BM419" i="129"/>
  <c r="BJ419" i="129"/>
  <c r="BM80" i="130"/>
  <c r="BJ80" i="130"/>
  <c r="BK80" i="130"/>
  <c r="BK312" i="129"/>
  <c r="BM312" i="129"/>
  <c r="BJ312" i="129"/>
  <c r="BJ164" i="127"/>
  <c r="BK164" i="127"/>
  <c r="BM164" i="127"/>
  <c r="BM15" i="127"/>
  <c r="BJ15" i="127"/>
  <c r="BK15" i="127"/>
  <c r="BJ340" i="126"/>
  <c r="BK340" i="126"/>
  <c r="BM340" i="126"/>
  <c r="BJ51" i="128"/>
  <c r="BK51" i="128"/>
  <c r="BM51" i="128"/>
  <c r="BK258" i="128"/>
  <c r="BM258" i="128"/>
  <c r="BJ258" i="128"/>
  <c r="BJ193" i="127"/>
  <c r="BK193" i="127"/>
  <c r="BM193" i="127"/>
  <c r="BK407" i="130"/>
  <c r="BM407" i="130"/>
  <c r="BJ407" i="130"/>
  <c r="BJ338" i="128"/>
  <c r="BK338" i="128"/>
  <c r="BM338" i="128"/>
  <c r="BJ300" i="130"/>
  <c r="BK300" i="130"/>
  <c r="BM300" i="130"/>
  <c r="BJ18" i="127"/>
  <c r="BK18" i="127"/>
  <c r="BM18" i="127"/>
  <c r="BJ471" i="129"/>
  <c r="BK471" i="129"/>
  <c r="BM471" i="129"/>
  <c r="BK155" i="129"/>
  <c r="BM155" i="129"/>
  <c r="BJ155" i="129"/>
  <c r="BM324" i="126"/>
  <c r="BJ324" i="126"/>
  <c r="BK324" i="126"/>
  <c r="BJ163" i="130"/>
  <c r="BK163" i="130"/>
  <c r="BM163" i="130"/>
  <c r="BM137" i="130"/>
  <c r="BJ137" i="130"/>
  <c r="BK137" i="130"/>
  <c r="BK349" i="127"/>
  <c r="BM349" i="127"/>
  <c r="BJ349" i="127"/>
  <c r="BK291" i="126"/>
  <c r="BM291" i="126"/>
  <c r="BJ291" i="126"/>
  <c r="BM32" i="128"/>
  <c r="BJ32" i="128"/>
  <c r="BK32" i="128"/>
  <c r="BK106" i="127"/>
  <c r="BM106" i="127"/>
  <c r="BJ106" i="127"/>
  <c r="BK310" i="129"/>
  <c r="BM310" i="129"/>
  <c r="BJ310" i="129"/>
  <c r="BJ221" i="129"/>
  <c r="BK221" i="129"/>
  <c r="BM221" i="129"/>
  <c r="BK136" i="126"/>
  <c r="BM136" i="126"/>
  <c r="BJ136" i="126"/>
  <c r="BM220" i="130"/>
  <c r="BJ220" i="130"/>
  <c r="BK220" i="130"/>
  <c r="BJ107" i="128"/>
  <c r="BK107" i="128"/>
  <c r="BM107" i="128"/>
  <c r="BK366" i="128"/>
  <c r="BM366" i="128"/>
  <c r="BJ366" i="128"/>
  <c r="BK123" i="128"/>
  <c r="BM123" i="128"/>
  <c r="BJ123" i="128"/>
  <c r="BK189" i="129"/>
  <c r="BM189" i="129"/>
  <c r="BJ189" i="129"/>
  <c r="BK78" i="128"/>
  <c r="BM78" i="128"/>
  <c r="BJ78" i="128"/>
  <c r="BM100" i="130"/>
  <c r="BJ100" i="130"/>
  <c r="BK100" i="130"/>
  <c r="BK241" i="130"/>
  <c r="BM241" i="130"/>
  <c r="BJ241" i="130"/>
  <c r="BM346" i="128"/>
  <c r="BJ346" i="128"/>
  <c r="BK346" i="128"/>
  <c r="BM240" i="129"/>
  <c r="BJ240" i="129"/>
  <c r="BK240" i="129"/>
  <c r="BJ151" i="130"/>
  <c r="BK151" i="130"/>
  <c r="BM151" i="130"/>
  <c r="BJ274" i="129"/>
  <c r="BK274" i="129"/>
  <c r="BM274" i="129"/>
  <c r="BJ141" i="126"/>
  <c r="BK141" i="126"/>
  <c r="BM141" i="126"/>
  <c r="BJ110" i="130"/>
  <c r="BK110" i="130"/>
  <c r="BM110" i="130"/>
  <c r="BM294" i="130"/>
  <c r="BJ294" i="130"/>
  <c r="BK294" i="130"/>
  <c r="BK100" i="128"/>
  <c r="BM100" i="128"/>
  <c r="BJ100" i="128"/>
  <c r="BJ392" i="128"/>
  <c r="BK392" i="128"/>
  <c r="BM392" i="128"/>
  <c r="BK143" i="126"/>
  <c r="BM143" i="126"/>
  <c r="BJ143" i="126"/>
  <c r="BJ116" i="126"/>
  <c r="BK116" i="126"/>
  <c r="BM116" i="126"/>
  <c r="BK320" i="130"/>
  <c r="BM320" i="130"/>
  <c r="BJ320" i="130"/>
  <c r="BM410" i="126"/>
  <c r="BJ410" i="126"/>
  <c r="BK410" i="126"/>
  <c r="BJ196" i="126"/>
  <c r="BK196" i="126"/>
  <c r="BM196" i="126"/>
  <c r="BK92" i="130"/>
  <c r="BM92" i="130"/>
  <c r="BJ92" i="130"/>
  <c r="BM336" i="128"/>
  <c r="BJ336" i="128"/>
  <c r="BK336" i="128"/>
  <c r="BJ40" i="129"/>
  <c r="BK40" i="129"/>
  <c r="BM40" i="129"/>
  <c r="BK22" i="130"/>
  <c r="BM22" i="130"/>
  <c r="BJ22" i="130"/>
  <c r="BJ220" i="126"/>
  <c r="BK220" i="126"/>
  <c r="BM220" i="126"/>
  <c r="BM330" i="128"/>
  <c r="BJ330" i="128"/>
  <c r="BK330" i="128"/>
  <c r="BK126" i="126"/>
  <c r="BM126" i="126"/>
  <c r="BJ126" i="126"/>
  <c r="BK267" i="128"/>
  <c r="BM267" i="128"/>
  <c r="BJ267" i="128"/>
  <c r="BM32" i="130"/>
  <c r="BJ32" i="130"/>
  <c r="BK32" i="130"/>
  <c r="BK198" i="127"/>
  <c r="BM198" i="127"/>
  <c r="BJ198" i="127"/>
  <c r="BM262" i="129"/>
  <c r="BJ262" i="129"/>
  <c r="BK262" i="129"/>
  <c r="BM46" i="129"/>
  <c r="BJ46" i="129"/>
  <c r="BK46" i="129"/>
  <c r="BK135" i="127"/>
  <c r="BM135" i="127"/>
  <c r="BJ135" i="127"/>
  <c r="BJ349" i="128"/>
  <c r="BK349" i="128"/>
  <c r="BM349" i="128"/>
  <c r="BJ177" i="130"/>
  <c r="BK177" i="130"/>
  <c r="BM177" i="130"/>
  <c r="BM140" i="129"/>
  <c r="BJ140" i="129"/>
  <c r="BK140" i="129"/>
  <c r="BM164" i="128"/>
  <c r="BJ164" i="128"/>
  <c r="BK164" i="128"/>
  <c r="BM215" i="130"/>
  <c r="BJ215" i="130"/>
  <c r="BK215" i="130"/>
  <c r="BJ33" i="130"/>
  <c r="BK33" i="130"/>
  <c r="BM33" i="130"/>
  <c r="BJ396" i="129"/>
  <c r="BK396" i="129"/>
  <c r="BM396" i="129"/>
  <c r="BM329" i="127"/>
  <c r="BJ329" i="127"/>
  <c r="BK329" i="127"/>
  <c r="BK426" i="129"/>
  <c r="BM426" i="129"/>
  <c r="BJ426" i="129"/>
  <c r="BK67" i="128"/>
  <c r="BM67" i="128"/>
  <c r="BJ67" i="128"/>
  <c r="BK36" i="128"/>
  <c r="BM36" i="128"/>
  <c r="BJ36" i="128"/>
  <c r="BM284" i="127"/>
  <c r="BJ284" i="127"/>
  <c r="BK284" i="127"/>
  <c r="BJ235" i="128"/>
  <c r="BK235" i="128"/>
  <c r="BM235" i="128"/>
  <c r="BM153" i="129"/>
  <c r="BJ153" i="129"/>
  <c r="BK153" i="129"/>
  <c r="BJ99" i="128"/>
  <c r="BK99" i="128"/>
  <c r="BM99" i="128"/>
  <c r="BK285" i="129"/>
  <c r="BM285" i="129"/>
  <c r="BJ285" i="129"/>
  <c r="BJ199" i="128"/>
  <c r="BK199" i="128"/>
  <c r="BM199" i="128"/>
  <c r="BJ107" i="129"/>
  <c r="BK107" i="129"/>
  <c r="BM107" i="129"/>
  <c r="BK214" i="126"/>
  <c r="BM214" i="126"/>
  <c r="BJ214" i="126"/>
  <c r="BJ347" i="127"/>
  <c r="BK347" i="127"/>
  <c r="BM347" i="127"/>
  <c r="BK176" i="129"/>
  <c r="BM176" i="129"/>
  <c r="BJ176" i="129"/>
  <c r="BJ361" i="130"/>
  <c r="BK361" i="130"/>
  <c r="BM361" i="130"/>
  <c r="BJ34" i="130"/>
  <c r="BK34" i="130"/>
  <c r="BM34" i="130"/>
  <c r="BJ187" i="127"/>
  <c r="BK187" i="127"/>
  <c r="BM187" i="127"/>
  <c r="BJ409" i="129"/>
  <c r="BK409" i="129"/>
  <c r="BM409" i="129"/>
  <c r="BJ282" i="129"/>
  <c r="BK282" i="129"/>
  <c r="BM282" i="129"/>
  <c r="BM152" i="130"/>
  <c r="BJ152" i="130"/>
  <c r="BK152" i="130"/>
  <c r="BK161" i="129"/>
  <c r="BM161" i="129"/>
  <c r="BJ161" i="129"/>
  <c r="BJ418" i="128"/>
  <c r="BK418" i="128"/>
  <c r="BM418" i="128"/>
  <c r="BM23" i="126"/>
  <c r="BJ23" i="126"/>
  <c r="BK23" i="126"/>
  <c r="BM202" i="127"/>
  <c r="BJ202" i="127"/>
  <c r="BK202" i="127"/>
  <c r="BJ61" i="127"/>
  <c r="BK61" i="127"/>
  <c r="BM61" i="127"/>
  <c r="BK287" i="130"/>
  <c r="BM287" i="130"/>
  <c r="BJ287" i="130"/>
  <c r="BM85" i="129"/>
  <c r="BJ85" i="129"/>
  <c r="BK85" i="129"/>
  <c r="BK19" i="127"/>
  <c r="BM19" i="127"/>
  <c r="BJ19" i="127"/>
  <c r="BK138" i="128"/>
  <c r="BM138" i="128"/>
  <c r="BJ138" i="128"/>
  <c r="BK125" i="127"/>
  <c r="BM125" i="127"/>
  <c r="BJ125" i="127"/>
  <c r="BM78" i="129"/>
  <c r="BJ78" i="129"/>
  <c r="BK78" i="129"/>
  <c r="BK23" i="129"/>
  <c r="BM23" i="129"/>
  <c r="BJ23" i="129"/>
  <c r="BJ359" i="130"/>
  <c r="BK359" i="130"/>
  <c r="BM359" i="130"/>
  <c r="BK64" i="126"/>
  <c r="BM64" i="126"/>
  <c r="BJ64" i="126"/>
  <c r="BJ156" i="130"/>
  <c r="BK156" i="130"/>
  <c r="BM156" i="130"/>
  <c r="BM423" i="129"/>
  <c r="BJ423" i="129"/>
  <c r="BK423" i="129"/>
  <c r="BJ279" i="126"/>
  <c r="BK279" i="126"/>
  <c r="BM279" i="126"/>
  <c r="BJ371" i="130"/>
  <c r="BK371" i="130"/>
  <c r="BM371" i="130"/>
  <c r="BJ261" i="130"/>
  <c r="BK261" i="130"/>
  <c r="BM261" i="130"/>
  <c r="BK459" i="127"/>
  <c r="BM459" i="127"/>
  <c r="BJ459" i="127"/>
  <c r="BJ29" i="129"/>
  <c r="BK29" i="129"/>
  <c r="BM29" i="129"/>
  <c r="BJ34" i="129"/>
  <c r="BK34" i="129"/>
  <c r="BM34" i="129"/>
  <c r="BM336" i="129"/>
  <c r="BJ336" i="129"/>
  <c r="BK336" i="129"/>
  <c r="BJ403" i="126"/>
  <c r="BK403" i="126"/>
  <c r="BM403" i="126"/>
  <c r="BJ291" i="128"/>
  <c r="BK291" i="128"/>
  <c r="BM291" i="128"/>
  <c r="BJ60" i="126"/>
  <c r="BK60" i="126"/>
  <c r="BM60" i="126"/>
  <c r="BJ26" i="127"/>
  <c r="BK26" i="127"/>
  <c r="BM26" i="127"/>
  <c r="BJ315" i="126"/>
  <c r="BK315" i="126"/>
  <c r="BM315" i="126"/>
  <c r="BK115" i="130"/>
  <c r="BM115" i="130"/>
  <c r="BJ115" i="130"/>
  <c r="BM216" i="130"/>
  <c r="BJ216" i="130"/>
  <c r="BK216" i="130"/>
  <c r="BJ389" i="130"/>
  <c r="BK389" i="130"/>
  <c r="BM389" i="130"/>
  <c r="BK73" i="130"/>
  <c r="BM73" i="130"/>
  <c r="BJ73" i="130"/>
  <c r="BM291" i="130"/>
  <c r="BJ291" i="130"/>
  <c r="BK291" i="130"/>
  <c r="BM370" i="129"/>
  <c r="BJ370" i="129"/>
  <c r="BK370" i="129"/>
  <c r="BJ253" i="128"/>
  <c r="BK253" i="128"/>
  <c r="BM253" i="128"/>
  <c r="BJ359" i="128"/>
  <c r="BK359" i="128"/>
  <c r="BM359" i="128"/>
  <c r="BM298" i="126"/>
  <c r="BJ298" i="126"/>
  <c r="BK298" i="126"/>
  <c r="BJ127" i="130"/>
  <c r="BK127" i="130"/>
  <c r="BM127" i="130"/>
  <c r="BK420" i="128"/>
  <c r="BM420" i="128"/>
  <c r="BJ420" i="128"/>
  <c r="BM348" i="128"/>
  <c r="BJ348" i="128"/>
  <c r="BK348" i="128"/>
  <c r="BM98" i="127"/>
  <c r="BJ98" i="127"/>
  <c r="BK98" i="127"/>
  <c r="BK363" i="129"/>
  <c r="BM363" i="129"/>
  <c r="BJ363" i="129"/>
  <c r="BM255" i="127"/>
  <c r="BJ255" i="127"/>
  <c r="BK255" i="127"/>
  <c r="BM217" i="126"/>
  <c r="BJ217" i="126"/>
  <c r="BK217" i="126"/>
  <c r="BM322" i="129"/>
  <c r="BJ322" i="129"/>
  <c r="BK322" i="129"/>
  <c r="BJ425" i="127"/>
  <c r="BK425" i="127"/>
  <c r="BM425" i="127"/>
  <c r="BM133" i="129"/>
  <c r="BJ133" i="129"/>
  <c r="BK133" i="129"/>
  <c r="BK45" i="129"/>
  <c r="BM45" i="129"/>
  <c r="BJ45" i="129"/>
  <c r="BM430" i="127"/>
  <c r="BJ430" i="127"/>
  <c r="BK430" i="127"/>
  <c r="BM227" i="128"/>
  <c r="BJ227" i="128"/>
  <c r="BK227" i="128"/>
  <c r="BJ201" i="127"/>
  <c r="BK201" i="127"/>
  <c r="BM201" i="127"/>
  <c r="BJ276" i="128"/>
  <c r="BK276" i="128"/>
  <c r="BM276" i="128"/>
  <c r="BK315" i="130"/>
  <c r="BM315" i="130"/>
  <c r="BJ315" i="130"/>
  <c r="BK151" i="128"/>
  <c r="BM151" i="128"/>
  <c r="BJ151" i="128"/>
  <c r="BK67" i="126"/>
  <c r="BM67" i="126"/>
  <c r="BJ67" i="126"/>
  <c r="BJ386" i="128"/>
  <c r="BK386" i="128"/>
  <c r="BM386" i="128"/>
  <c r="BJ338" i="129"/>
  <c r="BK338" i="129"/>
  <c r="BM338" i="129"/>
  <c r="BK149" i="129"/>
  <c r="BM149" i="129"/>
  <c r="BJ149" i="129"/>
  <c r="BM346" i="126"/>
  <c r="BJ346" i="126"/>
  <c r="BK346" i="126"/>
  <c r="BM32" i="127"/>
  <c r="BJ32" i="127"/>
  <c r="BK32" i="127"/>
  <c r="BM400" i="128"/>
  <c r="BJ400" i="128"/>
  <c r="BK400" i="128"/>
  <c r="BM247" i="130"/>
  <c r="BJ247" i="130"/>
  <c r="BK247" i="130"/>
  <c r="BK322" i="127"/>
  <c r="BM322" i="127"/>
  <c r="BJ322" i="127"/>
  <c r="BM80" i="127"/>
  <c r="BJ80" i="127"/>
  <c r="BK80" i="127"/>
  <c r="BM105" i="127"/>
  <c r="BJ105" i="127"/>
  <c r="BK105" i="127"/>
  <c r="BM445" i="129"/>
  <c r="BJ445" i="129"/>
  <c r="BK445" i="129"/>
  <c r="BM351" i="130"/>
  <c r="BJ351" i="130"/>
  <c r="BK351" i="130"/>
  <c r="BM408" i="130"/>
  <c r="BJ408" i="130"/>
  <c r="BK408" i="130"/>
  <c r="BM123" i="130"/>
  <c r="BJ123" i="130"/>
  <c r="BK123" i="130"/>
  <c r="BM120" i="130"/>
  <c r="BJ120" i="130"/>
  <c r="BK120" i="130"/>
  <c r="BJ140" i="128"/>
  <c r="BK140" i="128"/>
  <c r="BM140" i="128"/>
  <c r="BM99" i="126"/>
  <c r="BJ99" i="126"/>
  <c r="BK99" i="126"/>
  <c r="BK250" i="127"/>
  <c r="BM250" i="127"/>
  <c r="BJ250" i="127"/>
  <c r="BK88" i="128"/>
  <c r="BM88" i="128"/>
  <c r="BJ88" i="128"/>
  <c r="BM58" i="130"/>
  <c r="BJ58" i="130"/>
  <c r="BK58" i="130"/>
  <c r="BM95" i="128"/>
  <c r="BJ95" i="128"/>
  <c r="BK95" i="128"/>
  <c r="BK20" i="128"/>
  <c r="BM20" i="128"/>
  <c r="BJ20" i="128"/>
  <c r="BJ15" i="128"/>
  <c r="BK15" i="128"/>
  <c r="BM15" i="128"/>
  <c r="BK214" i="129"/>
  <c r="BM214" i="129"/>
  <c r="BJ214" i="129"/>
  <c r="BK271" i="126"/>
  <c r="BM271" i="126"/>
  <c r="BJ271" i="126"/>
  <c r="BK60" i="130"/>
  <c r="BM60" i="130"/>
  <c r="BJ60" i="130"/>
  <c r="BJ85" i="126"/>
  <c r="BK85" i="126"/>
  <c r="BM85" i="126"/>
  <c r="BM361" i="129"/>
  <c r="BJ361" i="129"/>
  <c r="BK361" i="129"/>
  <c r="BK44" i="130"/>
  <c r="BM44" i="130"/>
  <c r="BJ44" i="130"/>
  <c r="BK234" i="128"/>
  <c r="BM234" i="128"/>
  <c r="BJ234" i="128"/>
  <c r="BK190" i="129"/>
  <c r="BM190" i="129"/>
  <c r="BJ190" i="129"/>
  <c r="BJ74" i="126"/>
  <c r="BK74" i="126"/>
  <c r="BM74" i="126"/>
  <c r="BM414" i="126"/>
  <c r="BJ414" i="126"/>
  <c r="BK414" i="126"/>
  <c r="BJ119" i="130"/>
  <c r="BK119" i="130"/>
  <c r="BM119" i="130"/>
  <c r="BK392" i="129"/>
  <c r="BM392" i="129"/>
  <c r="BJ392" i="129"/>
  <c r="BM183" i="127"/>
  <c r="BJ183" i="127"/>
  <c r="BK183" i="127"/>
  <c r="BK254" i="128"/>
  <c r="BM254" i="128"/>
  <c r="BJ254" i="128"/>
  <c r="BM243" i="126"/>
  <c r="BJ243" i="126"/>
  <c r="BK243" i="126"/>
  <c r="BJ416" i="129"/>
  <c r="BK416" i="129"/>
  <c r="BM416" i="129"/>
  <c r="BM227" i="127"/>
  <c r="BJ227" i="127"/>
  <c r="BK227" i="127"/>
  <c r="BK155" i="130"/>
  <c r="BM155" i="130"/>
  <c r="BJ155" i="130"/>
  <c r="BM322" i="128"/>
  <c r="BJ322" i="128"/>
  <c r="BK322" i="128"/>
  <c r="BJ263" i="128"/>
  <c r="BK263" i="128"/>
  <c r="BM263" i="128"/>
  <c r="BM248" i="129"/>
  <c r="BJ248" i="129"/>
  <c r="BK248" i="129"/>
  <c r="BJ293" i="128"/>
  <c r="BK293" i="128"/>
  <c r="BM293" i="128"/>
  <c r="BK27" i="129"/>
  <c r="BM27" i="129"/>
  <c r="BJ27" i="129"/>
  <c r="BM132" i="127"/>
  <c r="BJ132" i="127"/>
  <c r="BK132" i="127"/>
  <c r="BK330" i="129"/>
  <c r="BM330" i="129"/>
  <c r="BJ330" i="129"/>
  <c r="BK184" i="127"/>
  <c r="BM184" i="127"/>
  <c r="BJ184" i="127"/>
  <c r="BM244" i="126"/>
  <c r="BJ244" i="126"/>
  <c r="BK244" i="126"/>
  <c r="BJ317" i="129"/>
  <c r="BK317" i="129"/>
  <c r="BM317" i="129"/>
  <c r="BM345" i="127"/>
  <c r="BJ345" i="127"/>
  <c r="BK345" i="127"/>
  <c r="BK80" i="128"/>
  <c r="BM80" i="128"/>
  <c r="BJ80" i="128"/>
  <c r="BK231" i="127"/>
  <c r="BM231" i="127"/>
  <c r="BJ231" i="127"/>
  <c r="BK351" i="126"/>
  <c r="BM351" i="126"/>
  <c r="BJ351" i="126"/>
  <c r="BK79" i="128"/>
  <c r="BM79" i="128"/>
  <c r="BJ79" i="128"/>
  <c r="BJ273" i="128"/>
  <c r="BK273" i="128"/>
  <c r="BM273" i="128"/>
  <c r="BK344" i="126"/>
  <c r="BM344" i="126"/>
  <c r="BJ344" i="126"/>
  <c r="BJ84" i="127"/>
  <c r="BK84" i="127"/>
  <c r="BM84" i="127"/>
  <c r="BK398" i="126"/>
  <c r="BM398" i="126"/>
  <c r="BJ398" i="126"/>
  <c r="BJ307" i="129"/>
  <c r="BK307" i="129"/>
  <c r="BM307" i="129"/>
  <c r="BK316" i="126"/>
  <c r="BM316" i="126"/>
  <c r="BJ316" i="126"/>
  <c r="BM374" i="128"/>
  <c r="BJ374" i="128"/>
  <c r="BK374" i="128"/>
  <c r="BK261" i="127"/>
  <c r="BM261" i="127"/>
  <c r="BJ261" i="127"/>
  <c r="BJ42" i="127"/>
  <c r="BK42" i="127"/>
  <c r="BM42" i="127"/>
  <c r="BM38" i="128"/>
  <c r="BJ38" i="128"/>
  <c r="BK38" i="128"/>
  <c r="BJ290" i="130"/>
  <c r="BK290" i="130"/>
  <c r="BM290" i="130"/>
  <c r="BK366" i="129"/>
  <c r="BM366" i="129"/>
  <c r="BJ366" i="129"/>
  <c r="BJ209" i="129"/>
  <c r="BK209" i="129"/>
  <c r="BM209" i="129"/>
  <c r="BJ337" i="126"/>
  <c r="BK337" i="126"/>
  <c r="BM337" i="126"/>
  <c r="BM450" i="127"/>
  <c r="BJ450" i="127"/>
  <c r="BK450" i="127"/>
  <c r="BK230" i="126"/>
  <c r="BM230" i="126"/>
  <c r="BJ230" i="126"/>
  <c r="BJ25" i="130"/>
  <c r="BK25" i="130"/>
  <c r="BM25" i="130"/>
  <c r="BM124" i="129"/>
  <c r="BJ124" i="129"/>
  <c r="BK124" i="129"/>
  <c r="BJ81" i="127"/>
  <c r="BK81" i="127"/>
  <c r="BM81" i="127"/>
  <c r="BJ220" i="129"/>
  <c r="BK220" i="129"/>
  <c r="BM220" i="129"/>
  <c r="BK305" i="130"/>
  <c r="BM305" i="130"/>
  <c r="BJ305" i="130"/>
  <c r="BJ424" i="128"/>
  <c r="BK424" i="128"/>
  <c r="BM424" i="128"/>
  <c r="BK21" i="129"/>
  <c r="BM21" i="129"/>
  <c r="BJ21" i="129"/>
  <c r="BM48" i="129"/>
  <c r="BJ48" i="129"/>
  <c r="BK48" i="129"/>
  <c r="BM144" i="127"/>
  <c r="BJ144" i="127"/>
  <c r="BK144" i="127"/>
  <c r="BM200" i="128"/>
  <c r="BJ200" i="128"/>
  <c r="BK200" i="128"/>
  <c r="BK69" i="126"/>
  <c r="BM69" i="126"/>
  <c r="BJ69" i="126"/>
  <c r="BM14" i="130"/>
  <c r="BJ14" i="130"/>
  <c r="BK14" i="130"/>
  <c r="BK236" i="129"/>
  <c r="BM236" i="129"/>
  <c r="BJ236" i="129"/>
  <c r="BM360" i="127"/>
  <c r="BJ360" i="127"/>
  <c r="BK360" i="127"/>
  <c r="BJ234" i="127"/>
  <c r="BK234" i="127"/>
  <c r="BM234" i="127"/>
  <c r="BJ406" i="130"/>
  <c r="BK406" i="130"/>
  <c r="BM406" i="130"/>
  <c r="BM114" i="126"/>
  <c r="BJ114" i="126"/>
  <c r="BK114" i="126"/>
  <c r="BJ87" i="127"/>
  <c r="BK87" i="127"/>
  <c r="BM87" i="127"/>
  <c r="BJ304" i="129"/>
  <c r="BK304" i="129"/>
  <c r="BM304" i="129"/>
  <c r="BJ209" i="126"/>
  <c r="BK209" i="126"/>
  <c r="BM209" i="126"/>
  <c r="BM74" i="130"/>
  <c r="BJ74" i="130"/>
  <c r="BK74" i="130"/>
  <c r="BK53" i="127"/>
  <c r="BM53" i="127"/>
  <c r="BJ53" i="127"/>
  <c r="BK304" i="128"/>
  <c r="BM304" i="128"/>
  <c r="BJ304" i="128"/>
  <c r="BK39" i="129"/>
  <c r="BM39" i="129"/>
  <c r="BJ39" i="129"/>
  <c r="BM432" i="129"/>
  <c r="BJ432" i="129"/>
  <c r="BK432" i="129"/>
  <c r="BK306" i="129"/>
  <c r="BM306" i="129"/>
  <c r="BJ306" i="129"/>
  <c r="BK302" i="129"/>
  <c r="BM302" i="129"/>
  <c r="BJ302" i="129"/>
  <c r="BJ200" i="129"/>
  <c r="BK200" i="129"/>
  <c r="BM200" i="129"/>
  <c r="BJ205" i="130"/>
  <c r="BK205" i="130"/>
  <c r="BM205" i="130"/>
  <c r="BK168" i="126"/>
  <c r="BM168" i="126"/>
  <c r="BJ168" i="126"/>
  <c r="BK340" i="128"/>
  <c r="BM340" i="128"/>
  <c r="BJ340" i="128"/>
  <c r="BM332" i="127"/>
  <c r="BJ332" i="127"/>
  <c r="BK332" i="127"/>
  <c r="BM358" i="129"/>
  <c r="BJ358" i="129"/>
  <c r="BK358" i="129"/>
  <c r="BJ323" i="130"/>
  <c r="BK323" i="130"/>
  <c r="BM323" i="130"/>
  <c r="BM126" i="128"/>
  <c r="BJ126" i="128"/>
  <c r="BK126" i="128"/>
  <c r="BM260" i="128"/>
  <c r="BJ260" i="128"/>
  <c r="BK260" i="128"/>
  <c r="BJ62" i="129"/>
  <c r="BK62" i="129"/>
  <c r="BM62" i="129"/>
  <c r="BJ398" i="128"/>
  <c r="BK398" i="128"/>
  <c r="BM398" i="128"/>
  <c r="BK116" i="128"/>
  <c r="BM116" i="128"/>
  <c r="BJ116" i="128"/>
  <c r="BK326" i="129"/>
  <c r="BM326" i="129"/>
  <c r="BJ326" i="129"/>
  <c r="BJ382" i="128"/>
  <c r="BK382" i="128"/>
  <c r="BM382" i="128"/>
  <c r="BM188" i="130"/>
  <c r="BJ188" i="130"/>
  <c r="BK188" i="130"/>
  <c r="BJ421" i="129"/>
  <c r="BK421" i="129"/>
  <c r="BM421" i="129"/>
  <c r="BK231" i="128"/>
  <c r="BM231" i="128"/>
  <c r="BJ231" i="128"/>
  <c r="BK321" i="126"/>
  <c r="BM321" i="126"/>
  <c r="BJ321" i="126"/>
  <c r="BK160" i="129"/>
  <c r="BM160" i="129"/>
  <c r="BJ160" i="129"/>
  <c r="BM39" i="130"/>
  <c r="BJ39" i="130"/>
  <c r="BK39" i="130"/>
  <c r="BJ301" i="127"/>
  <c r="BK301" i="127"/>
  <c r="BM301" i="127"/>
  <c r="BJ21" i="130"/>
  <c r="BK21" i="130"/>
  <c r="BM21" i="130"/>
  <c r="BM357" i="126"/>
  <c r="BJ357" i="126"/>
  <c r="BK357" i="126"/>
  <c r="BM314" i="127"/>
  <c r="BJ314" i="127"/>
  <c r="BK314" i="127"/>
  <c r="BM445" i="127"/>
  <c r="BJ445" i="127"/>
  <c r="BK445" i="127"/>
  <c r="BM321" i="128"/>
  <c r="BJ321" i="128"/>
  <c r="BK321" i="128"/>
  <c r="BM251" i="127"/>
  <c r="BJ251" i="127"/>
  <c r="BK251" i="127"/>
  <c r="BK168" i="129"/>
  <c r="BM168" i="129"/>
  <c r="BJ168" i="129"/>
  <c r="BJ236" i="127"/>
  <c r="BK236" i="127"/>
  <c r="BM236" i="127"/>
  <c r="BJ418" i="130"/>
  <c r="BK418" i="130"/>
  <c r="BM418" i="130"/>
  <c r="BJ332" i="128"/>
  <c r="BK332" i="128"/>
  <c r="BM332" i="128"/>
  <c r="BK68" i="127"/>
  <c r="BM68" i="127"/>
  <c r="BJ68" i="127"/>
  <c r="BJ370" i="130"/>
  <c r="BK370" i="130"/>
  <c r="BM370" i="130"/>
  <c r="BM87" i="129"/>
  <c r="BJ87" i="129"/>
  <c r="BK87" i="129"/>
  <c r="BM91" i="126"/>
  <c r="BJ91" i="126"/>
  <c r="BK91" i="126"/>
  <c r="BJ313" i="128"/>
  <c r="BK313" i="128"/>
  <c r="BM313" i="128"/>
  <c r="BM206" i="130"/>
  <c r="BJ206" i="130"/>
  <c r="BK206" i="130"/>
  <c r="BK167" i="130"/>
  <c r="BM167" i="130"/>
  <c r="BJ167" i="130"/>
  <c r="BK416" i="130"/>
  <c r="BM416" i="130"/>
  <c r="BJ416" i="130"/>
  <c r="BJ108" i="130"/>
  <c r="BK108" i="130"/>
  <c r="BM108" i="130"/>
  <c r="BM423" i="130"/>
  <c r="BJ423" i="130"/>
  <c r="BK423" i="130"/>
  <c r="BK371" i="128"/>
  <c r="BM371" i="128"/>
  <c r="BJ371" i="128"/>
  <c r="BM469" i="127"/>
  <c r="BJ469" i="127"/>
  <c r="BK469" i="127"/>
  <c r="BM31" i="129"/>
  <c r="BJ31" i="129"/>
  <c r="BK31" i="129"/>
  <c r="BK185" i="129"/>
  <c r="BM185" i="129"/>
  <c r="BJ185" i="129"/>
  <c r="BK278" i="128"/>
  <c r="BM278" i="128"/>
  <c r="BJ278" i="128"/>
  <c r="BK332" i="129"/>
  <c r="BM332" i="129"/>
  <c r="BJ332" i="129"/>
  <c r="BJ423" i="127"/>
  <c r="BK423" i="127"/>
  <c r="BM423" i="127"/>
  <c r="BJ133" i="126"/>
  <c r="BK133" i="126"/>
  <c r="BM133" i="126"/>
  <c r="BJ52" i="126"/>
  <c r="BK52" i="126"/>
  <c r="BM52" i="126"/>
  <c r="BK383" i="127"/>
  <c r="BM383" i="127"/>
  <c r="BJ383" i="127"/>
  <c r="BJ40" i="130"/>
  <c r="BK40" i="130"/>
  <c r="BM40" i="130"/>
  <c r="BK247" i="127"/>
  <c r="BM247" i="127"/>
  <c r="BJ247" i="127"/>
  <c r="BK40" i="127"/>
  <c r="BM40" i="127"/>
  <c r="BJ40" i="127"/>
  <c r="BM222" i="129"/>
  <c r="BJ222" i="129"/>
  <c r="BK222" i="129"/>
  <c r="BK374" i="130"/>
  <c r="BM374" i="130"/>
  <c r="BJ374" i="130"/>
  <c r="BM272" i="126"/>
  <c r="BJ272" i="126"/>
  <c r="BK272" i="126"/>
  <c r="BJ312" i="126"/>
  <c r="BK312" i="126"/>
  <c r="BM312" i="126"/>
  <c r="BJ283" i="126"/>
  <c r="BK283" i="126"/>
  <c r="BM283" i="126"/>
  <c r="BM325" i="126"/>
  <c r="BJ325" i="126"/>
  <c r="BK325" i="126"/>
  <c r="BJ157" i="128"/>
  <c r="BK157" i="128"/>
  <c r="BM157" i="128"/>
  <c r="BM323" i="129"/>
  <c r="BJ323" i="129"/>
  <c r="BK323" i="129"/>
  <c r="BK151" i="129"/>
  <c r="BM151" i="129"/>
  <c r="BJ151" i="129"/>
  <c r="BJ316" i="128"/>
  <c r="BK316" i="128"/>
  <c r="BM316" i="128"/>
  <c r="BJ326" i="126"/>
  <c r="BK326" i="126"/>
  <c r="BM326" i="126"/>
  <c r="BJ43" i="129"/>
  <c r="BK43" i="129"/>
  <c r="BM43" i="129"/>
  <c r="BK348" i="126"/>
  <c r="BM348" i="126"/>
  <c r="BJ348" i="126"/>
  <c r="BM66" i="129"/>
  <c r="BJ66" i="129"/>
  <c r="BK66" i="129"/>
  <c r="BK96" i="130"/>
  <c r="BM96" i="130"/>
  <c r="BJ96" i="130"/>
  <c r="BM196" i="130"/>
  <c r="BJ196" i="130"/>
  <c r="BK196" i="130"/>
  <c r="BK180" i="127"/>
  <c r="BM180" i="127"/>
  <c r="BJ180" i="127"/>
  <c r="BM30" i="126"/>
  <c r="BJ30" i="126"/>
  <c r="BK30" i="126"/>
  <c r="BK56" i="126"/>
  <c r="BM56" i="126"/>
  <c r="BJ56" i="126"/>
  <c r="BM76" i="127"/>
  <c r="BJ76" i="127"/>
  <c r="BK76" i="127"/>
  <c r="BM281" i="127"/>
  <c r="BJ281" i="127"/>
  <c r="BK281" i="127"/>
  <c r="BM287" i="126"/>
  <c r="BJ287" i="126"/>
  <c r="BK287" i="126"/>
  <c r="BK371" i="129"/>
  <c r="BM371" i="129"/>
  <c r="BJ371" i="129"/>
  <c r="BJ299" i="128"/>
  <c r="BK299" i="128"/>
  <c r="BM299" i="128"/>
  <c r="BK60" i="129"/>
  <c r="BM60" i="129"/>
  <c r="BJ60" i="129"/>
  <c r="BM338" i="126"/>
  <c r="BJ338" i="126"/>
  <c r="BK338" i="126"/>
  <c r="BJ186" i="126"/>
  <c r="BK186" i="126"/>
  <c r="BM186" i="126"/>
  <c r="BM76" i="126"/>
  <c r="BJ76" i="126"/>
  <c r="BK76" i="126"/>
  <c r="BM16" i="127"/>
  <c r="BJ16" i="127"/>
  <c r="BK16" i="127"/>
  <c r="BJ146" i="129"/>
  <c r="BK146" i="129"/>
  <c r="BM146" i="129"/>
  <c r="BM245" i="129"/>
  <c r="BJ245" i="129"/>
  <c r="BK245" i="129"/>
  <c r="BJ437" i="130"/>
  <c r="BK437" i="130"/>
  <c r="BM437" i="130"/>
  <c r="BM30" i="129"/>
  <c r="BJ30" i="129"/>
  <c r="BK30" i="129"/>
  <c r="BM465" i="127"/>
  <c r="BJ465" i="127"/>
  <c r="BK465" i="127"/>
  <c r="BK358" i="128"/>
  <c r="BM358" i="128"/>
  <c r="BJ358" i="128"/>
  <c r="BK201" i="128"/>
  <c r="BM201" i="128"/>
  <c r="BJ201" i="128"/>
  <c r="BK182" i="126"/>
  <c r="BM182" i="126"/>
  <c r="BJ182" i="126"/>
  <c r="BK24" i="129"/>
  <c r="BM24" i="129"/>
  <c r="BJ24" i="129"/>
  <c r="BM15" i="126"/>
  <c r="BJ15" i="126"/>
  <c r="BK15" i="126"/>
  <c r="BM146" i="126"/>
  <c r="BJ146" i="126"/>
  <c r="BK146" i="126"/>
  <c r="BM359" i="126"/>
  <c r="BJ359" i="126"/>
  <c r="BK359" i="126"/>
  <c r="BM62" i="127"/>
  <c r="BJ62" i="127"/>
  <c r="BK62" i="127"/>
  <c r="BJ173" i="129"/>
  <c r="BK173" i="129"/>
  <c r="BM173" i="129"/>
  <c r="BJ388" i="129"/>
  <c r="BK388" i="129"/>
  <c r="BM388" i="129"/>
  <c r="BK251" i="126"/>
  <c r="BM251" i="126"/>
  <c r="BJ251" i="126"/>
  <c r="BM368" i="127"/>
  <c r="BJ368" i="127"/>
  <c r="BK368" i="127"/>
  <c r="BJ111" i="128"/>
  <c r="BK111" i="128"/>
  <c r="BM111" i="128"/>
  <c r="BJ101" i="128"/>
  <c r="BK101" i="128"/>
  <c r="BM101" i="128"/>
  <c r="BM260" i="130"/>
  <c r="BJ260" i="130"/>
  <c r="BK260" i="130"/>
  <c r="BJ285" i="126"/>
  <c r="BK285" i="126"/>
  <c r="BM285" i="126"/>
  <c r="BK112" i="127"/>
  <c r="BM112" i="127"/>
  <c r="BJ112" i="127"/>
  <c r="BJ446" i="130"/>
  <c r="BK446" i="130"/>
  <c r="BM446" i="130"/>
  <c r="BJ167" i="129"/>
  <c r="BK167" i="129"/>
  <c r="BM167" i="129"/>
  <c r="BJ223" i="126"/>
  <c r="BK223" i="126"/>
  <c r="BM223" i="126"/>
  <c r="BK238" i="129"/>
  <c r="BM238" i="129"/>
  <c r="BJ238" i="129"/>
  <c r="BK420" i="129"/>
  <c r="BM420" i="129"/>
  <c r="BJ420" i="129"/>
  <c r="BM275" i="127"/>
  <c r="BJ275" i="127"/>
  <c r="BK275" i="127"/>
  <c r="BM373" i="126"/>
  <c r="BJ373" i="126"/>
  <c r="BK373" i="126"/>
  <c r="BK339" i="129"/>
  <c r="BM339" i="129"/>
  <c r="BJ339" i="129"/>
  <c r="BJ333" i="126"/>
  <c r="BK333" i="126"/>
  <c r="BM333" i="126"/>
  <c r="BK173" i="130"/>
  <c r="BM173" i="130"/>
  <c r="BJ173" i="130"/>
  <c r="BJ270" i="130"/>
  <c r="BK270" i="130"/>
  <c r="BM270" i="130"/>
  <c r="BK44" i="129"/>
  <c r="BM44" i="129"/>
  <c r="BJ44" i="129"/>
  <c r="BM387" i="130"/>
  <c r="BJ387" i="130"/>
  <c r="BK387" i="130"/>
  <c r="BM261" i="126"/>
  <c r="BJ261" i="126"/>
  <c r="BK261" i="126"/>
  <c r="BM422" i="127"/>
  <c r="BJ422" i="127"/>
  <c r="BK422" i="127"/>
  <c r="BM159" i="130"/>
  <c r="BJ159" i="130"/>
  <c r="BK159" i="130"/>
  <c r="BK415" i="128"/>
  <c r="BM415" i="128"/>
  <c r="BJ415" i="128"/>
  <c r="BM467" i="129"/>
  <c r="BJ467" i="129"/>
  <c r="BK467" i="129"/>
  <c r="BJ432" i="127"/>
  <c r="BK432" i="127"/>
  <c r="BM432" i="127"/>
  <c r="BM181" i="130"/>
  <c r="BJ181" i="130"/>
  <c r="BK181" i="130"/>
  <c r="BK178" i="127"/>
  <c r="BM178" i="127"/>
  <c r="BJ178" i="127"/>
  <c r="BK291" i="127"/>
  <c r="BM291" i="127"/>
  <c r="BJ291" i="127"/>
  <c r="BM112" i="128"/>
  <c r="BJ112" i="128"/>
  <c r="BK112" i="128"/>
  <c r="BM358" i="130"/>
  <c r="BJ358" i="130"/>
  <c r="BK358" i="130"/>
  <c r="BJ164" i="129"/>
  <c r="BK164" i="129"/>
  <c r="BM164" i="129"/>
  <c r="BJ237" i="128"/>
  <c r="BK237" i="128"/>
  <c r="BM237" i="128"/>
  <c r="BK107" i="126"/>
  <c r="BM107" i="126"/>
  <c r="BJ107" i="126"/>
  <c r="BJ165" i="127"/>
  <c r="BK165" i="127"/>
  <c r="BM165" i="127"/>
  <c r="BM58" i="127"/>
  <c r="BJ58" i="127"/>
  <c r="BK58" i="127"/>
  <c r="BM351" i="127"/>
  <c r="BJ351" i="127"/>
  <c r="BK351" i="127"/>
  <c r="BK128" i="130"/>
  <c r="BM128" i="130"/>
  <c r="BJ128" i="130"/>
  <c r="BJ334" i="126"/>
  <c r="BK334" i="126"/>
  <c r="BM334" i="126"/>
  <c r="BJ151" i="126"/>
  <c r="BK151" i="126"/>
  <c r="BM151" i="126"/>
  <c r="BJ94" i="130"/>
  <c r="BK94" i="130"/>
  <c r="BM94" i="130"/>
  <c r="BK249" i="126"/>
  <c r="BM249" i="126"/>
  <c r="BJ249" i="126"/>
  <c r="BM128" i="126"/>
  <c r="BJ128" i="126"/>
  <c r="BK128" i="126"/>
  <c r="BM425" i="130"/>
  <c r="BJ425" i="130"/>
  <c r="BK425" i="130"/>
  <c r="BK130" i="130"/>
  <c r="BM130" i="130"/>
  <c r="BJ130" i="130"/>
  <c r="BM259" i="126"/>
  <c r="BJ259" i="126"/>
  <c r="BK259" i="126"/>
  <c r="BJ180" i="129"/>
  <c r="BK180" i="129"/>
  <c r="BM180" i="129"/>
  <c r="BK188" i="129"/>
  <c r="BM188" i="129"/>
  <c r="BJ188" i="129"/>
  <c r="BJ234" i="129"/>
  <c r="BK234" i="129"/>
  <c r="BM234" i="129"/>
  <c r="BM407" i="129"/>
  <c r="BJ407" i="129"/>
  <c r="BK407" i="129"/>
  <c r="BJ294" i="127"/>
  <c r="BK294" i="127"/>
  <c r="BM294" i="127"/>
  <c r="BK375" i="126"/>
  <c r="BM375" i="126"/>
  <c r="BJ375" i="126"/>
  <c r="BM59" i="128"/>
  <c r="BJ59" i="128"/>
  <c r="BK59" i="128"/>
  <c r="BK327" i="130"/>
  <c r="BM327" i="130"/>
  <c r="BJ327" i="130"/>
  <c r="BM400" i="127"/>
  <c r="BJ400" i="127"/>
  <c r="BK400" i="127"/>
  <c r="BJ408" i="126"/>
  <c r="BK408" i="126"/>
  <c r="BM408" i="126"/>
  <c r="BJ149" i="127"/>
  <c r="BK149" i="127"/>
  <c r="BM149" i="127"/>
  <c r="BM270" i="129"/>
  <c r="BJ270" i="129"/>
  <c r="BK270" i="129"/>
  <c r="BM104" i="130"/>
  <c r="BJ104" i="130"/>
  <c r="BK104" i="130"/>
  <c r="BJ70" i="130"/>
  <c r="BK70" i="130"/>
  <c r="BM70" i="130"/>
  <c r="BM273" i="127"/>
  <c r="BJ273" i="127"/>
  <c r="BK273" i="127"/>
  <c r="BM38" i="127"/>
  <c r="BJ38" i="127"/>
  <c r="BK38" i="127"/>
  <c r="BM406" i="127"/>
  <c r="BJ406" i="127"/>
  <c r="BK406" i="127"/>
  <c r="BK63" i="129"/>
  <c r="BM63" i="129"/>
  <c r="BJ63" i="129"/>
  <c r="BJ345" i="128"/>
  <c r="BK345" i="128"/>
  <c r="BM345" i="128"/>
  <c r="BJ173" i="128"/>
  <c r="BK173" i="128"/>
  <c r="BM173" i="128"/>
  <c r="BM445" i="130"/>
  <c r="BJ445" i="130"/>
  <c r="BK445" i="130"/>
  <c r="BJ17" i="128"/>
  <c r="BK17" i="128"/>
  <c r="BM17" i="128"/>
  <c r="BJ55" i="126"/>
  <c r="BK55" i="126"/>
  <c r="BM55" i="126"/>
  <c r="BK215" i="128"/>
  <c r="BM215" i="128"/>
  <c r="BJ215" i="128"/>
  <c r="BK181" i="126"/>
  <c r="BM181" i="126"/>
  <c r="BJ181" i="126"/>
  <c r="BJ319" i="129"/>
  <c r="BK319" i="129"/>
  <c r="BM319" i="129"/>
  <c r="BM20" i="126"/>
  <c r="BJ20" i="126"/>
  <c r="BK20" i="126"/>
  <c r="BK352" i="127"/>
  <c r="BM352" i="127"/>
  <c r="BJ352" i="127"/>
  <c r="BM282" i="127"/>
  <c r="BJ282" i="127"/>
  <c r="BK282" i="127"/>
  <c r="BJ64" i="129"/>
  <c r="BK64" i="129"/>
  <c r="BM64" i="129"/>
  <c r="BM383" i="130"/>
  <c r="BJ383" i="130"/>
  <c r="BK383" i="130"/>
  <c r="BJ137" i="127"/>
  <c r="BK137" i="127"/>
  <c r="BM137" i="127"/>
  <c r="BJ131" i="128"/>
  <c r="BK131" i="128"/>
  <c r="BM131" i="128"/>
  <c r="BM194" i="127"/>
  <c r="BJ194" i="127"/>
  <c r="BK194" i="127"/>
  <c r="BJ133" i="128"/>
  <c r="BK133" i="128"/>
  <c r="BM133" i="128"/>
  <c r="BK42" i="129"/>
  <c r="BM42" i="129"/>
  <c r="BJ42" i="129"/>
  <c r="BM171" i="129"/>
  <c r="BJ171" i="129"/>
  <c r="BK171" i="129"/>
  <c r="BJ118" i="127"/>
  <c r="BK118" i="127"/>
  <c r="BM118" i="127"/>
  <c r="BJ28" i="129"/>
  <c r="BK28" i="129"/>
  <c r="BM28" i="129"/>
  <c r="BK448" i="129"/>
  <c r="BM448" i="129"/>
  <c r="BJ448" i="129"/>
  <c r="BJ167" i="126"/>
  <c r="BK167" i="126"/>
  <c r="BM167" i="126"/>
  <c r="BM204" i="127"/>
  <c r="BJ204" i="127"/>
  <c r="BK204" i="127"/>
  <c r="BK303" i="127"/>
  <c r="BM303" i="127"/>
  <c r="BJ303" i="127"/>
  <c r="BM343" i="127"/>
  <c r="BJ343" i="127"/>
  <c r="BK343" i="127"/>
  <c r="BK392" i="127"/>
  <c r="BM392" i="127"/>
  <c r="BJ392" i="127"/>
  <c r="BM237" i="130"/>
  <c r="BJ237" i="130"/>
  <c r="BK237" i="130"/>
  <c r="BK233" i="128"/>
  <c r="BM233" i="128"/>
  <c r="BJ233" i="128"/>
  <c r="BJ194" i="128"/>
  <c r="BK194" i="128"/>
  <c r="BM194" i="128"/>
  <c r="BM32" i="126"/>
  <c r="BJ32" i="126"/>
  <c r="BK32" i="126"/>
  <c r="BM347" i="126"/>
  <c r="BJ347" i="126"/>
  <c r="BK347" i="126"/>
  <c r="BK18" i="126"/>
  <c r="BM18" i="126"/>
  <c r="BJ18" i="126"/>
  <c r="BK24" i="127"/>
  <c r="BM24" i="127"/>
  <c r="BJ24" i="127"/>
  <c r="BM59" i="127"/>
  <c r="BJ59" i="127"/>
  <c r="BK59" i="127"/>
  <c r="BM456" i="129"/>
  <c r="BJ456" i="129"/>
  <c r="BK456" i="129"/>
  <c r="BJ217" i="129"/>
  <c r="BK217" i="129"/>
  <c r="BM217" i="129"/>
  <c r="BK162" i="129"/>
  <c r="BM162" i="129"/>
  <c r="BJ162" i="129"/>
  <c r="BM89" i="129"/>
  <c r="BJ89" i="129"/>
  <c r="BK89" i="129"/>
  <c r="BJ94" i="128"/>
  <c r="BK94" i="128"/>
  <c r="BM94" i="128"/>
  <c r="BM121" i="126"/>
  <c r="BJ121" i="126"/>
  <c r="BK121" i="126"/>
  <c r="BK36" i="129"/>
  <c r="BM36" i="129"/>
  <c r="BJ36" i="129"/>
  <c r="BJ364" i="126"/>
  <c r="BK364" i="126"/>
  <c r="BM364" i="126"/>
  <c r="BM105" i="129"/>
  <c r="BJ105" i="129"/>
  <c r="BK105" i="129"/>
  <c r="BM147" i="128"/>
  <c r="BJ147" i="128"/>
  <c r="BK147" i="128"/>
  <c r="BM86" i="127"/>
  <c r="BJ86" i="127"/>
  <c r="BK86" i="127"/>
  <c r="BJ218" i="130"/>
  <c r="BK218" i="130"/>
  <c r="BM218" i="130"/>
  <c r="BM82" i="129"/>
  <c r="BJ82" i="129"/>
  <c r="BK82" i="129"/>
  <c r="BJ335" i="128"/>
  <c r="BK335" i="128"/>
  <c r="BM335" i="128"/>
  <c r="BK278" i="130"/>
  <c r="BM278" i="130"/>
  <c r="BJ278" i="130"/>
  <c r="BJ256" i="127"/>
  <c r="BK256" i="127"/>
  <c r="BM256" i="127"/>
  <c r="BK386" i="129"/>
  <c r="BM386" i="129"/>
  <c r="BJ386" i="129"/>
  <c r="BM322" i="130"/>
  <c r="BJ322" i="130"/>
  <c r="BK322" i="130"/>
  <c r="BM450" i="130"/>
  <c r="BJ450" i="130"/>
  <c r="BK450" i="130"/>
  <c r="BJ132" i="130"/>
  <c r="BK132" i="130"/>
  <c r="BM132" i="130"/>
  <c r="BM340" i="129"/>
  <c r="BJ340" i="129"/>
  <c r="BK340" i="129"/>
  <c r="BM141" i="128"/>
  <c r="BJ141" i="128"/>
  <c r="BK141" i="128"/>
  <c r="BM385" i="126"/>
  <c r="BJ385" i="126"/>
  <c r="BK385" i="126"/>
  <c r="BJ413" i="130"/>
  <c r="BK413" i="130"/>
  <c r="BM413" i="130"/>
  <c r="BM264" i="129"/>
  <c r="BJ264" i="129"/>
  <c r="BK264" i="129"/>
  <c r="BK267" i="126"/>
  <c r="BM267" i="126"/>
  <c r="BJ267" i="126"/>
  <c r="BK169" i="127"/>
  <c r="BM169" i="127"/>
  <c r="BJ169" i="127"/>
  <c r="BM54" i="126"/>
  <c r="BJ54" i="126"/>
  <c r="BK54" i="126"/>
  <c r="BM120" i="129"/>
  <c r="BJ120" i="129"/>
  <c r="BK120" i="129"/>
  <c r="BJ211" i="127"/>
  <c r="BK211" i="127"/>
  <c r="BM211" i="127"/>
  <c r="BK453" i="129"/>
  <c r="BM453" i="129"/>
  <c r="BJ453" i="129"/>
  <c r="BM136" i="130"/>
  <c r="BJ136" i="130"/>
  <c r="BK136" i="130"/>
  <c r="BJ391" i="127"/>
  <c r="BK391" i="127"/>
  <c r="BM391" i="127"/>
  <c r="BK244" i="130"/>
  <c r="BM244" i="130"/>
  <c r="BJ244" i="130"/>
  <c r="BK369" i="127"/>
  <c r="BM369" i="127"/>
  <c r="BJ369" i="127"/>
  <c r="BM468" i="127"/>
  <c r="BJ468" i="127"/>
  <c r="BK468" i="127"/>
  <c r="BK239" i="130"/>
  <c r="BM239" i="130"/>
  <c r="BJ239" i="130"/>
  <c r="BJ55" i="129"/>
  <c r="BK55" i="129"/>
  <c r="BM55" i="129"/>
  <c r="BM428" i="130"/>
  <c r="BJ428" i="130"/>
  <c r="BK428" i="130"/>
  <c r="BJ342" i="130"/>
  <c r="BK342" i="130"/>
  <c r="BM342" i="130"/>
  <c r="BM152" i="128"/>
  <c r="BJ152" i="128"/>
  <c r="BK152" i="128"/>
  <c r="BM411" i="129"/>
  <c r="BJ411" i="129"/>
  <c r="BK411" i="129"/>
  <c r="BM43" i="128"/>
  <c r="BJ43" i="128"/>
  <c r="BK43" i="128"/>
  <c r="BM268" i="130"/>
  <c r="BJ268" i="130"/>
  <c r="BK268" i="130"/>
  <c r="BJ372" i="127"/>
  <c r="BK372" i="127"/>
  <c r="BM372" i="127"/>
  <c r="BM378" i="129"/>
  <c r="BJ378" i="129"/>
  <c r="BK378" i="129"/>
  <c r="BJ105" i="130"/>
  <c r="BK105" i="130"/>
  <c r="BM105" i="130"/>
  <c r="BJ102" i="127"/>
  <c r="BK102" i="127"/>
  <c r="BM102" i="127"/>
  <c r="BK177" i="126"/>
  <c r="BM177" i="126"/>
  <c r="BJ177" i="126"/>
  <c r="BK117" i="126"/>
  <c r="BM117" i="126"/>
  <c r="BJ117" i="126"/>
  <c r="BK18" i="129"/>
  <c r="BM18" i="129"/>
  <c r="BJ18" i="129"/>
  <c r="BJ48" i="130"/>
  <c r="BK48" i="130"/>
  <c r="BM48" i="130"/>
  <c r="BK311" i="128"/>
  <c r="BM311" i="128"/>
  <c r="BJ311" i="128"/>
  <c r="BJ101" i="127"/>
  <c r="BK101" i="127"/>
  <c r="BM101" i="127"/>
  <c r="BJ309" i="128"/>
  <c r="BK309" i="128"/>
  <c r="BM309" i="128"/>
  <c r="BJ339" i="130"/>
  <c r="BK339" i="130"/>
  <c r="BM339" i="130"/>
  <c r="BM147" i="127"/>
  <c r="BJ147" i="127"/>
  <c r="BK147" i="127"/>
  <c r="BM401" i="129"/>
  <c r="BJ401" i="129"/>
  <c r="BK401" i="129"/>
  <c r="BJ412" i="126"/>
  <c r="BK412" i="126"/>
  <c r="BM412" i="126"/>
  <c r="BJ67" i="127"/>
  <c r="BK67" i="127"/>
  <c r="BM67" i="127"/>
  <c r="BJ102" i="130"/>
  <c r="BK102" i="130"/>
  <c r="BM102" i="130"/>
  <c r="BM34" i="126"/>
  <c r="BJ34" i="126"/>
  <c r="BK34" i="126"/>
  <c r="BJ78" i="130"/>
  <c r="BK78" i="130"/>
  <c r="BM78" i="130"/>
  <c r="BJ177" i="128"/>
  <c r="BK177" i="128"/>
  <c r="BM177" i="128"/>
  <c r="BK249" i="127"/>
  <c r="BM249" i="127"/>
  <c r="BJ249" i="127"/>
  <c r="BM154" i="130"/>
  <c r="BJ154" i="130"/>
  <c r="BK154" i="130"/>
  <c r="BK298" i="130"/>
  <c r="BM298" i="130"/>
  <c r="BJ298" i="130"/>
  <c r="BM176" i="127"/>
  <c r="BJ176" i="127"/>
  <c r="BK176" i="127"/>
  <c r="BJ162" i="128"/>
  <c r="BK162" i="128"/>
  <c r="BM162" i="128"/>
  <c r="BJ207" i="130"/>
  <c r="BK207" i="130"/>
  <c r="BM207" i="130"/>
  <c r="BM52" i="129"/>
  <c r="BJ52" i="129"/>
  <c r="BK52" i="129"/>
  <c r="BK334" i="130"/>
  <c r="BM334" i="130"/>
  <c r="BJ334" i="130"/>
  <c r="BJ123" i="126"/>
  <c r="BK123" i="126"/>
  <c r="BM123" i="126"/>
  <c r="BK170" i="128"/>
  <c r="BM170" i="128"/>
  <c r="BJ170" i="128"/>
  <c r="BK281" i="130"/>
  <c r="BM281" i="130"/>
  <c r="BJ281" i="130"/>
  <c r="BM214" i="128"/>
  <c r="BJ214" i="128"/>
  <c r="BK214" i="128"/>
  <c r="BK262" i="130"/>
  <c r="BM262" i="130"/>
  <c r="BJ262" i="130"/>
  <c r="BJ32" i="129"/>
  <c r="BK32" i="129"/>
  <c r="BM32" i="129"/>
  <c r="BK238" i="127"/>
  <c r="BM238" i="127"/>
  <c r="BJ238" i="127"/>
  <c r="BK210" i="128"/>
  <c r="BM210" i="128"/>
  <c r="BJ210" i="128"/>
  <c r="BM239" i="128"/>
  <c r="BJ239" i="128"/>
  <c r="BK239" i="128"/>
  <c r="BM77" i="128"/>
  <c r="BJ77" i="128"/>
  <c r="BK77" i="128"/>
  <c r="BM347" i="130"/>
  <c r="BJ347" i="130"/>
  <c r="BK347" i="130"/>
  <c r="BJ280" i="128"/>
  <c r="BK280" i="128"/>
  <c r="BM280" i="128"/>
  <c r="BM317" i="127"/>
  <c r="BJ317" i="127"/>
  <c r="BK317" i="127"/>
  <c r="BJ341" i="128"/>
  <c r="BK341" i="128"/>
  <c r="BM341" i="128"/>
  <c r="BJ39" i="127"/>
  <c r="BK39" i="127"/>
  <c r="BM39" i="127"/>
  <c r="BJ344" i="129"/>
  <c r="BK344" i="129"/>
  <c r="BM344" i="129"/>
  <c r="BK158" i="128"/>
  <c r="BM158" i="128"/>
  <c r="BJ158" i="128"/>
  <c r="BK299" i="127"/>
  <c r="BM299" i="127"/>
  <c r="BJ299" i="127"/>
  <c r="BK54" i="130"/>
  <c r="BM54" i="130"/>
  <c r="BJ54" i="130"/>
  <c r="BK306" i="126"/>
  <c r="BM306" i="126"/>
  <c r="BJ306" i="126"/>
  <c r="BJ110" i="129"/>
  <c r="BK110" i="129"/>
  <c r="BM110" i="129"/>
  <c r="BM142" i="127"/>
  <c r="BJ142" i="127"/>
  <c r="BK142" i="127"/>
  <c r="BJ351" i="129"/>
  <c r="BK351" i="129"/>
  <c r="BM351" i="129"/>
  <c r="BM159" i="128"/>
  <c r="BJ159" i="128"/>
  <c r="BK159" i="128"/>
  <c r="BK305" i="127"/>
  <c r="BM305" i="127"/>
  <c r="BJ305" i="127"/>
  <c r="BK415" i="130"/>
  <c r="BM415" i="130"/>
  <c r="BJ415" i="130"/>
  <c r="BK408" i="128"/>
  <c r="BM408" i="128"/>
  <c r="BJ408" i="128"/>
  <c r="BM82" i="127"/>
  <c r="BJ82" i="127"/>
  <c r="BK82" i="127"/>
  <c r="BK285" i="127"/>
  <c r="BM285" i="127"/>
  <c r="BJ285" i="127"/>
  <c r="BJ187" i="128"/>
  <c r="BK187" i="128"/>
  <c r="BM187" i="128"/>
  <c r="BM367" i="126"/>
  <c r="BJ367" i="126"/>
  <c r="BK367" i="126"/>
  <c r="BJ243" i="128"/>
  <c r="BK243" i="128"/>
  <c r="BM243" i="128"/>
  <c r="BM351" i="128"/>
  <c r="BJ351" i="128"/>
  <c r="BK351" i="128"/>
  <c r="BM338" i="130"/>
  <c r="BJ338" i="130"/>
  <c r="BK338" i="130"/>
  <c r="BM283" i="130"/>
  <c r="BJ283" i="130"/>
  <c r="BK283" i="130"/>
  <c r="BM328" i="127"/>
  <c r="BJ328" i="127"/>
  <c r="BK328" i="127"/>
  <c r="BM290" i="129"/>
  <c r="BJ290" i="129"/>
  <c r="BK290" i="129"/>
  <c r="BJ352" i="126"/>
  <c r="BK352" i="126"/>
  <c r="BM352" i="126"/>
  <c r="BM250" i="128"/>
  <c r="BJ250" i="128"/>
  <c r="BK250" i="128"/>
  <c r="BK326" i="130"/>
  <c r="BM326" i="130"/>
  <c r="BJ326" i="130"/>
  <c r="BK166" i="129"/>
  <c r="BM166" i="129"/>
  <c r="BJ166" i="129"/>
  <c r="BJ368" i="129"/>
  <c r="BK368" i="129"/>
  <c r="BM368" i="129"/>
  <c r="BK207" i="129"/>
  <c r="BM207" i="129"/>
  <c r="BJ207" i="129"/>
  <c r="BM146" i="128"/>
  <c r="BJ146" i="128"/>
  <c r="BK146" i="128"/>
  <c r="BM439" i="127"/>
  <c r="BJ439" i="127"/>
  <c r="BK439" i="127"/>
  <c r="BJ292" i="130"/>
  <c r="BK292" i="130"/>
  <c r="BM292" i="130"/>
  <c r="BK242" i="127"/>
  <c r="BM242" i="127"/>
  <c r="BJ242" i="127"/>
  <c r="BK21" i="126"/>
  <c r="BM21" i="126"/>
  <c r="BJ21" i="126"/>
  <c r="BM27" i="126"/>
  <c r="BJ27" i="126"/>
  <c r="BK27" i="126"/>
  <c r="BJ119" i="129"/>
  <c r="BK119" i="129"/>
  <c r="BM119" i="129"/>
  <c r="BK68" i="126"/>
  <c r="BM68" i="126"/>
  <c r="BJ68" i="126"/>
  <c r="BK187" i="129"/>
  <c r="BM187" i="129"/>
  <c r="BJ187" i="129"/>
  <c r="BM126" i="127"/>
  <c r="BJ126" i="127"/>
  <c r="BK126" i="127"/>
  <c r="BM223" i="128"/>
  <c r="BJ223" i="128"/>
  <c r="BK223" i="128"/>
  <c r="BM272" i="128"/>
  <c r="BJ272" i="128"/>
  <c r="BK272" i="128"/>
  <c r="BJ397" i="129"/>
  <c r="BK397" i="129"/>
  <c r="BM397" i="129"/>
  <c r="BJ277" i="129"/>
  <c r="BK277" i="129"/>
  <c r="BM277" i="129"/>
  <c r="BK191" i="128"/>
  <c r="BM191" i="128"/>
  <c r="BJ191" i="128"/>
  <c r="BJ287" i="128"/>
  <c r="BK287" i="128"/>
  <c r="BM287" i="128"/>
  <c r="BM82" i="128"/>
  <c r="BJ82" i="128"/>
  <c r="BK82" i="128"/>
  <c r="BJ337" i="129"/>
  <c r="BK337" i="129"/>
  <c r="BM337" i="129"/>
  <c r="BK63" i="127"/>
  <c r="BM63" i="127"/>
  <c r="BJ63" i="127"/>
  <c r="BK381" i="128"/>
  <c r="BM381" i="128"/>
  <c r="BJ381" i="128"/>
  <c r="BM371" i="127"/>
  <c r="BJ371" i="127"/>
  <c r="BK371" i="127"/>
  <c r="BJ280" i="129"/>
  <c r="BK280" i="129"/>
  <c r="BM280" i="129"/>
  <c r="BK77" i="126"/>
  <c r="BM77" i="126"/>
  <c r="BJ77" i="126"/>
  <c r="BJ98" i="128"/>
  <c r="BK98" i="128"/>
  <c r="BM98" i="128"/>
  <c r="BJ195" i="126"/>
  <c r="BK195" i="126"/>
  <c r="BM195" i="126"/>
  <c r="BM184" i="129"/>
  <c r="BJ184" i="129"/>
  <c r="BK184" i="129"/>
  <c r="BK427" i="129"/>
  <c r="BM427" i="129"/>
  <c r="BJ427" i="129"/>
  <c r="BJ28" i="126"/>
  <c r="BK28" i="126"/>
  <c r="BM28" i="126"/>
  <c r="BM335" i="127"/>
  <c r="BJ335" i="127"/>
  <c r="BK335" i="127"/>
  <c r="BM103" i="130"/>
  <c r="BJ103" i="130"/>
  <c r="BK103" i="130"/>
  <c r="BJ395" i="130"/>
  <c r="BK395" i="130"/>
  <c r="BM395" i="130"/>
  <c r="BK318" i="129"/>
  <c r="BM318" i="129"/>
  <c r="BJ318" i="129"/>
  <c r="BM227" i="130"/>
  <c r="BJ227" i="130"/>
  <c r="BK227" i="130"/>
  <c r="BM370" i="128"/>
  <c r="BJ370" i="128"/>
  <c r="BK370" i="128"/>
  <c r="BM254" i="130"/>
  <c r="BJ254" i="130"/>
  <c r="BK254" i="130"/>
  <c r="BM298" i="127"/>
  <c r="BJ298" i="127"/>
  <c r="BK298" i="127"/>
  <c r="BM110" i="127"/>
  <c r="BJ110" i="127"/>
  <c r="BK110" i="127"/>
  <c r="BJ38" i="130"/>
  <c r="BK38" i="130"/>
  <c r="BM38" i="130"/>
  <c r="BJ85" i="130"/>
  <c r="BK85" i="130"/>
  <c r="BM85" i="130"/>
  <c r="BJ423" i="128"/>
  <c r="BK423" i="128"/>
  <c r="BM423" i="128"/>
  <c r="BK25" i="126"/>
  <c r="BM25" i="126"/>
  <c r="BJ25" i="126"/>
  <c r="BJ403" i="127"/>
  <c r="BK403" i="127"/>
  <c r="BM403" i="127"/>
  <c r="BM331" i="127"/>
  <c r="BJ331" i="127"/>
  <c r="BK331" i="127"/>
  <c r="BM353" i="126"/>
  <c r="BJ353" i="126"/>
  <c r="BK353" i="126"/>
  <c r="BM65" i="129"/>
  <c r="BJ65" i="129"/>
  <c r="BK65" i="129"/>
  <c r="BJ242" i="130"/>
  <c r="BK242" i="130"/>
  <c r="BM242" i="130"/>
  <c r="BK226" i="126"/>
  <c r="BM226" i="126"/>
  <c r="BJ226" i="126"/>
  <c r="BM264" i="128"/>
  <c r="BJ264" i="128"/>
  <c r="BK264" i="128"/>
  <c r="BM56" i="127"/>
  <c r="BJ56" i="127"/>
  <c r="BK56" i="127"/>
  <c r="BJ280" i="127"/>
  <c r="BK280" i="127"/>
  <c r="BM280" i="127"/>
  <c r="BJ378" i="127"/>
  <c r="BK378" i="127"/>
  <c r="BM378" i="127"/>
  <c r="BJ198" i="128"/>
  <c r="BK198" i="128"/>
  <c r="BM198" i="128"/>
  <c r="BK182" i="130"/>
  <c r="BM182" i="130"/>
  <c r="BJ182" i="130"/>
  <c r="BJ372" i="126"/>
  <c r="BK372" i="126"/>
  <c r="BM372" i="126"/>
  <c r="BJ314" i="129"/>
  <c r="BK314" i="129"/>
  <c r="BM314" i="129"/>
  <c r="BM271" i="129"/>
  <c r="BJ271" i="129"/>
  <c r="BK271" i="129"/>
  <c r="BK121" i="130"/>
  <c r="BM121" i="130"/>
  <c r="BJ121" i="130"/>
  <c r="BJ170" i="126"/>
  <c r="BK170" i="126"/>
  <c r="BM170" i="126"/>
  <c r="BJ35" i="128"/>
  <c r="BK35" i="128"/>
  <c r="BM35" i="128"/>
  <c r="BM288" i="127"/>
  <c r="BJ288" i="127"/>
  <c r="BK288" i="127"/>
  <c r="BM422" i="130"/>
  <c r="BJ422" i="130"/>
  <c r="BK422" i="130"/>
  <c r="BK111" i="127"/>
  <c r="BM111" i="127"/>
  <c r="BJ111" i="127"/>
  <c r="BJ229" i="128"/>
  <c r="BK229" i="128"/>
  <c r="BM229" i="128"/>
  <c r="BJ393" i="128"/>
  <c r="BK393" i="128"/>
  <c r="BM393" i="128"/>
  <c r="BK308" i="130"/>
  <c r="BM308" i="130"/>
  <c r="BJ308" i="130"/>
  <c r="BJ225" i="127"/>
  <c r="BK225" i="127"/>
  <c r="BM225" i="127"/>
  <c r="BM367" i="128"/>
  <c r="BJ367" i="128"/>
  <c r="BK367" i="128"/>
  <c r="BK289" i="126"/>
  <c r="BM289" i="126"/>
  <c r="BJ289" i="126"/>
  <c r="BJ66" i="127"/>
  <c r="BK66" i="127"/>
  <c r="BM66" i="127"/>
  <c r="BJ223" i="130"/>
  <c r="BK223" i="130"/>
  <c r="BM223" i="130"/>
  <c r="BJ248" i="130"/>
  <c r="BK248" i="130"/>
  <c r="BM248" i="130"/>
  <c r="BK255" i="129"/>
  <c r="BM255" i="129"/>
  <c r="BJ255" i="129"/>
  <c r="BJ305" i="128"/>
  <c r="BK305" i="128"/>
  <c r="BM305" i="128"/>
  <c r="BM201" i="130"/>
  <c r="BJ201" i="130"/>
  <c r="BK201" i="130"/>
  <c r="BK419" i="130"/>
  <c r="BM419" i="130"/>
  <c r="BJ419" i="130"/>
  <c r="BM272" i="130"/>
  <c r="BJ272" i="130"/>
  <c r="BK272" i="130"/>
  <c r="BM211" i="128"/>
  <c r="BJ211" i="128"/>
  <c r="BK211" i="128"/>
  <c r="BM92" i="127"/>
  <c r="BJ92" i="127"/>
  <c r="BK92" i="127"/>
  <c r="BJ29" i="130"/>
  <c r="BK29" i="130"/>
  <c r="BM29" i="130"/>
  <c r="BM258" i="129"/>
  <c r="BJ258" i="129"/>
  <c r="BK258" i="129"/>
  <c r="BM228" i="127"/>
  <c r="BJ228" i="127"/>
  <c r="BK228" i="127"/>
  <c r="BK73" i="129"/>
  <c r="BM73" i="129"/>
  <c r="BJ73" i="129"/>
  <c r="BM405" i="127"/>
  <c r="BJ405" i="127"/>
  <c r="BK405" i="127"/>
  <c r="BM433" i="129"/>
  <c r="BJ433" i="129"/>
  <c r="BK433" i="129"/>
  <c r="BJ83" i="130"/>
  <c r="BK83" i="130"/>
  <c r="BM83" i="130"/>
  <c r="BK63" i="128"/>
  <c r="BM63" i="128"/>
  <c r="BJ63" i="128"/>
  <c r="BK268" i="126"/>
  <c r="BM268" i="126"/>
  <c r="BJ268" i="126"/>
  <c r="BK184" i="130"/>
  <c r="BM184" i="130"/>
  <c r="BJ184" i="130"/>
  <c r="BK391" i="129"/>
  <c r="BM391" i="129"/>
  <c r="BJ391" i="129"/>
  <c r="BM156" i="127"/>
  <c r="BJ156" i="127"/>
  <c r="BK156" i="127"/>
  <c r="BM339" i="127"/>
  <c r="BJ339" i="127"/>
  <c r="BK339" i="127"/>
  <c r="BK19" i="126"/>
  <c r="BM19" i="126"/>
  <c r="BJ19" i="126"/>
  <c r="BK213" i="127"/>
  <c r="BM213" i="127"/>
  <c r="BJ213" i="127"/>
  <c r="BJ399" i="129"/>
  <c r="BK399" i="129"/>
  <c r="BM399" i="129"/>
  <c r="BJ414" i="127"/>
  <c r="BK414" i="127"/>
  <c r="BM414" i="127"/>
  <c r="BJ118" i="128"/>
  <c r="BK118" i="128"/>
  <c r="BM118" i="128"/>
  <c r="BK285" i="128"/>
  <c r="BM285" i="128"/>
  <c r="BJ285" i="128"/>
  <c r="BK403" i="129"/>
  <c r="BM403" i="129"/>
  <c r="BJ403" i="129"/>
  <c r="BJ354" i="126"/>
  <c r="BK354" i="126"/>
  <c r="BM354" i="126"/>
  <c r="BJ45" i="128"/>
  <c r="BK45" i="128"/>
  <c r="BM45" i="128"/>
  <c r="BM396" i="128"/>
  <c r="BJ396" i="128"/>
  <c r="BK396" i="128"/>
  <c r="BK233" i="126"/>
  <c r="BM233" i="126"/>
  <c r="BJ233" i="126"/>
  <c r="BJ24" i="126"/>
  <c r="BK24" i="126"/>
  <c r="BM24" i="126"/>
  <c r="BK393" i="126"/>
  <c r="BM393" i="126"/>
  <c r="BJ393" i="126"/>
  <c r="BJ61" i="130"/>
  <c r="BK61" i="130"/>
  <c r="BM61" i="130"/>
  <c r="BJ225" i="128"/>
  <c r="BK225" i="128"/>
  <c r="BM225" i="128"/>
  <c r="BM270" i="127"/>
  <c r="BJ270" i="127"/>
  <c r="BK270" i="127"/>
  <c r="BK71" i="130"/>
  <c r="BM71" i="130"/>
  <c r="BJ71" i="130"/>
  <c r="BK91" i="130"/>
  <c r="BM91" i="130"/>
  <c r="BJ91" i="130"/>
  <c r="BM176" i="130"/>
  <c r="BJ176" i="130"/>
  <c r="BK176" i="130"/>
  <c r="BK232" i="130"/>
  <c r="BM232" i="130"/>
  <c r="BJ232" i="130"/>
  <c r="BM316" i="127"/>
  <c r="BJ316" i="127"/>
  <c r="BK316" i="127"/>
  <c r="BM282" i="130"/>
  <c r="BJ282" i="130"/>
  <c r="BK282" i="130"/>
  <c r="BK64" i="127"/>
  <c r="BM64" i="127"/>
  <c r="BJ64" i="127"/>
  <c r="BM119" i="126"/>
  <c r="BJ119" i="126"/>
  <c r="BK119" i="126"/>
  <c r="BK56" i="129"/>
  <c r="BM56" i="129"/>
  <c r="BJ56" i="129"/>
  <c r="BK58" i="126"/>
  <c r="BM58" i="126"/>
  <c r="BJ58" i="126"/>
  <c r="BM267" i="129"/>
  <c r="BJ267" i="129"/>
  <c r="BK267" i="129"/>
  <c r="BJ232" i="127"/>
  <c r="BK232" i="127"/>
  <c r="BM232" i="127"/>
  <c r="BK168" i="127"/>
  <c r="BM168" i="127"/>
  <c r="BJ168" i="127"/>
  <c r="BJ164" i="130"/>
  <c r="BK164" i="130"/>
  <c r="BM164" i="130"/>
  <c r="BK169" i="128"/>
  <c r="BM169" i="128"/>
  <c r="BJ169" i="128"/>
  <c r="BK144" i="128"/>
  <c r="BM144" i="128"/>
  <c r="BJ144" i="128"/>
  <c r="BJ283" i="127"/>
  <c r="BK283" i="127"/>
  <c r="BM283" i="127"/>
  <c r="BJ108" i="127"/>
  <c r="BK108" i="127"/>
  <c r="BM108" i="127"/>
  <c r="BJ376" i="127"/>
  <c r="BK376" i="127"/>
  <c r="BM376" i="127"/>
  <c r="BM169" i="126"/>
  <c r="BJ169" i="126"/>
  <c r="BK169" i="126"/>
  <c r="BK258" i="127"/>
  <c r="BM258" i="127"/>
  <c r="BJ258" i="127"/>
  <c r="BJ243" i="127"/>
  <c r="BK243" i="127"/>
  <c r="BM243" i="127"/>
  <c r="BJ139" i="129"/>
  <c r="BK139" i="129"/>
  <c r="BM139" i="129"/>
  <c r="BM24" i="130"/>
  <c r="BJ24" i="130"/>
  <c r="BK24" i="130"/>
  <c r="BK439" i="129"/>
  <c r="BM439" i="129"/>
  <c r="BJ439" i="129"/>
  <c r="BM170" i="130"/>
  <c r="BJ170" i="130"/>
  <c r="BK170" i="130"/>
  <c r="BJ74" i="127"/>
  <c r="BK74" i="127"/>
  <c r="BM74" i="127"/>
  <c r="BJ217" i="130"/>
  <c r="BK217" i="130"/>
  <c r="BM217" i="130"/>
  <c r="BJ230" i="129"/>
  <c r="BK230" i="129"/>
  <c r="BM230" i="129"/>
  <c r="BJ337" i="130"/>
  <c r="BK337" i="130"/>
  <c r="BM337" i="130"/>
  <c r="BK336" i="126"/>
  <c r="BM336" i="126"/>
  <c r="BJ336" i="126"/>
  <c r="BJ422" i="129"/>
  <c r="BK422" i="129"/>
  <c r="BM422" i="129"/>
  <c r="BJ169" i="130"/>
  <c r="BK169" i="130"/>
  <c r="BM169" i="130"/>
  <c r="BJ145" i="129"/>
  <c r="BK145" i="129"/>
  <c r="BM145" i="129"/>
  <c r="BJ246" i="129"/>
  <c r="BK246" i="129"/>
  <c r="BM246" i="129"/>
  <c r="BM135" i="130"/>
  <c r="BJ135" i="130"/>
  <c r="BK135" i="130"/>
  <c r="BK215" i="126"/>
  <c r="BM215" i="126"/>
  <c r="BJ215" i="126"/>
  <c r="BM40" i="126"/>
  <c r="BJ40" i="126"/>
  <c r="BK40" i="126"/>
  <c r="BJ407" i="127"/>
  <c r="BK407" i="127"/>
  <c r="BM407" i="127"/>
  <c r="BK25" i="129"/>
  <c r="BM25" i="129"/>
  <c r="BJ25" i="129"/>
  <c r="BM90" i="126"/>
  <c r="BJ90" i="126"/>
  <c r="BK90" i="126"/>
  <c r="BK283" i="128"/>
  <c r="BM283" i="128"/>
  <c r="BJ283" i="128"/>
  <c r="BK199" i="126"/>
  <c r="BM199" i="126"/>
  <c r="BJ199" i="126"/>
  <c r="BJ372" i="128"/>
  <c r="BK372" i="128"/>
  <c r="BM372" i="128"/>
  <c r="BK69" i="127"/>
  <c r="BM69" i="127"/>
  <c r="BJ69" i="127"/>
  <c r="BK26" i="126"/>
  <c r="BM26" i="126"/>
  <c r="BJ26" i="126"/>
  <c r="BK54" i="128"/>
  <c r="BM54" i="128"/>
  <c r="BJ54" i="128"/>
  <c r="BM86" i="128"/>
  <c r="BJ86" i="128"/>
  <c r="BK86" i="128"/>
  <c r="BJ155" i="126"/>
  <c r="BK155" i="126"/>
  <c r="BM155" i="126"/>
  <c r="BJ33" i="127"/>
  <c r="BK33" i="127"/>
  <c r="BM33" i="127"/>
  <c r="BM45" i="126"/>
  <c r="BJ45" i="126"/>
  <c r="BK45" i="126"/>
  <c r="BK88" i="129"/>
  <c r="BM88" i="129"/>
  <c r="BJ88" i="129"/>
  <c r="BK70" i="128"/>
  <c r="BM70" i="128"/>
  <c r="BJ70" i="128"/>
  <c r="BM346" i="130"/>
  <c r="BJ346" i="130"/>
  <c r="BK346" i="130"/>
  <c r="BJ180" i="126"/>
  <c r="BK180" i="126"/>
  <c r="BM180" i="126"/>
  <c r="BK29" i="126"/>
  <c r="BM29" i="126"/>
  <c r="BJ29" i="126"/>
  <c r="BM219" i="127"/>
  <c r="BJ219" i="127"/>
  <c r="BK219" i="127"/>
  <c r="BJ242" i="129"/>
  <c r="BK242" i="129"/>
  <c r="BM242" i="129"/>
  <c r="BJ99" i="129"/>
  <c r="BK99" i="129"/>
  <c r="BM99" i="129"/>
  <c r="BK284" i="129"/>
  <c r="BM284" i="129"/>
  <c r="BJ284" i="129"/>
  <c r="BK189" i="130"/>
  <c r="BM189" i="130"/>
  <c r="BJ189" i="130"/>
  <c r="BK256" i="126"/>
  <c r="BM256" i="126"/>
  <c r="BJ256" i="126"/>
  <c r="BM178" i="128"/>
  <c r="BJ178" i="128"/>
  <c r="BK178" i="128"/>
  <c r="BM209" i="130"/>
  <c r="BJ209" i="130"/>
  <c r="BK209" i="130"/>
  <c r="BM259" i="129"/>
  <c r="BJ259" i="129"/>
  <c r="BK259" i="129"/>
  <c r="BK284" i="126"/>
  <c r="BM284" i="126"/>
  <c r="BJ284" i="126"/>
  <c r="BM255" i="130"/>
  <c r="BJ255" i="130"/>
  <c r="BK255" i="130"/>
  <c r="BJ202" i="128"/>
  <c r="BK202" i="128"/>
  <c r="BM202" i="128"/>
  <c r="BK185" i="128"/>
  <c r="BM185" i="128"/>
  <c r="BJ185" i="128"/>
  <c r="BJ402" i="129"/>
  <c r="BK402" i="129"/>
  <c r="BM402" i="129"/>
  <c r="BM406" i="126"/>
  <c r="BJ406" i="126"/>
  <c r="BK406" i="126"/>
  <c r="BK263" i="130"/>
  <c r="BM263" i="130"/>
  <c r="BJ263" i="130"/>
  <c r="BJ169" i="129"/>
  <c r="BK169" i="129"/>
  <c r="BM169" i="129"/>
  <c r="BM42" i="130"/>
  <c r="BJ42" i="130"/>
  <c r="BK42" i="130"/>
  <c r="BK226" i="129"/>
  <c r="BM226" i="129"/>
  <c r="BJ226" i="129"/>
  <c r="BK218" i="128"/>
  <c r="BM218" i="128"/>
  <c r="BJ218" i="128"/>
  <c r="BJ174" i="127"/>
  <c r="BK174" i="127"/>
  <c r="BM174" i="127"/>
  <c r="BM320" i="129"/>
  <c r="BJ320" i="129"/>
  <c r="BK320" i="129"/>
  <c r="BJ168" i="130"/>
  <c r="BK168" i="130"/>
  <c r="BM168" i="130"/>
  <c r="BK230" i="127"/>
  <c r="BM230" i="127"/>
  <c r="BJ230" i="127"/>
  <c r="BM111" i="130"/>
  <c r="BJ111" i="130"/>
  <c r="BK111" i="130"/>
  <c r="BK424" i="130"/>
  <c r="BM424" i="130"/>
  <c r="BJ424" i="130"/>
  <c r="BJ272" i="129"/>
  <c r="BK272" i="129"/>
  <c r="BM272" i="129"/>
  <c r="BK395" i="128"/>
  <c r="BM395" i="128"/>
  <c r="BJ395" i="128"/>
  <c r="BM257" i="127"/>
  <c r="BJ257" i="127"/>
  <c r="BK257" i="127"/>
  <c r="BM210" i="127"/>
  <c r="BJ210" i="127"/>
  <c r="BK210" i="127"/>
  <c r="BM364" i="129"/>
  <c r="BJ364" i="129"/>
  <c r="BK364" i="129"/>
  <c r="BK278" i="129"/>
  <c r="BM278" i="129"/>
  <c r="BJ278" i="129"/>
  <c r="BK225" i="129"/>
  <c r="BM225" i="129"/>
  <c r="BJ225" i="129"/>
  <c r="BJ181" i="129"/>
  <c r="BK181" i="129"/>
  <c r="BM181" i="129"/>
  <c r="BJ372" i="129"/>
  <c r="BK372" i="129"/>
  <c r="BM372" i="129"/>
  <c r="BK250" i="130"/>
  <c r="BM250" i="130"/>
  <c r="BJ250" i="130"/>
  <c r="BJ350" i="126"/>
  <c r="BK350" i="126"/>
  <c r="BM350" i="126"/>
  <c r="BK212" i="126"/>
  <c r="BM212" i="126"/>
  <c r="BJ212" i="126"/>
  <c r="BK208" i="128"/>
  <c r="BM208" i="128"/>
  <c r="BJ208" i="128"/>
  <c r="BM209" i="128"/>
  <c r="BJ209" i="128"/>
  <c r="BK209" i="128"/>
  <c r="BK91" i="128"/>
  <c r="BM91" i="128"/>
  <c r="BJ91" i="128"/>
  <c r="BM273" i="129"/>
  <c r="BJ273" i="129"/>
  <c r="BK273" i="129"/>
  <c r="BJ214" i="130"/>
  <c r="BK214" i="130"/>
  <c r="BM214" i="130"/>
  <c r="BK33" i="129"/>
  <c r="BM33" i="129"/>
  <c r="BJ33" i="129"/>
  <c r="BK404" i="128"/>
  <c r="BM404" i="128"/>
  <c r="BJ404" i="128"/>
  <c r="BK319" i="128"/>
  <c r="BM319" i="128"/>
  <c r="BJ319" i="128"/>
  <c r="BK422" i="128"/>
  <c r="BM422" i="128"/>
  <c r="BJ422" i="128"/>
  <c r="BK361" i="127"/>
  <c r="BM361" i="127"/>
  <c r="BJ361" i="127"/>
  <c r="BK58" i="128"/>
  <c r="BM58" i="128"/>
  <c r="BJ58" i="128"/>
  <c r="BM273" i="130"/>
  <c r="BJ273" i="130"/>
  <c r="BK273" i="130"/>
  <c r="BM218" i="129"/>
  <c r="BJ218" i="129"/>
  <c r="BK218" i="129"/>
  <c r="BJ276" i="127"/>
  <c r="BK276" i="127"/>
  <c r="BM276" i="127"/>
  <c r="BJ383" i="126"/>
  <c r="BK383" i="126"/>
  <c r="BM383" i="126"/>
  <c r="BM70" i="129"/>
  <c r="BJ70" i="129"/>
  <c r="BK70" i="129"/>
  <c r="BK62" i="130"/>
  <c r="BM62" i="130"/>
  <c r="BJ62" i="130"/>
  <c r="BJ90" i="127"/>
  <c r="BK90" i="127"/>
  <c r="BM90" i="127"/>
  <c r="BM115" i="129"/>
  <c r="BJ115" i="129"/>
  <c r="BK115" i="129"/>
  <c r="BM72" i="130"/>
  <c r="BJ72" i="130"/>
  <c r="BK72" i="130"/>
  <c r="BM279" i="128"/>
  <c r="BJ279" i="128"/>
  <c r="BK279" i="128"/>
  <c r="BM172" i="128"/>
  <c r="BJ172" i="128"/>
  <c r="BK172" i="128"/>
  <c r="BK342" i="127"/>
  <c r="BM342" i="127"/>
  <c r="BJ342" i="127"/>
  <c r="BK409" i="128"/>
  <c r="BM409" i="128"/>
  <c r="BJ409" i="128"/>
  <c r="BM436" i="129"/>
  <c r="BJ436" i="129"/>
  <c r="BK436" i="129"/>
  <c r="BK86" i="129"/>
  <c r="BM86" i="129"/>
  <c r="BJ86" i="129"/>
  <c r="BM419" i="126"/>
  <c r="BJ419" i="126"/>
  <c r="BK419" i="126"/>
  <c r="BK444" i="129"/>
  <c r="BM444" i="129"/>
  <c r="BJ444" i="129"/>
  <c r="BK149" i="130"/>
  <c r="BM149" i="130"/>
  <c r="BJ149" i="130"/>
  <c r="BM153" i="127"/>
  <c r="BJ153" i="127"/>
  <c r="BK153" i="127"/>
  <c r="BK280" i="126"/>
  <c r="BM280" i="126"/>
  <c r="BJ280" i="126"/>
  <c r="BK387" i="127"/>
  <c r="BM387" i="127"/>
  <c r="BJ387" i="127"/>
  <c r="BM366" i="126"/>
  <c r="BJ366" i="126"/>
  <c r="BK366" i="126"/>
  <c r="BK147" i="130"/>
  <c r="BM147" i="130"/>
  <c r="BJ147" i="130"/>
  <c r="BK194" i="129"/>
  <c r="BM194" i="129"/>
  <c r="BJ194" i="129"/>
  <c r="BJ94" i="129"/>
  <c r="BK94" i="129"/>
  <c r="BM94" i="129"/>
  <c r="BJ376" i="130"/>
  <c r="BK376" i="130"/>
  <c r="BM376" i="130"/>
  <c r="BM203" i="130"/>
  <c r="BJ203" i="130"/>
  <c r="BK203" i="130"/>
  <c r="BJ194" i="126"/>
  <c r="BK194" i="126"/>
  <c r="BM194" i="126"/>
  <c r="BK128" i="127"/>
  <c r="BM128" i="127"/>
  <c r="BJ128" i="127"/>
  <c r="BM16" i="126"/>
  <c r="BJ16" i="126"/>
  <c r="BK16" i="126"/>
  <c r="BJ17" i="126"/>
  <c r="BK17" i="126"/>
  <c r="BM17" i="126"/>
  <c r="BM329" i="126"/>
  <c r="BJ329" i="126"/>
  <c r="BK329" i="126"/>
  <c r="BJ191" i="129"/>
  <c r="BK191" i="129"/>
  <c r="BM191" i="129"/>
  <c r="BK411" i="126"/>
  <c r="BM411" i="126"/>
  <c r="BJ411" i="126"/>
  <c r="BK369" i="129"/>
  <c r="BM369" i="129"/>
  <c r="BJ369" i="129"/>
  <c r="BM333" i="129"/>
  <c r="BJ333" i="129"/>
  <c r="BK333" i="129"/>
  <c r="BK386" i="126"/>
  <c r="BM386" i="126"/>
  <c r="BJ386" i="126"/>
  <c r="BM334" i="128"/>
  <c r="BJ334" i="128"/>
  <c r="BK334" i="128"/>
  <c r="BM183" i="129"/>
  <c r="BJ183" i="129"/>
  <c r="BK183" i="129"/>
  <c r="BJ208" i="126"/>
  <c r="BK208" i="126"/>
  <c r="BM208" i="126"/>
  <c r="BM95" i="130"/>
  <c r="BJ95" i="130"/>
  <c r="BK95" i="130"/>
  <c r="BJ15" i="129"/>
  <c r="BK15" i="129"/>
  <c r="BM15" i="129"/>
  <c r="BK313" i="130"/>
  <c r="BM313" i="130"/>
  <c r="BJ313" i="130"/>
  <c r="BM277" i="127"/>
  <c r="BJ277" i="127"/>
  <c r="BK277" i="127"/>
  <c r="BJ406" i="128"/>
  <c r="BK406" i="128"/>
  <c r="BM406" i="128"/>
  <c r="BM231" i="130"/>
  <c r="BJ231" i="130"/>
  <c r="BK231" i="130"/>
  <c r="BM129" i="130"/>
  <c r="BJ129" i="130"/>
  <c r="BK129" i="130"/>
  <c r="BJ192" i="130"/>
  <c r="BK192" i="130"/>
  <c r="BM192" i="130"/>
  <c r="BM347" i="128"/>
  <c r="BJ347" i="128"/>
  <c r="BK347" i="128"/>
  <c r="BJ393" i="130"/>
  <c r="BK393" i="130"/>
  <c r="BM393" i="130"/>
  <c r="BJ69" i="128"/>
  <c r="BK69" i="128"/>
  <c r="BM69" i="128"/>
  <c r="BJ70" i="126"/>
  <c r="BK70" i="126"/>
  <c r="BM70" i="126"/>
  <c r="BK123" i="127"/>
  <c r="BM123" i="127"/>
  <c r="BJ123" i="127"/>
  <c r="BJ321" i="127"/>
  <c r="BK321" i="127"/>
  <c r="BM321" i="127"/>
  <c r="BJ27" i="127"/>
  <c r="BK27" i="127"/>
  <c r="BM27" i="127"/>
  <c r="BJ404" i="126"/>
  <c r="BK404" i="126"/>
  <c r="BM404" i="126"/>
  <c r="BJ333" i="130"/>
  <c r="BK333" i="130"/>
  <c r="BM333" i="130"/>
  <c r="BM301" i="129"/>
  <c r="BJ301" i="129"/>
  <c r="BK301" i="129"/>
  <c r="BJ119" i="127"/>
  <c r="BK119" i="127"/>
  <c r="BM119" i="127"/>
  <c r="BJ59" i="129"/>
  <c r="BK59" i="129"/>
  <c r="BM59" i="129"/>
  <c r="BM403" i="130"/>
  <c r="BJ403" i="130"/>
  <c r="BK403" i="130"/>
  <c r="BM148" i="128"/>
  <c r="BJ148" i="128"/>
  <c r="BK148" i="128"/>
  <c r="BK304" i="127"/>
  <c r="BM304" i="127"/>
  <c r="BJ304" i="127"/>
  <c r="BK421" i="127"/>
  <c r="BM421" i="127"/>
  <c r="BJ421" i="127"/>
  <c r="BK362" i="126"/>
  <c r="BM362" i="126"/>
  <c r="BJ362" i="126"/>
  <c r="BJ57" i="129"/>
  <c r="BK57" i="129"/>
  <c r="BM57" i="129"/>
  <c r="BK392" i="130"/>
  <c r="BM392" i="130"/>
  <c r="BJ392" i="130"/>
  <c r="BJ341" i="129"/>
  <c r="BK341" i="129"/>
  <c r="BM341" i="129"/>
  <c r="BM247" i="126"/>
  <c r="BJ247" i="126"/>
  <c r="BK247" i="126"/>
  <c r="BK219" i="129"/>
  <c r="BM219" i="129"/>
  <c r="BJ219" i="129"/>
  <c r="BK354" i="129"/>
  <c r="BM354" i="129"/>
  <c r="BJ354" i="129"/>
  <c r="BJ239" i="127"/>
  <c r="BK239" i="127"/>
  <c r="BM239" i="127"/>
  <c r="BK82" i="126"/>
  <c r="BM82" i="126"/>
  <c r="BJ82" i="126"/>
  <c r="BK211" i="129"/>
  <c r="BM211" i="129"/>
  <c r="BJ211" i="129"/>
  <c r="BK22" i="128"/>
  <c r="BM22" i="128"/>
  <c r="BJ22" i="128"/>
  <c r="BM341" i="126"/>
  <c r="BJ341" i="126"/>
  <c r="BK341" i="126"/>
  <c r="BM429" i="129"/>
  <c r="BJ429" i="129"/>
  <c r="BK429" i="129"/>
  <c r="BJ181" i="127"/>
  <c r="BK181" i="127"/>
  <c r="BM181" i="127"/>
  <c r="BM39" i="128"/>
  <c r="BJ39" i="128"/>
  <c r="BK39" i="128"/>
  <c r="BK176" i="126"/>
  <c r="BM176" i="126"/>
  <c r="BJ176" i="126"/>
  <c r="BJ417" i="130"/>
  <c r="BK417" i="130"/>
  <c r="BM417" i="130"/>
  <c r="BM178" i="129"/>
  <c r="BJ178" i="129"/>
  <c r="BK178" i="129"/>
  <c r="BK357" i="129"/>
  <c r="BM357" i="129"/>
  <c r="BJ357" i="129"/>
  <c r="BJ233" i="127"/>
  <c r="BK233" i="127"/>
  <c r="BM233" i="127"/>
  <c r="BK179" i="127"/>
  <c r="BM179" i="127"/>
  <c r="BJ179" i="127"/>
  <c r="BJ436" i="130"/>
  <c r="BK436" i="130"/>
  <c r="BM436" i="130"/>
  <c r="BM87" i="128"/>
  <c r="BJ87" i="128"/>
  <c r="BK87" i="128"/>
  <c r="BJ129" i="126"/>
  <c r="BK129" i="126"/>
  <c r="BM129" i="126"/>
  <c r="BK353" i="130"/>
  <c r="BM353" i="130"/>
  <c r="BJ353" i="130"/>
  <c r="BJ113" i="127"/>
  <c r="BK113" i="127"/>
  <c r="BM113" i="127"/>
  <c r="BK401" i="127"/>
  <c r="BM401" i="127"/>
  <c r="BJ401" i="127"/>
  <c r="BJ324" i="129"/>
  <c r="BK324" i="129"/>
  <c r="BM324" i="129"/>
  <c r="BJ339" i="126"/>
  <c r="BK339" i="126"/>
  <c r="BM339" i="126"/>
  <c r="BK125" i="130"/>
  <c r="BM125" i="130"/>
  <c r="BJ125" i="130"/>
  <c r="BJ412" i="128"/>
  <c r="BK412" i="128"/>
  <c r="BM412" i="128"/>
  <c r="BM431" i="127"/>
  <c r="BJ431" i="127"/>
  <c r="BK431" i="127"/>
  <c r="BJ236" i="128"/>
  <c r="BK236" i="128"/>
  <c r="BM236" i="128"/>
  <c r="BJ446" i="129"/>
  <c r="BK446" i="129"/>
  <c r="BM446" i="129"/>
  <c r="BM257" i="126"/>
  <c r="BJ257" i="126"/>
  <c r="BK257" i="126"/>
  <c r="BK247" i="128"/>
  <c r="BM247" i="128"/>
  <c r="BJ247" i="128"/>
  <c r="BJ302" i="126"/>
  <c r="BK302" i="126"/>
  <c r="BM302" i="126"/>
  <c r="BK303" i="130"/>
  <c r="BM303" i="130"/>
  <c r="BJ303" i="130"/>
  <c r="BK130" i="126"/>
  <c r="BM130" i="126"/>
  <c r="BJ130" i="126"/>
  <c r="BJ161" i="127"/>
  <c r="BK161" i="127"/>
  <c r="BM161" i="127"/>
  <c r="BJ254" i="129"/>
  <c r="BK254" i="129"/>
  <c r="BM254" i="129"/>
  <c r="BK359" i="127"/>
  <c r="BM359" i="127"/>
  <c r="BJ359" i="127"/>
  <c r="BK402" i="127"/>
  <c r="BM402" i="127"/>
  <c r="BJ402" i="127"/>
  <c r="BM38" i="126"/>
  <c r="BJ38" i="126"/>
  <c r="BK38" i="126"/>
  <c r="BK84" i="130"/>
  <c r="BM84" i="130"/>
  <c r="BJ84" i="130"/>
  <c r="BM220" i="127"/>
  <c r="BJ220" i="127"/>
  <c r="BK220" i="127"/>
  <c r="BM185" i="126"/>
  <c r="BJ185" i="126"/>
  <c r="BK185" i="126"/>
  <c r="BM179" i="128"/>
  <c r="BJ179" i="128"/>
  <c r="BK179" i="128"/>
  <c r="BJ120" i="128"/>
  <c r="BK120" i="128"/>
  <c r="BM120" i="128"/>
  <c r="BK145" i="127"/>
  <c r="BM145" i="127"/>
  <c r="BJ145" i="127"/>
  <c r="BJ127" i="129"/>
  <c r="BK127" i="129"/>
  <c r="BM127" i="129"/>
  <c r="BJ462" i="129"/>
  <c r="BK462" i="129"/>
  <c r="BM462" i="129"/>
  <c r="BJ416" i="127"/>
  <c r="BK416" i="127"/>
  <c r="BM416" i="127"/>
  <c r="BK202" i="130"/>
  <c r="BM202" i="130"/>
  <c r="BJ202" i="130"/>
  <c r="BJ323" i="127"/>
  <c r="BK323" i="127"/>
  <c r="BM323" i="127"/>
  <c r="BJ397" i="128"/>
  <c r="BK397" i="128"/>
  <c r="BM397" i="128"/>
  <c r="BM364" i="127"/>
  <c r="BJ364" i="127"/>
  <c r="BK364" i="127"/>
  <c r="BK414" i="130"/>
  <c r="BM414" i="130"/>
  <c r="BJ414" i="130"/>
  <c r="BJ466" i="127"/>
  <c r="BK466" i="127"/>
  <c r="BM466" i="127"/>
  <c r="BJ340" i="130"/>
  <c r="BK340" i="130"/>
  <c r="BM340" i="130"/>
  <c r="BK235" i="129"/>
  <c r="BM235" i="129"/>
  <c r="BJ235" i="129"/>
  <c r="BM49" i="128"/>
  <c r="BJ49" i="128"/>
  <c r="BK49" i="128"/>
  <c r="BJ94" i="127"/>
  <c r="BK94" i="127"/>
  <c r="BM94" i="127"/>
  <c r="BM344" i="130"/>
  <c r="BJ344" i="130"/>
  <c r="BK344" i="130"/>
  <c r="BM409" i="130"/>
  <c r="BJ409" i="130"/>
  <c r="BK409" i="130"/>
  <c r="BJ251" i="129"/>
  <c r="BK251" i="129"/>
  <c r="BM251" i="129"/>
  <c r="BK252" i="126"/>
  <c r="BM252" i="126"/>
  <c r="BJ252" i="126"/>
  <c r="BK186" i="129"/>
  <c r="BM186" i="129"/>
  <c r="BJ186" i="129"/>
  <c r="BM375" i="130"/>
  <c r="BJ375" i="130"/>
  <c r="BK375" i="130"/>
  <c r="BJ405" i="129"/>
  <c r="BK405" i="129"/>
  <c r="BM405" i="129"/>
  <c r="BM196" i="129"/>
  <c r="BJ196" i="129"/>
  <c r="BK196" i="129"/>
  <c r="BJ83" i="129"/>
  <c r="BK83" i="129"/>
  <c r="BM83" i="129"/>
  <c r="BK313" i="129"/>
  <c r="BM313" i="129"/>
  <c r="BJ313" i="129"/>
  <c r="BJ106" i="130"/>
  <c r="BK106" i="130"/>
  <c r="BM106" i="130"/>
  <c r="BK192" i="128"/>
  <c r="BM192" i="128"/>
  <c r="BJ192" i="128"/>
  <c r="BJ216" i="127"/>
  <c r="BK216" i="127"/>
  <c r="BM216" i="127"/>
  <c r="BM179" i="129"/>
  <c r="BJ179" i="129"/>
  <c r="BK179" i="129"/>
  <c r="BK442" i="130"/>
  <c r="BM442" i="130"/>
  <c r="BJ442" i="130"/>
  <c r="BK21" i="127"/>
  <c r="BM21" i="127"/>
  <c r="BJ21" i="127"/>
  <c r="BM95" i="126"/>
  <c r="BJ95" i="126"/>
  <c r="BK95" i="126"/>
  <c r="BK35" i="129"/>
  <c r="BM35" i="129"/>
  <c r="BJ35" i="129"/>
  <c r="BJ441" i="129"/>
  <c r="BK441" i="129"/>
  <c r="BM441" i="129"/>
  <c r="BJ182" i="129"/>
  <c r="BK182" i="129"/>
  <c r="BM182" i="129"/>
  <c r="BK109" i="126"/>
  <c r="BM109" i="126"/>
  <c r="BJ109" i="126"/>
  <c r="BM365" i="128"/>
  <c r="BJ365" i="128"/>
  <c r="BK365" i="128"/>
  <c r="BK55" i="127"/>
  <c r="BM55" i="127"/>
  <c r="BJ55" i="127"/>
  <c r="BJ195" i="128"/>
  <c r="BK195" i="128"/>
  <c r="BM195" i="128"/>
  <c r="BJ331" i="126"/>
  <c r="BK331" i="126"/>
  <c r="BM331" i="126"/>
  <c r="BK143" i="130"/>
  <c r="BM143" i="130"/>
  <c r="BJ143" i="130"/>
  <c r="BK362" i="128"/>
  <c r="BM362" i="128"/>
  <c r="BJ362" i="128"/>
  <c r="BM231" i="129"/>
  <c r="BJ231" i="129"/>
  <c r="BK231" i="129"/>
  <c r="BJ254" i="126"/>
  <c r="BK254" i="126"/>
  <c r="BM254" i="126"/>
  <c r="BJ417" i="128"/>
  <c r="BK417" i="128"/>
  <c r="BM417" i="128"/>
  <c r="BJ279" i="127"/>
  <c r="BK279" i="127"/>
  <c r="BM279" i="127"/>
  <c r="BJ348" i="130"/>
  <c r="BK348" i="130"/>
  <c r="BM348" i="130"/>
  <c r="BK65" i="127"/>
  <c r="BM65" i="127"/>
  <c r="BJ65" i="127"/>
  <c r="BM128" i="129"/>
  <c r="BJ128" i="129"/>
  <c r="BK128" i="129"/>
  <c r="BM85" i="127"/>
  <c r="BJ85" i="127"/>
  <c r="BK85" i="127"/>
  <c r="BK108" i="128"/>
  <c r="BM108" i="128"/>
  <c r="BJ108" i="128"/>
  <c r="BK225" i="126"/>
  <c r="BM225" i="126"/>
  <c r="BJ225" i="126"/>
  <c r="BK162" i="126"/>
  <c r="BM162" i="126"/>
  <c r="BJ162" i="126"/>
  <c r="BJ259" i="128"/>
  <c r="BK259" i="128"/>
  <c r="BM259" i="128"/>
  <c r="BM363" i="127"/>
  <c r="BJ363" i="127"/>
  <c r="BK363" i="127"/>
  <c r="BK249" i="128"/>
  <c r="BM249" i="128"/>
  <c r="BJ249" i="128"/>
  <c r="BK150" i="127"/>
  <c r="BM150" i="127"/>
  <c r="BJ150" i="127"/>
  <c r="BM279" i="129"/>
  <c r="BJ279" i="129"/>
  <c r="BK279" i="129"/>
  <c r="BM165" i="129"/>
  <c r="BJ165" i="129"/>
  <c r="BK165" i="129"/>
  <c r="BM154" i="129"/>
  <c r="BJ154" i="129"/>
  <c r="BK154" i="129"/>
  <c r="BM303" i="129"/>
  <c r="BJ303" i="129"/>
  <c r="BK303" i="129"/>
  <c r="BM355" i="129"/>
  <c r="BJ355" i="129"/>
  <c r="BK355" i="129"/>
  <c r="BM170" i="129"/>
  <c r="BJ170" i="129"/>
  <c r="BK170" i="129"/>
  <c r="BM228" i="129"/>
  <c r="BJ228" i="129"/>
  <c r="BK228" i="129"/>
  <c r="BJ437" i="127"/>
  <c r="BK437" i="127"/>
  <c r="BM437" i="127"/>
  <c r="BM193" i="130"/>
  <c r="BJ193" i="130"/>
  <c r="BK193" i="130"/>
  <c r="BM190" i="126"/>
  <c r="BJ190" i="126"/>
  <c r="BK190" i="126"/>
  <c r="BK93" i="129"/>
  <c r="BM93" i="129"/>
  <c r="BJ93" i="129"/>
  <c r="BJ395" i="129"/>
  <c r="BK395" i="129"/>
  <c r="BM395" i="129"/>
  <c r="BK286" i="126"/>
  <c r="BM286" i="126"/>
  <c r="BJ286" i="126"/>
  <c r="BM106" i="126"/>
  <c r="BJ106" i="126"/>
  <c r="BK106" i="126"/>
  <c r="BK41" i="129"/>
  <c r="BM41" i="129"/>
  <c r="BJ41" i="129"/>
  <c r="BJ116" i="127"/>
  <c r="BK116" i="127"/>
  <c r="BM116" i="127"/>
  <c r="BJ145" i="128"/>
  <c r="BK145" i="128"/>
  <c r="BM145" i="128"/>
  <c r="BK240" i="126"/>
  <c r="BM240" i="126"/>
  <c r="BJ240" i="126"/>
  <c r="BM314" i="128"/>
  <c r="BJ314" i="128"/>
  <c r="BK314" i="128"/>
  <c r="BM321" i="130"/>
  <c r="BJ321" i="130"/>
  <c r="BK321" i="130"/>
  <c r="BM79" i="126"/>
  <c r="BJ79" i="126"/>
  <c r="BK79" i="126"/>
  <c r="BK50" i="126"/>
  <c r="BM50" i="126"/>
  <c r="BJ50" i="126"/>
  <c r="BM92" i="126"/>
  <c r="BJ92" i="126"/>
  <c r="BK92" i="126"/>
  <c r="BK308" i="128"/>
  <c r="BM308" i="128"/>
  <c r="BJ308" i="128"/>
  <c r="BK266" i="126"/>
  <c r="BM266" i="126"/>
  <c r="BJ266" i="126"/>
  <c r="BM353" i="129"/>
  <c r="BJ353" i="129"/>
  <c r="BK353" i="129"/>
  <c r="BJ447" i="127"/>
  <c r="BK447" i="127"/>
  <c r="BM447" i="127"/>
  <c r="BK212" i="127"/>
  <c r="BM212" i="127"/>
  <c r="BJ212" i="127"/>
  <c r="BM24" i="128"/>
  <c r="BJ24" i="128"/>
  <c r="BK24" i="128"/>
  <c r="BM438" i="129"/>
  <c r="BJ438" i="129"/>
  <c r="BK438" i="129"/>
  <c r="BK388" i="127"/>
  <c r="BM388" i="127"/>
  <c r="BJ388" i="127"/>
  <c r="BJ239" i="126"/>
  <c r="BK239" i="126"/>
  <c r="BM239" i="126"/>
  <c r="BK444" i="127"/>
  <c r="BM444" i="127"/>
  <c r="BJ444" i="127"/>
  <c r="BM253" i="129"/>
  <c r="BJ253" i="129"/>
  <c r="BK253" i="129"/>
  <c r="BM213" i="130"/>
  <c r="BJ213" i="130"/>
  <c r="BK213" i="130"/>
  <c r="BK299" i="130"/>
  <c r="BM299" i="130"/>
  <c r="BJ299" i="130"/>
  <c r="BJ381" i="130"/>
  <c r="BK381" i="130"/>
  <c r="BM381" i="130"/>
  <c r="BJ64" i="128"/>
  <c r="BK64" i="128"/>
  <c r="BM64" i="128"/>
  <c r="BM411" i="130"/>
  <c r="BJ411" i="130"/>
  <c r="BK411" i="130"/>
  <c r="BM399" i="130"/>
  <c r="BJ399" i="130"/>
  <c r="BK399" i="130"/>
  <c r="BM139" i="130"/>
  <c r="BJ139" i="130"/>
  <c r="BK139" i="130"/>
  <c r="BJ318" i="126"/>
  <c r="BK318" i="126"/>
  <c r="BM318" i="126"/>
  <c r="BM177" i="129"/>
  <c r="BJ177" i="129"/>
  <c r="BK177" i="129"/>
  <c r="BM216" i="126"/>
  <c r="BJ216" i="126"/>
  <c r="BK216" i="126"/>
  <c r="BK312" i="130"/>
  <c r="BM312" i="130"/>
  <c r="BJ312" i="130"/>
  <c r="BJ226" i="130"/>
  <c r="BK226" i="130"/>
  <c r="BM226" i="130"/>
  <c r="BK443" i="129"/>
  <c r="BM443" i="129"/>
  <c r="BJ443" i="129"/>
  <c r="BK302" i="127"/>
  <c r="BM302" i="127"/>
  <c r="BJ302" i="127"/>
  <c r="BM103" i="128"/>
  <c r="BJ103" i="128"/>
  <c r="BK103" i="128"/>
  <c r="BM229" i="129"/>
  <c r="BJ229" i="129"/>
  <c r="BK229" i="129"/>
  <c r="BJ68" i="128"/>
  <c r="BK68" i="128"/>
  <c r="BM68" i="128"/>
  <c r="BM263" i="126"/>
  <c r="BJ263" i="126"/>
  <c r="BK263" i="126"/>
  <c r="BJ294" i="129"/>
  <c r="BK294" i="129"/>
  <c r="BM294" i="129"/>
  <c r="BM171" i="128"/>
  <c r="BJ171" i="128"/>
  <c r="BK171" i="128"/>
  <c r="BK352" i="128"/>
  <c r="BM352" i="128"/>
  <c r="BJ352" i="128"/>
  <c r="BK140" i="130"/>
  <c r="BM140" i="130"/>
  <c r="BJ140" i="130"/>
  <c r="BM138" i="127"/>
  <c r="BJ138" i="127"/>
  <c r="BK138" i="127"/>
  <c r="BM354" i="127"/>
  <c r="BJ354" i="127"/>
  <c r="BK354" i="127"/>
  <c r="BM315" i="127"/>
  <c r="BJ315" i="127"/>
  <c r="BK315" i="127"/>
  <c r="BM457" i="129"/>
  <c r="BJ457" i="129"/>
  <c r="BK457" i="129"/>
  <c r="BK255" i="126"/>
  <c r="BM255" i="126"/>
  <c r="BJ255" i="126"/>
  <c r="BJ78" i="127"/>
  <c r="BK78" i="127"/>
  <c r="BM78" i="127"/>
  <c r="BM288" i="126"/>
  <c r="BJ288" i="126"/>
  <c r="BK288" i="126"/>
  <c r="BK347" i="129"/>
  <c r="BM347" i="129"/>
  <c r="BJ347" i="129"/>
  <c r="BJ189" i="128"/>
  <c r="BK189" i="128"/>
  <c r="BM189" i="128"/>
  <c r="BK452" i="127"/>
  <c r="BM452" i="127"/>
  <c r="BJ452" i="127"/>
  <c r="BJ296" i="127"/>
  <c r="BK296" i="127"/>
  <c r="BM296" i="127"/>
  <c r="BK67" i="129"/>
  <c r="BM67" i="129"/>
  <c r="BJ67" i="129"/>
  <c r="BJ44" i="128"/>
  <c r="BK44" i="128"/>
  <c r="BM44" i="128"/>
  <c r="BJ303" i="128"/>
  <c r="BK303" i="128"/>
  <c r="BM303" i="128"/>
  <c r="BJ229" i="127"/>
  <c r="BK229" i="127"/>
  <c r="BM229" i="127"/>
  <c r="BJ168" i="128"/>
  <c r="BK168" i="128"/>
  <c r="BM168" i="128"/>
  <c r="BM393" i="129"/>
  <c r="BJ393" i="129"/>
  <c r="BK393" i="129"/>
  <c r="BJ56" i="130"/>
  <c r="BK56" i="130"/>
  <c r="BM56" i="130"/>
  <c r="BM262" i="126"/>
  <c r="BJ262" i="126"/>
  <c r="BK262" i="126"/>
  <c r="BK97" i="130"/>
  <c r="BM97" i="130"/>
  <c r="BJ97" i="130"/>
  <c r="BM143" i="127"/>
  <c r="BJ143" i="127"/>
  <c r="BK143" i="127"/>
  <c r="BK33" i="126"/>
  <c r="BM33" i="126"/>
  <c r="BJ33" i="126"/>
  <c r="BK218" i="127"/>
  <c r="BM218" i="127"/>
  <c r="BJ218" i="127"/>
  <c r="BM334" i="129"/>
  <c r="BJ334" i="129"/>
  <c r="BK334" i="129"/>
  <c r="BM310" i="128"/>
  <c r="BJ310" i="128"/>
  <c r="BK310" i="128"/>
  <c r="BK327" i="128"/>
  <c r="BM327" i="128"/>
  <c r="BJ327" i="128"/>
  <c r="BJ241" i="126"/>
  <c r="BK241" i="126"/>
  <c r="BM241" i="126"/>
  <c r="BJ141" i="129"/>
  <c r="BK141" i="129"/>
  <c r="BM141" i="129"/>
  <c r="BJ83" i="126"/>
  <c r="BK83" i="126"/>
  <c r="BM83" i="126"/>
  <c r="BJ346" i="129"/>
  <c r="BK346" i="129"/>
  <c r="BM346" i="129"/>
  <c r="BJ304" i="126"/>
  <c r="BK304" i="126"/>
  <c r="BM304" i="126"/>
  <c r="BM166" i="127"/>
  <c r="BJ166" i="127"/>
  <c r="BK166" i="127"/>
  <c r="BK249" i="129"/>
  <c r="BM249" i="129"/>
  <c r="BJ249" i="129"/>
  <c r="BJ206" i="128"/>
  <c r="BK206" i="128"/>
  <c r="BM206" i="128"/>
  <c r="BK78" i="126"/>
  <c r="BM78" i="126"/>
  <c r="BJ78" i="126"/>
  <c r="BM426" i="130"/>
  <c r="BJ426" i="130"/>
  <c r="BK426" i="130"/>
  <c r="BK404" i="127"/>
  <c r="BM404" i="127"/>
  <c r="BJ404" i="127"/>
  <c r="BK47" i="127"/>
  <c r="BM47" i="127"/>
  <c r="BJ47" i="127"/>
  <c r="BK202" i="129"/>
  <c r="BM202" i="129"/>
  <c r="BJ202" i="129"/>
  <c r="BK52" i="130"/>
  <c r="BM52" i="130"/>
  <c r="BJ52" i="130"/>
  <c r="BM93" i="130"/>
  <c r="BJ93" i="130"/>
  <c r="BK93" i="130"/>
  <c r="BK50" i="129"/>
  <c r="BM50" i="129"/>
  <c r="BJ50" i="129"/>
  <c r="BJ398" i="129"/>
  <c r="BK398" i="129"/>
  <c r="BM398" i="129"/>
  <c r="BM300" i="127"/>
  <c r="BJ300" i="127"/>
  <c r="BK300" i="127"/>
  <c r="BM326" i="128"/>
  <c r="BJ326" i="128"/>
  <c r="BK326" i="128"/>
  <c r="BM310" i="130"/>
  <c r="BJ310" i="130"/>
  <c r="BK310" i="130"/>
  <c r="BM206" i="127"/>
  <c r="BJ206" i="127"/>
  <c r="BK206" i="127"/>
  <c r="BM325" i="127"/>
  <c r="BJ325" i="127"/>
  <c r="BK325" i="127"/>
  <c r="BJ116" i="129"/>
  <c r="BK116" i="129"/>
  <c r="BM116" i="129"/>
  <c r="BK72" i="128"/>
  <c r="BM72" i="128"/>
  <c r="BJ72" i="128"/>
  <c r="BM237" i="126"/>
  <c r="BJ237" i="126"/>
  <c r="BK237" i="126"/>
  <c r="BM129" i="129"/>
  <c r="BJ129" i="129"/>
  <c r="BK129" i="129"/>
  <c r="BJ176" i="128"/>
  <c r="BK176" i="128"/>
  <c r="BM176" i="128"/>
  <c r="BM389" i="129"/>
  <c r="BJ389" i="129"/>
  <c r="BK389" i="129"/>
  <c r="BJ161" i="126"/>
  <c r="BK161" i="126"/>
  <c r="BM161" i="126"/>
  <c r="BJ464" i="127"/>
  <c r="BK464" i="127"/>
  <c r="BM464" i="127"/>
  <c r="BK309" i="126"/>
  <c r="BM309" i="126"/>
  <c r="BJ309" i="126"/>
  <c r="BK342" i="126"/>
  <c r="BM342" i="126"/>
  <c r="BJ342" i="126"/>
  <c r="BM252" i="128"/>
  <c r="BJ252" i="128"/>
  <c r="BK252" i="128"/>
  <c r="BM152" i="127"/>
  <c r="BJ152" i="127"/>
  <c r="BK152" i="127"/>
  <c r="BM337" i="128"/>
  <c r="BJ337" i="128"/>
  <c r="BK337" i="128"/>
  <c r="BM175" i="126"/>
  <c r="BJ175" i="126"/>
  <c r="BK175" i="126"/>
  <c r="BM226" i="128"/>
  <c r="BJ226" i="128"/>
  <c r="BK226" i="128"/>
  <c r="BK195" i="130"/>
  <c r="BM195" i="130"/>
  <c r="BJ195" i="130"/>
  <c r="BJ452" i="129"/>
  <c r="BK452" i="129"/>
  <c r="BM452" i="129"/>
  <c r="BK91" i="127"/>
  <c r="BM91" i="127"/>
  <c r="BJ91" i="127"/>
  <c r="BM132" i="128"/>
  <c r="BJ132" i="128"/>
  <c r="BK132" i="128"/>
  <c r="BK433" i="130"/>
  <c r="BM433" i="130"/>
  <c r="BJ433" i="130"/>
  <c r="BJ201" i="129"/>
  <c r="BK201" i="129"/>
  <c r="BM201" i="129"/>
  <c r="BK242" i="126"/>
  <c r="BM242" i="126"/>
  <c r="BJ242" i="126"/>
  <c r="BJ142" i="130"/>
  <c r="BK142" i="130"/>
  <c r="BM142" i="130"/>
  <c r="BJ356" i="127"/>
  <c r="BK356" i="127"/>
  <c r="BM356" i="127"/>
  <c r="BK389" i="126"/>
  <c r="BM389" i="126"/>
  <c r="BJ389" i="126"/>
  <c r="BK137" i="128"/>
  <c r="BM137" i="128"/>
  <c r="BJ137" i="128"/>
  <c r="BK236" i="130"/>
  <c r="BM236" i="130"/>
  <c r="BJ236" i="130"/>
  <c r="BJ129" i="127"/>
  <c r="BK129" i="127"/>
  <c r="BM129" i="127"/>
  <c r="BK136" i="129"/>
  <c r="BM136" i="129"/>
  <c r="BJ136" i="129"/>
  <c r="BM41" i="126"/>
  <c r="BJ41" i="126"/>
  <c r="BK41" i="126"/>
  <c r="BK450" i="129"/>
  <c r="BM450" i="129"/>
  <c r="BJ450" i="129"/>
  <c r="BJ284" i="130"/>
  <c r="BK284" i="130"/>
  <c r="BM284" i="130"/>
  <c r="BM204" i="130"/>
  <c r="BJ204" i="130"/>
  <c r="BK204" i="130"/>
  <c r="BM219" i="126"/>
  <c r="BJ219" i="126"/>
  <c r="BK219" i="126"/>
  <c r="BJ446" i="127"/>
  <c r="BK446" i="127"/>
  <c r="BM446" i="127"/>
  <c r="BM245" i="128"/>
  <c r="BJ245" i="128"/>
  <c r="BK245" i="128"/>
  <c r="BJ429" i="127"/>
  <c r="BK429" i="127"/>
  <c r="BM429" i="127"/>
  <c r="BJ343" i="129"/>
  <c r="BK343" i="129"/>
  <c r="BM343" i="129"/>
  <c r="BM243" i="129"/>
  <c r="BJ243" i="129"/>
  <c r="BK243" i="129"/>
  <c r="BM428" i="129"/>
  <c r="BJ428" i="129"/>
  <c r="BK428" i="129"/>
  <c r="BM412" i="129"/>
  <c r="BJ412" i="129"/>
  <c r="BK412" i="129"/>
  <c r="BJ96" i="129"/>
  <c r="BK96" i="129"/>
  <c r="BM96" i="129"/>
  <c r="BM82" i="130"/>
  <c r="BJ82" i="130"/>
  <c r="BK82" i="130"/>
  <c r="BM93" i="127"/>
  <c r="BJ93" i="127"/>
  <c r="BK93" i="127"/>
  <c r="BJ295" i="130"/>
  <c r="BK295" i="130"/>
  <c r="BM295" i="130"/>
  <c r="BJ163" i="127"/>
  <c r="BK163" i="127"/>
  <c r="BM163" i="127"/>
  <c r="BJ198" i="130"/>
  <c r="BK198" i="130"/>
  <c r="BM198" i="130"/>
  <c r="BM234" i="130"/>
  <c r="BJ234" i="130"/>
  <c r="BK234" i="130"/>
  <c r="BM221" i="128"/>
  <c r="BJ221" i="128"/>
  <c r="BK221" i="128"/>
  <c r="BM140" i="126"/>
  <c r="BJ140" i="126"/>
  <c r="BK140" i="126"/>
  <c r="BJ61" i="129"/>
  <c r="BK61" i="129"/>
  <c r="BM61" i="129"/>
  <c r="BK178" i="130"/>
  <c r="BM178" i="130"/>
  <c r="BJ178" i="130"/>
  <c r="BK331" i="128"/>
  <c r="BM331" i="128"/>
  <c r="BJ331" i="128"/>
  <c r="BM382" i="126"/>
  <c r="BJ382" i="126"/>
  <c r="BK382" i="126"/>
  <c r="BM451" i="129"/>
  <c r="BJ451" i="129"/>
  <c r="BK451" i="129"/>
  <c r="BK29" i="127"/>
  <c r="BM29" i="127"/>
  <c r="BJ29" i="127"/>
  <c r="BJ72" i="126"/>
  <c r="BK72" i="126"/>
  <c r="BM72" i="126"/>
  <c r="BK413" i="129"/>
  <c r="BM413" i="129"/>
  <c r="BJ413" i="129"/>
  <c r="BK44" i="127"/>
  <c r="BM44" i="127"/>
  <c r="BJ44" i="127"/>
  <c r="BK141" i="130"/>
  <c r="BM141" i="130"/>
  <c r="BJ141" i="130"/>
  <c r="BM84" i="129"/>
  <c r="BJ84" i="129"/>
  <c r="BK84" i="129"/>
  <c r="BK266" i="128"/>
  <c r="BM266" i="128"/>
  <c r="BJ266" i="128"/>
  <c r="BK204" i="126"/>
  <c r="BM204" i="126"/>
  <c r="BJ204" i="126"/>
  <c r="BJ387" i="128"/>
  <c r="BK387" i="128"/>
  <c r="BM387" i="128"/>
  <c r="BK171" i="130"/>
  <c r="BM171" i="130"/>
  <c r="BJ171" i="130"/>
  <c r="BJ408" i="127"/>
  <c r="BK408" i="127"/>
  <c r="BM408" i="127"/>
  <c r="BK447" i="129"/>
  <c r="BM447" i="129"/>
  <c r="BJ447" i="129"/>
  <c r="BM387" i="126"/>
  <c r="BJ387" i="126"/>
  <c r="BK387" i="126"/>
  <c r="BJ294" i="126"/>
  <c r="BK294" i="126"/>
  <c r="BM294" i="126"/>
  <c r="BK419" i="128"/>
  <c r="BM419" i="128"/>
  <c r="BJ419" i="128"/>
  <c r="BK17" i="127"/>
  <c r="BM17" i="127"/>
  <c r="BJ17" i="127"/>
  <c r="BM451" i="127"/>
  <c r="BJ451" i="127"/>
  <c r="BK451" i="127"/>
  <c r="BM293" i="130"/>
  <c r="BJ293" i="130"/>
  <c r="BK293" i="130"/>
  <c r="BK365" i="127"/>
  <c r="BM365" i="127"/>
  <c r="BJ365" i="127"/>
  <c r="BK328" i="129"/>
  <c r="BM328" i="129"/>
  <c r="BJ328" i="129"/>
  <c r="BM115" i="128"/>
  <c r="BJ115" i="128"/>
  <c r="BK115" i="128"/>
  <c r="BM89" i="126"/>
  <c r="BJ89" i="126"/>
  <c r="BK89" i="126"/>
  <c r="BJ117" i="128"/>
  <c r="BK117" i="128"/>
  <c r="BM117" i="128"/>
  <c r="BM103" i="126"/>
  <c r="BJ103" i="126"/>
  <c r="BK103" i="126"/>
  <c r="BK408" i="129"/>
  <c r="BM408" i="129"/>
  <c r="BJ408" i="129"/>
  <c r="BJ378" i="130"/>
  <c r="BK378" i="130"/>
  <c r="BM378" i="130"/>
  <c r="BK364" i="130"/>
  <c r="BM364" i="130"/>
  <c r="BJ364" i="130"/>
  <c r="BM121" i="128"/>
  <c r="BJ121" i="128"/>
  <c r="BK121" i="128"/>
  <c r="BJ52" i="128"/>
  <c r="BK52" i="128"/>
  <c r="BM52" i="128"/>
  <c r="BJ455" i="127"/>
  <c r="BK455" i="127"/>
  <c r="BM455" i="127"/>
  <c r="BJ251" i="130"/>
  <c r="BK251" i="130"/>
  <c r="BM251" i="130"/>
  <c r="BK43" i="130"/>
  <c r="BM43" i="130"/>
  <c r="BJ43" i="130"/>
  <c r="BM57" i="127"/>
  <c r="BJ57" i="127"/>
  <c r="BK57" i="127"/>
  <c r="BM245" i="127"/>
  <c r="BJ245" i="127"/>
  <c r="BK245" i="127"/>
  <c r="BK48" i="127"/>
  <c r="BM48" i="127"/>
  <c r="BJ48" i="127"/>
  <c r="BK207" i="128"/>
  <c r="BM207" i="128"/>
  <c r="BJ207" i="128"/>
  <c r="BJ373" i="130"/>
  <c r="BK373" i="130"/>
  <c r="BM373" i="130"/>
  <c r="BM102" i="129"/>
  <c r="BJ102" i="129"/>
  <c r="BK102" i="129"/>
  <c r="BJ316" i="129"/>
  <c r="BK316" i="129"/>
  <c r="BM316" i="129"/>
  <c r="BK222" i="127"/>
  <c r="BM222" i="127"/>
  <c r="BJ222" i="127"/>
  <c r="BJ64" i="130"/>
  <c r="BK64" i="130"/>
  <c r="BM64" i="130"/>
  <c r="BJ271" i="128"/>
  <c r="BK271" i="128"/>
  <c r="BM271" i="128"/>
  <c r="BJ410" i="128"/>
  <c r="BK410" i="128"/>
  <c r="BM410" i="128"/>
  <c r="BJ260" i="129"/>
  <c r="BK260" i="129"/>
  <c r="BM260" i="129"/>
  <c r="BM160" i="127"/>
  <c r="BJ160" i="127"/>
  <c r="BK160" i="127"/>
  <c r="BJ254" i="127"/>
  <c r="BK254" i="127"/>
  <c r="BM254" i="127"/>
  <c r="BJ111" i="129"/>
  <c r="BK111" i="129"/>
  <c r="BM111" i="129"/>
  <c r="BJ293" i="126"/>
  <c r="BK293" i="126"/>
  <c r="BM293" i="126"/>
  <c r="BJ79" i="130"/>
  <c r="BK79" i="130"/>
  <c r="BM79" i="130"/>
  <c r="BM281" i="126"/>
  <c r="BJ281" i="126"/>
  <c r="BK281" i="126"/>
  <c r="BJ301" i="126"/>
  <c r="BK301" i="126"/>
  <c r="BM301" i="126"/>
  <c r="BJ118" i="126"/>
  <c r="BK118" i="126"/>
  <c r="BM118" i="126"/>
  <c r="BJ412" i="130"/>
  <c r="BK412" i="130"/>
  <c r="BM412" i="130"/>
  <c r="BJ134" i="129"/>
  <c r="BK134" i="129"/>
  <c r="BM134" i="129"/>
  <c r="BJ437" i="129"/>
  <c r="BK437" i="129"/>
  <c r="BM437" i="129"/>
  <c r="BK332" i="126"/>
  <c r="BM332" i="126"/>
  <c r="BJ332" i="126"/>
  <c r="BK256" i="130"/>
  <c r="BM256" i="130"/>
  <c r="BJ256" i="130"/>
  <c r="BJ212" i="130"/>
  <c r="BK212" i="130"/>
  <c r="BM212" i="130"/>
  <c r="BM318" i="127"/>
  <c r="BJ318" i="127"/>
  <c r="BK318" i="127"/>
  <c r="BJ292" i="128"/>
  <c r="BK292" i="128"/>
  <c r="BM292" i="128"/>
  <c r="BJ35" i="127"/>
  <c r="BK35" i="127"/>
  <c r="BM35" i="127"/>
  <c r="BM41" i="127"/>
  <c r="BJ41" i="127"/>
  <c r="BK41" i="127"/>
  <c r="BJ187" i="130"/>
  <c r="BK187" i="130"/>
  <c r="BM187" i="130"/>
  <c r="BK253" i="127"/>
  <c r="BM253" i="127"/>
  <c r="BJ253" i="127"/>
  <c r="BJ256" i="129"/>
  <c r="BK256" i="129"/>
  <c r="BM256" i="129"/>
  <c r="BK378" i="126"/>
  <c r="BM378" i="126"/>
  <c r="BJ378" i="126"/>
  <c r="BK101" i="126"/>
  <c r="BM101" i="126"/>
  <c r="BJ101" i="126"/>
  <c r="BM90" i="130"/>
  <c r="BJ90" i="130"/>
  <c r="BK90" i="130"/>
  <c r="BK150" i="126"/>
  <c r="BM150" i="126"/>
  <c r="BJ150" i="126"/>
  <c r="BJ389" i="128"/>
  <c r="BK389" i="128"/>
  <c r="BM389" i="128"/>
  <c r="BK230" i="128"/>
  <c r="BM230" i="128"/>
  <c r="BJ230" i="128"/>
  <c r="BJ414" i="128"/>
  <c r="BK414" i="128"/>
  <c r="BM414" i="128"/>
  <c r="BK390" i="126"/>
  <c r="BM390" i="126"/>
  <c r="BJ390" i="126"/>
  <c r="BK360" i="126"/>
  <c r="BM360" i="126"/>
  <c r="BJ360" i="126"/>
  <c r="BJ443" i="130"/>
  <c r="BK443" i="130"/>
  <c r="BM443" i="130"/>
  <c r="BM449" i="130"/>
  <c r="BJ449" i="130"/>
  <c r="BK449" i="130"/>
  <c r="BK213" i="128"/>
  <c r="BM213" i="128"/>
  <c r="BJ213" i="128"/>
  <c r="BM239" i="129"/>
  <c r="BJ239" i="129"/>
  <c r="BK239" i="129"/>
  <c r="BK88" i="127"/>
  <c r="BM88" i="127"/>
  <c r="BJ88" i="127"/>
  <c r="BM183" i="126"/>
  <c r="BJ183" i="126"/>
  <c r="BK183" i="126"/>
  <c r="BM375" i="128"/>
  <c r="BJ375" i="128"/>
  <c r="BK375" i="128"/>
  <c r="BK399" i="127"/>
  <c r="BM399" i="127"/>
  <c r="BJ399" i="127"/>
  <c r="BK361" i="128"/>
  <c r="BM361" i="128"/>
  <c r="BJ361" i="128"/>
  <c r="BM71" i="127"/>
  <c r="BJ71" i="127"/>
  <c r="BK71" i="127"/>
  <c r="BJ45" i="127"/>
  <c r="BK45" i="127"/>
  <c r="BM45" i="127"/>
  <c r="BM122" i="130"/>
  <c r="BJ122" i="130"/>
  <c r="BK122" i="130"/>
  <c r="BK305" i="129"/>
  <c r="BM305" i="129"/>
  <c r="BJ305" i="129"/>
  <c r="BJ145" i="130"/>
  <c r="BK145" i="130"/>
  <c r="BM145" i="130"/>
  <c r="BM198" i="129"/>
  <c r="BJ198" i="129"/>
  <c r="BK198" i="129"/>
  <c r="BM350" i="129"/>
  <c r="BJ350" i="129"/>
  <c r="BK350" i="129"/>
  <c r="BK23" i="128"/>
  <c r="BM23" i="128"/>
  <c r="BJ23" i="128"/>
  <c r="BJ350" i="127"/>
  <c r="BK350" i="127"/>
  <c r="BM350" i="127"/>
  <c r="BJ246" i="130"/>
  <c r="BK246" i="130"/>
  <c r="BM246" i="130"/>
  <c r="BM466" i="129"/>
  <c r="BJ466" i="129"/>
  <c r="BK466" i="129"/>
  <c r="BM306" i="130"/>
  <c r="BJ306" i="130"/>
  <c r="BK306" i="130"/>
  <c r="BM396" i="126"/>
  <c r="BJ396" i="126"/>
  <c r="BK396" i="126"/>
  <c r="BM248" i="126"/>
  <c r="BJ248" i="126"/>
  <c r="BK248" i="126"/>
  <c r="BM162" i="127"/>
  <c r="BJ162" i="127"/>
  <c r="BK162" i="127"/>
  <c r="BK127" i="126"/>
  <c r="BM127" i="126"/>
  <c r="BJ127" i="126"/>
  <c r="BJ139" i="126"/>
  <c r="BK139" i="126"/>
  <c r="BM139" i="126"/>
  <c r="BM191" i="126"/>
  <c r="BJ191" i="126"/>
  <c r="BK191" i="126"/>
  <c r="BK138" i="129"/>
  <c r="BM138" i="129"/>
  <c r="BJ138" i="129"/>
  <c r="BJ55" i="130"/>
  <c r="BK55" i="130"/>
  <c r="BM55" i="130"/>
  <c r="BK66" i="128"/>
  <c r="BM66" i="128"/>
  <c r="BJ66" i="128"/>
  <c r="BM144" i="129"/>
  <c r="BJ144" i="129"/>
  <c r="BK144" i="129"/>
  <c r="BJ79" i="129"/>
  <c r="BK79" i="129"/>
  <c r="BM79" i="129"/>
  <c r="BK52" i="127"/>
  <c r="BM52" i="127"/>
  <c r="BJ52" i="127"/>
  <c r="BM438" i="130"/>
  <c r="BJ438" i="130"/>
  <c r="BK438" i="130"/>
  <c r="BK160" i="130"/>
  <c r="BM160" i="130"/>
  <c r="BJ160" i="130"/>
  <c r="BJ461" i="129"/>
  <c r="BK461" i="129"/>
  <c r="BM461" i="129"/>
  <c r="BJ401" i="130"/>
  <c r="BK401" i="130"/>
  <c r="BM401" i="130"/>
  <c r="BJ210" i="129"/>
  <c r="BK210" i="129"/>
  <c r="BM210" i="129"/>
  <c r="BM39" i="126"/>
  <c r="BJ39" i="126"/>
  <c r="BK39" i="126"/>
  <c r="BM153" i="128"/>
  <c r="BJ153" i="128"/>
  <c r="BK153" i="128"/>
  <c r="BJ394" i="130"/>
  <c r="BK394" i="130"/>
  <c r="BM394" i="130"/>
  <c r="BJ219" i="130"/>
  <c r="BK219" i="130"/>
  <c r="BM219" i="130"/>
  <c r="BJ275" i="128"/>
  <c r="BK275" i="128"/>
  <c r="BM275" i="128"/>
  <c r="BK374" i="129"/>
  <c r="BM374" i="129"/>
  <c r="BJ374" i="129"/>
  <c r="BK161" i="128"/>
  <c r="BM161" i="128"/>
  <c r="BJ161" i="128"/>
  <c r="BM166" i="130"/>
  <c r="BJ166" i="130"/>
  <c r="BK166" i="130"/>
  <c r="BJ313" i="127"/>
  <c r="BK313" i="127"/>
  <c r="BM313" i="127"/>
  <c r="BK326" i="127"/>
  <c r="BM326" i="127"/>
  <c r="BJ326" i="127"/>
  <c r="BJ139" i="127"/>
  <c r="BK139" i="127"/>
  <c r="BM139" i="127"/>
  <c r="BM205" i="128"/>
  <c r="BJ205" i="128"/>
  <c r="BK205" i="128"/>
  <c r="BJ282" i="126"/>
  <c r="BK282" i="126"/>
  <c r="BM282" i="126"/>
  <c r="BJ470" i="127"/>
  <c r="BK470" i="127"/>
  <c r="BM470" i="127"/>
  <c r="BM151" i="127"/>
  <c r="BJ151" i="127"/>
  <c r="BK151" i="127"/>
  <c r="BK152" i="126"/>
  <c r="BM152" i="126"/>
  <c r="BJ152" i="126"/>
  <c r="BJ84" i="128"/>
  <c r="BK84" i="128"/>
  <c r="BM84" i="128"/>
  <c r="BJ158" i="126"/>
  <c r="BK158" i="126"/>
  <c r="BM158" i="126"/>
  <c r="BM276" i="130"/>
  <c r="BJ276" i="130"/>
  <c r="BK276" i="130"/>
  <c r="BM138" i="126"/>
  <c r="BJ138" i="126"/>
  <c r="BK138" i="126"/>
  <c r="BK227" i="129"/>
  <c r="BM227" i="129"/>
  <c r="BJ227" i="129"/>
  <c r="BK60" i="128"/>
  <c r="BM60" i="128"/>
  <c r="BJ60" i="128"/>
  <c r="BM58" i="129"/>
  <c r="BJ58" i="129"/>
  <c r="BK58" i="129"/>
  <c r="BK377" i="126"/>
  <c r="BM377" i="126"/>
  <c r="BJ377" i="126"/>
  <c r="BJ172" i="129"/>
  <c r="BK172" i="129"/>
  <c r="BM172" i="129"/>
  <c r="BM224" i="127"/>
  <c r="BJ224" i="127"/>
  <c r="BK224" i="127"/>
  <c r="BM25" i="127"/>
  <c r="BJ25" i="127"/>
  <c r="BK25" i="127"/>
  <c r="BM76" i="129"/>
  <c r="BJ76" i="129"/>
  <c r="BK76" i="129"/>
  <c r="BM142" i="129"/>
  <c r="BJ142" i="129"/>
  <c r="BK142" i="129"/>
  <c r="BM369" i="130"/>
  <c r="BJ369" i="130"/>
  <c r="BK369" i="130"/>
  <c r="BJ174" i="130"/>
  <c r="BK174" i="130"/>
  <c r="BM174" i="130"/>
  <c r="BM344" i="128"/>
  <c r="BJ344" i="128"/>
  <c r="BK344" i="128"/>
  <c r="BJ19" i="130"/>
  <c r="BK19" i="130"/>
  <c r="BM19" i="130"/>
  <c r="BM268" i="129"/>
  <c r="BJ268" i="129"/>
  <c r="BK268" i="129"/>
  <c r="BM405" i="126"/>
  <c r="BJ405" i="126"/>
  <c r="BK405" i="126"/>
  <c r="BM185" i="130"/>
  <c r="BJ185" i="130"/>
  <c r="BK185" i="130"/>
  <c r="BJ333" i="128"/>
  <c r="BK333" i="128"/>
  <c r="BM333" i="128"/>
  <c r="BK245" i="130"/>
  <c r="BM245" i="130"/>
  <c r="BJ245" i="130"/>
  <c r="BK258" i="126"/>
  <c r="BM258" i="126"/>
  <c r="BJ258" i="126"/>
  <c r="BK135" i="126"/>
  <c r="BM135" i="126"/>
  <c r="BJ135" i="126"/>
  <c r="BJ214" i="127"/>
  <c r="BK214" i="127"/>
  <c r="BM214" i="127"/>
  <c r="BJ46" i="127"/>
  <c r="BK46" i="127"/>
  <c r="BM46" i="127"/>
  <c r="BJ374" i="127"/>
  <c r="BK374" i="127"/>
  <c r="BM374" i="127"/>
  <c r="BK317" i="126"/>
  <c r="BM317" i="126"/>
  <c r="BJ317" i="126"/>
  <c r="BJ160" i="128"/>
  <c r="BK160" i="128"/>
  <c r="BM160" i="128"/>
  <c r="BK124" i="126"/>
  <c r="BM124" i="126"/>
  <c r="BJ124" i="126"/>
  <c r="BJ274" i="127"/>
  <c r="BK274" i="127"/>
  <c r="BM274" i="127"/>
  <c r="BJ66" i="126"/>
  <c r="BK66" i="126"/>
  <c r="BM66" i="126"/>
  <c r="BJ228" i="128"/>
  <c r="BK228" i="128"/>
  <c r="BM228" i="128"/>
  <c r="BJ87" i="126"/>
  <c r="BK87" i="126"/>
  <c r="BM87" i="126"/>
  <c r="BM155" i="128"/>
  <c r="BJ155" i="128"/>
  <c r="BK155" i="128"/>
  <c r="BM396" i="127"/>
  <c r="BJ396" i="127"/>
  <c r="BK396" i="127"/>
  <c r="BJ382" i="127"/>
  <c r="BK382" i="127"/>
  <c r="BM382" i="127"/>
  <c r="BJ455" i="129"/>
  <c r="BK455" i="129"/>
  <c r="BM455" i="129"/>
  <c r="BM284" i="128"/>
  <c r="BJ284" i="128"/>
  <c r="BK284" i="128"/>
  <c r="BM290" i="126"/>
  <c r="BJ290" i="126"/>
  <c r="BK290" i="126"/>
  <c r="BJ130" i="128"/>
  <c r="BK130" i="128"/>
  <c r="BM130" i="128"/>
  <c r="BJ281" i="129"/>
  <c r="BK281" i="129"/>
  <c r="BM281" i="129"/>
  <c r="BK42" i="126"/>
  <c r="BM42" i="126"/>
  <c r="BJ42" i="126"/>
  <c r="BJ312" i="128"/>
  <c r="BK312" i="128"/>
  <c r="BM312" i="128"/>
  <c r="BM104" i="126"/>
  <c r="BJ104" i="126"/>
  <c r="BK104" i="126"/>
  <c r="BK356" i="128"/>
  <c r="BM356" i="128"/>
  <c r="BJ356" i="128"/>
  <c r="BJ130" i="127"/>
  <c r="BK130" i="127"/>
  <c r="BM130" i="127"/>
  <c r="BJ153" i="126"/>
  <c r="BK153" i="126"/>
  <c r="BM153" i="126"/>
  <c r="BM224" i="130"/>
  <c r="BJ224" i="130"/>
  <c r="BK224" i="130"/>
  <c r="BM458" i="129"/>
  <c r="BJ458" i="129"/>
  <c r="BK458" i="129"/>
  <c r="BK212" i="128"/>
  <c r="BM212" i="128"/>
  <c r="BJ212" i="128"/>
  <c r="BK166" i="128"/>
  <c r="BM166" i="128"/>
  <c r="BJ166" i="128"/>
  <c r="BM14" i="127"/>
  <c r="BJ14" i="127"/>
  <c r="BK14" i="127"/>
  <c r="BM279" i="130"/>
  <c r="BJ279" i="130"/>
  <c r="BK279" i="130"/>
  <c r="BM244" i="127"/>
  <c r="BJ244" i="127"/>
  <c r="BK244" i="127"/>
  <c r="BM287" i="127"/>
  <c r="BJ287" i="127"/>
  <c r="BK287" i="127"/>
  <c r="BM371" i="126"/>
  <c r="BJ371" i="126"/>
  <c r="BK371" i="126"/>
  <c r="BM49" i="127"/>
  <c r="BJ49" i="127"/>
  <c r="BK49" i="127"/>
  <c r="BJ62" i="128"/>
  <c r="BK62" i="128"/>
  <c r="BM62" i="128"/>
  <c r="BK157" i="127"/>
  <c r="BM157" i="127"/>
  <c r="BJ157" i="127"/>
  <c r="BJ290" i="128"/>
  <c r="BK290" i="128"/>
  <c r="BM290" i="128"/>
  <c r="BM469" i="129"/>
  <c r="BJ469" i="129"/>
  <c r="BK469" i="129"/>
  <c r="BK27" i="130"/>
  <c r="BM27" i="130"/>
  <c r="BJ27" i="130"/>
  <c r="BJ459" i="129"/>
  <c r="BK459" i="129"/>
  <c r="BM459" i="129"/>
  <c r="BJ201" i="126"/>
  <c r="BK201" i="126"/>
  <c r="BM201" i="126"/>
  <c r="BM336" i="130"/>
  <c r="BJ336" i="130"/>
  <c r="BK336" i="130"/>
  <c r="BJ84" i="126"/>
  <c r="BK84" i="126"/>
  <c r="BM84" i="126"/>
  <c r="BK285" i="130"/>
  <c r="BM285" i="130"/>
  <c r="BJ285" i="130"/>
  <c r="BM266" i="129"/>
  <c r="BJ266" i="129"/>
  <c r="BK266" i="129"/>
  <c r="BJ180" i="130"/>
  <c r="BK180" i="130"/>
  <c r="BM180" i="130"/>
  <c r="BJ71" i="126"/>
  <c r="BK71" i="126"/>
  <c r="BM71" i="126"/>
  <c r="BM205" i="127"/>
  <c r="BJ205" i="127"/>
  <c r="BK205" i="127"/>
  <c r="BK171" i="126"/>
  <c r="BM171" i="126"/>
  <c r="BJ171" i="126"/>
  <c r="BJ283" i="129"/>
  <c r="BK283" i="129"/>
  <c r="BM283" i="129"/>
  <c r="BM424" i="129"/>
  <c r="BJ424" i="129"/>
  <c r="BK424" i="129"/>
  <c r="BJ357" i="127"/>
  <c r="BK357" i="127"/>
  <c r="BM357" i="127"/>
  <c r="BK269" i="126"/>
  <c r="BM269" i="126"/>
  <c r="BJ269" i="126"/>
  <c r="BJ197" i="127"/>
  <c r="BK197" i="127"/>
  <c r="BM197" i="127"/>
  <c r="BK183" i="130"/>
  <c r="BM183" i="130"/>
  <c r="BJ183" i="130"/>
  <c r="BK116" i="130"/>
  <c r="BM116" i="130"/>
  <c r="BJ116" i="130"/>
  <c r="BM133" i="127"/>
  <c r="BJ133" i="127"/>
  <c r="BK133" i="127"/>
  <c r="BJ397" i="130"/>
  <c r="BK397" i="130"/>
  <c r="BM397" i="130"/>
  <c r="BM448" i="130"/>
  <c r="BJ448" i="130"/>
  <c r="BK448" i="130"/>
  <c r="BJ98" i="130"/>
  <c r="BK98" i="130"/>
  <c r="BM98" i="130"/>
  <c r="BJ223" i="129"/>
  <c r="BK223" i="129"/>
  <c r="BM223" i="129"/>
  <c r="BJ302" i="130"/>
  <c r="BK302" i="130"/>
  <c r="BM302" i="130"/>
  <c r="BM314" i="126"/>
  <c r="BJ314" i="126"/>
  <c r="BK314" i="126"/>
  <c r="BK380" i="130"/>
  <c r="BM380" i="130"/>
  <c r="BJ380" i="130"/>
  <c r="BK215" i="127"/>
  <c r="BM215" i="127"/>
  <c r="BJ215" i="127"/>
  <c r="BK264" i="126"/>
  <c r="BM264" i="126"/>
  <c r="BJ264" i="126"/>
  <c r="BJ35" i="126"/>
  <c r="BK35" i="126"/>
  <c r="BM35" i="126"/>
  <c r="BK340" i="127"/>
  <c r="BM340" i="127"/>
  <c r="BJ340" i="127"/>
  <c r="BJ228" i="126"/>
  <c r="BK228" i="126"/>
  <c r="BM228" i="126"/>
  <c r="BK345" i="126"/>
  <c r="BM345" i="126"/>
  <c r="BJ345" i="126"/>
  <c r="BJ400" i="129"/>
  <c r="BK400" i="129"/>
  <c r="BM400" i="129"/>
  <c r="BM113" i="128"/>
  <c r="BJ113" i="128"/>
  <c r="BK113" i="128"/>
  <c r="BJ110" i="128"/>
  <c r="BK110" i="128"/>
  <c r="BM110" i="128"/>
  <c r="BK380" i="126"/>
  <c r="BM380" i="126"/>
  <c r="BJ380" i="126"/>
  <c r="BJ274" i="128"/>
  <c r="BK274" i="128"/>
  <c r="BM274" i="128"/>
  <c r="BK34" i="128"/>
  <c r="BM34" i="128"/>
  <c r="BJ34" i="128"/>
  <c r="BM53" i="126"/>
  <c r="BJ53" i="126"/>
  <c r="BK53" i="126"/>
  <c r="BJ199" i="130"/>
  <c r="BK199" i="130"/>
  <c r="BM199" i="130"/>
  <c r="BM36" i="126"/>
  <c r="BJ36" i="126"/>
  <c r="BK36" i="126"/>
  <c r="BJ163" i="126"/>
  <c r="BK163" i="126"/>
  <c r="BM163" i="126"/>
  <c r="BJ271" i="127"/>
  <c r="BK271" i="127"/>
  <c r="BM271" i="127"/>
  <c r="BJ37" i="126"/>
  <c r="BK37" i="126"/>
  <c r="BM37" i="126"/>
  <c r="BM20" i="130"/>
  <c r="BJ20" i="130"/>
  <c r="BK20" i="130"/>
  <c r="BJ232" i="126"/>
  <c r="BK232" i="126"/>
  <c r="BM232" i="126"/>
  <c r="BM171" i="127"/>
  <c r="BJ171" i="127"/>
  <c r="BK171" i="127"/>
  <c r="BJ167" i="127"/>
  <c r="BK167" i="127"/>
  <c r="BM167" i="127"/>
  <c r="BJ253" i="126"/>
  <c r="BK253" i="126"/>
  <c r="BM253" i="126"/>
  <c r="BK240" i="128"/>
  <c r="BM240" i="128"/>
  <c r="BJ240" i="128"/>
  <c r="BM83" i="127"/>
  <c r="BJ83" i="127"/>
  <c r="BK83" i="127"/>
  <c r="BJ373" i="128"/>
  <c r="BK373" i="128"/>
  <c r="BM373" i="128"/>
  <c r="BJ434" i="130"/>
  <c r="BK434" i="130"/>
  <c r="BM434" i="130"/>
  <c r="BJ465" i="129"/>
  <c r="BK465" i="129"/>
  <c r="BM465" i="129"/>
  <c r="BK20" i="129"/>
  <c r="BM20" i="129"/>
  <c r="BJ20" i="129"/>
  <c r="BM38" i="129"/>
  <c r="BJ38" i="129"/>
  <c r="BK38" i="129"/>
  <c r="BK415" i="127"/>
  <c r="BM415" i="127"/>
  <c r="BJ415" i="127"/>
  <c r="BJ369" i="128"/>
  <c r="BK369" i="128"/>
  <c r="BM369" i="128"/>
  <c r="BK362" i="130"/>
  <c r="BM362" i="130"/>
  <c r="BJ362" i="130"/>
  <c r="BM398" i="127"/>
  <c r="BJ398" i="127"/>
  <c r="BK398" i="127"/>
  <c r="BJ330" i="127"/>
  <c r="BK330" i="127"/>
  <c r="BM330" i="127"/>
  <c r="BK271" i="130"/>
  <c r="BM271" i="130"/>
  <c r="BJ271" i="130"/>
  <c r="BM268" i="127"/>
  <c r="BJ268" i="127"/>
  <c r="BK268" i="127"/>
  <c r="BM63" i="130"/>
  <c r="BJ63" i="130"/>
  <c r="BK63" i="130"/>
  <c r="BJ30" i="130"/>
  <c r="BK30" i="130"/>
  <c r="BM30" i="130"/>
  <c r="BK241" i="128"/>
  <c r="BM241" i="128"/>
  <c r="BJ241" i="128"/>
  <c r="BJ89" i="128"/>
  <c r="BK89" i="128"/>
  <c r="BM89" i="128"/>
  <c r="BK185" i="127"/>
  <c r="BM185" i="127"/>
  <c r="BJ185" i="127"/>
  <c r="BJ199" i="127"/>
  <c r="BK199" i="127"/>
  <c r="BM199" i="127"/>
  <c r="BK416" i="126"/>
  <c r="BM416" i="126"/>
  <c r="BJ416" i="126"/>
  <c r="BK355" i="127"/>
  <c r="BM355" i="127"/>
  <c r="BJ355" i="127"/>
  <c r="BJ344" i="127"/>
  <c r="BK344" i="127"/>
  <c r="BM344" i="127"/>
  <c r="BJ274" i="130"/>
  <c r="BK274" i="130"/>
  <c r="BM274" i="130"/>
  <c r="BM180" i="128"/>
  <c r="BJ180" i="128"/>
  <c r="BK180" i="128"/>
  <c r="BJ273" i="126"/>
  <c r="BK273" i="126"/>
  <c r="BM273" i="126"/>
  <c r="BK262" i="128"/>
  <c r="BM262" i="128"/>
  <c r="BJ262" i="128"/>
  <c r="BM17" i="130"/>
  <c r="BJ17" i="130"/>
  <c r="BK17" i="130"/>
  <c r="BK36" i="130"/>
  <c r="BM36" i="130"/>
  <c r="BJ36" i="130"/>
  <c r="BK367" i="129"/>
  <c r="BM367" i="129"/>
  <c r="BJ367" i="129"/>
  <c r="BM379" i="129"/>
  <c r="BJ379" i="129"/>
  <c r="BK379" i="129"/>
  <c r="BM355" i="128"/>
  <c r="BJ355" i="128"/>
  <c r="BK355" i="128"/>
  <c r="BJ299" i="126"/>
  <c r="BK299" i="126"/>
  <c r="BM299" i="126"/>
  <c r="BM231" i="126"/>
  <c r="BJ231" i="126"/>
  <c r="BK231" i="126"/>
  <c r="BJ235" i="127"/>
  <c r="BK235" i="127"/>
  <c r="BM235" i="127"/>
  <c r="BK379" i="126"/>
  <c r="BM379" i="126"/>
  <c r="BJ379" i="126"/>
  <c r="BJ104" i="129"/>
  <c r="BK104" i="129"/>
  <c r="BM104" i="129"/>
  <c r="BM90" i="129"/>
  <c r="BJ90" i="129"/>
  <c r="BK90" i="129"/>
  <c r="BJ341" i="127"/>
  <c r="BK341" i="127"/>
  <c r="BM341" i="127"/>
  <c r="BJ131" i="127"/>
  <c r="BK131" i="127"/>
  <c r="BM131" i="127"/>
  <c r="BK307" i="128"/>
  <c r="BM307" i="128"/>
  <c r="BJ307" i="128"/>
  <c r="BM295" i="129"/>
  <c r="BJ295" i="129"/>
  <c r="BK295" i="129"/>
  <c r="BM363" i="128"/>
  <c r="BJ363" i="128"/>
  <c r="BK363" i="128"/>
  <c r="BJ415" i="129"/>
  <c r="BK415" i="129"/>
  <c r="BM415" i="129"/>
  <c r="BK293" i="127"/>
  <c r="BM293" i="127"/>
  <c r="BJ293" i="127"/>
  <c r="BJ319" i="126"/>
  <c r="BK319" i="126"/>
  <c r="BM319" i="126"/>
  <c r="BK297" i="127"/>
  <c r="BM297" i="127"/>
  <c r="BJ297" i="127"/>
  <c r="BJ172" i="126"/>
  <c r="BK172" i="126"/>
  <c r="BM172" i="126"/>
  <c r="BK413" i="127"/>
  <c r="BM413" i="127"/>
  <c r="BJ413" i="127"/>
  <c r="BK219" i="128"/>
  <c r="BM219" i="128"/>
  <c r="BJ219" i="128"/>
  <c r="BK200" i="126"/>
  <c r="BM200" i="126"/>
  <c r="BJ200" i="126"/>
  <c r="BJ374" i="126"/>
  <c r="BK374" i="126"/>
  <c r="BM374" i="126"/>
  <c r="BM229" i="130"/>
  <c r="BJ229" i="130"/>
  <c r="BK229" i="130"/>
  <c r="BJ216" i="129"/>
  <c r="BK216" i="129"/>
  <c r="BM216" i="129"/>
  <c r="BK62" i="126"/>
  <c r="BM62" i="126"/>
  <c r="BJ62" i="126"/>
  <c r="BK61" i="126"/>
  <c r="BM61" i="126"/>
  <c r="BJ61" i="126"/>
  <c r="BK420" i="127"/>
  <c r="BM420" i="127"/>
  <c r="BJ420" i="127"/>
  <c r="BJ402" i="128"/>
  <c r="BK402" i="128"/>
  <c r="BM402" i="128"/>
  <c r="BJ266" i="130"/>
  <c r="BK266" i="130"/>
  <c r="BM266" i="130"/>
  <c r="BK113" i="130"/>
  <c r="BM113" i="130"/>
  <c r="BJ113" i="130"/>
  <c r="BM394" i="127"/>
  <c r="BJ394" i="127"/>
  <c r="BK394" i="127"/>
  <c r="BK350" i="130"/>
  <c r="BM350" i="130"/>
  <c r="BJ350" i="130"/>
  <c r="BM300" i="126"/>
  <c r="BJ300" i="126"/>
  <c r="BK300" i="126"/>
  <c r="BM63" i="126"/>
  <c r="BJ63" i="126"/>
  <c r="BK63" i="126"/>
  <c r="BM297" i="130"/>
  <c r="BJ297" i="130"/>
  <c r="BK297" i="130"/>
  <c r="BK394" i="129"/>
  <c r="BM394" i="129"/>
  <c r="BJ394" i="129"/>
  <c r="BM399" i="128"/>
  <c r="BJ399" i="128"/>
  <c r="BK399" i="128"/>
  <c r="BK48" i="128"/>
  <c r="BM48" i="128"/>
  <c r="BJ48" i="128"/>
  <c r="BJ382" i="129"/>
  <c r="BK382" i="129"/>
  <c r="BM382" i="129"/>
  <c r="BM444" i="130"/>
  <c r="BJ444" i="130"/>
  <c r="BK444" i="130"/>
  <c r="BM43" i="127"/>
  <c r="BJ43" i="127"/>
  <c r="BK43" i="127"/>
  <c r="BJ114" i="129"/>
  <c r="BK114" i="129"/>
  <c r="BM114" i="129"/>
  <c r="BJ213" i="129"/>
  <c r="BK213" i="129"/>
  <c r="BM213" i="129"/>
  <c r="BM296" i="128"/>
  <c r="BJ296" i="128"/>
  <c r="BK296" i="128"/>
  <c r="BM57" i="130"/>
  <c r="BJ57" i="130"/>
  <c r="BK57" i="130"/>
  <c r="BM436" i="127"/>
  <c r="BJ436" i="127"/>
  <c r="BK436" i="127"/>
  <c r="BJ447" i="130"/>
  <c r="BK447" i="130"/>
  <c r="BM447" i="130"/>
  <c r="BK418" i="126"/>
  <c r="BM418" i="126"/>
  <c r="BJ418" i="126"/>
  <c r="BJ384" i="127"/>
  <c r="BK384" i="127"/>
  <c r="BM384" i="127"/>
  <c r="BJ190" i="130"/>
  <c r="BK190" i="130"/>
  <c r="BM190" i="130"/>
  <c r="BK131" i="126"/>
  <c r="BM131" i="126"/>
  <c r="BJ131" i="126"/>
  <c r="BM137" i="126"/>
  <c r="BJ137" i="126"/>
  <c r="BK137" i="126"/>
  <c r="BK278" i="127"/>
  <c r="BM278" i="127"/>
  <c r="BJ278" i="127"/>
  <c r="BK238" i="126"/>
  <c r="BM238" i="126"/>
  <c r="BJ238" i="126"/>
  <c r="BM325" i="128"/>
  <c r="BJ325" i="128"/>
  <c r="BK325" i="128"/>
  <c r="BM41" i="130"/>
  <c r="BJ41" i="130"/>
  <c r="BK41" i="130"/>
  <c r="BK320" i="128"/>
  <c r="BM320" i="128"/>
  <c r="BJ320" i="128"/>
  <c r="BM124" i="128"/>
  <c r="BJ124" i="128"/>
  <c r="BK124" i="128"/>
  <c r="BK290" i="127"/>
  <c r="BM290" i="127"/>
  <c r="BJ290" i="127"/>
  <c r="BJ156" i="126"/>
  <c r="BK156" i="126"/>
  <c r="BM156" i="126"/>
  <c r="BM153" i="130"/>
  <c r="BJ153" i="130"/>
  <c r="BK153" i="130"/>
  <c r="BM261" i="129"/>
  <c r="BJ261" i="129"/>
  <c r="BK261" i="129"/>
  <c r="BM36" i="127"/>
  <c r="BJ36" i="127"/>
  <c r="BK36" i="127"/>
  <c r="BK220" i="128"/>
  <c r="BM220" i="128"/>
  <c r="BJ220" i="128"/>
  <c r="BK358" i="127"/>
  <c r="BM358" i="127"/>
  <c r="BJ358" i="127"/>
  <c r="BK400" i="130"/>
  <c r="BM400" i="130"/>
  <c r="BJ400" i="130"/>
  <c r="BJ376" i="129"/>
  <c r="BK376" i="129"/>
  <c r="BM376" i="129"/>
  <c r="BM262" i="127"/>
  <c r="BJ262" i="127"/>
  <c r="BK262" i="127"/>
  <c r="BK272" i="127"/>
  <c r="BM272" i="127"/>
  <c r="BJ272" i="127"/>
  <c r="BM108" i="129"/>
  <c r="BJ108" i="129"/>
  <c r="BK108" i="129"/>
  <c r="BM386" i="127"/>
  <c r="BJ386" i="127"/>
  <c r="BK386" i="127"/>
  <c r="BM224" i="129"/>
  <c r="BJ224" i="129"/>
  <c r="BK224" i="129"/>
  <c r="BK136" i="128"/>
  <c r="BM136" i="128"/>
  <c r="BJ136" i="128"/>
  <c r="BM370" i="126"/>
  <c r="BJ370" i="126"/>
  <c r="BK370" i="126"/>
  <c r="BM410" i="130"/>
  <c r="BJ410" i="130"/>
  <c r="BK410" i="130"/>
  <c r="BJ334" i="127"/>
  <c r="BK334" i="127"/>
  <c r="BM334" i="127"/>
  <c r="BK405" i="128"/>
  <c r="BM405" i="128"/>
  <c r="BJ405" i="128"/>
  <c r="BK69" i="129"/>
  <c r="BM69" i="129"/>
  <c r="BJ69" i="129"/>
  <c r="BK21" i="128"/>
  <c r="BM21" i="128"/>
  <c r="BJ21" i="128"/>
  <c r="BJ170" i="127"/>
  <c r="BK170" i="127"/>
  <c r="BM170" i="127"/>
  <c r="BM366" i="130"/>
  <c r="BJ366" i="130"/>
  <c r="BK366" i="130"/>
  <c r="BJ100" i="129"/>
  <c r="BK100" i="129"/>
  <c r="BM100" i="129"/>
  <c r="BJ120" i="127"/>
  <c r="BK120" i="127"/>
  <c r="BM120" i="127"/>
  <c r="BK150" i="128"/>
  <c r="BM150" i="128"/>
  <c r="BJ150" i="128"/>
  <c r="BM357" i="130"/>
  <c r="BJ357" i="130"/>
  <c r="BK357" i="130"/>
  <c r="BJ74" i="129"/>
  <c r="BK74" i="129"/>
  <c r="BM74" i="129"/>
  <c r="BJ124" i="130"/>
  <c r="BK124" i="130"/>
  <c r="BM124" i="130"/>
  <c r="BJ426" i="127"/>
  <c r="BK426" i="127"/>
  <c r="BM426" i="127"/>
  <c r="BJ134" i="128"/>
  <c r="BK134" i="128"/>
  <c r="BM134" i="128"/>
  <c r="BJ19" i="129"/>
  <c r="BK19" i="129"/>
  <c r="BM19" i="129"/>
  <c r="BK417" i="129"/>
  <c r="BM417" i="129"/>
  <c r="BJ417" i="129"/>
  <c r="BJ73" i="127"/>
  <c r="BK73" i="127"/>
  <c r="BM73" i="127"/>
  <c r="BJ377" i="129"/>
  <c r="BK377" i="129"/>
  <c r="BM377" i="129"/>
  <c r="BJ336" i="127"/>
  <c r="BK336" i="127"/>
  <c r="BM336" i="127"/>
  <c r="BM403" i="128"/>
  <c r="BJ403" i="128"/>
  <c r="BK403" i="128"/>
  <c r="BM103" i="127"/>
  <c r="BJ103" i="127"/>
  <c r="BK103" i="127"/>
  <c r="BJ411" i="127"/>
  <c r="BK411" i="127"/>
  <c r="BM411" i="127"/>
  <c r="BK53" i="129"/>
  <c r="BM53" i="129"/>
  <c r="BJ53" i="129"/>
  <c r="BM384" i="130"/>
  <c r="BJ384" i="130"/>
  <c r="BK384" i="130"/>
  <c r="BM327" i="129"/>
  <c r="BJ327" i="129"/>
  <c r="BK327" i="129"/>
  <c r="BM37" i="129"/>
  <c r="BJ37" i="129"/>
  <c r="BK37" i="129"/>
  <c r="BK158" i="130"/>
  <c r="BM158" i="130"/>
  <c r="BJ158" i="130"/>
  <c r="BK146" i="127"/>
  <c r="BM146" i="127"/>
  <c r="BJ146" i="127"/>
  <c r="BJ292" i="127"/>
  <c r="BK292" i="127"/>
  <c r="BM292" i="127"/>
  <c r="BM159" i="127"/>
  <c r="BJ159" i="127"/>
  <c r="BK159" i="127"/>
  <c r="BM31" i="130"/>
  <c r="BJ31" i="130"/>
  <c r="BK31" i="130"/>
  <c r="BJ88" i="126"/>
  <c r="BK88" i="126"/>
  <c r="BM88" i="126"/>
  <c r="BJ122" i="126"/>
  <c r="BK122" i="126"/>
  <c r="BM122" i="126"/>
  <c r="BJ429" i="130"/>
  <c r="BK429" i="130"/>
  <c r="BM429" i="130"/>
  <c r="BM48" i="126"/>
  <c r="BJ48" i="126"/>
  <c r="BK48" i="126"/>
  <c r="BM196" i="127"/>
  <c r="BJ196" i="127"/>
  <c r="BK196" i="127"/>
  <c r="BK204" i="128"/>
  <c r="BM204" i="128"/>
  <c r="BJ204" i="128"/>
  <c r="BK245" i="126"/>
  <c r="BM245" i="126"/>
  <c r="BJ245" i="126"/>
  <c r="BJ71" i="128"/>
  <c r="BK71" i="128"/>
  <c r="BM71" i="128"/>
  <c r="BM221" i="127"/>
  <c r="BJ221" i="127"/>
  <c r="BK221" i="127"/>
  <c r="BM241" i="129"/>
  <c r="BJ241" i="129"/>
  <c r="BK241" i="129"/>
  <c r="BK16" i="128"/>
  <c r="BM16" i="128"/>
  <c r="BJ16" i="128"/>
  <c r="BM265" i="127"/>
  <c r="BJ265" i="127"/>
  <c r="BK265" i="127"/>
  <c r="BJ87" i="130"/>
  <c r="BK87" i="130"/>
  <c r="BM87" i="130"/>
  <c r="BK361" i="126"/>
  <c r="BM361" i="126"/>
  <c r="BJ361" i="126"/>
  <c r="BK148" i="126"/>
  <c r="BM148" i="126"/>
  <c r="BJ148" i="126"/>
  <c r="BK148" i="127"/>
  <c r="BM148" i="127"/>
  <c r="BJ148" i="127"/>
  <c r="BM370" i="127"/>
  <c r="BJ370" i="127"/>
  <c r="BK370" i="127"/>
  <c r="BM142" i="126"/>
  <c r="BJ142" i="126"/>
  <c r="BK142" i="126"/>
  <c r="BK301" i="128"/>
  <c r="BM301" i="128"/>
  <c r="BJ301" i="128"/>
  <c r="BK159" i="129"/>
  <c r="BM159" i="129"/>
  <c r="BJ159" i="129"/>
  <c r="BJ264" i="130"/>
  <c r="BK264" i="130"/>
  <c r="BM264" i="130"/>
  <c r="BM314" i="130"/>
  <c r="BJ314" i="130"/>
  <c r="BK314" i="130"/>
  <c r="BJ381" i="127"/>
  <c r="BK381" i="127"/>
  <c r="BM381" i="127"/>
  <c r="BJ434" i="129"/>
  <c r="BK434" i="129"/>
  <c r="BM434" i="129"/>
  <c r="BM186" i="127"/>
  <c r="BJ186" i="127"/>
  <c r="BK186" i="127"/>
  <c r="BK47" i="129"/>
  <c r="BM47" i="129"/>
  <c r="BJ47" i="129"/>
  <c r="BK368" i="128"/>
  <c r="BM368" i="128"/>
  <c r="BJ368" i="128"/>
  <c r="BM442" i="127"/>
  <c r="BJ442" i="127"/>
  <c r="BK442" i="127"/>
  <c r="BK179" i="126"/>
  <c r="BM179" i="126"/>
  <c r="BJ179" i="126"/>
  <c r="BJ17" i="129"/>
  <c r="BK17" i="129"/>
  <c r="BM17" i="129"/>
  <c r="BK112" i="130"/>
  <c r="BM112" i="130"/>
  <c r="BJ112" i="130"/>
  <c r="BJ34" i="127"/>
  <c r="BK34" i="127"/>
  <c r="BM34" i="127"/>
  <c r="BM112" i="126"/>
  <c r="BJ112" i="126"/>
  <c r="BK112" i="126"/>
  <c r="BM288" i="128"/>
  <c r="BJ288" i="128"/>
  <c r="BK288" i="128"/>
  <c r="BJ50" i="127"/>
  <c r="BK50" i="127"/>
  <c r="BM50" i="127"/>
  <c r="BM192" i="129"/>
  <c r="BJ192" i="129"/>
  <c r="BK192" i="129"/>
  <c r="BJ111" i="126"/>
  <c r="BK111" i="126"/>
  <c r="BM111" i="126"/>
  <c r="BJ97" i="126"/>
  <c r="BK97" i="126"/>
  <c r="BM97" i="126"/>
  <c r="BK186" i="128"/>
  <c r="BM186" i="128"/>
  <c r="BJ186" i="128"/>
  <c r="BM96" i="128"/>
  <c r="BJ96" i="128"/>
  <c r="BK96" i="128"/>
  <c r="BM440" i="127"/>
  <c r="BJ440" i="127"/>
  <c r="BK440" i="127"/>
  <c r="BK391" i="128"/>
  <c r="BM391" i="128"/>
  <c r="BJ391" i="128"/>
  <c r="BM359" i="129"/>
  <c r="BJ359" i="129"/>
  <c r="BK359" i="129"/>
  <c r="BK320" i="127"/>
  <c r="BM320" i="127"/>
  <c r="BJ320" i="127"/>
  <c r="BM313" i="126"/>
  <c r="BJ313" i="126"/>
  <c r="BK313" i="126"/>
  <c r="BJ275" i="129"/>
  <c r="BK275" i="129"/>
  <c r="BM275" i="129"/>
  <c r="BJ362" i="129"/>
  <c r="BK362" i="129"/>
  <c r="BM362" i="129"/>
  <c r="BM240" i="127"/>
  <c r="BJ240" i="127"/>
  <c r="BK240" i="127"/>
  <c r="BJ97" i="129"/>
  <c r="BK97" i="129"/>
  <c r="BM97" i="129"/>
  <c r="BJ388" i="130"/>
  <c r="BK388" i="130"/>
  <c r="BM388" i="130"/>
  <c r="BJ89" i="127"/>
  <c r="BK89" i="127"/>
  <c r="BM89" i="127"/>
  <c r="BM74" i="128"/>
  <c r="BJ74" i="128"/>
  <c r="BK74" i="128"/>
  <c r="BM409" i="126"/>
  <c r="BJ409" i="126"/>
  <c r="BK409" i="126"/>
  <c r="BJ205" i="129"/>
  <c r="BK205" i="129"/>
  <c r="BM205" i="129"/>
  <c r="BM77" i="130"/>
  <c r="BJ77" i="130"/>
  <c r="BK77" i="130"/>
  <c r="BM375" i="127"/>
  <c r="BJ375" i="127"/>
  <c r="BK375" i="127"/>
  <c r="BJ320" i="126"/>
  <c r="BK320" i="126"/>
  <c r="BM320" i="126"/>
  <c r="BJ296" i="126"/>
  <c r="BK296" i="126"/>
  <c r="BM296" i="126"/>
  <c r="BJ259" i="127"/>
  <c r="BK259" i="127"/>
  <c r="BM259" i="127"/>
  <c r="BK424" i="127"/>
  <c r="BM424" i="127"/>
  <c r="BJ424" i="127"/>
  <c r="BJ26" i="130"/>
  <c r="BK26" i="130"/>
  <c r="BM26" i="130"/>
  <c r="BK270" i="128"/>
  <c r="BM270" i="128"/>
  <c r="BJ270" i="128"/>
  <c r="BM376" i="126"/>
  <c r="BJ376" i="126"/>
  <c r="BK376" i="126"/>
  <c r="BK293" i="129"/>
  <c r="BM293" i="129"/>
  <c r="BJ293" i="129"/>
  <c r="BJ289" i="130"/>
  <c r="BK289" i="130"/>
  <c r="BM289" i="130"/>
  <c r="BK136" i="127"/>
  <c r="BM136" i="127"/>
  <c r="BJ136" i="127"/>
  <c r="BK277" i="130"/>
  <c r="BM277" i="130"/>
  <c r="BJ277" i="130"/>
  <c r="BJ373" i="129"/>
  <c r="BK373" i="129"/>
  <c r="BM373" i="129"/>
  <c r="BK308" i="126"/>
  <c r="BM308" i="126"/>
  <c r="BJ308" i="126"/>
  <c r="BM394" i="126"/>
  <c r="BJ394" i="126"/>
  <c r="BK394" i="126"/>
  <c r="BK355" i="126"/>
  <c r="BM355" i="126"/>
  <c r="BJ355" i="126"/>
  <c r="BJ57" i="128"/>
  <c r="BK57" i="128"/>
  <c r="BM57" i="128"/>
  <c r="BJ246" i="126"/>
  <c r="BK246" i="126"/>
  <c r="BM246" i="126"/>
  <c r="BJ164" i="126"/>
  <c r="BK164" i="126"/>
  <c r="BM164" i="126"/>
  <c r="BJ252" i="129"/>
  <c r="BK252" i="129"/>
  <c r="BM252" i="129"/>
  <c r="BJ274" i="126"/>
  <c r="BK274" i="126"/>
  <c r="BM274" i="126"/>
  <c r="BK211" i="126"/>
  <c r="BM211" i="126"/>
  <c r="BJ211" i="126"/>
  <c r="BM96" i="126"/>
  <c r="BJ96" i="126"/>
  <c r="BK96" i="126"/>
  <c r="BJ55" i="128"/>
  <c r="BK55" i="128"/>
  <c r="BM55" i="128"/>
  <c r="BM42" i="128"/>
  <c r="BJ42" i="128"/>
  <c r="BK42" i="128"/>
  <c r="BJ122" i="127"/>
  <c r="BK122" i="127"/>
  <c r="BM122" i="127"/>
  <c r="BM297" i="126"/>
  <c r="BJ297" i="126"/>
  <c r="BK297" i="126"/>
  <c r="BM240" i="130"/>
  <c r="BJ240" i="130"/>
  <c r="BK240" i="130"/>
  <c r="BK269" i="130"/>
  <c r="BM269" i="130"/>
  <c r="BJ269" i="130"/>
  <c r="BK471" i="127"/>
  <c r="BM471" i="127"/>
  <c r="BJ471" i="127"/>
  <c r="BM451" i="130"/>
  <c r="BJ451" i="130"/>
  <c r="BK451" i="130"/>
  <c r="BJ369" i="126"/>
  <c r="BK369" i="126"/>
  <c r="BM369" i="126"/>
  <c r="BJ203" i="126"/>
  <c r="BK203" i="126"/>
  <c r="BM203" i="126"/>
  <c r="BJ200" i="130"/>
  <c r="BK200" i="130"/>
  <c r="BM200" i="130"/>
  <c r="BK372" i="130"/>
  <c r="BM372" i="130"/>
  <c r="BJ372" i="130"/>
  <c r="BM420" i="126"/>
  <c r="BJ420" i="126"/>
  <c r="BK420" i="126"/>
  <c r="BJ431" i="130"/>
  <c r="BK431" i="130"/>
  <c r="BM431" i="130"/>
  <c r="BK114" i="128"/>
  <c r="BM114" i="128"/>
  <c r="BJ114" i="128"/>
  <c r="BM45" i="130"/>
  <c r="BJ45" i="130"/>
  <c r="BK45" i="130"/>
  <c r="BJ419" i="127"/>
  <c r="BK419" i="127"/>
  <c r="BM419" i="127"/>
  <c r="BM348" i="127"/>
  <c r="BJ348" i="127"/>
  <c r="BK348" i="127"/>
  <c r="BJ43" i="126"/>
  <c r="BK43" i="126"/>
  <c r="BM43" i="126"/>
  <c r="BJ257" i="128"/>
  <c r="BK257" i="128"/>
  <c r="BM257" i="128"/>
  <c r="BM432" i="130"/>
  <c r="BJ432" i="130"/>
  <c r="BK432" i="130"/>
  <c r="BK251" i="128"/>
  <c r="BM251" i="128"/>
  <c r="BJ251" i="128"/>
  <c r="BM205" i="126"/>
  <c r="BJ205" i="126"/>
  <c r="BK205" i="126"/>
  <c r="BJ223" i="127"/>
  <c r="BK223" i="127"/>
  <c r="BM223" i="127"/>
  <c r="BM167" i="128"/>
  <c r="BJ167" i="128"/>
  <c r="BK167" i="128"/>
  <c r="BM175" i="128"/>
  <c r="BJ175" i="128"/>
  <c r="BK175" i="128"/>
  <c r="BJ194" i="130"/>
  <c r="BK194" i="130"/>
  <c r="BM194" i="130"/>
  <c r="BM222" i="130"/>
  <c r="BJ222" i="130"/>
  <c r="BK222" i="130"/>
  <c r="BJ248" i="127"/>
  <c r="BK248" i="127"/>
  <c r="BM248" i="127"/>
  <c r="BJ377" i="128"/>
  <c r="BK377" i="128"/>
  <c r="BM377" i="128"/>
  <c r="BM282" i="128"/>
  <c r="BJ282" i="128"/>
  <c r="BK282" i="128"/>
  <c r="BK250" i="129"/>
  <c r="BM250" i="129"/>
  <c r="BJ250" i="129"/>
  <c r="BJ73" i="126"/>
  <c r="BK73" i="126"/>
  <c r="BM73" i="126"/>
  <c r="BM300" i="128"/>
  <c r="BJ300" i="128"/>
  <c r="BK300" i="128"/>
  <c r="BM75" i="126"/>
  <c r="BJ75" i="126"/>
  <c r="BK75" i="126"/>
  <c r="BM128" i="128"/>
  <c r="BJ128" i="128"/>
  <c r="BK128" i="128"/>
  <c r="BM148" i="129"/>
  <c r="BJ148" i="129"/>
  <c r="BK148" i="129"/>
  <c r="BM463" i="127"/>
  <c r="BJ463" i="127"/>
  <c r="BK463" i="127"/>
  <c r="BJ165" i="126"/>
  <c r="BK165" i="126"/>
  <c r="BM165" i="126"/>
  <c r="BK400" i="126"/>
  <c r="BM400" i="126"/>
  <c r="BJ400" i="126"/>
  <c r="BK193" i="128"/>
  <c r="BM193" i="128"/>
  <c r="BJ193" i="128"/>
  <c r="BK353" i="128"/>
  <c r="BM353" i="128"/>
  <c r="BJ353" i="128"/>
  <c r="BM342" i="128"/>
  <c r="BJ342" i="128"/>
  <c r="BK342" i="128"/>
  <c r="BJ277" i="126"/>
  <c r="BK277" i="126"/>
  <c r="BM277" i="126"/>
  <c r="BJ353" i="127"/>
  <c r="BK353" i="127"/>
  <c r="BM353" i="127"/>
  <c r="BM322" i="126"/>
  <c r="BJ322" i="126"/>
  <c r="BK322" i="126"/>
  <c r="BK49" i="126"/>
  <c r="BM49" i="126"/>
  <c r="BJ49" i="126"/>
  <c r="BK189" i="127"/>
  <c r="BM189" i="127"/>
  <c r="BJ189" i="127"/>
  <c r="BK306" i="128"/>
  <c r="BM306" i="128"/>
  <c r="BJ306" i="128"/>
  <c r="BJ352" i="129"/>
  <c r="BK352" i="129"/>
  <c r="BM352" i="129"/>
  <c r="BM237" i="129"/>
  <c r="BJ237" i="129"/>
  <c r="BK237" i="129"/>
  <c r="BJ382" i="130"/>
  <c r="BK382" i="130"/>
  <c r="BM382" i="130"/>
  <c r="BK40" i="128"/>
  <c r="BM40" i="128"/>
  <c r="BJ40" i="128"/>
  <c r="BK291" i="129"/>
  <c r="BM291" i="129"/>
  <c r="BJ291" i="129"/>
  <c r="BJ203" i="128"/>
  <c r="BK203" i="128"/>
  <c r="BM203" i="128"/>
  <c r="BK295" i="126"/>
  <c r="BM295" i="126"/>
  <c r="BJ295" i="126"/>
  <c r="BM288" i="129"/>
  <c r="BJ288" i="129"/>
  <c r="BK288" i="129"/>
  <c r="BJ50" i="130"/>
  <c r="BK50" i="130"/>
  <c r="BM50" i="130"/>
  <c r="BJ46" i="128"/>
  <c r="BK46" i="128"/>
  <c r="BM46" i="128"/>
  <c r="BK402" i="126"/>
  <c r="BM402" i="126"/>
  <c r="BJ402" i="126"/>
  <c r="BK453" i="127"/>
  <c r="BM453" i="127"/>
  <c r="BJ453" i="127"/>
  <c r="BK125" i="128"/>
  <c r="BM125" i="128"/>
  <c r="BJ125" i="128"/>
  <c r="BM99" i="127"/>
  <c r="BJ99" i="127"/>
  <c r="BK99" i="127"/>
  <c r="BJ449" i="129"/>
  <c r="BK449" i="129"/>
  <c r="BM449" i="129"/>
  <c r="BJ212" i="129"/>
  <c r="BK212" i="129"/>
  <c r="BM212" i="129"/>
  <c r="BM197" i="128"/>
  <c r="BJ197" i="128"/>
  <c r="BK197" i="128"/>
  <c r="BJ244" i="128"/>
  <c r="BK244" i="128"/>
  <c r="BM244" i="128"/>
  <c r="BK195" i="127"/>
  <c r="BM195" i="127"/>
  <c r="BJ195" i="127"/>
  <c r="BM470" i="129"/>
  <c r="BJ470" i="129"/>
  <c r="BK470" i="129"/>
  <c r="BJ232" i="128"/>
  <c r="BK232" i="128"/>
  <c r="BM232" i="128"/>
  <c r="BM192" i="126"/>
  <c r="BJ192" i="126"/>
  <c r="BK192" i="126"/>
  <c r="BM204" i="129"/>
  <c r="BJ204" i="129"/>
  <c r="BK204" i="129"/>
  <c r="BJ222" i="128"/>
  <c r="BK222" i="128"/>
  <c r="BM222" i="128"/>
  <c r="BJ51" i="129"/>
  <c r="BK51" i="129"/>
  <c r="BM51" i="129"/>
  <c r="BJ191" i="127"/>
  <c r="BK191" i="127"/>
  <c r="BM191" i="127"/>
  <c r="BM263" i="127"/>
  <c r="BJ263" i="127"/>
  <c r="BK263" i="127"/>
  <c r="BJ97" i="127"/>
  <c r="BK97" i="127"/>
  <c r="BM97" i="127"/>
  <c r="BJ448" i="127"/>
  <c r="BK448" i="127"/>
  <c r="BM448" i="127"/>
  <c r="BJ184" i="126"/>
  <c r="BK184" i="126"/>
  <c r="BM184" i="126"/>
  <c r="BM172" i="127"/>
  <c r="BJ172" i="127"/>
  <c r="BK172" i="127"/>
  <c r="BM51" i="126"/>
  <c r="BJ51" i="126"/>
  <c r="BK51" i="126"/>
  <c r="BM114" i="127"/>
  <c r="BJ114" i="127"/>
  <c r="BK114" i="127"/>
  <c r="BM104" i="127"/>
  <c r="BJ104" i="127"/>
  <c r="BK104" i="127"/>
  <c r="BJ91" i="129"/>
  <c r="BK91" i="129"/>
  <c r="BM91" i="129"/>
  <c r="BK142" i="128"/>
  <c r="BM142" i="128"/>
  <c r="BJ142" i="128"/>
  <c r="BM46" i="126"/>
  <c r="BJ46" i="126"/>
  <c r="BK46" i="126"/>
  <c r="BK307" i="127"/>
  <c r="BM307" i="127"/>
  <c r="BJ307" i="127"/>
  <c r="BK267" i="130"/>
  <c r="BM267" i="130"/>
  <c r="BJ267" i="130"/>
  <c r="BJ206" i="129"/>
  <c r="BK206" i="129"/>
  <c r="BM206" i="129"/>
  <c r="BM107" i="130"/>
  <c r="BJ107" i="130"/>
  <c r="BK107" i="130"/>
  <c r="BK133" i="130"/>
  <c r="BM133" i="130"/>
  <c r="BJ133" i="130"/>
  <c r="BM237" i="127"/>
  <c r="BJ237" i="127"/>
  <c r="BK237" i="127"/>
  <c r="BJ191" i="130"/>
  <c r="BK191" i="130"/>
  <c r="BM191" i="130"/>
  <c r="BK439" i="130"/>
  <c r="BM439" i="130"/>
  <c r="BJ439" i="130"/>
  <c r="BJ235" i="130"/>
  <c r="BK235" i="130"/>
  <c r="BM235" i="130"/>
  <c r="BM289" i="128"/>
  <c r="BJ289" i="128"/>
  <c r="BK289" i="128"/>
  <c r="BJ467" i="127"/>
  <c r="BK467" i="127"/>
  <c r="BM467" i="127"/>
  <c r="BJ460" i="127"/>
  <c r="BK460" i="127"/>
  <c r="BM460" i="127"/>
  <c r="BJ388" i="126"/>
  <c r="BK388" i="126"/>
  <c r="BM388" i="126"/>
  <c r="BM113" i="126"/>
  <c r="BJ113" i="126"/>
  <c r="BK113" i="126"/>
  <c r="BM75" i="130"/>
  <c r="BJ75" i="130"/>
  <c r="BK75" i="130"/>
  <c r="BJ266" i="127"/>
  <c r="BK266" i="127"/>
  <c r="BM266" i="127"/>
  <c r="BK46" i="130"/>
  <c r="BM46" i="130"/>
  <c r="BJ46" i="130"/>
  <c r="BJ107" i="127"/>
  <c r="BK107" i="127"/>
  <c r="BM107" i="127"/>
  <c r="BM277" i="128"/>
  <c r="BJ277" i="128"/>
  <c r="BK277" i="128"/>
  <c r="BK80" i="126"/>
  <c r="BM80" i="126"/>
  <c r="BJ80" i="126"/>
  <c r="BJ427" i="127"/>
  <c r="BK427" i="127"/>
  <c r="BM427" i="127"/>
  <c r="BK217" i="127"/>
  <c r="BM217" i="127"/>
  <c r="BJ217" i="127"/>
  <c r="BM299" i="129"/>
  <c r="BJ299" i="129"/>
  <c r="BK299" i="129"/>
  <c r="BJ106" i="128"/>
  <c r="BK106" i="128"/>
  <c r="BM106" i="128"/>
  <c r="BJ265" i="126"/>
  <c r="BK265" i="126"/>
  <c r="BM265" i="126"/>
  <c r="BM44" i="126"/>
  <c r="BJ44" i="126"/>
  <c r="BK44" i="126"/>
  <c r="BM81" i="128"/>
  <c r="BJ81" i="128"/>
  <c r="BK81" i="128"/>
  <c r="BJ70" i="127"/>
  <c r="BK70" i="127"/>
  <c r="BM70" i="127"/>
  <c r="BJ388" i="128"/>
  <c r="BK388" i="128"/>
  <c r="BM388" i="128"/>
  <c r="BM421" i="128"/>
  <c r="BJ421" i="128"/>
  <c r="BK421" i="128"/>
  <c r="BJ197" i="129"/>
  <c r="BK197" i="129"/>
  <c r="BM197" i="129"/>
  <c r="BK90" i="128"/>
  <c r="BM90" i="128"/>
  <c r="BJ90" i="128"/>
  <c r="BM117" i="129"/>
  <c r="BJ117" i="129"/>
  <c r="BK117" i="129"/>
  <c r="BM50" i="128"/>
  <c r="BJ50" i="128"/>
  <c r="BK50" i="128"/>
  <c r="BK421" i="130"/>
  <c r="BM421" i="130"/>
  <c r="BJ421" i="130"/>
  <c r="BM72" i="129"/>
  <c r="BJ72" i="129"/>
  <c r="BK72" i="129"/>
  <c r="BK265" i="128"/>
  <c r="BM265" i="128"/>
  <c r="BJ265" i="128"/>
  <c r="BM23" i="130"/>
  <c r="BJ23" i="130"/>
  <c r="BK23" i="130"/>
  <c r="BJ95" i="127"/>
  <c r="BK95" i="127"/>
  <c r="BM95" i="127"/>
  <c r="BM71" i="129"/>
  <c r="BJ71" i="129"/>
  <c r="BK71" i="129"/>
  <c r="BM23" i="127"/>
  <c r="BJ23" i="127"/>
  <c r="BK23" i="127"/>
  <c r="BM275" i="126"/>
  <c r="BJ275" i="126"/>
  <c r="BK275" i="126"/>
  <c r="BK172" i="130"/>
  <c r="BM172" i="130"/>
  <c r="BJ172" i="130"/>
  <c r="BM59" i="126"/>
  <c r="BJ59" i="126"/>
  <c r="BK59" i="126"/>
  <c r="BM86" i="130"/>
  <c r="BJ86" i="130"/>
  <c r="BK86" i="130"/>
  <c r="BM22" i="127"/>
  <c r="BJ22" i="127"/>
  <c r="BK22" i="127"/>
  <c r="BK30" i="128"/>
  <c r="BM30" i="128"/>
  <c r="BJ30" i="128"/>
  <c r="BM418" i="127"/>
  <c r="BJ418" i="127"/>
  <c r="BK418" i="127"/>
  <c r="BM209" i="127"/>
  <c r="BJ209" i="127"/>
  <c r="BK209" i="127"/>
  <c r="BJ31" i="127"/>
  <c r="BK31" i="127"/>
  <c r="BM31" i="127"/>
  <c r="BM188" i="127"/>
  <c r="BJ188" i="127"/>
  <c r="BK188" i="127"/>
  <c r="BJ238" i="130"/>
  <c r="BK238" i="130"/>
  <c r="BM238" i="130"/>
  <c r="BK131" i="129"/>
  <c r="BM131" i="129"/>
  <c r="BJ131" i="129"/>
  <c r="BJ364" i="128"/>
  <c r="BK364" i="128"/>
  <c r="BM364" i="128"/>
  <c r="BJ29" i="128"/>
  <c r="BK29" i="128"/>
  <c r="BM29" i="128"/>
  <c r="BJ165" i="130"/>
  <c r="BK165" i="130"/>
  <c r="BM165" i="130"/>
  <c r="BJ339" i="128"/>
  <c r="BK339" i="128"/>
  <c r="BM339" i="128"/>
  <c r="BM384" i="129"/>
  <c r="BJ384" i="129"/>
  <c r="BK384" i="129"/>
  <c r="BK416" i="128"/>
  <c r="BM416" i="128"/>
  <c r="BJ416" i="128"/>
  <c r="BK149" i="128"/>
  <c r="BM149" i="128"/>
  <c r="BJ149" i="128"/>
  <c r="BK88" i="130"/>
  <c r="BM88" i="130"/>
  <c r="BJ88" i="130"/>
  <c r="BJ333" i="127"/>
  <c r="BK333" i="127"/>
  <c r="BM333" i="127"/>
  <c r="BK244" i="129"/>
  <c r="BM244" i="129"/>
  <c r="BJ244" i="129"/>
  <c r="BM261" i="128"/>
  <c r="BJ261" i="128"/>
  <c r="BK261" i="128"/>
  <c r="BJ253" i="130"/>
  <c r="BK253" i="130"/>
  <c r="BM253" i="130"/>
  <c r="BM435" i="127"/>
  <c r="BJ435" i="127"/>
  <c r="BK435" i="127"/>
  <c r="BK385" i="130"/>
  <c r="BM385" i="130"/>
  <c r="BJ385" i="130"/>
</calcChain>
</file>

<file path=xl/sharedStrings.xml><?xml version="1.0" encoding="utf-8"?>
<sst xmlns="http://schemas.openxmlformats.org/spreadsheetml/2006/main" count="11899" uniqueCount="173">
  <si>
    <t>Estimated Unit Weight</t>
  </si>
  <si>
    <t>2) Paste "RAW" data on cell A6 with "Fixed Width" option</t>
  </si>
  <si>
    <t>Ground Elev.</t>
  </si>
  <si>
    <t>3) Click "Copy Down", and Check Copied Cells</t>
  </si>
  <si>
    <t>Date :</t>
  </si>
  <si>
    <t>Ground Elev (ft) :</t>
  </si>
  <si>
    <t>Grould Water Level (ft) :</t>
  </si>
  <si>
    <t>Maximum Depth (ft) :</t>
  </si>
  <si>
    <t>Project No. :</t>
  </si>
  <si>
    <t>Remark :</t>
  </si>
  <si>
    <t>CPT No. :</t>
  </si>
  <si>
    <t>TIP</t>
  </si>
  <si>
    <t>FRICTION</t>
  </si>
  <si>
    <t>deg</t>
  </si>
  <si>
    <t>(m)</t>
  </si>
  <si>
    <t>(cm/s)</t>
  </si>
  <si>
    <t>Depth</t>
  </si>
  <si>
    <t>Elevation</t>
  </si>
  <si>
    <t>Classification</t>
  </si>
  <si>
    <t>ft</t>
  </si>
  <si>
    <t>(psf)</t>
  </si>
  <si>
    <t>pcf</t>
  </si>
  <si>
    <t>Pw</t>
  </si>
  <si>
    <t>TSF</t>
  </si>
  <si>
    <t>PSI</t>
  </si>
  <si>
    <r>
      <t>Su=(Qt-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v)/Nkt</t>
    </r>
  </si>
  <si>
    <t>Su(McCarthy)</t>
  </si>
  <si>
    <t>Site:</t>
  </si>
  <si>
    <t>k(Sand)=</t>
  </si>
  <si>
    <t>E=k*Qt</t>
  </si>
  <si>
    <t>Sand</t>
  </si>
  <si>
    <t>k(Clay)=</t>
  </si>
  <si>
    <t>E=k*Su</t>
  </si>
  <si>
    <t>Clay</t>
  </si>
  <si>
    <t>Zone 6</t>
  </si>
  <si>
    <t>Su=Qc/Nc</t>
  </si>
  <si>
    <r>
      <t xml:space="preserve">IF Uniform </t>
    </r>
    <r>
      <rPr>
        <sz val="10"/>
        <rFont val="Symbol"/>
        <family val="1"/>
        <charset val="2"/>
      </rPr>
      <t>g</t>
    </r>
  </si>
  <si>
    <t>Total Unit Weight</t>
  </si>
  <si>
    <t>(pcf)</t>
  </si>
  <si>
    <t>Elev.</t>
  </si>
  <si>
    <t>Auto Zoning</t>
  </si>
  <si>
    <t>G.W.L</t>
  </si>
  <si>
    <t>ft (depth)</t>
  </si>
  <si>
    <r>
      <t>SPT N</t>
    </r>
    <r>
      <rPr>
        <vertAlign val="subscript"/>
        <sz val="10"/>
        <rFont val="Arial"/>
        <family val="2"/>
      </rPr>
      <t>60</t>
    </r>
  </si>
  <si>
    <t>PRESSURE U2</t>
  </si>
  <si>
    <t>X Incl</t>
  </si>
  <si>
    <t>Y Incl</t>
  </si>
  <si>
    <t>fs</t>
  </si>
  <si>
    <t>Date:</t>
  </si>
  <si>
    <t>(psi)</t>
  </si>
  <si>
    <t>Location :</t>
  </si>
  <si>
    <t>Nkt :</t>
  </si>
  <si>
    <t>Nc :</t>
  </si>
  <si>
    <t>Test No. :</t>
  </si>
  <si>
    <t>(tsf)</t>
  </si>
  <si>
    <t>Rf</t>
  </si>
  <si>
    <t>(%)</t>
  </si>
  <si>
    <t>* Zone 1-5 : Clayey Soil - Low cone tip resistance, high sleeve friction -&gt; High friction ratio</t>
  </si>
  <si>
    <t xml:space="preserve">  Zone 7-12 : Sandy Soil - High cone tip resistance, low sleeve friction -&gt; Low friction ratio</t>
  </si>
  <si>
    <t>Total Stress</t>
  </si>
  <si>
    <t>Hydrostatic Pressure</t>
  </si>
  <si>
    <t>Soil Classification</t>
  </si>
  <si>
    <t>4) Define soil parameters to interprete CPT data</t>
  </si>
  <si>
    <t>5) Click "Clear Empty Cell" to see Graph</t>
  </si>
  <si>
    <t>* By Robertson method</t>
  </si>
  <si>
    <t>Clayey</t>
  </si>
  <si>
    <t>Silty</t>
  </si>
  <si>
    <t>Sandy</t>
  </si>
  <si>
    <t>Zone 1-4 : Clayey Soil</t>
  </si>
  <si>
    <t>Zone 1-3 : Clayey Soil</t>
  </si>
  <si>
    <t>Zone 4-5 : Silty Soil</t>
  </si>
  <si>
    <t>Zone 6 (R &amp; C) :</t>
  </si>
  <si>
    <t>Project :</t>
  </si>
  <si>
    <t>Cone Area Ratio :</t>
  </si>
  <si>
    <t>J &amp; D</t>
  </si>
  <si>
    <t>Zone 5-6 : Silty Soil</t>
  </si>
  <si>
    <t>Zone 7-12 : Sandy Soil</t>
  </si>
  <si>
    <t>Zone 6-7 : Sandy Soil</t>
  </si>
  <si>
    <t>Robertson &amp; Campanella 1983</t>
  </si>
  <si>
    <t>Jefferies &amp; Davies 1991</t>
  </si>
  <si>
    <t>LTRC,Tumay 1999</t>
  </si>
  <si>
    <t>Robertson &amp; Campanella</t>
  </si>
  <si>
    <t>Durgunoglu &amp; Mitchell</t>
  </si>
  <si>
    <t>Friction Angle</t>
  </si>
  <si>
    <t>Jefferies &amp; Davies 1993</t>
  </si>
  <si>
    <r>
      <t xml:space="preserve">Janbu </t>
    </r>
    <r>
      <rPr>
        <sz val="10"/>
        <rFont val="Symbol"/>
        <family val="1"/>
        <charset val="2"/>
      </rPr>
      <t>b</t>
    </r>
    <r>
      <rPr>
        <sz val="10"/>
        <rFont val="Arial"/>
        <family val="2"/>
      </rPr>
      <t>=0</t>
    </r>
  </si>
  <si>
    <t>Robertson</t>
  </si>
  <si>
    <t>Jefferies &amp; Davies</t>
  </si>
  <si>
    <t>N.C Sand (%)</t>
  </si>
  <si>
    <t>O.C Sand(%)</t>
  </si>
  <si>
    <t>OCR</t>
  </si>
  <si>
    <t>Mayne &amp; Kulhawy</t>
  </si>
  <si>
    <r>
      <t>K</t>
    </r>
    <r>
      <rPr>
        <vertAlign val="subscript"/>
        <sz val="10"/>
        <rFont val="Arial"/>
        <family val="2"/>
      </rPr>
      <t>0</t>
    </r>
  </si>
  <si>
    <t>Mayne(Sand) Chandler(Clay)</t>
  </si>
  <si>
    <r>
      <t>Su=</t>
    </r>
    <r>
      <rPr>
        <sz val="10"/>
        <rFont val="Symbol"/>
        <family val="1"/>
        <charset val="2"/>
      </rPr>
      <t>D</t>
    </r>
    <r>
      <rPr>
        <sz val="10"/>
        <rFont val="Arial"/>
        <family val="2"/>
      </rPr>
      <t>u/N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</si>
  <si>
    <r>
      <t>N</t>
    </r>
    <r>
      <rPr>
        <vertAlign val="subscript"/>
        <sz val="10"/>
        <rFont val="Symbol"/>
        <family val="1"/>
        <charset val="2"/>
      </rPr>
      <t>D</t>
    </r>
    <r>
      <rPr>
        <vertAlign val="subscript"/>
        <sz val="10"/>
        <rFont val="Arial"/>
        <family val="2"/>
      </rPr>
      <t>u</t>
    </r>
    <r>
      <rPr>
        <sz val="10"/>
        <rFont val="Arial"/>
        <family val="2"/>
      </rPr>
      <t xml:space="preserve"> :</t>
    </r>
  </si>
  <si>
    <t>(7-10)</t>
  </si>
  <si>
    <t>Sensitivity</t>
  </si>
  <si>
    <t>F.S for Liquefaction</t>
  </si>
  <si>
    <t>McCarthy</t>
  </si>
  <si>
    <t>CRR/CSR for Mw=7.5</t>
  </si>
  <si>
    <t>CPT Interpreted Data</t>
  </si>
  <si>
    <t>Tumay &amp; LTRC</t>
  </si>
  <si>
    <t>Silt (%)</t>
  </si>
  <si>
    <t>Sand (%)</t>
  </si>
  <si>
    <t>Clay (%)</t>
  </si>
  <si>
    <t>Type</t>
  </si>
  <si>
    <t>Zone #</t>
  </si>
  <si>
    <t>Undrained Shear Strength</t>
  </si>
  <si>
    <t>Only for Soft Clay (psf)</t>
  </si>
  <si>
    <r>
      <t>Su</t>
    </r>
    <r>
      <rPr>
        <vertAlign val="subscript"/>
        <sz val="10"/>
        <rFont val="Arial"/>
        <family val="2"/>
      </rPr>
      <t>(ini)</t>
    </r>
    <r>
      <rPr>
        <sz val="10"/>
        <rFont val="Arial"/>
        <family val="2"/>
      </rPr>
      <t>/Su</t>
    </r>
    <r>
      <rPr>
        <vertAlign val="subscript"/>
        <sz val="10"/>
        <rFont val="Arial"/>
        <family val="2"/>
      </rPr>
      <t>(remold)</t>
    </r>
  </si>
  <si>
    <t>(Degree)</t>
  </si>
  <si>
    <r>
      <t>N</t>
    </r>
    <r>
      <rPr>
        <vertAlign val="subscript"/>
        <sz val="10"/>
        <rFont val="Arial"/>
        <family val="2"/>
      </rPr>
      <t>60</t>
    </r>
  </si>
  <si>
    <t>N</t>
  </si>
  <si>
    <t>Relative Density</t>
  </si>
  <si>
    <t>Jamiolkowski</t>
  </si>
  <si>
    <t>Seed &amp; Robertson</t>
  </si>
  <si>
    <t>Elastic Modulus</t>
  </si>
  <si>
    <t>1) Copy "RAW" data from *.cpt file without first 15 rows (Cells C-10-E-10; check cone type!)</t>
  </si>
  <si>
    <t>Organic Soil</t>
  </si>
  <si>
    <t/>
  </si>
  <si>
    <t>Sand Mixture</t>
  </si>
  <si>
    <t>Silty Clay</t>
  </si>
  <si>
    <t>Silt Mixture</t>
  </si>
  <si>
    <t>Organic Clay</t>
  </si>
  <si>
    <t>Silty Sand</t>
  </si>
  <si>
    <t>mV</t>
  </si>
  <si>
    <t>Baseline</t>
  </si>
  <si>
    <t>Kpa</t>
  </si>
  <si>
    <t>Conversion</t>
  </si>
  <si>
    <t>-</t>
  </si>
  <si>
    <t>Effective Stress</t>
  </si>
  <si>
    <t>q_c</t>
  </si>
  <si>
    <t>q_t</t>
  </si>
  <si>
    <t>Fr</t>
  </si>
  <si>
    <t>I_c</t>
  </si>
  <si>
    <t>I_sbt</t>
  </si>
  <si>
    <t>n</t>
  </si>
  <si>
    <t>Q_tn</t>
  </si>
  <si>
    <t>Robertson 2009 Normalized</t>
  </si>
  <si>
    <t>Robertson 2010 Non-Normalized</t>
  </si>
  <si>
    <t>Sand mixture</t>
  </si>
  <si>
    <t>Organic</t>
  </si>
  <si>
    <t>Silt mxture</t>
  </si>
  <si>
    <t>Very stiff finegrained</t>
  </si>
  <si>
    <t>AR Updates</t>
  </si>
  <si>
    <t>Robertson 2009 &amp; 2010 Classification</t>
  </si>
  <si>
    <t>Robertson &amp; Campanella 1983 Non-Normalized</t>
  </si>
  <si>
    <t>Rob '10</t>
  </si>
  <si>
    <t>Rob '09</t>
  </si>
  <si>
    <t>Rob '86</t>
  </si>
  <si>
    <t>1, 2</t>
  </si>
  <si>
    <t>4, 5</t>
  </si>
  <si>
    <t>6, 7</t>
  </si>
  <si>
    <t>9, 10</t>
  </si>
  <si>
    <t>Dense Sand to Gravel</t>
  </si>
  <si>
    <t>OC clay, Dense Sand</t>
  </si>
  <si>
    <t>11, 12</t>
  </si>
  <si>
    <t>8, 9</t>
  </si>
  <si>
    <t>Sensitive &amp; Organic</t>
  </si>
  <si>
    <t>Sensitive finegrained</t>
  </si>
  <si>
    <t>Very stiff sand to clayey sand</t>
  </si>
  <si>
    <t>WSLP-102</t>
  </si>
  <si>
    <t>30.08707, -90.42483</t>
  </si>
  <si>
    <t>WSLP-19-013C</t>
  </si>
  <si>
    <t>WSLP-19-014C</t>
  </si>
  <si>
    <t>30.08971, -90.42555</t>
  </si>
  <si>
    <t>30.09218, -90.42655</t>
  </si>
  <si>
    <t>WSLP-19-015C</t>
  </si>
  <si>
    <t>30.09601, -90.42829</t>
  </si>
  <si>
    <t>WSLP-19-016C</t>
  </si>
  <si>
    <t>30.09812, -90.43027</t>
  </si>
  <si>
    <t>WSLP-19-017C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</si>
</sst>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Symbol"/>
      <family val="1"/>
      <charset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vertAlign val="subscript"/>
      <sz val="10"/>
      <name val="Arial"/>
      <family val="2"/>
    </font>
    <font>
      <sz val="10"/>
      <color indexed="8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vertAlign val="subscript"/>
      <sz val="10"/>
      <name val="Symbol"/>
      <family val="1"/>
      <charset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3"/>
      <name val="Cambria"/>
      <family val="2"/>
      <scheme val="major"/>
    </font>
    <font>
      <sz val="10"/>
      <color rgb="FF000000"/>
      <name val="Arial"/>
      <family val="2"/>
    </font>
    <font>
      <sz val="10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933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47">
    <xf numFmtId="0" fontId="0" fillId="0" borderId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18" fillId="27" borderId="0" applyNumberFormat="0" applyBorder="0" applyAlignment="0" applyProtection="0"/>
    <xf numFmtId="0" fontId="19" fillId="28" borderId="32" applyNumberFormat="0" applyAlignment="0" applyProtection="0"/>
    <xf numFmtId="0" fontId="20" fillId="29" borderId="33" applyNumberFormat="0" applyAlignment="0" applyProtection="0"/>
    <xf numFmtId="0" fontId="21" fillId="0" borderId="0" applyNumberFormat="0" applyFill="0" applyBorder="0" applyAlignment="0" applyProtection="0"/>
    <xf numFmtId="0" fontId="22" fillId="30" borderId="0" applyNumberFormat="0" applyBorder="0" applyAlignment="0" applyProtection="0"/>
    <xf numFmtId="0" fontId="23" fillId="0" borderId="34" applyNumberFormat="0" applyFill="0" applyAlignment="0" applyProtection="0"/>
    <xf numFmtId="0" fontId="24" fillId="0" borderId="35" applyNumberFormat="0" applyFill="0" applyAlignment="0" applyProtection="0"/>
    <xf numFmtId="0" fontId="25" fillId="0" borderId="36" applyNumberFormat="0" applyFill="0" applyAlignment="0" applyProtection="0"/>
    <xf numFmtId="0" fontId="25" fillId="0" borderId="0" applyNumberFormat="0" applyFill="0" applyBorder="0" applyAlignment="0" applyProtection="0"/>
    <xf numFmtId="0" fontId="26" fillId="31" borderId="32" applyNumberFormat="0" applyAlignment="0" applyProtection="0"/>
    <xf numFmtId="0" fontId="27" fillId="0" borderId="37" applyNumberFormat="0" applyFill="0" applyAlignment="0" applyProtection="0"/>
    <xf numFmtId="0" fontId="28" fillId="32" borderId="0" applyNumberFormat="0" applyBorder="0" applyAlignment="0" applyProtection="0"/>
    <xf numFmtId="0" fontId="6" fillId="0" borderId="0"/>
    <xf numFmtId="0" fontId="16" fillId="0" borderId="0"/>
    <xf numFmtId="0" fontId="16" fillId="33" borderId="38" applyNumberFormat="0" applyFont="0" applyAlignment="0" applyProtection="0"/>
    <xf numFmtId="0" fontId="29" fillId="28" borderId="39" applyNumberFormat="0" applyAlignment="0" applyProtection="0"/>
    <xf numFmtId="0" fontId="32" fillId="0" borderId="0" applyNumberFormat="0" applyFill="0" applyBorder="0" applyAlignment="0" applyProtection="0"/>
    <xf numFmtId="0" fontId="30" fillId="0" borderId="40" applyNumberFormat="0" applyFill="0" applyAlignment="0" applyProtection="0"/>
    <xf numFmtId="0" fontId="31" fillId="0" borderId="0" applyNumberFormat="0" applyFill="0" applyBorder="0" applyAlignment="0" applyProtection="0"/>
    <xf numFmtId="0" fontId="3" fillId="0" borderId="0"/>
    <xf numFmtId="0" fontId="2" fillId="0" borderId="0"/>
    <xf numFmtId="0" fontId="1" fillId="0" borderId="0"/>
  </cellStyleXfs>
  <cellXfs count="129">
    <xf numFmtId="0" fontId="0" fillId="0" borderId="0" xfId="0"/>
    <xf numFmtId="0" fontId="6" fillId="0" borderId="0" xfId="37"/>
    <xf numFmtId="0" fontId="6" fillId="0" borderId="0" xfId="37" applyAlignment="1">
      <alignment horizontal="center"/>
    </xf>
    <xf numFmtId="2" fontId="6" fillId="0" borderId="0" xfId="37" applyNumberFormat="1"/>
    <xf numFmtId="2" fontId="6" fillId="0" borderId="2" xfId="37" applyNumberFormat="1" applyBorder="1" applyAlignment="1">
      <alignment horizontal="center"/>
    </xf>
    <xf numFmtId="0" fontId="6" fillId="0" borderId="17" xfId="37" applyBorder="1"/>
    <xf numFmtId="0" fontId="6" fillId="0" borderId="16" xfId="37" applyBorder="1"/>
    <xf numFmtId="1" fontId="6" fillId="0" borderId="5" xfId="37" applyNumberFormat="1" applyBorder="1" applyAlignment="1">
      <alignment horizontal="center"/>
    </xf>
    <xf numFmtId="1" fontId="6" fillId="0" borderId="0" xfId="37" applyNumberFormat="1" applyAlignment="1">
      <alignment horizontal="center"/>
    </xf>
    <xf numFmtId="1" fontId="6" fillId="0" borderId="4" xfId="37" applyNumberFormat="1" applyBorder="1" applyAlignment="1">
      <alignment horizontal="center"/>
    </xf>
    <xf numFmtId="1" fontId="6" fillId="0" borderId="2" xfId="37" applyNumberFormat="1" applyBorder="1" applyAlignment="1">
      <alignment horizontal="center"/>
    </xf>
    <xf numFmtId="1" fontId="6" fillId="0" borderId="7" xfId="37" applyNumberFormat="1" applyBorder="1" applyAlignment="1">
      <alignment horizontal="center"/>
    </xf>
    <xf numFmtId="1" fontId="6" fillId="0" borderId="47" xfId="37" applyNumberFormat="1" applyBorder="1" applyAlignment="1">
      <alignment horizontal="center"/>
    </xf>
    <xf numFmtId="0" fontId="6" fillId="0" borderId="17" xfId="37" applyBorder="1" applyAlignment="1">
      <alignment horizontal="center"/>
    </xf>
    <xf numFmtId="0" fontId="6" fillId="0" borderId="16" xfId="37" applyBorder="1" applyAlignment="1">
      <alignment horizontal="center"/>
    </xf>
    <xf numFmtId="0" fontId="6" fillId="0" borderId="4" xfId="37" applyBorder="1" applyAlignment="1">
      <alignment horizontal="center"/>
    </xf>
    <xf numFmtId="164" fontId="6" fillId="0" borderId="2" xfId="37" applyNumberFormat="1" applyBorder="1" applyAlignment="1">
      <alignment horizontal="center"/>
    </xf>
    <xf numFmtId="2" fontId="6" fillId="0" borderId="7" xfId="37" applyNumberFormat="1" applyBorder="1" applyAlignment="1">
      <alignment horizontal="center"/>
    </xf>
    <xf numFmtId="0" fontId="6" fillId="0" borderId="47" xfId="37" applyBorder="1"/>
    <xf numFmtId="0" fontId="6" fillId="0" borderId="2" xfId="37" applyBorder="1"/>
    <xf numFmtId="0" fontId="6" fillId="0" borderId="4" xfId="37" applyBorder="1"/>
    <xf numFmtId="1" fontId="6" fillId="0" borderId="26" xfId="37" applyNumberFormat="1" applyBorder="1" applyAlignment="1">
      <alignment horizontal="center"/>
    </xf>
    <xf numFmtId="0" fontId="6" fillId="0" borderId="2" xfId="37" applyBorder="1" applyAlignment="1">
      <alignment horizontal="center"/>
    </xf>
    <xf numFmtId="1" fontId="6" fillId="0" borderId="0" xfId="37" applyNumberFormat="1"/>
    <xf numFmtId="164" fontId="6" fillId="0" borderId="47" xfId="37" applyNumberFormat="1" applyBorder="1"/>
    <xf numFmtId="164" fontId="6" fillId="0" borderId="2" xfId="37" applyNumberFormat="1" applyBorder="1"/>
    <xf numFmtId="1" fontId="6" fillId="0" borderId="2" xfId="37" applyNumberFormat="1" applyBorder="1"/>
    <xf numFmtId="2" fontId="6" fillId="0" borderId="4" xfId="37" applyNumberFormat="1" applyBorder="1"/>
    <xf numFmtId="0" fontId="6" fillId="0" borderId="3" xfId="37" applyBorder="1"/>
    <xf numFmtId="0" fontId="34" fillId="0" borderId="0" xfId="37" applyFont="1" applyAlignment="1">
      <alignment horizontal="left"/>
    </xf>
    <xf numFmtId="0" fontId="6" fillId="0" borderId="20" xfId="37" applyBorder="1"/>
    <xf numFmtId="0" fontId="6" fillId="0" borderId="19" xfId="37" applyBorder="1"/>
    <xf numFmtId="0" fontId="14" fillId="0" borderId="19" xfId="37" applyFont="1" applyBorder="1" applyAlignment="1">
      <alignment horizontal="left" vertical="center"/>
    </xf>
    <xf numFmtId="0" fontId="13" fillId="0" borderId="19" xfId="37" applyFont="1" applyBorder="1" applyAlignment="1">
      <alignment horizontal="left" vertical="center"/>
    </xf>
    <xf numFmtId="0" fontId="4" fillId="0" borderId="19" xfId="37" applyFont="1" applyBorder="1" applyAlignment="1">
      <alignment horizontal="left" vertical="center"/>
    </xf>
    <xf numFmtId="0" fontId="12" fillId="0" borderId="19" xfId="37" applyFont="1" applyBorder="1" applyAlignment="1">
      <alignment horizontal="right" vertical="center"/>
    </xf>
    <xf numFmtId="0" fontId="6" fillId="0" borderId="18" xfId="37" applyBorder="1"/>
    <xf numFmtId="0" fontId="14" fillId="0" borderId="0" xfId="37" applyFont="1" applyAlignment="1">
      <alignment horizontal="left" vertical="center"/>
    </xf>
    <xf numFmtId="0" fontId="12" fillId="0" borderId="0" xfId="37" applyFont="1" applyAlignment="1">
      <alignment vertical="center"/>
    </xf>
    <xf numFmtId="0" fontId="4" fillId="0" borderId="0" xfId="37" applyFont="1"/>
    <xf numFmtId="0" fontId="13" fillId="0" borderId="0" xfId="37" applyFont="1"/>
    <xf numFmtId="0" fontId="12" fillId="0" borderId="0" xfId="37" applyFont="1"/>
    <xf numFmtId="0" fontId="14" fillId="0" borderId="0" xfId="37" applyFont="1"/>
    <xf numFmtId="0" fontId="9" fillId="0" borderId="3" xfId="37" applyFont="1" applyBorder="1"/>
    <xf numFmtId="0" fontId="9" fillId="0" borderId="3" xfId="37" applyFont="1" applyBorder="1" applyAlignment="1">
      <alignment horizontal="right"/>
    </xf>
    <xf numFmtId="0" fontId="9" fillId="0" borderId="0" xfId="37" applyFont="1"/>
    <xf numFmtId="0" fontId="9" fillId="0" borderId="0" xfId="37" applyFont="1" applyAlignment="1">
      <alignment horizontal="right"/>
    </xf>
    <xf numFmtId="0" fontId="34" fillId="0" borderId="0" xfId="37" applyFont="1"/>
    <xf numFmtId="0" fontId="6" fillId="0" borderId="15" xfId="37" applyBorder="1"/>
    <xf numFmtId="0" fontId="6" fillId="0" borderId="14" xfId="37" applyBorder="1"/>
    <xf numFmtId="0" fontId="6" fillId="0" borderId="13" xfId="37" applyBorder="1"/>
    <xf numFmtId="1" fontId="6" fillId="0" borderId="47" xfId="37" applyNumberFormat="1" applyBorder="1"/>
    <xf numFmtId="1" fontId="6" fillId="0" borderId="4" xfId="37" applyNumberFormat="1" applyBorder="1"/>
    <xf numFmtId="0" fontId="6" fillId="0" borderId="0" xfId="37" applyAlignment="1">
      <alignment horizontal="left"/>
    </xf>
    <xf numFmtId="0" fontId="6" fillId="0" borderId="0" xfId="37" applyAlignment="1">
      <alignment horizontal="center" vertical="center" wrapText="1"/>
    </xf>
    <xf numFmtId="0" fontId="6" fillId="0" borderId="46" xfId="37" applyBorder="1" applyAlignment="1">
      <alignment horizontal="center" vertical="center" wrapText="1"/>
    </xf>
    <xf numFmtId="0" fontId="6" fillId="0" borderId="24" xfId="37" applyBorder="1" applyAlignment="1">
      <alignment horizontal="center" vertical="center" wrapText="1"/>
    </xf>
    <xf numFmtId="0" fontId="6" fillId="0" borderId="45" xfId="37" applyBorder="1" applyAlignment="1">
      <alignment horizontal="center" vertical="center" wrapText="1"/>
    </xf>
    <xf numFmtId="0" fontId="6" fillId="0" borderId="1" xfId="37" applyBorder="1" applyAlignment="1">
      <alignment horizontal="center" vertical="center" wrapText="1"/>
    </xf>
    <xf numFmtId="0" fontId="6" fillId="0" borderId="25" xfId="37" applyBorder="1" applyAlignment="1">
      <alignment horizontal="center"/>
    </xf>
    <xf numFmtId="0" fontId="6" fillId="0" borderId="1" xfId="37" applyBorder="1" applyAlignment="1">
      <alignment horizontal="center"/>
    </xf>
    <xf numFmtId="0" fontId="6" fillId="0" borderId="31" xfId="37" applyBorder="1" applyAlignment="1">
      <alignment horizontal="center"/>
    </xf>
    <xf numFmtId="0" fontId="6" fillId="0" borderId="50" xfId="37" applyBorder="1" applyAlignment="1">
      <alignment horizontal="center" vertical="center" wrapText="1"/>
    </xf>
    <xf numFmtId="0" fontId="6" fillId="0" borderId="6" xfId="37" applyBorder="1" applyAlignment="1">
      <alignment horizontal="center" vertical="center" wrapText="1"/>
    </xf>
    <xf numFmtId="0" fontId="6" fillId="0" borderId="6" xfId="37" applyBorder="1" applyAlignment="1">
      <alignment horizontal="center"/>
    </xf>
    <xf numFmtId="0" fontId="11" fillId="0" borderId="1" xfId="37" applyFont="1" applyBorder="1" applyAlignment="1">
      <alignment horizontal="center" vertical="center" wrapText="1"/>
    </xf>
    <xf numFmtId="0" fontId="6" fillId="0" borderId="31" xfId="37" applyBorder="1" applyAlignment="1">
      <alignment horizontal="center" vertical="center" wrapText="1"/>
    </xf>
    <xf numFmtId="0" fontId="6" fillId="0" borderId="0" xfId="37" applyAlignment="1">
      <alignment horizontal="right"/>
    </xf>
    <xf numFmtId="0" fontId="6" fillId="0" borderId="1" xfId="37" applyBorder="1"/>
    <xf numFmtId="0" fontId="6" fillId="0" borderId="23" xfId="37" applyBorder="1" applyAlignment="1">
      <alignment horizontal="center" vertical="center" wrapText="1"/>
    </xf>
    <xf numFmtId="0" fontId="7" fillId="0" borderId="0" xfId="37" applyFont="1"/>
    <xf numFmtId="0" fontId="34" fillId="40" borderId="1" xfId="37" applyFont="1" applyFill="1" applyBorder="1" applyAlignment="1">
      <alignment horizontal="right"/>
    </xf>
    <xf numFmtId="0" fontId="6" fillId="0" borderId="22" xfId="37" applyBorder="1"/>
    <xf numFmtId="0" fontId="8" fillId="0" borderId="3" xfId="37" applyFont="1" applyBorder="1"/>
    <xf numFmtId="2" fontId="6" fillId="2" borderId="3" xfId="37" applyNumberFormat="1" applyFill="1" applyBorder="1" applyAlignment="1">
      <alignment horizontal="right"/>
    </xf>
    <xf numFmtId="0" fontId="6" fillId="0" borderId="12" xfId="37" applyBorder="1"/>
    <xf numFmtId="0" fontId="6" fillId="39" borderId="1" xfId="37" applyFill="1" applyBorder="1" applyAlignment="1">
      <alignment horizontal="right"/>
    </xf>
    <xf numFmtId="0" fontId="8" fillId="0" borderId="0" xfId="37" applyFont="1"/>
    <xf numFmtId="16" fontId="6" fillId="0" borderId="0" xfId="37" applyNumberFormat="1"/>
    <xf numFmtId="16" fontId="6" fillId="0" borderId="11" xfId="37" applyNumberFormat="1" applyBorder="1"/>
    <xf numFmtId="0" fontId="6" fillId="2" borderId="0" xfId="37" applyFill="1" applyAlignment="1">
      <alignment horizontal="center"/>
    </xf>
    <xf numFmtId="0" fontId="6" fillId="0" borderId="0" xfId="37" applyAlignment="1">
      <alignment horizontal="right" vertical="center" wrapText="1"/>
    </xf>
    <xf numFmtId="2" fontId="6" fillId="2" borderId="0" xfId="37" applyNumberFormat="1" applyFill="1" applyAlignment="1">
      <alignment horizontal="right"/>
    </xf>
    <xf numFmtId="0" fontId="6" fillId="0" borderId="10" xfId="37" applyBorder="1"/>
    <xf numFmtId="165" fontId="6" fillId="0" borderId="0" xfId="37" applyNumberFormat="1"/>
    <xf numFmtId="0" fontId="6" fillId="36" borderId="1" xfId="37" applyFill="1" applyBorder="1" applyAlignment="1">
      <alignment horizontal="right"/>
    </xf>
    <xf numFmtId="0" fontId="6" fillId="0" borderId="11" xfId="37" applyBorder="1" applyAlignment="1">
      <alignment horizontal="center"/>
    </xf>
    <xf numFmtId="0" fontId="6" fillId="0" borderId="10" xfId="37" applyBorder="1" applyAlignment="1">
      <alignment horizontal="center"/>
    </xf>
    <xf numFmtId="0" fontId="6" fillId="38" borderId="1" xfId="37" applyFill="1" applyBorder="1" applyAlignment="1">
      <alignment horizontal="right"/>
    </xf>
    <xf numFmtId="0" fontId="6" fillId="0" borderId="11" xfId="37" applyBorder="1"/>
    <xf numFmtId="0" fontId="6" fillId="2" borderId="0" xfId="37" applyFill="1" applyAlignment="1">
      <alignment horizontal="right"/>
    </xf>
    <xf numFmtId="0" fontId="6" fillId="0" borderId="10" xfId="37" applyBorder="1" applyAlignment="1">
      <alignment horizontal="right"/>
    </xf>
    <xf numFmtId="0" fontId="6" fillId="35" borderId="1" xfId="37" applyFill="1" applyBorder="1" applyAlignment="1">
      <alignment horizontal="right"/>
    </xf>
    <xf numFmtId="0" fontId="7" fillId="0" borderId="0" xfId="37" applyFont="1" applyAlignment="1">
      <alignment horizontal="right"/>
    </xf>
    <xf numFmtId="0" fontId="34" fillId="34" borderId="1" xfId="37" applyFont="1" applyFill="1" applyBorder="1" applyAlignment="1">
      <alignment horizontal="right"/>
    </xf>
    <xf numFmtId="14" fontId="6" fillId="0" borderId="0" xfId="37" applyNumberFormat="1"/>
    <xf numFmtId="0" fontId="6" fillId="0" borderId="10" xfId="37" applyBorder="1" applyAlignment="1">
      <alignment horizontal="left"/>
    </xf>
    <xf numFmtId="0" fontId="6" fillId="37" borderId="1" xfId="37" applyFill="1" applyBorder="1" applyAlignment="1">
      <alignment horizontal="right"/>
    </xf>
    <xf numFmtId="0" fontId="6" fillId="0" borderId="9" xfId="37" applyBorder="1"/>
    <xf numFmtId="0" fontId="6" fillId="0" borderId="8" xfId="37" applyBorder="1"/>
    <xf numFmtId="0" fontId="6" fillId="0" borderId="8" xfId="37" applyBorder="1" applyAlignment="1">
      <alignment horizontal="right"/>
    </xf>
    <xf numFmtId="0" fontId="6" fillId="0" borderId="21" xfId="37" applyBorder="1"/>
    <xf numFmtId="0" fontId="6" fillId="0" borderId="44" xfId="37" applyBorder="1" applyAlignment="1">
      <alignment horizontal="center" vertical="center"/>
    </xf>
    <xf numFmtId="0" fontId="6" fillId="0" borderId="43" xfId="37" applyBorder="1" applyAlignment="1">
      <alignment horizontal="center" vertical="center"/>
    </xf>
    <xf numFmtId="0" fontId="6" fillId="0" borderId="42" xfId="37" applyBorder="1" applyAlignment="1">
      <alignment horizontal="center" vertical="center"/>
    </xf>
    <xf numFmtId="0" fontId="6" fillId="0" borderId="29" xfId="37" applyBorder="1" applyAlignment="1">
      <alignment horizontal="center" vertical="center" wrapText="1"/>
    </xf>
    <xf numFmtId="0" fontId="6" fillId="0" borderId="31" xfId="37" applyBorder="1" applyAlignment="1">
      <alignment horizontal="center" vertical="center" wrapText="1"/>
    </xf>
    <xf numFmtId="0" fontId="9" fillId="0" borderId="0" xfId="37" applyFont="1" applyAlignment="1">
      <alignment horizontal="right"/>
    </xf>
    <xf numFmtId="14" fontId="9" fillId="0" borderId="0" xfId="37" applyNumberFormat="1" applyFont="1" applyAlignment="1">
      <alignment horizontal="left"/>
    </xf>
    <xf numFmtId="2" fontId="9" fillId="0" borderId="0" xfId="37" applyNumberFormat="1" applyFont="1" applyAlignment="1">
      <alignment horizontal="left"/>
    </xf>
    <xf numFmtId="0" fontId="9" fillId="0" borderId="0" xfId="37" applyFont="1" applyAlignment="1">
      <alignment horizontal="left"/>
    </xf>
    <xf numFmtId="0" fontId="6" fillId="0" borderId="29" xfId="37" applyBorder="1" applyAlignment="1">
      <alignment horizontal="center"/>
    </xf>
    <xf numFmtId="0" fontId="6" fillId="0" borderId="30" xfId="37" applyBorder="1" applyAlignment="1">
      <alignment horizontal="center"/>
    </xf>
    <xf numFmtId="0" fontId="6" fillId="0" borderId="31" xfId="37" applyBorder="1" applyAlignment="1">
      <alignment horizontal="center"/>
    </xf>
    <xf numFmtId="0" fontId="6" fillId="0" borderId="48" xfId="37" applyBorder="1" applyAlignment="1">
      <alignment horizontal="center" vertical="center" wrapText="1"/>
    </xf>
    <xf numFmtId="0" fontId="6" fillId="0" borderId="30" xfId="37" applyBorder="1" applyAlignment="1">
      <alignment horizontal="center" vertical="center" wrapText="1"/>
    </xf>
    <xf numFmtId="0" fontId="6" fillId="0" borderId="49" xfId="37" applyBorder="1" applyAlignment="1">
      <alignment horizontal="center" vertical="center" wrapText="1"/>
    </xf>
    <xf numFmtId="0" fontId="6" fillId="0" borderId="41" xfId="37" applyBorder="1" applyAlignment="1">
      <alignment horizontal="center" vertical="center" wrapText="1"/>
    </xf>
    <xf numFmtId="0" fontId="6" fillId="0" borderId="43" xfId="37" applyBorder="1" applyAlignment="1">
      <alignment horizontal="center" vertical="center" wrapText="1"/>
    </xf>
    <xf numFmtId="0" fontId="6" fillId="0" borderId="42" xfId="37" applyBorder="1" applyAlignment="1">
      <alignment horizontal="center" vertical="center" wrapText="1"/>
    </xf>
    <xf numFmtId="0" fontId="6" fillId="0" borderId="23" xfId="37" applyBorder="1" applyAlignment="1">
      <alignment horizontal="center" vertical="center"/>
    </xf>
    <xf numFmtId="0" fontId="6" fillId="0" borderId="1" xfId="37" applyBorder="1" applyAlignment="1">
      <alignment horizontal="center" vertical="center" wrapText="1"/>
    </xf>
    <xf numFmtId="0" fontId="6" fillId="0" borderId="41" xfId="37" applyBorder="1" applyAlignment="1">
      <alignment horizontal="center" vertical="center"/>
    </xf>
    <xf numFmtId="0" fontId="6" fillId="0" borderId="27" xfId="37" applyBorder="1" applyAlignment="1">
      <alignment horizontal="center" vertical="center" wrapText="1"/>
    </xf>
    <xf numFmtId="0" fontId="6" fillId="0" borderId="28" xfId="37" applyBorder="1" applyAlignment="1">
      <alignment horizontal="center" vertical="center" wrapText="1"/>
    </xf>
    <xf numFmtId="0" fontId="9" fillId="0" borderId="3" xfId="37" applyFont="1" applyBorder="1" applyAlignment="1">
      <alignment horizontal="left"/>
    </xf>
    <xf numFmtId="0" fontId="9" fillId="0" borderId="3" xfId="37" applyFont="1" applyBorder="1" applyAlignment="1">
      <alignment horizontal="right"/>
    </xf>
    <xf numFmtId="164" fontId="9" fillId="0" borderId="3" xfId="37" applyNumberFormat="1" applyFont="1" applyBorder="1" applyAlignment="1">
      <alignment horizontal="left"/>
    </xf>
    <xf numFmtId="164" fontId="9" fillId="0" borderId="0" xfId="37" applyNumberFormat="1" applyFont="1" applyAlignment="1">
      <alignment horizontal="left"/>
    </xf>
  </cellXfs>
  <cellStyles count="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5000000}"/>
    <cellStyle name="Normal 3" xfId="38" xr:uid="{00000000-0005-0000-0000-000026000000}"/>
    <cellStyle name="Normal 4" xfId="44" xr:uid="{00000000-0005-0000-0000-000027000000}"/>
    <cellStyle name="Normal 5" xfId="45" xr:uid="{00000000-0005-0000-0000-000028000000}"/>
    <cellStyle name="Normal 6" xfId="46" xr:uid="{00000000-0005-0000-0000-000029000000}"/>
    <cellStyle name="Note 2" xfId="39" xr:uid="{00000000-0005-0000-0000-00002A000000}"/>
    <cellStyle name="Output" xfId="40" builtinId="21" customBuiltin="1"/>
    <cellStyle name="Title 2" xfId="41" xr:uid="{00000000-0005-0000-0000-00002C000000}"/>
    <cellStyle name="Total" xfId="42" builtinId="25" customBuiltin="1"/>
    <cellStyle name="Warning Text" xfId="43" builtinId="11" customBuiltin="1"/>
  </cellStyles>
  <dxfs count="89">
    <dxf>
      <fill>
        <patternFill>
          <bgColor indexed="42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ill>
        <patternFill>
          <bgColor indexed="42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ill>
        <patternFill>
          <bgColor indexed="42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ill>
        <patternFill>
          <bgColor indexed="42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993300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7" tint="-0.24994659260841701"/>
        </patternFill>
      </fill>
    </dxf>
    <dxf>
      <fill>
        <patternFill>
          <bgColor rgb="FF339966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ill>
        <patternFill>
          <bgColor rgb="FFFFC000"/>
        </patternFill>
      </fill>
    </dxf>
    <dxf>
      <fill>
        <patternFill>
          <bgColor rgb="FF339966"/>
        </patternFill>
      </fill>
    </dxf>
    <dxf>
      <font>
        <color theme="0"/>
      </font>
      <fill>
        <patternFill>
          <bgColor indexed="60"/>
        </patternFill>
      </fill>
    </dxf>
  </dxfs>
  <tableStyles count="0" defaultTableStyle="TableStyleMedium2" defaultPivotStyle="PivotStyleLight16"/>
  <colors>
    <mruColors>
      <color rgb="FF339966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'013C'!$AD$12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'013C'!$J$14:$J$451</c:f>
              <c:numCache>
                <c:formatCode>0.0</c:formatCode>
                <c:ptCount val="438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cat>
          <c:val>
            <c:numRef>
              <c:f>'013C'!$AD$14:$AD$451</c:f>
              <c:numCache>
                <c:formatCode>0</c:formatCode>
                <c:ptCount val="438"/>
                <c:pt idx="0">
                  <c:v>1.4887821879695209</c:v>
                </c:pt>
                <c:pt idx="1">
                  <c:v>2.4863185763682178</c:v>
                </c:pt>
                <c:pt idx="2">
                  <c:v>2.2216491514250398</c:v>
                </c:pt>
                <c:pt idx="3">
                  <c:v>1.4960684993040172</c:v>
                </c:pt>
                <c:pt idx="4">
                  <c:v>0.35</c:v>
                </c:pt>
                <c:pt idx="5">
                  <c:v>0.35</c:v>
                </c:pt>
                <c:pt idx="6">
                  <c:v>33.124684408975632</c:v>
                </c:pt>
                <c:pt idx="7">
                  <c:v>68.241965791726088</c:v>
                </c:pt>
                <c:pt idx="8">
                  <c:v>64.733194074256119</c:v>
                </c:pt>
                <c:pt idx="9">
                  <c:v>42.96067494634034</c:v>
                </c:pt>
                <c:pt idx="10">
                  <c:v>1.1450445533613234</c:v>
                </c:pt>
                <c:pt idx="11">
                  <c:v>4.9101855214271808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0.35</c:v>
                </c:pt>
                <c:pt idx="72">
                  <c:v>0.35</c:v>
                </c:pt>
                <c:pt idx="73">
                  <c:v>0.35</c:v>
                </c:pt>
                <c:pt idx="74">
                  <c:v>0.35</c:v>
                </c:pt>
                <c:pt idx="75">
                  <c:v>0.35</c:v>
                </c:pt>
                <c:pt idx="76">
                  <c:v>12.709352289435047</c:v>
                </c:pt>
                <c:pt idx="77">
                  <c:v>4.0064071398590215</c:v>
                </c:pt>
                <c:pt idx="78">
                  <c:v>0.35</c:v>
                </c:pt>
                <c:pt idx="79">
                  <c:v>0.35</c:v>
                </c:pt>
                <c:pt idx="80">
                  <c:v>7.4721371904622114</c:v>
                </c:pt>
                <c:pt idx="81">
                  <c:v>25.879272345254321</c:v>
                </c:pt>
                <c:pt idx="82">
                  <c:v>16.760085295819025</c:v>
                </c:pt>
                <c:pt idx="83">
                  <c:v>3.2212279988809556</c:v>
                </c:pt>
                <c:pt idx="84">
                  <c:v>0.35</c:v>
                </c:pt>
                <c:pt idx="85">
                  <c:v>0.35</c:v>
                </c:pt>
                <c:pt idx="86">
                  <c:v>12.744713385253785</c:v>
                </c:pt>
                <c:pt idx="87">
                  <c:v>50.303663304123162</c:v>
                </c:pt>
                <c:pt idx="88">
                  <c:v>42.592015030755007</c:v>
                </c:pt>
                <c:pt idx="89">
                  <c:v>16.935460200757682</c:v>
                </c:pt>
                <c:pt idx="90">
                  <c:v>2.225195240196066</c:v>
                </c:pt>
                <c:pt idx="91">
                  <c:v>0.35</c:v>
                </c:pt>
                <c:pt idx="92">
                  <c:v>0.35</c:v>
                </c:pt>
                <c:pt idx="93">
                  <c:v>0.35</c:v>
                </c:pt>
                <c:pt idx="94">
                  <c:v>0.35</c:v>
                </c:pt>
                <c:pt idx="95">
                  <c:v>0.35</c:v>
                </c:pt>
                <c:pt idx="96">
                  <c:v>0.35</c:v>
                </c:pt>
                <c:pt idx="97">
                  <c:v>2.291191336177278</c:v>
                </c:pt>
                <c:pt idx="98">
                  <c:v>2.4852016064946225</c:v>
                </c:pt>
                <c:pt idx="99">
                  <c:v>0.35</c:v>
                </c:pt>
                <c:pt idx="100">
                  <c:v>1.0147059404283005</c:v>
                </c:pt>
                <c:pt idx="101">
                  <c:v>0.35</c:v>
                </c:pt>
                <c:pt idx="102">
                  <c:v>0.35</c:v>
                </c:pt>
                <c:pt idx="103">
                  <c:v>0.35</c:v>
                </c:pt>
                <c:pt idx="104">
                  <c:v>0.35</c:v>
                </c:pt>
                <c:pt idx="105">
                  <c:v>0.35</c:v>
                </c:pt>
                <c:pt idx="106">
                  <c:v>0.35</c:v>
                </c:pt>
                <c:pt idx="107">
                  <c:v>0.35</c:v>
                </c:pt>
                <c:pt idx="108">
                  <c:v>0.35</c:v>
                </c:pt>
                <c:pt idx="109">
                  <c:v>0.35</c:v>
                </c:pt>
                <c:pt idx="110">
                  <c:v>1.1340017439967054</c:v>
                </c:pt>
                <c:pt idx="111">
                  <c:v>0.85490101601935242</c:v>
                </c:pt>
                <c:pt idx="112">
                  <c:v>0.89911419628620504</c:v>
                </c:pt>
                <c:pt idx="113">
                  <c:v>0.35</c:v>
                </c:pt>
                <c:pt idx="114">
                  <c:v>0.35</c:v>
                </c:pt>
                <c:pt idx="115">
                  <c:v>0.35</c:v>
                </c:pt>
                <c:pt idx="116">
                  <c:v>0.35</c:v>
                </c:pt>
                <c:pt idx="117">
                  <c:v>0.35</c:v>
                </c:pt>
                <c:pt idx="118">
                  <c:v>0.35</c:v>
                </c:pt>
                <c:pt idx="119">
                  <c:v>0.35</c:v>
                </c:pt>
                <c:pt idx="120">
                  <c:v>0.35</c:v>
                </c:pt>
                <c:pt idx="121">
                  <c:v>0.88146413634260457</c:v>
                </c:pt>
                <c:pt idx="122">
                  <c:v>1.7561226740182323</c:v>
                </c:pt>
                <c:pt idx="123">
                  <c:v>2.2400985736181096</c:v>
                </c:pt>
                <c:pt idx="124">
                  <c:v>1.7023140678165456</c:v>
                </c:pt>
                <c:pt idx="125">
                  <c:v>1.8196297613671799</c:v>
                </c:pt>
                <c:pt idx="126">
                  <c:v>2.14196409451643</c:v>
                </c:pt>
                <c:pt idx="127">
                  <c:v>2.021119446561686</c:v>
                </c:pt>
                <c:pt idx="128">
                  <c:v>1.4869851109046155</c:v>
                </c:pt>
                <c:pt idx="129">
                  <c:v>1.6841021153634059</c:v>
                </c:pt>
                <c:pt idx="130">
                  <c:v>1.4825528009806956</c:v>
                </c:pt>
                <c:pt idx="131">
                  <c:v>1.9194059352225452</c:v>
                </c:pt>
                <c:pt idx="132">
                  <c:v>1.9080300864756496</c:v>
                </c:pt>
                <c:pt idx="133">
                  <c:v>2.2978824743325283</c:v>
                </c:pt>
                <c:pt idx="134">
                  <c:v>1.9458141472960417</c:v>
                </c:pt>
                <c:pt idx="135">
                  <c:v>1.6719427237238342</c:v>
                </c:pt>
                <c:pt idx="136">
                  <c:v>1.370986324400703</c:v>
                </c:pt>
                <c:pt idx="137">
                  <c:v>1.2588516399577829</c:v>
                </c:pt>
                <c:pt idx="138">
                  <c:v>2.047066274955287</c:v>
                </c:pt>
                <c:pt idx="139">
                  <c:v>1.4064625747899131</c:v>
                </c:pt>
                <c:pt idx="140">
                  <c:v>1.0054539982840422</c:v>
                </c:pt>
                <c:pt idx="141">
                  <c:v>1.539973785866749</c:v>
                </c:pt>
                <c:pt idx="142">
                  <c:v>1.7466659694465421</c:v>
                </c:pt>
                <c:pt idx="143">
                  <c:v>1.2799439821065233</c:v>
                </c:pt>
                <c:pt idx="144">
                  <c:v>2.3861949369725517</c:v>
                </c:pt>
                <c:pt idx="145">
                  <c:v>3.0330177557349671</c:v>
                </c:pt>
                <c:pt idx="146">
                  <c:v>1.7785517010187246</c:v>
                </c:pt>
                <c:pt idx="147">
                  <c:v>2.2413759285252235</c:v>
                </c:pt>
                <c:pt idx="148">
                  <c:v>2.3737009895475869</c:v>
                </c:pt>
                <c:pt idx="149">
                  <c:v>2.1022921462642166</c:v>
                </c:pt>
                <c:pt idx="150">
                  <c:v>2.2151328028325517</c:v>
                </c:pt>
                <c:pt idx="151">
                  <c:v>1.6650511643545549</c:v>
                </c:pt>
                <c:pt idx="152">
                  <c:v>2.4101384095203535</c:v>
                </c:pt>
                <c:pt idx="153">
                  <c:v>2.3308104419143412</c:v>
                </c:pt>
                <c:pt idx="154">
                  <c:v>2.05353545184634</c:v>
                </c:pt>
                <c:pt idx="155">
                  <c:v>2.102618507790825</c:v>
                </c:pt>
                <c:pt idx="156">
                  <c:v>1.9057430657549701</c:v>
                </c:pt>
                <c:pt idx="157">
                  <c:v>1.852131453068476</c:v>
                </c:pt>
                <c:pt idx="158">
                  <c:v>1.6839816343044158</c:v>
                </c:pt>
                <c:pt idx="159">
                  <c:v>1.761803216208262</c:v>
                </c:pt>
                <c:pt idx="160">
                  <c:v>1.8880072576905489</c:v>
                </c:pt>
                <c:pt idx="161">
                  <c:v>2.235238880777024</c:v>
                </c:pt>
                <c:pt idx="162">
                  <c:v>2.3171900603934343</c:v>
                </c:pt>
                <c:pt idx="163">
                  <c:v>2.2455869945208744</c:v>
                </c:pt>
                <c:pt idx="164">
                  <c:v>2.2261081977495416</c:v>
                </c:pt>
                <c:pt idx="165">
                  <c:v>2.1474111077835834</c:v>
                </c:pt>
                <c:pt idx="166">
                  <c:v>2.0776444062286932</c:v>
                </c:pt>
                <c:pt idx="167">
                  <c:v>2.0299166910290882</c:v>
                </c:pt>
                <c:pt idx="168">
                  <c:v>1.8440316640269432</c:v>
                </c:pt>
                <c:pt idx="169">
                  <c:v>1.839655375443302</c:v>
                </c:pt>
                <c:pt idx="170">
                  <c:v>2.3148523158644414</c:v>
                </c:pt>
                <c:pt idx="171">
                  <c:v>2.2503184564356071</c:v>
                </c:pt>
                <c:pt idx="172">
                  <c:v>2.2564042239263156</c:v>
                </c:pt>
                <c:pt idx="173">
                  <c:v>1.9949293539271555</c:v>
                </c:pt>
                <c:pt idx="174">
                  <c:v>1.9210376326131562</c:v>
                </c:pt>
                <c:pt idx="175">
                  <c:v>1.9559647141793486</c:v>
                </c:pt>
                <c:pt idx="176">
                  <c:v>1.8321764549117023</c:v>
                </c:pt>
                <c:pt idx="177">
                  <c:v>1.9299120926235798</c:v>
                </c:pt>
                <c:pt idx="178">
                  <c:v>1.9374505164513525</c:v>
                </c:pt>
                <c:pt idx="179">
                  <c:v>1.829159790559252</c:v>
                </c:pt>
                <c:pt idx="180">
                  <c:v>1.4953726325748922</c:v>
                </c:pt>
                <c:pt idx="181">
                  <c:v>1.3969415800459755</c:v>
                </c:pt>
                <c:pt idx="182">
                  <c:v>1.4911302977445502</c:v>
                </c:pt>
                <c:pt idx="183">
                  <c:v>1.7084382157631255</c:v>
                </c:pt>
                <c:pt idx="184">
                  <c:v>1.9076468389265027</c:v>
                </c:pt>
                <c:pt idx="185">
                  <c:v>1.9826203463510923</c:v>
                </c:pt>
                <c:pt idx="186">
                  <c:v>2.2954409122546844</c:v>
                </c:pt>
                <c:pt idx="187">
                  <c:v>2.1933659890159194</c:v>
                </c:pt>
                <c:pt idx="188">
                  <c:v>2.3509165545700226</c:v>
                </c:pt>
                <c:pt idx="189">
                  <c:v>2.2655967147659517</c:v>
                </c:pt>
                <c:pt idx="190">
                  <c:v>2.0728213980458139</c:v>
                </c:pt>
                <c:pt idx="191">
                  <c:v>2.3634509839428466</c:v>
                </c:pt>
                <c:pt idx="192">
                  <c:v>2.2166625791845052</c:v>
                </c:pt>
                <c:pt idx="193">
                  <c:v>2.1790605762599133</c:v>
                </c:pt>
                <c:pt idx="194">
                  <c:v>1.9707042118382772</c:v>
                </c:pt>
                <c:pt idx="195">
                  <c:v>2.0685332057970816</c:v>
                </c:pt>
                <c:pt idx="196">
                  <c:v>2.0851351939249034</c:v>
                </c:pt>
                <c:pt idx="197">
                  <c:v>1.9960476885252325</c:v>
                </c:pt>
                <c:pt idx="198">
                  <c:v>1.7872609019480443</c:v>
                </c:pt>
                <c:pt idx="199">
                  <c:v>1.4903148351745483</c:v>
                </c:pt>
                <c:pt idx="200">
                  <c:v>1.4451142836284041</c:v>
                </c:pt>
                <c:pt idx="201">
                  <c:v>1.4086794398789584</c:v>
                </c:pt>
                <c:pt idx="202">
                  <c:v>1.2850293335159508</c:v>
                </c:pt>
                <c:pt idx="203">
                  <c:v>2.1805819320061293</c:v>
                </c:pt>
                <c:pt idx="204">
                  <c:v>2.5238376620876459</c:v>
                </c:pt>
                <c:pt idx="205">
                  <c:v>2.2672841598978533</c:v>
                </c:pt>
                <c:pt idx="206">
                  <c:v>2.12903388316998</c:v>
                </c:pt>
                <c:pt idx="207">
                  <c:v>1.8645646650847609</c:v>
                </c:pt>
                <c:pt idx="208">
                  <c:v>1.6751329220147717</c:v>
                </c:pt>
                <c:pt idx="209">
                  <c:v>1.5269079810741113</c:v>
                </c:pt>
                <c:pt idx="210">
                  <c:v>1.5654262105214851</c:v>
                </c:pt>
                <c:pt idx="211">
                  <c:v>1.740010835269834</c:v>
                </c:pt>
                <c:pt idx="212">
                  <c:v>1.6521603737611812</c:v>
                </c:pt>
                <c:pt idx="213">
                  <c:v>1.6216889216524075</c:v>
                </c:pt>
                <c:pt idx="214">
                  <c:v>1.7176682957445188</c:v>
                </c:pt>
                <c:pt idx="215">
                  <c:v>1.6974923291542159</c:v>
                </c:pt>
                <c:pt idx="216">
                  <c:v>1.6472867372166979</c:v>
                </c:pt>
                <c:pt idx="217">
                  <c:v>1.6083042393370897</c:v>
                </c:pt>
                <c:pt idx="218">
                  <c:v>1.6267589289688684</c:v>
                </c:pt>
                <c:pt idx="219">
                  <c:v>1.5489589567304392</c:v>
                </c:pt>
                <c:pt idx="220">
                  <c:v>1.5560561184433894</c:v>
                </c:pt>
                <c:pt idx="221">
                  <c:v>1.6176462179382591</c:v>
                </c:pt>
                <c:pt idx="222">
                  <c:v>1.5984814026871332</c:v>
                </c:pt>
                <c:pt idx="223">
                  <c:v>1.6467888692614634</c:v>
                </c:pt>
                <c:pt idx="224">
                  <c:v>1.6336392902224137</c:v>
                </c:pt>
                <c:pt idx="225">
                  <c:v>1.7384113821214928</c:v>
                </c:pt>
                <c:pt idx="226">
                  <c:v>1.743224391234927</c:v>
                </c:pt>
                <c:pt idx="227">
                  <c:v>1.8124661553721555</c:v>
                </c:pt>
                <c:pt idx="228">
                  <c:v>1.8728554487418412</c:v>
                </c:pt>
                <c:pt idx="229">
                  <c:v>2.001565974</c:v>
                </c:pt>
                <c:pt idx="230">
                  <c:v>2.1561352666450428</c:v>
                </c:pt>
                <c:pt idx="231">
                  <c:v>2.2095590158360032</c:v>
                </c:pt>
                <c:pt idx="232">
                  <c:v>2.0893073401298277</c:v>
                </c:pt>
                <c:pt idx="233">
                  <c:v>2.2192783475652926</c:v>
                </c:pt>
                <c:pt idx="234">
                  <c:v>2.2243475966066826</c:v>
                </c:pt>
                <c:pt idx="235">
                  <c:v>2.2624030240475959</c:v>
                </c:pt>
                <c:pt idx="236">
                  <c:v>2.2871355815935797</c:v>
                </c:pt>
                <c:pt idx="237">
                  <c:v>2.3687944720803573</c:v>
                </c:pt>
                <c:pt idx="238">
                  <c:v>2.4625536296805177</c:v>
                </c:pt>
                <c:pt idx="239">
                  <c:v>2.4960551314210377</c:v>
                </c:pt>
                <c:pt idx="240">
                  <c:v>2.4406291896819883</c:v>
                </c:pt>
                <c:pt idx="241">
                  <c:v>2.4814707327668204</c:v>
                </c:pt>
                <c:pt idx="242">
                  <c:v>2.4612675441998362</c:v>
                </c:pt>
                <c:pt idx="243">
                  <c:v>2.5798082237604234</c:v>
                </c:pt>
                <c:pt idx="244">
                  <c:v>2.5397752599205345</c:v>
                </c:pt>
                <c:pt idx="245">
                  <c:v>2.4959759233821179</c:v>
                </c:pt>
                <c:pt idx="246">
                  <c:v>2.4774723398573246</c:v>
                </c:pt>
                <c:pt idx="247">
                  <c:v>2.4454470873979046</c:v>
                </c:pt>
                <c:pt idx="248">
                  <c:v>2.4564910575397252</c:v>
                </c:pt>
                <c:pt idx="249">
                  <c:v>2.5704185780338196</c:v>
                </c:pt>
                <c:pt idx="250">
                  <c:v>2.5890757188287754</c:v>
                </c:pt>
                <c:pt idx="251">
                  <c:v>2.5350158867339876</c:v>
                </c:pt>
                <c:pt idx="252">
                  <c:v>2.2316076784798557</c:v>
                </c:pt>
                <c:pt idx="253">
                  <c:v>2.3919388911248376</c:v>
                </c:pt>
                <c:pt idx="254">
                  <c:v>2.461413732264063</c:v>
                </c:pt>
                <c:pt idx="255">
                  <c:v>2.4567517307136355</c:v>
                </c:pt>
                <c:pt idx="256">
                  <c:v>2.5325218208470126</c:v>
                </c:pt>
                <c:pt idx="257">
                  <c:v>2.5613007526306704</c:v>
                </c:pt>
                <c:pt idx="258">
                  <c:v>2.5076870521086989</c:v>
                </c:pt>
                <c:pt idx="259">
                  <c:v>2.4470333127332911</c:v>
                </c:pt>
                <c:pt idx="260">
                  <c:v>2.5354099645608712</c:v>
                </c:pt>
                <c:pt idx="261">
                  <c:v>2.6599145036095071</c:v>
                </c:pt>
                <c:pt idx="262">
                  <c:v>2.7570180701756075</c:v>
                </c:pt>
                <c:pt idx="263">
                  <c:v>2.8034473511222271</c:v>
                </c:pt>
                <c:pt idx="264">
                  <c:v>2.7288981626968147</c:v>
                </c:pt>
                <c:pt idx="265">
                  <c:v>2.7016300833684066</c:v>
                </c:pt>
                <c:pt idx="266">
                  <c:v>2.7479151063623393</c:v>
                </c:pt>
                <c:pt idx="267">
                  <c:v>2.778183117440634</c:v>
                </c:pt>
                <c:pt idx="268">
                  <c:v>2.8068152321511919</c:v>
                </c:pt>
                <c:pt idx="269">
                  <c:v>2.8237870080328911</c:v>
                </c:pt>
                <c:pt idx="270">
                  <c:v>2.7371778312774966</c:v>
                </c:pt>
                <c:pt idx="271">
                  <c:v>2.8734148992441138</c:v>
                </c:pt>
                <c:pt idx="272">
                  <c:v>2.8456295329703707</c:v>
                </c:pt>
                <c:pt idx="273">
                  <c:v>2.9332571441001858</c:v>
                </c:pt>
                <c:pt idx="274">
                  <c:v>2.911432460302239</c:v>
                </c:pt>
                <c:pt idx="275">
                  <c:v>2.987262595756337</c:v>
                </c:pt>
                <c:pt idx="276">
                  <c:v>3.0023661044710295</c:v>
                </c:pt>
                <c:pt idx="277">
                  <c:v>3.0506822240033094</c:v>
                </c:pt>
                <c:pt idx="278">
                  <c:v>3.0869003242875048</c:v>
                </c:pt>
                <c:pt idx="279">
                  <c:v>3.0241357402089144</c:v>
                </c:pt>
                <c:pt idx="280">
                  <c:v>3.1302334906298483</c:v>
                </c:pt>
                <c:pt idx="281">
                  <c:v>3.163319674775769</c:v>
                </c:pt>
                <c:pt idx="282">
                  <c:v>3.2388225577244714</c:v>
                </c:pt>
                <c:pt idx="283">
                  <c:v>3.1932053433155363</c:v>
                </c:pt>
                <c:pt idx="284">
                  <c:v>3.1006677261444522</c:v>
                </c:pt>
                <c:pt idx="285">
                  <c:v>3.2327102580323115</c:v>
                </c:pt>
                <c:pt idx="286">
                  <c:v>3.2096408916507944</c:v>
                </c:pt>
                <c:pt idx="287">
                  <c:v>3.2961784902484363</c:v>
                </c:pt>
                <c:pt idx="288">
                  <c:v>3.403144055686544</c:v>
                </c:pt>
                <c:pt idx="289">
                  <c:v>1.3686649962746458</c:v>
                </c:pt>
                <c:pt idx="290">
                  <c:v>2.8664218549995102</c:v>
                </c:pt>
                <c:pt idx="291">
                  <c:v>7.8279143804202942</c:v>
                </c:pt>
                <c:pt idx="292">
                  <c:v>3.2043669888871942</c:v>
                </c:pt>
                <c:pt idx="293">
                  <c:v>2.120246935620917</c:v>
                </c:pt>
                <c:pt idx="294">
                  <c:v>1.5416705351236935</c:v>
                </c:pt>
                <c:pt idx="295">
                  <c:v>2.06170766293108</c:v>
                </c:pt>
                <c:pt idx="296">
                  <c:v>2.7469315522266449</c:v>
                </c:pt>
                <c:pt idx="297">
                  <c:v>2.4479047955415898</c:v>
                </c:pt>
                <c:pt idx="298">
                  <c:v>2.6707105031373262</c:v>
                </c:pt>
                <c:pt idx="299">
                  <c:v>2.3201383531884741</c:v>
                </c:pt>
                <c:pt idx="300">
                  <c:v>2.5039358310341506</c:v>
                </c:pt>
                <c:pt idx="301">
                  <c:v>1.919391623261314</c:v>
                </c:pt>
                <c:pt idx="302">
                  <c:v>3.5468835691566412</c:v>
                </c:pt>
                <c:pt idx="303">
                  <c:v>6.7014653076333115</c:v>
                </c:pt>
                <c:pt idx="304">
                  <c:v>11.63349326079139</c:v>
                </c:pt>
                <c:pt idx="305">
                  <c:v>9.8635594534296658</c:v>
                </c:pt>
                <c:pt idx="306">
                  <c:v>9.8304579340573426</c:v>
                </c:pt>
                <c:pt idx="307">
                  <c:v>14.970340441004229</c:v>
                </c:pt>
                <c:pt idx="308">
                  <c:v>17.964287004125605</c:v>
                </c:pt>
                <c:pt idx="309">
                  <c:v>14.202718210757901</c:v>
                </c:pt>
                <c:pt idx="310">
                  <c:v>22.210199563507214</c:v>
                </c:pt>
                <c:pt idx="311">
                  <c:v>17.888706386888021</c:v>
                </c:pt>
                <c:pt idx="312">
                  <c:v>7.4334379365732595</c:v>
                </c:pt>
                <c:pt idx="313">
                  <c:v>7.1998026072982366</c:v>
                </c:pt>
                <c:pt idx="314">
                  <c:v>10.360914148661832</c:v>
                </c:pt>
                <c:pt idx="315">
                  <c:v>6.7778646708808541</c:v>
                </c:pt>
                <c:pt idx="316">
                  <c:v>12.361894896367419</c:v>
                </c:pt>
                <c:pt idx="317">
                  <c:v>5.8416879320779653</c:v>
                </c:pt>
                <c:pt idx="318">
                  <c:v>3.7285426810179754</c:v>
                </c:pt>
                <c:pt idx="319">
                  <c:v>3.3305646770900563</c:v>
                </c:pt>
                <c:pt idx="320">
                  <c:v>2.643642555820561</c:v>
                </c:pt>
                <c:pt idx="321">
                  <c:v>2.4119842616282838</c:v>
                </c:pt>
                <c:pt idx="322">
                  <c:v>2.042658024593262</c:v>
                </c:pt>
                <c:pt idx="323">
                  <c:v>2.2586851173561482</c:v>
                </c:pt>
                <c:pt idx="324">
                  <c:v>2.3327717239878161</c:v>
                </c:pt>
                <c:pt idx="325">
                  <c:v>1.5432123442726251</c:v>
                </c:pt>
                <c:pt idx="326">
                  <c:v>1.6879162815856943</c:v>
                </c:pt>
                <c:pt idx="327">
                  <c:v>0.35</c:v>
                </c:pt>
                <c:pt idx="328">
                  <c:v>1.3425606887373105</c:v>
                </c:pt>
                <c:pt idx="329">
                  <c:v>1.8577134021937747</c:v>
                </c:pt>
                <c:pt idx="330">
                  <c:v>1.9026513221872019</c:v>
                </c:pt>
                <c:pt idx="331">
                  <c:v>2.3384850021999402</c:v>
                </c:pt>
                <c:pt idx="332">
                  <c:v>3.297223406764461</c:v>
                </c:pt>
                <c:pt idx="333">
                  <c:v>3.6340557267975737</c:v>
                </c:pt>
                <c:pt idx="334">
                  <c:v>3.9526441276066455</c:v>
                </c:pt>
                <c:pt idx="335">
                  <c:v>3.2207209108520338</c:v>
                </c:pt>
                <c:pt idx="336">
                  <c:v>3.5223533055140699</c:v>
                </c:pt>
                <c:pt idx="337">
                  <c:v>5.1290746057741465</c:v>
                </c:pt>
                <c:pt idx="338">
                  <c:v>5.0355660085956266</c:v>
                </c:pt>
                <c:pt idx="339">
                  <c:v>4.041518986412699</c:v>
                </c:pt>
                <c:pt idx="340">
                  <c:v>6.6124736766182224</c:v>
                </c:pt>
                <c:pt idx="341">
                  <c:v>5.4910248783726265</c:v>
                </c:pt>
                <c:pt idx="342">
                  <c:v>7.7315302467611087</c:v>
                </c:pt>
                <c:pt idx="343">
                  <c:v>8.0778579054038353</c:v>
                </c:pt>
                <c:pt idx="344">
                  <c:v>10.408702567837986</c:v>
                </c:pt>
                <c:pt idx="345">
                  <c:v>6.045659302103358</c:v>
                </c:pt>
                <c:pt idx="346">
                  <c:v>8.8685501984510022</c:v>
                </c:pt>
                <c:pt idx="347">
                  <c:v>8.6614648635080904</c:v>
                </c:pt>
                <c:pt idx="348">
                  <c:v>6.000822317684138</c:v>
                </c:pt>
                <c:pt idx="349">
                  <c:v>4.3541678890271216</c:v>
                </c:pt>
                <c:pt idx="350">
                  <c:v>3.524950674406365</c:v>
                </c:pt>
                <c:pt idx="351">
                  <c:v>3.2119562927231935</c:v>
                </c:pt>
                <c:pt idx="352">
                  <c:v>4.5876733522960418</c:v>
                </c:pt>
                <c:pt idx="353">
                  <c:v>5.4264917665314023</c:v>
                </c:pt>
                <c:pt idx="354">
                  <c:v>7.3286097020098051</c:v>
                </c:pt>
                <c:pt idx="355">
                  <c:v>7.6081948593672593</c:v>
                </c:pt>
                <c:pt idx="356">
                  <c:v>9.2379443770310612</c:v>
                </c:pt>
                <c:pt idx="357">
                  <c:v>9.7493029373096665</c:v>
                </c:pt>
                <c:pt idx="358">
                  <c:v>6.8555500609231466</c:v>
                </c:pt>
                <c:pt idx="359">
                  <c:v>4.2282288445043807</c:v>
                </c:pt>
                <c:pt idx="360">
                  <c:v>3.56774414771805</c:v>
                </c:pt>
                <c:pt idx="361">
                  <c:v>4.9087673323771401</c:v>
                </c:pt>
                <c:pt idx="362">
                  <c:v>5.8378373729149651</c:v>
                </c:pt>
                <c:pt idx="363">
                  <c:v>8.0769448440228722</c:v>
                </c:pt>
                <c:pt idx="364">
                  <c:v>5.7462491343868773</c:v>
                </c:pt>
                <c:pt idx="365">
                  <c:v>5.0615312235738639</c:v>
                </c:pt>
                <c:pt idx="366">
                  <c:v>5.2797826678499185</c:v>
                </c:pt>
                <c:pt idx="367">
                  <c:v>5.0843277427103661</c:v>
                </c:pt>
                <c:pt idx="368">
                  <c:v>4.9890803281386926</c:v>
                </c:pt>
                <c:pt idx="369">
                  <c:v>3.8597216359255064</c:v>
                </c:pt>
                <c:pt idx="370">
                  <c:v>4.4444398038591215</c:v>
                </c:pt>
                <c:pt idx="371">
                  <c:v>4.3543915289008126</c:v>
                </c:pt>
                <c:pt idx="372">
                  <c:v>4.143930113255589</c:v>
                </c:pt>
                <c:pt idx="373">
                  <c:v>5.146280646327531</c:v>
                </c:pt>
                <c:pt idx="374">
                  <c:v>5.7482296613016484</c:v>
                </c:pt>
                <c:pt idx="375">
                  <c:v>5.6648249424998367</c:v>
                </c:pt>
                <c:pt idx="376">
                  <c:v>4.731609947138943</c:v>
                </c:pt>
                <c:pt idx="377">
                  <c:v>4.7583053843706722</c:v>
                </c:pt>
                <c:pt idx="378">
                  <c:v>5.0701879768000833</c:v>
                </c:pt>
                <c:pt idx="379">
                  <c:v>5.0663301035718362</c:v>
                </c:pt>
                <c:pt idx="380">
                  <c:v>5.4883796929919573</c:v>
                </c:pt>
                <c:pt idx="381">
                  <c:v>6.1308214417826683</c:v>
                </c:pt>
                <c:pt idx="382">
                  <c:v>7.250645720517932</c:v>
                </c:pt>
                <c:pt idx="383">
                  <c:v>5.9945248642445801</c:v>
                </c:pt>
                <c:pt idx="384">
                  <c:v>7.054200654072206</c:v>
                </c:pt>
                <c:pt idx="385">
                  <c:v>6.8286357657963048</c:v>
                </c:pt>
                <c:pt idx="386">
                  <c:v>7.6349117680172611</c:v>
                </c:pt>
                <c:pt idx="387">
                  <c:v>8.0591491730882616</c:v>
                </c:pt>
                <c:pt idx="388">
                  <c:v>7.7505584908696505</c:v>
                </c:pt>
                <c:pt idx="389">
                  <c:v>8.4066718048599505</c:v>
                </c:pt>
                <c:pt idx="390">
                  <c:v>6.9329596412583676</c:v>
                </c:pt>
                <c:pt idx="391">
                  <c:v>6.1087771903390404</c:v>
                </c:pt>
                <c:pt idx="392">
                  <c:v>7.411814240375822</c:v>
                </c:pt>
                <c:pt idx="393">
                  <c:v>9.0156420212648385</c:v>
                </c:pt>
                <c:pt idx="394">
                  <c:v>12.56007999305929</c:v>
                </c:pt>
                <c:pt idx="395">
                  <c:v>8.2434332366342282</c:v>
                </c:pt>
                <c:pt idx="396">
                  <c:v>17.23292360065766</c:v>
                </c:pt>
                <c:pt idx="397">
                  <c:v>5.1819611259802603</c:v>
                </c:pt>
                <c:pt idx="398">
                  <c:v>5.6379940464085472</c:v>
                </c:pt>
                <c:pt idx="399">
                  <c:v>5.2487040935506464</c:v>
                </c:pt>
                <c:pt idx="400">
                  <c:v>7.1323424085404685</c:v>
                </c:pt>
                <c:pt idx="401">
                  <c:v>7.1604271181449608</c:v>
                </c:pt>
                <c:pt idx="402">
                  <c:v>9.2234501346909123</c:v>
                </c:pt>
                <c:pt idx="403">
                  <c:v>9.4568487924410061</c:v>
                </c:pt>
                <c:pt idx="404">
                  <c:v>9.1225963430193566</c:v>
                </c:pt>
                <c:pt idx="405">
                  <c:v>8.4895335857596148</c:v>
                </c:pt>
                <c:pt idx="406">
                  <c:v>6.3739967685765819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92-4C34-94B0-366F9446C787}"/>
            </c:ext>
          </c:extLst>
        </c:ser>
        <c:ser>
          <c:idx val="1"/>
          <c:order val="1"/>
          <c:tx>
            <c:strRef>
              <c:f>'013C'!$AC$12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'013C'!$J$14:$J$451</c:f>
              <c:numCache>
                <c:formatCode>0.0</c:formatCode>
                <c:ptCount val="438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cat>
          <c:val>
            <c:numRef>
              <c:f>'013C'!$AC$14:$AC$451</c:f>
              <c:numCache>
                <c:formatCode>0</c:formatCode>
                <c:ptCount val="438"/>
                <c:pt idx="0">
                  <c:v>13.510491386599199</c:v>
                </c:pt>
                <c:pt idx="1">
                  <c:v>27.437943519374215</c:v>
                </c:pt>
                <c:pt idx="2">
                  <c:v>23.14265505548525</c:v>
                </c:pt>
                <c:pt idx="3">
                  <c:v>13.584998978060213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58.330908246345395</c:v>
                </c:pt>
                <c:pt idx="7">
                  <c:v>30.616690502187751</c:v>
                </c:pt>
                <c:pt idx="8">
                  <c:v>33.907285341975467</c:v>
                </c:pt>
                <c:pt idx="9">
                  <c:v>52.134586162230086</c:v>
                </c:pt>
                <c:pt idx="10">
                  <c:v>10.343563663702156</c:v>
                </c:pt>
                <c:pt idx="11">
                  <c:v>47.610946197132968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1.8400000000000034</c:v>
                </c:pt>
                <c:pt idx="72">
                  <c:v>1.8400000000000034</c:v>
                </c:pt>
                <c:pt idx="73">
                  <c:v>1.8400000000000034</c:v>
                </c:pt>
                <c:pt idx="74">
                  <c:v>1.8400000000000034</c:v>
                </c:pt>
                <c:pt idx="75">
                  <c:v>1.8400000000000034</c:v>
                </c:pt>
                <c:pt idx="76">
                  <c:v>60.915870742747352</c:v>
                </c:pt>
                <c:pt idx="77">
                  <c:v>43.062830508334386</c:v>
                </c:pt>
                <c:pt idx="78">
                  <c:v>1.8400000000000034</c:v>
                </c:pt>
                <c:pt idx="79">
                  <c:v>4.9205470682599639</c:v>
                </c:pt>
                <c:pt idx="80">
                  <c:v>54.885477318386592</c:v>
                </c:pt>
                <c:pt idx="81">
                  <c:v>61.468970400988908</c:v>
                </c:pt>
                <c:pt idx="82">
                  <c:v>62.428637413344013</c:v>
                </c:pt>
                <c:pt idx="83">
                  <c:v>36.966702129493761</c:v>
                </c:pt>
                <c:pt idx="84">
                  <c:v>4.8918251935592707</c:v>
                </c:pt>
                <c:pt idx="85">
                  <c:v>1.8400000000000034</c:v>
                </c:pt>
                <c:pt idx="86">
                  <c:v>60.937411599339953</c:v>
                </c:pt>
                <c:pt idx="87">
                  <c:v>46.52562621509415</c:v>
                </c:pt>
                <c:pt idx="88">
                  <c:v>52.397022984807421</c:v>
                </c:pt>
                <c:pt idx="89">
                  <c:v>62.458146682928934</c:v>
                </c:pt>
                <c:pt idx="90">
                  <c:v>23.199550399998614</c:v>
                </c:pt>
                <c:pt idx="91">
                  <c:v>1.8400000000000034</c:v>
                </c:pt>
                <c:pt idx="92">
                  <c:v>1.8400000000000034</c:v>
                </c:pt>
                <c:pt idx="93">
                  <c:v>1.8400000000000034</c:v>
                </c:pt>
                <c:pt idx="94">
                  <c:v>4.3753498686378691</c:v>
                </c:pt>
                <c:pt idx="95">
                  <c:v>7.2800549450782484</c:v>
                </c:pt>
                <c:pt idx="96">
                  <c:v>1.8400000000000034</c:v>
                </c:pt>
                <c:pt idx="97">
                  <c:v>24.267154319455912</c:v>
                </c:pt>
                <c:pt idx="98">
                  <c:v>27.420082765868713</c:v>
                </c:pt>
                <c:pt idx="99">
                  <c:v>1.8400000000000034</c:v>
                </c:pt>
                <c:pt idx="100">
                  <c:v>9.2897181923507617</c:v>
                </c:pt>
                <c:pt idx="101">
                  <c:v>4.9823338792099321</c:v>
                </c:pt>
                <c:pt idx="102">
                  <c:v>1.8400000000000034</c:v>
                </c:pt>
                <c:pt idx="103">
                  <c:v>4.9110200805071713</c:v>
                </c:pt>
                <c:pt idx="104">
                  <c:v>2.3718170227561188</c:v>
                </c:pt>
                <c:pt idx="105">
                  <c:v>1.8400000000000034</c:v>
                </c:pt>
                <c:pt idx="106">
                  <c:v>3.7224060466390085</c:v>
                </c:pt>
                <c:pt idx="107">
                  <c:v>3.1037122695202015</c:v>
                </c:pt>
                <c:pt idx="108">
                  <c:v>2.1152147606940019</c:v>
                </c:pt>
                <c:pt idx="109">
                  <c:v>6.7483264424139122</c:v>
                </c:pt>
                <c:pt idx="110">
                  <c:v>10.251583379026371</c:v>
                </c:pt>
                <c:pt idx="111">
                  <c:v>8.0825791350896594</c:v>
                </c:pt>
                <c:pt idx="112">
                  <c:v>8.4080804535998652</c:v>
                </c:pt>
                <c:pt idx="113">
                  <c:v>5.3158234976198742</c:v>
                </c:pt>
                <c:pt idx="114">
                  <c:v>1.8400000000000034</c:v>
                </c:pt>
                <c:pt idx="115">
                  <c:v>7.3436101515762005</c:v>
                </c:pt>
                <c:pt idx="116">
                  <c:v>4.0792178064075699</c:v>
                </c:pt>
                <c:pt idx="117">
                  <c:v>1.8400000000000034</c:v>
                </c:pt>
                <c:pt idx="118">
                  <c:v>2.0679134450106176</c:v>
                </c:pt>
                <c:pt idx="119">
                  <c:v>6.7296048260598127</c:v>
                </c:pt>
                <c:pt idx="120">
                  <c:v>4.069894295447142</c:v>
                </c:pt>
                <c:pt idx="121">
                  <c:v>8.2774017508076128</c:v>
                </c:pt>
                <c:pt idx="122">
                  <c:v>16.497501204443438</c:v>
                </c:pt>
                <c:pt idx="123">
                  <c:v>23.439269396242082</c:v>
                </c:pt>
                <c:pt idx="124">
                  <c:v>15.851356541223936</c:v>
                </c:pt>
                <c:pt idx="125">
                  <c:v>17.292214325274941</c:v>
                </c:pt>
                <c:pt idx="126">
                  <c:v>21.881945933833748</c:v>
                </c:pt>
                <c:pt idx="127">
                  <c:v>20.054949960086063</c:v>
                </c:pt>
                <c:pt idx="128">
                  <c:v>13.492168754275284</c:v>
                </c:pt>
                <c:pt idx="129">
                  <c:v>15.638118942188157</c:v>
                </c:pt>
                <c:pt idx="130">
                  <c:v>13.447068224791707</c:v>
                </c:pt>
                <c:pt idx="131">
                  <c:v>18.613995672371772</c:v>
                </c:pt>
                <c:pt idx="132">
                  <c:v>18.45869553286991</c:v>
                </c:pt>
                <c:pt idx="133">
                  <c:v>24.376104538857859</c:v>
                </c:pt>
                <c:pt idx="134">
                  <c:v>18.979092183998844</c:v>
                </c:pt>
                <c:pt idx="135">
                  <c:v>15.49724698330111</c:v>
                </c:pt>
                <c:pt idx="136">
                  <c:v>12.352300684749267</c:v>
                </c:pt>
                <c:pt idx="137">
                  <c:v>11.323594781823829</c:v>
                </c:pt>
                <c:pt idx="138">
                  <c:v>20.437247536468121</c:v>
                </c:pt>
                <c:pt idx="139">
                  <c:v>12.692245009714014</c:v>
                </c:pt>
                <c:pt idx="140">
                  <c:v>9.2174205038526935</c:v>
                </c:pt>
                <c:pt idx="141">
                  <c:v>14.04151257103041</c:v>
                </c:pt>
                <c:pt idx="142">
                  <c:v>16.382168097739495</c:v>
                </c:pt>
                <c:pt idx="143">
                  <c:v>11.51204698810615</c:v>
                </c:pt>
                <c:pt idx="144">
                  <c:v>25.817933553413866</c:v>
                </c:pt>
                <c:pt idx="145">
                  <c:v>34.974347212668718</c:v>
                </c:pt>
                <c:pt idx="146">
                  <c:v>16.77413017673571</c:v>
                </c:pt>
                <c:pt idx="147">
                  <c:v>23.459858577803402</c:v>
                </c:pt>
                <c:pt idx="148">
                  <c:v>25.614016166526582</c:v>
                </c:pt>
                <c:pt idx="149">
                  <c:v>21.269566470541648</c:v>
                </c:pt>
                <c:pt idx="150">
                  <c:v>23.038255584700977</c:v>
                </c:pt>
                <c:pt idx="151">
                  <c:v>15.417931705275379</c:v>
                </c:pt>
                <c:pt idx="152">
                  <c:v>26.20803608052428</c:v>
                </c:pt>
                <c:pt idx="153">
                  <c:v>24.913323173459915</c:v>
                </c:pt>
                <c:pt idx="154">
                  <c:v>20.53345695496192</c:v>
                </c:pt>
                <c:pt idx="155">
                  <c:v>21.274556948017505</c:v>
                </c:pt>
                <c:pt idx="156">
                  <c:v>18.427617217129239</c:v>
                </c:pt>
                <c:pt idx="157">
                  <c:v>17.712821786742722</c:v>
                </c:pt>
                <c:pt idx="158">
                  <c:v>15.636717264201152</c:v>
                </c:pt>
                <c:pt idx="159">
                  <c:v>16.56715018784206</c:v>
                </c:pt>
                <c:pt idx="160">
                  <c:v>18.188235559788382</c:v>
                </c:pt>
                <c:pt idx="161">
                  <c:v>23.360998351287492</c:v>
                </c:pt>
                <c:pt idx="162">
                  <c:v>24.69093648629719</c:v>
                </c:pt>
                <c:pt idx="163">
                  <c:v>23.527780592704289</c:v>
                </c:pt>
                <c:pt idx="164">
                  <c:v>23.214207598680204</c:v>
                </c:pt>
                <c:pt idx="165">
                  <c:v>21.966893080334998</c:v>
                </c:pt>
                <c:pt idx="166">
                  <c:v>20.895060427762076</c:v>
                </c:pt>
                <c:pt idx="167">
                  <c:v>20.183918395912386</c:v>
                </c:pt>
                <c:pt idx="168">
                  <c:v>17.607108675727787</c:v>
                </c:pt>
                <c:pt idx="169">
                  <c:v>17.550239607836446</c:v>
                </c:pt>
                <c:pt idx="170">
                  <c:v>24.652787172150937</c:v>
                </c:pt>
                <c:pt idx="171">
                  <c:v>23.604177142993478</c:v>
                </c:pt>
                <c:pt idx="172">
                  <c:v>23.702561159004432</c:v>
                </c:pt>
                <c:pt idx="173">
                  <c:v>19.675018038457083</c:v>
                </c:pt>
                <c:pt idx="174">
                  <c:v>18.636368643515326</c:v>
                </c:pt>
                <c:pt idx="175">
                  <c:v>19.121123364165655</c:v>
                </c:pt>
                <c:pt idx="176">
                  <c:v>17.453453030035476</c:v>
                </c:pt>
                <c:pt idx="177">
                  <c:v>18.75847848866826</c:v>
                </c:pt>
                <c:pt idx="178">
                  <c:v>18.862772385564625</c:v>
                </c:pt>
                <c:pt idx="179">
                  <c:v>17.414556377933948</c:v>
                </c:pt>
                <c:pt idx="180">
                  <c:v>13.577868113524048</c:v>
                </c:pt>
                <c:pt idx="181">
                  <c:v>12.600289194127285</c:v>
                </c:pt>
                <c:pt idx="182">
                  <c:v>13.534464211640014</c:v>
                </c:pt>
                <c:pt idx="183">
                  <c:v>15.923673507581967</c:v>
                </c:pt>
                <c:pt idx="184">
                  <c:v>18.453484232825517</c:v>
                </c:pt>
                <c:pt idx="185">
                  <c:v>19.498561529399652</c:v>
                </c:pt>
                <c:pt idx="186">
                  <c:v>24.336338427848517</c:v>
                </c:pt>
                <c:pt idx="187">
                  <c:v>22.691057129505182</c:v>
                </c:pt>
                <c:pt idx="188">
                  <c:v>25.241816217825274</c:v>
                </c:pt>
                <c:pt idx="189">
                  <c:v>23.851409381926644</c:v>
                </c:pt>
                <c:pt idx="190">
                  <c:v>20.822341350445527</c:v>
                </c:pt>
                <c:pt idx="191">
                  <c:v>25.446608788585124</c:v>
                </c:pt>
                <c:pt idx="192">
                  <c:v>23.062746316264409</c:v>
                </c:pt>
                <c:pt idx="193">
                  <c:v>22.464266625992209</c:v>
                </c:pt>
                <c:pt idx="194">
                  <c:v>19.329035782210568</c:v>
                </c:pt>
                <c:pt idx="195">
                  <c:v>20.757844258812426</c:v>
                </c:pt>
                <c:pt idx="196">
                  <c:v>21.008372862367395</c:v>
                </c:pt>
                <c:pt idx="197">
                  <c:v>19.691117180423234</c:v>
                </c:pt>
                <c:pt idx="198">
                  <c:v>16.882727007699543</c:v>
                </c:pt>
                <c:pt idx="199">
                  <c:v>13.526134705452662</c:v>
                </c:pt>
                <c:pt idx="200">
                  <c:v>13.071161950738627</c:v>
                </c:pt>
                <c:pt idx="201">
                  <c:v>12.713733233010274</c:v>
                </c:pt>
                <c:pt idx="202">
                  <c:v>11.557820289856949</c:v>
                </c:pt>
                <c:pt idx="203">
                  <c:v>22.488329705287427</c:v>
                </c:pt>
                <c:pt idx="204">
                  <c:v>28.03402031826765</c:v>
                </c:pt>
                <c:pt idx="205">
                  <c:v>23.878762693376842</c:v>
                </c:pt>
                <c:pt idx="206">
                  <c:v>21.681112076524414</c:v>
                </c:pt>
                <c:pt idx="207">
                  <c:v>17.876252022600369</c:v>
                </c:pt>
                <c:pt idx="208">
                  <c:v>15.534091737621779</c:v>
                </c:pt>
                <c:pt idx="209">
                  <c:v>13.904284600700962</c:v>
                </c:pt>
                <c:pt idx="210">
                  <c:v>14.31226665492386</c:v>
                </c:pt>
                <c:pt idx="211">
                  <c:v>16.301461059226028</c:v>
                </c:pt>
                <c:pt idx="212">
                  <c:v>15.270583247682239</c:v>
                </c:pt>
                <c:pt idx="213">
                  <c:v>14.927437684474199</c:v>
                </c:pt>
                <c:pt idx="214">
                  <c:v>16.033254008831108</c:v>
                </c:pt>
                <c:pt idx="215">
                  <c:v>15.794636442264576</c:v>
                </c:pt>
                <c:pt idx="216">
                  <c:v>15.215215959437472</c:v>
                </c:pt>
                <c:pt idx="217">
                  <c:v>14.77895830018231</c:v>
                </c:pt>
                <c:pt idx="218">
                  <c:v>14.984035714206215</c:v>
                </c:pt>
                <c:pt idx="219">
                  <c:v>14.136571524822259</c:v>
                </c:pt>
                <c:pt idx="220">
                  <c:v>14.212057622658094</c:v>
                </c:pt>
                <c:pt idx="221">
                  <c:v>14.882448089744841</c:v>
                </c:pt>
                <c:pt idx="222">
                  <c:v>14.670848352164384</c:v>
                </c:pt>
                <c:pt idx="223">
                  <c:v>15.209570363270444</c:v>
                </c:pt>
                <c:pt idx="224">
                  <c:v>15.061158212141862</c:v>
                </c:pt>
                <c:pt idx="225">
                  <c:v>16.282120618043834</c:v>
                </c:pt>
                <c:pt idx="226">
                  <c:v>16.34038484046296</c:v>
                </c:pt>
                <c:pt idx="227">
                  <c:v>17.200787099224343</c:v>
                </c:pt>
                <c:pt idx="228">
                  <c:v>17.986014708232105</c:v>
                </c:pt>
                <c:pt idx="229">
                  <c:v>19.770719546973226</c:v>
                </c:pt>
                <c:pt idx="230">
                  <c:v>22.10335907381679</c:v>
                </c:pt>
                <c:pt idx="231">
                  <c:v>22.949119088110649</c:v>
                </c:pt>
                <c:pt idx="232">
                  <c:v>21.071677510639873</c:v>
                </c:pt>
                <c:pt idx="233">
                  <c:v>23.104648888702414</c:v>
                </c:pt>
                <c:pt idx="234">
                  <c:v>23.185945151355213</c:v>
                </c:pt>
                <c:pt idx="235">
                  <c:v>23.799664546141102</c:v>
                </c:pt>
                <c:pt idx="236">
                  <c:v>24.201162756962177</c:v>
                </c:pt>
                <c:pt idx="237">
                  <c:v>25.53389077224567</c:v>
                </c:pt>
                <c:pt idx="238">
                  <c:v>27.056668374389503</c:v>
                </c:pt>
                <c:pt idx="239">
                  <c:v>27.593367453082976</c:v>
                </c:pt>
                <c:pt idx="240">
                  <c:v>26.702812969340911</c:v>
                </c:pt>
                <c:pt idx="241">
                  <c:v>27.360380400449557</c:v>
                </c:pt>
                <c:pt idx="242">
                  <c:v>27.035963404862002</c:v>
                </c:pt>
                <c:pt idx="243">
                  <c:v>28.906974572111039</c:v>
                </c:pt>
                <c:pt idx="244">
                  <c:v>28.284727577433145</c:v>
                </c:pt>
                <c:pt idx="245">
                  <c:v>27.592105036828244</c:v>
                </c:pt>
                <c:pt idx="246">
                  <c:v>27.29632280853798</c:v>
                </c:pt>
                <c:pt idx="247">
                  <c:v>26.780727191206935</c:v>
                </c:pt>
                <c:pt idx="248">
                  <c:v>26.959006192305125</c:v>
                </c:pt>
                <c:pt idx="249">
                  <c:v>28.762043910343337</c:v>
                </c:pt>
                <c:pt idx="250">
                  <c:v>29.049377786890304</c:v>
                </c:pt>
                <c:pt idx="251">
                  <c:v>28.210027960087743</c:v>
                </c:pt>
                <c:pt idx="252">
                  <c:v>23.302577726866133</c:v>
                </c:pt>
                <c:pt idx="253">
                  <c:v>25.911612021974861</c:v>
                </c:pt>
                <c:pt idx="254">
                  <c:v>27.038317265369898</c:v>
                </c:pt>
                <c:pt idx="255">
                  <c:v>26.963208455237819</c:v>
                </c:pt>
                <c:pt idx="256">
                  <c:v>28.170825131310167</c:v>
                </c:pt>
                <c:pt idx="257">
                  <c:v>28.620699049642766</c:v>
                </c:pt>
                <c:pt idx="258">
                  <c:v>27.778390156964534</c:v>
                </c:pt>
                <c:pt idx="259">
                  <c:v>26.80636123045872</c:v>
                </c:pt>
                <c:pt idx="260">
                  <c:v>28.216218634110206</c:v>
                </c:pt>
                <c:pt idx="261">
                  <c:v>30.115230306146856</c:v>
                </c:pt>
                <c:pt idx="262">
                  <c:v>31.504717215464112</c:v>
                </c:pt>
                <c:pt idx="263">
                  <c:v>32.137990311725034</c:v>
                </c:pt>
                <c:pt idx="264">
                  <c:v>31.111281538991278</c:v>
                </c:pt>
                <c:pt idx="265">
                  <c:v>30.722731448916591</c:v>
                </c:pt>
                <c:pt idx="266">
                  <c:v>31.378166894905391</c:v>
                </c:pt>
                <c:pt idx="267">
                  <c:v>31.795931815058779</c:v>
                </c:pt>
                <c:pt idx="268">
                  <c:v>32.18313125396017</c:v>
                </c:pt>
                <c:pt idx="269">
                  <c:v>32.40897246705002</c:v>
                </c:pt>
                <c:pt idx="270">
                  <c:v>31.227895152687211</c:v>
                </c:pt>
                <c:pt idx="271">
                  <c:v>33.053741283870863</c:v>
                </c:pt>
                <c:pt idx="272">
                  <c:v>32.695612690004026</c:v>
                </c:pt>
                <c:pt idx="273">
                  <c:v>33.800666117478116</c:v>
                </c:pt>
                <c:pt idx="274">
                  <c:v>33.532079847609168</c:v>
                </c:pt>
                <c:pt idx="275">
                  <c:v>34.446849376415287</c:v>
                </c:pt>
                <c:pt idx="276">
                  <c:v>34.622963033196157</c:v>
                </c:pt>
                <c:pt idx="277">
                  <c:v>35.173244596456087</c:v>
                </c:pt>
                <c:pt idx="278">
                  <c:v>35.573010121777855</c:v>
                </c:pt>
                <c:pt idx="279">
                  <c:v>34.87334835408754</c:v>
                </c:pt>
                <c:pt idx="280">
                  <c:v>36.037524281191672</c:v>
                </c:pt>
                <c:pt idx="281">
                  <c:v>36.382443448440036</c:v>
                </c:pt>
                <c:pt idx="282">
                  <c:v>37.139502490570855</c:v>
                </c:pt>
                <c:pt idx="283">
                  <c:v>36.686992655425868</c:v>
                </c:pt>
                <c:pt idx="284">
                  <c:v>35.72219331463198</c:v>
                </c:pt>
                <c:pt idx="285">
                  <c:v>37.079715367362532</c:v>
                </c:pt>
                <c:pt idx="286">
                  <c:v>36.851720970861834</c:v>
                </c:pt>
                <c:pt idx="287">
                  <c:v>37.688240009198893</c:v>
                </c:pt>
                <c:pt idx="288">
                  <c:v>38.655766201950321</c:v>
                </c:pt>
                <c:pt idx="289">
                  <c:v>12.33031069889249</c:v>
                </c:pt>
                <c:pt idx="290">
                  <c:v>32.964289700317693</c:v>
                </c:pt>
                <c:pt idx="291">
                  <c:v>55.553328047598058</c:v>
                </c:pt>
                <c:pt idx="292">
                  <c:v>36.799072522846764</c:v>
                </c:pt>
                <c:pt idx="293">
                  <c:v>21.545305614488498</c:v>
                </c:pt>
                <c:pt idx="294">
                  <c:v>14.059420136609447</c:v>
                </c:pt>
                <c:pt idx="295">
                  <c:v>20.655494045282808</c:v>
                </c:pt>
                <c:pt idx="296">
                  <c:v>31.364446747654625</c:v>
                </c:pt>
                <c:pt idx="297">
                  <c:v>26.820440830259898</c:v>
                </c:pt>
                <c:pt idx="298">
                  <c:v>30.273941117409294</c:v>
                </c:pt>
                <c:pt idx="299">
                  <c:v>24.739058744402058</c:v>
                </c:pt>
                <c:pt idx="300">
                  <c:v>27.718802239396936</c:v>
                </c:pt>
                <c:pt idx="301">
                  <c:v>18.613799542491208</c:v>
                </c:pt>
                <c:pt idx="302">
                  <c:v>39.853387305046027</c:v>
                </c:pt>
                <c:pt idx="303">
                  <c:v>53.221220898767122</c:v>
                </c:pt>
                <c:pt idx="304">
                  <c:v>60.170109733346372</c:v>
                </c:pt>
                <c:pt idx="305">
                  <c:v>58.487565221068124</c:v>
                </c:pt>
                <c:pt idx="306">
                  <c:v>58.449588974066494</c:v>
                </c:pt>
                <c:pt idx="307">
                  <c:v>61.973652916180626</c:v>
                </c:pt>
                <c:pt idx="308">
                  <c:v>62.58307610875859</c:v>
                </c:pt>
                <c:pt idx="309">
                  <c:v>61.682181732417803</c:v>
                </c:pt>
                <c:pt idx="310">
                  <c:v>62.372487540794197</c:v>
                </c:pt>
                <c:pt idx="311">
                  <c:v>62.576586021522019</c:v>
                </c:pt>
                <c:pt idx="312">
                  <c:v>54.809325843722021</c:v>
                </c:pt>
                <c:pt idx="313">
                  <c:v>54.33390507937559</c:v>
                </c:pt>
                <c:pt idx="314">
                  <c:v>59.026793608481356</c:v>
                </c:pt>
                <c:pt idx="315">
                  <c:v>53.401246436572897</c:v>
                </c:pt>
                <c:pt idx="316">
                  <c:v>60.694567813800482</c:v>
                </c:pt>
                <c:pt idx="317">
                  <c:v>50.911247769310158</c:v>
                </c:pt>
                <c:pt idx="318">
                  <c:v>41.222642742953191</c:v>
                </c:pt>
                <c:pt idx="319">
                  <c:v>38.006938290766641</c:v>
                </c:pt>
                <c:pt idx="320">
                  <c:v>29.874099411225501</c:v>
                </c:pt>
                <c:pt idx="321">
                  <c:v>26.238060991246698</c:v>
                </c:pt>
                <c:pt idx="322">
                  <c:v>20.371890488499162</c:v>
                </c:pt>
                <c:pt idx="323">
                  <c:v>23.73946804232375</c:v>
                </c:pt>
                <c:pt idx="324">
                  <c:v>24.945359040725478</c:v>
                </c:pt>
                <c:pt idx="325">
                  <c:v>14.075709885608035</c:v>
                </c:pt>
                <c:pt idx="326">
                  <c:v>15.682553837404939</c:v>
                </c:pt>
                <c:pt idx="327">
                  <c:v>6.5426041776306079</c:v>
                </c:pt>
                <c:pt idx="328">
                  <c:v>12.085114742941613</c:v>
                </c:pt>
                <c:pt idx="329">
                  <c:v>17.786020497328963</c:v>
                </c:pt>
                <c:pt idx="330">
                  <c:v>18.385679889261652</c:v>
                </c:pt>
                <c:pt idx="331">
                  <c:v>25.038693301045882</c:v>
                </c:pt>
                <c:pt idx="332">
                  <c:v>37.698035692210063</c:v>
                </c:pt>
                <c:pt idx="333">
                  <c:v>40.528959910175836</c:v>
                </c:pt>
                <c:pt idx="334">
                  <c:v>42.727733743426704</c:v>
                </c:pt>
                <c:pt idx="335">
                  <c:v>36.961689950473172</c:v>
                </c:pt>
                <c:pt idx="336">
                  <c:v>39.656667063492094</c:v>
                </c:pt>
                <c:pt idx="337">
                  <c:v>48.483492872845943</c:v>
                </c:pt>
                <c:pt idx="338">
                  <c:v>48.11923765525718</c:v>
                </c:pt>
                <c:pt idx="339">
                  <c:v>43.276762861016863</c:v>
                </c:pt>
                <c:pt idx="340">
                  <c:v>53.006877524451255</c:v>
                </c:pt>
                <c:pt idx="341">
                  <c:v>49.78708756622801</c:v>
                </c:pt>
                <c:pt idx="342">
                  <c:v>55.377958095970719</c:v>
                </c:pt>
                <c:pt idx="343">
                  <c:v>55.990049457880971</c:v>
                </c:pt>
                <c:pt idx="344">
                  <c:v>59.075636513568348</c:v>
                </c:pt>
                <c:pt idx="345">
                  <c:v>51.511665112137038</c:v>
                </c:pt>
                <c:pt idx="346">
                  <c:v>57.218132996040417</c:v>
                </c:pt>
                <c:pt idx="347">
                  <c:v>56.917290182262036</c:v>
                </c:pt>
                <c:pt idx="348">
                  <c:v>51.382779652389516</c:v>
                </c:pt>
                <c:pt idx="349">
                  <c:v>45.029232363581812</c:v>
                </c:pt>
                <c:pt idx="350">
                  <c:v>39.677639499240037</c:v>
                </c:pt>
                <c:pt idx="351">
                  <c:v>36.874772870660962</c:v>
                </c:pt>
                <c:pt idx="352">
                  <c:v>46.185576642886929</c:v>
                </c:pt>
                <c:pt idx="353">
                  <c:v>49.566138617130889</c:v>
                </c:pt>
                <c:pt idx="354">
                  <c:v>54.599394861839436</c:v>
                </c:pt>
                <c:pt idx="355">
                  <c:v>55.147614985727451</c:v>
                </c:pt>
                <c:pt idx="356">
                  <c:v>57.721785192886813</c:v>
                </c:pt>
                <c:pt idx="357">
                  <c:v>58.355328712113611</c:v>
                </c:pt>
                <c:pt idx="358">
                  <c:v>53.580642646363899</c:v>
                </c:pt>
                <c:pt idx="359">
                  <c:v>44.354232729797303</c:v>
                </c:pt>
                <c:pt idx="360">
                  <c:v>40.018339679350184</c:v>
                </c:pt>
                <c:pt idx="361">
                  <c:v>47.605060415709424</c:v>
                </c:pt>
                <c:pt idx="362">
                  <c:v>50.899556453327349</c:v>
                </c:pt>
                <c:pt idx="363">
                  <c:v>55.98849983104266</c:v>
                </c:pt>
                <c:pt idx="364">
                  <c:v>50.617380805680298</c:v>
                </c:pt>
                <c:pt idx="365">
                  <c:v>48.221613653026694</c:v>
                </c:pt>
                <c:pt idx="366">
                  <c:v>49.045845835688226</c:v>
                </c:pt>
                <c:pt idx="367">
                  <c:v>48.310708915360159</c:v>
                </c:pt>
                <c:pt idx="368">
                  <c:v>47.933520528160798</c:v>
                </c:pt>
                <c:pt idx="369">
                  <c:v>42.125851590941068</c:v>
                </c:pt>
                <c:pt idx="370">
                  <c:v>45.490112896762298</c:v>
                </c:pt>
                <c:pt idx="371">
                  <c:v>45.030397037636931</c:v>
                </c:pt>
                <c:pt idx="372">
                  <c:v>43.879795332590518</c:v>
                </c:pt>
                <c:pt idx="373">
                  <c:v>48.54920389244117</c:v>
                </c:pt>
                <c:pt idx="374">
                  <c:v>50.623566969688227</c:v>
                </c:pt>
                <c:pt idx="375">
                  <c:v>50.35973077956924</c:v>
                </c:pt>
                <c:pt idx="376">
                  <c:v>46.844158849931382</c:v>
                </c:pt>
                <c:pt idx="377">
                  <c:v>46.962187966102874</c:v>
                </c:pt>
                <c:pt idx="378">
                  <c:v>48.255532758864639</c:v>
                </c:pt>
                <c:pt idx="379">
                  <c:v>48.24042980865525</c:v>
                </c:pt>
                <c:pt idx="380">
                  <c:v>49.778122367198506</c:v>
                </c:pt>
                <c:pt idx="381">
                  <c:v>51.751872937326453</c:v>
                </c:pt>
                <c:pt idx="382">
                  <c:v>54.439714127824672</c:v>
                </c:pt>
                <c:pt idx="383">
                  <c:v>51.364540943410475</c:v>
                </c:pt>
                <c:pt idx="384">
                  <c:v>54.023334379882428</c:v>
                </c:pt>
                <c:pt idx="385">
                  <c:v>53.518901315628135</c:v>
                </c:pt>
                <c:pt idx="386">
                  <c:v>55.198089114395785</c:v>
                </c:pt>
                <c:pt idx="387">
                  <c:v>55.958232006421071</c:v>
                </c:pt>
                <c:pt idx="388">
                  <c:v>55.412897304237269</c:v>
                </c:pt>
                <c:pt idx="389">
                  <c:v>56.527515688529803</c:v>
                </c:pt>
                <c:pt idx="390">
                  <c:v>53.755839153447241</c:v>
                </c:pt>
                <c:pt idx="391">
                  <c:v>51.690262834859716</c:v>
                </c:pt>
                <c:pt idx="392">
                  <c:v>54.766461586586345</c:v>
                </c:pt>
                <c:pt idx="393">
                  <c:v>57.423596085773802</c:v>
                </c:pt>
                <c:pt idx="394">
                  <c:v>60.822962593111015</c:v>
                </c:pt>
                <c:pt idx="395">
                  <c:v>56.265741638306608</c:v>
                </c:pt>
                <c:pt idx="396">
                  <c:v>62.502579485336582</c:v>
                </c:pt>
                <c:pt idx="397">
                  <c:v>48.684206854377102</c:v>
                </c:pt>
                <c:pt idx="398">
                  <c:v>50.27338214885566</c:v>
                </c:pt>
                <c:pt idx="399">
                  <c:v>48.932271343339082</c:v>
                </c:pt>
                <c:pt idx="400">
                  <c:v>54.191424766038729</c:v>
                </c:pt>
                <c:pt idx="401">
                  <c:v>54.251034158830429</c:v>
                </c:pt>
                <c:pt idx="402">
                  <c:v>57.702781897136489</c:v>
                </c:pt>
                <c:pt idx="403">
                  <c:v>58.001613714740294</c:v>
                </c:pt>
                <c:pt idx="404">
                  <c:v>57.56887371157751</c:v>
                </c:pt>
                <c:pt idx="405">
                  <c:v>56.656734165910379</c:v>
                </c:pt>
                <c:pt idx="406">
                  <c:v>52.40645016141098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92-4C34-94B0-366F9446C787}"/>
            </c:ext>
          </c:extLst>
        </c:ser>
        <c:ser>
          <c:idx val="0"/>
          <c:order val="2"/>
          <c:tx>
            <c:strRef>
              <c:f>'013C'!$AB$12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'013C'!$J$14:$J$451</c:f>
              <c:numCache>
                <c:formatCode>0.0</c:formatCode>
                <c:ptCount val="438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cat>
          <c:val>
            <c:numRef>
              <c:f>'013C'!$AB$14:$AB$451</c:f>
              <c:numCache>
                <c:formatCode>0</c:formatCode>
                <c:ptCount val="438"/>
                <c:pt idx="0">
                  <c:v>85.000726425431282</c:v>
                </c:pt>
                <c:pt idx="1">
                  <c:v>70.075737904257565</c:v>
                </c:pt>
                <c:pt idx="2">
                  <c:v>74.63569579308971</c:v>
                </c:pt>
                <c:pt idx="3">
                  <c:v>84.918932522635771</c:v>
                </c:pt>
                <c:pt idx="4">
                  <c:v>97.81</c:v>
                </c:pt>
                <c:pt idx="5">
                  <c:v>97.81</c:v>
                </c:pt>
                <c:pt idx="6">
                  <c:v>8.544407344678973</c:v>
                </c:pt>
                <c:pt idx="7">
                  <c:v>1.1413437060861611</c:v>
                </c:pt>
                <c:pt idx="8">
                  <c:v>1.3595205837684148</c:v>
                </c:pt>
                <c:pt idx="9">
                  <c:v>4.9047388914295738</c:v>
                </c:pt>
                <c:pt idx="10">
                  <c:v>88.511391782936514</c:v>
                </c:pt>
                <c:pt idx="11">
                  <c:v>47.478868281439851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97.81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97.81</c:v>
                </c:pt>
                <c:pt idx="46">
                  <c:v>97.81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97.81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97.81</c:v>
                </c:pt>
                <c:pt idx="69">
                  <c:v>97.81</c:v>
                </c:pt>
                <c:pt idx="70">
                  <c:v>97.81</c:v>
                </c:pt>
                <c:pt idx="71">
                  <c:v>97.81</c:v>
                </c:pt>
                <c:pt idx="72">
                  <c:v>97.81</c:v>
                </c:pt>
                <c:pt idx="73">
                  <c:v>97.81</c:v>
                </c:pt>
                <c:pt idx="74">
                  <c:v>97.81</c:v>
                </c:pt>
                <c:pt idx="75">
                  <c:v>97.81</c:v>
                </c:pt>
                <c:pt idx="76">
                  <c:v>26.374776967817603</c:v>
                </c:pt>
                <c:pt idx="77">
                  <c:v>52.930762351806592</c:v>
                </c:pt>
                <c:pt idx="78">
                  <c:v>97.81</c:v>
                </c:pt>
                <c:pt idx="79">
                  <c:v>94.729452931740042</c:v>
                </c:pt>
                <c:pt idx="80">
                  <c:v>37.642385491151195</c:v>
                </c:pt>
                <c:pt idx="81">
                  <c:v>12.65175725375677</c:v>
                </c:pt>
                <c:pt idx="82">
                  <c:v>20.811277290836962</c:v>
                </c:pt>
                <c:pt idx="83">
                  <c:v>59.812069871625283</c:v>
                </c:pt>
                <c:pt idx="84">
                  <c:v>94.758174806440735</c:v>
                </c:pt>
                <c:pt idx="85">
                  <c:v>97.81</c:v>
                </c:pt>
                <c:pt idx="86">
                  <c:v>26.317875015406258</c:v>
                </c:pt>
                <c:pt idx="87">
                  <c:v>3.170710480782688</c:v>
                </c:pt>
                <c:pt idx="88">
                  <c:v>5.0109619844375715</c:v>
                </c:pt>
                <c:pt idx="89">
                  <c:v>20.606393116313384</c:v>
                </c:pt>
                <c:pt idx="90">
                  <c:v>74.575254359805314</c:v>
                </c:pt>
                <c:pt idx="91">
                  <c:v>97.81</c:v>
                </c:pt>
                <c:pt idx="92">
                  <c:v>97.81</c:v>
                </c:pt>
                <c:pt idx="93">
                  <c:v>97.81</c:v>
                </c:pt>
                <c:pt idx="94">
                  <c:v>95.274650131362137</c:v>
                </c:pt>
                <c:pt idx="95">
                  <c:v>92.369945054921757</c:v>
                </c:pt>
                <c:pt idx="96">
                  <c:v>97.81</c:v>
                </c:pt>
                <c:pt idx="97">
                  <c:v>73.44165434436681</c:v>
                </c:pt>
                <c:pt idx="98">
                  <c:v>70.09471562763666</c:v>
                </c:pt>
                <c:pt idx="99">
                  <c:v>97.81</c:v>
                </c:pt>
                <c:pt idx="100">
                  <c:v>89.695575867220938</c:v>
                </c:pt>
                <c:pt idx="101">
                  <c:v>94.667666120790074</c:v>
                </c:pt>
                <c:pt idx="102">
                  <c:v>97.81</c:v>
                </c:pt>
                <c:pt idx="103">
                  <c:v>94.738979919492834</c:v>
                </c:pt>
                <c:pt idx="104">
                  <c:v>97.278182977243887</c:v>
                </c:pt>
                <c:pt idx="105">
                  <c:v>97.81</c:v>
                </c:pt>
                <c:pt idx="106">
                  <c:v>95.927593953360997</c:v>
                </c:pt>
                <c:pt idx="107">
                  <c:v>96.546287730479804</c:v>
                </c:pt>
                <c:pt idx="108">
                  <c:v>97.534785239306004</c:v>
                </c:pt>
                <c:pt idx="109">
                  <c:v>92.901673557586093</c:v>
                </c:pt>
                <c:pt idx="110">
                  <c:v>88.614414876976923</c:v>
                </c:pt>
                <c:pt idx="111">
                  <c:v>91.062519848890986</c:v>
                </c:pt>
                <c:pt idx="112">
                  <c:v>90.692805350113929</c:v>
                </c:pt>
                <c:pt idx="113">
                  <c:v>94.334176502380132</c:v>
                </c:pt>
                <c:pt idx="114">
                  <c:v>97.81</c:v>
                </c:pt>
                <c:pt idx="115">
                  <c:v>92.306389848423805</c:v>
                </c:pt>
                <c:pt idx="116">
                  <c:v>95.570782193592436</c:v>
                </c:pt>
                <c:pt idx="117">
                  <c:v>97.81</c:v>
                </c:pt>
                <c:pt idx="118">
                  <c:v>97.582086554989388</c:v>
                </c:pt>
                <c:pt idx="119">
                  <c:v>92.920395173940193</c:v>
                </c:pt>
                <c:pt idx="120">
                  <c:v>95.580105704552864</c:v>
                </c:pt>
                <c:pt idx="121">
                  <c:v>90.841134112849787</c:v>
                </c:pt>
                <c:pt idx="122">
                  <c:v>81.746376121538333</c:v>
                </c:pt>
                <c:pt idx="123">
                  <c:v>74.320632030139805</c:v>
                </c:pt>
                <c:pt idx="124">
                  <c:v>82.446329390959519</c:v>
                </c:pt>
                <c:pt idx="125">
                  <c:v>80.888155913357878</c:v>
                </c:pt>
                <c:pt idx="126">
                  <c:v>75.976089971649827</c:v>
                </c:pt>
                <c:pt idx="127">
                  <c:v>77.923930593352253</c:v>
                </c:pt>
                <c:pt idx="128">
                  <c:v>85.020846134820104</c:v>
                </c:pt>
                <c:pt idx="129">
                  <c:v>82.677778942448441</c:v>
                </c:pt>
                <c:pt idx="130">
                  <c:v>85.070378974227594</c:v>
                </c:pt>
                <c:pt idx="131">
                  <c:v>79.466598392405686</c:v>
                </c:pt>
                <c:pt idx="132">
                  <c:v>79.633274380654441</c:v>
                </c:pt>
                <c:pt idx="133">
                  <c:v>73.326012986809616</c:v>
                </c:pt>
                <c:pt idx="134">
                  <c:v>79.075093668705108</c:v>
                </c:pt>
                <c:pt idx="135">
                  <c:v>82.830810292975059</c:v>
                </c:pt>
                <c:pt idx="136">
                  <c:v>86.276712990850029</c:v>
                </c:pt>
                <c:pt idx="137">
                  <c:v>87.417553578218389</c:v>
                </c:pt>
                <c:pt idx="138">
                  <c:v>77.515686188576595</c:v>
                </c:pt>
                <c:pt idx="139">
                  <c:v>85.901292415496073</c:v>
                </c:pt>
                <c:pt idx="140">
                  <c:v>89.777125497863267</c:v>
                </c:pt>
                <c:pt idx="141">
                  <c:v>84.418513643102841</c:v>
                </c:pt>
                <c:pt idx="142">
                  <c:v>81.871165932813966</c:v>
                </c:pt>
                <c:pt idx="143">
                  <c:v>87.208009029787334</c:v>
                </c:pt>
                <c:pt idx="144">
                  <c:v>71.795871509613576</c:v>
                </c:pt>
                <c:pt idx="145">
                  <c:v>61.992635031596315</c:v>
                </c:pt>
                <c:pt idx="146">
                  <c:v>81.447318122245562</c:v>
                </c:pt>
                <c:pt idx="147">
                  <c:v>74.298765493671368</c:v>
                </c:pt>
                <c:pt idx="148">
                  <c:v>72.012282843925831</c:v>
                </c:pt>
                <c:pt idx="149">
                  <c:v>76.628141383194134</c:v>
                </c:pt>
                <c:pt idx="150">
                  <c:v>74.746611612466467</c:v>
                </c:pt>
                <c:pt idx="151">
                  <c:v>82.91701713037007</c:v>
                </c:pt>
                <c:pt idx="152">
                  <c:v>71.381825509955362</c:v>
                </c:pt>
                <c:pt idx="153">
                  <c:v>72.755866384625747</c:v>
                </c:pt>
                <c:pt idx="154">
                  <c:v>77.413007593191736</c:v>
                </c:pt>
                <c:pt idx="155">
                  <c:v>76.622824544191673</c:v>
                </c:pt>
                <c:pt idx="156">
                  <c:v>79.666639717115785</c:v>
                </c:pt>
                <c:pt idx="157">
                  <c:v>80.435046760188797</c:v>
                </c:pt>
                <c:pt idx="158">
                  <c:v>82.679301101494431</c:v>
                </c:pt>
                <c:pt idx="159">
                  <c:v>81.671046595949676</c:v>
                </c:pt>
                <c:pt idx="160">
                  <c:v>79.923757182521072</c:v>
                </c:pt>
                <c:pt idx="161">
                  <c:v>74.40376276793549</c:v>
                </c:pt>
                <c:pt idx="162">
                  <c:v>72.991873453309381</c:v>
                </c:pt>
                <c:pt idx="163">
                  <c:v>74.226632412774833</c:v>
                </c:pt>
                <c:pt idx="164">
                  <c:v>74.559684203570256</c:v>
                </c:pt>
                <c:pt idx="165">
                  <c:v>75.885695811881419</c:v>
                </c:pt>
                <c:pt idx="166">
                  <c:v>77.027295166009225</c:v>
                </c:pt>
                <c:pt idx="167">
                  <c:v>77.786164913058528</c:v>
                </c:pt>
                <c:pt idx="168">
                  <c:v>80.54885966024527</c:v>
                </c:pt>
                <c:pt idx="169">
                  <c:v>80.610105016720254</c:v>
                </c:pt>
                <c:pt idx="170">
                  <c:v>73.032360511984621</c:v>
                </c:pt>
                <c:pt idx="171">
                  <c:v>74.145504400570914</c:v>
                </c:pt>
                <c:pt idx="172">
                  <c:v>74.041034617069258</c:v>
                </c:pt>
                <c:pt idx="173">
                  <c:v>78.330052607615755</c:v>
                </c:pt>
                <c:pt idx="174">
                  <c:v>79.442593723871525</c:v>
                </c:pt>
                <c:pt idx="175">
                  <c:v>78.922911921655</c:v>
                </c:pt>
                <c:pt idx="176">
                  <c:v>80.714370515052821</c:v>
                </c:pt>
                <c:pt idx="177">
                  <c:v>79.311609418708159</c:v>
                </c:pt>
                <c:pt idx="178">
                  <c:v>79.199777097984025</c:v>
                </c:pt>
                <c:pt idx="179">
                  <c:v>80.756283831506806</c:v>
                </c:pt>
                <c:pt idx="180">
                  <c:v>84.926759253901054</c:v>
                </c:pt>
                <c:pt idx="181">
                  <c:v>86.002769225826739</c:v>
                </c:pt>
                <c:pt idx="182">
                  <c:v>84.974405490615439</c:v>
                </c:pt>
                <c:pt idx="183">
                  <c:v>82.367888276654909</c:v>
                </c:pt>
                <c:pt idx="184">
                  <c:v>79.638868928247987</c:v>
                </c:pt>
                <c:pt idx="185">
                  <c:v>78.51881812424925</c:v>
                </c:pt>
                <c:pt idx="186">
                  <c:v>73.368220659896792</c:v>
                </c:pt>
                <c:pt idx="187">
                  <c:v>75.115576881478901</c:v>
                </c:pt>
                <c:pt idx="188">
                  <c:v>72.407267227604706</c:v>
                </c:pt>
                <c:pt idx="189">
                  <c:v>73.882993903307408</c:v>
                </c:pt>
                <c:pt idx="190">
                  <c:v>77.104837251508656</c:v>
                </c:pt>
                <c:pt idx="191">
                  <c:v>72.189940227472036</c:v>
                </c:pt>
                <c:pt idx="192">
                  <c:v>74.72059110455109</c:v>
                </c:pt>
                <c:pt idx="193">
                  <c:v>75.356672797747876</c:v>
                </c:pt>
                <c:pt idx="194">
                  <c:v>78.700260005951151</c:v>
                </c:pt>
                <c:pt idx="195">
                  <c:v>77.173622535390493</c:v>
                </c:pt>
                <c:pt idx="196">
                  <c:v>76.906491943707707</c:v>
                </c:pt>
                <c:pt idx="197">
                  <c:v>78.312835131051528</c:v>
                </c:pt>
                <c:pt idx="198">
                  <c:v>81.330012090352412</c:v>
                </c:pt>
                <c:pt idx="199">
                  <c:v>84.983550459372793</c:v>
                </c:pt>
                <c:pt idx="200">
                  <c:v>85.483723765632973</c:v>
                </c:pt>
                <c:pt idx="201">
                  <c:v>85.877587327110774</c:v>
                </c:pt>
                <c:pt idx="202">
                  <c:v>87.157150376627101</c:v>
                </c:pt>
                <c:pt idx="203">
                  <c:v>75.331088362706438</c:v>
                </c:pt>
                <c:pt idx="204">
                  <c:v>69.442142019644706</c:v>
                </c:pt>
                <c:pt idx="205">
                  <c:v>73.853953146725303</c:v>
                </c:pt>
                <c:pt idx="206">
                  <c:v>76.189854040305605</c:v>
                </c:pt>
                <c:pt idx="207">
                  <c:v>80.259183312314875</c:v>
                </c:pt>
                <c:pt idx="208">
                  <c:v>82.790775340363453</c:v>
                </c:pt>
                <c:pt idx="209">
                  <c:v>84.568807418224921</c:v>
                </c:pt>
                <c:pt idx="210">
                  <c:v>84.12230713455466</c:v>
                </c:pt>
                <c:pt idx="211">
                  <c:v>81.958528105504143</c:v>
                </c:pt>
                <c:pt idx="212">
                  <c:v>83.077256378556584</c:v>
                </c:pt>
                <c:pt idx="213">
                  <c:v>83.450873393873394</c:v>
                </c:pt>
                <c:pt idx="214">
                  <c:v>82.249077695424376</c:v>
                </c:pt>
                <c:pt idx="215">
                  <c:v>82.507871228581209</c:v>
                </c:pt>
                <c:pt idx="216">
                  <c:v>83.137497303345825</c:v>
                </c:pt>
                <c:pt idx="217">
                  <c:v>83.612737460480602</c:v>
                </c:pt>
                <c:pt idx="218">
                  <c:v>83.389205356824917</c:v>
                </c:pt>
                <c:pt idx="219">
                  <c:v>84.314469518447297</c:v>
                </c:pt>
                <c:pt idx="220">
                  <c:v>84.231886258898513</c:v>
                </c:pt>
                <c:pt idx="221">
                  <c:v>83.499905692316901</c:v>
                </c:pt>
                <c:pt idx="222">
                  <c:v>83.730670245148488</c:v>
                </c:pt>
                <c:pt idx="223">
                  <c:v>83.143640767468099</c:v>
                </c:pt>
                <c:pt idx="224">
                  <c:v>83.305202497635719</c:v>
                </c:pt>
                <c:pt idx="225">
                  <c:v>81.979467999834668</c:v>
                </c:pt>
                <c:pt idx="226">
                  <c:v>81.916390768302108</c:v>
                </c:pt>
                <c:pt idx="227">
                  <c:v>80.986746745403508</c:v>
                </c:pt>
                <c:pt idx="228">
                  <c:v>80.14112984302605</c:v>
                </c:pt>
                <c:pt idx="229">
                  <c:v>78.227714479026773</c:v>
                </c:pt>
                <c:pt idx="230">
                  <c:v>75.740505659538172</c:v>
                </c:pt>
                <c:pt idx="231">
                  <c:v>74.841321896053344</c:v>
                </c:pt>
                <c:pt idx="232">
                  <c:v>76.839015149230306</c:v>
                </c:pt>
                <c:pt idx="233">
                  <c:v>74.676072763732293</c:v>
                </c:pt>
                <c:pt idx="234">
                  <c:v>74.58970725203811</c:v>
                </c:pt>
                <c:pt idx="235">
                  <c:v>73.937932429811298</c:v>
                </c:pt>
                <c:pt idx="236">
                  <c:v>73.511701661444249</c:v>
                </c:pt>
                <c:pt idx="237">
                  <c:v>72.097314755673978</c:v>
                </c:pt>
                <c:pt idx="238">
                  <c:v>70.480777995929984</c:v>
                </c:pt>
                <c:pt idx="239">
                  <c:v>69.910577415495993</c:v>
                </c:pt>
                <c:pt idx="240">
                  <c:v>70.856557840977104</c:v>
                </c:pt>
                <c:pt idx="241">
                  <c:v>70.15814886678362</c:v>
                </c:pt>
                <c:pt idx="242">
                  <c:v>70.502769050938156</c:v>
                </c:pt>
                <c:pt idx="243">
                  <c:v>68.513217204128537</c:v>
                </c:pt>
                <c:pt idx="244">
                  <c:v>69.175497162646323</c:v>
                </c:pt>
                <c:pt idx="245">
                  <c:v>69.911919039789638</c:v>
                </c:pt>
                <c:pt idx="246">
                  <c:v>70.226204851604692</c:v>
                </c:pt>
                <c:pt idx="247">
                  <c:v>70.773825721395156</c:v>
                </c:pt>
                <c:pt idx="248">
                  <c:v>70.584502750155153</c:v>
                </c:pt>
                <c:pt idx="249">
                  <c:v>68.667537511622839</c:v>
                </c:pt>
                <c:pt idx="250">
                  <c:v>68.361546494280915</c:v>
                </c:pt>
                <c:pt idx="251">
                  <c:v>69.25495615317827</c:v>
                </c:pt>
                <c:pt idx="252">
                  <c:v>74.465814594654006</c:v>
                </c:pt>
                <c:pt idx="253">
                  <c:v>71.696449086900301</c:v>
                </c:pt>
                <c:pt idx="254">
                  <c:v>70.500269002366039</c:v>
                </c:pt>
                <c:pt idx="255">
                  <c:v>70.580039814048547</c:v>
                </c:pt>
                <c:pt idx="256">
                  <c:v>69.296653047842824</c:v>
                </c:pt>
                <c:pt idx="257">
                  <c:v>68.818000197726562</c:v>
                </c:pt>
                <c:pt idx="258">
                  <c:v>69.713922790926773</c:v>
                </c:pt>
                <c:pt idx="259">
                  <c:v>70.746605456807984</c:v>
                </c:pt>
                <c:pt idx="260">
                  <c:v>69.248371401328924</c:v>
                </c:pt>
                <c:pt idx="261">
                  <c:v>67.22485519024363</c:v>
                </c:pt>
                <c:pt idx="262">
                  <c:v>65.738264714360284</c:v>
                </c:pt>
                <c:pt idx="263">
                  <c:v>65.058562337152736</c:v>
                </c:pt>
                <c:pt idx="264">
                  <c:v>66.159820298311914</c:v>
                </c:pt>
                <c:pt idx="265">
                  <c:v>66.575638467715009</c:v>
                </c:pt>
                <c:pt idx="266">
                  <c:v>65.873917998732267</c:v>
                </c:pt>
                <c:pt idx="267">
                  <c:v>65.425885067500587</c:v>
                </c:pt>
                <c:pt idx="268">
                  <c:v>65.010053513888636</c:v>
                </c:pt>
                <c:pt idx="269">
                  <c:v>64.767240524917085</c:v>
                </c:pt>
                <c:pt idx="270">
                  <c:v>66.034927016035297</c:v>
                </c:pt>
                <c:pt idx="271">
                  <c:v>64.072843816885026</c:v>
                </c:pt>
                <c:pt idx="272">
                  <c:v>64.45875777702561</c:v>
                </c:pt>
                <c:pt idx="273">
                  <c:v>63.266076738421702</c:v>
                </c:pt>
                <c:pt idx="274">
                  <c:v>63.556487692088595</c:v>
                </c:pt>
                <c:pt idx="275">
                  <c:v>62.565888027828379</c:v>
                </c:pt>
                <c:pt idx="276">
                  <c:v>62.374670862332813</c:v>
                </c:pt>
                <c:pt idx="277">
                  <c:v>61.776073179540603</c:v>
                </c:pt>
                <c:pt idx="278">
                  <c:v>61.340089553934646</c:v>
                </c:pt>
                <c:pt idx="279">
                  <c:v>62.102515905703541</c:v>
                </c:pt>
                <c:pt idx="280">
                  <c:v>60.83224222817848</c:v>
                </c:pt>
                <c:pt idx="281">
                  <c:v>60.454236876784194</c:v>
                </c:pt>
                <c:pt idx="282">
                  <c:v>59.621674951704676</c:v>
                </c:pt>
                <c:pt idx="283">
                  <c:v>60.119802001258599</c:v>
                </c:pt>
                <c:pt idx="284">
                  <c:v>61.177138959223562</c:v>
                </c:pt>
                <c:pt idx="285">
                  <c:v>59.687574374605155</c:v>
                </c:pt>
                <c:pt idx="286">
                  <c:v>59.938638137487374</c:v>
                </c:pt>
                <c:pt idx="287">
                  <c:v>59.01558150055267</c:v>
                </c:pt>
                <c:pt idx="288">
                  <c:v>57.941089742363133</c:v>
                </c:pt>
                <c:pt idx="289">
                  <c:v>86.301024304832865</c:v>
                </c:pt>
                <c:pt idx="290">
                  <c:v>64.169288444682792</c:v>
                </c:pt>
                <c:pt idx="291">
                  <c:v>36.618757571981646</c:v>
                </c:pt>
                <c:pt idx="292">
                  <c:v>59.996560488266041</c:v>
                </c:pt>
                <c:pt idx="293">
                  <c:v>76.33444744989059</c:v>
                </c:pt>
                <c:pt idx="294">
                  <c:v>84.398909328266853</c:v>
                </c:pt>
                <c:pt idx="295">
                  <c:v>77.282798291786108</c:v>
                </c:pt>
                <c:pt idx="296">
                  <c:v>65.888621700118733</c:v>
                </c:pt>
                <c:pt idx="297">
                  <c:v>70.731654374198513</c:v>
                </c:pt>
                <c:pt idx="298">
                  <c:v>67.055348379453378</c:v>
                </c:pt>
                <c:pt idx="299">
                  <c:v>72.940802902409473</c:v>
                </c:pt>
                <c:pt idx="300">
                  <c:v>69.777261929568908</c:v>
                </c:pt>
                <c:pt idx="301">
                  <c:v>79.466808834247473</c:v>
                </c:pt>
                <c:pt idx="302">
                  <c:v>56.599729125797332</c:v>
                </c:pt>
                <c:pt idx="303">
                  <c:v>40.077313793599565</c:v>
                </c:pt>
                <c:pt idx="304">
                  <c:v>28.196397005862238</c:v>
                </c:pt>
                <c:pt idx="305">
                  <c:v>31.64887532550221</c:v>
                </c:pt>
                <c:pt idx="306">
                  <c:v>31.719953091876164</c:v>
                </c:pt>
                <c:pt idx="307">
                  <c:v>23.056006642815149</c:v>
                </c:pt>
                <c:pt idx="308">
                  <c:v>19.452636887115808</c:v>
                </c:pt>
                <c:pt idx="309">
                  <c:v>24.115100056824296</c:v>
                </c:pt>
                <c:pt idx="310">
                  <c:v>15.417312895698586</c:v>
                </c:pt>
                <c:pt idx="311">
                  <c:v>19.534707591589964</c:v>
                </c:pt>
                <c:pt idx="312">
                  <c:v>37.757236219704723</c:v>
                </c:pt>
                <c:pt idx="313">
                  <c:v>38.466292313326171</c:v>
                </c:pt>
                <c:pt idx="314">
                  <c:v>30.61229224285681</c:v>
                </c:pt>
                <c:pt idx="315">
                  <c:v>39.82088889254625</c:v>
                </c:pt>
                <c:pt idx="316">
                  <c:v>26.943537289832101</c:v>
                </c:pt>
                <c:pt idx="317">
                  <c:v>43.247064298611875</c:v>
                </c:pt>
                <c:pt idx="318">
                  <c:v>55.048814576028832</c:v>
                </c:pt>
                <c:pt idx="319">
                  <c:v>58.6624970321433</c:v>
                </c:pt>
                <c:pt idx="320">
                  <c:v>67.482258032953936</c:v>
                </c:pt>
                <c:pt idx="321">
                  <c:v>71.349954747125025</c:v>
                </c:pt>
                <c:pt idx="322">
                  <c:v>77.585451486907573</c:v>
                </c:pt>
                <c:pt idx="323">
                  <c:v>74.001846840320098</c:v>
                </c:pt>
                <c:pt idx="324">
                  <c:v>72.721869235286704</c:v>
                </c:pt>
                <c:pt idx="325">
                  <c:v>84.381077770119347</c:v>
                </c:pt>
                <c:pt idx="326">
                  <c:v>82.629529881009361</c:v>
                </c:pt>
                <c:pt idx="327">
                  <c:v>93.107395822369398</c:v>
                </c:pt>
                <c:pt idx="328">
                  <c:v>86.572324568321079</c:v>
                </c:pt>
                <c:pt idx="329">
                  <c:v>80.356266100477256</c:v>
                </c:pt>
                <c:pt idx="330">
                  <c:v>79.711668788551151</c:v>
                </c:pt>
                <c:pt idx="331">
                  <c:v>72.622821696754173</c:v>
                </c:pt>
                <c:pt idx="332">
                  <c:v>59.004740901025478</c:v>
                </c:pt>
                <c:pt idx="333">
                  <c:v>55.836984363026588</c:v>
                </c:pt>
                <c:pt idx="334">
                  <c:v>53.31962212896665</c:v>
                </c:pt>
                <c:pt idx="335">
                  <c:v>59.817589138674791</c:v>
                </c:pt>
                <c:pt idx="336">
                  <c:v>56.820979630993833</c:v>
                </c:pt>
                <c:pt idx="337">
                  <c:v>46.387432521379907</c:v>
                </c:pt>
                <c:pt idx="338">
                  <c:v>46.845196336147197</c:v>
                </c:pt>
                <c:pt idx="339">
                  <c:v>52.68171815257044</c:v>
                </c:pt>
                <c:pt idx="340">
                  <c:v>40.380648798930523</c:v>
                </c:pt>
                <c:pt idx="341">
                  <c:v>44.721887555399363</c:v>
                </c:pt>
                <c:pt idx="342">
                  <c:v>36.890511657268171</c:v>
                </c:pt>
                <c:pt idx="343">
                  <c:v>35.932092636715197</c:v>
                </c:pt>
                <c:pt idx="344">
                  <c:v>30.515660918593667</c:v>
                </c:pt>
                <c:pt idx="345">
                  <c:v>42.442675585759602</c:v>
                </c:pt>
                <c:pt idx="346">
                  <c:v>33.913316805508579</c:v>
                </c:pt>
                <c:pt idx="347">
                  <c:v>34.42124495422987</c:v>
                </c:pt>
                <c:pt idx="348">
                  <c:v>42.616398029926344</c:v>
                </c:pt>
                <c:pt idx="349">
                  <c:v>50.616599747391064</c:v>
                </c:pt>
                <c:pt idx="350">
                  <c:v>56.797409826353601</c:v>
                </c:pt>
                <c:pt idx="351">
                  <c:v>59.913270836615844</c:v>
                </c:pt>
                <c:pt idx="352">
                  <c:v>49.226750004817028</c:v>
                </c:pt>
                <c:pt idx="353">
                  <c:v>45.007369616337712</c:v>
                </c:pt>
                <c:pt idx="354">
                  <c:v>38.071995436150758</c:v>
                </c:pt>
                <c:pt idx="355">
                  <c:v>37.24419015490529</c:v>
                </c:pt>
                <c:pt idx="356">
                  <c:v>33.040270430082124</c:v>
                </c:pt>
                <c:pt idx="357">
                  <c:v>31.895368350576724</c:v>
                </c:pt>
                <c:pt idx="358">
                  <c:v>39.563807292712951</c:v>
                </c:pt>
                <c:pt idx="359">
                  <c:v>51.417538425698318</c:v>
                </c:pt>
                <c:pt idx="360">
                  <c:v>56.413916172931764</c:v>
                </c:pt>
                <c:pt idx="361">
                  <c:v>47.486172251913437</c:v>
                </c:pt>
                <c:pt idx="362">
                  <c:v>43.262606173757682</c:v>
                </c:pt>
                <c:pt idx="363">
                  <c:v>35.934555324934465</c:v>
                </c:pt>
                <c:pt idx="364">
                  <c:v>43.636370059932823</c:v>
                </c:pt>
                <c:pt idx="365">
                  <c:v>46.716855123399441</c:v>
                </c:pt>
                <c:pt idx="366">
                  <c:v>45.674371496461852</c:v>
                </c:pt>
                <c:pt idx="367">
                  <c:v>46.604963341929476</c:v>
                </c:pt>
                <c:pt idx="368">
                  <c:v>47.077399143700511</c:v>
                </c:pt>
                <c:pt idx="369">
                  <c:v>54.014426773133422</c:v>
                </c:pt>
                <c:pt idx="370">
                  <c:v>50.065447299378583</c:v>
                </c:pt>
                <c:pt idx="371">
                  <c:v>50.615211433462257</c:v>
                </c:pt>
                <c:pt idx="372">
                  <c:v>51.976274554153889</c:v>
                </c:pt>
                <c:pt idx="373">
                  <c:v>46.304515461231297</c:v>
                </c:pt>
                <c:pt idx="374">
                  <c:v>43.628203369010123</c:v>
                </c:pt>
                <c:pt idx="375">
                  <c:v>43.975444277930926</c:v>
                </c:pt>
                <c:pt idx="376">
                  <c:v>48.424231202929676</c:v>
                </c:pt>
                <c:pt idx="377">
                  <c:v>48.279506649526454</c:v>
                </c:pt>
                <c:pt idx="378">
                  <c:v>46.674279264335276</c:v>
                </c:pt>
                <c:pt idx="379">
                  <c:v>46.693240087772914</c:v>
                </c:pt>
                <c:pt idx="380">
                  <c:v>44.733497939809538</c:v>
                </c:pt>
                <c:pt idx="381">
                  <c:v>42.117305620890875</c:v>
                </c:pt>
                <c:pt idx="382">
                  <c:v>38.309640151657398</c:v>
                </c:pt>
                <c:pt idx="383">
                  <c:v>42.640934192344943</c:v>
                </c:pt>
                <c:pt idx="384">
                  <c:v>38.922464966045368</c:v>
                </c:pt>
                <c:pt idx="385">
                  <c:v>39.652462918575559</c:v>
                </c:pt>
                <c:pt idx="386">
                  <c:v>37.166999117586954</c:v>
                </c:pt>
                <c:pt idx="387">
                  <c:v>35.982618820490671</c:v>
                </c:pt>
                <c:pt idx="388">
                  <c:v>36.83654420489308</c:v>
                </c:pt>
                <c:pt idx="389">
                  <c:v>35.06581250661025</c:v>
                </c:pt>
                <c:pt idx="390">
                  <c:v>39.311201205294395</c:v>
                </c:pt>
                <c:pt idx="391">
                  <c:v>42.200959974801243</c:v>
                </c:pt>
                <c:pt idx="392">
                  <c:v>37.821724173037836</c:v>
                </c:pt>
                <c:pt idx="393">
                  <c:v>33.560761892961359</c:v>
                </c:pt>
                <c:pt idx="394">
                  <c:v>26.616957413829695</c:v>
                </c:pt>
                <c:pt idx="395">
                  <c:v>35.49082512505916</c:v>
                </c:pt>
                <c:pt idx="396">
                  <c:v>20.264496914005761</c:v>
                </c:pt>
                <c:pt idx="397">
                  <c:v>46.133832019642639</c:v>
                </c:pt>
                <c:pt idx="398">
                  <c:v>44.088623804735796</c:v>
                </c:pt>
                <c:pt idx="399">
                  <c:v>45.819024563110268</c:v>
                </c:pt>
                <c:pt idx="400">
                  <c:v>38.676232825420804</c:v>
                </c:pt>
                <c:pt idx="401">
                  <c:v>38.588538723024612</c:v>
                </c:pt>
                <c:pt idx="402">
                  <c:v>33.073767968172596</c:v>
                </c:pt>
                <c:pt idx="403">
                  <c:v>32.541537492818698</c:v>
                </c:pt>
                <c:pt idx="404">
                  <c:v>33.30852994540313</c:v>
                </c:pt>
                <c:pt idx="405">
                  <c:v>34.853732248330004</c:v>
                </c:pt>
                <c:pt idx="406">
                  <c:v>41.219553070012438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92-4C34-94B0-366F9446C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'013C'!$BB$12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'013C'!$J$14:$J$451</c:f>
              <c:numCache>
                <c:formatCode>0.0</c:formatCode>
                <c:ptCount val="438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cat>
          <c:val>
            <c:numRef>
              <c:f>'013C'!$BB$14:$BB$451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100</c:v>
                </c:pt>
                <c:pt idx="8">
                  <c:v>100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100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F-4252-A006-A0A322C1CE0A}"/>
            </c:ext>
          </c:extLst>
        </c:ser>
        <c:ser>
          <c:idx val="1"/>
          <c:order val="1"/>
          <c:tx>
            <c:strRef>
              <c:f>'013C'!$BA$12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'013C'!$J$14:$J$451</c:f>
              <c:numCache>
                <c:formatCode>0.0</c:formatCode>
                <c:ptCount val="438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cat>
          <c:val>
            <c:numRef>
              <c:f>'013C'!$BA$14:$BA$451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100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100</c:v>
                </c:pt>
                <c:pt idx="87">
                  <c:v>0</c:v>
                </c:pt>
                <c:pt idx="88">
                  <c:v>100</c:v>
                </c:pt>
                <c:pt idx="89">
                  <c:v>100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100</c:v>
                </c:pt>
                <c:pt idx="338">
                  <c:v>100</c:v>
                </c:pt>
                <c:pt idx="339">
                  <c:v>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0</c:v>
                </c:pt>
                <c:pt idx="377">
                  <c:v>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2F-4252-A006-A0A322C1CE0A}"/>
            </c:ext>
          </c:extLst>
        </c:ser>
        <c:ser>
          <c:idx val="0"/>
          <c:order val="2"/>
          <c:tx>
            <c:strRef>
              <c:f>'013C'!$AZ$12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'013C'!$J$14:$J$451</c:f>
              <c:numCache>
                <c:formatCode>0.0</c:formatCode>
                <c:ptCount val="438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cat>
          <c:val>
            <c:numRef>
              <c:f>'013C'!$AZ$14:$AZ$451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0</c:v>
                </c:pt>
                <c:pt idx="82">
                  <c:v>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0</c:v>
                </c:pt>
                <c:pt idx="338">
                  <c:v>0</c:v>
                </c:pt>
                <c:pt idx="339">
                  <c:v>100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100</c:v>
                </c:pt>
                <c:pt idx="377">
                  <c:v>100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2F-4252-A006-A0A322C1C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'013C'!$BE$12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'013C'!$J$14:$J$451</c:f>
              <c:numCache>
                <c:formatCode>0.0</c:formatCode>
                <c:ptCount val="438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cat>
          <c:val>
            <c:numRef>
              <c:f>'013C'!$BE$14:$BE$451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5-4E24-9935-516FCADEE3B6}"/>
            </c:ext>
          </c:extLst>
        </c:ser>
        <c:ser>
          <c:idx val="1"/>
          <c:order val="1"/>
          <c:tx>
            <c:strRef>
              <c:f>'013C'!$BD$12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'013C'!$J$14:$J$451</c:f>
              <c:numCache>
                <c:formatCode>0.0</c:formatCode>
                <c:ptCount val="438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cat>
          <c:val>
            <c:numRef>
              <c:f>'013C'!$BD$14:$BD$451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100</c:v>
                </c:pt>
                <c:pt idx="20">
                  <c:v>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100</c:v>
                </c:pt>
                <c:pt idx="77">
                  <c:v>100</c:v>
                </c:pt>
                <c:pt idx="78">
                  <c:v>0</c:v>
                </c:pt>
                <c:pt idx="79">
                  <c:v>0</c:v>
                </c:pt>
                <c:pt idx="80">
                  <c:v>100</c:v>
                </c:pt>
                <c:pt idx="81">
                  <c:v>0</c:v>
                </c:pt>
                <c:pt idx="82">
                  <c:v>100</c:v>
                </c:pt>
                <c:pt idx="83">
                  <c:v>100</c:v>
                </c:pt>
                <c:pt idx="84">
                  <c:v>0</c:v>
                </c:pt>
                <c:pt idx="85">
                  <c:v>0</c:v>
                </c:pt>
                <c:pt idx="86">
                  <c:v>100</c:v>
                </c:pt>
                <c:pt idx="87">
                  <c:v>0</c:v>
                </c:pt>
                <c:pt idx="88">
                  <c:v>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100</c:v>
                </c:pt>
                <c:pt idx="338">
                  <c:v>100</c:v>
                </c:pt>
                <c:pt idx="339">
                  <c:v>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100</c:v>
                </c:pt>
                <c:pt idx="363">
                  <c:v>100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100</c:v>
                </c:pt>
                <c:pt idx="388">
                  <c:v>0</c:v>
                </c:pt>
                <c:pt idx="389">
                  <c:v>100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100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95-4E24-9935-516FCADEE3B6}"/>
            </c:ext>
          </c:extLst>
        </c:ser>
        <c:ser>
          <c:idx val="0"/>
          <c:order val="2"/>
          <c:tx>
            <c:strRef>
              <c:f>'013C'!$BC$12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'013C'!$J$14:$J$451</c:f>
              <c:numCache>
                <c:formatCode>0.0</c:formatCode>
                <c:ptCount val="438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cat>
          <c:val>
            <c:numRef>
              <c:f>'013C'!$BC$14:$BC$451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100</c:v>
                </c:pt>
                <c:pt idx="21">
                  <c:v>0</c:v>
                </c:pt>
                <c:pt idx="22">
                  <c:v>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0</c:v>
                </c:pt>
                <c:pt idx="338">
                  <c:v>0</c:v>
                </c:pt>
                <c:pt idx="339">
                  <c:v>100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0</c:v>
                </c:pt>
                <c:pt idx="363">
                  <c:v>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0</c:v>
                </c:pt>
                <c:pt idx="388">
                  <c:v>100</c:v>
                </c:pt>
                <c:pt idx="389">
                  <c:v>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95-4E24-9935-516FCADEE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'013C'!$O$14:$O$950</c:f>
              <c:numCache>
                <c:formatCode>0.0</c:formatCode>
                <c:ptCount val="937"/>
                <c:pt idx="0">
                  <c:v>2.4603578154425505</c:v>
                </c:pt>
                <c:pt idx="1">
                  <c:v>3.7137476459509902</c:v>
                </c:pt>
                <c:pt idx="2">
                  <c:v>3.779284369114837</c:v>
                </c:pt>
                <c:pt idx="3">
                  <c:v>3.5335216572504571</c:v>
                </c:pt>
                <c:pt idx="4">
                  <c:v>3.9840866290018506</c:v>
                </c:pt>
                <c:pt idx="5">
                  <c:v>6.6164783427495228</c:v>
                </c:pt>
                <c:pt idx="6">
                  <c:v>71.080037664783418</c:v>
                </c:pt>
                <c:pt idx="7">
                  <c:v>133.12419962335213</c:v>
                </c:pt>
                <c:pt idx="8">
                  <c:v>162.51741996233517</c:v>
                </c:pt>
                <c:pt idx="9">
                  <c:v>80.85047080979281</c:v>
                </c:pt>
                <c:pt idx="10">
                  <c:v>15.401129943502825</c:v>
                </c:pt>
                <c:pt idx="11">
                  <c:v>11.777495291902042</c:v>
                </c:pt>
                <c:pt idx="12">
                  <c:v>1.0322033898304797</c:v>
                </c:pt>
                <c:pt idx="13">
                  <c:v>1.3680790960451865</c:v>
                </c:pt>
                <c:pt idx="14">
                  <c:v>2.5122410546139018</c:v>
                </c:pt>
                <c:pt idx="15">
                  <c:v>1.6493408662900313</c:v>
                </c:pt>
                <c:pt idx="16">
                  <c:v>1.9306026365348152</c:v>
                </c:pt>
                <c:pt idx="17">
                  <c:v>1.7176082862523288</c:v>
                </c:pt>
                <c:pt idx="18">
                  <c:v>1.7258003766478018</c:v>
                </c:pt>
                <c:pt idx="19">
                  <c:v>2.1244821092278445</c:v>
                </c:pt>
                <c:pt idx="20">
                  <c:v>2.0480225988700127</c:v>
                </c:pt>
                <c:pt idx="21">
                  <c:v>3.9048964218455686</c:v>
                </c:pt>
                <c:pt idx="22">
                  <c:v>5.2593220338982594</c:v>
                </c:pt>
                <c:pt idx="23">
                  <c:v>2.9928436911487371</c:v>
                </c:pt>
                <c:pt idx="24">
                  <c:v>2.1545197740112862</c:v>
                </c:pt>
                <c:pt idx="25">
                  <c:v>2.2582862523540488</c:v>
                </c:pt>
                <c:pt idx="26">
                  <c:v>1.6875706214688861</c:v>
                </c:pt>
                <c:pt idx="27">
                  <c:v>2.714312617702404</c:v>
                </c:pt>
                <c:pt idx="28">
                  <c:v>1.1250470809792574</c:v>
                </c:pt>
                <c:pt idx="29">
                  <c:v>1.3462335216572172</c:v>
                </c:pt>
                <c:pt idx="30">
                  <c:v>1.2015065913370888</c:v>
                </c:pt>
                <c:pt idx="31">
                  <c:v>1.3871939736346444</c:v>
                </c:pt>
                <c:pt idx="32">
                  <c:v>1.578342749529162</c:v>
                </c:pt>
                <c:pt idx="33">
                  <c:v>1.8432203389830601</c:v>
                </c:pt>
                <c:pt idx="34">
                  <c:v>1.4554613935969416</c:v>
                </c:pt>
                <c:pt idx="35">
                  <c:v>1.3544256120526905</c:v>
                </c:pt>
                <c:pt idx="36">
                  <c:v>2.4985875706214662</c:v>
                </c:pt>
                <c:pt idx="37">
                  <c:v>1.7176082862523288</c:v>
                </c:pt>
                <c:pt idx="38">
                  <c:v>1.8759887005649531</c:v>
                </c:pt>
                <c:pt idx="39">
                  <c:v>1.6247645951035508</c:v>
                </c:pt>
                <c:pt idx="40">
                  <c:v>1.8131826741996175</c:v>
                </c:pt>
                <c:pt idx="41">
                  <c:v>2.023446327683593</c:v>
                </c:pt>
                <c:pt idx="42">
                  <c:v>1.8295668549905642</c:v>
                </c:pt>
                <c:pt idx="43">
                  <c:v>1.6247645951035508</c:v>
                </c:pt>
                <c:pt idx="44">
                  <c:v>1.7148775894538173</c:v>
                </c:pt>
                <c:pt idx="45">
                  <c:v>1.8596045197740065</c:v>
                </c:pt>
                <c:pt idx="46">
                  <c:v>2.7334274952918616</c:v>
                </c:pt>
                <c:pt idx="47">
                  <c:v>1.7394538606402978</c:v>
                </c:pt>
                <c:pt idx="48">
                  <c:v>1.8596045197740065</c:v>
                </c:pt>
                <c:pt idx="49">
                  <c:v>1.9579096045197464</c:v>
                </c:pt>
                <c:pt idx="50">
                  <c:v>1.9661016949152195</c:v>
                </c:pt>
                <c:pt idx="51">
                  <c:v>1.9278719397363038</c:v>
                </c:pt>
                <c:pt idx="52">
                  <c:v>1.9415254237287998</c:v>
                </c:pt>
                <c:pt idx="53">
                  <c:v>2.1272128060263555</c:v>
                </c:pt>
                <c:pt idx="54">
                  <c:v>1.9661016949152195</c:v>
                </c:pt>
                <c:pt idx="55">
                  <c:v>2.0070621468926468</c:v>
                </c:pt>
                <c:pt idx="56">
                  <c:v>2.0480225988700127</c:v>
                </c:pt>
                <c:pt idx="57">
                  <c:v>1.9906779661017</c:v>
                </c:pt>
                <c:pt idx="58">
                  <c:v>1.8650659133709686</c:v>
                </c:pt>
                <c:pt idx="59">
                  <c:v>1.8732580037664417</c:v>
                </c:pt>
                <c:pt idx="60">
                  <c:v>2.7170433145009154</c:v>
                </c:pt>
                <c:pt idx="61">
                  <c:v>2.0807909604519663</c:v>
                </c:pt>
                <c:pt idx="62">
                  <c:v>1.9661016949152195</c:v>
                </c:pt>
                <c:pt idx="63">
                  <c:v>1.8759887005649531</c:v>
                </c:pt>
                <c:pt idx="64">
                  <c:v>1.8131826741996175</c:v>
                </c:pt>
                <c:pt idx="65">
                  <c:v>1.6903013182673974</c:v>
                </c:pt>
                <c:pt idx="66">
                  <c:v>1.6274952919020622</c:v>
                </c:pt>
                <c:pt idx="67">
                  <c:v>1.6903013182673974</c:v>
                </c:pt>
                <c:pt idx="68">
                  <c:v>1.6657250470809777</c:v>
                </c:pt>
                <c:pt idx="69">
                  <c:v>1.6165725047080777</c:v>
                </c:pt>
                <c:pt idx="70">
                  <c:v>1.6193032015065887</c:v>
                </c:pt>
                <c:pt idx="71">
                  <c:v>1.723069679849351</c:v>
                </c:pt>
                <c:pt idx="72">
                  <c:v>2.0698681732579818</c:v>
                </c:pt>
                <c:pt idx="73">
                  <c:v>2.0534839924670352</c:v>
                </c:pt>
                <c:pt idx="74">
                  <c:v>1.9742937853106928</c:v>
                </c:pt>
                <c:pt idx="75">
                  <c:v>3.6045197740112664</c:v>
                </c:pt>
                <c:pt idx="76">
                  <c:v>8.003672316384165</c:v>
                </c:pt>
                <c:pt idx="77">
                  <c:v>4.7241054613935614</c:v>
                </c:pt>
                <c:pt idx="78">
                  <c:v>2.5996233521657173</c:v>
                </c:pt>
                <c:pt idx="79">
                  <c:v>3.5662900188323507</c:v>
                </c:pt>
                <c:pt idx="80">
                  <c:v>5.8737288135592989</c:v>
                </c:pt>
                <c:pt idx="81">
                  <c:v>10.275612052730651</c:v>
                </c:pt>
                <c:pt idx="82">
                  <c:v>8.8419962335216162</c:v>
                </c:pt>
                <c:pt idx="83">
                  <c:v>4.2052730696798104</c:v>
                </c:pt>
                <c:pt idx="84">
                  <c:v>2.3784369114877575</c:v>
                </c:pt>
                <c:pt idx="85">
                  <c:v>2.6515065913370686</c:v>
                </c:pt>
                <c:pt idx="86">
                  <c:v>7.8944444444444422</c:v>
                </c:pt>
                <c:pt idx="87">
                  <c:v>22.588323917137448</c:v>
                </c:pt>
                <c:pt idx="88">
                  <c:v>20.037853107344631</c:v>
                </c:pt>
                <c:pt idx="89">
                  <c:v>13.36676082862525</c:v>
                </c:pt>
                <c:pt idx="90">
                  <c:v>5.9856873822975345</c:v>
                </c:pt>
                <c:pt idx="91">
                  <c:v>3.4215630885122215</c:v>
                </c:pt>
                <c:pt idx="92">
                  <c:v>2.5941619585686948</c:v>
                </c:pt>
                <c:pt idx="93">
                  <c:v>2.2610169491524998</c:v>
                </c:pt>
                <c:pt idx="94">
                  <c:v>2.3702448210922844</c:v>
                </c:pt>
                <c:pt idx="95">
                  <c:v>2.4112052730696507</c:v>
                </c:pt>
                <c:pt idx="96">
                  <c:v>2.38389830508472</c:v>
                </c:pt>
                <c:pt idx="97">
                  <c:v>3.7192090395480131</c:v>
                </c:pt>
                <c:pt idx="98">
                  <c:v>4.0168549905838047</c:v>
                </c:pt>
                <c:pt idx="99">
                  <c:v>2.6706214689265266</c:v>
                </c:pt>
                <c:pt idx="100">
                  <c:v>2.5204331450093753</c:v>
                </c:pt>
                <c:pt idx="101">
                  <c:v>2.4958568738229552</c:v>
                </c:pt>
                <c:pt idx="102">
                  <c:v>2.449435028248566</c:v>
                </c:pt>
                <c:pt idx="103">
                  <c:v>2.4576271186440395</c:v>
                </c:pt>
                <c:pt idx="104">
                  <c:v>2.3675141242937729</c:v>
                </c:pt>
                <c:pt idx="105">
                  <c:v>2.2992467043314151</c:v>
                </c:pt>
                <c:pt idx="106">
                  <c:v>2.3483992467043153</c:v>
                </c:pt>
                <c:pt idx="107">
                  <c:v>2.38389830508472</c:v>
                </c:pt>
                <c:pt idx="108">
                  <c:v>2.4275894538605973</c:v>
                </c:pt>
                <c:pt idx="109">
                  <c:v>2.561393596986802</c:v>
                </c:pt>
                <c:pt idx="110">
                  <c:v>2.6651600753295646</c:v>
                </c:pt>
                <c:pt idx="111">
                  <c:v>2.542278719397344</c:v>
                </c:pt>
                <c:pt idx="112">
                  <c:v>2.5504708097928175</c:v>
                </c:pt>
                <c:pt idx="113">
                  <c:v>2.6078154425611908</c:v>
                </c:pt>
                <c:pt idx="114">
                  <c:v>2.6105461393597023</c:v>
                </c:pt>
                <c:pt idx="115">
                  <c:v>2.7033898305084803</c:v>
                </c:pt>
                <c:pt idx="116">
                  <c:v>2.7334274952918616</c:v>
                </c:pt>
                <c:pt idx="117">
                  <c:v>2.7279661016948995</c:v>
                </c:pt>
                <c:pt idx="118">
                  <c:v>2.730696798493411</c:v>
                </c:pt>
                <c:pt idx="119">
                  <c:v>2.7033898305084803</c:v>
                </c:pt>
                <c:pt idx="120">
                  <c:v>2.6160075329566639</c:v>
                </c:pt>
                <c:pt idx="121">
                  <c:v>2.6651600753295646</c:v>
                </c:pt>
                <c:pt idx="122">
                  <c:v>2.7607344632767927</c:v>
                </c:pt>
                <c:pt idx="123">
                  <c:v>2.7989642184557089</c:v>
                </c:pt>
                <c:pt idx="124">
                  <c:v>2.5832391713747707</c:v>
                </c:pt>
                <c:pt idx="125">
                  <c:v>2.6433145009415955</c:v>
                </c:pt>
                <c:pt idx="126">
                  <c:v>2.730696798493411</c:v>
                </c:pt>
                <c:pt idx="127">
                  <c:v>2.6487758945386175</c:v>
                </c:pt>
                <c:pt idx="128">
                  <c:v>2.725235404896388</c:v>
                </c:pt>
                <c:pt idx="129">
                  <c:v>2.7825800376647623</c:v>
                </c:pt>
                <c:pt idx="130">
                  <c:v>2.7689265536723262</c:v>
                </c:pt>
                <c:pt idx="131">
                  <c:v>2.831732580037662</c:v>
                </c:pt>
                <c:pt idx="132">
                  <c:v>2.7443502824858461</c:v>
                </c:pt>
                <c:pt idx="133">
                  <c:v>2.7771186440677997</c:v>
                </c:pt>
                <c:pt idx="134">
                  <c:v>2.714312617702404</c:v>
                </c:pt>
                <c:pt idx="135">
                  <c:v>2.730696798493411</c:v>
                </c:pt>
                <c:pt idx="136">
                  <c:v>2.6815442561205107</c:v>
                </c:pt>
                <c:pt idx="137">
                  <c:v>2.6487758945386175</c:v>
                </c:pt>
                <c:pt idx="138">
                  <c:v>2.9518832391713707</c:v>
                </c:pt>
                <c:pt idx="139">
                  <c:v>2.8071563088511819</c:v>
                </c:pt>
                <c:pt idx="140">
                  <c:v>2.842655367231647</c:v>
                </c:pt>
                <c:pt idx="141">
                  <c:v>3.0119585687381951</c:v>
                </c:pt>
                <c:pt idx="142">
                  <c:v>3.091148775894538</c:v>
                </c:pt>
                <c:pt idx="143">
                  <c:v>3.0119585687381951</c:v>
                </c:pt>
                <c:pt idx="144">
                  <c:v>3.4434086629001905</c:v>
                </c:pt>
                <c:pt idx="145">
                  <c:v>3.6755178907721358</c:v>
                </c:pt>
                <c:pt idx="146">
                  <c:v>2.7061205273069309</c:v>
                </c:pt>
                <c:pt idx="147">
                  <c:v>2.8508474576271201</c:v>
                </c:pt>
                <c:pt idx="148">
                  <c:v>2.7470809792843576</c:v>
                </c:pt>
                <c:pt idx="149">
                  <c:v>2.4958568738229552</c:v>
                </c:pt>
                <c:pt idx="150">
                  <c:v>2.5887005649717327</c:v>
                </c:pt>
                <c:pt idx="151">
                  <c:v>2.5067796610169397</c:v>
                </c:pt>
                <c:pt idx="152">
                  <c:v>2.9573446327683328</c:v>
                </c:pt>
                <c:pt idx="153">
                  <c:v>3.0583804143125843</c:v>
                </c:pt>
                <c:pt idx="154">
                  <c:v>3.1184557438794687</c:v>
                </c:pt>
                <c:pt idx="155">
                  <c:v>3.0419962335216373</c:v>
                </c:pt>
                <c:pt idx="156">
                  <c:v>2.8836158192090129</c:v>
                </c:pt>
                <c:pt idx="157">
                  <c:v>3.0938794726929881</c:v>
                </c:pt>
                <c:pt idx="158">
                  <c:v>3.2741054613935821</c:v>
                </c:pt>
                <c:pt idx="159">
                  <c:v>3.2549905838041244</c:v>
                </c:pt>
                <c:pt idx="160">
                  <c:v>3.2932203389830397</c:v>
                </c:pt>
                <c:pt idx="161">
                  <c:v>3.3642184557438486</c:v>
                </c:pt>
                <c:pt idx="162">
                  <c:v>3.257721280602635</c:v>
                </c:pt>
                <c:pt idx="163">
                  <c:v>3.1867231638417661</c:v>
                </c:pt>
                <c:pt idx="164">
                  <c:v>3.3341807909604064</c:v>
                </c:pt>
                <c:pt idx="165">
                  <c:v>3.350564971751413</c:v>
                </c:pt>
                <c:pt idx="166">
                  <c:v>3.3287193973634439</c:v>
                </c:pt>
                <c:pt idx="167">
                  <c:v>3.2276836158191928</c:v>
                </c:pt>
                <c:pt idx="168">
                  <c:v>3.1894538606402776</c:v>
                </c:pt>
                <c:pt idx="169">
                  <c:v>3.3314500941619554</c:v>
                </c:pt>
                <c:pt idx="170">
                  <c:v>3.6045197740112664</c:v>
                </c:pt>
                <c:pt idx="171">
                  <c:v>3.427024482109184</c:v>
                </c:pt>
                <c:pt idx="172">
                  <c:v>3.3614877589453975</c:v>
                </c:pt>
                <c:pt idx="173">
                  <c:v>3.3997175141242524</c:v>
                </c:pt>
                <c:pt idx="174">
                  <c:v>3.5089453860640378</c:v>
                </c:pt>
                <c:pt idx="175">
                  <c:v>3.4980225988700533</c:v>
                </c:pt>
                <c:pt idx="176">
                  <c:v>3.4652542372880997</c:v>
                </c:pt>
                <c:pt idx="177">
                  <c:v>3.5471751412428927</c:v>
                </c:pt>
                <c:pt idx="178">
                  <c:v>3.6372881355932196</c:v>
                </c:pt>
                <c:pt idx="179">
                  <c:v>3.6564030131826781</c:v>
                </c:pt>
                <c:pt idx="180">
                  <c:v>3.618173258003762</c:v>
                </c:pt>
                <c:pt idx="181">
                  <c:v>3.6427495291901821</c:v>
                </c:pt>
                <c:pt idx="182">
                  <c:v>3.7137476459509902</c:v>
                </c:pt>
                <c:pt idx="183">
                  <c:v>3.8284369114877377</c:v>
                </c:pt>
                <c:pt idx="184">
                  <c:v>3.8584745762711798</c:v>
                </c:pt>
                <c:pt idx="185">
                  <c:v>3.872128060263615</c:v>
                </c:pt>
                <c:pt idx="186">
                  <c:v>3.8448210922786838</c:v>
                </c:pt>
                <c:pt idx="187">
                  <c:v>3.6946327683615934</c:v>
                </c:pt>
                <c:pt idx="188">
                  <c:v>3.6946327683615934</c:v>
                </c:pt>
                <c:pt idx="189">
                  <c:v>3.6727871939736243</c:v>
                </c:pt>
                <c:pt idx="190">
                  <c:v>3.6946327683615934</c:v>
                </c:pt>
                <c:pt idx="191">
                  <c:v>3.779284369114837</c:v>
                </c:pt>
                <c:pt idx="192">
                  <c:v>3.9048964218455686</c:v>
                </c:pt>
                <c:pt idx="193">
                  <c:v>3.9431261770244839</c:v>
                </c:pt>
                <c:pt idx="194">
                  <c:v>3.9021657250470572</c:v>
                </c:pt>
                <c:pt idx="195">
                  <c:v>4.0168549905838047</c:v>
                </c:pt>
                <c:pt idx="196">
                  <c:v>4.0878531073446132</c:v>
                </c:pt>
                <c:pt idx="197">
                  <c:v>4.0796610169491405</c:v>
                </c:pt>
                <c:pt idx="198">
                  <c:v>3.9731638418078665</c:v>
                </c:pt>
                <c:pt idx="199">
                  <c:v>3.872128060263615</c:v>
                </c:pt>
                <c:pt idx="200">
                  <c:v>3.9294726930319888</c:v>
                </c:pt>
                <c:pt idx="201">
                  <c:v>3.9595103578154309</c:v>
                </c:pt>
                <c:pt idx="202">
                  <c:v>3.9376647834274618</c:v>
                </c:pt>
                <c:pt idx="203">
                  <c:v>4.0605461393596816</c:v>
                </c:pt>
                <c:pt idx="204">
                  <c:v>4.0796610169491405</c:v>
                </c:pt>
                <c:pt idx="205">
                  <c:v>3.9922787193973237</c:v>
                </c:pt>
                <c:pt idx="206">
                  <c:v>4.0523540489642089</c:v>
                </c:pt>
                <c:pt idx="207">
                  <c:v>4.1506591337099481</c:v>
                </c:pt>
                <c:pt idx="208">
                  <c:v>4.1397363465159636</c:v>
                </c:pt>
                <c:pt idx="209">
                  <c:v>4.0987758945385977</c:v>
                </c:pt>
                <c:pt idx="210">
                  <c:v>4.0714689265536661</c:v>
                </c:pt>
                <c:pt idx="211">
                  <c:v>4.0523540489642089</c:v>
                </c:pt>
                <c:pt idx="212">
                  <c:v>4.0632768361581935</c:v>
                </c:pt>
                <c:pt idx="213">
                  <c:v>4.1042372881355602</c:v>
                </c:pt>
                <c:pt idx="214">
                  <c:v>4.1397363465159636</c:v>
                </c:pt>
                <c:pt idx="215">
                  <c:v>4.1670433145008952</c:v>
                </c:pt>
                <c:pt idx="216">
                  <c:v>4.1916195856873752</c:v>
                </c:pt>
                <c:pt idx="217">
                  <c:v>4.1943502824858863</c:v>
                </c:pt>
                <c:pt idx="218">
                  <c:v>4.2216572504708179</c:v>
                </c:pt>
                <c:pt idx="219">
                  <c:v>4.2052730696798104</c:v>
                </c:pt>
                <c:pt idx="220">
                  <c:v>4.2189265536723068</c:v>
                </c:pt>
                <c:pt idx="221">
                  <c:v>4.3063088512240615</c:v>
                </c:pt>
                <c:pt idx="222">
                  <c:v>4.3254237288135196</c:v>
                </c:pt>
                <c:pt idx="223">
                  <c:v>4.3199623352165579</c:v>
                </c:pt>
                <c:pt idx="224">
                  <c:v>4.2626177024481837</c:v>
                </c:pt>
                <c:pt idx="225">
                  <c:v>4.2953860640301382</c:v>
                </c:pt>
                <c:pt idx="226">
                  <c:v>4.3199623352165579</c:v>
                </c:pt>
                <c:pt idx="227">
                  <c:v>4.3827683615818938</c:v>
                </c:pt>
                <c:pt idx="228">
                  <c:v>4.3854990583804039</c:v>
                </c:pt>
                <c:pt idx="229">
                  <c:v>4.3691148775894568</c:v>
                </c:pt>
                <c:pt idx="230">
                  <c:v>4.4428436911487781</c:v>
                </c:pt>
                <c:pt idx="231">
                  <c:v>4.508380414312624</c:v>
                </c:pt>
                <c:pt idx="232">
                  <c:v>4.5411487758945173</c:v>
                </c:pt>
                <c:pt idx="233">
                  <c:v>4.6995291902071417</c:v>
                </c:pt>
                <c:pt idx="234">
                  <c:v>4.6585687382297145</c:v>
                </c:pt>
                <c:pt idx="235">
                  <c:v>4.7432203389830194</c:v>
                </c:pt>
                <c:pt idx="236">
                  <c:v>4.756873822975515</c:v>
                </c:pt>
                <c:pt idx="237">
                  <c:v>4.855178907721255</c:v>
                </c:pt>
                <c:pt idx="238">
                  <c:v>4.9234463276836138</c:v>
                </c:pt>
                <c:pt idx="239">
                  <c:v>5.0135593220338794</c:v>
                </c:pt>
                <c:pt idx="240">
                  <c:v>5.021751412429353</c:v>
                </c:pt>
                <c:pt idx="241">
                  <c:v>5.0818267419962373</c:v>
                </c:pt>
                <c:pt idx="242">
                  <c:v>5.021751412429353</c:v>
                </c:pt>
                <c:pt idx="243">
                  <c:v>4.9917137476459104</c:v>
                </c:pt>
                <c:pt idx="244">
                  <c:v>5.024482109227864</c:v>
                </c:pt>
                <c:pt idx="245">
                  <c:v>5.1828625235404884</c:v>
                </c:pt>
                <c:pt idx="246">
                  <c:v>5.3412429378531137</c:v>
                </c:pt>
                <c:pt idx="247">
                  <c:v>5.3985875706214257</c:v>
                </c:pt>
                <c:pt idx="248">
                  <c:v>5.3139359698681821</c:v>
                </c:pt>
                <c:pt idx="249">
                  <c:v>5.1937853107344729</c:v>
                </c:pt>
                <c:pt idx="250">
                  <c:v>5.0954802259886725</c:v>
                </c:pt>
                <c:pt idx="251">
                  <c:v>4.961676082862529</c:v>
                </c:pt>
                <c:pt idx="252">
                  <c:v>4.836064030131797</c:v>
                </c:pt>
                <c:pt idx="253">
                  <c:v>4.9343691148775983</c:v>
                </c:pt>
                <c:pt idx="254">
                  <c:v>5.0435969868173212</c:v>
                </c:pt>
                <c:pt idx="255">
                  <c:v>5.0545197740113066</c:v>
                </c:pt>
                <c:pt idx="256">
                  <c:v>5.103672316384146</c:v>
                </c:pt>
                <c:pt idx="257">
                  <c:v>5.1582862523540083</c:v>
                </c:pt>
                <c:pt idx="258">
                  <c:v>5.1774011299434655</c:v>
                </c:pt>
                <c:pt idx="259">
                  <c:v>5.2019774011299464</c:v>
                </c:pt>
                <c:pt idx="260">
                  <c:v>5.2838983050847403</c:v>
                </c:pt>
                <c:pt idx="261">
                  <c:v>5.3685499058380444</c:v>
                </c:pt>
                <c:pt idx="262">
                  <c:v>5.3794726930319685</c:v>
                </c:pt>
                <c:pt idx="263">
                  <c:v>5.3931261770244641</c:v>
                </c:pt>
                <c:pt idx="264">
                  <c:v>5.3166666666666327</c:v>
                </c:pt>
                <c:pt idx="265">
                  <c:v>5.2784369114877174</c:v>
                </c:pt>
                <c:pt idx="266">
                  <c:v>5.2702448210922439</c:v>
                </c:pt>
                <c:pt idx="267">
                  <c:v>5.2511299435027858</c:v>
                </c:pt>
                <c:pt idx="268">
                  <c:v>5.2784369114877174</c:v>
                </c:pt>
                <c:pt idx="269">
                  <c:v>5.3630885122410215</c:v>
                </c:pt>
                <c:pt idx="270">
                  <c:v>5.3467043314500753</c:v>
                </c:pt>
                <c:pt idx="271">
                  <c:v>5.4231638418079067</c:v>
                </c:pt>
                <c:pt idx="272">
                  <c:v>5.4422787193973639</c:v>
                </c:pt>
                <c:pt idx="273">
                  <c:v>5.5351224105461423</c:v>
                </c:pt>
                <c:pt idx="274">
                  <c:v>5.4887005649717535</c:v>
                </c:pt>
                <c:pt idx="275">
                  <c:v>5.559698681732562</c:v>
                </c:pt>
                <c:pt idx="276">
                  <c:v>5.5214689265536467</c:v>
                </c:pt>
                <c:pt idx="277">
                  <c:v>5.5378531073445929</c:v>
                </c:pt>
                <c:pt idx="278">
                  <c:v>5.6279661016949198</c:v>
                </c:pt>
                <c:pt idx="279">
                  <c:v>5.6197740112994463</c:v>
                </c:pt>
                <c:pt idx="280">
                  <c:v>5.6771186440677592</c:v>
                </c:pt>
                <c:pt idx="281">
                  <c:v>5.6962335216572173</c:v>
                </c:pt>
                <c:pt idx="282">
                  <c:v>5.7535781544255906</c:v>
                </c:pt>
                <c:pt idx="283">
                  <c:v>5.7590395480225522</c:v>
                </c:pt>
                <c:pt idx="284">
                  <c:v>5.7262711864406599</c:v>
                </c:pt>
                <c:pt idx="285">
                  <c:v>5.6771186440677592</c:v>
                </c:pt>
                <c:pt idx="286">
                  <c:v>5.576082862523509</c:v>
                </c:pt>
                <c:pt idx="287">
                  <c:v>5.559698681732562</c:v>
                </c:pt>
                <c:pt idx="288">
                  <c:v>5.4777777777777681</c:v>
                </c:pt>
                <c:pt idx="289">
                  <c:v>5.371280602636495</c:v>
                </c:pt>
                <c:pt idx="290">
                  <c:v>5.827306967984911</c:v>
                </c:pt>
                <c:pt idx="291">
                  <c:v>9.2543314500941545</c:v>
                </c:pt>
                <c:pt idx="292">
                  <c:v>7.2773069679848899</c:v>
                </c:pt>
                <c:pt idx="293">
                  <c:v>7.4329566854990636</c:v>
                </c:pt>
                <c:pt idx="294">
                  <c:v>7.7169491525423597</c:v>
                </c:pt>
                <c:pt idx="295">
                  <c:v>9.1041431261770036</c:v>
                </c:pt>
                <c:pt idx="296">
                  <c:v>11.250470809792816</c:v>
                </c:pt>
                <c:pt idx="297">
                  <c:v>11.438888888888883</c:v>
                </c:pt>
                <c:pt idx="298">
                  <c:v>11.302354048964229</c:v>
                </c:pt>
                <c:pt idx="299">
                  <c:v>10.111770244821063</c:v>
                </c:pt>
                <c:pt idx="300">
                  <c:v>10.857250470809797</c:v>
                </c:pt>
                <c:pt idx="301">
                  <c:v>11.026553672316346</c:v>
                </c:pt>
                <c:pt idx="302">
                  <c:v>14.879566854990564</c:v>
                </c:pt>
                <c:pt idx="303">
                  <c:v>19.770244821092284</c:v>
                </c:pt>
                <c:pt idx="304">
                  <c:v>22.681167608286227</c:v>
                </c:pt>
                <c:pt idx="305">
                  <c:v>22.53917137476455</c:v>
                </c:pt>
                <c:pt idx="306">
                  <c:v>23.027966101694918</c:v>
                </c:pt>
                <c:pt idx="307">
                  <c:v>26.312994350282487</c:v>
                </c:pt>
                <c:pt idx="308">
                  <c:v>29.838323917137469</c:v>
                </c:pt>
                <c:pt idx="309">
                  <c:v>30.690301318267416</c:v>
                </c:pt>
                <c:pt idx="310">
                  <c:v>32.762900188323911</c:v>
                </c:pt>
                <c:pt idx="311">
                  <c:v>31.072598870056453</c:v>
                </c:pt>
                <c:pt idx="312">
                  <c:v>29.07099811676083</c:v>
                </c:pt>
                <c:pt idx="313">
                  <c:v>31.026177024482067</c:v>
                </c:pt>
                <c:pt idx="314">
                  <c:v>33.674952919020683</c:v>
                </c:pt>
                <c:pt idx="315">
                  <c:v>31.75254237288134</c:v>
                </c:pt>
                <c:pt idx="316">
                  <c:v>34.576082862523528</c:v>
                </c:pt>
                <c:pt idx="317">
                  <c:v>29.912052730696789</c:v>
                </c:pt>
                <c:pt idx="318">
                  <c:v>29.308568738229734</c:v>
                </c:pt>
                <c:pt idx="319">
                  <c:v>28.571280602636531</c:v>
                </c:pt>
                <c:pt idx="320">
                  <c:v>28.350094161958577</c:v>
                </c:pt>
                <c:pt idx="321">
                  <c:v>27.405273069679847</c:v>
                </c:pt>
                <c:pt idx="322">
                  <c:v>26.577871939736323</c:v>
                </c:pt>
                <c:pt idx="323">
                  <c:v>25.458286252354029</c:v>
                </c:pt>
                <c:pt idx="324">
                  <c:v>24.688229755178874</c:v>
                </c:pt>
                <c:pt idx="325">
                  <c:v>23.516760828625227</c:v>
                </c:pt>
                <c:pt idx="326">
                  <c:v>23.759792843691155</c:v>
                </c:pt>
                <c:pt idx="327">
                  <c:v>24.027401129943506</c:v>
                </c:pt>
                <c:pt idx="328">
                  <c:v>23.931826741996215</c:v>
                </c:pt>
                <c:pt idx="329">
                  <c:v>22.754896421845547</c:v>
                </c:pt>
                <c:pt idx="330">
                  <c:v>21.894726930320125</c:v>
                </c:pt>
                <c:pt idx="331">
                  <c:v>21.610734463276831</c:v>
                </c:pt>
                <c:pt idx="332">
                  <c:v>22.670244821092243</c:v>
                </c:pt>
                <c:pt idx="333">
                  <c:v>22.935122410546143</c:v>
                </c:pt>
                <c:pt idx="334">
                  <c:v>21.94934086628999</c:v>
                </c:pt>
                <c:pt idx="335">
                  <c:v>20.758757062146888</c:v>
                </c:pt>
                <c:pt idx="336">
                  <c:v>21.646233521657237</c:v>
                </c:pt>
                <c:pt idx="337">
                  <c:v>24.573540489642184</c:v>
                </c:pt>
                <c:pt idx="338">
                  <c:v>24.090207156308843</c:v>
                </c:pt>
                <c:pt idx="339">
                  <c:v>22.648399246704333</c:v>
                </c:pt>
                <c:pt idx="340">
                  <c:v>22.014877589453839</c:v>
                </c:pt>
                <c:pt idx="341">
                  <c:v>20.818832391713713</c:v>
                </c:pt>
                <c:pt idx="342">
                  <c:v>22.7385122410546</c:v>
                </c:pt>
                <c:pt idx="343">
                  <c:v>22.916007532956684</c:v>
                </c:pt>
                <c:pt idx="344">
                  <c:v>21.613465160075279</c:v>
                </c:pt>
                <c:pt idx="345">
                  <c:v>20.832485875706205</c:v>
                </c:pt>
                <c:pt idx="346">
                  <c:v>24.764689265536703</c:v>
                </c:pt>
                <c:pt idx="347">
                  <c:v>23.953672316384186</c:v>
                </c:pt>
                <c:pt idx="348">
                  <c:v>23.101694915254239</c:v>
                </c:pt>
                <c:pt idx="349">
                  <c:v>24.161205273069651</c:v>
                </c:pt>
                <c:pt idx="350">
                  <c:v>24.210357815442549</c:v>
                </c:pt>
                <c:pt idx="351">
                  <c:v>23.505838041431243</c:v>
                </c:pt>
                <c:pt idx="352">
                  <c:v>23.284651600753282</c:v>
                </c:pt>
                <c:pt idx="353">
                  <c:v>22.749435028248588</c:v>
                </c:pt>
                <c:pt idx="354">
                  <c:v>23.497645951035771</c:v>
                </c:pt>
                <c:pt idx="355">
                  <c:v>25.362711864406741</c:v>
                </c:pt>
                <c:pt idx="356">
                  <c:v>25.772316384180765</c:v>
                </c:pt>
                <c:pt idx="357">
                  <c:v>24.513465160075306</c:v>
                </c:pt>
                <c:pt idx="358">
                  <c:v>22.290677966101658</c:v>
                </c:pt>
                <c:pt idx="359">
                  <c:v>21.192937853107331</c:v>
                </c:pt>
                <c:pt idx="360">
                  <c:v>20.335499058380424</c:v>
                </c:pt>
                <c:pt idx="361">
                  <c:v>21.804613935969861</c:v>
                </c:pt>
                <c:pt idx="362">
                  <c:v>23.044350282485865</c:v>
                </c:pt>
                <c:pt idx="363">
                  <c:v>24.800188323917112</c:v>
                </c:pt>
                <c:pt idx="364">
                  <c:v>22.345291902071523</c:v>
                </c:pt>
                <c:pt idx="365">
                  <c:v>21.272128060263615</c:v>
                </c:pt>
                <c:pt idx="366">
                  <c:v>21.031826741996195</c:v>
                </c:pt>
                <c:pt idx="367">
                  <c:v>21.255743879472668</c:v>
                </c:pt>
                <c:pt idx="368">
                  <c:v>21.490583804143125</c:v>
                </c:pt>
                <c:pt idx="369">
                  <c:v>21.905649717514112</c:v>
                </c:pt>
                <c:pt idx="370">
                  <c:v>23.481261770244824</c:v>
                </c:pt>
                <c:pt idx="371">
                  <c:v>24.01374764595101</c:v>
                </c:pt>
                <c:pt idx="372">
                  <c:v>22.801318267419937</c:v>
                </c:pt>
                <c:pt idx="373">
                  <c:v>22.197834274952882</c:v>
                </c:pt>
                <c:pt idx="374">
                  <c:v>21.490583804143125</c:v>
                </c:pt>
                <c:pt idx="375">
                  <c:v>20.848870056497155</c:v>
                </c:pt>
                <c:pt idx="376">
                  <c:v>20.010546139359704</c:v>
                </c:pt>
                <c:pt idx="377">
                  <c:v>19.961393596986799</c:v>
                </c:pt>
                <c:pt idx="378">
                  <c:v>20.032391713747607</c:v>
                </c:pt>
                <c:pt idx="379">
                  <c:v>20.286346516007523</c:v>
                </c:pt>
                <c:pt idx="380">
                  <c:v>19.912241054613901</c:v>
                </c:pt>
                <c:pt idx="381">
                  <c:v>20.578531073446293</c:v>
                </c:pt>
                <c:pt idx="382">
                  <c:v>20.958097928436878</c:v>
                </c:pt>
                <c:pt idx="383">
                  <c:v>19.98323917137477</c:v>
                </c:pt>
                <c:pt idx="384">
                  <c:v>20.360075329566843</c:v>
                </c:pt>
                <c:pt idx="385">
                  <c:v>20.461111111111094</c:v>
                </c:pt>
                <c:pt idx="386">
                  <c:v>20.261770244821101</c:v>
                </c:pt>
                <c:pt idx="387">
                  <c:v>20.55395480225987</c:v>
                </c:pt>
                <c:pt idx="388">
                  <c:v>20.61676082862521</c:v>
                </c:pt>
                <c:pt idx="389">
                  <c:v>20.979943502824845</c:v>
                </c:pt>
                <c:pt idx="390">
                  <c:v>20.758757062146888</c:v>
                </c:pt>
                <c:pt idx="391">
                  <c:v>19.972316384180786</c:v>
                </c:pt>
                <c:pt idx="392">
                  <c:v>19.786629001883231</c:v>
                </c:pt>
                <c:pt idx="393">
                  <c:v>20.174387947269285</c:v>
                </c:pt>
                <c:pt idx="394">
                  <c:v>20.846139359698643</c:v>
                </c:pt>
                <c:pt idx="395">
                  <c:v>21.80734463276837</c:v>
                </c:pt>
                <c:pt idx="396">
                  <c:v>25.750470809792795</c:v>
                </c:pt>
                <c:pt idx="397">
                  <c:v>21.539736346515962</c:v>
                </c:pt>
                <c:pt idx="398">
                  <c:v>22.49821092278718</c:v>
                </c:pt>
                <c:pt idx="399">
                  <c:v>22.186911487758955</c:v>
                </c:pt>
                <c:pt idx="400">
                  <c:v>20.900753295668505</c:v>
                </c:pt>
                <c:pt idx="401">
                  <c:v>19.93135593220336</c:v>
                </c:pt>
                <c:pt idx="402">
                  <c:v>20.220809792843678</c:v>
                </c:pt>
                <c:pt idx="403">
                  <c:v>19.93681732580038</c:v>
                </c:pt>
                <c:pt idx="404">
                  <c:v>19.704708097928435</c:v>
                </c:pt>
                <c:pt idx="405">
                  <c:v>19.682862523540468</c:v>
                </c:pt>
                <c:pt idx="406">
                  <c:v>19.876741996233498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43-4FB3-B418-DAB55DCA6FC6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'013C'!$P$14:$P$950</c:f>
              <c:numCache>
                <c:formatCode>0.0</c:formatCode>
                <c:ptCount val="937"/>
                <c:pt idx="0">
                  <c:v>2.4461690631625332</c:v>
                </c:pt>
                <c:pt idx="1">
                  <c:v>3.7072499930377112</c:v>
                </c:pt>
                <c:pt idx="2">
                  <c:v>3.7712838577046091</c:v>
                </c:pt>
                <c:pt idx="3">
                  <c:v>3.5296761075670879</c:v>
                </c:pt>
                <c:pt idx="4">
                  <c:v>3.9847938565298264</c:v>
                </c:pt>
                <c:pt idx="5">
                  <c:v>6.6163899393085259</c:v>
                </c:pt>
                <c:pt idx="6">
                  <c:v>71.106470293641522</c:v>
                </c:pt>
                <c:pt idx="7">
                  <c:v>133.16707529223567</c:v>
                </c:pt>
                <c:pt idx="8">
                  <c:v>162.55583125744838</c:v>
                </c:pt>
                <c:pt idx="9">
                  <c:v>80.855642411091139</c:v>
                </c:pt>
                <c:pt idx="10">
                  <c:v>15.415804914708326</c:v>
                </c:pt>
                <c:pt idx="11">
                  <c:v>11.7963694265549</c:v>
                </c:pt>
                <c:pt idx="12">
                  <c:v>1.049353657383896</c:v>
                </c:pt>
                <c:pt idx="13">
                  <c:v>1.3687421218526639</c:v>
                </c:pt>
                <c:pt idx="14">
                  <c:v>2.5162634111792648</c:v>
                </c:pt>
                <c:pt idx="15">
                  <c:v>1.6500480938180073</c:v>
                </c:pt>
                <c:pt idx="16">
                  <c:v>1.9277295247024131</c:v>
                </c:pt>
                <c:pt idx="17">
                  <c:v>1.7159286208733859</c:v>
                </c:pt>
                <c:pt idx="18">
                  <c:v>1.7253141577223183</c:v>
                </c:pt>
                <c:pt idx="19">
                  <c:v>2.1256313539608054</c:v>
                </c:pt>
                <c:pt idx="20">
                  <c:v>2.051691341671388</c:v>
                </c:pt>
                <c:pt idx="21">
                  <c:v>3.9102006283053883</c:v>
                </c:pt>
                <c:pt idx="22">
                  <c:v>5.254769256686914</c:v>
                </c:pt>
                <c:pt idx="23">
                  <c:v>2.9892633517883587</c:v>
                </c:pt>
                <c:pt idx="24">
                  <c:v>2.1733055052231469</c:v>
                </c:pt>
                <c:pt idx="25">
                  <c:v>2.2743756786155012</c:v>
                </c:pt>
                <c:pt idx="26">
                  <c:v>1.7028202150408673</c:v>
                </c:pt>
                <c:pt idx="27">
                  <c:v>2.7308882628893398</c:v>
                </c:pt>
                <c:pt idx="28">
                  <c:v>1.1771167077264857</c:v>
                </c:pt>
                <c:pt idx="29">
                  <c:v>1.4172214847778015</c:v>
                </c:pt>
                <c:pt idx="30">
                  <c:v>1.2730691768241535</c:v>
                </c:pt>
                <c:pt idx="31">
                  <c:v>1.4600384090161656</c:v>
                </c:pt>
                <c:pt idx="32">
                  <c:v>1.6509219745876922</c:v>
                </c:pt>
                <c:pt idx="33">
                  <c:v>1.8980746741216936</c:v>
                </c:pt>
                <c:pt idx="34">
                  <c:v>1.5147359007854246</c:v>
                </c:pt>
                <c:pt idx="35">
                  <c:v>1.4261650044217493</c:v>
                </c:pt>
                <c:pt idx="36">
                  <c:v>2.5729790662204346</c:v>
                </c:pt>
                <c:pt idx="37">
                  <c:v>1.7927512110997719</c:v>
                </c:pt>
                <c:pt idx="38">
                  <c:v>1.9762382026555418</c:v>
                </c:pt>
                <c:pt idx="39">
                  <c:v>1.7348710808653041</c:v>
                </c:pt>
                <c:pt idx="40">
                  <c:v>1.9220515117874128</c:v>
                </c:pt>
                <c:pt idx="41">
                  <c:v>2.1208227179417793</c:v>
                </c:pt>
                <c:pt idx="42">
                  <c:v>1.9207550043789612</c:v>
                </c:pt>
                <c:pt idx="43">
                  <c:v>1.7361529307597605</c:v>
                </c:pt>
                <c:pt idx="44">
                  <c:v>1.8234812167186218</c:v>
                </c:pt>
                <c:pt idx="45">
                  <c:v>1.9638763784299584</c:v>
                </c:pt>
                <c:pt idx="46">
                  <c:v>2.8483077668674524</c:v>
                </c:pt>
                <c:pt idx="47">
                  <c:v>1.8613622057751495</c:v>
                </c:pt>
                <c:pt idx="48">
                  <c:v>1.9510136777648961</c:v>
                </c:pt>
                <c:pt idx="49">
                  <c:v>2.0449869939017833</c:v>
                </c:pt>
                <c:pt idx="50">
                  <c:v>2.0648925402293576</c:v>
                </c:pt>
                <c:pt idx="51">
                  <c:v>2.0384646444235406</c:v>
                </c:pt>
                <c:pt idx="52">
                  <c:v>2.0543282144409614</c:v>
                </c:pt>
                <c:pt idx="53">
                  <c:v>2.2387779485645591</c:v>
                </c:pt>
                <c:pt idx="54">
                  <c:v>2.0519414361232986</c:v>
                </c:pt>
                <c:pt idx="55">
                  <c:v>2.0982944980015423</c:v>
                </c:pt>
                <c:pt idx="56">
                  <c:v>2.143409911705767</c:v>
                </c:pt>
                <c:pt idx="57">
                  <c:v>2.0886731804468655</c:v>
                </c:pt>
                <c:pt idx="58">
                  <c:v>1.9648291965360738</c:v>
                </c:pt>
                <c:pt idx="59">
                  <c:v>1.9747893557514868</c:v>
                </c:pt>
                <c:pt idx="60">
                  <c:v>2.8210057611133776</c:v>
                </c:pt>
                <c:pt idx="61">
                  <c:v>2.2061028380652021</c:v>
                </c:pt>
                <c:pt idx="62">
                  <c:v>2.0801863355218373</c:v>
                </c:pt>
                <c:pt idx="63">
                  <c:v>1.9716854254441967</c:v>
                </c:pt>
                <c:pt idx="64">
                  <c:v>1.9102938541348131</c:v>
                </c:pt>
                <c:pt idx="65">
                  <c:v>1.7863074551901303</c:v>
                </c:pt>
                <c:pt idx="66">
                  <c:v>1.7263745406571975</c:v>
                </c:pt>
                <c:pt idx="67">
                  <c:v>1.7917884685319441</c:v>
                </c:pt>
                <c:pt idx="68">
                  <c:v>1.7697316954139386</c:v>
                </c:pt>
                <c:pt idx="69">
                  <c:v>1.7212863805690144</c:v>
                </c:pt>
                <c:pt idx="70">
                  <c:v>1.7260945582309548</c:v>
                </c:pt>
                <c:pt idx="71">
                  <c:v>1.832247929480636</c:v>
                </c:pt>
                <c:pt idx="72">
                  <c:v>2.1812565089141915</c:v>
                </c:pt>
                <c:pt idx="73">
                  <c:v>2.1599659371479119</c:v>
                </c:pt>
                <c:pt idx="74">
                  <c:v>2.0925775893646676</c:v>
                </c:pt>
                <c:pt idx="75">
                  <c:v>3.7239528227982026</c:v>
                </c:pt>
                <c:pt idx="76">
                  <c:v>8.0437632768763017</c:v>
                </c:pt>
                <c:pt idx="77">
                  <c:v>4.7066457817966558</c:v>
                </c:pt>
                <c:pt idx="78">
                  <c:v>2.582915101817286</c:v>
                </c:pt>
                <c:pt idx="79">
                  <c:v>3.5531621078442974</c:v>
                </c:pt>
                <c:pt idx="80">
                  <c:v>5.8630319971986626</c:v>
                </c:pt>
                <c:pt idx="81">
                  <c:v>10.266373893146465</c:v>
                </c:pt>
                <c:pt idx="82">
                  <c:v>8.8331558894219171</c:v>
                </c:pt>
                <c:pt idx="83">
                  <c:v>4.2030187819343867</c:v>
                </c:pt>
                <c:pt idx="84">
                  <c:v>2.3853765816060215</c:v>
                </c:pt>
                <c:pt idx="85">
                  <c:v>2.6692756829774638</c:v>
                </c:pt>
                <c:pt idx="86">
                  <c:v>7.9195068199670891</c:v>
                </c:pt>
                <c:pt idx="87">
                  <c:v>22.617231842343465</c:v>
                </c:pt>
                <c:pt idx="88">
                  <c:v>20.068175487606599</c:v>
                </c:pt>
                <c:pt idx="89">
                  <c:v>13.402696827390526</c:v>
                </c:pt>
                <c:pt idx="90">
                  <c:v>6.024098677410727</c:v>
                </c:pt>
                <c:pt idx="91">
                  <c:v>3.4878656692599654</c:v>
                </c:pt>
                <c:pt idx="92">
                  <c:v>2.7222143428528374</c:v>
                </c:pt>
                <c:pt idx="93">
                  <c:v>2.4022856478656927</c:v>
                </c:pt>
                <c:pt idx="94">
                  <c:v>2.5275587443464311</c:v>
                </c:pt>
                <c:pt idx="95">
                  <c:v>2.5730277718146444</c:v>
                </c:pt>
                <c:pt idx="96">
                  <c:v>2.5515554309355148</c:v>
                </c:pt>
                <c:pt idx="97">
                  <c:v>3.8924355821816183</c:v>
                </c:pt>
                <c:pt idx="98">
                  <c:v>4.1731522742664859</c:v>
                </c:pt>
                <c:pt idx="99">
                  <c:v>2.8311621177770636</c:v>
                </c:pt>
                <c:pt idx="100">
                  <c:v>2.687692455375684</c:v>
                </c:pt>
                <c:pt idx="101">
                  <c:v>2.6727521592579357</c:v>
                </c:pt>
                <c:pt idx="102">
                  <c:v>2.6344192285347714</c:v>
                </c:pt>
                <c:pt idx="103">
                  <c:v>2.64950678732801</c:v>
                </c:pt>
                <c:pt idx="104">
                  <c:v>2.5663334630960075</c:v>
                </c:pt>
                <c:pt idx="105">
                  <c:v>2.5054035287363998</c:v>
                </c:pt>
                <c:pt idx="106">
                  <c:v>2.5611863291840744</c:v>
                </c:pt>
                <c:pt idx="107">
                  <c:v>2.6030504353162627</c:v>
                </c:pt>
                <c:pt idx="108">
                  <c:v>2.6526204129184401</c:v>
                </c:pt>
                <c:pt idx="109">
                  <c:v>2.7920381745479537</c:v>
                </c:pt>
                <c:pt idx="110">
                  <c:v>2.8998270094560792</c:v>
                </c:pt>
                <c:pt idx="111">
                  <c:v>2.7798187653562612</c:v>
                </c:pt>
                <c:pt idx="112">
                  <c:v>2.7929172467270678</c:v>
                </c:pt>
                <c:pt idx="113">
                  <c:v>2.8536212102533267</c:v>
                </c:pt>
                <c:pt idx="114">
                  <c:v>2.8563961087723366</c:v>
                </c:pt>
                <c:pt idx="115">
                  <c:v>2.9542787960579431</c:v>
                </c:pt>
                <c:pt idx="116">
                  <c:v>2.9895322638601467</c:v>
                </c:pt>
                <c:pt idx="117">
                  <c:v>2.987209192418578</c:v>
                </c:pt>
                <c:pt idx="118">
                  <c:v>2.9921499752420142</c:v>
                </c:pt>
                <c:pt idx="119">
                  <c:v>2.9754514201767224</c:v>
                </c:pt>
                <c:pt idx="120">
                  <c:v>2.8882459295069003</c:v>
                </c:pt>
                <c:pt idx="121">
                  <c:v>2.9386803217742572</c:v>
                </c:pt>
                <c:pt idx="122">
                  <c:v>3.0357575682184343</c:v>
                </c:pt>
                <c:pt idx="123">
                  <c:v>3.0740757268383474</c:v>
                </c:pt>
                <c:pt idx="124">
                  <c:v>2.8568036195399618</c:v>
                </c:pt>
                <c:pt idx="125">
                  <c:v>2.9187354213677237</c:v>
                </c:pt>
                <c:pt idx="126">
                  <c:v>3.00227216923617</c:v>
                </c:pt>
                <c:pt idx="127">
                  <c:v>2.9200860549583854</c:v>
                </c:pt>
                <c:pt idx="128">
                  <c:v>3.002866411347441</c:v>
                </c:pt>
                <c:pt idx="129">
                  <c:v>3.0657362591781272</c:v>
                </c:pt>
                <c:pt idx="130">
                  <c:v>3.0552652990615825</c:v>
                </c:pt>
                <c:pt idx="131">
                  <c:v>3.1172314927374472</c:v>
                </c:pt>
                <c:pt idx="132">
                  <c:v>3.0441263509066454</c:v>
                </c:pt>
                <c:pt idx="133">
                  <c:v>3.0785301761470434</c:v>
                </c:pt>
                <c:pt idx="134">
                  <c:v>3.0144865016076898</c:v>
                </c:pt>
                <c:pt idx="135">
                  <c:v>3.038650185206432</c:v>
                </c:pt>
                <c:pt idx="136">
                  <c:v>2.9951112613368407</c:v>
                </c:pt>
                <c:pt idx="137">
                  <c:v>2.9662326511588151</c:v>
                </c:pt>
                <c:pt idx="138">
                  <c:v>3.2624003256733047</c:v>
                </c:pt>
                <c:pt idx="139">
                  <c:v>3.1148886869617103</c:v>
                </c:pt>
                <c:pt idx="140">
                  <c:v>3.1561339690069801</c:v>
                </c:pt>
                <c:pt idx="141">
                  <c:v>3.3302109563273659</c:v>
                </c:pt>
                <c:pt idx="142">
                  <c:v>3.4082077170302489</c:v>
                </c:pt>
                <c:pt idx="143">
                  <c:v>3.3328188578367768</c:v>
                </c:pt>
                <c:pt idx="144">
                  <c:v>3.7681587034026398</c:v>
                </c:pt>
                <c:pt idx="145">
                  <c:v>3.9152238210354788</c:v>
                </c:pt>
                <c:pt idx="146">
                  <c:v>2.9669106782480568</c:v>
                </c:pt>
                <c:pt idx="147">
                  <c:v>3.1157925702951044</c:v>
                </c:pt>
                <c:pt idx="148">
                  <c:v>3.0175513070146542</c:v>
                </c:pt>
                <c:pt idx="149">
                  <c:v>2.7722502321000499</c:v>
                </c:pt>
                <c:pt idx="150">
                  <c:v>2.8751719155224849</c:v>
                </c:pt>
                <c:pt idx="151">
                  <c:v>2.8073955621272102</c:v>
                </c:pt>
                <c:pt idx="152">
                  <c:v>3.2717514706741344</c:v>
                </c:pt>
                <c:pt idx="153">
                  <c:v>3.3749531365228118</c:v>
                </c:pt>
                <c:pt idx="154">
                  <c:v>3.4459020893323262</c:v>
                </c:pt>
                <c:pt idx="155">
                  <c:v>3.3662600550986035</c:v>
                </c:pt>
                <c:pt idx="156">
                  <c:v>3.2158359504757081</c:v>
                </c:pt>
                <c:pt idx="157">
                  <c:v>3.4355587721463614</c:v>
                </c:pt>
                <c:pt idx="158">
                  <c:v>3.6187904778408528</c:v>
                </c:pt>
                <c:pt idx="159">
                  <c:v>3.5964930763755039</c:v>
                </c:pt>
                <c:pt idx="160">
                  <c:v>3.6342808143494341</c:v>
                </c:pt>
                <c:pt idx="161">
                  <c:v>3.7085056567066332</c:v>
                </c:pt>
                <c:pt idx="162">
                  <c:v>3.6051026020003141</c:v>
                </c:pt>
                <c:pt idx="163">
                  <c:v>3.5404695329912288</c:v>
                </c:pt>
                <c:pt idx="164">
                  <c:v>3.6888111945198392</c:v>
                </c:pt>
                <c:pt idx="165">
                  <c:v>3.7013940273479751</c:v>
                </c:pt>
                <c:pt idx="166">
                  <c:v>3.6841896336123479</c:v>
                </c:pt>
                <c:pt idx="167">
                  <c:v>3.5846567105650458</c:v>
                </c:pt>
                <c:pt idx="168">
                  <c:v>3.5527920031379141</c:v>
                </c:pt>
                <c:pt idx="169">
                  <c:v>3.7011090826908766</c:v>
                </c:pt>
                <c:pt idx="170">
                  <c:v>3.977317084695581</c:v>
                </c:pt>
                <c:pt idx="171">
                  <c:v>3.798363136017048</c:v>
                </c:pt>
                <c:pt idx="172">
                  <c:v>3.7386610399590632</c:v>
                </c:pt>
                <c:pt idx="173">
                  <c:v>3.7913447577409261</c:v>
                </c:pt>
                <c:pt idx="174">
                  <c:v>3.9044181793640806</c:v>
                </c:pt>
                <c:pt idx="175">
                  <c:v>3.8965453108844921</c:v>
                </c:pt>
                <c:pt idx="176">
                  <c:v>3.865235606078989</c:v>
                </c:pt>
                <c:pt idx="177">
                  <c:v>3.9552012231645084</c:v>
                </c:pt>
                <c:pt idx="178">
                  <c:v>4.0510162394591411</c:v>
                </c:pt>
                <c:pt idx="179">
                  <c:v>4.0669485931727083</c:v>
                </c:pt>
                <c:pt idx="180">
                  <c:v>4.0259341296023869</c:v>
                </c:pt>
                <c:pt idx="181">
                  <c:v>4.0525436799317376</c:v>
                </c:pt>
                <c:pt idx="182">
                  <c:v>4.1244258311025153</c:v>
                </c:pt>
                <c:pt idx="183">
                  <c:v>4.2340761005024348</c:v>
                </c:pt>
                <c:pt idx="184">
                  <c:v>4.2448860168690308</c:v>
                </c:pt>
                <c:pt idx="185">
                  <c:v>4.2573460544080071</c:v>
                </c:pt>
                <c:pt idx="186">
                  <c:v>4.2348570739574116</c:v>
                </c:pt>
                <c:pt idx="187">
                  <c:v>4.0916084201585852</c:v>
                </c:pt>
                <c:pt idx="188">
                  <c:v>4.0986806954383441</c:v>
                </c:pt>
                <c:pt idx="189">
                  <c:v>4.0853660531065854</c:v>
                </c:pt>
                <c:pt idx="190">
                  <c:v>4.1144607096563073</c:v>
                </c:pt>
                <c:pt idx="191">
                  <c:v>4.2041071048258809</c:v>
                </c:pt>
                <c:pt idx="192">
                  <c:v>4.3329458831530028</c:v>
                </c:pt>
                <c:pt idx="193">
                  <c:v>4.3845245579224637</c:v>
                </c:pt>
                <c:pt idx="194">
                  <c:v>4.3516972225167603</c:v>
                </c:pt>
                <c:pt idx="195">
                  <c:v>4.4698784239728893</c:v>
                </c:pt>
                <c:pt idx="196">
                  <c:v>4.5454735196655411</c:v>
                </c:pt>
                <c:pt idx="197">
                  <c:v>4.5432044598168675</c:v>
                </c:pt>
                <c:pt idx="198">
                  <c:v>4.4413042636074369</c:v>
                </c:pt>
                <c:pt idx="199">
                  <c:v>4.3447770575540314</c:v>
                </c:pt>
                <c:pt idx="200">
                  <c:v>4.4058788365647779</c:v>
                </c:pt>
                <c:pt idx="201">
                  <c:v>4.4377729736091567</c:v>
                </c:pt>
                <c:pt idx="202">
                  <c:v>4.417562862879632</c:v>
                </c:pt>
                <c:pt idx="203">
                  <c:v>4.5412398497808244</c:v>
                </c:pt>
                <c:pt idx="204">
                  <c:v>4.5623438047927163</c:v>
                </c:pt>
                <c:pt idx="205">
                  <c:v>4.4793374775702501</c:v>
                </c:pt>
                <c:pt idx="206">
                  <c:v>4.5353462488512735</c:v>
                </c:pt>
                <c:pt idx="207">
                  <c:v>4.6295847753111516</c:v>
                </c:pt>
                <c:pt idx="208">
                  <c:v>4.6115455111169084</c:v>
                </c:pt>
                <c:pt idx="209">
                  <c:v>4.5666953077356753</c:v>
                </c:pt>
                <c:pt idx="210">
                  <c:v>4.5415100223346716</c:v>
                </c:pt>
                <c:pt idx="211">
                  <c:v>4.5287159907764991</c:v>
                </c:pt>
                <c:pt idx="212">
                  <c:v>4.5470204652937332</c:v>
                </c:pt>
                <c:pt idx="213">
                  <c:v>4.6031863091225818</c:v>
                </c:pt>
                <c:pt idx="214">
                  <c:v>4.6423541103043604</c:v>
                </c:pt>
                <c:pt idx="215">
                  <c:v>4.6697052800097909</c:v>
                </c:pt>
                <c:pt idx="216">
                  <c:v>4.6909222204383854</c:v>
                </c:pt>
                <c:pt idx="217">
                  <c:v>4.6902935864790098</c:v>
                </c:pt>
                <c:pt idx="218">
                  <c:v>4.7191476146813898</c:v>
                </c:pt>
                <c:pt idx="219">
                  <c:v>4.7058133526047783</c:v>
                </c:pt>
                <c:pt idx="220">
                  <c:v>4.7216327209017006</c:v>
                </c:pt>
                <c:pt idx="221">
                  <c:v>4.8094570356584407</c:v>
                </c:pt>
                <c:pt idx="222">
                  <c:v>4.825389389372007</c:v>
                </c:pt>
                <c:pt idx="223">
                  <c:v>4.8199279957750454</c:v>
                </c:pt>
                <c:pt idx="224">
                  <c:v>4.7660752989260518</c:v>
                </c:pt>
                <c:pt idx="225">
                  <c:v>4.8053855151417837</c:v>
                </c:pt>
                <c:pt idx="226">
                  <c:v>4.8355754048315127</c:v>
                </c:pt>
                <c:pt idx="227">
                  <c:v>4.8985140363583444</c:v>
                </c:pt>
                <c:pt idx="228">
                  <c:v>4.8973107800324875</c:v>
                </c:pt>
                <c:pt idx="229">
                  <c:v>4.8884850934467838</c:v>
                </c:pt>
                <c:pt idx="230">
                  <c:v>4.9695955943293537</c:v>
                </c:pt>
                <c:pt idx="231">
                  <c:v>5.0471109837482917</c:v>
                </c:pt>
                <c:pt idx="232">
                  <c:v>5.0848741397465158</c:v>
                </c:pt>
                <c:pt idx="233">
                  <c:v>5.2523601084818301</c:v>
                </c:pt>
                <c:pt idx="234">
                  <c:v>5.2130351201628473</c:v>
                </c:pt>
                <c:pt idx="235">
                  <c:v>5.2988359656491131</c:v>
                </c:pt>
                <c:pt idx="236">
                  <c:v>5.314124913300053</c:v>
                </c:pt>
                <c:pt idx="237">
                  <c:v>5.4178668096671077</c:v>
                </c:pt>
                <c:pt idx="238">
                  <c:v>5.4946209599651779</c:v>
                </c:pt>
                <c:pt idx="239">
                  <c:v>5.5910990020672271</c:v>
                </c:pt>
                <c:pt idx="240">
                  <c:v>5.6049931144070069</c:v>
                </c:pt>
                <c:pt idx="241">
                  <c:v>5.6596316323525757</c:v>
                </c:pt>
                <c:pt idx="242">
                  <c:v>5.614850098078171</c:v>
                </c:pt>
                <c:pt idx="243">
                  <c:v>5.5850776436177192</c:v>
                </c:pt>
                <c:pt idx="244">
                  <c:v>5.6231502116594925</c:v>
                </c:pt>
                <c:pt idx="245">
                  <c:v>5.7840943257610293</c:v>
                </c:pt>
                <c:pt idx="246">
                  <c:v>5.913124797662654</c:v>
                </c:pt>
                <c:pt idx="247">
                  <c:v>5.9660050566606175</c:v>
                </c:pt>
                <c:pt idx="248">
                  <c:v>5.8689769741677953</c:v>
                </c:pt>
                <c:pt idx="249">
                  <c:v>5.7585506935437554</c:v>
                </c:pt>
                <c:pt idx="250">
                  <c:v>5.6693953649411437</c:v>
                </c:pt>
                <c:pt idx="251">
                  <c:v>5.5424424884922665</c:v>
                </c:pt>
                <c:pt idx="252">
                  <c:v>5.4220904405008561</c:v>
                </c:pt>
                <c:pt idx="253">
                  <c:v>5.5479331971172199</c:v>
                </c:pt>
                <c:pt idx="254">
                  <c:v>5.660829811858318</c:v>
                </c:pt>
                <c:pt idx="255">
                  <c:v>5.6661389805489941</c:v>
                </c:pt>
                <c:pt idx="256">
                  <c:v>5.7072910115116064</c:v>
                </c:pt>
                <c:pt idx="257">
                  <c:v>5.7566449427421471</c:v>
                </c:pt>
                <c:pt idx="258">
                  <c:v>5.7756272151701094</c:v>
                </c:pt>
                <c:pt idx="259">
                  <c:v>5.8020157568970285</c:v>
                </c:pt>
                <c:pt idx="260">
                  <c:v>5.888356832901672</c:v>
                </c:pt>
                <c:pt idx="261">
                  <c:v>5.9794618848477565</c:v>
                </c:pt>
                <c:pt idx="262">
                  <c:v>5.9942302217250498</c:v>
                </c:pt>
                <c:pt idx="263">
                  <c:v>6.0135857276618507</c:v>
                </c:pt>
                <c:pt idx="264">
                  <c:v>5.9405297497824039</c:v>
                </c:pt>
                <c:pt idx="265">
                  <c:v>5.9045100806284134</c:v>
                </c:pt>
                <c:pt idx="266">
                  <c:v>5.9012685829287719</c:v>
                </c:pt>
                <c:pt idx="267">
                  <c:v>5.8867506842711572</c:v>
                </c:pt>
                <c:pt idx="268">
                  <c:v>5.9242682496912416</c:v>
                </c:pt>
                <c:pt idx="269">
                  <c:v>6.0144450655068571</c:v>
                </c:pt>
                <c:pt idx="270">
                  <c:v>5.9993869363308656</c:v>
                </c:pt>
                <c:pt idx="271">
                  <c:v>6.0776587172291361</c:v>
                </c:pt>
                <c:pt idx="272">
                  <c:v>6.0974366206260706</c:v>
                </c:pt>
                <c:pt idx="273">
                  <c:v>6.200269900607509</c:v>
                </c:pt>
                <c:pt idx="274">
                  <c:v>6.1572957892320028</c:v>
                </c:pt>
                <c:pt idx="275">
                  <c:v>6.2328466832041558</c:v>
                </c:pt>
                <c:pt idx="276">
                  <c:v>6.200142143087553</c:v>
                </c:pt>
                <c:pt idx="277">
                  <c:v>6.2225377578662942</c:v>
                </c:pt>
                <c:pt idx="278">
                  <c:v>6.3233475685772573</c:v>
                </c:pt>
                <c:pt idx="279">
                  <c:v>6.3080832029020248</c:v>
                </c:pt>
                <c:pt idx="280">
                  <c:v>6.3667096855647936</c:v>
                </c:pt>
                <c:pt idx="281">
                  <c:v>6.3917475937010506</c:v>
                </c:pt>
                <c:pt idx="282">
                  <c:v>6.4497110505564024</c:v>
                </c:pt>
                <c:pt idx="283">
                  <c:v>6.455128242432866</c:v>
                </c:pt>
                <c:pt idx="284">
                  <c:v>6.4215642498820005</c:v>
                </c:pt>
                <c:pt idx="285">
                  <c:v>6.3885453354910506</c:v>
                </c:pt>
                <c:pt idx="286">
                  <c:v>6.2949796447110469</c:v>
                </c:pt>
                <c:pt idx="287">
                  <c:v>6.291413962864663</c:v>
                </c:pt>
                <c:pt idx="288">
                  <c:v>6.2117031449347939</c:v>
                </c:pt>
                <c:pt idx="289">
                  <c:v>6.1048523560295331</c:v>
                </c:pt>
                <c:pt idx="290">
                  <c:v>6.5495188792098356</c:v>
                </c:pt>
                <c:pt idx="291">
                  <c:v>9.7847962977966034</c:v>
                </c:pt>
                <c:pt idx="292">
                  <c:v>7.8144462754826121</c:v>
                </c:pt>
                <c:pt idx="293">
                  <c:v>7.8650285033718612</c:v>
                </c:pt>
                <c:pt idx="294">
                  <c:v>8.0989846228108604</c:v>
                </c:pt>
                <c:pt idx="295">
                  <c:v>9.4673486635131443</c:v>
                </c:pt>
                <c:pt idx="296">
                  <c:v>11.611996681750014</c:v>
                </c:pt>
                <c:pt idx="297">
                  <c:v>11.769429354776635</c:v>
                </c:pt>
                <c:pt idx="298">
                  <c:v>11.62440778451627</c:v>
                </c:pt>
                <c:pt idx="299">
                  <c:v>10.419414219490594</c:v>
                </c:pt>
                <c:pt idx="300">
                  <c:v>11.169535626131671</c:v>
                </c:pt>
                <c:pt idx="301">
                  <c:v>11.325003689122191</c:v>
                </c:pt>
                <c:pt idx="302">
                  <c:v>15.222970021543379</c:v>
                </c:pt>
                <c:pt idx="303">
                  <c:v>20.10595688827836</c:v>
                </c:pt>
                <c:pt idx="304">
                  <c:v>23.022493293975611</c:v>
                </c:pt>
                <c:pt idx="305">
                  <c:v>22.925096596436916</c:v>
                </c:pt>
                <c:pt idx="306">
                  <c:v>23.459905314406221</c:v>
                </c:pt>
                <c:pt idx="307">
                  <c:v>26.789135283492286</c:v>
                </c:pt>
                <c:pt idx="308">
                  <c:v>30.330333268006228</c:v>
                </c:pt>
                <c:pt idx="309">
                  <c:v>31.170110994278588</c:v>
                </c:pt>
                <c:pt idx="310">
                  <c:v>33.237936078521244</c:v>
                </c:pt>
                <c:pt idx="311">
                  <c:v>31.536142312924181</c:v>
                </c:pt>
                <c:pt idx="312">
                  <c:v>29.492594126875485</c:v>
                </c:pt>
                <c:pt idx="313">
                  <c:v>31.417185444011761</c:v>
                </c:pt>
                <c:pt idx="314">
                  <c:v>34.02892029677264</c:v>
                </c:pt>
                <c:pt idx="315">
                  <c:v>32.035212375469222</c:v>
                </c:pt>
                <c:pt idx="316">
                  <c:v>34.828916703774922</c:v>
                </c:pt>
                <c:pt idx="317">
                  <c:v>30.121480482418661</c:v>
                </c:pt>
                <c:pt idx="318">
                  <c:v>29.510747407789854</c:v>
                </c:pt>
                <c:pt idx="319">
                  <c:v>28.752684463562357</c:v>
                </c:pt>
                <c:pt idx="320">
                  <c:v>28.512579686511046</c:v>
                </c:pt>
                <c:pt idx="321">
                  <c:v>27.540751343007738</c:v>
                </c:pt>
                <c:pt idx="322">
                  <c:v>26.704200456921026</c:v>
                </c:pt>
                <c:pt idx="323">
                  <c:v>25.579708378563396</c:v>
                </c:pt>
                <c:pt idx="324">
                  <c:v>24.809917091711235</c:v>
                </c:pt>
                <c:pt idx="325">
                  <c:v>23.638050349673101</c:v>
                </c:pt>
                <c:pt idx="326">
                  <c:v>23.88103816301853</c:v>
                </c:pt>
                <c:pt idx="327">
                  <c:v>24.149000063034869</c:v>
                </c:pt>
                <c:pt idx="328">
                  <c:v>24.052320632075116</c:v>
                </c:pt>
                <c:pt idx="329">
                  <c:v>22.877556196228873</c:v>
                </c:pt>
                <c:pt idx="330">
                  <c:v>22.018933764920899</c:v>
                </c:pt>
                <c:pt idx="331">
                  <c:v>21.736223147772062</c:v>
                </c:pt>
                <c:pt idx="332">
                  <c:v>22.800684098283305</c:v>
                </c:pt>
                <c:pt idx="333">
                  <c:v>23.067152949675151</c:v>
                </c:pt>
                <c:pt idx="334">
                  <c:v>22.083272079400434</c:v>
                </c:pt>
                <c:pt idx="335">
                  <c:v>20.89472155440026</c:v>
                </c:pt>
                <c:pt idx="336">
                  <c:v>21.788430456500897</c:v>
                </c:pt>
                <c:pt idx="337">
                  <c:v>24.718389527715754</c:v>
                </c:pt>
                <c:pt idx="338">
                  <c:v>24.236912666643352</c:v>
                </c:pt>
                <c:pt idx="339">
                  <c:v>22.794353327790365</c:v>
                </c:pt>
                <c:pt idx="340">
                  <c:v>22.160743267098876</c:v>
                </c:pt>
                <c:pt idx="341">
                  <c:v>20.966245129576198</c:v>
                </c:pt>
                <c:pt idx="342">
                  <c:v>22.891405992258896</c:v>
                </c:pt>
                <c:pt idx="343">
                  <c:v>23.070536747819425</c:v>
                </c:pt>
                <c:pt idx="344">
                  <c:v>21.771176898813913</c:v>
                </c:pt>
                <c:pt idx="345">
                  <c:v>20.991833078103284</c:v>
                </c:pt>
                <c:pt idx="346">
                  <c:v>24.929782691598586</c:v>
                </c:pt>
                <c:pt idx="347">
                  <c:v>24.122213476644951</c:v>
                </c:pt>
                <c:pt idx="348">
                  <c:v>23.271694732291454</c:v>
                </c:pt>
                <c:pt idx="349">
                  <c:v>24.333768789895778</c:v>
                </c:pt>
                <c:pt idx="350">
                  <c:v>24.384733602809117</c:v>
                </c:pt>
                <c:pt idx="351">
                  <c:v>23.682468116543234</c:v>
                </c:pt>
                <c:pt idx="352">
                  <c:v>23.46402218253618</c:v>
                </c:pt>
                <c:pt idx="353">
                  <c:v>22.932474352832859</c:v>
                </c:pt>
                <c:pt idx="354">
                  <c:v>23.684575027023911</c:v>
                </c:pt>
                <c:pt idx="355">
                  <c:v>25.550745983407342</c:v>
                </c:pt>
                <c:pt idx="356">
                  <c:v>25.965168490715705</c:v>
                </c:pt>
                <c:pt idx="357">
                  <c:v>24.705831047684761</c:v>
                </c:pt>
                <c:pt idx="358">
                  <c:v>22.481143179729678</c:v>
                </c:pt>
                <c:pt idx="359">
                  <c:v>21.38344726845585</c:v>
                </c:pt>
                <c:pt idx="360">
                  <c:v>20.52574326340595</c:v>
                </c:pt>
                <c:pt idx="361">
                  <c:v>21.995830578846356</c:v>
                </c:pt>
                <c:pt idx="362">
                  <c:v>23.240429114617193</c:v>
                </c:pt>
                <c:pt idx="363">
                  <c:v>24.996046147445949</c:v>
                </c:pt>
                <c:pt idx="364">
                  <c:v>22.537613587960479</c:v>
                </c:pt>
                <c:pt idx="365">
                  <c:v>21.467190252823478</c:v>
                </c:pt>
                <c:pt idx="366">
                  <c:v>21.228170784450512</c:v>
                </c:pt>
                <c:pt idx="367">
                  <c:v>21.452353132249979</c:v>
                </c:pt>
                <c:pt idx="368">
                  <c:v>21.6881654947714</c:v>
                </c:pt>
                <c:pt idx="369">
                  <c:v>22.104557459757345</c:v>
                </c:pt>
                <c:pt idx="370">
                  <c:v>23.680699933134036</c:v>
                </c:pt>
                <c:pt idx="371">
                  <c:v>24.217119761964589</c:v>
                </c:pt>
                <c:pt idx="372">
                  <c:v>23.006149040209966</c:v>
                </c:pt>
                <c:pt idx="373">
                  <c:v>22.40505194064983</c:v>
                </c:pt>
                <c:pt idx="374">
                  <c:v>21.697536259517083</c:v>
                </c:pt>
                <c:pt idx="375">
                  <c:v>21.055822511871114</c:v>
                </c:pt>
                <c:pt idx="376">
                  <c:v>20.217631199895159</c:v>
                </c:pt>
                <c:pt idx="377">
                  <c:v>20.170114121180696</c:v>
                </c:pt>
                <c:pt idx="378">
                  <c:v>20.244029551494407</c:v>
                </c:pt>
                <c:pt idx="379">
                  <c:v>20.497630739990335</c:v>
                </c:pt>
                <c:pt idx="380">
                  <c:v>20.124630321609175</c:v>
                </c:pt>
                <c:pt idx="381">
                  <c:v>20.792423198938515</c:v>
                </c:pt>
                <c:pt idx="382">
                  <c:v>21.174421148556515</c:v>
                </c:pt>
                <c:pt idx="383">
                  <c:v>20.201330460314349</c:v>
                </c:pt>
                <c:pt idx="384">
                  <c:v>20.57997888904686</c:v>
                </c:pt>
                <c:pt idx="385">
                  <c:v>20.68105887231161</c:v>
                </c:pt>
                <c:pt idx="386">
                  <c:v>20.483441873121059</c:v>
                </c:pt>
                <c:pt idx="387">
                  <c:v>20.776598868410794</c:v>
                </c:pt>
                <c:pt idx="388">
                  <c:v>20.840288929186105</c:v>
                </c:pt>
                <c:pt idx="389">
                  <c:v>21.205549084249167</c:v>
                </c:pt>
                <c:pt idx="390">
                  <c:v>20.987103150242117</c:v>
                </c:pt>
                <c:pt idx="391">
                  <c:v>20.199513227543054</c:v>
                </c:pt>
                <c:pt idx="392">
                  <c:v>20.017450386326377</c:v>
                </c:pt>
                <c:pt idx="393">
                  <c:v>20.40839185558832</c:v>
                </c:pt>
                <c:pt idx="394">
                  <c:v>21.082530160924598</c:v>
                </c:pt>
                <c:pt idx="395">
                  <c:v>22.045901318298753</c:v>
                </c:pt>
                <c:pt idx="396">
                  <c:v>25.989823126292151</c:v>
                </c:pt>
                <c:pt idx="397">
                  <c:v>21.779928495704787</c:v>
                </c:pt>
                <c:pt idx="398">
                  <c:v>22.739552316708966</c:v>
                </c:pt>
                <c:pt idx="399">
                  <c:v>22.431656414159129</c:v>
                </c:pt>
                <c:pt idx="400">
                  <c:v>21.152835707671429</c:v>
                </c:pt>
                <c:pt idx="401">
                  <c:v>20.186046245715694</c:v>
                </c:pt>
                <c:pt idx="402">
                  <c:v>20.476914561411963</c:v>
                </c:pt>
                <c:pt idx="403">
                  <c:v>20.194778566629601</c:v>
                </c:pt>
                <c:pt idx="404">
                  <c:v>19.966249678118036</c:v>
                </c:pt>
                <c:pt idx="405">
                  <c:v>19.944271498568572</c:v>
                </c:pt>
                <c:pt idx="406">
                  <c:v>20.139079207392072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43-4FB3-B418-DAB55DCA6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'013C'!$Q$14:$Q$950</c:f>
              <c:numCache>
                <c:formatCode>0.0</c:formatCode>
                <c:ptCount val="937"/>
                <c:pt idx="0">
                  <c:v>6.8664426308209112E-2</c:v>
                </c:pt>
                <c:pt idx="1">
                  <c:v>9.3787085933749292E-2</c:v>
                </c:pt>
                <c:pt idx="2">
                  <c:v>0.10437493999039851</c:v>
                </c:pt>
                <c:pt idx="3">
                  <c:v>0.11239414306289011</c:v>
                </c:pt>
                <c:pt idx="4">
                  <c:v>0.16370451272203543</c:v>
                </c:pt>
                <c:pt idx="5">
                  <c:v>0.76232549207873246</c:v>
                </c:pt>
                <c:pt idx="6">
                  <c:v>2.0646315410465674</c:v>
                </c:pt>
                <c:pt idx="7">
                  <c:v>2.5199719155064808</c:v>
                </c:pt>
                <c:pt idx="8">
                  <c:v>3.7164620739318286</c:v>
                </c:pt>
                <c:pt idx="9">
                  <c:v>2.0962698031685068</c:v>
                </c:pt>
                <c:pt idx="10">
                  <c:v>0.75098583773403749</c:v>
                </c:pt>
                <c:pt idx="11">
                  <c:v>0.33968843014882372</c:v>
                </c:pt>
                <c:pt idx="12">
                  <c:v>0.1499841574651945</c:v>
                </c:pt>
                <c:pt idx="13">
                  <c:v>0.17598391742678832</c:v>
                </c:pt>
                <c:pt idx="14">
                  <c:v>0.1535552088334132</c:v>
                </c:pt>
                <c:pt idx="15">
                  <c:v>0.12316994719155071</c:v>
                </c:pt>
                <c:pt idx="16">
                  <c:v>0.11233149303888623</c:v>
                </c:pt>
                <c:pt idx="17">
                  <c:v>9.3160585693710954E-2</c:v>
                </c:pt>
                <c:pt idx="18">
                  <c:v>0.10757009121459443</c:v>
                </c:pt>
                <c:pt idx="19">
                  <c:v>0.10199423907825263</c:v>
                </c:pt>
                <c:pt idx="20">
                  <c:v>0.16558401344215076</c:v>
                </c:pt>
                <c:pt idx="21">
                  <c:v>0.22328468554968794</c:v>
                </c:pt>
                <c:pt idx="22">
                  <c:v>0.23312073931829105</c:v>
                </c:pt>
                <c:pt idx="23">
                  <c:v>0.21639318290926554</c:v>
                </c:pt>
                <c:pt idx="24">
                  <c:v>0.1499841574651945</c:v>
                </c:pt>
                <c:pt idx="25">
                  <c:v>0.12636509841574664</c:v>
                </c:pt>
                <c:pt idx="26">
                  <c:v>0.12248079692750848</c:v>
                </c:pt>
                <c:pt idx="27">
                  <c:v>9.685693710993741E-2</c:v>
                </c:pt>
                <c:pt idx="28">
                  <c:v>0.10838454152664415</c:v>
                </c:pt>
                <c:pt idx="29">
                  <c:v>7.2235477676428128E-2</c:v>
                </c:pt>
                <c:pt idx="30">
                  <c:v>6.9917426788286136E-2</c:v>
                </c:pt>
                <c:pt idx="31">
                  <c:v>8.2698031685069534E-2</c:v>
                </c:pt>
                <c:pt idx="32">
                  <c:v>9.591718674987991E-2</c:v>
                </c:pt>
                <c:pt idx="33">
                  <c:v>9.7295487277964388E-2</c:v>
                </c:pt>
                <c:pt idx="34">
                  <c:v>8.507873259721542E-2</c:v>
                </c:pt>
                <c:pt idx="35">
                  <c:v>0.10537734037445991</c:v>
                </c:pt>
                <c:pt idx="36">
                  <c:v>0.12548799807969269</c:v>
                </c:pt>
                <c:pt idx="37">
                  <c:v>0.13845655304848781</c:v>
                </c:pt>
                <c:pt idx="38">
                  <c:v>0.1220422467594815</c:v>
                </c:pt>
                <c:pt idx="39">
                  <c:v>0.1253626980316849</c:v>
                </c:pt>
                <c:pt idx="40">
                  <c:v>0.1251120979356696</c:v>
                </c:pt>
                <c:pt idx="41">
                  <c:v>0.11847119539126248</c:v>
                </c:pt>
                <c:pt idx="42">
                  <c:v>0.10387373979836763</c:v>
                </c:pt>
                <c:pt idx="43">
                  <c:v>9.1406385021603406E-2</c:v>
                </c:pt>
                <c:pt idx="44">
                  <c:v>9.2534085453672602E-2</c:v>
                </c:pt>
                <c:pt idx="45">
                  <c:v>0.12617714834373495</c:v>
                </c:pt>
                <c:pt idx="46">
                  <c:v>0.1253626980316849</c:v>
                </c:pt>
                <c:pt idx="47">
                  <c:v>0.12924699951992305</c:v>
                </c:pt>
                <c:pt idx="48">
                  <c:v>0.1125820931349015</c:v>
                </c:pt>
                <c:pt idx="49">
                  <c:v>0.10249543927028314</c:v>
                </c:pt>
                <c:pt idx="50">
                  <c:v>0.10312193951032148</c:v>
                </c:pt>
                <c:pt idx="51">
                  <c:v>0.11195559289486313</c:v>
                </c:pt>
                <c:pt idx="52">
                  <c:v>0.12724219875180023</c:v>
                </c:pt>
                <c:pt idx="53">
                  <c:v>0.13801800288046082</c:v>
                </c:pt>
                <c:pt idx="54">
                  <c:v>0.13501080172827659</c:v>
                </c:pt>
                <c:pt idx="55">
                  <c:v>0.13657705232837244</c:v>
                </c:pt>
                <c:pt idx="56">
                  <c:v>0.13300600096015344</c:v>
                </c:pt>
                <c:pt idx="57">
                  <c:v>0.12981084973595786</c:v>
                </c:pt>
                <c:pt idx="58">
                  <c:v>0.1300614498319731</c:v>
                </c:pt>
                <c:pt idx="59">
                  <c:v>0.14797935669707135</c:v>
                </c:pt>
                <c:pt idx="60">
                  <c:v>0.14948295727316363</c:v>
                </c:pt>
                <c:pt idx="61">
                  <c:v>0.15787806048967834</c:v>
                </c:pt>
                <c:pt idx="62">
                  <c:v>0.13031204992798837</c:v>
                </c:pt>
                <c:pt idx="63">
                  <c:v>0.11383509361497851</c:v>
                </c:pt>
                <c:pt idx="64">
                  <c:v>8.9714834373499738E-2</c:v>
                </c:pt>
                <c:pt idx="65">
                  <c:v>7.9941430628900578E-2</c:v>
                </c:pt>
                <c:pt idx="66">
                  <c:v>7.6871579452712446E-2</c:v>
                </c:pt>
                <c:pt idx="67">
                  <c:v>8.1194431108977241E-2</c:v>
                </c:pt>
                <c:pt idx="68">
                  <c:v>8.3136581853096511E-2</c:v>
                </c:pt>
                <c:pt idx="69">
                  <c:v>8.0943831012961986E-2</c:v>
                </c:pt>
                <c:pt idx="70">
                  <c:v>7.6683629380700738E-2</c:v>
                </c:pt>
                <c:pt idx="71">
                  <c:v>8.3951032165146544E-2</c:v>
                </c:pt>
                <c:pt idx="72">
                  <c:v>7.5367978876620154E-2</c:v>
                </c:pt>
                <c:pt idx="73">
                  <c:v>7.8876380220835263E-2</c:v>
                </c:pt>
                <c:pt idx="74">
                  <c:v>0.12348319731156986</c:v>
                </c:pt>
                <c:pt idx="75">
                  <c:v>0.1865091214594336</c:v>
                </c:pt>
                <c:pt idx="76">
                  <c:v>0.10656769083053268</c:v>
                </c:pt>
                <c:pt idx="77">
                  <c:v>9.4914786365818515E-2</c:v>
                </c:pt>
                <c:pt idx="78">
                  <c:v>0.10468819011041766</c:v>
                </c:pt>
                <c:pt idx="79">
                  <c:v>0.13056265002400363</c:v>
                </c:pt>
                <c:pt idx="80">
                  <c:v>9.0403984637541984E-2</c:v>
                </c:pt>
                <c:pt idx="81">
                  <c:v>7.0606577052328381E-2</c:v>
                </c:pt>
                <c:pt idx="82">
                  <c:v>9.8611137782044972E-2</c:v>
                </c:pt>
                <c:pt idx="83">
                  <c:v>9.2095535285645638E-2</c:v>
                </c:pt>
                <c:pt idx="84">
                  <c:v>7.7122179548727715E-2</c:v>
                </c:pt>
                <c:pt idx="85">
                  <c:v>0.11389774363898207</c:v>
                </c:pt>
                <c:pt idx="86">
                  <c:v>0.10337253960633708</c:v>
                </c:pt>
                <c:pt idx="87">
                  <c:v>0.10951224195871335</c:v>
                </c:pt>
                <c:pt idx="88">
                  <c:v>0.14315530484877567</c:v>
                </c:pt>
                <c:pt idx="89">
                  <c:v>0.22315938550168016</c:v>
                </c:pt>
                <c:pt idx="90">
                  <c:v>0.19615722515602499</c:v>
                </c:pt>
                <c:pt idx="91">
                  <c:v>0.15587325972155552</c:v>
                </c:pt>
                <c:pt idx="92">
                  <c:v>9.6668987037926063E-2</c:v>
                </c:pt>
                <c:pt idx="93">
                  <c:v>8.2384781565050372E-2</c:v>
                </c:pt>
                <c:pt idx="94">
                  <c:v>7.737277964474297E-2</c:v>
                </c:pt>
                <c:pt idx="95">
                  <c:v>7.568122899663933E-2</c:v>
                </c:pt>
                <c:pt idx="96">
                  <c:v>8.4702832453192364E-2</c:v>
                </c:pt>
                <c:pt idx="97">
                  <c:v>9.9926788286125889E-2</c:v>
                </c:pt>
                <c:pt idx="98">
                  <c:v>0.10512674027844465</c:v>
                </c:pt>
                <c:pt idx="99">
                  <c:v>0.10193158905424871</c:v>
                </c:pt>
                <c:pt idx="100">
                  <c:v>7.6934229476716354E-2</c:v>
                </c:pt>
                <c:pt idx="101">
                  <c:v>8.2071531445031209E-2</c:v>
                </c:pt>
                <c:pt idx="102">
                  <c:v>8.3575132021123488E-2</c:v>
                </c:pt>
                <c:pt idx="103">
                  <c:v>8.0505280844935009E-2</c:v>
                </c:pt>
                <c:pt idx="104">
                  <c:v>7.9565530484877509E-2</c:v>
                </c:pt>
                <c:pt idx="105">
                  <c:v>7.7435429668746877E-2</c:v>
                </c:pt>
                <c:pt idx="106">
                  <c:v>7.7184829572731622E-2</c:v>
                </c:pt>
                <c:pt idx="107">
                  <c:v>7.9440230436869694E-2</c:v>
                </c:pt>
                <c:pt idx="108">
                  <c:v>8.2510081613058173E-2</c:v>
                </c:pt>
                <c:pt idx="109">
                  <c:v>8.2698031685069534E-2</c:v>
                </c:pt>
                <c:pt idx="110">
                  <c:v>8.1507681228996764E-2</c:v>
                </c:pt>
                <c:pt idx="111">
                  <c:v>7.9565530484877509E-2</c:v>
                </c:pt>
                <c:pt idx="112">
                  <c:v>7.9440230436869694E-2</c:v>
                </c:pt>
                <c:pt idx="113">
                  <c:v>8.6519683149303805E-2</c:v>
                </c:pt>
                <c:pt idx="114">
                  <c:v>9.1531685069611207E-2</c:v>
                </c:pt>
                <c:pt idx="115">
                  <c:v>8.8023283725396098E-2</c:v>
                </c:pt>
                <c:pt idx="116">
                  <c:v>9.3661785885741811E-2</c:v>
                </c:pt>
                <c:pt idx="117">
                  <c:v>9.685693710993741E-2</c:v>
                </c:pt>
                <c:pt idx="118">
                  <c:v>9.6167786845895178E-2</c:v>
                </c:pt>
                <c:pt idx="119">
                  <c:v>8.8837734037445798E-2</c:v>
                </c:pt>
                <c:pt idx="120">
                  <c:v>8.8461833893423075E-2</c:v>
                </c:pt>
                <c:pt idx="121">
                  <c:v>8.4452232357177096E-2</c:v>
                </c:pt>
                <c:pt idx="122">
                  <c:v>7.6057129140662386E-2</c:v>
                </c:pt>
                <c:pt idx="123">
                  <c:v>6.7286125780124648E-2</c:v>
                </c:pt>
                <c:pt idx="124">
                  <c:v>7.0168026884301404E-2</c:v>
                </c:pt>
                <c:pt idx="125">
                  <c:v>7.0418626980316673E-2</c:v>
                </c:pt>
                <c:pt idx="126">
                  <c:v>6.7098175708113272E-2</c:v>
                </c:pt>
                <c:pt idx="127">
                  <c:v>6.6722275564090203E-2</c:v>
                </c:pt>
                <c:pt idx="128">
                  <c:v>7.9126980316850518E-2</c:v>
                </c:pt>
                <c:pt idx="129">
                  <c:v>7.8187229956793031E-2</c:v>
                </c:pt>
                <c:pt idx="130">
                  <c:v>8.0943831012961986E-2</c:v>
                </c:pt>
                <c:pt idx="131">
                  <c:v>7.5618578972635422E-2</c:v>
                </c:pt>
                <c:pt idx="132">
                  <c:v>7.254872779644729E-2</c:v>
                </c:pt>
                <c:pt idx="133">
                  <c:v>6.5156024963994363E-2</c:v>
                </c:pt>
                <c:pt idx="134">
                  <c:v>7.0669227076332275E-2</c:v>
                </c:pt>
                <c:pt idx="135">
                  <c:v>7.6370379260681562E-2</c:v>
                </c:pt>
                <c:pt idx="136">
                  <c:v>7.9064330292846971E-2</c:v>
                </c:pt>
                <c:pt idx="137">
                  <c:v>7.9252280364858332E-2</c:v>
                </c:pt>
                <c:pt idx="138">
                  <c:v>7.737277964474297E-2</c:v>
                </c:pt>
                <c:pt idx="139">
                  <c:v>8.3637782045127049E-2</c:v>
                </c:pt>
                <c:pt idx="140">
                  <c:v>9.0529284685549799E-2</c:v>
                </c:pt>
                <c:pt idx="141">
                  <c:v>8.9840134421507553E-2</c:v>
                </c:pt>
                <c:pt idx="142">
                  <c:v>8.9213634181468854E-2</c:v>
                </c:pt>
                <c:pt idx="143">
                  <c:v>9.3975036005761001E-2</c:v>
                </c:pt>
                <c:pt idx="144">
                  <c:v>8.6770283245319088E-2</c:v>
                </c:pt>
                <c:pt idx="145">
                  <c:v>7.8312530004800832E-2</c:v>
                </c:pt>
                <c:pt idx="146">
                  <c:v>7.3551128180508699E-2</c:v>
                </c:pt>
                <c:pt idx="147">
                  <c:v>6.9102976476236089E-2</c:v>
                </c:pt>
                <c:pt idx="148">
                  <c:v>6.2336773883821493E-2</c:v>
                </c:pt>
                <c:pt idx="149">
                  <c:v>5.9580172827652537E-2</c:v>
                </c:pt>
                <c:pt idx="150">
                  <c:v>6.0457273163706138E-2</c:v>
                </c:pt>
                <c:pt idx="151">
                  <c:v>6.7849975996159412E-2</c:v>
                </c:pt>
                <c:pt idx="152">
                  <c:v>6.8727076332213019E-2</c:v>
                </c:pt>
                <c:pt idx="153">
                  <c:v>7.4302928468554838E-2</c:v>
                </c:pt>
                <c:pt idx="154">
                  <c:v>8.3512481997119581E-2</c:v>
                </c:pt>
                <c:pt idx="155">
                  <c:v>7.9440230436869694E-2</c:v>
                </c:pt>
                <c:pt idx="156">
                  <c:v>7.7873979836773854E-2</c:v>
                </c:pt>
                <c:pt idx="157">
                  <c:v>8.7146183389342144E-2</c:v>
                </c:pt>
                <c:pt idx="158">
                  <c:v>9.7859337493999166E-2</c:v>
                </c:pt>
                <c:pt idx="159">
                  <c:v>9.5478636581852946E-2</c:v>
                </c:pt>
                <c:pt idx="160">
                  <c:v>9.4225636101776256E-2</c:v>
                </c:pt>
                <c:pt idx="161">
                  <c:v>8.8085933749400006E-2</c:v>
                </c:pt>
                <c:pt idx="162">
                  <c:v>8.1883581373019501E-2</c:v>
                </c:pt>
                <c:pt idx="163">
                  <c:v>8.1194431108977241E-2</c:v>
                </c:pt>
                <c:pt idx="164">
                  <c:v>8.7208833413346065E-2</c:v>
                </c:pt>
                <c:pt idx="165">
                  <c:v>8.9965434469515007E-2</c:v>
                </c:pt>
                <c:pt idx="166">
                  <c:v>9.0967834853576415E-2</c:v>
                </c:pt>
                <c:pt idx="167">
                  <c:v>8.8273883821411367E-2</c:v>
                </c:pt>
                <c:pt idx="168">
                  <c:v>9.109313490158423E-2</c:v>
                </c:pt>
                <c:pt idx="169">
                  <c:v>9.685693710993741E-2</c:v>
                </c:pt>
                <c:pt idx="170">
                  <c:v>9.4852136341814594E-2</c:v>
                </c:pt>
                <c:pt idx="171">
                  <c:v>9.0028084493518928E-2</c:v>
                </c:pt>
                <c:pt idx="172">
                  <c:v>8.7396783485357774E-2</c:v>
                </c:pt>
                <c:pt idx="173">
                  <c:v>9.5854536725876002E-2</c:v>
                </c:pt>
                <c:pt idx="174">
                  <c:v>0.10205688910225616</c:v>
                </c:pt>
                <c:pt idx="175">
                  <c:v>0.10074123859817559</c:v>
                </c:pt>
                <c:pt idx="176">
                  <c:v>0.10243278924627926</c:v>
                </c:pt>
                <c:pt idx="177">
                  <c:v>0.10337253960633708</c:v>
                </c:pt>
                <c:pt idx="178">
                  <c:v>0.10681829092654831</c:v>
                </c:pt>
                <c:pt idx="179">
                  <c:v>0.1103266922707634</c:v>
                </c:pt>
                <c:pt idx="180">
                  <c:v>0.11602784445511269</c:v>
                </c:pt>
                <c:pt idx="181">
                  <c:v>0.11897239558329337</c:v>
                </c:pt>
                <c:pt idx="182">
                  <c:v>0.12022539606337003</c:v>
                </c:pt>
                <c:pt idx="183">
                  <c:v>0.12041334613538174</c:v>
                </c:pt>
                <c:pt idx="184">
                  <c:v>0.11665434469515103</c:v>
                </c:pt>
                <c:pt idx="185">
                  <c:v>0.1151507441190591</c:v>
                </c:pt>
                <c:pt idx="186">
                  <c:v>0.10462554008641378</c:v>
                </c:pt>
                <c:pt idx="187">
                  <c:v>0.10193158905424871</c:v>
                </c:pt>
                <c:pt idx="188">
                  <c:v>9.7170187229956573E-2</c:v>
                </c:pt>
                <c:pt idx="189">
                  <c:v>9.892438790206412E-2</c:v>
                </c:pt>
                <c:pt idx="190">
                  <c:v>0.10543999039846381</c:v>
                </c:pt>
                <c:pt idx="191">
                  <c:v>9.998943831012945E-2</c:v>
                </c:pt>
                <c:pt idx="192">
                  <c:v>0.10944959193470946</c:v>
                </c:pt>
                <c:pt idx="193">
                  <c:v>0.11214354296687451</c:v>
                </c:pt>
                <c:pt idx="194">
                  <c:v>0.11671699471915493</c:v>
                </c:pt>
                <c:pt idx="195">
                  <c:v>0.11853384541526639</c:v>
                </c:pt>
                <c:pt idx="196">
                  <c:v>0.12091454632741228</c:v>
                </c:pt>
                <c:pt idx="197">
                  <c:v>0.12329524723955816</c:v>
                </c:pt>
                <c:pt idx="198">
                  <c:v>0.12461089774363908</c:v>
                </c:pt>
                <c:pt idx="199">
                  <c:v>0.12711689870379245</c:v>
                </c:pt>
                <c:pt idx="200">
                  <c:v>0.13056265002400363</c:v>
                </c:pt>
                <c:pt idx="201">
                  <c:v>0.13263010081613072</c:v>
                </c:pt>
                <c:pt idx="202">
                  <c:v>0.13407105136821876</c:v>
                </c:pt>
                <c:pt idx="203">
                  <c:v>0.11677964474315883</c:v>
                </c:pt>
                <c:pt idx="204">
                  <c:v>0.10625444071051351</c:v>
                </c:pt>
                <c:pt idx="205">
                  <c:v>0.11126644263082092</c:v>
                </c:pt>
                <c:pt idx="206">
                  <c:v>0.11809529524723941</c:v>
                </c:pt>
                <c:pt idx="207">
                  <c:v>0.1300614498319731</c:v>
                </c:pt>
                <c:pt idx="208">
                  <c:v>0.1345722515602496</c:v>
                </c:pt>
                <c:pt idx="209">
                  <c:v>0.13626380220835327</c:v>
                </c:pt>
                <c:pt idx="210">
                  <c:v>0.13419635141622654</c:v>
                </c:pt>
                <c:pt idx="211">
                  <c:v>0.12918434949591914</c:v>
                </c:pt>
                <c:pt idx="212">
                  <c:v>0.13181565050408064</c:v>
                </c:pt>
                <c:pt idx="213">
                  <c:v>0.13432165146423436</c:v>
                </c:pt>
                <c:pt idx="214">
                  <c:v>0.13350720115218431</c:v>
                </c:pt>
                <c:pt idx="215">
                  <c:v>0.13519875180028795</c:v>
                </c:pt>
                <c:pt idx="216">
                  <c:v>0.13751680268842992</c:v>
                </c:pt>
                <c:pt idx="217">
                  <c:v>0.13858185309649526</c:v>
                </c:pt>
                <c:pt idx="218">
                  <c:v>0.1393336533845414</c:v>
                </c:pt>
                <c:pt idx="219">
                  <c:v>0.14046135381661062</c:v>
                </c:pt>
                <c:pt idx="220">
                  <c:v>0.14089990398463759</c:v>
                </c:pt>
                <c:pt idx="221">
                  <c:v>0.14328060489678349</c:v>
                </c:pt>
                <c:pt idx="222">
                  <c:v>0.14459625540086404</c:v>
                </c:pt>
                <c:pt idx="223">
                  <c:v>0.14315530484877567</c:v>
                </c:pt>
                <c:pt idx="224">
                  <c:v>0.14096255400864149</c:v>
                </c:pt>
                <c:pt idx="225">
                  <c:v>0.13970955352856446</c:v>
                </c:pt>
                <c:pt idx="226">
                  <c:v>0.14064930388862196</c:v>
                </c:pt>
                <c:pt idx="227">
                  <c:v>0.14146375420067203</c:v>
                </c:pt>
                <c:pt idx="228">
                  <c:v>0.13983485357657227</c:v>
                </c:pt>
                <c:pt idx="229">
                  <c:v>0.13519875180028795</c:v>
                </c:pt>
                <c:pt idx="230">
                  <c:v>0.13313130100816123</c:v>
                </c:pt>
                <c:pt idx="231">
                  <c:v>0.1339457513202113</c:v>
                </c:pt>
                <c:pt idx="232">
                  <c:v>0.13952160345655309</c:v>
                </c:pt>
                <c:pt idx="233">
                  <c:v>0.14146375420067203</c:v>
                </c:pt>
                <c:pt idx="234">
                  <c:v>0.13958425348055703</c:v>
                </c:pt>
                <c:pt idx="235">
                  <c:v>0.14165170427268373</c:v>
                </c:pt>
                <c:pt idx="236">
                  <c:v>0.14127580412866067</c:v>
                </c:pt>
                <c:pt idx="237">
                  <c:v>0.14215290446471426</c:v>
                </c:pt>
                <c:pt idx="238">
                  <c:v>0.14127580412866067</c:v>
                </c:pt>
                <c:pt idx="239">
                  <c:v>0.14359385501680266</c:v>
                </c:pt>
                <c:pt idx="240">
                  <c:v>0.14609985597695635</c:v>
                </c:pt>
                <c:pt idx="241">
                  <c:v>0.14691430628900604</c:v>
                </c:pt>
                <c:pt idx="242">
                  <c:v>0.1452854056649063</c:v>
                </c:pt>
                <c:pt idx="243">
                  <c:v>0.13952160345655309</c:v>
                </c:pt>
                <c:pt idx="244">
                  <c:v>0.14234085453672599</c:v>
                </c:pt>
                <c:pt idx="245">
                  <c:v>0.15042270763322116</c:v>
                </c:pt>
                <c:pt idx="246">
                  <c:v>0.15762746039366304</c:v>
                </c:pt>
                <c:pt idx="247">
                  <c:v>0.16132381180988956</c:v>
                </c:pt>
                <c:pt idx="248">
                  <c:v>0.15737686029764744</c:v>
                </c:pt>
                <c:pt idx="249">
                  <c:v>0.1479167066730678</c:v>
                </c:pt>
                <c:pt idx="250">
                  <c:v>0.14328060489678349</c:v>
                </c:pt>
                <c:pt idx="251">
                  <c:v>0.14002280364858363</c:v>
                </c:pt>
                <c:pt idx="252">
                  <c:v>0.14666370619299077</c:v>
                </c:pt>
                <c:pt idx="253">
                  <c:v>0.14447095535285626</c:v>
                </c:pt>
                <c:pt idx="254">
                  <c:v>0.14616250600096023</c:v>
                </c:pt>
                <c:pt idx="255">
                  <c:v>0.14678900624099858</c:v>
                </c:pt>
                <c:pt idx="256">
                  <c:v>0.14578660585693717</c:v>
                </c:pt>
                <c:pt idx="257">
                  <c:v>0.14685165626500246</c:v>
                </c:pt>
                <c:pt idx="258">
                  <c:v>0.1497335573691789</c:v>
                </c:pt>
                <c:pt idx="259">
                  <c:v>0.15317930868939011</c:v>
                </c:pt>
                <c:pt idx="260">
                  <c:v>0.15292870859337485</c:v>
                </c:pt>
                <c:pt idx="261">
                  <c:v>0.15142510801728254</c:v>
                </c:pt>
                <c:pt idx="262">
                  <c:v>0.14822995679308698</c:v>
                </c:pt>
                <c:pt idx="263">
                  <c:v>0.14710225636101776</c:v>
                </c:pt>
                <c:pt idx="264">
                  <c:v>0.14678900624099858</c:v>
                </c:pt>
                <c:pt idx="265">
                  <c:v>0.14628780604896771</c:v>
                </c:pt>
                <c:pt idx="266">
                  <c:v>0.14428300528084489</c:v>
                </c:pt>
                <c:pt idx="267">
                  <c:v>0.14246615458473344</c:v>
                </c:pt>
                <c:pt idx="268">
                  <c:v>0.14252880460873732</c:v>
                </c:pt>
                <c:pt idx="269">
                  <c:v>0.14522275564090242</c:v>
                </c:pt>
                <c:pt idx="270">
                  <c:v>0.14766610657705218</c:v>
                </c:pt>
                <c:pt idx="271">
                  <c:v>0.14584925588094108</c:v>
                </c:pt>
                <c:pt idx="272">
                  <c:v>0.14754080652904475</c:v>
                </c:pt>
                <c:pt idx="273">
                  <c:v>0.14816730676908305</c:v>
                </c:pt>
                <c:pt idx="274">
                  <c:v>0.14710225636101776</c:v>
                </c:pt>
                <c:pt idx="275">
                  <c:v>0.14735285645703303</c:v>
                </c:pt>
                <c:pt idx="276">
                  <c:v>0.14541070571291412</c:v>
                </c:pt>
                <c:pt idx="277">
                  <c:v>0.14453360537686016</c:v>
                </c:pt>
                <c:pt idx="278">
                  <c:v>0.14685165626500246</c:v>
                </c:pt>
                <c:pt idx="279">
                  <c:v>0.14848055688910222</c:v>
                </c:pt>
                <c:pt idx="280">
                  <c:v>0.14741550648103693</c:v>
                </c:pt>
                <c:pt idx="281">
                  <c:v>0.14716490638502167</c:v>
                </c:pt>
                <c:pt idx="282">
                  <c:v>0.14716490638502167</c:v>
                </c:pt>
                <c:pt idx="283">
                  <c:v>0.14866850696111361</c:v>
                </c:pt>
                <c:pt idx="284">
                  <c:v>0.15017210753720589</c:v>
                </c:pt>
                <c:pt idx="285">
                  <c:v>0.14447095535285626</c:v>
                </c:pt>
                <c:pt idx="286">
                  <c:v>0.14133845415266422</c:v>
                </c:pt>
                <c:pt idx="287">
                  <c:v>0.1383939030244839</c:v>
                </c:pt>
                <c:pt idx="288">
                  <c:v>0.13269275084013424</c:v>
                </c:pt>
                <c:pt idx="289">
                  <c:v>0.19847527604416698</c:v>
                </c:pt>
                <c:pt idx="290">
                  <c:v>0.16188766202592397</c:v>
                </c:pt>
                <c:pt idx="291">
                  <c:v>0.19227292366778678</c:v>
                </c:pt>
                <c:pt idx="292">
                  <c:v>0.20768482957273168</c:v>
                </c:pt>
                <c:pt idx="293">
                  <c:v>0.26726500240038403</c:v>
                </c:pt>
                <c:pt idx="294">
                  <c:v>0.30811281805088814</c:v>
                </c:pt>
                <c:pt idx="295">
                  <c:v>0.35127868458953432</c:v>
                </c:pt>
                <c:pt idx="296">
                  <c:v>0.40616010561689864</c:v>
                </c:pt>
                <c:pt idx="297">
                  <c:v>0.43817426788286123</c:v>
                </c:pt>
                <c:pt idx="298">
                  <c:v>0.41411665866538638</c:v>
                </c:pt>
                <c:pt idx="299">
                  <c:v>0.3829795967354776</c:v>
                </c:pt>
                <c:pt idx="300">
                  <c:v>0.40528300528084493</c:v>
                </c:pt>
                <c:pt idx="301">
                  <c:v>0.45841022563610168</c:v>
                </c:pt>
                <c:pt idx="302">
                  <c:v>0.52776380220835317</c:v>
                </c:pt>
                <c:pt idx="303">
                  <c:v>0.63076044167066725</c:v>
                </c:pt>
                <c:pt idx="304">
                  <c:v>0.63533389342294755</c:v>
                </c:pt>
                <c:pt idx="305">
                  <c:v>0.66828780604896776</c:v>
                </c:pt>
                <c:pt idx="306">
                  <c:v>0.68971411425828111</c:v>
                </c:pt>
                <c:pt idx="307">
                  <c:v>0.71389702352376372</c:v>
                </c:pt>
                <c:pt idx="308">
                  <c:v>0.79377580412866056</c:v>
                </c:pt>
                <c:pt idx="309">
                  <c:v>0.91043014882381179</c:v>
                </c:pt>
                <c:pt idx="310">
                  <c:v>0.82284541526644239</c:v>
                </c:pt>
                <c:pt idx="311">
                  <c:v>0.84433437349975993</c:v>
                </c:pt>
                <c:pt idx="312">
                  <c:v>1.0327229956793083</c:v>
                </c:pt>
                <c:pt idx="313">
                  <c:v>1.1354063850216034</c:v>
                </c:pt>
                <c:pt idx="314">
                  <c:v>1.1474978396543445</c:v>
                </c:pt>
                <c:pt idx="315">
                  <c:v>1.188658905424868</c:v>
                </c:pt>
                <c:pt idx="316">
                  <c:v>1.1277004320691308</c:v>
                </c:pt>
                <c:pt idx="317">
                  <c:v>1.1411701872299564</c:v>
                </c:pt>
                <c:pt idx="318">
                  <c:v>1.2464222275564092</c:v>
                </c:pt>
                <c:pt idx="319">
                  <c:v>1.2460463274123859</c:v>
                </c:pt>
                <c:pt idx="320">
                  <c:v>1.3274287085933747</c:v>
                </c:pt>
                <c:pt idx="321">
                  <c:v>1.3130818530964954</c:v>
                </c:pt>
                <c:pt idx="322">
                  <c:v>1.3274287085933747</c:v>
                </c:pt>
                <c:pt idx="323">
                  <c:v>1.2258730196831491</c:v>
                </c:pt>
                <c:pt idx="324">
                  <c:v>1.1689867978876616</c:v>
                </c:pt>
                <c:pt idx="325">
                  <c:v>1.2068900624099854</c:v>
                </c:pt>
                <c:pt idx="326">
                  <c:v>1.2057623619779163</c:v>
                </c:pt>
                <c:pt idx="327">
                  <c:v>1.3180938550168024</c:v>
                </c:pt>
                <c:pt idx="328">
                  <c:v>1.2524366298607774</c:v>
                </c:pt>
                <c:pt idx="329">
                  <c:v>1.125006481036966</c:v>
                </c:pt>
                <c:pt idx="330">
                  <c:v>1.0684961593855016</c:v>
                </c:pt>
                <c:pt idx="331">
                  <c:v>0.99243903024483893</c:v>
                </c:pt>
                <c:pt idx="332">
                  <c:v>0.93398655784925577</c:v>
                </c:pt>
                <c:pt idx="333">
                  <c:v>0.91970235237637998</c:v>
                </c:pt>
                <c:pt idx="334">
                  <c:v>0.84759217474795956</c:v>
                </c:pt>
                <c:pt idx="335">
                  <c:v>0.84145247239558318</c:v>
                </c:pt>
                <c:pt idx="336">
                  <c:v>0.86225228036485835</c:v>
                </c:pt>
                <c:pt idx="337">
                  <c:v>0.91281084973595772</c:v>
                </c:pt>
                <c:pt idx="338">
                  <c:v>0.89376524243879019</c:v>
                </c:pt>
                <c:pt idx="339">
                  <c:v>0.87697503600576077</c:v>
                </c:pt>
                <c:pt idx="340">
                  <c:v>0.73388238118098881</c:v>
                </c:pt>
                <c:pt idx="341">
                  <c:v>0.71853312530004787</c:v>
                </c:pt>
                <c:pt idx="342">
                  <c:v>0.73200288046087358</c:v>
                </c:pt>
                <c:pt idx="343">
                  <c:v>0.72999807969275055</c:v>
                </c:pt>
                <c:pt idx="344">
                  <c:v>0.61754128660585672</c:v>
                </c:pt>
                <c:pt idx="345">
                  <c:v>0.69911161785885734</c:v>
                </c:pt>
                <c:pt idx="346">
                  <c:v>0.78951560249639918</c:v>
                </c:pt>
                <c:pt idx="347">
                  <c:v>0.75950624099855968</c:v>
                </c:pt>
                <c:pt idx="348">
                  <c:v>0.8054287085933749</c:v>
                </c:pt>
                <c:pt idx="349">
                  <c:v>0.93367330772923662</c:v>
                </c:pt>
                <c:pt idx="350">
                  <c:v>0.99450648103696571</c:v>
                </c:pt>
                <c:pt idx="351">
                  <c:v>0.98604872779644726</c:v>
                </c:pt>
                <c:pt idx="352">
                  <c:v>0.87703768602976473</c:v>
                </c:pt>
                <c:pt idx="353">
                  <c:v>0.81169371099375898</c:v>
                </c:pt>
                <c:pt idx="354">
                  <c:v>0.77811329812770036</c:v>
                </c:pt>
                <c:pt idx="355">
                  <c:v>0.85398247719635123</c:v>
                </c:pt>
                <c:pt idx="356">
                  <c:v>0.82378516562650006</c:v>
                </c:pt>
                <c:pt idx="357">
                  <c:v>0.75524603936629842</c:v>
                </c:pt>
                <c:pt idx="358">
                  <c:v>0.73851848295727285</c:v>
                </c:pt>
                <c:pt idx="359">
                  <c:v>0.7938384541526643</c:v>
                </c:pt>
                <c:pt idx="360">
                  <c:v>0.79246015362457978</c:v>
                </c:pt>
                <c:pt idx="361">
                  <c:v>0.78932765242438774</c:v>
                </c:pt>
                <c:pt idx="362">
                  <c:v>0.80899975996159368</c:v>
                </c:pt>
                <c:pt idx="363">
                  <c:v>0.81388646183389335</c:v>
                </c:pt>
                <c:pt idx="364">
                  <c:v>0.77980484877580403</c:v>
                </c:pt>
                <c:pt idx="365">
                  <c:v>0.75718819011041749</c:v>
                </c:pt>
                <c:pt idx="366">
                  <c:v>0.73676428228516555</c:v>
                </c:pt>
                <c:pt idx="367">
                  <c:v>0.75543398943830997</c:v>
                </c:pt>
                <c:pt idx="368">
                  <c:v>0.77072059529524717</c:v>
                </c:pt>
                <c:pt idx="369">
                  <c:v>0.85141382621219375</c:v>
                </c:pt>
                <c:pt idx="370">
                  <c:v>0.89457969275084004</c:v>
                </c:pt>
                <c:pt idx="371">
                  <c:v>0.92628060489678332</c:v>
                </c:pt>
                <c:pt idx="372">
                  <c:v>0.87829068650984154</c:v>
                </c:pt>
                <c:pt idx="373">
                  <c:v>0.79747215554488704</c:v>
                </c:pt>
                <c:pt idx="374">
                  <c:v>0.73995943350936133</c:v>
                </c:pt>
                <c:pt idx="375">
                  <c:v>0.71339582333173301</c:v>
                </c:pt>
                <c:pt idx="376">
                  <c:v>0.71195487277964453</c:v>
                </c:pt>
                <c:pt idx="377">
                  <c:v>0.70844647143542949</c:v>
                </c:pt>
                <c:pt idx="378">
                  <c:v>0.69854776764282267</c:v>
                </c:pt>
                <c:pt idx="379">
                  <c:v>0.71057657225156012</c:v>
                </c:pt>
                <c:pt idx="380">
                  <c:v>0.67680820931349006</c:v>
                </c:pt>
                <c:pt idx="381">
                  <c:v>0.68470211233797407</c:v>
                </c:pt>
                <c:pt idx="382">
                  <c:v>0.66716010561689865</c:v>
                </c:pt>
                <c:pt idx="383">
                  <c:v>0.66233605376860294</c:v>
                </c:pt>
                <c:pt idx="384">
                  <c:v>0.6464855976956313</c:v>
                </c:pt>
                <c:pt idx="385">
                  <c:v>0.65751200192030712</c:v>
                </c:pt>
                <c:pt idx="386">
                  <c:v>0.62624963994239069</c:v>
                </c:pt>
                <c:pt idx="387">
                  <c:v>0.62781589054248677</c:v>
                </c:pt>
                <c:pt idx="388">
                  <c:v>0.63852904464714344</c:v>
                </c:pt>
                <c:pt idx="389">
                  <c:v>0.63727604416706674</c:v>
                </c:pt>
                <c:pt idx="390">
                  <c:v>0.6675986557849255</c:v>
                </c:pt>
                <c:pt idx="391">
                  <c:v>0.65807585213634168</c:v>
                </c:pt>
                <c:pt idx="392">
                  <c:v>0.61165218434949586</c:v>
                </c:pt>
                <c:pt idx="393">
                  <c:v>0.58878492558809414</c:v>
                </c:pt>
                <c:pt idx="394">
                  <c:v>0.54430340854536707</c:v>
                </c:pt>
                <c:pt idx="395">
                  <c:v>0.67705880940950547</c:v>
                </c:pt>
                <c:pt idx="396">
                  <c:v>0.64899159865578482</c:v>
                </c:pt>
                <c:pt idx="397">
                  <c:v>0.7647061929908785</c:v>
                </c:pt>
                <c:pt idx="398">
                  <c:v>0.79120715314450296</c:v>
                </c:pt>
                <c:pt idx="399">
                  <c:v>0.79252280364858363</c:v>
                </c:pt>
                <c:pt idx="400">
                  <c:v>0.66803720595295246</c:v>
                </c:pt>
                <c:pt idx="401">
                  <c:v>0.62474603936629858</c:v>
                </c:pt>
                <c:pt idx="402">
                  <c:v>0.58602832453192488</c:v>
                </c:pt>
                <c:pt idx="403">
                  <c:v>0.56917546807489183</c:v>
                </c:pt>
                <c:pt idx="404">
                  <c:v>0.56692006721075361</c:v>
                </c:pt>
                <c:pt idx="405">
                  <c:v>0.58038982237157943</c:v>
                </c:pt>
                <c:pt idx="406">
                  <c:v>0.64535789726356207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B7-44F9-8964-F27768068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'013C'!$S$14:$S$950</c:f>
              <c:numCache>
                <c:formatCode>0.0</c:formatCode>
                <c:ptCount val="9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4.9113022776106699E-2</c:v>
                </c:pt>
                <c:pt idx="5">
                  <c:v>0</c:v>
                </c:pt>
                <c:pt idx="6">
                  <c:v>1.8355992262569829</c:v>
                </c:pt>
                <c:pt idx="7">
                  <c:v>2.977477005801461</c:v>
                </c:pt>
                <c:pt idx="8">
                  <c:v>2.667451049527287</c:v>
                </c:pt>
                <c:pt idx="9">
                  <c:v>0.35913897905027853</c:v>
                </c:pt>
                <c:pt idx="10">
                  <c:v>1.0190952226042114</c:v>
                </c:pt>
                <c:pt idx="11">
                  <c:v>1.3107037953373442</c:v>
                </c:pt>
                <c:pt idx="12">
                  <c:v>1.1909908023205837</c:v>
                </c:pt>
                <c:pt idx="13">
                  <c:v>4.6043458852599105E-2</c:v>
                </c:pt>
                <c:pt idx="14">
                  <c:v>0.27933031703910544</c:v>
                </c:pt>
                <c:pt idx="15">
                  <c:v>4.9113022776106699E-2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7.980866201117312E-2</c:v>
                </c:pt>
                <c:pt idx="20">
                  <c:v>0.25477380565105207</c:v>
                </c:pt>
                <c:pt idx="21">
                  <c:v>0.36834767082079922</c:v>
                </c:pt>
                <c:pt idx="22">
                  <c:v>0</c:v>
                </c:pt>
                <c:pt idx="23">
                  <c:v>0</c:v>
                </c:pt>
                <c:pt idx="24">
                  <c:v>1.3045646674903308</c:v>
                </c:pt>
                <c:pt idx="25">
                  <c:v>1.1173212681564237</c:v>
                </c:pt>
                <c:pt idx="26">
                  <c:v>1.0589995536097976</c:v>
                </c:pt>
                <c:pt idx="27">
                  <c:v>1.1510864713149978</c:v>
                </c:pt>
                <c:pt idx="28">
                  <c:v>3.6159463018908462</c:v>
                </c:pt>
                <c:pt idx="29">
                  <c:v>4.9297196611516965</c:v>
                </c:pt>
                <c:pt idx="30">
                  <c:v>4.9696239921572829</c:v>
                </c:pt>
                <c:pt idx="31">
                  <c:v>5.0586413459389776</c:v>
                </c:pt>
                <c:pt idx="32">
                  <c:v>5.0402239623979366</c:v>
                </c:pt>
                <c:pt idx="33">
                  <c:v>3.8093288290717653</c:v>
                </c:pt>
                <c:pt idx="34">
                  <c:v>4.1162852214224319</c:v>
                </c:pt>
                <c:pt idx="35">
                  <c:v>4.9819022478513109</c:v>
                </c:pt>
                <c:pt idx="36">
                  <c:v>5.1660760832617099</c:v>
                </c:pt>
                <c:pt idx="37">
                  <c:v>5.2182586699613234</c:v>
                </c:pt>
                <c:pt idx="38">
                  <c:v>6.9617709785131066</c:v>
                </c:pt>
                <c:pt idx="39">
                  <c:v>7.6462837334550926</c:v>
                </c:pt>
                <c:pt idx="40">
                  <c:v>7.5603359435969049</c:v>
                </c:pt>
                <c:pt idx="41">
                  <c:v>6.7622493234851744</c:v>
                </c:pt>
                <c:pt idx="42">
                  <c:v>6.3325103741942401</c:v>
                </c:pt>
                <c:pt idx="43">
                  <c:v>7.7353010872367847</c:v>
                </c:pt>
                <c:pt idx="44">
                  <c:v>7.5419185600558665</c:v>
                </c:pt>
                <c:pt idx="45">
                  <c:v>7.2411012955522125</c:v>
                </c:pt>
                <c:pt idx="46">
                  <c:v>7.9777966371938103</c:v>
                </c:pt>
                <c:pt idx="47">
                  <c:v>8.465857301031372</c:v>
                </c:pt>
                <c:pt idx="48">
                  <c:v>6.3478581938117733</c:v>
                </c:pt>
                <c:pt idx="49">
                  <c:v>6.0470409293081229</c:v>
                </c:pt>
                <c:pt idx="50">
                  <c:v>6.8604753690373874</c:v>
                </c:pt>
                <c:pt idx="51">
                  <c:v>7.6800489366136659</c:v>
                </c:pt>
                <c:pt idx="52">
                  <c:v>7.8335271327889986</c:v>
                </c:pt>
                <c:pt idx="53">
                  <c:v>7.7475793429308109</c:v>
                </c:pt>
                <c:pt idx="54">
                  <c:v>5.9610931394499351</c:v>
                </c:pt>
                <c:pt idx="55">
                  <c:v>6.3355799381177471</c:v>
                </c:pt>
                <c:pt idx="56">
                  <c:v>6.624118946927374</c:v>
                </c:pt>
                <c:pt idx="57">
                  <c:v>6.8052232184142678</c:v>
                </c:pt>
                <c:pt idx="58">
                  <c:v>6.9280057753545341</c:v>
                </c:pt>
                <c:pt idx="59">
                  <c:v>7.0507883322947995</c:v>
                </c:pt>
                <c:pt idx="60">
                  <c:v>7.2196143480876662</c:v>
                </c:pt>
                <c:pt idx="61">
                  <c:v>8.7022137231413836</c:v>
                </c:pt>
                <c:pt idx="62">
                  <c:v>7.9225444865706915</c:v>
                </c:pt>
                <c:pt idx="63">
                  <c:v>6.6456058943919185</c:v>
                </c:pt>
                <c:pt idx="64">
                  <c:v>6.7438319399441333</c:v>
                </c:pt>
                <c:pt idx="65">
                  <c:v>6.6670928418564657</c:v>
                </c:pt>
                <c:pt idx="66">
                  <c:v>6.8666144968844005</c:v>
                </c:pt>
                <c:pt idx="67">
                  <c:v>7.0477187683712934</c:v>
                </c:pt>
                <c:pt idx="68">
                  <c:v>7.2226839120111741</c:v>
                </c:pt>
                <c:pt idx="69">
                  <c:v>7.271796934787278</c:v>
                </c:pt>
                <c:pt idx="70">
                  <c:v>7.4160664391920932</c:v>
                </c:pt>
                <c:pt idx="71">
                  <c:v>7.5818228910614511</c:v>
                </c:pt>
                <c:pt idx="72">
                  <c:v>7.7353010872367847</c:v>
                </c:pt>
                <c:pt idx="73">
                  <c:v>7.3945794917275451</c:v>
                </c:pt>
                <c:pt idx="74">
                  <c:v>8.2141530593038237</c:v>
                </c:pt>
                <c:pt idx="75">
                  <c:v>8.2939617213149983</c:v>
                </c:pt>
                <c:pt idx="76">
                  <c:v>2.7840944786205415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0.48192153599054527</c:v>
                </c:pt>
                <c:pt idx="85">
                  <c:v>1.2339646972496776</c:v>
                </c:pt>
                <c:pt idx="86">
                  <c:v>1.740442744628276</c:v>
                </c:pt>
                <c:pt idx="87">
                  <c:v>2.0074948059733555</c:v>
                </c:pt>
                <c:pt idx="88">
                  <c:v>2.1057208515255685</c:v>
                </c:pt>
                <c:pt idx="89">
                  <c:v>2.4955554698109146</c:v>
                </c:pt>
                <c:pt idx="90">
                  <c:v>2.667451049527287</c:v>
                </c:pt>
                <c:pt idx="91">
                  <c:v>4.604345885259991</c:v>
                </c:pt>
                <c:pt idx="92">
                  <c:v>8.8925266863987957</c:v>
                </c:pt>
                <c:pt idx="93">
                  <c:v>9.8103262995272882</c:v>
                </c:pt>
                <c:pt idx="94">
                  <c:v>10.924578003760203</c:v>
                </c:pt>
                <c:pt idx="95">
                  <c:v>11.237673523957884</c:v>
                </c:pt>
                <c:pt idx="96">
                  <c:v>11.642855961860764</c:v>
                </c:pt>
                <c:pt idx="97">
                  <c:v>12.029621016222602</c:v>
                </c:pt>
                <c:pt idx="98">
                  <c:v>10.853978033519551</c:v>
                </c:pt>
                <c:pt idx="99">
                  <c:v>11.14865617017619</c:v>
                </c:pt>
                <c:pt idx="100">
                  <c:v>11.615229886549205</c:v>
                </c:pt>
                <c:pt idx="101">
                  <c:v>12.284394821873654</c:v>
                </c:pt>
                <c:pt idx="102">
                  <c:v>12.846125019875377</c:v>
                </c:pt>
                <c:pt idx="103">
                  <c:v>13.324976991942414</c:v>
                </c:pt>
                <c:pt idx="104">
                  <c:v>13.80689852793296</c:v>
                </c:pt>
                <c:pt idx="105">
                  <c:v>14.316446139235065</c:v>
                </c:pt>
                <c:pt idx="106">
                  <c:v>14.776880727761064</c:v>
                </c:pt>
                <c:pt idx="107">
                  <c:v>15.218897932746021</c:v>
                </c:pt>
                <c:pt idx="108">
                  <c:v>15.627149934572413</c:v>
                </c:pt>
                <c:pt idx="109">
                  <c:v>16.016984552857753</c:v>
                </c:pt>
                <c:pt idx="110">
                  <c:v>16.296314869896861</c:v>
                </c:pt>
                <c:pt idx="111">
                  <c:v>16.495836524924798</c:v>
                </c:pt>
                <c:pt idx="112">
                  <c:v>16.836558120434038</c:v>
                </c:pt>
                <c:pt idx="113">
                  <c:v>17.069844978620541</c:v>
                </c:pt>
                <c:pt idx="114">
                  <c:v>17.072914542544048</c:v>
                </c:pt>
                <c:pt idx="115">
                  <c:v>17.422844829823809</c:v>
                </c:pt>
                <c:pt idx="116">
                  <c:v>17.785053372797591</c:v>
                </c:pt>
                <c:pt idx="117">
                  <c:v>18.002992411366563</c:v>
                </c:pt>
                <c:pt idx="118">
                  <c:v>18.156470607541902</c:v>
                </c:pt>
                <c:pt idx="119">
                  <c:v>18.893165949183498</c:v>
                </c:pt>
                <c:pt idx="120">
                  <c:v>18.905444204877522</c:v>
                </c:pt>
                <c:pt idx="121">
                  <c:v>18.994461558659218</c:v>
                </c:pt>
                <c:pt idx="122">
                  <c:v>19.098826732058448</c:v>
                </c:pt>
                <c:pt idx="123">
                  <c:v>19.104965859905459</c:v>
                </c:pt>
                <c:pt idx="124">
                  <c:v>18.997531122582721</c:v>
                </c:pt>
                <c:pt idx="125">
                  <c:v>19.126452807370001</c:v>
                </c:pt>
                <c:pt idx="126">
                  <c:v>18.859400746024928</c:v>
                </c:pt>
                <c:pt idx="127">
                  <c:v>18.840983362483883</c:v>
                </c:pt>
                <c:pt idx="128">
                  <c:v>19.27993100354534</c:v>
                </c:pt>
                <c:pt idx="129">
                  <c:v>19.663626493983671</c:v>
                </c:pt>
                <c:pt idx="130">
                  <c:v>19.884635096476149</c:v>
                </c:pt>
                <c:pt idx="131">
                  <c:v>19.826313381929527</c:v>
                </c:pt>
                <c:pt idx="132">
                  <c:v>20.817782529222171</c:v>
                </c:pt>
                <c:pt idx="133">
                  <c:v>20.931356394391919</c:v>
                </c:pt>
                <c:pt idx="134">
                  <c:v>20.845408604533734</c:v>
                </c:pt>
                <c:pt idx="135">
                  <c:v>21.385651855070911</c:v>
                </c:pt>
                <c:pt idx="136">
                  <c:v>21.775486473356253</c:v>
                </c:pt>
                <c:pt idx="137">
                  <c:v>22.045608098624836</c:v>
                </c:pt>
                <c:pt idx="138">
                  <c:v>21.563686562634295</c:v>
                </c:pt>
                <c:pt idx="139">
                  <c:v>21.370304035453369</c:v>
                </c:pt>
                <c:pt idx="140">
                  <c:v>21.769347345509242</c:v>
                </c:pt>
                <c:pt idx="141">
                  <c:v>22.100860249247962</c:v>
                </c:pt>
                <c:pt idx="142">
                  <c:v>22.017982023313277</c:v>
                </c:pt>
                <c:pt idx="143">
                  <c:v>22.281964520734846</c:v>
                </c:pt>
                <c:pt idx="144">
                  <c:v>22.552086146003443</c:v>
                </c:pt>
                <c:pt idx="145">
                  <c:v>16.646245157176619</c:v>
                </c:pt>
                <c:pt idx="146">
                  <c:v>18.1104271486893</c:v>
                </c:pt>
                <c:pt idx="147">
                  <c:v>18.398966157498922</c:v>
                </c:pt>
                <c:pt idx="148">
                  <c:v>18.78266164793726</c:v>
                </c:pt>
                <c:pt idx="149">
                  <c:v>19.193983213687151</c:v>
                </c:pt>
                <c:pt idx="150">
                  <c:v>19.89384378824667</c:v>
                </c:pt>
                <c:pt idx="151">
                  <c:v>20.876104243768793</c:v>
                </c:pt>
                <c:pt idx="152">
                  <c:v>21.833808187902875</c:v>
                </c:pt>
                <c:pt idx="153">
                  <c:v>21.9842168201547</c:v>
                </c:pt>
                <c:pt idx="154">
                  <c:v>22.739329545337345</c:v>
                </c:pt>
                <c:pt idx="155">
                  <c:v>22.518320942844866</c:v>
                </c:pt>
                <c:pt idx="156">
                  <c:v>23.070842449076064</c:v>
                </c:pt>
                <c:pt idx="157">
                  <c:v>23.727729128706489</c:v>
                </c:pt>
                <c:pt idx="158">
                  <c:v>23.936459475504936</c:v>
                </c:pt>
                <c:pt idx="159">
                  <c:v>23.715450873012461</c:v>
                </c:pt>
                <c:pt idx="160">
                  <c:v>23.684755233777395</c:v>
                </c:pt>
                <c:pt idx="161">
                  <c:v>23.908833400193377</c:v>
                </c:pt>
                <c:pt idx="162">
                  <c:v>24.123702874838845</c:v>
                </c:pt>
                <c:pt idx="163">
                  <c:v>24.565720079823802</c:v>
                </c:pt>
                <c:pt idx="164">
                  <c:v>24.627111358293938</c:v>
                </c:pt>
                <c:pt idx="165">
                  <c:v>24.363128860872365</c:v>
                </c:pt>
                <c:pt idx="166">
                  <c:v>24.685433072840564</c:v>
                </c:pt>
                <c:pt idx="167">
                  <c:v>24.789798246239791</c:v>
                </c:pt>
                <c:pt idx="168">
                  <c:v>25.231815451224747</c:v>
                </c:pt>
                <c:pt idx="169">
                  <c:v>25.670763092286208</c:v>
                </c:pt>
                <c:pt idx="170">
                  <c:v>25.888702130855172</c:v>
                </c:pt>
                <c:pt idx="171">
                  <c:v>25.787406521379456</c:v>
                </c:pt>
                <c:pt idx="172">
                  <c:v>26.192588959282336</c:v>
                </c:pt>
                <c:pt idx="173">
                  <c:v>27.196336362269019</c:v>
                </c:pt>
                <c:pt idx="174">
                  <c:v>27.463388423614095</c:v>
                </c:pt>
                <c:pt idx="175">
                  <c:v>27.675188334336049</c:v>
                </c:pt>
                <c:pt idx="176">
                  <c:v>27.776483943811769</c:v>
                </c:pt>
                <c:pt idx="177">
                  <c:v>28.335144577889988</c:v>
                </c:pt>
                <c:pt idx="178">
                  <c:v>28.73111832402234</c:v>
                </c:pt>
                <c:pt idx="179">
                  <c:v>28.510109721529865</c:v>
                </c:pt>
                <c:pt idx="180">
                  <c:v>28.316727194348946</c:v>
                </c:pt>
                <c:pt idx="181">
                  <c:v>28.45792713483025</c:v>
                </c:pt>
                <c:pt idx="182">
                  <c:v>28.519318413300383</c:v>
                </c:pt>
                <c:pt idx="183">
                  <c:v>28.169388126020621</c:v>
                </c:pt>
                <c:pt idx="184">
                  <c:v>26.83412781929523</c:v>
                </c:pt>
                <c:pt idx="185">
                  <c:v>26.751249593360548</c:v>
                </c:pt>
                <c:pt idx="186">
                  <c:v>27.085832061022771</c:v>
                </c:pt>
                <c:pt idx="187">
                  <c:v>27.567753597013322</c:v>
                </c:pt>
                <c:pt idx="188">
                  <c:v>28.058883824774384</c:v>
                </c:pt>
                <c:pt idx="189">
                  <c:v>28.651309662011172</c:v>
                </c:pt>
                <c:pt idx="190">
                  <c:v>29.154718145466266</c:v>
                </c:pt>
                <c:pt idx="191">
                  <c:v>29.50157886882252</c:v>
                </c:pt>
                <c:pt idx="192">
                  <c:v>29.725657035238505</c:v>
                </c:pt>
                <c:pt idx="193">
                  <c:v>30.652665340137521</c:v>
                </c:pt>
                <c:pt idx="194">
                  <c:v>31.217465102062739</c:v>
                </c:pt>
                <c:pt idx="195">
                  <c:v>31.459960652019767</c:v>
                </c:pt>
                <c:pt idx="196">
                  <c:v>31.779195300064465</c:v>
                </c:pt>
                <c:pt idx="197">
                  <c:v>32.190516865814352</c:v>
                </c:pt>
                <c:pt idx="198">
                  <c:v>32.509751513859044</c:v>
                </c:pt>
                <c:pt idx="199">
                  <c:v>32.822847034056721</c:v>
                </c:pt>
                <c:pt idx="200">
                  <c:v>33.083759967554791</c:v>
                </c:pt>
                <c:pt idx="201">
                  <c:v>33.21268165234207</c:v>
                </c:pt>
                <c:pt idx="202">
                  <c:v>33.326255517511811</c:v>
                </c:pt>
                <c:pt idx="203">
                  <c:v>33.381507668134944</c:v>
                </c:pt>
                <c:pt idx="204">
                  <c:v>33.519638044692748</c:v>
                </c:pt>
                <c:pt idx="205">
                  <c:v>33.823524873119901</c:v>
                </c:pt>
                <c:pt idx="206">
                  <c:v>33.541124992157286</c:v>
                </c:pt>
                <c:pt idx="207">
                  <c:v>33.258725111194671</c:v>
                </c:pt>
                <c:pt idx="208">
                  <c:v>32.764525319510092</c:v>
                </c:pt>
                <c:pt idx="209">
                  <c:v>32.494403694241512</c:v>
                </c:pt>
                <c:pt idx="210">
                  <c:v>32.641742762569841</c:v>
                </c:pt>
                <c:pt idx="211">
                  <c:v>33.080690403631287</c:v>
                </c:pt>
                <c:pt idx="212">
                  <c:v>33.593307578856901</c:v>
                </c:pt>
                <c:pt idx="213">
                  <c:v>34.649237568543185</c:v>
                </c:pt>
                <c:pt idx="214">
                  <c:v>34.904011374194241</c:v>
                </c:pt>
                <c:pt idx="215">
                  <c:v>34.907080938117751</c:v>
                </c:pt>
                <c:pt idx="216">
                  <c:v>34.673794079931248</c:v>
                </c:pt>
                <c:pt idx="217">
                  <c:v>34.440507221744731</c:v>
                </c:pt>
                <c:pt idx="218">
                  <c:v>34.547941959067472</c:v>
                </c:pt>
                <c:pt idx="219">
                  <c:v>34.75974186978943</c:v>
                </c:pt>
                <c:pt idx="220">
                  <c:v>34.910150502041247</c:v>
                </c:pt>
                <c:pt idx="221">
                  <c:v>34.940846141276317</c:v>
                </c:pt>
                <c:pt idx="222">
                  <c:v>34.719837538783842</c:v>
                </c:pt>
                <c:pt idx="223">
                  <c:v>34.719837538783842</c:v>
                </c:pt>
                <c:pt idx="224">
                  <c:v>34.962333088740863</c:v>
                </c:pt>
                <c:pt idx="225">
                  <c:v>35.416628549419855</c:v>
                </c:pt>
                <c:pt idx="226">
                  <c:v>35.806463167705196</c:v>
                </c:pt>
                <c:pt idx="227">
                  <c:v>35.815671859475714</c:v>
                </c:pt>
                <c:pt idx="228">
                  <c:v>35.542480670283624</c:v>
                </c:pt>
                <c:pt idx="229">
                  <c:v>36.067376101203259</c:v>
                </c:pt>
                <c:pt idx="230">
                  <c:v>36.57999327642888</c:v>
                </c:pt>
                <c:pt idx="231">
                  <c:v>37.411845099699185</c:v>
                </c:pt>
                <c:pt idx="232">
                  <c:v>37.758705823055443</c:v>
                </c:pt>
                <c:pt idx="233">
                  <c:v>38.391035991297812</c:v>
                </c:pt>
                <c:pt idx="234">
                  <c:v>38.504609856467553</c:v>
                </c:pt>
                <c:pt idx="235">
                  <c:v>38.584418518478721</c:v>
                </c:pt>
                <c:pt idx="236">
                  <c:v>38.697992383648476</c:v>
                </c:pt>
                <c:pt idx="237">
                  <c:v>39.075548746239789</c:v>
                </c:pt>
                <c:pt idx="238">
                  <c:v>39.664905019553075</c:v>
                </c:pt>
                <c:pt idx="239">
                  <c:v>40.106922224538025</c:v>
                </c:pt>
                <c:pt idx="240">
                  <c:v>40.502895970670394</c:v>
                </c:pt>
                <c:pt idx="241">
                  <c:v>40.125339608079067</c:v>
                </c:pt>
                <c:pt idx="242">
                  <c:v>41.187408725612372</c:v>
                </c:pt>
                <c:pt idx="243">
                  <c:v>41.205826109153413</c:v>
                </c:pt>
                <c:pt idx="244">
                  <c:v>41.574173779974217</c:v>
                </c:pt>
                <c:pt idx="245">
                  <c:v>41.752208487537608</c:v>
                </c:pt>
                <c:pt idx="246">
                  <c:v>39.71401804232918</c:v>
                </c:pt>
                <c:pt idx="247">
                  <c:v>39.403992086055013</c:v>
                </c:pt>
                <c:pt idx="248">
                  <c:v>38.544514187473148</c:v>
                </c:pt>
                <c:pt idx="249">
                  <c:v>39.2198182506446</c:v>
                </c:pt>
                <c:pt idx="250">
                  <c:v>39.855217982810487</c:v>
                </c:pt>
                <c:pt idx="251">
                  <c:v>40.331000390954017</c:v>
                </c:pt>
                <c:pt idx="252">
                  <c:v>40.69627849785131</c:v>
                </c:pt>
                <c:pt idx="253">
                  <c:v>42.608616822195962</c:v>
                </c:pt>
                <c:pt idx="254">
                  <c:v>42.863390627847011</c:v>
                </c:pt>
                <c:pt idx="255">
                  <c:v>42.473556009561662</c:v>
                </c:pt>
                <c:pt idx="256">
                  <c:v>41.917964939406964</c:v>
                </c:pt>
                <c:pt idx="257">
                  <c:v>41.552686832509679</c:v>
                </c:pt>
                <c:pt idx="258">
                  <c:v>41.543478140739154</c:v>
                </c:pt>
                <c:pt idx="259">
                  <c:v>41.669330261602923</c:v>
                </c:pt>
                <c:pt idx="260">
                  <c:v>41.976286653953586</c:v>
                </c:pt>
                <c:pt idx="261">
                  <c:v>42.424442986785557</c:v>
                </c:pt>
                <c:pt idx="262">
                  <c:v>42.691495048130641</c:v>
                </c:pt>
                <c:pt idx="263">
                  <c:v>43.087468794262996</c:v>
                </c:pt>
                <c:pt idx="264">
                  <c:v>43.323825216373017</c:v>
                </c:pt>
                <c:pt idx="265">
                  <c:v>43.477303412548345</c:v>
                </c:pt>
                <c:pt idx="266">
                  <c:v>43.821094571981092</c:v>
                </c:pt>
                <c:pt idx="267">
                  <c:v>44.140329220025784</c:v>
                </c:pt>
                <c:pt idx="268">
                  <c:v>44.849398486355824</c:v>
                </c:pt>
                <c:pt idx="269">
                  <c:v>45.233093976794159</c:v>
                </c:pt>
                <c:pt idx="270">
                  <c:v>45.325180894499361</c:v>
                </c:pt>
                <c:pt idx="271">
                  <c:v>45.45103301536313</c:v>
                </c:pt>
                <c:pt idx="272">
                  <c:v>45.497076474215731</c:v>
                </c:pt>
                <c:pt idx="273">
                  <c:v>46.190797920928233</c:v>
                </c:pt>
                <c:pt idx="274">
                  <c:v>46.430223906961757</c:v>
                </c:pt>
                <c:pt idx="275">
                  <c:v>46.746388991082938</c:v>
                </c:pt>
                <c:pt idx="276">
                  <c:v>47.130084481521273</c:v>
                </c:pt>
                <c:pt idx="277">
                  <c:v>47.547545175118174</c:v>
                </c:pt>
                <c:pt idx="278">
                  <c:v>48.290379644606794</c:v>
                </c:pt>
                <c:pt idx="279">
                  <c:v>47.799249416845718</c:v>
                </c:pt>
                <c:pt idx="280">
                  <c:v>47.888266770627418</c:v>
                </c:pt>
                <c:pt idx="281">
                  <c:v>48.299588336377312</c:v>
                </c:pt>
                <c:pt idx="282">
                  <c:v>48.34256223130641</c:v>
                </c:pt>
                <c:pt idx="283">
                  <c:v>48.339492667382899</c:v>
                </c:pt>
                <c:pt idx="284">
                  <c:v>48.284240516759773</c:v>
                </c:pt>
                <c:pt idx="285">
                  <c:v>49.404631348839708</c:v>
                </c:pt>
                <c:pt idx="286">
                  <c:v>49.923387651912329</c:v>
                </c:pt>
                <c:pt idx="287">
                  <c:v>50.813561189729263</c:v>
                </c:pt>
                <c:pt idx="288">
                  <c:v>50.967039385904599</c:v>
                </c:pt>
                <c:pt idx="289">
                  <c:v>50.942482874516536</c:v>
                </c:pt>
                <c:pt idx="290">
                  <c:v>50.153604946175335</c:v>
                </c:pt>
                <c:pt idx="291">
                  <c:v>36.837836646003439</c:v>
                </c:pt>
                <c:pt idx="292">
                  <c:v>37.301340798452948</c:v>
                </c:pt>
                <c:pt idx="293">
                  <c:v>30.00498735227761</c:v>
                </c:pt>
                <c:pt idx="294">
                  <c:v>26.530240990868069</c:v>
                </c:pt>
                <c:pt idx="295">
                  <c:v>25.222606759454226</c:v>
                </c:pt>
                <c:pt idx="296">
                  <c:v>25.105963330360979</c:v>
                </c:pt>
                <c:pt idx="297">
                  <c:v>22.954199019982806</c:v>
                </c:pt>
                <c:pt idx="298">
                  <c:v>22.364842746669535</c:v>
                </c:pt>
                <c:pt idx="299">
                  <c:v>21.364164907606359</c:v>
                </c:pt>
                <c:pt idx="300">
                  <c:v>21.686469119574557</c:v>
                </c:pt>
                <c:pt idx="301">
                  <c:v>20.725695611516976</c:v>
                </c:pt>
                <c:pt idx="302">
                  <c:v>23.847442121723255</c:v>
                </c:pt>
                <c:pt idx="303">
                  <c:v>23.313337999033084</c:v>
                </c:pt>
                <c:pt idx="304">
                  <c:v>23.703172617318437</c:v>
                </c:pt>
                <c:pt idx="305">
                  <c:v>26.800362616136656</c:v>
                </c:pt>
                <c:pt idx="306">
                  <c:v>29.995778660507092</c:v>
                </c:pt>
                <c:pt idx="307">
                  <c:v>33.065342584013749</c:v>
                </c:pt>
                <c:pt idx="308">
                  <c:v>34.167316032552641</c:v>
                </c:pt>
                <c:pt idx="309">
                  <c:v>33.320116389664811</c:v>
                </c:pt>
                <c:pt idx="310">
                  <c:v>32.988603485926092</c:v>
                </c:pt>
                <c:pt idx="311">
                  <c:v>32.190516865814352</c:v>
                </c:pt>
                <c:pt idx="312">
                  <c:v>29.277500702406524</c:v>
                </c:pt>
                <c:pt idx="313">
                  <c:v>27.153362467339925</c:v>
                </c:pt>
                <c:pt idx="314">
                  <c:v>24.581067899441344</c:v>
                </c:pt>
                <c:pt idx="315">
                  <c:v>19.629861290825097</c:v>
                </c:pt>
                <c:pt idx="316">
                  <c:v>17.557905642458095</c:v>
                </c:pt>
                <c:pt idx="317">
                  <c:v>14.543593869574559</c:v>
                </c:pt>
                <c:pt idx="318">
                  <c:v>14.040185386119465</c:v>
                </c:pt>
                <c:pt idx="319">
                  <c:v>12.597490342071335</c:v>
                </c:pt>
                <c:pt idx="320">
                  <c:v>11.283716982810486</c:v>
                </c:pt>
                <c:pt idx="321">
                  <c:v>9.4082134255479151</c:v>
                </c:pt>
                <c:pt idx="322">
                  <c:v>8.7728136933820373</c:v>
                </c:pt>
                <c:pt idx="323">
                  <c:v>8.4320920978727987</c:v>
                </c:pt>
                <c:pt idx="324">
                  <c:v>8.4505094814138371</c:v>
                </c:pt>
                <c:pt idx="325">
                  <c:v>8.4228834061022759</c:v>
                </c:pt>
                <c:pt idx="326">
                  <c:v>8.4198138421787689</c:v>
                </c:pt>
                <c:pt idx="327">
                  <c:v>8.4443703535668249</c:v>
                </c:pt>
                <c:pt idx="328">
                  <c:v>8.3676312554791572</c:v>
                </c:pt>
                <c:pt idx="329">
                  <c:v>8.5180398877309838</c:v>
                </c:pt>
                <c:pt idx="330">
                  <c:v>8.625474625053716</c:v>
                </c:pt>
                <c:pt idx="331">
                  <c:v>8.7144919788354098</c:v>
                </c:pt>
                <c:pt idx="332">
                  <c:v>9.0582831382681572</c:v>
                </c:pt>
                <c:pt idx="333">
                  <c:v>9.1687874395143965</c:v>
                </c:pt>
                <c:pt idx="334">
                  <c:v>9.3007786882251828</c:v>
                </c:pt>
                <c:pt idx="335">
                  <c:v>9.4419786287064884</c:v>
                </c:pt>
                <c:pt idx="336">
                  <c:v>9.8747871419209261</c:v>
                </c:pt>
                <c:pt idx="337">
                  <c:v>10.058960977331328</c:v>
                </c:pt>
                <c:pt idx="338">
                  <c:v>10.187882662118607</c:v>
                </c:pt>
                <c:pt idx="339">
                  <c:v>10.135700075418994</c:v>
                </c:pt>
                <c:pt idx="340">
                  <c:v>10.129560947571981</c:v>
                </c:pt>
                <c:pt idx="341">
                  <c:v>10.236995684894712</c:v>
                </c:pt>
                <c:pt idx="342">
                  <c:v>10.617621611409538</c:v>
                </c:pt>
                <c:pt idx="343">
                  <c:v>10.731195476579286</c:v>
                </c:pt>
                <c:pt idx="344">
                  <c:v>10.952204079071764</c:v>
                </c:pt>
                <c:pt idx="345">
                  <c:v>11.065777944241512</c:v>
                </c:pt>
                <c:pt idx="346">
                  <c:v>11.464821254297378</c:v>
                </c:pt>
                <c:pt idx="347">
                  <c:v>11.704247240330897</c:v>
                </c:pt>
                <c:pt idx="348">
                  <c:v>11.805542849806619</c:v>
                </c:pt>
                <c:pt idx="349">
                  <c:v>11.983577557370003</c:v>
                </c:pt>
                <c:pt idx="350">
                  <c:v>12.109429678233774</c:v>
                </c:pt>
                <c:pt idx="351">
                  <c:v>12.265977438332616</c:v>
                </c:pt>
                <c:pt idx="352">
                  <c:v>12.45629040159003</c:v>
                </c:pt>
                <c:pt idx="353">
                  <c:v>12.711064207241082</c:v>
                </c:pt>
                <c:pt idx="354">
                  <c:v>12.981185832509668</c:v>
                </c:pt>
                <c:pt idx="355">
                  <c:v>13.057924930597336</c:v>
                </c:pt>
                <c:pt idx="356">
                  <c:v>13.392507398259561</c:v>
                </c:pt>
                <c:pt idx="357">
                  <c:v>13.358742195100987</c:v>
                </c:pt>
                <c:pt idx="358">
                  <c:v>13.226750946390201</c:v>
                </c:pt>
                <c:pt idx="359">
                  <c:v>13.229820510313706</c:v>
                </c:pt>
                <c:pt idx="360">
                  <c:v>13.211403126772669</c:v>
                </c:pt>
                <c:pt idx="361">
                  <c:v>13.278933533089814</c:v>
                </c:pt>
                <c:pt idx="362">
                  <c:v>13.61658556467555</c:v>
                </c:pt>
                <c:pt idx="363">
                  <c:v>13.601237745058013</c:v>
                </c:pt>
                <c:pt idx="364">
                  <c:v>13.355672631177482</c:v>
                </c:pt>
                <c:pt idx="365">
                  <c:v>13.545985594434894</c:v>
                </c:pt>
                <c:pt idx="366">
                  <c:v>13.635002948216586</c:v>
                </c:pt>
                <c:pt idx="367">
                  <c:v>13.653420331757626</c:v>
                </c:pt>
                <c:pt idx="368">
                  <c:v>13.720950738074775</c:v>
                </c:pt>
                <c:pt idx="369">
                  <c:v>13.813037655779976</c:v>
                </c:pt>
                <c:pt idx="370">
                  <c:v>13.849872422862052</c:v>
                </c:pt>
                <c:pt idx="371">
                  <c:v>14.123063612054146</c:v>
                </c:pt>
                <c:pt idx="372">
                  <c:v>14.224359221529866</c:v>
                </c:pt>
                <c:pt idx="373">
                  <c:v>14.390115673399226</c:v>
                </c:pt>
                <c:pt idx="374">
                  <c:v>14.371698289858184</c:v>
                </c:pt>
                <c:pt idx="375">
                  <c:v>14.371698289858184</c:v>
                </c:pt>
                <c:pt idx="376">
                  <c:v>14.380906981628705</c:v>
                </c:pt>
                <c:pt idx="377">
                  <c:v>14.494480846798453</c:v>
                </c:pt>
                <c:pt idx="378">
                  <c:v>14.697072065749893</c:v>
                </c:pt>
                <c:pt idx="379">
                  <c:v>14.672515554361839</c:v>
                </c:pt>
                <c:pt idx="380">
                  <c:v>14.749254652449507</c:v>
                </c:pt>
                <c:pt idx="381">
                  <c:v>14.85361982584873</c:v>
                </c:pt>
                <c:pt idx="382">
                  <c:v>15.022445841641598</c:v>
                </c:pt>
                <c:pt idx="383">
                  <c:v>15.145228398581866</c:v>
                </c:pt>
                <c:pt idx="384">
                  <c:v>15.271080519445634</c:v>
                </c:pt>
                <c:pt idx="385">
                  <c:v>15.274150083369147</c:v>
                </c:pt>
                <c:pt idx="386">
                  <c:v>15.393863076385902</c:v>
                </c:pt>
                <c:pt idx="387">
                  <c:v>15.461393482703054</c:v>
                </c:pt>
                <c:pt idx="388">
                  <c:v>15.522784761173183</c:v>
                </c:pt>
                <c:pt idx="389">
                  <c:v>15.667054265577995</c:v>
                </c:pt>
                <c:pt idx="390">
                  <c:v>15.857367228835409</c:v>
                </c:pt>
                <c:pt idx="391">
                  <c:v>15.777558566824233</c:v>
                </c:pt>
                <c:pt idx="392">
                  <c:v>16.029262808551781</c:v>
                </c:pt>
                <c:pt idx="393">
                  <c:v>16.25027141104426</c:v>
                </c:pt>
                <c:pt idx="394">
                  <c:v>16.416027862913619</c:v>
                </c:pt>
                <c:pt idx="395">
                  <c:v>16.566436495165448</c:v>
                </c:pt>
                <c:pt idx="396">
                  <c:v>16.621688645788566</c:v>
                </c:pt>
                <c:pt idx="397">
                  <c:v>16.680010360335192</c:v>
                </c:pt>
                <c:pt idx="398">
                  <c:v>16.759819022346367</c:v>
                </c:pt>
                <c:pt idx="399">
                  <c:v>16.99617544445638</c:v>
                </c:pt>
                <c:pt idx="400">
                  <c:v>17.505723055758487</c:v>
                </c:pt>
                <c:pt idx="401">
                  <c:v>17.686827327245375</c:v>
                </c:pt>
                <c:pt idx="402">
                  <c:v>17.785053372797591</c:v>
                </c:pt>
                <c:pt idx="403">
                  <c:v>17.913975057584874</c:v>
                </c:pt>
                <c:pt idx="404">
                  <c:v>18.162609735388912</c:v>
                </c:pt>
                <c:pt idx="405">
                  <c:v>18.153401043618391</c:v>
                </c:pt>
                <c:pt idx="406">
                  <c:v>18.217861886012031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6-42E2-871F-99A50879FEBE}"/>
            </c:ext>
          </c:extLst>
        </c:ser>
        <c:ser>
          <c:idx val="0"/>
          <c:order val="1"/>
          <c:tx>
            <c:strRef>
              <c:f>'013C'!$N$11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'013C'!$N$14:$N$950</c:f>
              <c:numCache>
                <c:formatCode>0.0</c:formatCode>
                <c:ptCount val="937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6-42E2-871F-99A50879F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'013C'!$R$14:$R$950</c:f>
              <c:numCache>
                <c:formatCode>0.0</c:formatCode>
                <c:ptCount val="937"/>
                <c:pt idx="0">
                  <c:v>2.8070188337447211</c:v>
                </c:pt>
                <c:pt idx="1">
                  <c:v>2.5298290136862445</c:v>
                </c:pt>
                <c:pt idx="2">
                  <c:v>2.7676235448881403</c:v>
                </c:pt>
                <c:pt idx="3">
                  <c:v>3.1842622279685715</c:v>
                </c:pt>
                <c:pt idx="4">
                  <c:v>4.108230403281091</c:v>
                </c:pt>
                <c:pt idx="5">
                  <c:v>11.521773944272736</c:v>
                </c:pt>
                <c:pt idx="6">
                  <c:v>2.9035775964134598</c:v>
                </c:pt>
                <c:pt idx="7">
                  <c:v>1.8923385603959479</c:v>
                </c:pt>
                <c:pt idx="8">
                  <c:v>2.2862680749027509</c:v>
                </c:pt>
                <c:pt idx="9">
                  <c:v>2.5926079376260782</c:v>
                </c:pt>
                <c:pt idx="10">
                  <c:v>4.8715317940843734</c:v>
                </c:pt>
                <c:pt idx="11">
                  <c:v>2.8796014931861023</c:v>
                </c:pt>
                <c:pt idx="12">
                  <c:v>14.293003737092254</c:v>
                </c:pt>
                <c:pt idx="13">
                  <c:v>12.857346509405652</c:v>
                </c:pt>
                <c:pt idx="14">
                  <c:v>6.102509306108316</c:v>
                </c:pt>
                <c:pt idx="15">
                  <c:v>7.4646277070961418</c:v>
                </c:pt>
                <c:pt idx="16">
                  <c:v>5.8271397309343502</c:v>
                </c:pt>
                <c:pt idx="17">
                  <c:v>5.4291643929975004</c:v>
                </c:pt>
                <c:pt idx="18">
                  <c:v>6.234811830246823</c:v>
                </c:pt>
                <c:pt idx="19">
                  <c:v>4.7983032847253204</c:v>
                </c:pt>
                <c:pt idx="20">
                  <c:v>8.0706103339725335</c:v>
                </c:pt>
                <c:pt idx="21">
                  <c:v>5.7103127633237474</c:v>
                </c:pt>
                <c:pt idx="22">
                  <c:v>4.4363649083475014</c:v>
                </c:pt>
                <c:pt idx="23">
                  <c:v>7.2390136780623893</c:v>
                </c:pt>
                <c:pt idx="24">
                  <c:v>6.9011999051552895</c:v>
                </c:pt>
                <c:pt idx="25">
                  <c:v>5.556034546265896</c:v>
                </c:pt>
                <c:pt idx="26">
                  <c:v>7.1928202311463014</c:v>
                </c:pt>
                <c:pt idx="27">
                  <c:v>3.5467191545750261</c:v>
                </c:pt>
                <c:pt idx="28">
                  <c:v>9.2076291853830643</c:v>
                </c:pt>
                <c:pt idx="29">
                  <c:v>5.096978732844538</c:v>
                </c:pt>
                <c:pt idx="30">
                  <c:v>5.4920367299053447</c:v>
                </c:pt>
                <c:pt idx="31">
                  <c:v>5.6640997369921866</c:v>
                </c:pt>
                <c:pt idx="32">
                  <c:v>5.809916411939132</c:v>
                </c:pt>
                <c:pt idx="33">
                  <c:v>5.126009456028723</c:v>
                </c:pt>
                <c:pt idx="34">
                  <c:v>5.6167370531787215</c:v>
                </c:pt>
                <c:pt idx="35">
                  <c:v>7.3888603385823535</c:v>
                </c:pt>
                <c:pt idx="36">
                  <c:v>4.8771480392970199</c:v>
                </c:pt>
                <c:pt idx="37">
                  <c:v>7.7231325903581993</c:v>
                </c:pt>
                <c:pt idx="38">
                  <c:v>6.1754826212492491</c:v>
                </c:pt>
                <c:pt idx="39">
                  <c:v>7.2260526683721986</c:v>
                </c:pt>
                <c:pt idx="40">
                  <c:v>6.5092999416712578</c:v>
                </c:pt>
                <c:pt idx="41">
                  <c:v>5.586096112089777</c:v>
                </c:pt>
                <c:pt idx="42">
                  <c:v>5.4079640329742729</c:v>
                </c:pt>
                <c:pt idx="43">
                  <c:v>5.2648809561726173</c:v>
                </c:pt>
                <c:pt idx="44">
                  <c:v>5.0745839663864967</c:v>
                </c:pt>
                <c:pt idx="45">
                  <c:v>6.4249027957965765</c:v>
                </c:pt>
                <c:pt idx="46">
                  <c:v>4.4013045040268892</c:v>
                </c:pt>
                <c:pt idx="47">
                  <c:v>6.9436780825846398</c:v>
                </c:pt>
                <c:pt idx="48">
                  <c:v>5.7704409978241085</c:v>
                </c:pt>
                <c:pt idx="49">
                  <c:v>5.0120337965927328</c:v>
                </c:pt>
                <c:pt idx="50">
                  <c:v>4.9940584074591712</c:v>
                </c:pt>
                <c:pt idx="51">
                  <c:v>5.4921527925996072</c:v>
                </c:pt>
                <c:pt idx="52">
                  <c:v>6.1938592799995345</c:v>
                </c:pt>
                <c:pt idx="53">
                  <c:v>6.1648812902125485</c:v>
                </c:pt>
                <c:pt idx="54">
                  <c:v>6.5796615513233379</c:v>
                </c:pt>
                <c:pt idx="55">
                  <c:v>6.50895536629635</c:v>
                </c:pt>
                <c:pt idx="56">
                  <c:v>6.2053459878938737</c:v>
                </c:pt>
                <c:pt idx="57">
                  <c:v>6.2149909785400324</c:v>
                </c:pt>
                <c:pt idx="58">
                  <c:v>6.6194786835042425</c:v>
                </c:pt>
                <c:pt idx="59">
                  <c:v>7.4934248691430314</c:v>
                </c:pt>
                <c:pt idx="60">
                  <c:v>5.2989242111354846</c:v>
                </c:pt>
                <c:pt idx="61">
                  <c:v>7.1564234343735613</c:v>
                </c:pt>
                <c:pt idx="62">
                  <c:v>6.2644412042682784</c:v>
                </c:pt>
                <c:pt idx="63">
                  <c:v>5.7734916607872604</c:v>
                </c:pt>
                <c:pt idx="64">
                  <c:v>4.6963892062633619</c:v>
                </c:pt>
                <c:pt idx="65">
                  <c:v>4.4752335549308784</c:v>
                </c:pt>
                <c:pt idx="66">
                  <c:v>4.4527753185846288</c:v>
                </c:pt>
                <c:pt idx="67">
                  <c:v>4.5314741407785606</c:v>
                </c:pt>
                <c:pt idx="68">
                  <c:v>4.6976941232693994</c:v>
                </c:pt>
                <c:pt idx="69">
                  <c:v>4.7025196926384769</c:v>
                </c:pt>
                <c:pt idx="70">
                  <c:v>4.4426088371017451</c:v>
                </c:pt>
                <c:pt idx="71">
                  <c:v>4.5818598462787223</c:v>
                </c:pt>
                <c:pt idx="72">
                  <c:v>3.4552551966544094</c:v>
                </c:pt>
                <c:pt idx="73">
                  <c:v>3.6517418568640094</c:v>
                </c:pt>
                <c:pt idx="74">
                  <c:v>5.9010092595448693</c:v>
                </c:pt>
                <c:pt idx="75">
                  <c:v>5.0083642391390288</c:v>
                </c:pt>
                <c:pt idx="76">
                  <c:v>1.3248486704834626</c:v>
                </c:pt>
                <c:pt idx="77">
                  <c:v>2.0166120580586147</c:v>
                </c:pt>
                <c:pt idx="78">
                  <c:v>4.053102250118914</c:v>
                </c:pt>
                <c:pt idx="79">
                  <c:v>3.6745480803074297</c:v>
                </c:pt>
                <c:pt idx="80">
                  <c:v>1.5419323087565737</c:v>
                </c:pt>
                <c:pt idx="81">
                  <c:v>0.68774601224550458</c:v>
                </c:pt>
                <c:pt idx="82">
                  <c:v>1.1163749289213387</c:v>
                </c:pt>
                <c:pt idx="83">
                  <c:v>2.1911759157845072</c:v>
                </c:pt>
                <c:pt idx="84">
                  <c:v>3.2331238657840369</c:v>
                </c:pt>
                <c:pt idx="85">
                  <c:v>4.2669906433918419</c:v>
                </c:pt>
                <c:pt idx="86">
                  <c:v>1.3052901140978708</c:v>
                </c:pt>
                <c:pt idx="87">
                  <c:v>0.48419825521568488</c:v>
                </c:pt>
                <c:pt idx="88">
                  <c:v>0.71334489245015509</c:v>
                </c:pt>
                <c:pt idx="89">
                  <c:v>1.6650334509217484</c:v>
                </c:pt>
                <c:pt idx="90">
                  <c:v>3.2562086987648273</c:v>
                </c:pt>
                <c:pt idx="91">
                  <c:v>4.4690155671800218</c:v>
                </c:pt>
                <c:pt idx="92">
                  <c:v>3.5511159248620556</c:v>
                </c:pt>
                <c:pt idx="93">
                  <c:v>3.4294331999296177</c:v>
                </c:pt>
                <c:pt idx="94">
                  <c:v>3.0611664246304118</c:v>
                </c:pt>
                <c:pt idx="95">
                  <c:v>2.94132965938664</c:v>
                </c:pt>
                <c:pt idx="96">
                  <c:v>3.3196548045259004</c:v>
                </c:pt>
                <c:pt idx="97">
                  <c:v>2.567204676258747</c:v>
                </c:pt>
                <c:pt idx="98">
                  <c:v>2.5191206399704824</c:v>
                </c:pt>
                <c:pt idx="99">
                  <c:v>3.6003444809540639</c:v>
                </c:pt>
                <c:pt idx="100">
                  <c:v>2.8624640190078048</c:v>
                </c:pt>
                <c:pt idx="101">
                  <c:v>3.0706749655313192</c:v>
                </c:pt>
                <c:pt idx="102">
                  <c:v>3.1724309903252133</c:v>
                </c:pt>
                <c:pt idx="103">
                  <c:v>3.0385006458550516</c:v>
                </c:pt>
                <c:pt idx="104">
                  <c:v>3.1003582203573101</c:v>
                </c:pt>
                <c:pt idx="105">
                  <c:v>3.0907368326331621</c:v>
                </c:pt>
                <c:pt idx="106">
                  <c:v>3.0136358566821122</c:v>
                </c:pt>
                <c:pt idx="107">
                  <c:v>3.0518129560258767</c:v>
                </c:pt>
                <c:pt idx="108">
                  <c:v>3.1105122018675764</c:v>
                </c:pt>
                <c:pt idx="109">
                  <c:v>2.9619233876864453</c:v>
                </c:pt>
                <c:pt idx="110">
                  <c:v>2.8107773657948365</c:v>
                </c:pt>
                <c:pt idx="111">
                  <c:v>2.8622560390076512</c:v>
                </c:pt>
                <c:pt idx="112">
                  <c:v>2.8443460159789273</c:v>
                </c:pt>
                <c:pt idx="113">
                  <c:v>3.0319259906826641</c:v>
                </c:pt>
                <c:pt idx="114">
                  <c:v>3.2044464977566092</c:v>
                </c:pt>
                <c:pt idx="115">
                  <c:v>2.9795185154106112</c:v>
                </c:pt>
                <c:pt idx="116">
                  <c:v>3.1329913049609894</c:v>
                </c:pt>
                <c:pt idx="117">
                  <c:v>3.2423888275302777</c:v>
                </c:pt>
                <c:pt idx="118">
                  <c:v>3.2140028956308195</c:v>
                </c:pt>
                <c:pt idx="119">
                  <c:v>2.9856892784413001</c:v>
                </c:pt>
                <c:pt idx="120">
                  <c:v>3.0628220744528445</c:v>
                </c:pt>
                <c:pt idx="121">
                  <c:v>2.873814879809323</c:v>
                </c:pt>
                <c:pt idx="122">
                  <c:v>2.5053755918097669</c:v>
                </c:pt>
                <c:pt idx="123">
                  <c:v>2.1888246015763468</c:v>
                </c:pt>
                <c:pt idx="124">
                  <c:v>2.4561725700837895</c:v>
                </c:pt>
                <c:pt idx="125">
                  <c:v>2.412641668881327</c:v>
                </c:pt>
                <c:pt idx="126">
                  <c:v>2.2349131566304399</c:v>
                </c:pt>
                <c:pt idx="127">
                  <c:v>2.2849420978807786</c:v>
                </c:pt>
                <c:pt idx="128">
                  <c:v>2.6350482997791698</c:v>
                </c:pt>
                <c:pt idx="129">
                  <c:v>2.5503573480177231</c:v>
                </c:pt>
                <c:pt idx="130">
                  <c:v>2.649322500334871</c:v>
                </c:pt>
                <c:pt idx="131">
                  <c:v>2.4258249394955822</c:v>
                </c:pt>
                <c:pt idx="132">
                  <c:v>2.3832364177275291</c:v>
                </c:pt>
                <c:pt idx="133">
                  <c:v>2.1164653661293928</c:v>
                </c:pt>
                <c:pt idx="134">
                  <c:v>2.3443205679853891</c:v>
                </c:pt>
                <c:pt idx="135">
                  <c:v>2.5132994785805955</c:v>
                </c:pt>
                <c:pt idx="136">
                  <c:v>2.6397794069779339</c:v>
                </c:pt>
                <c:pt idx="137">
                  <c:v>2.6718160604798458</c:v>
                </c:pt>
                <c:pt idx="138">
                  <c:v>2.3716519102778881</c:v>
                </c:pt>
                <c:pt idx="139">
                  <c:v>2.685096979395051</c:v>
                </c:pt>
                <c:pt idx="140">
                  <c:v>2.868360011791045</c:v>
                </c:pt>
                <c:pt idx="141">
                  <c:v>2.6977310326486146</c:v>
                </c:pt>
                <c:pt idx="142">
                  <c:v>2.6176114130510038</c:v>
                </c:pt>
                <c:pt idx="143">
                  <c:v>2.8196862780222358</c:v>
                </c:pt>
                <c:pt idx="144">
                  <c:v>2.3027236927936632</c:v>
                </c:pt>
                <c:pt idx="145">
                  <c:v>2.0002056992003365</c:v>
                </c:pt>
                <c:pt idx="146">
                  <c:v>2.4790476073226513</c:v>
                </c:pt>
                <c:pt idx="147">
                  <c:v>2.2178298111061734</c:v>
                </c:pt>
                <c:pt idx="148">
                  <c:v>2.0658065942047878</c:v>
                </c:pt>
                <c:pt idx="149">
                  <c:v>2.1491628763439237</c:v>
                </c:pt>
                <c:pt idx="150">
                  <c:v>2.1027359385819424</c:v>
                </c:pt>
                <c:pt idx="151">
                  <c:v>2.4168299227754124</c:v>
                </c:pt>
                <c:pt idx="152">
                  <c:v>2.1006203236473833</c:v>
                </c:pt>
                <c:pt idx="153">
                  <c:v>2.2015988211649238</c:v>
                </c:pt>
                <c:pt idx="154">
                  <c:v>2.4235303218757691</c:v>
                </c:pt>
                <c:pt idx="155">
                  <c:v>2.3598958231568581</c:v>
                </c:pt>
                <c:pt idx="156">
                  <c:v>2.421578122641928</c:v>
                </c:pt>
                <c:pt idx="157">
                  <c:v>2.5365941661623115</c:v>
                </c:pt>
                <c:pt idx="158">
                  <c:v>2.7042001490063283</c:v>
                </c:pt>
                <c:pt idx="159">
                  <c:v>2.6547704820851483</c:v>
                </c:pt>
                <c:pt idx="160">
                  <c:v>2.592690023559542</c:v>
                </c:pt>
                <c:pt idx="161">
                  <c:v>2.3752406468654383</c:v>
                </c:pt>
                <c:pt idx="162">
                  <c:v>2.2713245755498295</c:v>
                </c:pt>
                <c:pt idx="163">
                  <c:v>2.2933238191257272</c:v>
                </c:pt>
                <c:pt idx="164">
                  <c:v>2.3641446746557535</c:v>
                </c:pt>
                <c:pt idx="165">
                  <c:v>2.4305824725711425</c:v>
                </c:pt>
                <c:pt idx="166">
                  <c:v>2.4691409482193905</c:v>
                </c:pt>
                <c:pt idx="167">
                  <c:v>2.4625477681375201</c:v>
                </c:pt>
                <c:pt idx="168">
                  <c:v>2.5639872759544753</c:v>
                </c:pt>
                <c:pt idx="169">
                  <c:v>2.6169706146439209</c:v>
                </c:pt>
                <c:pt idx="170">
                  <c:v>2.3848271164197228</c:v>
                </c:pt>
                <c:pt idx="171">
                  <c:v>2.370181082473386</c:v>
                </c:pt>
                <c:pt idx="172">
                  <c:v>2.3376492961318238</c:v>
                </c:pt>
                <c:pt idx="173">
                  <c:v>2.528246383559984</c:v>
                </c:pt>
                <c:pt idx="174">
                  <c:v>2.6138821308038866</c:v>
                </c:pt>
                <c:pt idx="175">
                  <c:v>2.5853988741454654</c:v>
                </c:pt>
                <c:pt idx="176">
                  <c:v>2.6501046685273129</c:v>
                </c:pt>
                <c:pt idx="177">
                  <c:v>2.6135848411684592</c:v>
                </c:pt>
                <c:pt idx="178">
                  <c:v>2.6368270234534981</c:v>
                </c:pt>
                <c:pt idx="179">
                  <c:v>2.7127633837312737</c:v>
                </c:pt>
                <c:pt idx="180">
                  <c:v>2.8820105029033831</c:v>
                </c:pt>
                <c:pt idx="181">
                  <c:v>2.9357461628963213</c:v>
                </c:pt>
                <c:pt idx="182">
                  <c:v>2.9149607966457753</c:v>
                </c:pt>
                <c:pt idx="183">
                  <c:v>2.8439107677137154</c:v>
                </c:pt>
                <c:pt idx="184">
                  <c:v>2.748114890048182</c:v>
                </c:pt>
                <c:pt idx="185">
                  <c:v>2.7047541507656709</c:v>
                </c:pt>
                <c:pt idx="186">
                  <c:v>2.4705801933627658</c:v>
                </c:pt>
                <c:pt idx="187">
                  <c:v>2.4912351962140598</c:v>
                </c:pt>
                <c:pt idx="188">
                  <c:v>2.3707674359240238</c:v>
                </c:pt>
                <c:pt idx="189">
                  <c:v>2.4214326602836542</c:v>
                </c:pt>
                <c:pt idx="190">
                  <c:v>2.5626685448959243</c:v>
                </c:pt>
                <c:pt idx="191">
                  <c:v>2.3783751416644905</c:v>
                </c:pt>
                <c:pt idx="192">
                  <c:v>2.5259856662475801</c:v>
                </c:pt>
                <c:pt idx="193">
                  <c:v>2.5577127345367616</c:v>
                </c:pt>
                <c:pt idx="194">
                  <c:v>2.6821028382956484</c:v>
                </c:pt>
                <c:pt idx="195">
                  <c:v>2.651836004745558</c:v>
                </c:pt>
                <c:pt idx="196">
                  <c:v>2.6601089150401482</c:v>
                </c:pt>
                <c:pt idx="197">
                  <c:v>2.7138388406258978</c:v>
                </c:pt>
                <c:pt idx="198">
                  <c:v>2.8057275599133176</c:v>
                </c:pt>
                <c:pt idx="199">
                  <c:v>2.9257404239598692</c:v>
                </c:pt>
                <c:pt idx="200">
                  <c:v>2.9633735939457222</c:v>
                </c:pt>
                <c:pt idx="201">
                  <c:v>2.9886634941639469</c:v>
                </c:pt>
                <c:pt idx="202">
                  <c:v>3.0349551444939307</c:v>
                </c:pt>
                <c:pt idx="203">
                  <c:v>2.5715365980679263</c:v>
                </c:pt>
                <c:pt idx="204">
                  <c:v>2.3289441843224052</c:v>
                </c:pt>
                <c:pt idx="205">
                  <c:v>2.4839932956151305</c:v>
                </c:pt>
                <c:pt idx="206">
                  <c:v>2.6038870852947769</c:v>
                </c:pt>
                <c:pt idx="207">
                  <c:v>2.8093545348941524</c:v>
                </c:pt>
                <c:pt idx="208">
                  <c:v>2.9181594594662568</c:v>
                </c:pt>
                <c:pt idx="209">
                  <c:v>2.9838601663993551</c:v>
                </c:pt>
                <c:pt idx="210">
                  <c:v>2.9548839649425616</c:v>
                </c:pt>
                <c:pt idx="211">
                  <c:v>2.8525601905490445</c:v>
                </c:pt>
                <c:pt idx="212">
                  <c:v>2.8989456174696473</c:v>
                </c:pt>
                <c:pt idx="213">
                  <c:v>2.9180146629745591</c:v>
                </c:pt>
                <c:pt idx="214">
                  <c:v>2.8758513025933596</c:v>
                </c:pt>
                <c:pt idx="215">
                  <c:v>2.8952309341459017</c:v>
                </c:pt>
                <c:pt idx="216">
                  <c:v>2.9315515420244682</c:v>
                </c:pt>
                <c:pt idx="217">
                  <c:v>2.9546519965401199</c:v>
                </c:pt>
                <c:pt idx="218">
                  <c:v>2.9525173773134541</c:v>
                </c:pt>
                <c:pt idx="219">
                  <c:v>2.9848475341433161</c:v>
                </c:pt>
                <c:pt idx="220">
                  <c:v>2.9841351988455727</c:v>
                </c:pt>
                <c:pt idx="221">
                  <c:v>2.9791430474265082</c:v>
                </c:pt>
                <c:pt idx="222">
                  <c:v>2.9965717527240288</c:v>
                </c:pt>
                <c:pt idx="223">
                  <c:v>2.970071440367156</c:v>
                </c:pt>
                <c:pt idx="224">
                  <c:v>2.9576233099045841</c:v>
                </c:pt>
                <c:pt idx="225">
                  <c:v>2.9073536990599247</c:v>
                </c:pt>
                <c:pt idx="226">
                  <c:v>2.9086363485944364</c:v>
                </c:pt>
                <c:pt idx="227">
                  <c:v>2.887891167621091</c:v>
                </c:pt>
                <c:pt idx="228">
                  <c:v>2.8553395905914845</c:v>
                </c:pt>
                <c:pt idx="229">
                  <c:v>2.7656574422519458</c:v>
                </c:pt>
                <c:pt idx="230">
                  <c:v>2.6789161910895345</c:v>
                </c:pt>
                <c:pt idx="231">
                  <c:v>2.6539093701627903</c:v>
                </c:pt>
                <c:pt idx="232">
                  <c:v>2.7438555925301298</c:v>
                </c:pt>
                <c:pt idx="233">
                  <c:v>2.6933369243328875</c:v>
                </c:pt>
                <c:pt idx="234">
                  <c:v>2.6776004815443604</c:v>
                </c:pt>
                <c:pt idx="235">
                  <c:v>2.6732607914449988</c:v>
                </c:pt>
                <c:pt idx="236">
                  <c:v>2.6584961105276106</c:v>
                </c:pt>
                <c:pt idx="237">
                  <c:v>2.6237799757474773</c:v>
                </c:pt>
                <c:pt idx="238">
                  <c:v>2.5711656028327021</c:v>
                </c:pt>
                <c:pt idx="239">
                  <c:v>2.5682581360786303</c:v>
                </c:pt>
                <c:pt idx="240">
                  <c:v>2.6066018814799796</c:v>
                </c:pt>
                <c:pt idx="241">
                  <c:v>2.5958280650137864</c:v>
                </c:pt>
                <c:pt idx="242">
                  <c:v>2.5875206484075868</c:v>
                </c:pt>
                <c:pt idx="243">
                  <c:v>2.4981139450404912</c:v>
                </c:pt>
                <c:pt idx="244">
                  <c:v>2.5313365138563255</c:v>
                </c:pt>
                <c:pt idx="245">
                  <c:v>2.6006268079563108</c:v>
                </c:pt>
                <c:pt idx="246">
                  <c:v>2.665721860901197</c:v>
                </c:pt>
                <c:pt idx="247">
                  <c:v>2.7040508728664765</c:v>
                </c:pt>
                <c:pt idx="248">
                  <c:v>2.6815041359054415</c:v>
                </c:pt>
                <c:pt idx="249">
                  <c:v>2.5686446910835707</c:v>
                </c:pt>
                <c:pt idx="250">
                  <c:v>2.5272642966975534</c:v>
                </c:pt>
                <c:pt idx="251">
                  <c:v>2.5263735968268861</c:v>
                </c:pt>
                <c:pt idx="252">
                  <c:v>2.7049291745019834</c:v>
                </c:pt>
                <c:pt idx="253">
                  <c:v>2.6040500168229368</c:v>
                </c:pt>
                <c:pt idx="254">
                  <c:v>2.5819978847408329</c:v>
                </c:pt>
                <c:pt idx="255">
                  <c:v>2.5906354705541679</c:v>
                </c:pt>
                <c:pt idx="256">
                  <c:v>2.5543923651849112</c:v>
                </c:pt>
                <c:pt idx="257">
                  <c:v>2.5509938119450957</c:v>
                </c:pt>
                <c:pt idx="258">
                  <c:v>2.592507303378111</c:v>
                </c:pt>
                <c:pt idx="259">
                  <c:v>2.6401050101820442</c:v>
                </c:pt>
                <c:pt idx="260">
                  <c:v>2.5971372478460082</c:v>
                </c:pt>
                <c:pt idx="261">
                  <c:v>2.5324203236582381</c:v>
                </c:pt>
                <c:pt idx="262">
                  <c:v>2.4728772721450234</c:v>
                </c:pt>
                <c:pt idx="263">
                  <c:v>2.4461654497476126</c:v>
                </c:pt>
                <c:pt idx="264">
                  <c:v>2.4709750211481616</c:v>
                </c:pt>
                <c:pt idx="265">
                  <c:v>2.4775604419562338</c:v>
                </c:pt>
                <c:pt idx="266">
                  <c:v>2.4449489673835165</c:v>
                </c:pt>
                <c:pt idx="267">
                  <c:v>2.4201153102235087</c:v>
                </c:pt>
                <c:pt idx="268">
                  <c:v>2.4058465721258582</c:v>
                </c:pt>
                <c:pt idx="269">
                  <c:v>2.4145661662746272</c:v>
                </c:pt>
                <c:pt idx="270">
                  <c:v>2.4613532706620611</c:v>
                </c:pt>
                <c:pt idx="271">
                  <c:v>2.3997605437679983</c:v>
                </c:pt>
                <c:pt idx="272">
                  <c:v>2.4197185753428232</c:v>
                </c:pt>
                <c:pt idx="273">
                  <c:v>2.3896912415791038</c:v>
                </c:pt>
                <c:pt idx="274">
                  <c:v>2.3890724336854663</c:v>
                </c:pt>
                <c:pt idx="275">
                  <c:v>2.3641341420142634</c:v>
                </c:pt>
                <c:pt idx="276">
                  <c:v>2.3452801945037725</c:v>
                </c:pt>
                <c:pt idx="277">
                  <c:v>2.3227437261292039</c:v>
                </c:pt>
                <c:pt idx="278">
                  <c:v>2.3223720453823455</c:v>
                </c:pt>
                <c:pt idx="279">
                  <c:v>2.3538141795719172</c:v>
                </c:pt>
                <c:pt idx="280">
                  <c:v>2.3154111583770081</c:v>
                </c:pt>
                <c:pt idx="281">
                  <c:v>2.3024204918549973</c:v>
                </c:pt>
                <c:pt idx="282">
                  <c:v>2.2817286732918998</c:v>
                </c:pt>
                <c:pt idx="283">
                  <c:v>2.3031069465644283</c:v>
                </c:pt>
                <c:pt idx="284">
                  <c:v>2.3385596046939088</c:v>
                </c:pt>
                <c:pt idx="285">
                  <c:v>2.2614061224588871</c:v>
                </c:pt>
                <c:pt idx="286">
                  <c:v>2.2452567304393876</c:v>
                </c:pt>
                <c:pt idx="287">
                  <c:v>2.1997265454373176</c:v>
                </c:pt>
                <c:pt idx="288">
                  <c:v>2.1361734091935127</c:v>
                </c:pt>
                <c:pt idx="289">
                  <c:v>3.251106897747337</c:v>
                </c:pt>
                <c:pt idx="290">
                  <c:v>2.4717489179213552</c:v>
                </c:pt>
                <c:pt idx="291">
                  <c:v>1.9650171328664645</c:v>
                </c:pt>
                <c:pt idx="292">
                  <c:v>2.6577037227107341</c:v>
                </c:pt>
                <c:pt idx="293">
                  <c:v>3.3981441044467076</c:v>
                </c:pt>
                <c:pt idx="294">
                  <c:v>3.8043388449347799</c:v>
                </c:pt>
                <c:pt idx="295">
                  <c:v>3.7104230241709701</c:v>
                </c:pt>
                <c:pt idx="296">
                  <c:v>3.4977628460335324</c:v>
                </c:pt>
                <c:pt idx="297">
                  <c:v>3.7229865159522606</c:v>
                </c:pt>
                <c:pt idx="298">
                  <c:v>3.5624753221148211</c:v>
                </c:pt>
                <c:pt idx="299">
                  <c:v>3.675634624632492</c:v>
                </c:pt>
                <c:pt idx="300">
                  <c:v>3.6284678150152065</c:v>
                </c:pt>
                <c:pt idx="301">
                  <c:v>4.0477710932351441</c:v>
                </c:pt>
                <c:pt idx="302">
                  <c:v>3.4668911615898059</c:v>
                </c:pt>
                <c:pt idx="303">
                  <c:v>3.1371819067134101</c:v>
                </c:pt>
                <c:pt idx="304">
                  <c:v>2.7596224497074688</c:v>
                </c:pt>
                <c:pt idx="305">
                  <c:v>2.9150926507015678</c:v>
                </c:pt>
                <c:pt idx="306">
                  <c:v>2.9399697271358658</c:v>
                </c:pt>
                <c:pt idx="307">
                  <c:v>2.6648752039550665</c:v>
                </c:pt>
                <c:pt idx="308">
                  <c:v>2.6171021502291576</c:v>
                </c:pt>
                <c:pt idx="309">
                  <c:v>2.9208434611956475</c:v>
                </c:pt>
                <c:pt idx="310">
                  <c:v>2.4756212699926787</c:v>
                </c:pt>
                <c:pt idx="311">
                  <c:v>2.6773546527082157</c:v>
                </c:pt>
                <c:pt idx="312">
                  <c:v>3.5016349909288813</c:v>
                </c:pt>
                <c:pt idx="313">
                  <c:v>3.6139659519946474</c:v>
                </c:pt>
                <c:pt idx="314">
                  <c:v>3.3721253264775939</c:v>
                </c:pt>
                <c:pt idx="315">
                  <c:v>3.7104761207547874</c:v>
                </c:pt>
                <c:pt idx="316">
                  <c:v>3.2378280428885846</c:v>
                </c:pt>
                <c:pt idx="317">
                  <c:v>3.7885594232197048</c:v>
                </c:pt>
                <c:pt idx="318">
                  <c:v>4.2236213482935892</c:v>
                </c:pt>
                <c:pt idx="319">
                  <c:v>4.3336695361140025</c:v>
                </c:pt>
                <c:pt idx="320">
                  <c:v>4.6555896491588413</c:v>
                </c:pt>
                <c:pt idx="321">
                  <c:v>4.7677778893634688</c:v>
                </c:pt>
                <c:pt idx="322">
                  <c:v>4.9708610850745023</c:v>
                </c:pt>
                <c:pt idx="323">
                  <c:v>4.792365110426628</c:v>
                </c:pt>
                <c:pt idx="324">
                  <c:v>4.7117722867288796</c:v>
                </c:pt>
                <c:pt idx="325">
                  <c:v>5.1057089927328798</c:v>
                </c:pt>
                <c:pt idx="326">
                  <c:v>5.0490366195433003</c:v>
                </c:pt>
                <c:pt idx="327">
                  <c:v>5.4581715664261505</c:v>
                </c:pt>
                <c:pt idx="328">
                  <c:v>5.2071342679116919</c:v>
                </c:pt>
                <c:pt idx="329">
                  <c:v>4.9175116056426145</c:v>
                </c:pt>
                <c:pt idx="330">
                  <c:v>4.8526244312872162</c:v>
                </c:pt>
                <c:pt idx="331">
                  <c:v>4.565830151346062</c:v>
                </c:pt>
                <c:pt idx="332">
                  <c:v>4.0963093643298931</c:v>
                </c:pt>
                <c:pt idx="333">
                  <c:v>3.9870648726475451</c:v>
                </c:pt>
                <c:pt idx="334">
                  <c:v>3.8381638902986874</c:v>
                </c:pt>
                <c:pt idx="335">
                  <c:v>4.0271054591698068</c:v>
                </c:pt>
                <c:pt idx="336">
                  <c:v>3.957385925921951</c:v>
                </c:pt>
                <c:pt idx="337">
                  <c:v>3.6928411080845658</c:v>
                </c:pt>
                <c:pt idx="338">
                  <c:v>3.6876200146929468</c:v>
                </c:pt>
                <c:pt idx="339">
                  <c:v>3.8473345718326319</c:v>
                </c:pt>
                <c:pt idx="340">
                  <c:v>3.3116325221390617</c:v>
                </c:pt>
                <c:pt idx="341">
                  <c:v>3.4270949369300445</c:v>
                </c:pt>
                <c:pt idx="342">
                  <c:v>3.1977191820738855</c:v>
                </c:pt>
                <c:pt idx="343">
                  <c:v>3.1642006758327734</c:v>
                </c:pt>
                <c:pt idx="344">
                  <c:v>2.8365085152539464</c:v>
                </c:pt>
                <c:pt idx="345">
                  <c:v>3.3303981374933151</c:v>
                </c:pt>
                <c:pt idx="346">
                  <c:v>3.1669574190170073</c:v>
                </c:pt>
                <c:pt idx="347">
                  <c:v>3.1485760696625587</c:v>
                </c:pt>
                <c:pt idx="348">
                  <c:v>3.4609800354409694</c:v>
                </c:pt>
                <c:pt idx="349">
                  <c:v>3.8369449294551119</c:v>
                </c:pt>
                <c:pt idx="350">
                  <c:v>4.0783979732401043</c:v>
                </c:pt>
                <c:pt idx="351">
                  <c:v>4.163623161842871</c:v>
                </c:pt>
                <c:pt idx="352">
                  <c:v>3.7377977194486585</c:v>
                </c:pt>
                <c:pt idx="353">
                  <c:v>3.5394946855941432</c:v>
                </c:pt>
                <c:pt idx="354">
                  <c:v>3.2853166976391992</c:v>
                </c:pt>
                <c:pt idx="355">
                  <c:v>3.3422995858943905</c:v>
                </c:pt>
                <c:pt idx="356">
                  <c:v>3.1726548045357719</c:v>
                </c:pt>
                <c:pt idx="357">
                  <c:v>3.0569546027761501</c:v>
                </c:pt>
                <c:pt idx="358">
                  <c:v>3.2850575126587187</c:v>
                </c:pt>
                <c:pt idx="359">
                  <c:v>3.7123969965483927</c:v>
                </c:pt>
                <c:pt idx="360">
                  <c:v>3.8608109994116848</c:v>
                </c:pt>
                <c:pt idx="361">
                  <c:v>3.5885330612770461</c:v>
                </c:pt>
                <c:pt idx="362">
                  <c:v>3.4810018178742186</c:v>
                </c:pt>
                <c:pt idx="363">
                  <c:v>3.2560608067090433</c:v>
                </c:pt>
                <c:pt idx="364">
                  <c:v>3.4600151685641345</c:v>
                </c:pt>
                <c:pt idx="365">
                  <c:v>3.5271881470879873</c:v>
                </c:pt>
                <c:pt idx="366">
                  <c:v>3.4706913269457975</c:v>
                </c:pt>
                <c:pt idx="367">
                  <c:v>3.5214504664415718</c:v>
                </c:pt>
                <c:pt idx="368">
                  <c:v>3.5536458603705001</c:v>
                </c:pt>
                <c:pt idx="369">
                  <c:v>3.8517569409034449</c:v>
                </c:pt>
                <c:pt idx="370">
                  <c:v>3.7776742042119462</c:v>
                </c:pt>
                <c:pt idx="371">
                  <c:v>3.8248999633375051</c:v>
                </c:pt>
                <c:pt idx="372">
                  <c:v>3.8176345157756391</c:v>
                </c:pt>
                <c:pt idx="373">
                  <c:v>3.559340802500087</c:v>
                </c:pt>
                <c:pt idx="374">
                  <c:v>3.4103385041460479</c:v>
                </c:pt>
                <c:pt idx="375">
                  <c:v>3.3881166263133431</c:v>
                </c:pt>
                <c:pt idx="376">
                  <c:v>3.5214554353100302</c:v>
                </c:pt>
                <c:pt idx="377">
                  <c:v>3.5123572785911397</c:v>
                </c:pt>
                <c:pt idx="378">
                  <c:v>3.4506359806773559</c:v>
                </c:pt>
                <c:pt idx="379">
                  <c:v>3.466627832577958</c:v>
                </c:pt>
                <c:pt idx="380">
                  <c:v>3.3630839349468964</c:v>
                </c:pt>
                <c:pt idx="381">
                  <c:v>3.2930366306363421</c:v>
                </c:pt>
                <c:pt idx="382">
                  <c:v>3.1507832064744763</c:v>
                </c:pt>
                <c:pt idx="383">
                  <c:v>3.2786754073934219</c:v>
                </c:pt>
                <c:pt idx="384">
                  <c:v>3.1413326572443951</c:v>
                </c:pt>
                <c:pt idx="385">
                  <c:v>3.1792956346186072</c:v>
                </c:pt>
                <c:pt idx="386">
                  <c:v>3.0573457518590801</c:v>
                </c:pt>
                <c:pt idx="387">
                  <c:v>3.0217452554134456</c:v>
                </c:pt>
                <c:pt idx="388">
                  <c:v>3.0639164688014739</c:v>
                </c:pt>
                <c:pt idx="389">
                  <c:v>3.0052324588964114</c:v>
                </c:pt>
                <c:pt idx="390">
                  <c:v>3.1809947804884344</c:v>
                </c:pt>
                <c:pt idx="391">
                  <c:v>3.2578797554340175</c:v>
                </c:pt>
                <c:pt idx="392">
                  <c:v>3.0555948562125894</c:v>
                </c:pt>
                <c:pt idx="393">
                  <c:v>2.8850138205616154</c:v>
                </c:pt>
                <c:pt idx="394">
                  <c:v>2.5817745991143219</c:v>
                </c:pt>
                <c:pt idx="395">
                  <c:v>3.0711323598619509</c:v>
                </c:pt>
                <c:pt idx="396">
                  <c:v>2.4970989433138686</c:v>
                </c:pt>
                <c:pt idx="397">
                  <c:v>3.5110592449451152</c:v>
                </c:pt>
                <c:pt idx="398">
                  <c:v>3.4794315302466439</c:v>
                </c:pt>
                <c:pt idx="399">
                  <c:v>3.5330552011679965</c:v>
                </c:pt>
                <c:pt idx="400">
                  <c:v>3.1581449181807697</c:v>
                </c:pt>
                <c:pt idx="401">
                  <c:v>3.0949400975383941</c:v>
                </c:pt>
                <c:pt idx="402">
                  <c:v>2.8618975909401652</c:v>
                </c:pt>
                <c:pt idx="403">
                  <c:v>2.8184288636638617</c:v>
                </c:pt>
                <c:pt idx="404">
                  <c:v>2.839391855507388</c:v>
                </c:pt>
                <c:pt idx="405">
                  <c:v>2.910057769787354</c:v>
                </c:pt>
                <c:pt idx="406">
                  <c:v>3.2045054821904806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33-4168-AA55-1F30CFCAD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'013C'!$T$11:$U$11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'013C'!$U$14:$U$950</c:f>
              <c:numCache>
                <c:formatCode>0</c:formatCode>
                <c:ptCount val="93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3</c:v>
                </c:pt>
                <c:pt idx="76">
                  <c:v>5</c:v>
                </c:pt>
                <c:pt idx="77">
                  <c:v>4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6</c:v>
                </c:pt>
                <c:pt idx="82">
                  <c:v>5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5</c:v>
                </c:pt>
                <c:pt idx="87">
                  <c:v>7</c:v>
                </c:pt>
                <c:pt idx="88">
                  <c:v>6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4</c:v>
                </c:pt>
                <c:pt idx="289">
                  <c:v>3</c:v>
                </c:pt>
                <c:pt idx="290">
                  <c:v>3</c:v>
                </c:pt>
                <c:pt idx="291">
                  <c:v>5</c:v>
                </c:pt>
                <c:pt idx="292">
                  <c:v>4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6</c:v>
                </c:pt>
                <c:pt idx="309">
                  <c:v>5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4</c:v>
                </c:pt>
                <c:pt idx="377">
                  <c:v>4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6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6-44FB-8A6F-D7732EAC3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'013C'!$AN$11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'013C'!$AN$14:$AN$950</c:f>
              <c:numCache>
                <c:formatCode>0</c:formatCode>
                <c:ptCount val="937"/>
                <c:pt idx="0">
                  <c:v>2.4603578154425505</c:v>
                </c:pt>
                <c:pt idx="1">
                  <c:v>3.7137476459509902</c:v>
                </c:pt>
                <c:pt idx="2">
                  <c:v>3.779284369114837</c:v>
                </c:pt>
                <c:pt idx="3">
                  <c:v>3.5335216572504571</c:v>
                </c:pt>
                <c:pt idx="4">
                  <c:v>3.9840866290018506</c:v>
                </c:pt>
                <c:pt idx="5">
                  <c:v>6.6164783427495228</c:v>
                </c:pt>
                <c:pt idx="6">
                  <c:v>28.432015065913369</c:v>
                </c:pt>
                <c:pt idx="7">
                  <c:v>44.37473320778404</c:v>
                </c:pt>
                <c:pt idx="8">
                  <c:v>54.172473320778387</c:v>
                </c:pt>
                <c:pt idx="9">
                  <c:v>32.340188323917126</c:v>
                </c:pt>
                <c:pt idx="10">
                  <c:v>15.401129943502825</c:v>
                </c:pt>
                <c:pt idx="11">
                  <c:v>7.8516635279346945</c:v>
                </c:pt>
                <c:pt idx="12">
                  <c:v>1.0322033898304797</c:v>
                </c:pt>
                <c:pt idx="13">
                  <c:v>1.3680790960451865</c:v>
                </c:pt>
                <c:pt idx="14">
                  <c:v>2.5122410546139018</c:v>
                </c:pt>
                <c:pt idx="15">
                  <c:v>1.6493408662900313</c:v>
                </c:pt>
                <c:pt idx="16">
                  <c:v>1.9306026365348152</c:v>
                </c:pt>
                <c:pt idx="17">
                  <c:v>1.7176082862523288</c:v>
                </c:pt>
                <c:pt idx="18">
                  <c:v>1.7258003766478018</c:v>
                </c:pt>
                <c:pt idx="19">
                  <c:v>2.1244821092278445</c:v>
                </c:pt>
                <c:pt idx="20">
                  <c:v>2.0480225988700127</c:v>
                </c:pt>
                <c:pt idx="21">
                  <c:v>3.9048964218455686</c:v>
                </c:pt>
                <c:pt idx="22">
                  <c:v>5.2593220338982594</c:v>
                </c:pt>
                <c:pt idx="23">
                  <c:v>2.9928436911487371</c:v>
                </c:pt>
                <c:pt idx="24">
                  <c:v>2.1545197740112862</c:v>
                </c:pt>
                <c:pt idx="25">
                  <c:v>2.2582862523540488</c:v>
                </c:pt>
                <c:pt idx="26">
                  <c:v>1.6875706214688861</c:v>
                </c:pt>
                <c:pt idx="27">
                  <c:v>2.714312617702404</c:v>
                </c:pt>
                <c:pt idx="28">
                  <c:v>1.1250470809792574</c:v>
                </c:pt>
                <c:pt idx="29">
                  <c:v>1.3462335216572172</c:v>
                </c:pt>
                <c:pt idx="30">
                  <c:v>1.2015065913370888</c:v>
                </c:pt>
                <c:pt idx="31">
                  <c:v>1.3871939736346444</c:v>
                </c:pt>
                <c:pt idx="32">
                  <c:v>1.578342749529162</c:v>
                </c:pt>
                <c:pt idx="33">
                  <c:v>1.8432203389830601</c:v>
                </c:pt>
                <c:pt idx="34">
                  <c:v>1.4554613935969416</c:v>
                </c:pt>
                <c:pt idx="35">
                  <c:v>1.3544256120526905</c:v>
                </c:pt>
                <c:pt idx="36">
                  <c:v>2.4985875706214662</c:v>
                </c:pt>
                <c:pt idx="37">
                  <c:v>1.7176082862523288</c:v>
                </c:pt>
                <c:pt idx="38">
                  <c:v>1.8759887005649531</c:v>
                </c:pt>
                <c:pt idx="39">
                  <c:v>1.6247645951035508</c:v>
                </c:pt>
                <c:pt idx="40">
                  <c:v>1.8131826741996175</c:v>
                </c:pt>
                <c:pt idx="41">
                  <c:v>2.023446327683593</c:v>
                </c:pt>
                <c:pt idx="42">
                  <c:v>1.8295668549905642</c:v>
                </c:pt>
                <c:pt idx="43">
                  <c:v>1.6247645951035508</c:v>
                </c:pt>
                <c:pt idx="44">
                  <c:v>1.7148775894538173</c:v>
                </c:pt>
                <c:pt idx="45">
                  <c:v>1.8596045197740065</c:v>
                </c:pt>
                <c:pt idx="46">
                  <c:v>2.7334274952918616</c:v>
                </c:pt>
                <c:pt idx="47">
                  <c:v>1.7394538606402978</c:v>
                </c:pt>
                <c:pt idx="48">
                  <c:v>1.8596045197740065</c:v>
                </c:pt>
                <c:pt idx="49">
                  <c:v>1.9579096045197464</c:v>
                </c:pt>
                <c:pt idx="50">
                  <c:v>1.9661016949152195</c:v>
                </c:pt>
                <c:pt idx="51">
                  <c:v>1.9278719397363038</c:v>
                </c:pt>
                <c:pt idx="52">
                  <c:v>1.9415254237287998</c:v>
                </c:pt>
                <c:pt idx="53">
                  <c:v>2.1272128060263555</c:v>
                </c:pt>
                <c:pt idx="54">
                  <c:v>1.9661016949152195</c:v>
                </c:pt>
                <c:pt idx="55">
                  <c:v>2.0070621468926468</c:v>
                </c:pt>
                <c:pt idx="56">
                  <c:v>2.0480225988700127</c:v>
                </c:pt>
                <c:pt idx="57">
                  <c:v>1.9906779661017</c:v>
                </c:pt>
                <c:pt idx="58">
                  <c:v>1.8650659133709686</c:v>
                </c:pt>
                <c:pt idx="59">
                  <c:v>1.8732580037664417</c:v>
                </c:pt>
                <c:pt idx="60">
                  <c:v>2.7170433145009154</c:v>
                </c:pt>
                <c:pt idx="61">
                  <c:v>2.0807909604519663</c:v>
                </c:pt>
                <c:pt idx="62">
                  <c:v>1.9661016949152195</c:v>
                </c:pt>
                <c:pt idx="63">
                  <c:v>1.8759887005649531</c:v>
                </c:pt>
                <c:pt idx="64">
                  <c:v>1.8131826741996175</c:v>
                </c:pt>
                <c:pt idx="65">
                  <c:v>1.6903013182673974</c:v>
                </c:pt>
                <c:pt idx="66">
                  <c:v>1.6274952919020622</c:v>
                </c:pt>
                <c:pt idx="67">
                  <c:v>1.6903013182673974</c:v>
                </c:pt>
                <c:pt idx="68">
                  <c:v>1.6657250470809777</c:v>
                </c:pt>
                <c:pt idx="69">
                  <c:v>1.6165725047080777</c:v>
                </c:pt>
                <c:pt idx="70">
                  <c:v>1.6193032015065887</c:v>
                </c:pt>
                <c:pt idx="71">
                  <c:v>1.723069679849351</c:v>
                </c:pt>
                <c:pt idx="72">
                  <c:v>2.0698681732579818</c:v>
                </c:pt>
                <c:pt idx="73">
                  <c:v>2.0534839924670352</c:v>
                </c:pt>
                <c:pt idx="74">
                  <c:v>1.9742937853106928</c:v>
                </c:pt>
                <c:pt idx="75">
                  <c:v>3.6045197740112664</c:v>
                </c:pt>
                <c:pt idx="76">
                  <c:v>4.0018361581920825</c:v>
                </c:pt>
                <c:pt idx="77">
                  <c:v>3.1494036409290409</c:v>
                </c:pt>
                <c:pt idx="78">
                  <c:v>2.5996233521657173</c:v>
                </c:pt>
                <c:pt idx="79">
                  <c:v>3.5662900188323507</c:v>
                </c:pt>
                <c:pt idx="80">
                  <c:v>5.8737288135592989</c:v>
                </c:pt>
                <c:pt idx="81">
                  <c:v>4.1102448210922606</c:v>
                </c:pt>
                <c:pt idx="82">
                  <c:v>4.4209981167608081</c:v>
                </c:pt>
                <c:pt idx="83">
                  <c:v>4.2052730696798104</c:v>
                </c:pt>
                <c:pt idx="84">
                  <c:v>2.3784369114877575</c:v>
                </c:pt>
                <c:pt idx="85">
                  <c:v>2.6515065913370686</c:v>
                </c:pt>
                <c:pt idx="86">
                  <c:v>3.9472222222222211</c:v>
                </c:pt>
                <c:pt idx="87">
                  <c:v>7.5294413057124823</c:v>
                </c:pt>
                <c:pt idx="88">
                  <c:v>8.0151412429378528</c:v>
                </c:pt>
                <c:pt idx="89">
                  <c:v>6.6833804143126248</c:v>
                </c:pt>
                <c:pt idx="90">
                  <c:v>5.9856873822975345</c:v>
                </c:pt>
                <c:pt idx="91">
                  <c:v>3.4215630885122215</c:v>
                </c:pt>
                <c:pt idx="92">
                  <c:v>2.5941619585686948</c:v>
                </c:pt>
                <c:pt idx="93">
                  <c:v>2.2610169491524998</c:v>
                </c:pt>
                <c:pt idx="94">
                  <c:v>2.3702448210922844</c:v>
                </c:pt>
                <c:pt idx="95">
                  <c:v>2.4112052730696507</c:v>
                </c:pt>
                <c:pt idx="96">
                  <c:v>2.38389830508472</c:v>
                </c:pt>
                <c:pt idx="97">
                  <c:v>3.7192090395480131</c:v>
                </c:pt>
                <c:pt idx="98">
                  <c:v>4.0168549905838047</c:v>
                </c:pt>
                <c:pt idx="99">
                  <c:v>2.6706214689265266</c:v>
                </c:pt>
                <c:pt idx="100">
                  <c:v>2.5204331450093753</c:v>
                </c:pt>
                <c:pt idx="101">
                  <c:v>2.4958568738229552</c:v>
                </c:pt>
                <c:pt idx="102">
                  <c:v>2.449435028248566</c:v>
                </c:pt>
                <c:pt idx="103">
                  <c:v>2.4576271186440395</c:v>
                </c:pt>
                <c:pt idx="104">
                  <c:v>2.3675141242937729</c:v>
                </c:pt>
                <c:pt idx="105">
                  <c:v>2.2992467043314151</c:v>
                </c:pt>
                <c:pt idx="106">
                  <c:v>2.3483992467043153</c:v>
                </c:pt>
                <c:pt idx="107">
                  <c:v>2.38389830508472</c:v>
                </c:pt>
                <c:pt idx="108">
                  <c:v>2.4275894538605973</c:v>
                </c:pt>
                <c:pt idx="109">
                  <c:v>2.561393596986802</c:v>
                </c:pt>
                <c:pt idx="110">
                  <c:v>2.6651600753295646</c:v>
                </c:pt>
                <c:pt idx="111">
                  <c:v>2.542278719397344</c:v>
                </c:pt>
                <c:pt idx="112">
                  <c:v>2.5504708097928175</c:v>
                </c:pt>
                <c:pt idx="113">
                  <c:v>2.6078154425611908</c:v>
                </c:pt>
                <c:pt idx="114">
                  <c:v>2.6105461393597023</c:v>
                </c:pt>
                <c:pt idx="115">
                  <c:v>2.7033898305084803</c:v>
                </c:pt>
                <c:pt idx="116">
                  <c:v>2.7334274952918616</c:v>
                </c:pt>
                <c:pt idx="117">
                  <c:v>2.7279661016948995</c:v>
                </c:pt>
                <c:pt idx="118">
                  <c:v>2.730696798493411</c:v>
                </c:pt>
                <c:pt idx="119">
                  <c:v>2.7033898305084803</c:v>
                </c:pt>
                <c:pt idx="120">
                  <c:v>2.6160075329566639</c:v>
                </c:pt>
                <c:pt idx="121">
                  <c:v>2.6651600753295646</c:v>
                </c:pt>
                <c:pt idx="122">
                  <c:v>2.7607344632767927</c:v>
                </c:pt>
                <c:pt idx="123">
                  <c:v>2.7989642184557089</c:v>
                </c:pt>
                <c:pt idx="124">
                  <c:v>2.5832391713747707</c:v>
                </c:pt>
                <c:pt idx="125">
                  <c:v>2.6433145009415955</c:v>
                </c:pt>
                <c:pt idx="126">
                  <c:v>2.730696798493411</c:v>
                </c:pt>
                <c:pt idx="127">
                  <c:v>2.6487758945386175</c:v>
                </c:pt>
                <c:pt idx="128">
                  <c:v>2.725235404896388</c:v>
                </c:pt>
                <c:pt idx="129">
                  <c:v>2.7825800376647623</c:v>
                </c:pt>
                <c:pt idx="130">
                  <c:v>2.7689265536723262</c:v>
                </c:pt>
                <c:pt idx="131">
                  <c:v>2.831732580037662</c:v>
                </c:pt>
                <c:pt idx="132">
                  <c:v>2.7443502824858461</c:v>
                </c:pt>
                <c:pt idx="133">
                  <c:v>2.7771186440677997</c:v>
                </c:pt>
                <c:pt idx="134">
                  <c:v>2.714312617702404</c:v>
                </c:pt>
                <c:pt idx="135">
                  <c:v>2.730696798493411</c:v>
                </c:pt>
                <c:pt idx="136">
                  <c:v>2.6815442561205107</c:v>
                </c:pt>
                <c:pt idx="137">
                  <c:v>2.6487758945386175</c:v>
                </c:pt>
                <c:pt idx="138">
                  <c:v>2.9518832391713707</c:v>
                </c:pt>
                <c:pt idx="139">
                  <c:v>2.8071563088511819</c:v>
                </c:pt>
                <c:pt idx="140">
                  <c:v>2.842655367231647</c:v>
                </c:pt>
                <c:pt idx="141">
                  <c:v>3.0119585687381951</c:v>
                </c:pt>
                <c:pt idx="142">
                  <c:v>3.091148775894538</c:v>
                </c:pt>
                <c:pt idx="143">
                  <c:v>3.0119585687381951</c:v>
                </c:pt>
                <c:pt idx="144">
                  <c:v>3.4434086629001905</c:v>
                </c:pt>
                <c:pt idx="145">
                  <c:v>3.6755178907721358</c:v>
                </c:pt>
                <c:pt idx="146">
                  <c:v>2.7061205273069309</c:v>
                </c:pt>
                <c:pt idx="147">
                  <c:v>2.8508474576271201</c:v>
                </c:pt>
                <c:pt idx="148">
                  <c:v>2.7470809792843576</c:v>
                </c:pt>
                <c:pt idx="149">
                  <c:v>2.4958568738229552</c:v>
                </c:pt>
                <c:pt idx="150">
                  <c:v>2.5887005649717327</c:v>
                </c:pt>
                <c:pt idx="151">
                  <c:v>2.5067796610169397</c:v>
                </c:pt>
                <c:pt idx="152">
                  <c:v>2.9573446327683328</c:v>
                </c:pt>
                <c:pt idx="153">
                  <c:v>3.0583804143125843</c:v>
                </c:pt>
                <c:pt idx="154">
                  <c:v>3.1184557438794687</c:v>
                </c:pt>
                <c:pt idx="155">
                  <c:v>3.0419962335216373</c:v>
                </c:pt>
                <c:pt idx="156">
                  <c:v>2.8836158192090129</c:v>
                </c:pt>
                <c:pt idx="157">
                  <c:v>3.0938794726929881</c:v>
                </c:pt>
                <c:pt idx="158">
                  <c:v>3.2741054613935821</c:v>
                </c:pt>
                <c:pt idx="159">
                  <c:v>3.2549905838041244</c:v>
                </c:pt>
                <c:pt idx="160">
                  <c:v>3.2932203389830397</c:v>
                </c:pt>
                <c:pt idx="161">
                  <c:v>3.3642184557438486</c:v>
                </c:pt>
                <c:pt idx="162">
                  <c:v>3.257721280602635</c:v>
                </c:pt>
                <c:pt idx="163">
                  <c:v>3.1867231638417661</c:v>
                </c:pt>
                <c:pt idx="164">
                  <c:v>3.3341807909604064</c:v>
                </c:pt>
                <c:pt idx="165">
                  <c:v>3.350564971751413</c:v>
                </c:pt>
                <c:pt idx="166">
                  <c:v>3.3287193973634439</c:v>
                </c:pt>
                <c:pt idx="167">
                  <c:v>3.2276836158191928</c:v>
                </c:pt>
                <c:pt idx="168">
                  <c:v>3.1894538606402776</c:v>
                </c:pt>
                <c:pt idx="169">
                  <c:v>3.3314500941619554</c:v>
                </c:pt>
                <c:pt idx="170">
                  <c:v>3.6045197740112664</c:v>
                </c:pt>
                <c:pt idx="171">
                  <c:v>3.427024482109184</c:v>
                </c:pt>
                <c:pt idx="172">
                  <c:v>3.3614877589453975</c:v>
                </c:pt>
                <c:pt idx="173">
                  <c:v>3.3997175141242524</c:v>
                </c:pt>
                <c:pt idx="174">
                  <c:v>3.5089453860640378</c:v>
                </c:pt>
                <c:pt idx="175">
                  <c:v>3.4980225988700533</c:v>
                </c:pt>
                <c:pt idx="176">
                  <c:v>3.4652542372880997</c:v>
                </c:pt>
                <c:pt idx="177">
                  <c:v>3.5471751412428927</c:v>
                </c:pt>
                <c:pt idx="178">
                  <c:v>3.6372881355932196</c:v>
                </c:pt>
                <c:pt idx="179">
                  <c:v>3.6564030131826781</c:v>
                </c:pt>
                <c:pt idx="180">
                  <c:v>3.618173258003762</c:v>
                </c:pt>
                <c:pt idx="181">
                  <c:v>3.6427495291901821</c:v>
                </c:pt>
                <c:pt idx="182">
                  <c:v>3.7137476459509902</c:v>
                </c:pt>
                <c:pt idx="183">
                  <c:v>3.8284369114877377</c:v>
                </c:pt>
                <c:pt idx="184">
                  <c:v>3.8584745762711798</c:v>
                </c:pt>
                <c:pt idx="185">
                  <c:v>3.872128060263615</c:v>
                </c:pt>
                <c:pt idx="186">
                  <c:v>3.8448210922786838</c:v>
                </c:pt>
                <c:pt idx="187">
                  <c:v>3.6946327683615934</c:v>
                </c:pt>
                <c:pt idx="188">
                  <c:v>3.6946327683615934</c:v>
                </c:pt>
                <c:pt idx="189">
                  <c:v>3.6727871939736243</c:v>
                </c:pt>
                <c:pt idx="190">
                  <c:v>3.6946327683615934</c:v>
                </c:pt>
                <c:pt idx="191">
                  <c:v>3.779284369114837</c:v>
                </c:pt>
                <c:pt idx="192">
                  <c:v>3.9048964218455686</c:v>
                </c:pt>
                <c:pt idx="193">
                  <c:v>3.9431261770244839</c:v>
                </c:pt>
                <c:pt idx="194">
                  <c:v>3.9021657250470572</c:v>
                </c:pt>
                <c:pt idx="195">
                  <c:v>4.0168549905838047</c:v>
                </c:pt>
                <c:pt idx="196">
                  <c:v>4.0878531073446132</c:v>
                </c:pt>
                <c:pt idx="197">
                  <c:v>4.0796610169491405</c:v>
                </c:pt>
                <c:pt idx="198">
                  <c:v>3.9731638418078665</c:v>
                </c:pt>
                <c:pt idx="199">
                  <c:v>3.872128060263615</c:v>
                </c:pt>
                <c:pt idx="200">
                  <c:v>3.9294726930319888</c:v>
                </c:pt>
                <c:pt idx="201">
                  <c:v>3.9595103578154309</c:v>
                </c:pt>
                <c:pt idx="202">
                  <c:v>3.9376647834274618</c:v>
                </c:pt>
                <c:pt idx="203">
                  <c:v>4.0605461393596816</c:v>
                </c:pt>
                <c:pt idx="204">
                  <c:v>4.0796610169491405</c:v>
                </c:pt>
                <c:pt idx="205">
                  <c:v>3.9922787193973237</c:v>
                </c:pt>
                <c:pt idx="206">
                  <c:v>4.0523540489642089</c:v>
                </c:pt>
                <c:pt idx="207">
                  <c:v>4.1506591337099481</c:v>
                </c:pt>
                <c:pt idx="208">
                  <c:v>4.1397363465159636</c:v>
                </c:pt>
                <c:pt idx="209">
                  <c:v>4.0987758945385977</c:v>
                </c:pt>
                <c:pt idx="210">
                  <c:v>4.0714689265536661</c:v>
                </c:pt>
                <c:pt idx="211">
                  <c:v>4.0523540489642089</c:v>
                </c:pt>
                <c:pt idx="212">
                  <c:v>4.0632768361581935</c:v>
                </c:pt>
                <c:pt idx="213">
                  <c:v>4.1042372881355602</c:v>
                </c:pt>
                <c:pt idx="214">
                  <c:v>4.1397363465159636</c:v>
                </c:pt>
                <c:pt idx="215">
                  <c:v>4.1670433145008952</c:v>
                </c:pt>
                <c:pt idx="216">
                  <c:v>4.1916195856873752</c:v>
                </c:pt>
                <c:pt idx="217">
                  <c:v>4.1943502824858863</c:v>
                </c:pt>
                <c:pt idx="218">
                  <c:v>4.2216572504708179</c:v>
                </c:pt>
                <c:pt idx="219">
                  <c:v>4.2052730696798104</c:v>
                </c:pt>
                <c:pt idx="220">
                  <c:v>4.2189265536723068</c:v>
                </c:pt>
                <c:pt idx="221">
                  <c:v>4.3063088512240615</c:v>
                </c:pt>
                <c:pt idx="222">
                  <c:v>4.3254237288135196</c:v>
                </c:pt>
                <c:pt idx="223">
                  <c:v>4.3199623352165579</c:v>
                </c:pt>
                <c:pt idx="224">
                  <c:v>4.2626177024481837</c:v>
                </c:pt>
                <c:pt idx="225">
                  <c:v>4.2953860640301382</c:v>
                </c:pt>
                <c:pt idx="226">
                  <c:v>4.3199623352165579</c:v>
                </c:pt>
                <c:pt idx="227">
                  <c:v>4.3827683615818938</c:v>
                </c:pt>
                <c:pt idx="228">
                  <c:v>4.3854990583804039</c:v>
                </c:pt>
                <c:pt idx="229">
                  <c:v>4.3691148775894568</c:v>
                </c:pt>
                <c:pt idx="230">
                  <c:v>4.4428436911487781</c:v>
                </c:pt>
                <c:pt idx="231">
                  <c:v>4.508380414312624</c:v>
                </c:pt>
                <c:pt idx="232">
                  <c:v>4.5411487758945173</c:v>
                </c:pt>
                <c:pt idx="233">
                  <c:v>4.6995291902071417</c:v>
                </c:pt>
                <c:pt idx="234">
                  <c:v>4.6585687382297145</c:v>
                </c:pt>
                <c:pt idx="235">
                  <c:v>4.7432203389830194</c:v>
                </c:pt>
                <c:pt idx="236">
                  <c:v>4.756873822975515</c:v>
                </c:pt>
                <c:pt idx="237">
                  <c:v>4.855178907721255</c:v>
                </c:pt>
                <c:pt idx="238">
                  <c:v>4.9234463276836138</c:v>
                </c:pt>
                <c:pt idx="239">
                  <c:v>5.0135593220338794</c:v>
                </c:pt>
                <c:pt idx="240">
                  <c:v>5.021751412429353</c:v>
                </c:pt>
                <c:pt idx="241">
                  <c:v>5.0818267419962373</c:v>
                </c:pt>
                <c:pt idx="242">
                  <c:v>5.021751412429353</c:v>
                </c:pt>
                <c:pt idx="243">
                  <c:v>4.9917137476459104</c:v>
                </c:pt>
                <c:pt idx="244">
                  <c:v>5.024482109227864</c:v>
                </c:pt>
                <c:pt idx="245">
                  <c:v>5.1828625235404884</c:v>
                </c:pt>
                <c:pt idx="246">
                  <c:v>5.3412429378531137</c:v>
                </c:pt>
                <c:pt idx="247">
                  <c:v>5.3985875706214257</c:v>
                </c:pt>
                <c:pt idx="248">
                  <c:v>5.3139359698681821</c:v>
                </c:pt>
                <c:pt idx="249">
                  <c:v>5.1937853107344729</c:v>
                </c:pt>
                <c:pt idx="250">
                  <c:v>5.0954802259886725</c:v>
                </c:pt>
                <c:pt idx="251">
                  <c:v>4.961676082862529</c:v>
                </c:pt>
                <c:pt idx="252">
                  <c:v>4.836064030131797</c:v>
                </c:pt>
                <c:pt idx="253">
                  <c:v>4.9343691148775983</c:v>
                </c:pt>
                <c:pt idx="254">
                  <c:v>5.0435969868173212</c:v>
                </c:pt>
                <c:pt idx="255">
                  <c:v>5.0545197740113066</c:v>
                </c:pt>
                <c:pt idx="256">
                  <c:v>5.103672316384146</c:v>
                </c:pt>
                <c:pt idx="257">
                  <c:v>5.1582862523540083</c:v>
                </c:pt>
                <c:pt idx="258">
                  <c:v>5.1774011299434655</c:v>
                </c:pt>
                <c:pt idx="259">
                  <c:v>5.2019774011299464</c:v>
                </c:pt>
                <c:pt idx="260">
                  <c:v>5.2838983050847403</c:v>
                </c:pt>
                <c:pt idx="261">
                  <c:v>5.3685499058380444</c:v>
                </c:pt>
                <c:pt idx="262">
                  <c:v>5.3794726930319685</c:v>
                </c:pt>
                <c:pt idx="263">
                  <c:v>5.3931261770244641</c:v>
                </c:pt>
                <c:pt idx="264">
                  <c:v>5.3166666666666327</c:v>
                </c:pt>
                <c:pt idx="265">
                  <c:v>5.2784369114877174</c:v>
                </c:pt>
                <c:pt idx="266">
                  <c:v>5.2702448210922439</c:v>
                </c:pt>
                <c:pt idx="267">
                  <c:v>5.2511299435027858</c:v>
                </c:pt>
                <c:pt idx="268">
                  <c:v>5.2784369114877174</c:v>
                </c:pt>
                <c:pt idx="269">
                  <c:v>5.3630885122410215</c:v>
                </c:pt>
                <c:pt idx="270">
                  <c:v>5.3467043314500753</c:v>
                </c:pt>
                <c:pt idx="271">
                  <c:v>5.4231638418079067</c:v>
                </c:pt>
                <c:pt idx="272">
                  <c:v>5.4422787193973639</c:v>
                </c:pt>
                <c:pt idx="273">
                  <c:v>5.5351224105461423</c:v>
                </c:pt>
                <c:pt idx="274">
                  <c:v>5.4887005649717535</c:v>
                </c:pt>
                <c:pt idx="275">
                  <c:v>5.559698681732562</c:v>
                </c:pt>
                <c:pt idx="276">
                  <c:v>5.5214689265536467</c:v>
                </c:pt>
                <c:pt idx="277">
                  <c:v>5.5378531073445929</c:v>
                </c:pt>
                <c:pt idx="278">
                  <c:v>5.6279661016949198</c:v>
                </c:pt>
                <c:pt idx="279">
                  <c:v>5.6197740112994463</c:v>
                </c:pt>
                <c:pt idx="280">
                  <c:v>5.6771186440677592</c:v>
                </c:pt>
                <c:pt idx="281">
                  <c:v>5.6962335216572173</c:v>
                </c:pt>
                <c:pt idx="282">
                  <c:v>5.7535781544255906</c:v>
                </c:pt>
                <c:pt idx="283">
                  <c:v>5.7590395480225522</c:v>
                </c:pt>
                <c:pt idx="284">
                  <c:v>5.7262711864406599</c:v>
                </c:pt>
                <c:pt idx="285">
                  <c:v>5.6771186440677592</c:v>
                </c:pt>
                <c:pt idx="286">
                  <c:v>5.576082862523509</c:v>
                </c:pt>
                <c:pt idx="287">
                  <c:v>5.559698681732562</c:v>
                </c:pt>
                <c:pt idx="288">
                  <c:v>3.6518518518518452</c:v>
                </c:pt>
                <c:pt idx="289">
                  <c:v>5.371280602636495</c:v>
                </c:pt>
                <c:pt idx="290">
                  <c:v>5.827306967984911</c:v>
                </c:pt>
                <c:pt idx="291">
                  <c:v>4.6271657250470772</c:v>
                </c:pt>
                <c:pt idx="292">
                  <c:v>4.8515379786565935</c:v>
                </c:pt>
                <c:pt idx="293">
                  <c:v>7.4329566854990636</c:v>
                </c:pt>
                <c:pt idx="294">
                  <c:v>7.7169491525423597</c:v>
                </c:pt>
                <c:pt idx="295">
                  <c:v>9.1041431261770036</c:v>
                </c:pt>
                <c:pt idx="296">
                  <c:v>7.5003138731952106</c:v>
                </c:pt>
                <c:pt idx="297">
                  <c:v>11.438888888888883</c:v>
                </c:pt>
                <c:pt idx="298">
                  <c:v>7.5349026993094865</c:v>
                </c:pt>
                <c:pt idx="299">
                  <c:v>10.111770244821063</c:v>
                </c:pt>
                <c:pt idx="300">
                  <c:v>10.857250470809797</c:v>
                </c:pt>
                <c:pt idx="301">
                  <c:v>11.026553672316346</c:v>
                </c:pt>
                <c:pt idx="302">
                  <c:v>9.9197112366603761</c:v>
                </c:pt>
                <c:pt idx="303">
                  <c:v>9.8851224105461419</c:v>
                </c:pt>
                <c:pt idx="304">
                  <c:v>11.340583804143114</c:v>
                </c:pt>
                <c:pt idx="305">
                  <c:v>11.269585687382275</c:v>
                </c:pt>
                <c:pt idx="306">
                  <c:v>11.513983050847459</c:v>
                </c:pt>
                <c:pt idx="307">
                  <c:v>13.156497175141244</c:v>
                </c:pt>
                <c:pt idx="308">
                  <c:v>11.935329566854987</c:v>
                </c:pt>
                <c:pt idx="309">
                  <c:v>15.345150659133708</c:v>
                </c:pt>
                <c:pt idx="310">
                  <c:v>13.105160075329565</c:v>
                </c:pt>
                <c:pt idx="311">
                  <c:v>12.429039548022581</c:v>
                </c:pt>
                <c:pt idx="312">
                  <c:v>14.535499058380415</c:v>
                </c:pt>
                <c:pt idx="313">
                  <c:v>15.513088512241033</c:v>
                </c:pt>
                <c:pt idx="314">
                  <c:v>16.837476459510341</c:v>
                </c:pt>
                <c:pt idx="315">
                  <c:v>15.87627118644067</c:v>
                </c:pt>
                <c:pt idx="316">
                  <c:v>17.288041431261764</c:v>
                </c:pt>
                <c:pt idx="317">
                  <c:v>14.956026365348395</c:v>
                </c:pt>
                <c:pt idx="318">
                  <c:v>19.53904582548649</c:v>
                </c:pt>
                <c:pt idx="319">
                  <c:v>19.047520401757687</c:v>
                </c:pt>
                <c:pt idx="320">
                  <c:v>18.90006277463905</c:v>
                </c:pt>
                <c:pt idx="321">
                  <c:v>27.405273069679847</c:v>
                </c:pt>
                <c:pt idx="322">
                  <c:v>26.577871939736323</c:v>
                </c:pt>
                <c:pt idx="323">
                  <c:v>25.458286252354029</c:v>
                </c:pt>
                <c:pt idx="324">
                  <c:v>24.688229755178874</c:v>
                </c:pt>
                <c:pt idx="325">
                  <c:v>23.516760828625227</c:v>
                </c:pt>
                <c:pt idx="326">
                  <c:v>23.759792843691155</c:v>
                </c:pt>
                <c:pt idx="327">
                  <c:v>24.027401129943506</c:v>
                </c:pt>
                <c:pt idx="328">
                  <c:v>23.931826741996215</c:v>
                </c:pt>
                <c:pt idx="329">
                  <c:v>22.754896421845547</c:v>
                </c:pt>
                <c:pt idx="330">
                  <c:v>21.894726930320125</c:v>
                </c:pt>
                <c:pt idx="331">
                  <c:v>21.610734463276831</c:v>
                </c:pt>
                <c:pt idx="332">
                  <c:v>15.11349654739483</c:v>
                </c:pt>
                <c:pt idx="333">
                  <c:v>15.290081607030762</c:v>
                </c:pt>
                <c:pt idx="334">
                  <c:v>14.632893910859993</c:v>
                </c:pt>
                <c:pt idx="335">
                  <c:v>13.839171374764591</c:v>
                </c:pt>
                <c:pt idx="336">
                  <c:v>14.430822347771491</c:v>
                </c:pt>
                <c:pt idx="337">
                  <c:v>12.286770244821092</c:v>
                </c:pt>
                <c:pt idx="338">
                  <c:v>12.045103578154421</c:v>
                </c:pt>
                <c:pt idx="339">
                  <c:v>15.098932831136223</c:v>
                </c:pt>
                <c:pt idx="340">
                  <c:v>11.007438794726919</c:v>
                </c:pt>
                <c:pt idx="341">
                  <c:v>10.409416195856856</c:v>
                </c:pt>
                <c:pt idx="342">
                  <c:v>11.3692561205273</c:v>
                </c:pt>
                <c:pt idx="343">
                  <c:v>11.458003766478342</c:v>
                </c:pt>
                <c:pt idx="344">
                  <c:v>10.806732580037639</c:v>
                </c:pt>
                <c:pt idx="345">
                  <c:v>10.416242937853102</c:v>
                </c:pt>
                <c:pt idx="346">
                  <c:v>12.382344632768351</c:v>
                </c:pt>
                <c:pt idx="347">
                  <c:v>11.976836158192093</c:v>
                </c:pt>
                <c:pt idx="348">
                  <c:v>11.550847457627119</c:v>
                </c:pt>
                <c:pt idx="349">
                  <c:v>16.107470182046434</c:v>
                </c:pt>
                <c:pt idx="350">
                  <c:v>16.140238543628367</c:v>
                </c:pt>
                <c:pt idx="351">
                  <c:v>15.670558694287495</c:v>
                </c:pt>
                <c:pt idx="352">
                  <c:v>15.523101067168854</c:v>
                </c:pt>
                <c:pt idx="353">
                  <c:v>11.374717514124294</c:v>
                </c:pt>
                <c:pt idx="354">
                  <c:v>11.748822975517886</c:v>
                </c:pt>
                <c:pt idx="355">
                  <c:v>12.68135593220337</c:v>
                </c:pt>
                <c:pt idx="356">
                  <c:v>12.886158192090383</c:v>
                </c:pt>
                <c:pt idx="357">
                  <c:v>12.256732580037653</c:v>
                </c:pt>
                <c:pt idx="358">
                  <c:v>11.145338983050829</c:v>
                </c:pt>
                <c:pt idx="359">
                  <c:v>14.128625235404888</c:v>
                </c:pt>
                <c:pt idx="360">
                  <c:v>13.556999372253616</c:v>
                </c:pt>
                <c:pt idx="361">
                  <c:v>14.536409290646574</c:v>
                </c:pt>
                <c:pt idx="362">
                  <c:v>11.522175141242933</c:v>
                </c:pt>
                <c:pt idx="363">
                  <c:v>12.400094161958556</c:v>
                </c:pt>
                <c:pt idx="364">
                  <c:v>11.172645951035761</c:v>
                </c:pt>
                <c:pt idx="365">
                  <c:v>10.636064030131807</c:v>
                </c:pt>
                <c:pt idx="366">
                  <c:v>10.515913370998097</c:v>
                </c:pt>
                <c:pt idx="367">
                  <c:v>10.627871939736334</c:v>
                </c:pt>
                <c:pt idx="368">
                  <c:v>10.745291902071562</c:v>
                </c:pt>
                <c:pt idx="369">
                  <c:v>14.603766478342742</c:v>
                </c:pt>
                <c:pt idx="370">
                  <c:v>15.65417451349655</c:v>
                </c:pt>
                <c:pt idx="371">
                  <c:v>16.009165097300674</c:v>
                </c:pt>
                <c:pt idx="372">
                  <c:v>15.200878844946624</c:v>
                </c:pt>
                <c:pt idx="373">
                  <c:v>11.098917137476441</c:v>
                </c:pt>
                <c:pt idx="374">
                  <c:v>10.745291902071562</c:v>
                </c:pt>
                <c:pt idx="375">
                  <c:v>10.424435028248578</c:v>
                </c:pt>
                <c:pt idx="376">
                  <c:v>13.340364092906469</c:v>
                </c:pt>
                <c:pt idx="377">
                  <c:v>13.307595731324533</c:v>
                </c:pt>
                <c:pt idx="378">
                  <c:v>10.016195856873804</c:v>
                </c:pt>
                <c:pt idx="379">
                  <c:v>10.143173258003761</c:v>
                </c:pt>
                <c:pt idx="380">
                  <c:v>9.9561205273069504</c:v>
                </c:pt>
                <c:pt idx="381">
                  <c:v>10.289265536723146</c:v>
                </c:pt>
                <c:pt idx="382">
                  <c:v>10.479048964218439</c:v>
                </c:pt>
                <c:pt idx="383">
                  <c:v>9.9916195856873848</c:v>
                </c:pt>
                <c:pt idx="384">
                  <c:v>10.180037664783422</c:v>
                </c:pt>
                <c:pt idx="385">
                  <c:v>10.230555555555547</c:v>
                </c:pt>
                <c:pt idx="386">
                  <c:v>10.13088512241055</c:v>
                </c:pt>
                <c:pt idx="387">
                  <c:v>10.276977401129935</c:v>
                </c:pt>
                <c:pt idx="388">
                  <c:v>10.308380414312605</c:v>
                </c:pt>
                <c:pt idx="389">
                  <c:v>10.489971751412423</c:v>
                </c:pt>
                <c:pt idx="390">
                  <c:v>10.379378531073444</c:v>
                </c:pt>
                <c:pt idx="391">
                  <c:v>9.986158192090393</c:v>
                </c:pt>
                <c:pt idx="392">
                  <c:v>9.8933145009416155</c:v>
                </c:pt>
                <c:pt idx="393">
                  <c:v>10.087193973634642</c:v>
                </c:pt>
                <c:pt idx="394">
                  <c:v>10.423069679849322</c:v>
                </c:pt>
                <c:pt idx="395">
                  <c:v>10.903672316384185</c:v>
                </c:pt>
                <c:pt idx="396">
                  <c:v>10.300188323917117</c:v>
                </c:pt>
                <c:pt idx="397">
                  <c:v>10.769868173257981</c:v>
                </c:pt>
                <c:pt idx="398">
                  <c:v>11.24910546139359</c:v>
                </c:pt>
                <c:pt idx="399">
                  <c:v>11.093455743879478</c:v>
                </c:pt>
                <c:pt idx="400">
                  <c:v>10.450376647834252</c:v>
                </c:pt>
                <c:pt idx="401">
                  <c:v>9.9656779661016799</c:v>
                </c:pt>
                <c:pt idx="402">
                  <c:v>10.110404896421839</c:v>
                </c:pt>
                <c:pt idx="403">
                  <c:v>9.96840866290019</c:v>
                </c:pt>
                <c:pt idx="404">
                  <c:v>9.8523540489642176</c:v>
                </c:pt>
                <c:pt idx="405">
                  <c:v>9.841431261770234</c:v>
                </c:pt>
                <c:pt idx="406">
                  <c:v>9.9383709981167492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5D-48E1-B3E1-FBC2FA6FE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'013C'!$AJ$12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'013C'!$AJ$14:$AJ$950</c:f>
              <c:numCache>
                <c:formatCode>0</c:formatCode>
                <c:ptCount val="937"/>
                <c:pt idx="7">
                  <c:v>44</c:v>
                </c:pt>
                <c:pt idx="8">
                  <c:v>44</c:v>
                </c:pt>
                <c:pt idx="87">
                  <c:v>36.299421743520767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E2-4F0D-9D7D-2F66F41D3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'013C'!$AE$11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'013C'!$AE$14:$AE$950</c:f>
              <c:numCache>
                <c:formatCode>0</c:formatCode>
                <c:ptCount val="937"/>
                <c:pt idx="0">
                  <c:v>246.03578154425503</c:v>
                </c:pt>
                <c:pt idx="1">
                  <c:v>371.37476459509901</c:v>
                </c:pt>
                <c:pt idx="2">
                  <c:v>377.92843691148369</c:v>
                </c:pt>
                <c:pt idx="3">
                  <c:v>353.35216572504567</c:v>
                </c:pt>
                <c:pt idx="4">
                  <c:v>398.40866290018505</c:v>
                </c:pt>
                <c:pt idx="5">
                  <c:v>661.64783427495229</c:v>
                </c:pt>
                <c:pt idx="6">
                  <c:v>7108.0037664783422</c:v>
                </c:pt>
                <c:pt idx="9">
                  <c:v>8085.0470809792805</c:v>
                </c:pt>
                <c:pt idx="10">
                  <c:v>1540.1129943502824</c:v>
                </c:pt>
                <c:pt idx="11">
                  <c:v>1177.7495291902042</c:v>
                </c:pt>
                <c:pt idx="12">
                  <c:v>103.22033898304797</c:v>
                </c:pt>
                <c:pt idx="13">
                  <c:v>136.80790960451867</c:v>
                </c:pt>
                <c:pt idx="14">
                  <c:v>251.22410546139017</c:v>
                </c:pt>
                <c:pt idx="15">
                  <c:v>164.93408662900313</c:v>
                </c:pt>
                <c:pt idx="16">
                  <c:v>193.06026365348151</c:v>
                </c:pt>
                <c:pt idx="17">
                  <c:v>171.76082862523288</c:v>
                </c:pt>
                <c:pt idx="18">
                  <c:v>172.58003766478018</c:v>
                </c:pt>
                <c:pt idx="19">
                  <c:v>212.44821092278443</c:v>
                </c:pt>
                <c:pt idx="20">
                  <c:v>204.80225988700127</c:v>
                </c:pt>
                <c:pt idx="21">
                  <c:v>390.48964218455683</c:v>
                </c:pt>
                <c:pt idx="22">
                  <c:v>525.93220338982587</c:v>
                </c:pt>
                <c:pt idx="23">
                  <c:v>299.2843691148737</c:v>
                </c:pt>
                <c:pt idx="24">
                  <c:v>215.45197740112863</c:v>
                </c:pt>
                <c:pt idx="25">
                  <c:v>225.8286252354049</c:v>
                </c:pt>
                <c:pt idx="26">
                  <c:v>168.75706214688861</c:v>
                </c:pt>
                <c:pt idx="27">
                  <c:v>271.43126177024044</c:v>
                </c:pt>
                <c:pt idx="28">
                  <c:v>112.50470809792573</c:v>
                </c:pt>
                <c:pt idx="29">
                  <c:v>134.62335216572171</c:v>
                </c:pt>
                <c:pt idx="30">
                  <c:v>120.15065913370888</c:v>
                </c:pt>
                <c:pt idx="31">
                  <c:v>138.71939736346445</c:v>
                </c:pt>
                <c:pt idx="32">
                  <c:v>157.83427495291619</c:v>
                </c:pt>
                <c:pt idx="33">
                  <c:v>184.32203389830602</c:v>
                </c:pt>
                <c:pt idx="34">
                  <c:v>145.54613935969417</c:v>
                </c:pt>
                <c:pt idx="35">
                  <c:v>135.44256120526904</c:v>
                </c:pt>
                <c:pt idx="36">
                  <c:v>249.85875706214659</c:v>
                </c:pt>
                <c:pt idx="37">
                  <c:v>171.76082862523288</c:v>
                </c:pt>
                <c:pt idx="38">
                  <c:v>187.59887005649531</c:v>
                </c:pt>
                <c:pt idx="39">
                  <c:v>162.47645951035508</c:v>
                </c:pt>
                <c:pt idx="40">
                  <c:v>181.31826741996176</c:v>
                </c:pt>
                <c:pt idx="41">
                  <c:v>202.3446327683593</c:v>
                </c:pt>
                <c:pt idx="42">
                  <c:v>182.95668549905642</c:v>
                </c:pt>
                <c:pt idx="43">
                  <c:v>162.47645951035508</c:v>
                </c:pt>
                <c:pt idx="44">
                  <c:v>171.48775894538173</c:v>
                </c:pt>
                <c:pt idx="45">
                  <c:v>185.96045197740065</c:v>
                </c:pt>
                <c:pt idx="46">
                  <c:v>273.34274952918616</c:v>
                </c:pt>
                <c:pt idx="47">
                  <c:v>173.94538606402978</c:v>
                </c:pt>
                <c:pt idx="48">
                  <c:v>185.96045197740065</c:v>
                </c:pt>
                <c:pt idx="49">
                  <c:v>195.79096045197463</c:v>
                </c:pt>
                <c:pt idx="50">
                  <c:v>196.61016949152196</c:v>
                </c:pt>
                <c:pt idx="51">
                  <c:v>192.78719397363039</c:v>
                </c:pt>
                <c:pt idx="52">
                  <c:v>194.15254237287996</c:v>
                </c:pt>
                <c:pt idx="53">
                  <c:v>212.72128060263555</c:v>
                </c:pt>
                <c:pt idx="54">
                  <c:v>196.61016949152196</c:v>
                </c:pt>
                <c:pt idx="55">
                  <c:v>200.70621468926467</c:v>
                </c:pt>
                <c:pt idx="56">
                  <c:v>204.80225988700127</c:v>
                </c:pt>
                <c:pt idx="57">
                  <c:v>199.06779661016998</c:v>
                </c:pt>
                <c:pt idx="58">
                  <c:v>186.50659133709686</c:v>
                </c:pt>
                <c:pt idx="59">
                  <c:v>187.32580037664417</c:v>
                </c:pt>
                <c:pt idx="60">
                  <c:v>271.70433145009156</c:v>
                </c:pt>
                <c:pt idx="61">
                  <c:v>208.07909604519665</c:v>
                </c:pt>
                <c:pt idx="62">
                  <c:v>196.61016949152196</c:v>
                </c:pt>
                <c:pt idx="63">
                  <c:v>187.59887005649531</c:v>
                </c:pt>
                <c:pt idx="64">
                  <c:v>181.31826741996176</c:v>
                </c:pt>
                <c:pt idx="65">
                  <c:v>169.03013182673973</c:v>
                </c:pt>
                <c:pt idx="66">
                  <c:v>162.74952919020623</c:v>
                </c:pt>
                <c:pt idx="67">
                  <c:v>169.03013182673973</c:v>
                </c:pt>
                <c:pt idx="68">
                  <c:v>166.57250470809777</c:v>
                </c:pt>
                <c:pt idx="69">
                  <c:v>161.65725047080778</c:v>
                </c:pt>
                <c:pt idx="70">
                  <c:v>161.93032015065887</c:v>
                </c:pt>
                <c:pt idx="71">
                  <c:v>172.30696798493508</c:v>
                </c:pt>
                <c:pt idx="72">
                  <c:v>206.98681732579817</c:v>
                </c:pt>
                <c:pt idx="73">
                  <c:v>205.34839924670351</c:v>
                </c:pt>
                <c:pt idx="74">
                  <c:v>197.42937853106929</c:v>
                </c:pt>
                <c:pt idx="75">
                  <c:v>360.45197740112661</c:v>
                </c:pt>
                <c:pt idx="76">
                  <c:v>800.36723163841657</c:v>
                </c:pt>
                <c:pt idx="77">
                  <c:v>472.41054613935614</c:v>
                </c:pt>
                <c:pt idx="78">
                  <c:v>259.96233521657172</c:v>
                </c:pt>
                <c:pt idx="79">
                  <c:v>356.62900188323505</c:v>
                </c:pt>
                <c:pt idx="80">
                  <c:v>587.37288135592985</c:v>
                </c:pt>
                <c:pt idx="81">
                  <c:v>1027.5612052730651</c:v>
                </c:pt>
                <c:pt idx="82">
                  <c:v>884.19962335216167</c:v>
                </c:pt>
                <c:pt idx="83">
                  <c:v>420.52730696798108</c:v>
                </c:pt>
                <c:pt idx="84">
                  <c:v>237.84369114877578</c:v>
                </c:pt>
                <c:pt idx="85">
                  <c:v>265.15065913370688</c:v>
                </c:pt>
                <c:pt idx="86">
                  <c:v>789.44444444444423</c:v>
                </c:pt>
                <c:pt idx="88">
                  <c:v>2003.7853107344631</c:v>
                </c:pt>
                <c:pt idx="89">
                  <c:v>1336.6760828625249</c:v>
                </c:pt>
                <c:pt idx="90">
                  <c:v>598.56873822975354</c:v>
                </c:pt>
                <c:pt idx="91">
                  <c:v>342.15630885122215</c:v>
                </c:pt>
                <c:pt idx="92">
                  <c:v>259.41619585686948</c:v>
                </c:pt>
                <c:pt idx="93">
                  <c:v>226.10169491524999</c:v>
                </c:pt>
                <c:pt idx="94">
                  <c:v>237.02448210922844</c:v>
                </c:pt>
                <c:pt idx="95">
                  <c:v>241.12052730696504</c:v>
                </c:pt>
                <c:pt idx="96">
                  <c:v>238.38983050847202</c:v>
                </c:pt>
                <c:pt idx="97">
                  <c:v>371.9209039548013</c:v>
                </c:pt>
                <c:pt idx="98">
                  <c:v>401.68549905838046</c:v>
                </c:pt>
                <c:pt idx="99">
                  <c:v>267.06214689265266</c:v>
                </c:pt>
                <c:pt idx="100">
                  <c:v>252.04331450093756</c:v>
                </c:pt>
                <c:pt idx="101">
                  <c:v>249.5856873822955</c:v>
                </c:pt>
                <c:pt idx="102">
                  <c:v>244.94350282485661</c:v>
                </c:pt>
                <c:pt idx="103">
                  <c:v>245.76271186440394</c:v>
                </c:pt>
                <c:pt idx="104">
                  <c:v>236.7514124293773</c:v>
                </c:pt>
                <c:pt idx="105">
                  <c:v>229.9246704331415</c:v>
                </c:pt>
                <c:pt idx="106">
                  <c:v>234.83992467043154</c:v>
                </c:pt>
                <c:pt idx="107">
                  <c:v>238.38983050847202</c:v>
                </c:pt>
                <c:pt idx="108">
                  <c:v>242.75894538605971</c:v>
                </c:pt>
                <c:pt idx="109">
                  <c:v>256.13935969868021</c:v>
                </c:pt>
                <c:pt idx="110">
                  <c:v>266.51600753295645</c:v>
                </c:pt>
                <c:pt idx="111">
                  <c:v>254.2278719397344</c:v>
                </c:pt>
                <c:pt idx="112">
                  <c:v>255.04708097928173</c:v>
                </c:pt>
                <c:pt idx="113">
                  <c:v>260.78154425611905</c:v>
                </c:pt>
                <c:pt idx="114">
                  <c:v>261.05461393597022</c:v>
                </c:pt>
                <c:pt idx="115">
                  <c:v>270.33898305084801</c:v>
                </c:pt>
                <c:pt idx="116">
                  <c:v>273.34274952918616</c:v>
                </c:pt>
                <c:pt idx="117">
                  <c:v>272.79661016948995</c:v>
                </c:pt>
                <c:pt idx="118">
                  <c:v>273.06967984934107</c:v>
                </c:pt>
                <c:pt idx="119">
                  <c:v>270.33898305084801</c:v>
                </c:pt>
                <c:pt idx="120">
                  <c:v>261.60075329566638</c:v>
                </c:pt>
                <c:pt idx="121">
                  <c:v>266.51600753295645</c:v>
                </c:pt>
                <c:pt idx="122">
                  <c:v>276.07344632767928</c:v>
                </c:pt>
                <c:pt idx="123">
                  <c:v>279.8964218455709</c:v>
                </c:pt>
                <c:pt idx="124">
                  <c:v>258.32391713747705</c:v>
                </c:pt>
                <c:pt idx="125">
                  <c:v>264.33145009415955</c:v>
                </c:pt>
                <c:pt idx="126">
                  <c:v>273.06967984934107</c:v>
                </c:pt>
                <c:pt idx="127">
                  <c:v>264.87758945386179</c:v>
                </c:pt>
                <c:pt idx="128">
                  <c:v>272.52354048963878</c:v>
                </c:pt>
                <c:pt idx="129">
                  <c:v>278.25800376647624</c:v>
                </c:pt>
                <c:pt idx="130">
                  <c:v>276.89265536723258</c:v>
                </c:pt>
                <c:pt idx="131">
                  <c:v>283.17325800376619</c:v>
                </c:pt>
                <c:pt idx="132">
                  <c:v>274.43502824858462</c:v>
                </c:pt>
                <c:pt idx="133">
                  <c:v>277.71186440677997</c:v>
                </c:pt>
                <c:pt idx="134">
                  <c:v>271.43126177024044</c:v>
                </c:pt>
                <c:pt idx="135">
                  <c:v>273.06967984934107</c:v>
                </c:pt>
                <c:pt idx="136">
                  <c:v>268.15442561205111</c:v>
                </c:pt>
                <c:pt idx="137">
                  <c:v>264.87758945386179</c:v>
                </c:pt>
                <c:pt idx="138">
                  <c:v>295.1883239171371</c:v>
                </c:pt>
                <c:pt idx="139">
                  <c:v>280.71563088511823</c:v>
                </c:pt>
                <c:pt idx="140">
                  <c:v>284.2655367231647</c:v>
                </c:pt>
                <c:pt idx="141">
                  <c:v>301.19585687381948</c:v>
                </c:pt>
                <c:pt idx="142">
                  <c:v>309.11487758945384</c:v>
                </c:pt>
                <c:pt idx="143">
                  <c:v>301.19585687381948</c:v>
                </c:pt>
                <c:pt idx="144">
                  <c:v>344.34086629001905</c:v>
                </c:pt>
                <c:pt idx="145">
                  <c:v>367.55178907721358</c:v>
                </c:pt>
                <c:pt idx="146">
                  <c:v>270.61205273069311</c:v>
                </c:pt>
                <c:pt idx="147">
                  <c:v>285.08474576271203</c:v>
                </c:pt>
                <c:pt idx="148">
                  <c:v>274.70809792843573</c:v>
                </c:pt>
                <c:pt idx="149">
                  <c:v>249.5856873822955</c:v>
                </c:pt>
                <c:pt idx="150">
                  <c:v>258.87005649717327</c:v>
                </c:pt>
                <c:pt idx="151">
                  <c:v>250.67796610169398</c:v>
                </c:pt>
                <c:pt idx="152">
                  <c:v>295.73446327683325</c:v>
                </c:pt>
                <c:pt idx="153">
                  <c:v>305.83804143125843</c:v>
                </c:pt>
                <c:pt idx="154">
                  <c:v>311.84557438794684</c:v>
                </c:pt>
                <c:pt idx="155">
                  <c:v>304.19962335216371</c:v>
                </c:pt>
                <c:pt idx="156">
                  <c:v>288.3615819209013</c:v>
                </c:pt>
                <c:pt idx="157">
                  <c:v>309.38794726929882</c:v>
                </c:pt>
                <c:pt idx="158">
                  <c:v>327.41054613935819</c:v>
                </c:pt>
                <c:pt idx="159">
                  <c:v>325.49905838041246</c:v>
                </c:pt>
                <c:pt idx="160">
                  <c:v>329.32203389830397</c:v>
                </c:pt>
                <c:pt idx="161">
                  <c:v>336.42184557438486</c:v>
                </c:pt>
                <c:pt idx="162">
                  <c:v>325.77212806026353</c:v>
                </c:pt>
                <c:pt idx="163">
                  <c:v>318.67231638417661</c:v>
                </c:pt>
                <c:pt idx="164">
                  <c:v>333.41807909604063</c:v>
                </c:pt>
                <c:pt idx="165">
                  <c:v>335.05649717514132</c:v>
                </c:pt>
                <c:pt idx="166">
                  <c:v>332.87193973634442</c:v>
                </c:pt>
                <c:pt idx="167">
                  <c:v>322.76836158191929</c:v>
                </c:pt>
                <c:pt idx="168">
                  <c:v>318.94538606402773</c:v>
                </c:pt>
                <c:pt idx="169">
                  <c:v>333.14500941619553</c:v>
                </c:pt>
                <c:pt idx="170">
                  <c:v>360.45197740112661</c:v>
                </c:pt>
                <c:pt idx="171">
                  <c:v>342.70244821091842</c:v>
                </c:pt>
                <c:pt idx="172">
                  <c:v>336.14877589453977</c:v>
                </c:pt>
                <c:pt idx="173">
                  <c:v>339.97175141242525</c:v>
                </c:pt>
                <c:pt idx="174">
                  <c:v>350.89453860640378</c:v>
                </c:pt>
                <c:pt idx="175">
                  <c:v>349.80225988700533</c:v>
                </c:pt>
                <c:pt idx="176">
                  <c:v>346.52542372880998</c:v>
                </c:pt>
                <c:pt idx="177">
                  <c:v>354.71751412428927</c:v>
                </c:pt>
                <c:pt idx="178">
                  <c:v>363.72881355932196</c:v>
                </c:pt>
                <c:pt idx="179">
                  <c:v>365.6403013182678</c:v>
                </c:pt>
                <c:pt idx="180">
                  <c:v>361.81732580037618</c:v>
                </c:pt>
                <c:pt idx="181">
                  <c:v>364.27495291901823</c:v>
                </c:pt>
                <c:pt idx="182">
                  <c:v>371.37476459509901</c:v>
                </c:pt>
                <c:pt idx="183">
                  <c:v>382.84369114877376</c:v>
                </c:pt>
                <c:pt idx="184">
                  <c:v>385.84745762711799</c:v>
                </c:pt>
                <c:pt idx="185">
                  <c:v>387.21280602636153</c:v>
                </c:pt>
                <c:pt idx="186">
                  <c:v>384.48210922786836</c:v>
                </c:pt>
                <c:pt idx="187">
                  <c:v>369.46327683615931</c:v>
                </c:pt>
                <c:pt idx="188">
                  <c:v>369.46327683615931</c:v>
                </c:pt>
                <c:pt idx="189">
                  <c:v>367.27871939736241</c:v>
                </c:pt>
                <c:pt idx="190">
                  <c:v>369.46327683615931</c:v>
                </c:pt>
                <c:pt idx="191">
                  <c:v>377.92843691148369</c:v>
                </c:pt>
                <c:pt idx="192">
                  <c:v>390.48964218455683</c:v>
                </c:pt>
                <c:pt idx="193">
                  <c:v>394.31261770244839</c:v>
                </c:pt>
                <c:pt idx="194">
                  <c:v>390.21657250470571</c:v>
                </c:pt>
                <c:pt idx="195">
                  <c:v>401.68549905838046</c:v>
                </c:pt>
                <c:pt idx="196">
                  <c:v>408.78531073446135</c:v>
                </c:pt>
                <c:pt idx="197">
                  <c:v>407.96610169491407</c:v>
                </c:pt>
                <c:pt idx="198">
                  <c:v>397.31638418078666</c:v>
                </c:pt>
                <c:pt idx="199">
                  <c:v>387.21280602636153</c:v>
                </c:pt>
                <c:pt idx="200">
                  <c:v>392.94726930319888</c:v>
                </c:pt>
                <c:pt idx="201">
                  <c:v>395.95103578154306</c:v>
                </c:pt>
                <c:pt idx="202">
                  <c:v>393.76647834274615</c:v>
                </c:pt>
                <c:pt idx="203">
                  <c:v>406.05461393596818</c:v>
                </c:pt>
                <c:pt idx="204">
                  <c:v>407.96610169491407</c:v>
                </c:pt>
                <c:pt idx="205">
                  <c:v>399.22787193973238</c:v>
                </c:pt>
                <c:pt idx="206">
                  <c:v>405.2354048964209</c:v>
                </c:pt>
                <c:pt idx="207">
                  <c:v>415.06591337099479</c:v>
                </c:pt>
                <c:pt idx="208">
                  <c:v>413.97363465159634</c:v>
                </c:pt>
                <c:pt idx="209">
                  <c:v>409.87758945385974</c:v>
                </c:pt>
                <c:pt idx="210">
                  <c:v>407.14689265536663</c:v>
                </c:pt>
                <c:pt idx="211">
                  <c:v>405.2354048964209</c:v>
                </c:pt>
                <c:pt idx="212">
                  <c:v>406.32768361581935</c:v>
                </c:pt>
                <c:pt idx="213">
                  <c:v>410.42372881355607</c:v>
                </c:pt>
                <c:pt idx="214">
                  <c:v>413.97363465159634</c:v>
                </c:pt>
                <c:pt idx="215">
                  <c:v>416.70433145008957</c:v>
                </c:pt>
                <c:pt idx="216">
                  <c:v>419.16195856873753</c:v>
                </c:pt>
                <c:pt idx="217">
                  <c:v>419.43502824858859</c:v>
                </c:pt>
                <c:pt idx="218">
                  <c:v>422.16572504708176</c:v>
                </c:pt>
                <c:pt idx="219">
                  <c:v>420.52730696798108</c:v>
                </c:pt>
                <c:pt idx="220">
                  <c:v>421.8926553672307</c:v>
                </c:pt>
                <c:pt idx="221">
                  <c:v>430.63088512240608</c:v>
                </c:pt>
                <c:pt idx="222">
                  <c:v>432.54237288135192</c:v>
                </c:pt>
                <c:pt idx="223">
                  <c:v>431.99623352165582</c:v>
                </c:pt>
                <c:pt idx="224">
                  <c:v>426.26177024481842</c:v>
                </c:pt>
                <c:pt idx="225">
                  <c:v>429.53860640301383</c:v>
                </c:pt>
                <c:pt idx="226">
                  <c:v>431.99623352165582</c:v>
                </c:pt>
                <c:pt idx="227">
                  <c:v>438.27683615818944</c:v>
                </c:pt>
                <c:pt idx="228">
                  <c:v>438.54990583804039</c:v>
                </c:pt>
                <c:pt idx="229">
                  <c:v>436.91148775894573</c:v>
                </c:pt>
                <c:pt idx="230">
                  <c:v>444.28436911487779</c:v>
                </c:pt>
                <c:pt idx="231">
                  <c:v>450.83804143126247</c:v>
                </c:pt>
                <c:pt idx="232">
                  <c:v>454.11487758945179</c:v>
                </c:pt>
                <c:pt idx="233">
                  <c:v>469.95291902071415</c:v>
                </c:pt>
                <c:pt idx="234">
                  <c:v>465.85687382297147</c:v>
                </c:pt>
                <c:pt idx="235">
                  <c:v>474.32203389830192</c:v>
                </c:pt>
                <c:pt idx="236">
                  <c:v>475.68738229755155</c:v>
                </c:pt>
                <c:pt idx="237">
                  <c:v>485.5178907721255</c:v>
                </c:pt>
                <c:pt idx="238">
                  <c:v>492.34463276836141</c:v>
                </c:pt>
                <c:pt idx="239">
                  <c:v>501.35593220338797</c:v>
                </c:pt>
                <c:pt idx="240">
                  <c:v>502.1751412429353</c:v>
                </c:pt>
                <c:pt idx="241">
                  <c:v>508.18267419962376</c:v>
                </c:pt>
                <c:pt idx="242">
                  <c:v>502.1751412429353</c:v>
                </c:pt>
                <c:pt idx="243">
                  <c:v>499.17137476459101</c:v>
                </c:pt>
                <c:pt idx="244">
                  <c:v>502.44821092278642</c:v>
                </c:pt>
                <c:pt idx="245">
                  <c:v>518.28625235404877</c:v>
                </c:pt>
                <c:pt idx="246">
                  <c:v>534.12429378531135</c:v>
                </c:pt>
                <c:pt idx="247">
                  <c:v>539.85875706214256</c:v>
                </c:pt>
                <c:pt idx="248">
                  <c:v>531.39359698681824</c:v>
                </c:pt>
                <c:pt idx="249">
                  <c:v>519.37853107344722</c:v>
                </c:pt>
                <c:pt idx="250">
                  <c:v>509.54802259886731</c:v>
                </c:pt>
                <c:pt idx="251">
                  <c:v>496.16760828625291</c:v>
                </c:pt>
                <c:pt idx="252">
                  <c:v>483.60640301317972</c:v>
                </c:pt>
                <c:pt idx="253">
                  <c:v>493.4369114877598</c:v>
                </c:pt>
                <c:pt idx="254">
                  <c:v>504.35969868173214</c:v>
                </c:pt>
                <c:pt idx="255">
                  <c:v>505.45197740113065</c:v>
                </c:pt>
                <c:pt idx="256">
                  <c:v>510.36723163841464</c:v>
                </c:pt>
                <c:pt idx="257">
                  <c:v>515.82862523540075</c:v>
                </c:pt>
                <c:pt idx="258">
                  <c:v>517.74011299434653</c:v>
                </c:pt>
                <c:pt idx="259">
                  <c:v>520.19774011299467</c:v>
                </c:pt>
                <c:pt idx="260">
                  <c:v>528.38983050847401</c:v>
                </c:pt>
                <c:pt idx="261">
                  <c:v>536.85499058380447</c:v>
                </c:pt>
                <c:pt idx="262">
                  <c:v>537.94726930319689</c:v>
                </c:pt>
                <c:pt idx="263">
                  <c:v>539.31261770244635</c:v>
                </c:pt>
                <c:pt idx="264">
                  <c:v>531.66666666666322</c:v>
                </c:pt>
                <c:pt idx="265">
                  <c:v>527.84369114877177</c:v>
                </c:pt>
                <c:pt idx="266">
                  <c:v>527.02448210922444</c:v>
                </c:pt>
                <c:pt idx="267">
                  <c:v>525.11299435027854</c:v>
                </c:pt>
                <c:pt idx="268">
                  <c:v>527.84369114877177</c:v>
                </c:pt>
                <c:pt idx="269">
                  <c:v>536.30885122410223</c:v>
                </c:pt>
                <c:pt idx="270">
                  <c:v>534.67043314500756</c:v>
                </c:pt>
                <c:pt idx="271">
                  <c:v>542.31638418079069</c:v>
                </c:pt>
                <c:pt idx="272">
                  <c:v>544.22787193973636</c:v>
                </c:pt>
                <c:pt idx="273">
                  <c:v>553.51224105461426</c:v>
                </c:pt>
                <c:pt idx="274">
                  <c:v>548.87005649717537</c:v>
                </c:pt>
                <c:pt idx="275">
                  <c:v>555.96986817325626</c:v>
                </c:pt>
                <c:pt idx="276">
                  <c:v>552.1468926553647</c:v>
                </c:pt>
                <c:pt idx="277">
                  <c:v>553.78531073445924</c:v>
                </c:pt>
                <c:pt idx="278">
                  <c:v>562.79661016949194</c:v>
                </c:pt>
                <c:pt idx="279">
                  <c:v>561.97740112994461</c:v>
                </c:pt>
                <c:pt idx="280">
                  <c:v>567.71186440677593</c:v>
                </c:pt>
                <c:pt idx="281">
                  <c:v>569.62335216572171</c:v>
                </c:pt>
                <c:pt idx="282">
                  <c:v>575.35781544255906</c:v>
                </c:pt>
                <c:pt idx="283">
                  <c:v>575.90395480225527</c:v>
                </c:pt>
                <c:pt idx="284">
                  <c:v>572.62711864406606</c:v>
                </c:pt>
                <c:pt idx="285">
                  <c:v>567.71186440677593</c:v>
                </c:pt>
                <c:pt idx="286">
                  <c:v>557.60828625235092</c:v>
                </c:pt>
                <c:pt idx="287">
                  <c:v>555.96986817325626</c:v>
                </c:pt>
                <c:pt idx="288">
                  <c:v>547.77777777777681</c:v>
                </c:pt>
                <c:pt idx="289">
                  <c:v>537.12806026364956</c:v>
                </c:pt>
                <c:pt idx="290">
                  <c:v>582.73069679849118</c:v>
                </c:pt>
                <c:pt idx="291">
                  <c:v>925.4331450094154</c:v>
                </c:pt>
                <c:pt idx="292">
                  <c:v>727.73069679848891</c:v>
                </c:pt>
                <c:pt idx="293">
                  <c:v>743.2956685499064</c:v>
                </c:pt>
                <c:pt idx="294">
                  <c:v>771.69491525423598</c:v>
                </c:pt>
                <c:pt idx="295">
                  <c:v>910.41431261770026</c:v>
                </c:pt>
                <c:pt idx="296">
                  <c:v>1125.0470809792816</c:v>
                </c:pt>
                <c:pt idx="297">
                  <c:v>1143.8888888888882</c:v>
                </c:pt>
                <c:pt idx="298">
                  <c:v>1130.235404896423</c:v>
                </c:pt>
                <c:pt idx="299">
                  <c:v>1011.1770244821062</c:v>
                </c:pt>
                <c:pt idx="300">
                  <c:v>1085.7250470809797</c:v>
                </c:pt>
                <c:pt idx="301">
                  <c:v>1102.6553672316345</c:v>
                </c:pt>
                <c:pt idx="302">
                  <c:v>1487.9566854990564</c:v>
                </c:pt>
                <c:pt idx="303">
                  <c:v>1977.0244821092285</c:v>
                </c:pt>
                <c:pt idx="304">
                  <c:v>2268.1167608286228</c:v>
                </c:pt>
                <c:pt idx="305">
                  <c:v>2253.9171374764546</c:v>
                </c:pt>
                <c:pt idx="306">
                  <c:v>2302.7966101694919</c:v>
                </c:pt>
                <c:pt idx="307">
                  <c:v>2631.2994350282488</c:v>
                </c:pt>
                <c:pt idx="308">
                  <c:v>2983.8323917137468</c:v>
                </c:pt>
                <c:pt idx="309">
                  <c:v>3069.0301318267416</c:v>
                </c:pt>
                <c:pt idx="310">
                  <c:v>3276.2900188323911</c:v>
                </c:pt>
                <c:pt idx="311">
                  <c:v>3107.2598870056454</c:v>
                </c:pt>
                <c:pt idx="312">
                  <c:v>2907.0998116760829</c:v>
                </c:pt>
                <c:pt idx="313">
                  <c:v>3102.6177024482067</c:v>
                </c:pt>
                <c:pt idx="314">
                  <c:v>3367.4952919020679</c:v>
                </c:pt>
                <c:pt idx="315">
                  <c:v>3175.2542372881339</c:v>
                </c:pt>
                <c:pt idx="316">
                  <c:v>3457.6082862523531</c:v>
                </c:pt>
                <c:pt idx="317">
                  <c:v>2991.2052730696787</c:v>
                </c:pt>
                <c:pt idx="318">
                  <c:v>2930.8568738229733</c:v>
                </c:pt>
                <c:pt idx="319">
                  <c:v>2857.1280602636534</c:v>
                </c:pt>
                <c:pt idx="320">
                  <c:v>2835.0094161958577</c:v>
                </c:pt>
                <c:pt idx="321">
                  <c:v>2740.5273069679847</c:v>
                </c:pt>
                <c:pt idx="322">
                  <c:v>2657.7871939736324</c:v>
                </c:pt>
                <c:pt idx="323">
                  <c:v>2545.8286252354028</c:v>
                </c:pt>
                <c:pt idx="324">
                  <c:v>2468.8229755178872</c:v>
                </c:pt>
                <c:pt idx="325">
                  <c:v>2351.6760828625224</c:v>
                </c:pt>
                <c:pt idx="326">
                  <c:v>2375.9792843691152</c:v>
                </c:pt>
                <c:pt idx="327">
                  <c:v>2402.7401129943505</c:v>
                </c:pt>
                <c:pt idx="328">
                  <c:v>2393.1826741996215</c:v>
                </c:pt>
                <c:pt idx="329">
                  <c:v>2275.4896421845547</c:v>
                </c:pt>
                <c:pt idx="330">
                  <c:v>2189.4726930320126</c:v>
                </c:pt>
                <c:pt idx="331">
                  <c:v>2161.0734463276831</c:v>
                </c:pt>
                <c:pt idx="332">
                  <c:v>2267.0244821092247</c:v>
                </c:pt>
                <c:pt idx="333">
                  <c:v>2293.5122410546146</c:v>
                </c:pt>
                <c:pt idx="334">
                  <c:v>2194.934086628999</c:v>
                </c:pt>
                <c:pt idx="335">
                  <c:v>2075.8757062146888</c:v>
                </c:pt>
                <c:pt idx="336">
                  <c:v>2164.6233521657236</c:v>
                </c:pt>
                <c:pt idx="337">
                  <c:v>2457.3540489642182</c:v>
                </c:pt>
                <c:pt idx="338">
                  <c:v>2409.0207156308843</c:v>
                </c:pt>
                <c:pt idx="339">
                  <c:v>2264.839924670433</c:v>
                </c:pt>
                <c:pt idx="340">
                  <c:v>2201.4877589453836</c:v>
                </c:pt>
                <c:pt idx="341">
                  <c:v>2081.8832391713713</c:v>
                </c:pt>
                <c:pt idx="342">
                  <c:v>2273.85122410546</c:v>
                </c:pt>
                <c:pt idx="343">
                  <c:v>2291.6007532956683</c:v>
                </c:pt>
                <c:pt idx="344">
                  <c:v>2161.346516007528</c:v>
                </c:pt>
                <c:pt idx="345">
                  <c:v>2083.2485875706202</c:v>
                </c:pt>
                <c:pt idx="346">
                  <c:v>2476.4689265536699</c:v>
                </c:pt>
                <c:pt idx="347">
                  <c:v>2395.3672316384186</c:v>
                </c:pt>
                <c:pt idx="348">
                  <c:v>2310.1694915254238</c:v>
                </c:pt>
                <c:pt idx="349">
                  <c:v>2416.1205273069654</c:v>
                </c:pt>
                <c:pt idx="350">
                  <c:v>2421.0357815442549</c:v>
                </c:pt>
                <c:pt idx="351">
                  <c:v>2350.5838041431243</c:v>
                </c:pt>
                <c:pt idx="352">
                  <c:v>2328.4651600753282</c:v>
                </c:pt>
                <c:pt idx="353">
                  <c:v>2274.9435028248586</c:v>
                </c:pt>
                <c:pt idx="354">
                  <c:v>2349.764595103577</c:v>
                </c:pt>
                <c:pt idx="355">
                  <c:v>2536.2711864406742</c:v>
                </c:pt>
                <c:pt idx="356">
                  <c:v>2577.2316384180767</c:v>
                </c:pt>
                <c:pt idx="357">
                  <c:v>2451.3465160075307</c:v>
                </c:pt>
                <c:pt idx="358">
                  <c:v>2229.0677966101657</c:v>
                </c:pt>
                <c:pt idx="359">
                  <c:v>2119.2937853107333</c:v>
                </c:pt>
                <c:pt idx="360">
                  <c:v>2033.5499058380424</c:v>
                </c:pt>
                <c:pt idx="361">
                  <c:v>2180.461393596986</c:v>
                </c:pt>
                <c:pt idx="362">
                  <c:v>2304.4350282485866</c:v>
                </c:pt>
                <c:pt idx="363">
                  <c:v>2480.0188323917109</c:v>
                </c:pt>
                <c:pt idx="364">
                  <c:v>2234.5291902071522</c:v>
                </c:pt>
                <c:pt idx="365">
                  <c:v>2127.2128060263612</c:v>
                </c:pt>
                <c:pt idx="366">
                  <c:v>2103.1826741996197</c:v>
                </c:pt>
                <c:pt idx="367">
                  <c:v>2125.574387947267</c:v>
                </c:pt>
                <c:pt idx="368">
                  <c:v>2149.0583804143125</c:v>
                </c:pt>
                <c:pt idx="369">
                  <c:v>2190.5649717514111</c:v>
                </c:pt>
                <c:pt idx="370">
                  <c:v>2348.1261770244828</c:v>
                </c:pt>
                <c:pt idx="371">
                  <c:v>2401.3747645951012</c:v>
                </c:pt>
                <c:pt idx="372">
                  <c:v>2280.1318267419938</c:v>
                </c:pt>
                <c:pt idx="373">
                  <c:v>2219.7834274952884</c:v>
                </c:pt>
                <c:pt idx="374">
                  <c:v>2149.0583804143125</c:v>
                </c:pt>
                <c:pt idx="375">
                  <c:v>2084.8870056497153</c:v>
                </c:pt>
                <c:pt idx="376">
                  <c:v>2001.0546139359703</c:v>
                </c:pt>
                <c:pt idx="377">
                  <c:v>1996.13935969868</c:v>
                </c:pt>
                <c:pt idx="378">
                  <c:v>2003.2391713747606</c:v>
                </c:pt>
                <c:pt idx="379">
                  <c:v>2028.634651600752</c:v>
                </c:pt>
                <c:pt idx="380">
                  <c:v>1991.2241054613901</c:v>
                </c:pt>
                <c:pt idx="381">
                  <c:v>2057.8531073446293</c:v>
                </c:pt>
                <c:pt idx="382">
                  <c:v>2095.8097928436878</c:v>
                </c:pt>
                <c:pt idx="383">
                  <c:v>1998.3239171374771</c:v>
                </c:pt>
                <c:pt idx="384">
                  <c:v>2036.0075329566844</c:v>
                </c:pt>
                <c:pt idx="385">
                  <c:v>2046.1111111111095</c:v>
                </c:pt>
                <c:pt idx="386">
                  <c:v>2026.1770244821103</c:v>
                </c:pt>
                <c:pt idx="387">
                  <c:v>2055.3954802259873</c:v>
                </c:pt>
                <c:pt idx="388">
                  <c:v>2061.6760828625211</c:v>
                </c:pt>
                <c:pt idx="389">
                  <c:v>2097.9943502824844</c:v>
                </c:pt>
                <c:pt idx="390">
                  <c:v>2075.8757062146888</c:v>
                </c:pt>
                <c:pt idx="391">
                  <c:v>1997.2316384180788</c:v>
                </c:pt>
                <c:pt idx="392">
                  <c:v>1978.662900188323</c:v>
                </c:pt>
                <c:pt idx="393">
                  <c:v>2017.4387947269286</c:v>
                </c:pt>
                <c:pt idx="394">
                  <c:v>2084.6139359698641</c:v>
                </c:pt>
                <c:pt idx="395">
                  <c:v>2180.7344632768372</c:v>
                </c:pt>
                <c:pt idx="396">
                  <c:v>2575.0470809792796</c:v>
                </c:pt>
                <c:pt idx="397">
                  <c:v>2153.9736346515961</c:v>
                </c:pt>
                <c:pt idx="398">
                  <c:v>2249.821092278718</c:v>
                </c:pt>
                <c:pt idx="399">
                  <c:v>2218.6911487758957</c:v>
                </c:pt>
                <c:pt idx="400">
                  <c:v>2090.0753295668505</c:v>
                </c:pt>
                <c:pt idx="401">
                  <c:v>1993.1355932203362</c:v>
                </c:pt>
                <c:pt idx="402">
                  <c:v>2022.0809792843677</c:v>
                </c:pt>
                <c:pt idx="403">
                  <c:v>1993.681732580038</c:v>
                </c:pt>
                <c:pt idx="404">
                  <c:v>1970.4708097928437</c:v>
                </c:pt>
                <c:pt idx="405">
                  <c:v>1968.2862523540468</c:v>
                </c:pt>
                <c:pt idx="406">
                  <c:v>1987.6741996233498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CA-465A-8995-7E1EBBE7CF84}"/>
            </c:ext>
          </c:extLst>
        </c:ser>
        <c:ser>
          <c:idx val="2"/>
          <c:order val="1"/>
          <c:tx>
            <c:strRef>
              <c:f>'013C'!$AF$11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'013C'!$AF$14:$AF$950</c:f>
              <c:numCache>
                <c:formatCode>0</c:formatCode>
                <c:ptCount val="937"/>
                <c:pt idx="0">
                  <c:v>286.86789040139729</c:v>
                </c:pt>
                <c:pt idx="1">
                  <c:v>434.31364747487044</c:v>
                </c:pt>
                <c:pt idx="2">
                  <c:v>440.93033805325183</c:v>
                </c:pt>
                <c:pt idx="3">
                  <c:v>411.58919159581922</c:v>
                </c:pt>
                <c:pt idx="4">
                  <c:v>464.21575091488774</c:v>
                </c:pt>
                <c:pt idx="5">
                  <c:v>772.89858480053988</c:v>
                </c:pt>
                <c:pt idx="6">
                  <c:v>8359.0501565161103</c:v>
                </c:pt>
                <c:pt idx="9">
                  <c:v>9503.2614663040658</c:v>
                </c:pt>
                <c:pt idx="10">
                  <c:v>1803.5403497001303</c:v>
                </c:pt>
                <c:pt idx="11">
                  <c:v>1376.8077046525914</c:v>
                </c:pt>
                <c:pt idx="12">
                  <c:v>111.53620301474892</c:v>
                </c:pt>
                <c:pt idx="13">
                  <c:v>148.19461121687971</c:v>
                </c:pt>
                <c:pt idx="14">
                  <c:v>282.28041057875561</c:v>
                </c:pt>
                <c:pt idx="15">
                  <c:v>179.45602091853041</c:v>
                </c:pt>
                <c:pt idx="16">
                  <c:v>211.20771928720683</c:v>
                </c:pt>
                <c:pt idx="17">
                  <c:v>185.3732606307735</c:v>
                </c:pt>
                <c:pt idx="18">
                  <c:v>185.56073617174721</c:v>
                </c:pt>
                <c:pt idx="19">
                  <c:v>231.74017164090378</c:v>
                </c:pt>
                <c:pt idx="20">
                  <c:v>222.12464140089509</c:v>
                </c:pt>
                <c:pt idx="21">
                  <c:v>439.85608750481794</c:v>
                </c:pt>
                <c:pt idx="22">
                  <c:v>597.12392675550848</c:v>
                </c:pt>
                <c:pt idx="23">
                  <c:v>329.67711503207187</c:v>
                </c:pt>
                <c:pt idx="24">
                  <c:v>232.76536899491092</c:v>
                </c:pt>
                <c:pt idx="25">
                  <c:v>243.73927236452244</c:v>
                </c:pt>
                <c:pt idx="26">
                  <c:v>175.58074785566481</c:v>
                </c:pt>
                <c:pt idx="27">
                  <c:v>295.61322469070205</c:v>
                </c:pt>
                <c:pt idx="28">
                  <c:v>111.89986587734786</c:v>
                </c:pt>
                <c:pt idx="29">
                  <c:v>139.23078144213136</c:v>
                </c:pt>
                <c:pt idx="30">
                  <c:v>121.35498112397794</c:v>
                </c:pt>
                <c:pt idx="31">
                  <c:v>142.43465611707862</c:v>
                </c:pt>
                <c:pt idx="32">
                  <c:v>163.97484091953396</c:v>
                </c:pt>
                <c:pt idx="33">
                  <c:v>192.13492383522163</c:v>
                </c:pt>
                <c:pt idx="34">
                  <c:v>146.11953935440692</c:v>
                </c:pt>
                <c:pt idx="35">
                  <c:v>134.78272863507379</c:v>
                </c:pt>
                <c:pt idx="36">
                  <c:v>268.7853247583713</c:v>
                </c:pt>
                <c:pt idx="37">
                  <c:v>176.07710712645144</c:v>
                </c:pt>
                <c:pt idx="38">
                  <c:v>196.7471067505825</c:v>
                </c:pt>
                <c:pt idx="39">
                  <c:v>167.43426951047732</c:v>
                </c:pt>
                <c:pt idx="40">
                  <c:v>188.53879141300118</c:v>
                </c:pt>
                <c:pt idx="41">
                  <c:v>211.00693393108475</c:v>
                </c:pt>
                <c:pt idx="42">
                  <c:v>186.55285060008774</c:v>
                </c:pt>
                <c:pt idx="43">
                  <c:v>163.91825432128107</c:v>
                </c:pt>
                <c:pt idx="44">
                  <c:v>173.27546505165816</c:v>
                </c:pt>
                <c:pt idx="45">
                  <c:v>188.87583763526763</c:v>
                </c:pt>
                <c:pt idx="46">
                  <c:v>292.00988395136619</c:v>
                </c:pt>
                <c:pt idx="47">
                  <c:v>174.9819362051357</c:v>
                </c:pt>
                <c:pt idx="48">
                  <c:v>184.61246293914633</c:v>
                </c:pt>
                <c:pt idx="49">
                  <c:v>194.75144192576175</c:v>
                </c:pt>
                <c:pt idx="50">
                  <c:v>196.1765656406933</c:v>
                </c:pt>
                <c:pt idx="51">
                  <c:v>192.15069616346116</c:v>
                </c:pt>
                <c:pt idx="52">
                  <c:v>193.10029325366875</c:v>
                </c:pt>
                <c:pt idx="53">
                  <c:v>213.88355670930898</c:v>
                </c:pt>
                <c:pt idx="54">
                  <c:v>190.9860852749658</c:v>
                </c:pt>
                <c:pt idx="55">
                  <c:v>195.52268140762317</c:v>
                </c:pt>
                <c:pt idx="56">
                  <c:v>199.91367187274889</c:v>
                </c:pt>
                <c:pt idx="57">
                  <c:v>192.55735116574209</c:v>
                </c:pt>
                <c:pt idx="58">
                  <c:v>177.07076544086587</c:v>
                </c:pt>
                <c:pt idx="59">
                  <c:v>177.32584361319022</c:v>
                </c:pt>
                <c:pt idx="60">
                  <c:v>275.9640095674531</c:v>
                </c:pt>
                <c:pt idx="61">
                  <c:v>202.7057839440611</c:v>
                </c:pt>
                <c:pt idx="62">
                  <c:v>186.97537249770576</c:v>
                </c:pt>
                <c:pt idx="63">
                  <c:v>173.29385428261199</c:v>
                </c:pt>
                <c:pt idx="64">
                  <c:v>165.15461121672496</c:v>
                </c:pt>
                <c:pt idx="65">
                  <c:v>146.4669261779959</c:v>
                </c:pt>
                <c:pt idx="66">
                  <c:v>138.45104214617641</c:v>
                </c:pt>
                <c:pt idx="67">
                  <c:v>145.18184545643683</c:v>
                </c:pt>
                <c:pt idx="68">
                  <c:v>141.62197806166762</c:v>
                </c:pt>
                <c:pt idx="69">
                  <c:v>134.95757634608447</c:v>
                </c:pt>
                <c:pt idx="70">
                  <c:v>134.55829139601477</c:v>
                </c:pt>
                <c:pt idx="71">
                  <c:v>146.08197039744397</c:v>
                </c:pt>
                <c:pt idx="72">
                  <c:v>186.17685036168197</c:v>
                </c:pt>
                <c:pt idx="73">
                  <c:v>182.70712430240991</c:v>
                </c:pt>
                <c:pt idx="74">
                  <c:v>173.81413047643613</c:v>
                </c:pt>
                <c:pt idx="75">
                  <c:v>364.77567561714227</c:v>
                </c:pt>
                <c:pt idx="76">
                  <c:v>872.02371730426762</c:v>
                </c:pt>
                <c:pt idx="77">
                  <c:v>478.45670614930549</c:v>
                </c:pt>
                <c:pt idx="78">
                  <c:v>227.64108500614049</c:v>
                </c:pt>
                <c:pt idx="79">
                  <c:v>340.82283868725563</c:v>
                </c:pt>
                <c:pt idx="80">
                  <c:v>611.60728452452997</c:v>
                </c:pt>
                <c:pt idx="81">
                  <c:v>1128.6825546669147</c:v>
                </c:pt>
                <c:pt idx="82">
                  <c:v>959.1037189654935</c:v>
                </c:pt>
                <c:pt idx="83">
                  <c:v>413.41675340960364</c:v>
                </c:pt>
                <c:pt idx="84">
                  <c:v>198.61154163714502</c:v>
                </c:pt>
                <c:pt idx="85">
                  <c:v>231.04648300584029</c:v>
                </c:pt>
                <c:pt idx="86">
                  <c:v>847.75578150608635</c:v>
                </c:pt>
                <c:pt idx="88">
                  <c:v>2275.0810130548443</c:v>
                </c:pt>
                <c:pt idx="89">
                  <c:v>1489.9421001191263</c:v>
                </c:pt>
                <c:pt idx="90">
                  <c:v>620.90677662296957</c:v>
                </c:pt>
                <c:pt idx="91">
                  <c:v>321.561469812582</c:v>
                </c:pt>
                <c:pt idx="92">
                  <c:v>230.51989026615132</c:v>
                </c:pt>
                <c:pt idx="93">
                  <c:v>191.91626735736574</c:v>
                </c:pt>
                <c:pt idx="94">
                  <c:v>205.68932579774287</c:v>
                </c:pt>
                <c:pt idx="95">
                  <c:v>210.07367023664645</c:v>
                </c:pt>
                <c:pt idx="96">
                  <c:v>206.58255957586266</c:v>
                </c:pt>
                <c:pt idx="97">
                  <c:v>363.36821269451804</c:v>
                </c:pt>
                <c:pt idx="98">
                  <c:v>395.42875297067502</c:v>
                </c:pt>
                <c:pt idx="99">
                  <c:v>236.58260517926854</c:v>
                </c:pt>
                <c:pt idx="100">
                  <c:v>218.73886845704357</c:v>
                </c:pt>
                <c:pt idx="101">
                  <c:v>216.0162336505399</c:v>
                </c:pt>
                <c:pt idx="102">
                  <c:v>210.54152418457554</c:v>
                </c:pt>
                <c:pt idx="103">
                  <c:v>211.35157819112916</c:v>
                </c:pt>
                <c:pt idx="104">
                  <c:v>200.60152831236033</c:v>
                </c:pt>
                <c:pt idx="105">
                  <c:v>192.46834783034382</c:v>
                </c:pt>
                <c:pt idx="106">
                  <c:v>198.06607732565462</c:v>
                </c:pt>
                <c:pt idx="107">
                  <c:v>202.02631337208464</c:v>
                </c:pt>
                <c:pt idx="108">
                  <c:v>206.89312253263108</c:v>
                </c:pt>
                <c:pt idx="109">
                  <c:v>222.33025922580526</c:v>
                </c:pt>
                <c:pt idx="110">
                  <c:v>234.04634571646326</c:v>
                </c:pt>
                <c:pt idx="111">
                  <c:v>218.96277585324552</c:v>
                </c:pt>
                <c:pt idx="112">
                  <c:v>219.53882075127768</c:v>
                </c:pt>
                <c:pt idx="113">
                  <c:v>225.71551060877491</c:v>
                </c:pt>
                <c:pt idx="114">
                  <c:v>225.07701634777217</c:v>
                </c:pt>
                <c:pt idx="115">
                  <c:v>235.62767370636911</c:v>
                </c:pt>
                <c:pt idx="116">
                  <c:v>238.81018759633037</c:v>
                </c:pt>
                <c:pt idx="117">
                  <c:v>237.57193216349489</c:v>
                </c:pt>
                <c:pt idx="118">
                  <c:v>237.18824782066</c:v>
                </c:pt>
                <c:pt idx="119">
                  <c:v>234.25875902032772</c:v>
                </c:pt>
                <c:pt idx="120">
                  <c:v>223.03433661946241</c:v>
                </c:pt>
                <c:pt idx="121">
                  <c:v>228.00284162297115</c:v>
                </c:pt>
                <c:pt idx="122">
                  <c:v>238.45874123551749</c:v>
                </c:pt>
                <c:pt idx="123">
                  <c:v>242.00180698638573</c:v>
                </c:pt>
                <c:pt idx="124">
                  <c:v>215.47542968804245</c:v>
                </c:pt>
                <c:pt idx="125">
                  <c:v>221.79657111042232</c:v>
                </c:pt>
                <c:pt idx="126">
                  <c:v>230.65947089052983</c:v>
                </c:pt>
                <c:pt idx="127">
                  <c:v>220.02556335931598</c:v>
                </c:pt>
                <c:pt idx="128">
                  <c:v>228.79947590655397</c:v>
                </c:pt>
                <c:pt idx="129">
                  <c:v>235.23097568221905</c:v>
                </c:pt>
                <c:pt idx="130">
                  <c:v>233.03414511115113</c:v>
                </c:pt>
                <c:pt idx="131">
                  <c:v>239.35933263330784</c:v>
                </c:pt>
                <c:pt idx="132">
                  <c:v>229.79377480173903</c:v>
                </c:pt>
                <c:pt idx="133">
                  <c:v>232.87633074325257</c:v>
                </c:pt>
                <c:pt idx="134">
                  <c:v>224.37682788714829</c:v>
                </c:pt>
                <c:pt idx="135">
                  <c:v>226.25466128258472</c:v>
                </c:pt>
                <c:pt idx="136">
                  <c:v>220.16748203468774</c:v>
                </c:pt>
                <c:pt idx="137">
                  <c:v>215.80504557403378</c:v>
                </c:pt>
                <c:pt idx="138">
                  <c:v>249.68334848896998</c:v>
                </c:pt>
                <c:pt idx="139">
                  <c:v>231.36408514201381</c:v>
                </c:pt>
                <c:pt idx="140">
                  <c:v>235.2515183546887</c:v>
                </c:pt>
                <c:pt idx="141">
                  <c:v>254.76621101149496</c:v>
                </c:pt>
                <c:pt idx="142">
                  <c:v>262.97734759565384</c:v>
                </c:pt>
                <c:pt idx="143">
                  <c:v>253.14311713318261</c:v>
                </c:pt>
                <c:pt idx="144">
                  <c:v>303.39461664239798</c:v>
                </c:pt>
                <c:pt idx="145">
                  <c:v>319.73144227713988</c:v>
                </c:pt>
                <c:pt idx="146">
                  <c:v>207.200237274204</c:v>
                </c:pt>
                <c:pt idx="147">
                  <c:v>223.75080107532335</c:v>
                </c:pt>
                <c:pt idx="148">
                  <c:v>211.22805248497247</c:v>
                </c:pt>
                <c:pt idx="149">
                  <c:v>181.40414958472101</c:v>
                </c:pt>
                <c:pt idx="150">
                  <c:v>192.54763001823895</c:v>
                </c:pt>
                <c:pt idx="151">
                  <c:v>183.60898847320277</c:v>
                </c:pt>
                <c:pt idx="152">
                  <c:v>237.27414245077821</c:v>
                </c:pt>
                <c:pt idx="153">
                  <c:v>248.45056199326578</c:v>
                </c:pt>
                <c:pt idx="154">
                  <c:v>255.83254470761659</c:v>
                </c:pt>
                <c:pt idx="155">
                  <c:v>245.49794071099828</c:v>
                </c:pt>
                <c:pt idx="156">
                  <c:v>226.83603431565382</c:v>
                </c:pt>
                <c:pt idx="157">
                  <c:v>251.720825131315</c:v>
                </c:pt>
                <c:pt idx="158">
                  <c:v>272.31254347919253</c:v>
                </c:pt>
                <c:pt idx="159">
                  <c:v>268.72436686708875</c:v>
                </c:pt>
                <c:pt idx="160">
                  <c:v>272.20503018901786</c:v>
                </c:pt>
                <c:pt idx="161">
                  <c:v>279.97241167368452</c:v>
                </c:pt>
                <c:pt idx="162">
                  <c:v>266.84239350381955</c:v>
                </c:pt>
                <c:pt idx="163">
                  <c:v>258.27355012186445</c:v>
                </c:pt>
                <c:pt idx="164">
                  <c:v>274.76055739140304</c:v>
                </c:pt>
                <c:pt idx="165">
                  <c:v>275.27593775500338</c:v>
                </c:pt>
                <c:pt idx="166">
                  <c:v>272.28693852286693</c:v>
                </c:pt>
                <c:pt idx="167">
                  <c:v>259.61222995994513</c:v>
                </c:pt>
                <c:pt idx="168">
                  <c:v>254.89848794057289</c:v>
                </c:pt>
                <c:pt idx="169">
                  <c:v>271.38260321297639</c:v>
                </c:pt>
                <c:pt idx="170">
                  <c:v>302.91270936205535</c:v>
                </c:pt>
                <c:pt idx="171">
                  <c:v>280.89435072487117</c:v>
                </c:pt>
                <c:pt idx="172">
                  <c:v>272.90562180775146</c:v>
                </c:pt>
                <c:pt idx="173">
                  <c:v>278.13875334237855</c:v>
                </c:pt>
                <c:pt idx="174">
                  <c:v>290.47655591715755</c:v>
                </c:pt>
                <c:pt idx="175">
                  <c:v>288.58538318573153</c:v>
                </c:pt>
                <c:pt idx="176">
                  <c:v>283.93693559243314</c:v>
                </c:pt>
                <c:pt idx="177">
                  <c:v>293.55617292749042</c:v>
                </c:pt>
                <c:pt idx="178">
                  <c:v>303.86357487538453</c:v>
                </c:pt>
                <c:pt idx="179">
                  <c:v>304.77301651962387</c:v>
                </c:pt>
                <c:pt idx="180">
                  <c:v>298.98283260105273</c:v>
                </c:pt>
                <c:pt idx="181">
                  <c:v>301.14841502361963</c:v>
                </c:pt>
                <c:pt idx="182">
                  <c:v>308.64018578047188</c:v>
                </c:pt>
                <c:pt idx="183">
                  <c:v>320.57526456428218</c:v>
                </c:pt>
                <c:pt idx="184">
                  <c:v>320.88206652064252</c:v>
                </c:pt>
                <c:pt idx="185">
                  <c:v>321.38300037963586</c:v>
                </c:pt>
                <c:pt idx="186">
                  <c:v>317.77228506338548</c:v>
                </c:pt>
                <c:pt idx="187">
                  <c:v>309.02510671002653</c:v>
                </c:pt>
                <c:pt idx="188">
                  <c:v>308.94043383109738</c:v>
                </c:pt>
                <c:pt idx="189">
                  <c:v>306.45730005669566</c:v>
                </c:pt>
                <c:pt idx="190">
                  <c:v>308.96349556246821</c:v>
                </c:pt>
                <c:pt idx="191">
                  <c:v>318.59342502351728</c:v>
                </c:pt>
                <c:pt idx="192">
                  <c:v>332.83422309133675</c:v>
                </c:pt>
                <c:pt idx="193">
                  <c:v>337.98559721119614</c:v>
                </c:pt>
                <c:pt idx="194">
                  <c:v>333.20685248691854</c:v>
                </c:pt>
                <c:pt idx="195">
                  <c:v>346.19381798168007</c:v>
                </c:pt>
                <c:pt idx="196">
                  <c:v>354.1706533866207</c:v>
                </c:pt>
                <c:pt idx="197">
                  <c:v>352.98699990434665</c:v>
                </c:pt>
                <c:pt idx="198">
                  <c:v>340.08203626198349</c:v>
                </c:pt>
                <c:pt idx="199">
                  <c:v>327.80918910856451</c:v>
                </c:pt>
                <c:pt idx="200">
                  <c:v>334.08092843328097</c:v>
                </c:pt>
                <c:pt idx="201">
                  <c:v>336.91647458548368</c:v>
                </c:pt>
                <c:pt idx="202">
                  <c:v>333.62210923487413</c:v>
                </c:pt>
                <c:pt idx="203">
                  <c:v>347.25563772317253</c:v>
                </c:pt>
                <c:pt idx="204">
                  <c:v>348.82175069508264</c:v>
                </c:pt>
                <c:pt idx="205">
                  <c:v>338.13959516883295</c:v>
                </c:pt>
                <c:pt idx="206">
                  <c:v>343.81215711358197</c:v>
                </c:pt>
                <c:pt idx="207">
                  <c:v>353.98233731466695</c:v>
                </c:pt>
                <c:pt idx="208">
                  <c:v>350.94336567409056</c:v>
                </c:pt>
                <c:pt idx="209">
                  <c:v>344.75016589386831</c:v>
                </c:pt>
                <c:pt idx="210">
                  <c:v>340.87048587602595</c:v>
                </c:pt>
                <c:pt idx="211">
                  <c:v>338.4486004279284</c:v>
                </c:pt>
                <c:pt idx="212">
                  <c:v>339.68536275340813</c:v>
                </c:pt>
                <c:pt idx="213">
                  <c:v>345.37640382143081</c:v>
                </c:pt>
                <c:pt idx="214">
                  <c:v>349.06767516626883</c:v>
                </c:pt>
                <c:pt idx="215">
                  <c:v>351.36875457271282</c:v>
                </c:pt>
                <c:pt idx="216">
                  <c:v>352.94815994658785</c:v>
                </c:pt>
                <c:pt idx="217">
                  <c:v>351.95749774540769</c:v>
                </c:pt>
                <c:pt idx="218">
                  <c:v>354.43538403384576</c:v>
                </c:pt>
                <c:pt idx="219">
                  <c:v>351.94994205416731</c:v>
                </c:pt>
                <c:pt idx="220">
                  <c:v>352.89433894196327</c:v>
                </c:pt>
                <c:pt idx="221">
                  <c:v>362.30990600150255</c:v>
                </c:pt>
                <c:pt idx="222">
                  <c:v>363.26759529125661</c:v>
                </c:pt>
                <c:pt idx="223">
                  <c:v>361.7083731327134</c:v>
                </c:pt>
                <c:pt idx="224">
                  <c:v>354.45605647393108</c:v>
                </c:pt>
                <c:pt idx="225">
                  <c:v>358.16408252864591</c:v>
                </c:pt>
                <c:pt idx="226">
                  <c:v>360.79912899206624</c:v>
                </c:pt>
                <c:pt idx="227">
                  <c:v>367.28696861279269</c:v>
                </c:pt>
                <c:pt idx="228">
                  <c:v>366.22870378026187</c:v>
                </c:pt>
                <c:pt idx="229">
                  <c:v>364.27368244657242</c:v>
                </c:pt>
                <c:pt idx="230">
                  <c:v>372.89938905032693</c:v>
                </c:pt>
                <c:pt idx="231">
                  <c:v>381.10214136424247</c:v>
                </c:pt>
                <c:pt idx="232">
                  <c:v>384.62816033454453</c:v>
                </c:pt>
                <c:pt idx="233">
                  <c:v>403.41568668568084</c:v>
                </c:pt>
                <c:pt idx="234">
                  <c:v>397.87251220689978</c:v>
                </c:pt>
                <c:pt idx="235">
                  <c:v>407.05002405814793</c:v>
                </c:pt>
                <c:pt idx="236">
                  <c:v>407.93201851700485</c:v>
                </c:pt>
                <c:pt idx="237">
                  <c:v>419.22024223658127</c:v>
                </c:pt>
                <c:pt idx="238">
                  <c:v>427.33343700686515</c:v>
                </c:pt>
                <c:pt idx="239">
                  <c:v>437.7670896364408</c:v>
                </c:pt>
                <c:pt idx="240">
                  <c:v>438.48498582339653</c:v>
                </c:pt>
                <c:pt idx="241">
                  <c:v>443.9963414933863</c:v>
                </c:pt>
                <c:pt idx="242">
                  <c:v>437.8112204316144</c:v>
                </c:pt>
                <c:pt idx="243">
                  <c:v>433.39187346560175</c:v>
                </c:pt>
                <c:pt idx="244">
                  <c:v>436.95429385279198</c:v>
                </c:pt>
                <c:pt idx="245">
                  <c:v>454.97219024701326</c:v>
                </c:pt>
                <c:pt idx="246">
                  <c:v>469.23554050006828</c:v>
                </c:pt>
                <c:pt idx="247">
                  <c:v>474.54004217622207</c:v>
                </c:pt>
                <c:pt idx="248">
                  <c:v>462.20826838287178</c:v>
                </c:pt>
                <c:pt idx="249">
                  <c:v>448.30023598584864</c:v>
                </c:pt>
                <c:pt idx="250">
                  <c:v>436.89466853252293</c:v>
                </c:pt>
                <c:pt idx="251">
                  <c:v>421.04233074434268</c:v>
                </c:pt>
                <c:pt idx="252">
                  <c:v>405.96656100998183</c:v>
                </c:pt>
                <c:pt idx="253">
                  <c:v>419.85488593535916</c:v>
                </c:pt>
                <c:pt idx="254">
                  <c:v>432.22013534599944</c:v>
                </c:pt>
                <c:pt idx="255">
                  <c:v>431.92803816247238</c:v>
                </c:pt>
                <c:pt idx="256">
                  <c:v>435.8527483050554</c:v>
                </c:pt>
                <c:pt idx="257">
                  <c:v>440.74238789092419</c:v>
                </c:pt>
                <c:pt idx="258">
                  <c:v>442.05889114707793</c:v>
                </c:pt>
                <c:pt idx="259">
                  <c:v>444.24672020310885</c:v>
                </c:pt>
                <c:pt idx="260">
                  <c:v>453.48778858593079</c:v>
                </c:pt>
                <c:pt idx="261">
                  <c:v>463.28932472656948</c:v>
                </c:pt>
                <c:pt idx="262">
                  <c:v>464.11007085911507</c:v>
                </c:pt>
                <c:pt idx="263">
                  <c:v>465.47048393983795</c:v>
                </c:pt>
                <c:pt idx="264">
                  <c:v>455.9589577480611</c:v>
                </c:pt>
                <c:pt idx="265">
                  <c:v>450.80464434751451</c:v>
                </c:pt>
                <c:pt idx="266">
                  <c:v>449.50658641218536</c:v>
                </c:pt>
                <c:pt idx="267">
                  <c:v>446.8818930700358</c:v>
                </c:pt>
                <c:pt idx="268">
                  <c:v>450.37901903114499</c:v>
                </c:pt>
                <c:pt idx="269">
                  <c:v>460.07135092114021</c:v>
                </c:pt>
                <c:pt idx="270">
                  <c:v>457.38310104741697</c:v>
                </c:pt>
                <c:pt idx="271">
                  <c:v>465.67484059419519</c:v>
                </c:pt>
                <c:pt idx="272">
                  <c:v>467.08494749375723</c:v>
                </c:pt>
                <c:pt idx="273">
                  <c:v>478.26627516796691</c:v>
                </c:pt>
                <c:pt idx="274">
                  <c:v>472.29379209430084</c:v>
                </c:pt>
                <c:pt idx="275">
                  <c:v>480.26542729682978</c:v>
                </c:pt>
                <c:pt idx="276">
                  <c:v>475.5011290771522</c:v>
                </c:pt>
                <c:pt idx="277">
                  <c:v>477.21920202163284</c:v>
                </c:pt>
                <c:pt idx="278">
                  <c:v>488.16247448755144</c:v>
                </c:pt>
                <c:pt idx="279">
                  <c:v>485.4499614962703</c:v>
                </c:pt>
                <c:pt idx="280">
                  <c:v>491.43048948593059</c:v>
                </c:pt>
                <c:pt idx="281">
                  <c:v>493.45942047247189</c:v>
                </c:pt>
                <c:pt idx="282">
                  <c:v>499.36194542596553</c:v>
                </c:pt>
                <c:pt idx="283">
                  <c:v>499.08255685253113</c:v>
                </c:pt>
                <c:pt idx="284">
                  <c:v>494.21714658176387</c:v>
                </c:pt>
                <c:pt idx="285">
                  <c:v>489.41586315333961</c:v>
                </c:pt>
                <c:pt idx="286">
                  <c:v>477.49142956149723</c:v>
                </c:pt>
                <c:pt idx="287">
                  <c:v>476.15523231478664</c:v>
                </c:pt>
                <c:pt idx="288">
                  <c:v>465.86078376413673</c:v>
                </c:pt>
                <c:pt idx="289">
                  <c:v>452.37339745167583</c:v>
                </c:pt>
                <c:pt idx="290">
                  <c:v>503.77040079634003</c:v>
                </c:pt>
                <c:pt idx="291">
                  <c:v>807.39768085857838</c:v>
                </c:pt>
                <c:pt idx="292">
                  <c:v>574.41455332989813</c:v>
                </c:pt>
                <c:pt idx="293">
                  <c:v>579.18816111924627</c:v>
                </c:pt>
                <c:pt idx="294">
                  <c:v>605.53516791444736</c:v>
                </c:pt>
                <c:pt idx="295">
                  <c:v>765.34193015238782</c:v>
                </c:pt>
                <c:pt idx="296">
                  <c:v>1016.476219159103</c:v>
                </c:pt>
                <c:pt idx="297">
                  <c:v>1033.8204675528482</c:v>
                </c:pt>
                <c:pt idx="298">
                  <c:v>1015.5818637951826</c:v>
                </c:pt>
                <c:pt idx="299">
                  <c:v>872.64067241806913</c:v>
                </c:pt>
                <c:pt idx="300">
                  <c:v>959.71300711939671</c:v>
                </c:pt>
                <c:pt idx="301">
                  <c:v>976.82612492065937</c:v>
                </c:pt>
                <c:pt idx="302">
                  <c:v>1434.2331567725882</c:v>
                </c:pt>
                <c:pt idx="303">
                  <c:v>2007.5249573673166</c:v>
                </c:pt>
                <c:pt idx="304">
                  <c:v>2349.4696448987829</c:v>
                </c:pt>
                <c:pt idx="305">
                  <c:v>2336.8339673436672</c:v>
                </c:pt>
                <c:pt idx="306">
                  <c:v>2398.5753974953741</c:v>
                </c:pt>
                <c:pt idx="307">
                  <c:v>2789.0722689549361</c:v>
                </c:pt>
                <c:pt idx="308">
                  <c:v>3204.506553994248</c:v>
                </c:pt>
                <c:pt idx="309">
                  <c:v>3302.1266910051386</c:v>
                </c:pt>
                <c:pt idx="310">
                  <c:v>3544.2229877772402</c:v>
                </c:pt>
                <c:pt idx="311">
                  <c:v>3342.8347139799639</c:v>
                </c:pt>
                <c:pt idx="312">
                  <c:v>3101.2400377766126</c:v>
                </c:pt>
                <c:pt idx="313">
                  <c:v>3326.4853031244343</c:v>
                </c:pt>
                <c:pt idx="314">
                  <c:v>3632.5709844280918</c:v>
                </c:pt>
                <c:pt idx="315">
                  <c:v>3396.8398687830086</c:v>
                </c:pt>
                <c:pt idx="316">
                  <c:v>3724.3337236801744</c:v>
                </c:pt>
                <c:pt idx="317">
                  <c:v>3169.340455087698</c:v>
                </c:pt>
                <c:pt idx="318">
                  <c:v>3096.3122625808046</c:v>
                </c:pt>
                <c:pt idx="319">
                  <c:v>3005.9511442387702</c:v>
                </c:pt>
                <c:pt idx="320">
                  <c:v>2976.5262808586408</c:v>
                </c:pt>
                <c:pt idx="321">
                  <c:v>2861.0162920135704</c:v>
                </c:pt>
                <c:pt idx="322">
                  <c:v>2761.4212981586879</c:v>
                </c:pt>
                <c:pt idx="323">
                  <c:v>2627.9508699189914</c:v>
                </c:pt>
                <c:pt idx="324">
                  <c:v>2536.2099465622914</c:v>
                </c:pt>
                <c:pt idx="325">
                  <c:v>2397.16602847783</c:v>
                </c:pt>
                <c:pt idx="326">
                  <c:v>2424.5755874973165</c:v>
                </c:pt>
                <c:pt idx="327">
                  <c:v>2454.9232743604402</c:v>
                </c:pt>
                <c:pt idx="328">
                  <c:v>2442.371981108729</c:v>
                </c:pt>
                <c:pt idx="329">
                  <c:v>2302.9871578703724</c:v>
                </c:pt>
                <c:pt idx="330">
                  <c:v>2200.7955116365174</c:v>
                </c:pt>
                <c:pt idx="331">
                  <c:v>2166.3581964802088</c:v>
                </c:pt>
                <c:pt idx="332">
                  <c:v>2290.4116539897914</c:v>
                </c:pt>
                <c:pt idx="333">
                  <c:v>2320.5836880735624</c:v>
                </c:pt>
                <c:pt idx="334">
                  <c:v>2203.6557549024442</c:v>
                </c:pt>
                <c:pt idx="335">
                  <c:v>2062.6490388224483</c:v>
                </c:pt>
                <c:pt idx="336">
                  <c:v>2166.6140200484306</c:v>
                </c:pt>
                <c:pt idx="337">
                  <c:v>2510.1378446996146</c:v>
                </c:pt>
                <c:pt idx="338">
                  <c:v>2452.3162655522979</c:v>
                </c:pt>
                <c:pt idx="339">
                  <c:v>2281.4261596072656</c:v>
                </c:pt>
                <c:pt idx="340">
                  <c:v>2205.7065569753504</c:v>
                </c:pt>
                <c:pt idx="341">
                  <c:v>2064.0001217750596</c:v>
                </c:pt>
                <c:pt idx="342">
                  <c:v>2289.3123924812844</c:v>
                </c:pt>
                <c:pt idx="343">
                  <c:v>2309.2093564672537</c:v>
                </c:pt>
                <c:pt idx="344">
                  <c:v>2155.1662493278063</c:v>
                </c:pt>
                <c:pt idx="345">
                  <c:v>2062.3014984583451</c:v>
                </c:pt>
                <c:pt idx="346">
                  <c:v>2524.4124457307585</c:v>
                </c:pt>
                <c:pt idx="347">
                  <c:v>2428.2270602444733</c:v>
                </c:pt>
                <c:pt idx="348">
                  <c:v>2326.9887889464394</c:v>
                </c:pt>
                <c:pt idx="349">
                  <c:v>2450.7614355257961</c:v>
                </c:pt>
                <c:pt idx="350">
                  <c:v>2455.5800533179786</c:v>
                </c:pt>
                <c:pt idx="351">
                  <c:v>2371.7833417949582</c:v>
                </c:pt>
                <c:pt idx="352">
                  <c:v>2344.9065775965059</c:v>
                </c:pt>
                <c:pt idx="353">
                  <c:v>2281.1942962573162</c:v>
                </c:pt>
                <c:pt idx="354">
                  <c:v>2368.499485964524</c:v>
                </c:pt>
                <c:pt idx="355">
                  <c:v>2586.8717676943638</c:v>
                </c:pt>
                <c:pt idx="356">
                  <c:v>2634.4501142389017</c:v>
                </c:pt>
                <c:pt idx="357">
                  <c:v>2485.1155254494042</c:v>
                </c:pt>
                <c:pt idx="358">
                  <c:v>2222.2102984335365</c:v>
                </c:pt>
                <c:pt idx="359">
                  <c:v>2091.8923604389929</c:v>
                </c:pt>
                <c:pt idx="360">
                  <c:v>1989.8087643531471</c:v>
                </c:pt>
                <c:pt idx="361">
                  <c:v>2161.5829706779255</c:v>
                </c:pt>
                <c:pt idx="362">
                  <c:v>2306.8290852768723</c:v>
                </c:pt>
                <c:pt idx="363">
                  <c:v>2512.1950230591033</c:v>
                </c:pt>
                <c:pt idx="364">
                  <c:v>2221.7904205690729</c:v>
                </c:pt>
                <c:pt idx="365">
                  <c:v>2094.681020943568</c:v>
                </c:pt>
                <c:pt idx="366">
                  <c:v>2065.3838409373611</c:v>
                </c:pt>
                <c:pt idx="367">
                  <c:v>2090.5809922455587</c:v>
                </c:pt>
                <c:pt idx="368">
                  <c:v>2117.1463805798685</c:v>
                </c:pt>
                <c:pt idx="369">
                  <c:v>2164.9564280276509</c:v>
                </c:pt>
                <c:pt idx="370">
                  <c:v>2349.2077117566987</c:v>
                </c:pt>
                <c:pt idx="371">
                  <c:v>2411.1386843626706</c:v>
                </c:pt>
                <c:pt idx="372">
                  <c:v>2267.4942980762689</c:v>
                </c:pt>
                <c:pt idx="373">
                  <c:v>2195.5997496951013</c:v>
                </c:pt>
                <c:pt idx="374">
                  <c:v>2111.1853681877437</c:v>
                </c:pt>
                <c:pt idx="375">
                  <c:v>2034.5123906200076</c:v>
                </c:pt>
                <c:pt idx="376">
                  <c:v>1934.7244054840378</c:v>
                </c:pt>
                <c:pt idx="377">
                  <c:v>1927.9569183788315</c:v>
                </c:pt>
                <c:pt idx="378">
                  <c:v>1935.4756088063518</c:v>
                </c:pt>
                <c:pt idx="379">
                  <c:v>1964.1338001964853</c:v>
                </c:pt>
                <c:pt idx="380">
                  <c:v>1919.0741554834326</c:v>
                </c:pt>
                <c:pt idx="381">
                  <c:v>1996.4607808539677</c:v>
                </c:pt>
                <c:pt idx="382">
                  <c:v>2040.2244735525805</c:v>
                </c:pt>
                <c:pt idx="383">
                  <c:v>1924.5659735617621</c:v>
                </c:pt>
                <c:pt idx="384">
                  <c:v>1967.9356049797293</c:v>
                </c:pt>
                <c:pt idx="385">
                  <c:v>1978.650125166195</c:v>
                </c:pt>
                <c:pt idx="386">
                  <c:v>1954.2238238873319</c:v>
                </c:pt>
                <c:pt idx="387">
                  <c:v>1987.5356396061488</c:v>
                </c:pt>
                <c:pt idx="388">
                  <c:v>1993.8513453820924</c:v>
                </c:pt>
                <c:pt idx="389">
                  <c:v>2035.6458857801242</c:v>
                </c:pt>
                <c:pt idx="390">
                  <c:v>2008.7691215816726</c:v>
                </c:pt>
                <c:pt idx="391">
                  <c:v>1914.9342410665136</c:v>
                </c:pt>
                <c:pt idx="392">
                  <c:v>1892.3378407257528</c:v>
                </c:pt>
                <c:pt idx="393">
                  <c:v>1937.153712206006</c:v>
                </c:pt>
                <c:pt idx="394">
                  <c:v>2015.2868585185338</c:v>
                </c:pt>
                <c:pt idx="395">
                  <c:v>2127.4473991884593</c:v>
                </c:pt>
                <c:pt idx="396">
                  <c:v>2590.2609575782953</c:v>
                </c:pt>
                <c:pt idx="397">
                  <c:v>2093.8019937821596</c:v>
                </c:pt>
                <c:pt idx="398">
                  <c:v>2205.5216713497348</c:v>
                </c:pt>
                <c:pt idx="399">
                  <c:v>2168.1213814403668</c:v>
                </c:pt>
                <c:pt idx="400">
                  <c:v>2016.4946440088975</c:v>
                </c:pt>
                <c:pt idx="401">
                  <c:v>1901.5774647576593</c:v>
                </c:pt>
                <c:pt idx="402">
                  <c:v>1934.6200240537155</c:v>
                </c:pt>
                <c:pt idx="403">
                  <c:v>1900.2503115287564</c:v>
                </c:pt>
                <c:pt idx="404">
                  <c:v>1872.187317388597</c:v>
                </c:pt>
                <c:pt idx="405">
                  <c:v>1868.4244066557435</c:v>
                </c:pt>
                <c:pt idx="406">
                  <c:v>1890.1657180844154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CA-465A-8995-7E1EBBE7C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'013C'!$O$14:$O$950</c:f>
              <c:numCache>
                <c:formatCode>0.0</c:formatCode>
                <c:ptCount val="937"/>
                <c:pt idx="0">
                  <c:v>2.4603578154425505</c:v>
                </c:pt>
                <c:pt idx="1">
                  <c:v>3.7137476459509902</c:v>
                </c:pt>
                <c:pt idx="2">
                  <c:v>3.779284369114837</c:v>
                </c:pt>
                <c:pt idx="3">
                  <c:v>3.5335216572504571</c:v>
                </c:pt>
                <c:pt idx="4">
                  <c:v>3.9840866290018506</c:v>
                </c:pt>
                <c:pt idx="5">
                  <c:v>6.6164783427495228</c:v>
                </c:pt>
                <c:pt idx="6">
                  <c:v>71.080037664783418</c:v>
                </c:pt>
                <c:pt idx="7">
                  <c:v>133.12419962335213</c:v>
                </c:pt>
                <c:pt idx="8">
                  <c:v>162.51741996233517</c:v>
                </c:pt>
                <c:pt idx="9">
                  <c:v>80.85047080979281</c:v>
                </c:pt>
                <c:pt idx="10">
                  <c:v>15.401129943502825</c:v>
                </c:pt>
                <c:pt idx="11">
                  <c:v>11.777495291902042</c:v>
                </c:pt>
                <c:pt idx="12">
                  <c:v>1.0322033898304797</c:v>
                </c:pt>
                <c:pt idx="13">
                  <c:v>1.3680790960451865</c:v>
                </c:pt>
                <c:pt idx="14">
                  <c:v>2.5122410546139018</c:v>
                </c:pt>
                <c:pt idx="15">
                  <c:v>1.6493408662900313</c:v>
                </c:pt>
                <c:pt idx="16">
                  <c:v>1.9306026365348152</c:v>
                </c:pt>
                <c:pt idx="17">
                  <c:v>1.7176082862523288</c:v>
                </c:pt>
                <c:pt idx="18">
                  <c:v>1.7258003766478018</c:v>
                </c:pt>
                <c:pt idx="19">
                  <c:v>2.1244821092278445</c:v>
                </c:pt>
                <c:pt idx="20">
                  <c:v>2.0480225988700127</c:v>
                </c:pt>
                <c:pt idx="21">
                  <c:v>3.9048964218455686</c:v>
                </c:pt>
                <c:pt idx="22">
                  <c:v>5.2593220338982594</c:v>
                </c:pt>
                <c:pt idx="23">
                  <c:v>2.9928436911487371</c:v>
                </c:pt>
                <c:pt idx="24">
                  <c:v>2.1545197740112862</c:v>
                </c:pt>
                <c:pt idx="25">
                  <c:v>2.2582862523540488</c:v>
                </c:pt>
                <c:pt idx="26">
                  <c:v>1.6875706214688861</c:v>
                </c:pt>
                <c:pt idx="27">
                  <c:v>2.714312617702404</c:v>
                </c:pt>
                <c:pt idx="28">
                  <c:v>1.1250470809792574</c:v>
                </c:pt>
                <c:pt idx="29">
                  <c:v>1.3462335216572172</c:v>
                </c:pt>
                <c:pt idx="30">
                  <c:v>1.2015065913370888</c:v>
                </c:pt>
                <c:pt idx="31">
                  <c:v>1.3871939736346444</c:v>
                </c:pt>
                <c:pt idx="32">
                  <c:v>1.578342749529162</c:v>
                </c:pt>
                <c:pt idx="33">
                  <c:v>1.8432203389830601</c:v>
                </c:pt>
                <c:pt idx="34">
                  <c:v>1.4554613935969416</c:v>
                </c:pt>
                <c:pt idx="35">
                  <c:v>1.3544256120526905</c:v>
                </c:pt>
                <c:pt idx="36">
                  <c:v>2.4985875706214662</c:v>
                </c:pt>
                <c:pt idx="37">
                  <c:v>1.7176082862523288</c:v>
                </c:pt>
                <c:pt idx="38">
                  <c:v>1.8759887005649531</c:v>
                </c:pt>
                <c:pt idx="39">
                  <c:v>1.6247645951035508</c:v>
                </c:pt>
                <c:pt idx="40">
                  <c:v>1.8131826741996175</c:v>
                </c:pt>
                <c:pt idx="41">
                  <c:v>2.023446327683593</c:v>
                </c:pt>
                <c:pt idx="42">
                  <c:v>1.8295668549905642</c:v>
                </c:pt>
                <c:pt idx="43">
                  <c:v>1.6247645951035508</c:v>
                </c:pt>
                <c:pt idx="44">
                  <c:v>1.7148775894538173</c:v>
                </c:pt>
                <c:pt idx="45">
                  <c:v>1.8596045197740065</c:v>
                </c:pt>
                <c:pt idx="46">
                  <c:v>2.7334274952918616</c:v>
                </c:pt>
                <c:pt idx="47">
                  <c:v>1.7394538606402978</c:v>
                </c:pt>
                <c:pt idx="48">
                  <c:v>1.8596045197740065</c:v>
                </c:pt>
                <c:pt idx="49">
                  <c:v>1.9579096045197464</c:v>
                </c:pt>
                <c:pt idx="50">
                  <c:v>1.9661016949152195</c:v>
                </c:pt>
                <c:pt idx="51">
                  <c:v>1.9278719397363038</c:v>
                </c:pt>
                <c:pt idx="52">
                  <c:v>1.9415254237287998</c:v>
                </c:pt>
                <c:pt idx="53">
                  <c:v>2.1272128060263555</c:v>
                </c:pt>
                <c:pt idx="54">
                  <c:v>1.9661016949152195</c:v>
                </c:pt>
                <c:pt idx="55">
                  <c:v>2.0070621468926468</c:v>
                </c:pt>
                <c:pt idx="56">
                  <c:v>2.0480225988700127</c:v>
                </c:pt>
                <c:pt idx="57">
                  <c:v>1.9906779661017</c:v>
                </c:pt>
                <c:pt idx="58">
                  <c:v>1.8650659133709686</c:v>
                </c:pt>
                <c:pt idx="59">
                  <c:v>1.8732580037664417</c:v>
                </c:pt>
                <c:pt idx="60">
                  <c:v>2.7170433145009154</c:v>
                </c:pt>
                <c:pt idx="61">
                  <c:v>2.0807909604519663</c:v>
                </c:pt>
                <c:pt idx="62">
                  <c:v>1.9661016949152195</c:v>
                </c:pt>
                <c:pt idx="63">
                  <c:v>1.8759887005649531</c:v>
                </c:pt>
                <c:pt idx="64">
                  <c:v>1.8131826741996175</c:v>
                </c:pt>
                <c:pt idx="65">
                  <c:v>1.6903013182673974</c:v>
                </c:pt>
                <c:pt idx="66">
                  <c:v>1.6274952919020622</c:v>
                </c:pt>
                <c:pt idx="67">
                  <c:v>1.6903013182673974</c:v>
                </c:pt>
                <c:pt idx="68">
                  <c:v>1.6657250470809777</c:v>
                </c:pt>
                <c:pt idx="69">
                  <c:v>1.6165725047080777</c:v>
                </c:pt>
                <c:pt idx="70">
                  <c:v>1.6193032015065887</c:v>
                </c:pt>
                <c:pt idx="71">
                  <c:v>1.723069679849351</c:v>
                </c:pt>
                <c:pt idx="72">
                  <c:v>2.0698681732579818</c:v>
                </c:pt>
                <c:pt idx="73">
                  <c:v>2.0534839924670352</c:v>
                </c:pt>
                <c:pt idx="74">
                  <c:v>1.9742937853106928</c:v>
                </c:pt>
                <c:pt idx="75">
                  <c:v>3.6045197740112664</c:v>
                </c:pt>
                <c:pt idx="76">
                  <c:v>8.003672316384165</c:v>
                </c:pt>
                <c:pt idx="77">
                  <c:v>4.7241054613935614</c:v>
                </c:pt>
                <c:pt idx="78">
                  <c:v>2.5996233521657173</c:v>
                </c:pt>
                <c:pt idx="79">
                  <c:v>3.5662900188323507</c:v>
                </c:pt>
                <c:pt idx="80">
                  <c:v>5.8737288135592989</c:v>
                </c:pt>
                <c:pt idx="81">
                  <c:v>10.275612052730651</c:v>
                </c:pt>
                <c:pt idx="82">
                  <c:v>8.8419962335216162</c:v>
                </c:pt>
                <c:pt idx="83">
                  <c:v>4.2052730696798104</c:v>
                </c:pt>
                <c:pt idx="84">
                  <c:v>2.3784369114877575</c:v>
                </c:pt>
                <c:pt idx="85">
                  <c:v>2.6515065913370686</c:v>
                </c:pt>
                <c:pt idx="86">
                  <c:v>7.8944444444444422</c:v>
                </c:pt>
                <c:pt idx="87">
                  <c:v>22.588323917137448</c:v>
                </c:pt>
                <c:pt idx="88">
                  <c:v>20.037853107344631</c:v>
                </c:pt>
                <c:pt idx="89">
                  <c:v>13.36676082862525</c:v>
                </c:pt>
                <c:pt idx="90">
                  <c:v>5.9856873822975345</c:v>
                </c:pt>
                <c:pt idx="91">
                  <c:v>3.4215630885122215</c:v>
                </c:pt>
                <c:pt idx="92">
                  <c:v>2.5941619585686948</c:v>
                </c:pt>
                <c:pt idx="93">
                  <c:v>2.2610169491524998</c:v>
                </c:pt>
                <c:pt idx="94">
                  <c:v>2.3702448210922844</c:v>
                </c:pt>
                <c:pt idx="95">
                  <c:v>2.4112052730696507</c:v>
                </c:pt>
                <c:pt idx="96">
                  <c:v>2.38389830508472</c:v>
                </c:pt>
                <c:pt idx="97">
                  <c:v>3.7192090395480131</c:v>
                </c:pt>
                <c:pt idx="98">
                  <c:v>4.0168549905838047</c:v>
                </c:pt>
                <c:pt idx="99">
                  <c:v>2.6706214689265266</c:v>
                </c:pt>
                <c:pt idx="100">
                  <c:v>2.5204331450093753</c:v>
                </c:pt>
                <c:pt idx="101">
                  <c:v>2.4958568738229552</c:v>
                </c:pt>
                <c:pt idx="102">
                  <c:v>2.449435028248566</c:v>
                </c:pt>
                <c:pt idx="103">
                  <c:v>2.4576271186440395</c:v>
                </c:pt>
                <c:pt idx="104">
                  <c:v>2.3675141242937729</c:v>
                </c:pt>
                <c:pt idx="105">
                  <c:v>2.2992467043314151</c:v>
                </c:pt>
                <c:pt idx="106">
                  <c:v>2.3483992467043153</c:v>
                </c:pt>
                <c:pt idx="107">
                  <c:v>2.38389830508472</c:v>
                </c:pt>
                <c:pt idx="108">
                  <c:v>2.4275894538605973</c:v>
                </c:pt>
                <c:pt idx="109">
                  <c:v>2.561393596986802</c:v>
                </c:pt>
                <c:pt idx="110">
                  <c:v>2.6651600753295646</c:v>
                </c:pt>
                <c:pt idx="111">
                  <c:v>2.542278719397344</c:v>
                </c:pt>
                <c:pt idx="112">
                  <c:v>2.5504708097928175</c:v>
                </c:pt>
                <c:pt idx="113">
                  <c:v>2.6078154425611908</c:v>
                </c:pt>
                <c:pt idx="114">
                  <c:v>2.6105461393597023</c:v>
                </c:pt>
                <c:pt idx="115">
                  <c:v>2.7033898305084803</c:v>
                </c:pt>
                <c:pt idx="116">
                  <c:v>2.7334274952918616</c:v>
                </c:pt>
                <c:pt idx="117">
                  <c:v>2.7279661016948995</c:v>
                </c:pt>
                <c:pt idx="118">
                  <c:v>2.730696798493411</c:v>
                </c:pt>
                <c:pt idx="119">
                  <c:v>2.7033898305084803</c:v>
                </c:pt>
                <c:pt idx="120">
                  <c:v>2.6160075329566639</c:v>
                </c:pt>
                <c:pt idx="121">
                  <c:v>2.6651600753295646</c:v>
                </c:pt>
                <c:pt idx="122">
                  <c:v>2.7607344632767927</c:v>
                </c:pt>
                <c:pt idx="123">
                  <c:v>2.7989642184557089</c:v>
                </c:pt>
                <c:pt idx="124">
                  <c:v>2.5832391713747707</c:v>
                </c:pt>
                <c:pt idx="125">
                  <c:v>2.6433145009415955</c:v>
                </c:pt>
                <c:pt idx="126">
                  <c:v>2.730696798493411</c:v>
                </c:pt>
                <c:pt idx="127">
                  <c:v>2.6487758945386175</c:v>
                </c:pt>
                <c:pt idx="128">
                  <c:v>2.725235404896388</c:v>
                </c:pt>
                <c:pt idx="129">
                  <c:v>2.7825800376647623</c:v>
                </c:pt>
                <c:pt idx="130">
                  <c:v>2.7689265536723262</c:v>
                </c:pt>
                <c:pt idx="131">
                  <c:v>2.831732580037662</c:v>
                </c:pt>
                <c:pt idx="132">
                  <c:v>2.7443502824858461</c:v>
                </c:pt>
                <c:pt idx="133">
                  <c:v>2.7771186440677997</c:v>
                </c:pt>
                <c:pt idx="134">
                  <c:v>2.714312617702404</c:v>
                </c:pt>
                <c:pt idx="135">
                  <c:v>2.730696798493411</c:v>
                </c:pt>
                <c:pt idx="136">
                  <c:v>2.6815442561205107</c:v>
                </c:pt>
                <c:pt idx="137">
                  <c:v>2.6487758945386175</c:v>
                </c:pt>
                <c:pt idx="138">
                  <c:v>2.9518832391713707</c:v>
                </c:pt>
                <c:pt idx="139">
                  <c:v>2.8071563088511819</c:v>
                </c:pt>
                <c:pt idx="140">
                  <c:v>2.842655367231647</c:v>
                </c:pt>
                <c:pt idx="141">
                  <c:v>3.0119585687381951</c:v>
                </c:pt>
                <c:pt idx="142">
                  <c:v>3.091148775894538</c:v>
                </c:pt>
                <c:pt idx="143">
                  <c:v>3.0119585687381951</c:v>
                </c:pt>
                <c:pt idx="144">
                  <c:v>3.4434086629001905</c:v>
                </c:pt>
                <c:pt idx="145">
                  <c:v>3.6755178907721358</c:v>
                </c:pt>
                <c:pt idx="146">
                  <c:v>2.7061205273069309</c:v>
                </c:pt>
                <c:pt idx="147">
                  <c:v>2.8508474576271201</c:v>
                </c:pt>
                <c:pt idx="148">
                  <c:v>2.7470809792843576</c:v>
                </c:pt>
                <c:pt idx="149">
                  <c:v>2.4958568738229552</c:v>
                </c:pt>
                <c:pt idx="150">
                  <c:v>2.5887005649717327</c:v>
                </c:pt>
                <c:pt idx="151">
                  <c:v>2.5067796610169397</c:v>
                </c:pt>
                <c:pt idx="152">
                  <c:v>2.9573446327683328</c:v>
                </c:pt>
                <c:pt idx="153">
                  <c:v>3.0583804143125843</c:v>
                </c:pt>
                <c:pt idx="154">
                  <c:v>3.1184557438794687</c:v>
                </c:pt>
                <c:pt idx="155">
                  <c:v>3.0419962335216373</c:v>
                </c:pt>
                <c:pt idx="156">
                  <c:v>2.8836158192090129</c:v>
                </c:pt>
                <c:pt idx="157">
                  <c:v>3.0938794726929881</c:v>
                </c:pt>
                <c:pt idx="158">
                  <c:v>3.2741054613935821</c:v>
                </c:pt>
                <c:pt idx="159">
                  <c:v>3.2549905838041244</c:v>
                </c:pt>
                <c:pt idx="160">
                  <c:v>3.2932203389830397</c:v>
                </c:pt>
                <c:pt idx="161">
                  <c:v>3.3642184557438486</c:v>
                </c:pt>
                <c:pt idx="162">
                  <c:v>3.257721280602635</c:v>
                </c:pt>
                <c:pt idx="163">
                  <c:v>3.1867231638417661</c:v>
                </c:pt>
                <c:pt idx="164">
                  <c:v>3.3341807909604064</c:v>
                </c:pt>
                <c:pt idx="165">
                  <c:v>3.350564971751413</c:v>
                </c:pt>
                <c:pt idx="166">
                  <c:v>3.3287193973634439</c:v>
                </c:pt>
                <c:pt idx="167">
                  <c:v>3.2276836158191928</c:v>
                </c:pt>
                <c:pt idx="168">
                  <c:v>3.1894538606402776</c:v>
                </c:pt>
                <c:pt idx="169">
                  <c:v>3.3314500941619554</c:v>
                </c:pt>
                <c:pt idx="170">
                  <c:v>3.6045197740112664</c:v>
                </c:pt>
                <c:pt idx="171">
                  <c:v>3.427024482109184</c:v>
                </c:pt>
                <c:pt idx="172">
                  <c:v>3.3614877589453975</c:v>
                </c:pt>
                <c:pt idx="173">
                  <c:v>3.3997175141242524</c:v>
                </c:pt>
                <c:pt idx="174">
                  <c:v>3.5089453860640378</c:v>
                </c:pt>
                <c:pt idx="175">
                  <c:v>3.4980225988700533</c:v>
                </c:pt>
                <c:pt idx="176">
                  <c:v>3.4652542372880997</c:v>
                </c:pt>
                <c:pt idx="177">
                  <c:v>3.5471751412428927</c:v>
                </c:pt>
                <c:pt idx="178">
                  <c:v>3.6372881355932196</c:v>
                </c:pt>
                <c:pt idx="179">
                  <c:v>3.6564030131826781</c:v>
                </c:pt>
                <c:pt idx="180">
                  <c:v>3.618173258003762</c:v>
                </c:pt>
                <c:pt idx="181">
                  <c:v>3.6427495291901821</c:v>
                </c:pt>
                <c:pt idx="182">
                  <c:v>3.7137476459509902</c:v>
                </c:pt>
                <c:pt idx="183">
                  <c:v>3.8284369114877377</c:v>
                </c:pt>
                <c:pt idx="184">
                  <c:v>3.8584745762711798</c:v>
                </c:pt>
                <c:pt idx="185">
                  <c:v>3.872128060263615</c:v>
                </c:pt>
                <c:pt idx="186">
                  <c:v>3.8448210922786838</c:v>
                </c:pt>
                <c:pt idx="187">
                  <c:v>3.6946327683615934</c:v>
                </c:pt>
                <c:pt idx="188">
                  <c:v>3.6946327683615934</c:v>
                </c:pt>
                <c:pt idx="189">
                  <c:v>3.6727871939736243</c:v>
                </c:pt>
                <c:pt idx="190">
                  <c:v>3.6946327683615934</c:v>
                </c:pt>
                <c:pt idx="191">
                  <c:v>3.779284369114837</c:v>
                </c:pt>
                <c:pt idx="192">
                  <c:v>3.9048964218455686</c:v>
                </c:pt>
                <c:pt idx="193">
                  <c:v>3.9431261770244839</c:v>
                </c:pt>
                <c:pt idx="194">
                  <c:v>3.9021657250470572</c:v>
                </c:pt>
                <c:pt idx="195">
                  <c:v>4.0168549905838047</c:v>
                </c:pt>
                <c:pt idx="196">
                  <c:v>4.0878531073446132</c:v>
                </c:pt>
                <c:pt idx="197">
                  <c:v>4.0796610169491405</c:v>
                </c:pt>
                <c:pt idx="198">
                  <c:v>3.9731638418078665</c:v>
                </c:pt>
                <c:pt idx="199">
                  <c:v>3.872128060263615</c:v>
                </c:pt>
                <c:pt idx="200">
                  <c:v>3.9294726930319888</c:v>
                </c:pt>
                <c:pt idx="201">
                  <c:v>3.9595103578154309</c:v>
                </c:pt>
                <c:pt idx="202">
                  <c:v>3.9376647834274618</c:v>
                </c:pt>
                <c:pt idx="203">
                  <c:v>4.0605461393596816</c:v>
                </c:pt>
                <c:pt idx="204">
                  <c:v>4.0796610169491405</c:v>
                </c:pt>
                <c:pt idx="205">
                  <c:v>3.9922787193973237</c:v>
                </c:pt>
                <c:pt idx="206">
                  <c:v>4.0523540489642089</c:v>
                </c:pt>
                <c:pt idx="207">
                  <c:v>4.1506591337099481</c:v>
                </c:pt>
                <c:pt idx="208">
                  <c:v>4.1397363465159636</c:v>
                </c:pt>
                <c:pt idx="209">
                  <c:v>4.0987758945385977</c:v>
                </c:pt>
                <c:pt idx="210">
                  <c:v>4.0714689265536661</c:v>
                </c:pt>
                <c:pt idx="211">
                  <c:v>4.0523540489642089</c:v>
                </c:pt>
                <c:pt idx="212">
                  <c:v>4.0632768361581935</c:v>
                </c:pt>
                <c:pt idx="213">
                  <c:v>4.1042372881355602</c:v>
                </c:pt>
                <c:pt idx="214">
                  <c:v>4.1397363465159636</c:v>
                </c:pt>
                <c:pt idx="215">
                  <c:v>4.1670433145008952</c:v>
                </c:pt>
                <c:pt idx="216">
                  <c:v>4.1916195856873752</c:v>
                </c:pt>
                <c:pt idx="217">
                  <c:v>4.1943502824858863</c:v>
                </c:pt>
                <c:pt idx="218">
                  <c:v>4.2216572504708179</c:v>
                </c:pt>
                <c:pt idx="219">
                  <c:v>4.2052730696798104</c:v>
                </c:pt>
                <c:pt idx="220">
                  <c:v>4.2189265536723068</c:v>
                </c:pt>
                <c:pt idx="221">
                  <c:v>4.3063088512240615</c:v>
                </c:pt>
                <c:pt idx="222">
                  <c:v>4.3254237288135196</c:v>
                </c:pt>
                <c:pt idx="223">
                  <c:v>4.3199623352165579</c:v>
                </c:pt>
                <c:pt idx="224">
                  <c:v>4.2626177024481837</c:v>
                </c:pt>
                <c:pt idx="225">
                  <c:v>4.2953860640301382</c:v>
                </c:pt>
                <c:pt idx="226">
                  <c:v>4.3199623352165579</c:v>
                </c:pt>
                <c:pt idx="227">
                  <c:v>4.3827683615818938</c:v>
                </c:pt>
                <c:pt idx="228">
                  <c:v>4.3854990583804039</c:v>
                </c:pt>
                <c:pt idx="229">
                  <c:v>4.3691148775894568</c:v>
                </c:pt>
                <c:pt idx="230">
                  <c:v>4.4428436911487781</c:v>
                </c:pt>
                <c:pt idx="231">
                  <c:v>4.508380414312624</c:v>
                </c:pt>
                <c:pt idx="232">
                  <c:v>4.5411487758945173</c:v>
                </c:pt>
                <c:pt idx="233">
                  <c:v>4.6995291902071417</c:v>
                </c:pt>
                <c:pt idx="234">
                  <c:v>4.6585687382297145</c:v>
                </c:pt>
                <c:pt idx="235">
                  <c:v>4.7432203389830194</c:v>
                </c:pt>
                <c:pt idx="236">
                  <c:v>4.756873822975515</c:v>
                </c:pt>
                <c:pt idx="237">
                  <c:v>4.855178907721255</c:v>
                </c:pt>
                <c:pt idx="238">
                  <c:v>4.9234463276836138</c:v>
                </c:pt>
                <c:pt idx="239">
                  <c:v>5.0135593220338794</c:v>
                </c:pt>
                <c:pt idx="240">
                  <c:v>5.021751412429353</c:v>
                </c:pt>
                <c:pt idx="241">
                  <c:v>5.0818267419962373</c:v>
                </c:pt>
                <c:pt idx="242">
                  <c:v>5.021751412429353</c:v>
                </c:pt>
                <c:pt idx="243">
                  <c:v>4.9917137476459104</c:v>
                </c:pt>
                <c:pt idx="244">
                  <c:v>5.024482109227864</c:v>
                </c:pt>
                <c:pt idx="245">
                  <c:v>5.1828625235404884</c:v>
                </c:pt>
                <c:pt idx="246">
                  <c:v>5.3412429378531137</c:v>
                </c:pt>
                <c:pt idx="247">
                  <c:v>5.3985875706214257</c:v>
                </c:pt>
                <c:pt idx="248">
                  <c:v>5.3139359698681821</c:v>
                </c:pt>
                <c:pt idx="249">
                  <c:v>5.1937853107344729</c:v>
                </c:pt>
                <c:pt idx="250">
                  <c:v>5.0954802259886725</c:v>
                </c:pt>
                <c:pt idx="251">
                  <c:v>4.961676082862529</c:v>
                </c:pt>
                <c:pt idx="252">
                  <c:v>4.836064030131797</c:v>
                </c:pt>
                <c:pt idx="253">
                  <c:v>4.9343691148775983</c:v>
                </c:pt>
                <c:pt idx="254">
                  <c:v>5.0435969868173212</c:v>
                </c:pt>
                <c:pt idx="255">
                  <c:v>5.0545197740113066</c:v>
                </c:pt>
                <c:pt idx="256">
                  <c:v>5.103672316384146</c:v>
                </c:pt>
                <c:pt idx="257">
                  <c:v>5.1582862523540083</c:v>
                </c:pt>
                <c:pt idx="258">
                  <c:v>5.1774011299434655</c:v>
                </c:pt>
                <c:pt idx="259">
                  <c:v>5.2019774011299464</c:v>
                </c:pt>
                <c:pt idx="260">
                  <c:v>5.2838983050847403</c:v>
                </c:pt>
                <c:pt idx="261">
                  <c:v>5.3685499058380444</c:v>
                </c:pt>
                <c:pt idx="262">
                  <c:v>5.3794726930319685</c:v>
                </c:pt>
                <c:pt idx="263">
                  <c:v>5.3931261770244641</c:v>
                </c:pt>
                <c:pt idx="264">
                  <c:v>5.3166666666666327</c:v>
                </c:pt>
                <c:pt idx="265">
                  <c:v>5.2784369114877174</c:v>
                </c:pt>
                <c:pt idx="266">
                  <c:v>5.2702448210922439</c:v>
                </c:pt>
                <c:pt idx="267">
                  <c:v>5.2511299435027858</c:v>
                </c:pt>
                <c:pt idx="268">
                  <c:v>5.2784369114877174</c:v>
                </c:pt>
                <c:pt idx="269">
                  <c:v>5.3630885122410215</c:v>
                </c:pt>
                <c:pt idx="270">
                  <c:v>5.3467043314500753</c:v>
                </c:pt>
                <c:pt idx="271">
                  <c:v>5.4231638418079067</c:v>
                </c:pt>
                <c:pt idx="272">
                  <c:v>5.4422787193973639</c:v>
                </c:pt>
                <c:pt idx="273">
                  <c:v>5.5351224105461423</c:v>
                </c:pt>
                <c:pt idx="274">
                  <c:v>5.4887005649717535</c:v>
                </c:pt>
                <c:pt idx="275">
                  <c:v>5.559698681732562</c:v>
                </c:pt>
                <c:pt idx="276">
                  <c:v>5.5214689265536467</c:v>
                </c:pt>
                <c:pt idx="277">
                  <c:v>5.5378531073445929</c:v>
                </c:pt>
                <c:pt idx="278">
                  <c:v>5.6279661016949198</c:v>
                </c:pt>
                <c:pt idx="279">
                  <c:v>5.6197740112994463</c:v>
                </c:pt>
                <c:pt idx="280">
                  <c:v>5.6771186440677592</c:v>
                </c:pt>
                <c:pt idx="281">
                  <c:v>5.6962335216572173</c:v>
                </c:pt>
                <c:pt idx="282">
                  <c:v>5.7535781544255906</c:v>
                </c:pt>
                <c:pt idx="283">
                  <c:v>5.7590395480225522</c:v>
                </c:pt>
                <c:pt idx="284">
                  <c:v>5.7262711864406599</c:v>
                </c:pt>
                <c:pt idx="285">
                  <c:v>5.6771186440677592</c:v>
                </c:pt>
                <c:pt idx="286">
                  <c:v>5.576082862523509</c:v>
                </c:pt>
                <c:pt idx="287">
                  <c:v>5.559698681732562</c:v>
                </c:pt>
                <c:pt idx="288">
                  <c:v>5.4777777777777681</c:v>
                </c:pt>
                <c:pt idx="289">
                  <c:v>5.371280602636495</c:v>
                </c:pt>
                <c:pt idx="290">
                  <c:v>5.827306967984911</c:v>
                </c:pt>
                <c:pt idx="291">
                  <c:v>9.2543314500941545</c:v>
                </c:pt>
                <c:pt idx="292">
                  <c:v>7.2773069679848899</c:v>
                </c:pt>
                <c:pt idx="293">
                  <c:v>7.4329566854990636</c:v>
                </c:pt>
                <c:pt idx="294">
                  <c:v>7.7169491525423597</c:v>
                </c:pt>
                <c:pt idx="295">
                  <c:v>9.1041431261770036</c:v>
                </c:pt>
                <c:pt idx="296">
                  <c:v>11.250470809792816</c:v>
                </c:pt>
                <c:pt idx="297">
                  <c:v>11.438888888888883</c:v>
                </c:pt>
                <c:pt idx="298">
                  <c:v>11.302354048964229</c:v>
                </c:pt>
                <c:pt idx="299">
                  <c:v>10.111770244821063</c:v>
                </c:pt>
                <c:pt idx="300">
                  <c:v>10.857250470809797</c:v>
                </c:pt>
                <c:pt idx="301">
                  <c:v>11.026553672316346</c:v>
                </c:pt>
                <c:pt idx="302">
                  <c:v>14.879566854990564</c:v>
                </c:pt>
                <c:pt idx="303">
                  <c:v>19.770244821092284</c:v>
                </c:pt>
                <c:pt idx="304">
                  <c:v>22.681167608286227</c:v>
                </c:pt>
                <c:pt idx="305">
                  <c:v>22.53917137476455</c:v>
                </c:pt>
                <c:pt idx="306">
                  <c:v>23.027966101694918</c:v>
                </c:pt>
                <c:pt idx="307">
                  <c:v>26.312994350282487</c:v>
                </c:pt>
                <c:pt idx="308">
                  <c:v>29.838323917137469</c:v>
                </c:pt>
                <c:pt idx="309">
                  <c:v>30.690301318267416</c:v>
                </c:pt>
                <c:pt idx="310">
                  <c:v>32.762900188323911</c:v>
                </c:pt>
                <c:pt idx="311">
                  <c:v>31.072598870056453</c:v>
                </c:pt>
                <c:pt idx="312">
                  <c:v>29.07099811676083</c:v>
                </c:pt>
                <c:pt idx="313">
                  <c:v>31.026177024482067</c:v>
                </c:pt>
                <c:pt idx="314">
                  <c:v>33.674952919020683</c:v>
                </c:pt>
                <c:pt idx="315">
                  <c:v>31.75254237288134</c:v>
                </c:pt>
                <c:pt idx="316">
                  <c:v>34.576082862523528</c:v>
                </c:pt>
                <c:pt idx="317">
                  <c:v>29.912052730696789</c:v>
                </c:pt>
                <c:pt idx="318">
                  <c:v>29.308568738229734</c:v>
                </c:pt>
                <c:pt idx="319">
                  <c:v>28.571280602636531</c:v>
                </c:pt>
                <c:pt idx="320">
                  <c:v>28.350094161958577</c:v>
                </c:pt>
                <c:pt idx="321">
                  <c:v>27.405273069679847</c:v>
                </c:pt>
                <c:pt idx="322">
                  <c:v>26.577871939736323</c:v>
                </c:pt>
                <c:pt idx="323">
                  <c:v>25.458286252354029</c:v>
                </c:pt>
                <c:pt idx="324">
                  <c:v>24.688229755178874</c:v>
                </c:pt>
                <c:pt idx="325">
                  <c:v>23.516760828625227</c:v>
                </c:pt>
                <c:pt idx="326">
                  <c:v>23.759792843691155</c:v>
                </c:pt>
                <c:pt idx="327">
                  <c:v>24.027401129943506</c:v>
                </c:pt>
                <c:pt idx="328">
                  <c:v>23.931826741996215</c:v>
                </c:pt>
                <c:pt idx="329">
                  <c:v>22.754896421845547</c:v>
                </c:pt>
                <c:pt idx="330">
                  <c:v>21.894726930320125</c:v>
                </c:pt>
                <c:pt idx="331">
                  <c:v>21.610734463276831</c:v>
                </c:pt>
                <c:pt idx="332">
                  <c:v>22.670244821092243</c:v>
                </c:pt>
                <c:pt idx="333">
                  <c:v>22.935122410546143</c:v>
                </c:pt>
                <c:pt idx="334">
                  <c:v>21.94934086628999</c:v>
                </c:pt>
                <c:pt idx="335">
                  <c:v>20.758757062146888</c:v>
                </c:pt>
                <c:pt idx="336">
                  <c:v>21.646233521657237</c:v>
                </c:pt>
                <c:pt idx="337">
                  <c:v>24.573540489642184</c:v>
                </c:pt>
                <c:pt idx="338">
                  <c:v>24.090207156308843</c:v>
                </c:pt>
                <c:pt idx="339">
                  <c:v>22.648399246704333</c:v>
                </c:pt>
                <c:pt idx="340">
                  <c:v>22.014877589453839</c:v>
                </c:pt>
                <c:pt idx="341">
                  <c:v>20.818832391713713</c:v>
                </c:pt>
                <c:pt idx="342">
                  <c:v>22.7385122410546</c:v>
                </c:pt>
                <c:pt idx="343">
                  <c:v>22.916007532956684</c:v>
                </c:pt>
                <c:pt idx="344">
                  <c:v>21.613465160075279</c:v>
                </c:pt>
                <c:pt idx="345">
                  <c:v>20.832485875706205</c:v>
                </c:pt>
                <c:pt idx="346">
                  <c:v>24.764689265536703</c:v>
                </c:pt>
                <c:pt idx="347">
                  <c:v>23.953672316384186</c:v>
                </c:pt>
                <c:pt idx="348">
                  <c:v>23.101694915254239</c:v>
                </c:pt>
                <c:pt idx="349">
                  <c:v>24.161205273069651</c:v>
                </c:pt>
                <c:pt idx="350">
                  <c:v>24.210357815442549</c:v>
                </c:pt>
                <c:pt idx="351">
                  <c:v>23.505838041431243</c:v>
                </c:pt>
                <c:pt idx="352">
                  <c:v>23.284651600753282</c:v>
                </c:pt>
                <c:pt idx="353">
                  <c:v>22.749435028248588</c:v>
                </c:pt>
                <c:pt idx="354">
                  <c:v>23.497645951035771</c:v>
                </c:pt>
                <c:pt idx="355">
                  <c:v>25.362711864406741</c:v>
                </c:pt>
                <c:pt idx="356">
                  <c:v>25.772316384180765</c:v>
                </c:pt>
                <c:pt idx="357">
                  <c:v>24.513465160075306</c:v>
                </c:pt>
                <c:pt idx="358">
                  <c:v>22.290677966101658</c:v>
                </c:pt>
                <c:pt idx="359">
                  <c:v>21.192937853107331</c:v>
                </c:pt>
                <c:pt idx="360">
                  <c:v>20.335499058380424</c:v>
                </c:pt>
                <c:pt idx="361">
                  <c:v>21.804613935969861</c:v>
                </c:pt>
                <c:pt idx="362">
                  <c:v>23.044350282485865</c:v>
                </c:pt>
                <c:pt idx="363">
                  <c:v>24.800188323917112</c:v>
                </c:pt>
                <c:pt idx="364">
                  <c:v>22.345291902071523</c:v>
                </c:pt>
                <c:pt idx="365">
                  <c:v>21.272128060263615</c:v>
                </c:pt>
                <c:pt idx="366">
                  <c:v>21.031826741996195</c:v>
                </c:pt>
                <c:pt idx="367">
                  <c:v>21.255743879472668</c:v>
                </c:pt>
                <c:pt idx="368">
                  <c:v>21.490583804143125</c:v>
                </c:pt>
                <c:pt idx="369">
                  <c:v>21.905649717514112</c:v>
                </c:pt>
                <c:pt idx="370">
                  <c:v>23.481261770244824</c:v>
                </c:pt>
                <c:pt idx="371">
                  <c:v>24.01374764595101</c:v>
                </c:pt>
                <c:pt idx="372">
                  <c:v>22.801318267419937</c:v>
                </c:pt>
                <c:pt idx="373">
                  <c:v>22.197834274952882</c:v>
                </c:pt>
                <c:pt idx="374">
                  <c:v>21.490583804143125</c:v>
                </c:pt>
                <c:pt idx="375">
                  <c:v>20.848870056497155</c:v>
                </c:pt>
                <c:pt idx="376">
                  <c:v>20.010546139359704</c:v>
                </c:pt>
                <c:pt idx="377">
                  <c:v>19.961393596986799</c:v>
                </c:pt>
                <c:pt idx="378">
                  <c:v>20.032391713747607</c:v>
                </c:pt>
                <c:pt idx="379">
                  <c:v>20.286346516007523</c:v>
                </c:pt>
                <c:pt idx="380">
                  <c:v>19.912241054613901</c:v>
                </c:pt>
                <c:pt idx="381">
                  <c:v>20.578531073446293</c:v>
                </c:pt>
                <c:pt idx="382">
                  <c:v>20.958097928436878</c:v>
                </c:pt>
                <c:pt idx="383">
                  <c:v>19.98323917137477</c:v>
                </c:pt>
                <c:pt idx="384">
                  <c:v>20.360075329566843</c:v>
                </c:pt>
                <c:pt idx="385">
                  <c:v>20.461111111111094</c:v>
                </c:pt>
                <c:pt idx="386">
                  <c:v>20.261770244821101</c:v>
                </c:pt>
                <c:pt idx="387">
                  <c:v>20.55395480225987</c:v>
                </c:pt>
                <c:pt idx="388">
                  <c:v>20.61676082862521</c:v>
                </c:pt>
                <c:pt idx="389">
                  <c:v>20.979943502824845</c:v>
                </c:pt>
                <c:pt idx="390">
                  <c:v>20.758757062146888</c:v>
                </c:pt>
                <c:pt idx="391">
                  <c:v>19.972316384180786</c:v>
                </c:pt>
                <c:pt idx="392">
                  <c:v>19.786629001883231</c:v>
                </c:pt>
                <c:pt idx="393">
                  <c:v>20.174387947269285</c:v>
                </c:pt>
                <c:pt idx="394">
                  <c:v>20.846139359698643</c:v>
                </c:pt>
                <c:pt idx="395">
                  <c:v>21.80734463276837</c:v>
                </c:pt>
                <c:pt idx="396">
                  <c:v>25.750470809792795</c:v>
                </c:pt>
                <c:pt idx="397">
                  <c:v>21.539736346515962</c:v>
                </c:pt>
                <c:pt idx="398">
                  <c:v>22.49821092278718</c:v>
                </c:pt>
                <c:pt idx="399">
                  <c:v>22.186911487758955</c:v>
                </c:pt>
                <c:pt idx="400">
                  <c:v>20.900753295668505</c:v>
                </c:pt>
                <c:pt idx="401">
                  <c:v>19.93135593220336</c:v>
                </c:pt>
                <c:pt idx="402">
                  <c:v>20.220809792843678</c:v>
                </c:pt>
                <c:pt idx="403">
                  <c:v>19.93681732580038</c:v>
                </c:pt>
                <c:pt idx="404">
                  <c:v>19.704708097928435</c:v>
                </c:pt>
                <c:pt idx="405">
                  <c:v>19.682862523540468</c:v>
                </c:pt>
                <c:pt idx="406">
                  <c:v>19.876741996233498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92-4E40-850D-AA9C328AABDA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'013C'!$P$14:$P$950</c:f>
              <c:numCache>
                <c:formatCode>0.0</c:formatCode>
                <c:ptCount val="937"/>
                <c:pt idx="0">
                  <c:v>2.4461690631625332</c:v>
                </c:pt>
                <c:pt idx="1">
                  <c:v>3.7072499930377112</c:v>
                </c:pt>
                <c:pt idx="2">
                  <c:v>3.7712838577046091</c:v>
                </c:pt>
                <c:pt idx="3">
                  <c:v>3.5296761075670879</c:v>
                </c:pt>
                <c:pt idx="4">
                  <c:v>3.9847938565298264</c:v>
                </c:pt>
                <c:pt idx="5">
                  <c:v>6.6163899393085259</c:v>
                </c:pt>
                <c:pt idx="6">
                  <c:v>71.106470293641522</c:v>
                </c:pt>
                <c:pt idx="7">
                  <c:v>133.16707529223567</c:v>
                </c:pt>
                <c:pt idx="8">
                  <c:v>162.55583125744838</c:v>
                </c:pt>
                <c:pt idx="9">
                  <c:v>80.855642411091139</c:v>
                </c:pt>
                <c:pt idx="10">
                  <c:v>15.415804914708326</c:v>
                </c:pt>
                <c:pt idx="11">
                  <c:v>11.7963694265549</c:v>
                </c:pt>
                <c:pt idx="12">
                  <c:v>1.049353657383896</c:v>
                </c:pt>
                <c:pt idx="13">
                  <c:v>1.3687421218526639</c:v>
                </c:pt>
                <c:pt idx="14">
                  <c:v>2.5162634111792648</c:v>
                </c:pt>
                <c:pt idx="15">
                  <c:v>1.6500480938180073</c:v>
                </c:pt>
                <c:pt idx="16">
                  <c:v>1.9277295247024131</c:v>
                </c:pt>
                <c:pt idx="17">
                  <c:v>1.7159286208733859</c:v>
                </c:pt>
                <c:pt idx="18">
                  <c:v>1.7253141577223183</c:v>
                </c:pt>
                <c:pt idx="19">
                  <c:v>2.1256313539608054</c:v>
                </c:pt>
                <c:pt idx="20">
                  <c:v>2.051691341671388</c:v>
                </c:pt>
                <c:pt idx="21">
                  <c:v>3.9102006283053883</c:v>
                </c:pt>
                <c:pt idx="22">
                  <c:v>5.254769256686914</c:v>
                </c:pt>
                <c:pt idx="23">
                  <c:v>2.9892633517883587</c:v>
                </c:pt>
                <c:pt idx="24">
                  <c:v>2.1733055052231469</c:v>
                </c:pt>
                <c:pt idx="25">
                  <c:v>2.2743756786155012</c:v>
                </c:pt>
                <c:pt idx="26">
                  <c:v>1.7028202150408673</c:v>
                </c:pt>
                <c:pt idx="27">
                  <c:v>2.7308882628893398</c:v>
                </c:pt>
                <c:pt idx="28">
                  <c:v>1.1771167077264857</c:v>
                </c:pt>
                <c:pt idx="29">
                  <c:v>1.4172214847778015</c:v>
                </c:pt>
                <c:pt idx="30">
                  <c:v>1.2730691768241535</c:v>
                </c:pt>
                <c:pt idx="31">
                  <c:v>1.4600384090161656</c:v>
                </c:pt>
                <c:pt idx="32">
                  <c:v>1.6509219745876922</c:v>
                </c:pt>
                <c:pt idx="33">
                  <c:v>1.8980746741216936</c:v>
                </c:pt>
                <c:pt idx="34">
                  <c:v>1.5147359007854246</c:v>
                </c:pt>
                <c:pt idx="35">
                  <c:v>1.4261650044217493</c:v>
                </c:pt>
                <c:pt idx="36">
                  <c:v>2.5729790662204346</c:v>
                </c:pt>
                <c:pt idx="37">
                  <c:v>1.7927512110997719</c:v>
                </c:pt>
                <c:pt idx="38">
                  <c:v>1.9762382026555418</c:v>
                </c:pt>
                <c:pt idx="39">
                  <c:v>1.7348710808653041</c:v>
                </c:pt>
                <c:pt idx="40">
                  <c:v>1.9220515117874128</c:v>
                </c:pt>
                <c:pt idx="41">
                  <c:v>2.1208227179417793</c:v>
                </c:pt>
                <c:pt idx="42">
                  <c:v>1.9207550043789612</c:v>
                </c:pt>
                <c:pt idx="43">
                  <c:v>1.7361529307597605</c:v>
                </c:pt>
                <c:pt idx="44">
                  <c:v>1.8234812167186218</c:v>
                </c:pt>
                <c:pt idx="45">
                  <c:v>1.9638763784299584</c:v>
                </c:pt>
                <c:pt idx="46">
                  <c:v>2.8483077668674524</c:v>
                </c:pt>
                <c:pt idx="47">
                  <c:v>1.8613622057751495</c:v>
                </c:pt>
                <c:pt idx="48">
                  <c:v>1.9510136777648961</c:v>
                </c:pt>
                <c:pt idx="49">
                  <c:v>2.0449869939017833</c:v>
                </c:pt>
                <c:pt idx="50">
                  <c:v>2.0648925402293576</c:v>
                </c:pt>
                <c:pt idx="51">
                  <c:v>2.0384646444235406</c:v>
                </c:pt>
                <c:pt idx="52">
                  <c:v>2.0543282144409614</c:v>
                </c:pt>
                <c:pt idx="53">
                  <c:v>2.2387779485645591</c:v>
                </c:pt>
                <c:pt idx="54">
                  <c:v>2.0519414361232986</c:v>
                </c:pt>
                <c:pt idx="55">
                  <c:v>2.0982944980015423</c:v>
                </c:pt>
                <c:pt idx="56">
                  <c:v>2.143409911705767</c:v>
                </c:pt>
                <c:pt idx="57">
                  <c:v>2.0886731804468655</c:v>
                </c:pt>
                <c:pt idx="58">
                  <c:v>1.9648291965360738</c:v>
                </c:pt>
                <c:pt idx="59">
                  <c:v>1.9747893557514868</c:v>
                </c:pt>
                <c:pt idx="60">
                  <c:v>2.8210057611133776</c:v>
                </c:pt>
                <c:pt idx="61">
                  <c:v>2.2061028380652021</c:v>
                </c:pt>
                <c:pt idx="62">
                  <c:v>2.0801863355218373</c:v>
                </c:pt>
                <c:pt idx="63">
                  <c:v>1.9716854254441967</c:v>
                </c:pt>
                <c:pt idx="64">
                  <c:v>1.9102938541348131</c:v>
                </c:pt>
                <c:pt idx="65">
                  <c:v>1.7863074551901303</c:v>
                </c:pt>
                <c:pt idx="66">
                  <c:v>1.7263745406571975</c:v>
                </c:pt>
                <c:pt idx="67">
                  <c:v>1.7917884685319441</c:v>
                </c:pt>
                <c:pt idx="68">
                  <c:v>1.7697316954139386</c:v>
                </c:pt>
                <c:pt idx="69">
                  <c:v>1.7212863805690144</c:v>
                </c:pt>
                <c:pt idx="70">
                  <c:v>1.7260945582309548</c:v>
                </c:pt>
                <c:pt idx="71">
                  <c:v>1.832247929480636</c:v>
                </c:pt>
                <c:pt idx="72">
                  <c:v>2.1812565089141915</c:v>
                </c:pt>
                <c:pt idx="73">
                  <c:v>2.1599659371479119</c:v>
                </c:pt>
                <c:pt idx="74">
                  <c:v>2.0925775893646676</c:v>
                </c:pt>
                <c:pt idx="75">
                  <c:v>3.7239528227982026</c:v>
                </c:pt>
                <c:pt idx="76">
                  <c:v>8.0437632768763017</c:v>
                </c:pt>
                <c:pt idx="77">
                  <c:v>4.7066457817966558</c:v>
                </c:pt>
                <c:pt idx="78">
                  <c:v>2.582915101817286</c:v>
                </c:pt>
                <c:pt idx="79">
                  <c:v>3.5531621078442974</c:v>
                </c:pt>
                <c:pt idx="80">
                  <c:v>5.8630319971986626</c:v>
                </c:pt>
                <c:pt idx="81">
                  <c:v>10.266373893146465</c:v>
                </c:pt>
                <c:pt idx="82">
                  <c:v>8.8331558894219171</c:v>
                </c:pt>
                <c:pt idx="83">
                  <c:v>4.2030187819343867</c:v>
                </c:pt>
                <c:pt idx="84">
                  <c:v>2.3853765816060215</c:v>
                </c:pt>
                <c:pt idx="85">
                  <c:v>2.6692756829774638</c:v>
                </c:pt>
                <c:pt idx="86">
                  <c:v>7.9195068199670891</c:v>
                </c:pt>
                <c:pt idx="87">
                  <c:v>22.617231842343465</c:v>
                </c:pt>
                <c:pt idx="88">
                  <c:v>20.068175487606599</c:v>
                </c:pt>
                <c:pt idx="89">
                  <c:v>13.402696827390526</c:v>
                </c:pt>
                <c:pt idx="90">
                  <c:v>6.024098677410727</c:v>
                </c:pt>
                <c:pt idx="91">
                  <c:v>3.4878656692599654</c:v>
                </c:pt>
                <c:pt idx="92">
                  <c:v>2.7222143428528374</c:v>
                </c:pt>
                <c:pt idx="93">
                  <c:v>2.4022856478656927</c:v>
                </c:pt>
                <c:pt idx="94">
                  <c:v>2.5275587443464311</c:v>
                </c:pt>
                <c:pt idx="95">
                  <c:v>2.5730277718146444</c:v>
                </c:pt>
                <c:pt idx="96">
                  <c:v>2.5515554309355148</c:v>
                </c:pt>
                <c:pt idx="97">
                  <c:v>3.8924355821816183</c:v>
                </c:pt>
                <c:pt idx="98">
                  <c:v>4.1731522742664859</c:v>
                </c:pt>
                <c:pt idx="99">
                  <c:v>2.8311621177770636</c:v>
                </c:pt>
                <c:pt idx="100">
                  <c:v>2.687692455375684</c:v>
                </c:pt>
                <c:pt idx="101">
                  <c:v>2.6727521592579357</c:v>
                </c:pt>
                <c:pt idx="102">
                  <c:v>2.6344192285347714</c:v>
                </c:pt>
                <c:pt idx="103">
                  <c:v>2.64950678732801</c:v>
                </c:pt>
                <c:pt idx="104">
                  <c:v>2.5663334630960075</c:v>
                </c:pt>
                <c:pt idx="105">
                  <c:v>2.5054035287363998</c:v>
                </c:pt>
                <c:pt idx="106">
                  <c:v>2.5611863291840744</c:v>
                </c:pt>
                <c:pt idx="107">
                  <c:v>2.6030504353162627</c:v>
                </c:pt>
                <c:pt idx="108">
                  <c:v>2.6526204129184401</c:v>
                </c:pt>
                <c:pt idx="109">
                  <c:v>2.7920381745479537</c:v>
                </c:pt>
                <c:pt idx="110">
                  <c:v>2.8998270094560792</c:v>
                </c:pt>
                <c:pt idx="111">
                  <c:v>2.7798187653562612</c:v>
                </c:pt>
                <c:pt idx="112">
                  <c:v>2.7929172467270678</c:v>
                </c:pt>
                <c:pt idx="113">
                  <c:v>2.8536212102533267</c:v>
                </c:pt>
                <c:pt idx="114">
                  <c:v>2.8563961087723366</c:v>
                </c:pt>
                <c:pt idx="115">
                  <c:v>2.9542787960579431</c:v>
                </c:pt>
                <c:pt idx="116">
                  <c:v>2.9895322638601467</c:v>
                </c:pt>
                <c:pt idx="117">
                  <c:v>2.987209192418578</c:v>
                </c:pt>
                <c:pt idx="118">
                  <c:v>2.9921499752420142</c:v>
                </c:pt>
                <c:pt idx="119">
                  <c:v>2.9754514201767224</c:v>
                </c:pt>
                <c:pt idx="120">
                  <c:v>2.8882459295069003</c:v>
                </c:pt>
                <c:pt idx="121">
                  <c:v>2.9386803217742572</c:v>
                </c:pt>
                <c:pt idx="122">
                  <c:v>3.0357575682184343</c:v>
                </c:pt>
                <c:pt idx="123">
                  <c:v>3.0740757268383474</c:v>
                </c:pt>
                <c:pt idx="124">
                  <c:v>2.8568036195399618</c:v>
                </c:pt>
                <c:pt idx="125">
                  <c:v>2.9187354213677237</c:v>
                </c:pt>
                <c:pt idx="126">
                  <c:v>3.00227216923617</c:v>
                </c:pt>
                <c:pt idx="127">
                  <c:v>2.9200860549583854</c:v>
                </c:pt>
                <c:pt idx="128">
                  <c:v>3.002866411347441</c:v>
                </c:pt>
                <c:pt idx="129">
                  <c:v>3.0657362591781272</c:v>
                </c:pt>
                <c:pt idx="130">
                  <c:v>3.0552652990615825</c:v>
                </c:pt>
                <c:pt idx="131">
                  <c:v>3.1172314927374472</c:v>
                </c:pt>
                <c:pt idx="132">
                  <c:v>3.0441263509066454</c:v>
                </c:pt>
                <c:pt idx="133">
                  <c:v>3.0785301761470434</c:v>
                </c:pt>
                <c:pt idx="134">
                  <c:v>3.0144865016076898</c:v>
                </c:pt>
                <c:pt idx="135">
                  <c:v>3.038650185206432</c:v>
                </c:pt>
                <c:pt idx="136">
                  <c:v>2.9951112613368407</c:v>
                </c:pt>
                <c:pt idx="137">
                  <c:v>2.9662326511588151</c:v>
                </c:pt>
                <c:pt idx="138">
                  <c:v>3.2624003256733047</c:v>
                </c:pt>
                <c:pt idx="139">
                  <c:v>3.1148886869617103</c:v>
                </c:pt>
                <c:pt idx="140">
                  <c:v>3.1561339690069801</c:v>
                </c:pt>
                <c:pt idx="141">
                  <c:v>3.3302109563273659</c:v>
                </c:pt>
                <c:pt idx="142">
                  <c:v>3.4082077170302489</c:v>
                </c:pt>
                <c:pt idx="143">
                  <c:v>3.3328188578367768</c:v>
                </c:pt>
                <c:pt idx="144">
                  <c:v>3.7681587034026398</c:v>
                </c:pt>
                <c:pt idx="145">
                  <c:v>3.9152238210354788</c:v>
                </c:pt>
                <c:pt idx="146">
                  <c:v>2.9669106782480568</c:v>
                </c:pt>
                <c:pt idx="147">
                  <c:v>3.1157925702951044</c:v>
                </c:pt>
                <c:pt idx="148">
                  <c:v>3.0175513070146542</c:v>
                </c:pt>
                <c:pt idx="149">
                  <c:v>2.7722502321000499</c:v>
                </c:pt>
                <c:pt idx="150">
                  <c:v>2.8751719155224849</c:v>
                </c:pt>
                <c:pt idx="151">
                  <c:v>2.8073955621272102</c:v>
                </c:pt>
                <c:pt idx="152">
                  <c:v>3.2717514706741344</c:v>
                </c:pt>
                <c:pt idx="153">
                  <c:v>3.3749531365228118</c:v>
                </c:pt>
                <c:pt idx="154">
                  <c:v>3.4459020893323262</c:v>
                </c:pt>
                <c:pt idx="155">
                  <c:v>3.3662600550986035</c:v>
                </c:pt>
                <c:pt idx="156">
                  <c:v>3.2158359504757081</c:v>
                </c:pt>
                <c:pt idx="157">
                  <c:v>3.4355587721463614</c:v>
                </c:pt>
                <c:pt idx="158">
                  <c:v>3.6187904778408528</c:v>
                </c:pt>
                <c:pt idx="159">
                  <c:v>3.5964930763755039</c:v>
                </c:pt>
                <c:pt idx="160">
                  <c:v>3.6342808143494341</c:v>
                </c:pt>
                <c:pt idx="161">
                  <c:v>3.7085056567066332</c:v>
                </c:pt>
                <c:pt idx="162">
                  <c:v>3.6051026020003141</c:v>
                </c:pt>
                <c:pt idx="163">
                  <c:v>3.5404695329912288</c:v>
                </c:pt>
                <c:pt idx="164">
                  <c:v>3.6888111945198392</c:v>
                </c:pt>
                <c:pt idx="165">
                  <c:v>3.7013940273479751</c:v>
                </c:pt>
                <c:pt idx="166">
                  <c:v>3.6841896336123479</c:v>
                </c:pt>
                <c:pt idx="167">
                  <c:v>3.5846567105650458</c:v>
                </c:pt>
                <c:pt idx="168">
                  <c:v>3.5527920031379141</c:v>
                </c:pt>
                <c:pt idx="169">
                  <c:v>3.7011090826908766</c:v>
                </c:pt>
                <c:pt idx="170">
                  <c:v>3.977317084695581</c:v>
                </c:pt>
                <c:pt idx="171">
                  <c:v>3.798363136017048</c:v>
                </c:pt>
                <c:pt idx="172">
                  <c:v>3.7386610399590632</c:v>
                </c:pt>
                <c:pt idx="173">
                  <c:v>3.7913447577409261</c:v>
                </c:pt>
                <c:pt idx="174">
                  <c:v>3.9044181793640806</c:v>
                </c:pt>
                <c:pt idx="175">
                  <c:v>3.8965453108844921</c:v>
                </c:pt>
                <c:pt idx="176">
                  <c:v>3.865235606078989</c:v>
                </c:pt>
                <c:pt idx="177">
                  <c:v>3.9552012231645084</c:v>
                </c:pt>
                <c:pt idx="178">
                  <c:v>4.0510162394591411</c:v>
                </c:pt>
                <c:pt idx="179">
                  <c:v>4.0669485931727083</c:v>
                </c:pt>
                <c:pt idx="180">
                  <c:v>4.0259341296023869</c:v>
                </c:pt>
                <c:pt idx="181">
                  <c:v>4.0525436799317376</c:v>
                </c:pt>
                <c:pt idx="182">
                  <c:v>4.1244258311025153</c:v>
                </c:pt>
                <c:pt idx="183">
                  <c:v>4.2340761005024348</c:v>
                </c:pt>
                <c:pt idx="184">
                  <c:v>4.2448860168690308</c:v>
                </c:pt>
                <c:pt idx="185">
                  <c:v>4.2573460544080071</c:v>
                </c:pt>
                <c:pt idx="186">
                  <c:v>4.2348570739574116</c:v>
                </c:pt>
                <c:pt idx="187">
                  <c:v>4.0916084201585852</c:v>
                </c:pt>
                <c:pt idx="188">
                  <c:v>4.0986806954383441</c:v>
                </c:pt>
                <c:pt idx="189">
                  <c:v>4.0853660531065854</c:v>
                </c:pt>
                <c:pt idx="190">
                  <c:v>4.1144607096563073</c:v>
                </c:pt>
                <c:pt idx="191">
                  <c:v>4.2041071048258809</c:v>
                </c:pt>
                <c:pt idx="192">
                  <c:v>4.3329458831530028</c:v>
                </c:pt>
                <c:pt idx="193">
                  <c:v>4.3845245579224637</c:v>
                </c:pt>
                <c:pt idx="194">
                  <c:v>4.3516972225167603</c:v>
                </c:pt>
                <c:pt idx="195">
                  <c:v>4.4698784239728893</c:v>
                </c:pt>
                <c:pt idx="196">
                  <c:v>4.5454735196655411</c:v>
                </c:pt>
                <c:pt idx="197">
                  <c:v>4.5432044598168675</c:v>
                </c:pt>
                <c:pt idx="198">
                  <c:v>4.4413042636074369</c:v>
                </c:pt>
                <c:pt idx="199">
                  <c:v>4.3447770575540314</c:v>
                </c:pt>
                <c:pt idx="200">
                  <c:v>4.4058788365647779</c:v>
                </c:pt>
                <c:pt idx="201">
                  <c:v>4.4377729736091567</c:v>
                </c:pt>
                <c:pt idx="202">
                  <c:v>4.417562862879632</c:v>
                </c:pt>
                <c:pt idx="203">
                  <c:v>4.5412398497808244</c:v>
                </c:pt>
                <c:pt idx="204">
                  <c:v>4.5623438047927163</c:v>
                </c:pt>
                <c:pt idx="205">
                  <c:v>4.4793374775702501</c:v>
                </c:pt>
                <c:pt idx="206">
                  <c:v>4.5353462488512735</c:v>
                </c:pt>
                <c:pt idx="207">
                  <c:v>4.6295847753111516</c:v>
                </c:pt>
                <c:pt idx="208">
                  <c:v>4.6115455111169084</c:v>
                </c:pt>
                <c:pt idx="209">
                  <c:v>4.5666953077356753</c:v>
                </c:pt>
                <c:pt idx="210">
                  <c:v>4.5415100223346716</c:v>
                </c:pt>
                <c:pt idx="211">
                  <c:v>4.5287159907764991</c:v>
                </c:pt>
                <c:pt idx="212">
                  <c:v>4.5470204652937332</c:v>
                </c:pt>
                <c:pt idx="213">
                  <c:v>4.6031863091225818</c:v>
                </c:pt>
                <c:pt idx="214">
                  <c:v>4.6423541103043604</c:v>
                </c:pt>
                <c:pt idx="215">
                  <c:v>4.6697052800097909</c:v>
                </c:pt>
                <c:pt idx="216">
                  <c:v>4.6909222204383854</c:v>
                </c:pt>
                <c:pt idx="217">
                  <c:v>4.6902935864790098</c:v>
                </c:pt>
                <c:pt idx="218">
                  <c:v>4.7191476146813898</c:v>
                </c:pt>
                <c:pt idx="219">
                  <c:v>4.7058133526047783</c:v>
                </c:pt>
                <c:pt idx="220">
                  <c:v>4.7216327209017006</c:v>
                </c:pt>
                <c:pt idx="221">
                  <c:v>4.8094570356584407</c:v>
                </c:pt>
                <c:pt idx="222">
                  <c:v>4.825389389372007</c:v>
                </c:pt>
                <c:pt idx="223">
                  <c:v>4.8199279957750454</c:v>
                </c:pt>
                <c:pt idx="224">
                  <c:v>4.7660752989260518</c:v>
                </c:pt>
                <c:pt idx="225">
                  <c:v>4.8053855151417837</c:v>
                </c:pt>
                <c:pt idx="226">
                  <c:v>4.8355754048315127</c:v>
                </c:pt>
                <c:pt idx="227">
                  <c:v>4.8985140363583444</c:v>
                </c:pt>
                <c:pt idx="228">
                  <c:v>4.8973107800324875</c:v>
                </c:pt>
                <c:pt idx="229">
                  <c:v>4.8884850934467838</c:v>
                </c:pt>
                <c:pt idx="230">
                  <c:v>4.9695955943293537</c:v>
                </c:pt>
                <c:pt idx="231">
                  <c:v>5.0471109837482917</c:v>
                </c:pt>
                <c:pt idx="232">
                  <c:v>5.0848741397465158</c:v>
                </c:pt>
                <c:pt idx="233">
                  <c:v>5.2523601084818301</c:v>
                </c:pt>
                <c:pt idx="234">
                  <c:v>5.2130351201628473</c:v>
                </c:pt>
                <c:pt idx="235">
                  <c:v>5.2988359656491131</c:v>
                </c:pt>
                <c:pt idx="236">
                  <c:v>5.314124913300053</c:v>
                </c:pt>
                <c:pt idx="237">
                  <c:v>5.4178668096671077</c:v>
                </c:pt>
                <c:pt idx="238">
                  <c:v>5.4946209599651779</c:v>
                </c:pt>
                <c:pt idx="239">
                  <c:v>5.5910990020672271</c:v>
                </c:pt>
                <c:pt idx="240">
                  <c:v>5.6049931144070069</c:v>
                </c:pt>
                <c:pt idx="241">
                  <c:v>5.6596316323525757</c:v>
                </c:pt>
                <c:pt idx="242">
                  <c:v>5.614850098078171</c:v>
                </c:pt>
                <c:pt idx="243">
                  <c:v>5.5850776436177192</c:v>
                </c:pt>
                <c:pt idx="244">
                  <c:v>5.6231502116594925</c:v>
                </c:pt>
                <c:pt idx="245">
                  <c:v>5.7840943257610293</c:v>
                </c:pt>
                <c:pt idx="246">
                  <c:v>5.913124797662654</c:v>
                </c:pt>
                <c:pt idx="247">
                  <c:v>5.9660050566606175</c:v>
                </c:pt>
                <c:pt idx="248">
                  <c:v>5.8689769741677953</c:v>
                </c:pt>
                <c:pt idx="249">
                  <c:v>5.7585506935437554</c:v>
                </c:pt>
                <c:pt idx="250">
                  <c:v>5.6693953649411437</c:v>
                </c:pt>
                <c:pt idx="251">
                  <c:v>5.5424424884922665</c:v>
                </c:pt>
                <c:pt idx="252">
                  <c:v>5.4220904405008561</c:v>
                </c:pt>
                <c:pt idx="253">
                  <c:v>5.5479331971172199</c:v>
                </c:pt>
                <c:pt idx="254">
                  <c:v>5.660829811858318</c:v>
                </c:pt>
                <c:pt idx="255">
                  <c:v>5.6661389805489941</c:v>
                </c:pt>
                <c:pt idx="256">
                  <c:v>5.7072910115116064</c:v>
                </c:pt>
                <c:pt idx="257">
                  <c:v>5.7566449427421471</c:v>
                </c:pt>
                <c:pt idx="258">
                  <c:v>5.7756272151701094</c:v>
                </c:pt>
                <c:pt idx="259">
                  <c:v>5.8020157568970285</c:v>
                </c:pt>
                <c:pt idx="260">
                  <c:v>5.888356832901672</c:v>
                </c:pt>
                <c:pt idx="261">
                  <c:v>5.9794618848477565</c:v>
                </c:pt>
                <c:pt idx="262">
                  <c:v>5.9942302217250498</c:v>
                </c:pt>
                <c:pt idx="263">
                  <c:v>6.0135857276618507</c:v>
                </c:pt>
                <c:pt idx="264">
                  <c:v>5.9405297497824039</c:v>
                </c:pt>
                <c:pt idx="265">
                  <c:v>5.9045100806284134</c:v>
                </c:pt>
                <c:pt idx="266">
                  <c:v>5.9012685829287719</c:v>
                </c:pt>
                <c:pt idx="267">
                  <c:v>5.8867506842711572</c:v>
                </c:pt>
                <c:pt idx="268">
                  <c:v>5.9242682496912416</c:v>
                </c:pt>
                <c:pt idx="269">
                  <c:v>6.0144450655068571</c:v>
                </c:pt>
                <c:pt idx="270">
                  <c:v>5.9993869363308656</c:v>
                </c:pt>
                <c:pt idx="271">
                  <c:v>6.0776587172291361</c:v>
                </c:pt>
                <c:pt idx="272">
                  <c:v>6.0974366206260706</c:v>
                </c:pt>
                <c:pt idx="273">
                  <c:v>6.200269900607509</c:v>
                </c:pt>
                <c:pt idx="274">
                  <c:v>6.1572957892320028</c:v>
                </c:pt>
                <c:pt idx="275">
                  <c:v>6.2328466832041558</c:v>
                </c:pt>
                <c:pt idx="276">
                  <c:v>6.200142143087553</c:v>
                </c:pt>
                <c:pt idx="277">
                  <c:v>6.2225377578662942</c:v>
                </c:pt>
                <c:pt idx="278">
                  <c:v>6.3233475685772573</c:v>
                </c:pt>
                <c:pt idx="279">
                  <c:v>6.3080832029020248</c:v>
                </c:pt>
                <c:pt idx="280">
                  <c:v>6.3667096855647936</c:v>
                </c:pt>
                <c:pt idx="281">
                  <c:v>6.3917475937010506</c:v>
                </c:pt>
                <c:pt idx="282">
                  <c:v>6.4497110505564024</c:v>
                </c:pt>
                <c:pt idx="283">
                  <c:v>6.455128242432866</c:v>
                </c:pt>
                <c:pt idx="284">
                  <c:v>6.4215642498820005</c:v>
                </c:pt>
                <c:pt idx="285">
                  <c:v>6.3885453354910506</c:v>
                </c:pt>
                <c:pt idx="286">
                  <c:v>6.2949796447110469</c:v>
                </c:pt>
                <c:pt idx="287">
                  <c:v>6.291413962864663</c:v>
                </c:pt>
                <c:pt idx="288">
                  <c:v>6.2117031449347939</c:v>
                </c:pt>
                <c:pt idx="289">
                  <c:v>6.1048523560295331</c:v>
                </c:pt>
                <c:pt idx="290">
                  <c:v>6.5495188792098356</c:v>
                </c:pt>
                <c:pt idx="291">
                  <c:v>9.7847962977966034</c:v>
                </c:pt>
                <c:pt idx="292">
                  <c:v>7.8144462754826121</c:v>
                </c:pt>
                <c:pt idx="293">
                  <c:v>7.8650285033718612</c:v>
                </c:pt>
                <c:pt idx="294">
                  <c:v>8.0989846228108604</c:v>
                </c:pt>
                <c:pt idx="295">
                  <c:v>9.4673486635131443</c:v>
                </c:pt>
                <c:pt idx="296">
                  <c:v>11.611996681750014</c:v>
                </c:pt>
                <c:pt idx="297">
                  <c:v>11.769429354776635</c:v>
                </c:pt>
                <c:pt idx="298">
                  <c:v>11.62440778451627</c:v>
                </c:pt>
                <c:pt idx="299">
                  <c:v>10.419414219490594</c:v>
                </c:pt>
                <c:pt idx="300">
                  <c:v>11.169535626131671</c:v>
                </c:pt>
                <c:pt idx="301">
                  <c:v>11.325003689122191</c:v>
                </c:pt>
                <c:pt idx="302">
                  <c:v>15.222970021543379</c:v>
                </c:pt>
                <c:pt idx="303">
                  <c:v>20.10595688827836</c:v>
                </c:pt>
                <c:pt idx="304">
                  <c:v>23.022493293975611</c:v>
                </c:pt>
                <c:pt idx="305">
                  <c:v>22.925096596436916</c:v>
                </c:pt>
                <c:pt idx="306">
                  <c:v>23.459905314406221</c:v>
                </c:pt>
                <c:pt idx="307">
                  <c:v>26.789135283492286</c:v>
                </c:pt>
                <c:pt idx="308">
                  <c:v>30.330333268006228</c:v>
                </c:pt>
                <c:pt idx="309">
                  <c:v>31.170110994278588</c:v>
                </c:pt>
                <c:pt idx="310">
                  <c:v>33.237936078521244</c:v>
                </c:pt>
                <c:pt idx="311">
                  <c:v>31.536142312924181</c:v>
                </c:pt>
                <c:pt idx="312">
                  <c:v>29.492594126875485</c:v>
                </c:pt>
                <c:pt idx="313">
                  <c:v>31.417185444011761</c:v>
                </c:pt>
                <c:pt idx="314">
                  <c:v>34.02892029677264</c:v>
                </c:pt>
                <c:pt idx="315">
                  <c:v>32.035212375469222</c:v>
                </c:pt>
                <c:pt idx="316">
                  <c:v>34.828916703774922</c:v>
                </c:pt>
                <c:pt idx="317">
                  <c:v>30.121480482418661</c:v>
                </c:pt>
                <c:pt idx="318">
                  <c:v>29.510747407789854</c:v>
                </c:pt>
                <c:pt idx="319">
                  <c:v>28.752684463562357</c:v>
                </c:pt>
                <c:pt idx="320">
                  <c:v>28.512579686511046</c:v>
                </c:pt>
                <c:pt idx="321">
                  <c:v>27.540751343007738</c:v>
                </c:pt>
                <c:pt idx="322">
                  <c:v>26.704200456921026</c:v>
                </c:pt>
                <c:pt idx="323">
                  <c:v>25.579708378563396</c:v>
                </c:pt>
                <c:pt idx="324">
                  <c:v>24.809917091711235</c:v>
                </c:pt>
                <c:pt idx="325">
                  <c:v>23.638050349673101</c:v>
                </c:pt>
                <c:pt idx="326">
                  <c:v>23.88103816301853</c:v>
                </c:pt>
                <c:pt idx="327">
                  <c:v>24.149000063034869</c:v>
                </c:pt>
                <c:pt idx="328">
                  <c:v>24.052320632075116</c:v>
                </c:pt>
                <c:pt idx="329">
                  <c:v>22.877556196228873</c:v>
                </c:pt>
                <c:pt idx="330">
                  <c:v>22.018933764920899</c:v>
                </c:pt>
                <c:pt idx="331">
                  <c:v>21.736223147772062</c:v>
                </c:pt>
                <c:pt idx="332">
                  <c:v>22.800684098283305</c:v>
                </c:pt>
                <c:pt idx="333">
                  <c:v>23.067152949675151</c:v>
                </c:pt>
                <c:pt idx="334">
                  <c:v>22.083272079400434</c:v>
                </c:pt>
                <c:pt idx="335">
                  <c:v>20.89472155440026</c:v>
                </c:pt>
                <c:pt idx="336">
                  <c:v>21.788430456500897</c:v>
                </c:pt>
                <c:pt idx="337">
                  <c:v>24.718389527715754</c:v>
                </c:pt>
                <c:pt idx="338">
                  <c:v>24.236912666643352</c:v>
                </c:pt>
                <c:pt idx="339">
                  <c:v>22.794353327790365</c:v>
                </c:pt>
                <c:pt idx="340">
                  <c:v>22.160743267098876</c:v>
                </c:pt>
                <c:pt idx="341">
                  <c:v>20.966245129576198</c:v>
                </c:pt>
                <c:pt idx="342">
                  <c:v>22.891405992258896</c:v>
                </c:pt>
                <c:pt idx="343">
                  <c:v>23.070536747819425</c:v>
                </c:pt>
                <c:pt idx="344">
                  <c:v>21.771176898813913</c:v>
                </c:pt>
                <c:pt idx="345">
                  <c:v>20.991833078103284</c:v>
                </c:pt>
                <c:pt idx="346">
                  <c:v>24.929782691598586</c:v>
                </c:pt>
                <c:pt idx="347">
                  <c:v>24.122213476644951</c:v>
                </c:pt>
                <c:pt idx="348">
                  <c:v>23.271694732291454</c:v>
                </c:pt>
                <c:pt idx="349">
                  <c:v>24.333768789895778</c:v>
                </c:pt>
                <c:pt idx="350">
                  <c:v>24.384733602809117</c:v>
                </c:pt>
                <c:pt idx="351">
                  <c:v>23.682468116543234</c:v>
                </c:pt>
                <c:pt idx="352">
                  <c:v>23.46402218253618</c:v>
                </c:pt>
                <c:pt idx="353">
                  <c:v>22.932474352832859</c:v>
                </c:pt>
                <c:pt idx="354">
                  <c:v>23.684575027023911</c:v>
                </c:pt>
                <c:pt idx="355">
                  <c:v>25.550745983407342</c:v>
                </c:pt>
                <c:pt idx="356">
                  <c:v>25.965168490715705</c:v>
                </c:pt>
                <c:pt idx="357">
                  <c:v>24.705831047684761</c:v>
                </c:pt>
                <c:pt idx="358">
                  <c:v>22.481143179729678</c:v>
                </c:pt>
                <c:pt idx="359">
                  <c:v>21.38344726845585</c:v>
                </c:pt>
                <c:pt idx="360">
                  <c:v>20.52574326340595</c:v>
                </c:pt>
                <c:pt idx="361">
                  <c:v>21.995830578846356</c:v>
                </c:pt>
                <c:pt idx="362">
                  <c:v>23.240429114617193</c:v>
                </c:pt>
                <c:pt idx="363">
                  <c:v>24.996046147445949</c:v>
                </c:pt>
                <c:pt idx="364">
                  <c:v>22.537613587960479</c:v>
                </c:pt>
                <c:pt idx="365">
                  <c:v>21.467190252823478</c:v>
                </c:pt>
                <c:pt idx="366">
                  <c:v>21.228170784450512</c:v>
                </c:pt>
                <c:pt idx="367">
                  <c:v>21.452353132249979</c:v>
                </c:pt>
                <c:pt idx="368">
                  <c:v>21.6881654947714</c:v>
                </c:pt>
                <c:pt idx="369">
                  <c:v>22.104557459757345</c:v>
                </c:pt>
                <c:pt idx="370">
                  <c:v>23.680699933134036</c:v>
                </c:pt>
                <c:pt idx="371">
                  <c:v>24.217119761964589</c:v>
                </c:pt>
                <c:pt idx="372">
                  <c:v>23.006149040209966</c:v>
                </c:pt>
                <c:pt idx="373">
                  <c:v>22.40505194064983</c:v>
                </c:pt>
                <c:pt idx="374">
                  <c:v>21.697536259517083</c:v>
                </c:pt>
                <c:pt idx="375">
                  <c:v>21.055822511871114</c:v>
                </c:pt>
                <c:pt idx="376">
                  <c:v>20.217631199895159</c:v>
                </c:pt>
                <c:pt idx="377">
                  <c:v>20.170114121180696</c:v>
                </c:pt>
                <c:pt idx="378">
                  <c:v>20.244029551494407</c:v>
                </c:pt>
                <c:pt idx="379">
                  <c:v>20.497630739990335</c:v>
                </c:pt>
                <c:pt idx="380">
                  <c:v>20.124630321609175</c:v>
                </c:pt>
                <c:pt idx="381">
                  <c:v>20.792423198938515</c:v>
                </c:pt>
                <c:pt idx="382">
                  <c:v>21.174421148556515</c:v>
                </c:pt>
                <c:pt idx="383">
                  <c:v>20.201330460314349</c:v>
                </c:pt>
                <c:pt idx="384">
                  <c:v>20.57997888904686</c:v>
                </c:pt>
                <c:pt idx="385">
                  <c:v>20.68105887231161</c:v>
                </c:pt>
                <c:pt idx="386">
                  <c:v>20.483441873121059</c:v>
                </c:pt>
                <c:pt idx="387">
                  <c:v>20.776598868410794</c:v>
                </c:pt>
                <c:pt idx="388">
                  <c:v>20.840288929186105</c:v>
                </c:pt>
                <c:pt idx="389">
                  <c:v>21.205549084249167</c:v>
                </c:pt>
                <c:pt idx="390">
                  <c:v>20.987103150242117</c:v>
                </c:pt>
                <c:pt idx="391">
                  <c:v>20.199513227543054</c:v>
                </c:pt>
                <c:pt idx="392">
                  <c:v>20.017450386326377</c:v>
                </c:pt>
                <c:pt idx="393">
                  <c:v>20.40839185558832</c:v>
                </c:pt>
                <c:pt idx="394">
                  <c:v>21.082530160924598</c:v>
                </c:pt>
                <c:pt idx="395">
                  <c:v>22.045901318298753</c:v>
                </c:pt>
                <c:pt idx="396">
                  <c:v>25.989823126292151</c:v>
                </c:pt>
                <c:pt idx="397">
                  <c:v>21.779928495704787</c:v>
                </c:pt>
                <c:pt idx="398">
                  <c:v>22.739552316708966</c:v>
                </c:pt>
                <c:pt idx="399">
                  <c:v>22.431656414159129</c:v>
                </c:pt>
                <c:pt idx="400">
                  <c:v>21.152835707671429</c:v>
                </c:pt>
                <c:pt idx="401">
                  <c:v>20.186046245715694</c:v>
                </c:pt>
                <c:pt idx="402">
                  <c:v>20.476914561411963</c:v>
                </c:pt>
                <c:pt idx="403">
                  <c:v>20.194778566629601</c:v>
                </c:pt>
                <c:pt idx="404">
                  <c:v>19.966249678118036</c:v>
                </c:pt>
                <c:pt idx="405">
                  <c:v>19.944271498568572</c:v>
                </c:pt>
                <c:pt idx="406">
                  <c:v>20.139079207392072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92-4E40-850D-AA9C328AA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'013C'!$Q$14:$Q$950</c:f>
              <c:numCache>
                <c:formatCode>0.0</c:formatCode>
                <c:ptCount val="937"/>
                <c:pt idx="0">
                  <c:v>6.8664426308209112E-2</c:v>
                </c:pt>
                <c:pt idx="1">
                  <c:v>9.3787085933749292E-2</c:v>
                </c:pt>
                <c:pt idx="2">
                  <c:v>0.10437493999039851</c:v>
                </c:pt>
                <c:pt idx="3">
                  <c:v>0.11239414306289011</c:v>
                </c:pt>
                <c:pt idx="4">
                  <c:v>0.16370451272203543</c:v>
                </c:pt>
                <c:pt idx="5">
                  <c:v>0.76232549207873246</c:v>
                </c:pt>
                <c:pt idx="6">
                  <c:v>2.0646315410465674</c:v>
                </c:pt>
                <c:pt idx="7">
                  <c:v>2.5199719155064808</c:v>
                </c:pt>
                <c:pt idx="8">
                  <c:v>3.7164620739318286</c:v>
                </c:pt>
                <c:pt idx="9">
                  <c:v>2.0962698031685068</c:v>
                </c:pt>
                <c:pt idx="10">
                  <c:v>0.75098583773403749</c:v>
                </c:pt>
                <c:pt idx="11">
                  <c:v>0.33968843014882372</c:v>
                </c:pt>
                <c:pt idx="12">
                  <c:v>0.1499841574651945</c:v>
                </c:pt>
                <c:pt idx="13">
                  <c:v>0.17598391742678832</c:v>
                </c:pt>
                <c:pt idx="14">
                  <c:v>0.1535552088334132</c:v>
                </c:pt>
                <c:pt idx="15">
                  <c:v>0.12316994719155071</c:v>
                </c:pt>
                <c:pt idx="16">
                  <c:v>0.11233149303888623</c:v>
                </c:pt>
                <c:pt idx="17">
                  <c:v>9.3160585693710954E-2</c:v>
                </c:pt>
                <c:pt idx="18">
                  <c:v>0.10757009121459443</c:v>
                </c:pt>
                <c:pt idx="19">
                  <c:v>0.10199423907825263</c:v>
                </c:pt>
                <c:pt idx="20">
                  <c:v>0.16558401344215076</c:v>
                </c:pt>
                <c:pt idx="21">
                  <c:v>0.22328468554968794</c:v>
                </c:pt>
                <c:pt idx="22">
                  <c:v>0.23312073931829105</c:v>
                </c:pt>
                <c:pt idx="23">
                  <c:v>0.21639318290926554</c:v>
                </c:pt>
                <c:pt idx="24">
                  <c:v>0.1499841574651945</c:v>
                </c:pt>
                <c:pt idx="25">
                  <c:v>0.12636509841574664</c:v>
                </c:pt>
                <c:pt idx="26">
                  <c:v>0.12248079692750848</c:v>
                </c:pt>
                <c:pt idx="27">
                  <c:v>9.685693710993741E-2</c:v>
                </c:pt>
                <c:pt idx="28">
                  <c:v>0.10838454152664415</c:v>
                </c:pt>
                <c:pt idx="29">
                  <c:v>7.2235477676428128E-2</c:v>
                </c:pt>
                <c:pt idx="30">
                  <c:v>6.9917426788286136E-2</c:v>
                </c:pt>
                <c:pt idx="31">
                  <c:v>8.2698031685069534E-2</c:v>
                </c:pt>
                <c:pt idx="32">
                  <c:v>9.591718674987991E-2</c:v>
                </c:pt>
                <c:pt idx="33">
                  <c:v>9.7295487277964388E-2</c:v>
                </c:pt>
                <c:pt idx="34">
                  <c:v>8.507873259721542E-2</c:v>
                </c:pt>
                <c:pt idx="35">
                  <c:v>0.10537734037445991</c:v>
                </c:pt>
                <c:pt idx="36">
                  <c:v>0.12548799807969269</c:v>
                </c:pt>
                <c:pt idx="37">
                  <c:v>0.13845655304848781</c:v>
                </c:pt>
                <c:pt idx="38">
                  <c:v>0.1220422467594815</c:v>
                </c:pt>
                <c:pt idx="39">
                  <c:v>0.1253626980316849</c:v>
                </c:pt>
                <c:pt idx="40">
                  <c:v>0.1251120979356696</c:v>
                </c:pt>
                <c:pt idx="41">
                  <c:v>0.11847119539126248</c:v>
                </c:pt>
                <c:pt idx="42">
                  <c:v>0.10387373979836763</c:v>
                </c:pt>
                <c:pt idx="43">
                  <c:v>9.1406385021603406E-2</c:v>
                </c:pt>
                <c:pt idx="44">
                  <c:v>9.2534085453672602E-2</c:v>
                </c:pt>
                <c:pt idx="45">
                  <c:v>0.12617714834373495</c:v>
                </c:pt>
                <c:pt idx="46">
                  <c:v>0.1253626980316849</c:v>
                </c:pt>
                <c:pt idx="47">
                  <c:v>0.12924699951992305</c:v>
                </c:pt>
                <c:pt idx="48">
                  <c:v>0.1125820931349015</c:v>
                </c:pt>
                <c:pt idx="49">
                  <c:v>0.10249543927028314</c:v>
                </c:pt>
                <c:pt idx="50">
                  <c:v>0.10312193951032148</c:v>
                </c:pt>
                <c:pt idx="51">
                  <c:v>0.11195559289486313</c:v>
                </c:pt>
                <c:pt idx="52">
                  <c:v>0.12724219875180023</c:v>
                </c:pt>
                <c:pt idx="53">
                  <c:v>0.13801800288046082</c:v>
                </c:pt>
                <c:pt idx="54">
                  <c:v>0.13501080172827659</c:v>
                </c:pt>
                <c:pt idx="55">
                  <c:v>0.13657705232837244</c:v>
                </c:pt>
                <c:pt idx="56">
                  <c:v>0.13300600096015344</c:v>
                </c:pt>
                <c:pt idx="57">
                  <c:v>0.12981084973595786</c:v>
                </c:pt>
                <c:pt idx="58">
                  <c:v>0.1300614498319731</c:v>
                </c:pt>
                <c:pt idx="59">
                  <c:v>0.14797935669707135</c:v>
                </c:pt>
                <c:pt idx="60">
                  <c:v>0.14948295727316363</c:v>
                </c:pt>
                <c:pt idx="61">
                  <c:v>0.15787806048967834</c:v>
                </c:pt>
                <c:pt idx="62">
                  <c:v>0.13031204992798837</c:v>
                </c:pt>
                <c:pt idx="63">
                  <c:v>0.11383509361497851</c:v>
                </c:pt>
                <c:pt idx="64">
                  <c:v>8.9714834373499738E-2</c:v>
                </c:pt>
                <c:pt idx="65">
                  <c:v>7.9941430628900578E-2</c:v>
                </c:pt>
                <c:pt idx="66">
                  <c:v>7.6871579452712446E-2</c:v>
                </c:pt>
                <c:pt idx="67">
                  <c:v>8.1194431108977241E-2</c:v>
                </c:pt>
                <c:pt idx="68">
                  <c:v>8.3136581853096511E-2</c:v>
                </c:pt>
                <c:pt idx="69">
                  <c:v>8.0943831012961986E-2</c:v>
                </c:pt>
                <c:pt idx="70">
                  <c:v>7.6683629380700738E-2</c:v>
                </c:pt>
                <c:pt idx="71">
                  <c:v>8.3951032165146544E-2</c:v>
                </c:pt>
                <c:pt idx="72">
                  <c:v>7.5367978876620154E-2</c:v>
                </c:pt>
                <c:pt idx="73">
                  <c:v>7.8876380220835263E-2</c:v>
                </c:pt>
                <c:pt idx="74">
                  <c:v>0.12348319731156986</c:v>
                </c:pt>
                <c:pt idx="75">
                  <c:v>0.1865091214594336</c:v>
                </c:pt>
                <c:pt idx="76">
                  <c:v>0.10656769083053268</c:v>
                </c:pt>
                <c:pt idx="77">
                  <c:v>9.4914786365818515E-2</c:v>
                </c:pt>
                <c:pt idx="78">
                  <c:v>0.10468819011041766</c:v>
                </c:pt>
                <c:pt idx="79">
                  <c:v>0.13056265002400363</c:v>
                </c:pt>
                <c:pt idx="80">
                  <c:v>9.0403984637541984E-2</c:v>
                </c:pt>
                <c:pt idx="81">
                  <c:v>7.0606577052328381E-2</c:v>
                </c:pt>
                <c:pt idx="82">
                  <c:v>9.8611137782044972E-2</c:v>
                </c:pt>
                <c:pt idx="83">
                  <c:v>9.2095535285645638E-2</c:v>
                </c:pt>
                <c:pt idx="84">
                  <c:v>7.7122179548727715E-2</c:v>
                </c:pt>
                <c:pt idx="85">
                  <c:v>0.11389774363898207</c:v>
                </c:pt>
                <c:pt idx="86">
                  <c:v>0.10337253960633708</c:v>
                </c:pt>
                <c:pt idx="87">
                  <c:v>0.10951224195871335</c:v>
                </c:pt>
                <c:pt idx="88">
                  <c:v>0.14315530484877567</c:v>
                </c:pt>
                <c:pt idx="89">
                  <c:v>0.22315938550168016</c:v>
                </c:pt>
                <c:pt idx="90">
                  <c:v>0.19615722515602499</c:v>
                </c:pt>
                <c:pt idx="91">
                  <c:v>0.15587325972155552</c:v>
                </c:pt>
                <c:pt idx="92">
                  <c:v>9.6668987037926063E-2</c:v>
                </c:pt>
                <c:pt idx="93">
                  <c:v>8.2384781565050372E-2</c:v>
                </c:pt>
                <c:pt idx="94">
                  <c:v>7.737277964474297E-2</c:v>
                </c:pt>
                <c:pt idx="95">
                  <c:v>7.568122899663933E-2</c:v>
                </c:pt>
                <c:pt idx="96">
                  <c:v>8.4702832453192364E-2</c:v>
                </c:pt>
                <c:pt idx="97">
                  <c:v>9.9926788286125889E-2</c:v>
                </c:pt>
                <c:pt idx="98">
                  <c:v>0.10512674027844465</c:v>
                </c:pt>
                <c:pt idx="99">
                  <c:v>0.10193158905424871</c:v>
                </c:pt>
                <c:pt idx="100">
                  <c:v>7.6934229476716354E-2</c:v>
                </c:pt>
                <c:pt idx="101">
                  <c:v>8.2071531445031209E-2</c:v>
                </c:pt>
                <c:pt idx="102">
                  <c:v>8.3575132021123488E-2</c:v>
                </c:pt>
                <c:pt idx="103">
                  <c:v>8.0505280844935009E-2</c:v>
                </c:pt>
                <c:pt idx="104">
                  <c:v>7.9565530484877509E-2</c:v>
                </c:pt>
                <c:pt idx="105">
                  <c:v>7.7435429668746877E-2</c:v>
                </c:pt>
                <c:pt idx="106">
                  <c:v>7.7184829572731622E-2</c:v>
                </c:pt>
                <c:pt idx="107">
                  <c:v>7.9440230436869694E-2</c:v>
                </c:pt>
                <c:pt idx="108">
                  <c:v>8.2510081613058173E-2</c:v>
                </c:pt>
                <c:pt idx="109">
                  <c:v>8.2698031685069534E-2</c:v>
                </c:pt>
                <c:pt idx="110">
                  <c:v>8.1507681228996764E-2</c:v>
                </c:pt>
                <c:pt idx="111">
                  <c:v>7.9565530484877509E-2</c:v>
                </c:pt>
                <c:pt idx="112">
                  <c:v>7.9440230436869694E-2</c:v>
                </c:pt>
                <c:pt idx="113">
                  <c:v>8.6519683149303805E-2</c:v>
                </c:pt>
                <c:pt idx="114">
                  <c:v>9.1531685069611207E-2</c:v>
                </c:pt>
                <c:pt idx="115">
                  <c:v>8.8023283725396098E-2</c:v>
                </c:pt>
                <c:pt idx="116">
                  <c:v>9.3661785885741811E-2</c:v>
                </c:pt>
                <c:pt idx="117">
                  <c:v>9.685693710993741E-2</c:v>
                </c:pt>
                <c:pt idx="118">
                  <c:v>9.6167786845895178E-2</c:v>
                </c:pt>
                <c:pt idx="119">
                  <c:v>8.8837734037445798E-2</c:v>
                </c:pt>
                <c:pt idx="120">
                  <c:v>8.8461833893423075E-2</c:v>
                </c:pt>
                <c:pt idx="121">
                  <c:v>8.4452232357177096E-2</c:v>
                </c:pt>
                <c:pt idx="122">
                  <c:v>7.6057129140662386E-2</c:v>
                </c:pt>
                <c:pt idx="123">
                  <c:v>6.7286125780124648E-2</c:v>
                </c:pt>
                <c:pt idx="124">
                  <c:v>7.0168026884301404E-2</c:v>
                </c:pt>
                <c:pt idx="125">
                  <c:v>7.0418626980316673E-2</c:v>
                </c:pt>
                <c:pt idx="126">
                  <c:v>6.7098175708113272E-2</c:v>
                </c:pt>
                <c:pt idx="127">
                  <c:v>6.6722275564090203E-2</c:v>
                </c:pt>
                <c:pt idx="128">
                  <c:v>7.9126980316850518E-2</c:v>
                </c:pt>
                <c:pt idx="129">
                  <c:v>7.8187229956793031E-2</c:v>
                </c:pt>
                <c:pt idx="130">
                  <c:v>8.0943831012961986E-2</c:v>
                </c:pt>
                <c:pt idx="131">
                  <c:v>7.5618578972635422E-2</c:v>
                </c:pt>
                <c:pt idx="132">
                  <c:v>7.254872779644729E-2</c:v>
                </c:pt>
                <c:pt idx="133">
                  <c:v>6.5156024963994363E-2</c:v>
                </c:pt>
                <c:pt idx="134">
                  <c:v>7.0669227076332275E-2</c:v>
                </c:pt>
                <c:pt idx="135">
                  <c:v>7.6370379260681562E-2</c:v>
                </c:pt>
                <c:pt idx="136">
                  <c:v>7.9064330292846971E-2</c:v>
                </c:pt>
                <c:pt idx="137">
                  <c:v>7.9252280364858332E-2</c:v>
                </c:pt>
                <c:pt idx="138">
                  <c:v>7.737277964474297E-2</c:v>
                </c:pt>
                <c:pt idx="139">
                  <c:v>8.3637782045127049E-2</c:v>
                </c:pt>
                <c:pt idx="140">
                  <c:v>9.0529284685549799E-2</c:v>
                </c:pt>
                <c:pt idx="141">
                  <c:v>8.9840134421507553E-2</c:v>
                </c:pt>
                <c:pt idx="142">
                  <c:v>8.9213634181468854E-2</c:v>
                </c:pt>
                <c:pt idx="143">
                  <c:v>9.3975036005761001E-2</c:v>
                </c:pt>
                <c:pt idx="144">
                  <c:v>8.6770283245319088E-2</c:v>
                </c:pt>
                <c:pt idx="145">
                  <c:v>7.8312530004800832E-2</c:v>
                </c:pt>
                <c:pt idx="146">
                  <c:v>7.3551128180508699E-2</c:v>
                </c:pt>
                <c:pt idx="147">
                  <c:v>6.9102976476236089E-2</c:v>
                </c:pt>
                <c:pt idx="148">
                  <c:v>6.2336773883821493E-2</c:v>
                </c:pt>
                <c:pt idx="149">
                  <c:v>5.9580172827652537E-2</c:v>
                </c:pt>
                <c:pt idx="150">
                  <c:v>6.0457273163706138E-2</c:v>
                </c:pt>
                <c:pt idx="151">
                  <c:v>6.7849975996159412E-2</c:v>
                </c:pt>
                <c:pt idx="152">
                  <c:v>6.8727076332213019E-2</c:v>
                </c:pt>
                <c:pt idx="153">
                  <c:v>7.4302928468554838E-2</c:v>
                </c:pt>
                <c:pt idx="154">
                  <c:v>8.3512481997119581E-2</c:v>
                </c:pt>
                <c:pt idx="155">
                  <c:v>7.9440230436869694E-2</c:v>
                </c:pt>
                <c:pt idx="156">
                  <c:v>7.7873979836773854E-2</c:v>
                </c:pt>
                <c:pt idx="157">
                  <c:v>8.7146183389342144E-2</c:v>
                </c:pt>
                <c:pt idx="158">
                  <c:v>9.7859337493999166E-2</c:v>
                </c:pt>
                <c:pt idx="159">
                  <c:v>9.5478636581852946E-2</c:v>
                </c:pt>
                <c:pt idx="160">
                  <c:v>9.4225636101776256E-2</c:v>
                </c:pt>
                <c:pt idx="161">
                  <c:v>8.8085933749400006E-2</c:v>
                </c:pt>
                <c:pt idx="162">
                  <c:v>8.1883581373019501E-2</c:v>
                </c:pt>
                <c:pt idx="163">
                  <c:v>8.1194431108977241E-2</c:v>
                </c:pt>
                <c:pt idx="164">
                  <c:v>8.7208833413346065E-2</c:v>
                </c:pt>
                <c:pt idx="165">
                  <c:v>8.9965434469515007E-2</c:v>
                </c:pt>
                <c:pt idx="166">
                  <c:v>9.0967834853576415E-2</c:v>
                </c:pt>
                <c:pt idx="167">
                  <c:v>8.8273883821411367E-2</c:v>
                </c:pt>
                <c:pt idx="168">
                  <c:v>9.109313490158423E-2</c:v>
                </c:pt>
                <c:pt idx="169">
                  <c:v>9.685693710993741E-2</c:v>
                </c:pt>
                <c:pt idx="170">
                  <c:v>9.4852136341814594E-2</c:v>
                </c:pt>
                <c:pt idx="171">
                  <c:v>9.0028084493518928E-2</c:v>
                </c:pt>
                <c:pt idx="172">
                  <c:v>8.7396783485357774E-2</c:v>
                </c:pt>
                <c:pt idx="173">
                  <c:v>9.5854536725876002E-2</c:v>
                </c:pt>
                <c:pt idx="174">
                  <c:v>0.10205688910225616</c:v>
                </c:pt>
                <c:pt idx="175">
                  <c:v>0.10074123859817559</c:v>
                </c:pt>
                <c:pt idx="176">
                  <c:v>0.10243278924627926</c:v>
                </c:pt>
                <c:pt idx="177">
                  <c:v>0.10337253960633708</c:v>
                </c:pt>
                <c:pt idx="178">
                  <c:v>0.10681829092654831</c:v>
                </c:pt>
                <c:pt idx="179">
                  <c:v>0.1103266922707634</c:v>
                </c:pt>
                <c:pt idx="180">
                  <c:v>0.11602784445511269</c:v>
                </c:pt>
                <c:pt idx="181">
                  <c:v>0.11897239558329337</c:v>
                </c:pt>
                <c:pt idx="182">
                  <c:v>0.12022539606337003</c:v>
                </c:pt>
                <c:pt idx="183">
                  <c:v>0.12041334613538174</c:v>
                </c:pt>
                <c:pt idx="184">
                  <c:v>0.11665434469515103</c:v>
                </c:pt>
                <c:pt idx="185">
                  <c:v>0.1151507441190591</c:v>
                </c:pt>
                <c:pt idx="186">
                  <c:v>0.10462554008641378</c:v>
                </c:pt>
                <c:pt idx="187">
                  <c:v>0.10193158905424871</c:v>
                </c:pt>
                <c:pt idx="188">
                  <c:v>9.7170187229956573E-2</c:v>
                </c:pt>
                <c:pt idx="189">
                  <c:v>9.892438790206412E-2</c:v>
                </c:pt>
                <c:pt idx="190">
                  <c:v>0.10543999039846381</c:v>
                </c:pt>
                <c:pt idx="191">
                  <c:v>9.998943831012945E-2</c:v>
                </c:pt>
                <c:pt idx="192">
                  <c:v>0.10944959193470946</c:v>
                </c:pt>
                <c:pt idx="193">
                  <c:v>0.11214354296687451</c:v>
                </c:pt>
                <c:pt idx="194">
                  <c:v>0.11671699471915493</c:v>
                </c:pt>
                <c:pt idx="195">
                  <c:v>0.11853384541526639</c:v>
                </c:pt>
                <c:pt idx="196">
                  <c:v>0.12091454632741228</c:v>
                </c:pt>
                <c:pt idx="197">
                  <c:v>0.12329524723955816</c:v>
                </c:pt>
                <c:pt idx="198">
                  <c:v>0.12461089774363908</c:v>
                </c:pt>
                <c:pt idx="199">
                  <c:v>0.12711689870379245</c:v>
                </c:pt>
                <c:pt idx="200">
                  <c:v>0.13056265002400363</c:v>
                </c:pt>
                <c:pt idx="201">
                  <c:v>0.13263010081613072</c:v>
                </c:pt>
                <c:pt idx="202">
                  <c:v>0.13407105136821876</c:v>
                </c:pt>
                <c:pt idx="203">
                  <c:v>0.11677964474315883</c:v>
                </c:pt>
                <c:pt idx="204">
                  <c:v>0.10625444071051351</c:v>
                </c:pt>
                <c:pt idx="205">
                  <c:v>0.11126644263082092</c:v>
                </c:pt>
                <c:pt idx="206">
                  <c:v>0.11809529524723941</c:v>
                </c:pt>
                <c:pt idx="207">
                  <c:v>0.1300614498319731</c:v>
                </c:pt>
                <c:pt idx="208">
                  <c:v>0.1345722515602496</c:v>
                </c:pt>
                <c:pt idx="209">
                  <c:v>0.13626380220835327</c:v>
                </c:pt>
                <c:pt idx="210">
                  <c:v>0.13419635141622654</c:v>
                </c:pt>
                <c:pt idx="211">
                  <c:v>0.12918434949591914</c:v>
                </c:pt>
                <c:pt idx="212">
                  <c:v>0.13181565050408064</c:v>
                </c:pt>
                <c:pt idx="213">
                  <c:v>0.13432165146423436</c:v>
                </c:pt>
                <c:pt idx="214">
                  <c:v>0.13350720115218431</c:v>
                </c:pt>
                <c:pt idx="215">
                  <c:v>0.13519875180028795</c:v>
                </c:pt>
                <c:pt idx="216">
                  <c:v>0.13751680268842992</c:v>
                </c:pt>
                <c:pt idx="217">
                  <c:v>0.13858185309649526</c:v>
                </c:pt>
                <c:pt idx="218">
                  <c:v>0.1393336533845414</c:v>
                </c:pt>
                <c:pt idx="219">
                  <c:v>0.14046135381661062</c:v>
                </c:pt>
                <c:pt idx="220">
                  <c:v>0.14089990398463759</c:v>
                </c:pt>
                <c:pt idx="221">
                  <c:v>0.14328060489678349</c:v>
                </c:pt>
                <c:pt idx="222">
                  <c:v>0.14459625540086404</c:v>
                </c:pt>
                <c:pt idx="223">
                  <c:v>0.14315530484877567</c:v>
                </c:pt>
                <c:pt idx="224">
                  <c:v>0.14096255400864149</c:v>
                </c:pt>
                <c:pt idx="225">
                  <c:v>0.13970955352856446</c:v>
                </c:pt>
                <c:pt idx="226">
                  <c:v>0.14064930388862196</c:v>
                </c:pt>
                <c:pt idx="227">
                  <c:v>0.14146375420067203</c:v>
                </c:pt>
                <c:pt idx="228">
                  <c:v>0.13983485357657227</c:v>
                </c:pt>
                <c:pt idx="229">
                  <c:v>0.13519875180028795</c:v>
                </c:pt>
                <c:pt idx="230">
                  <c:v>0.13313130100816123</c:v>
                </c:pt>
                <c:pt idx="231">
                  <c:v>0.1339457513202113</c:v>
                </c:pt>
                <c:pt idx="232">
                  <c:v>0.13952160345655309</c:v>
                </c:pt>
                <c:pt idx="233">
                  <c:v>0.14146375420067203</c:v>
                </c:pt>
                <c:pt idx="234">
                  <c:v>0.13958425348055703</c:v>
                </c:pt>
                <c:pt idx="235">
                  <c:v>0.14165170427268373</c:v>
                </c:pt>
                <c:pt idx="236">
                  <c:v>0.14127580412866067</c:v>
                </c:pt>
                <c:pt idx="237">
                  <c:v>0.14215290446471426</c:v>
                </c:pt>
                <c:pt idx="238">
                  <c:v>0.14127580412866067</c:v>
                </c:pt>
                <c:pt idx="239">
                  <c:v>0.14359385501680266</c:v>
                </c:pt>
                <c:pt idx="240">
                  <c:v>0.14609985597695635</c:v>
                </c:pt>
                <c:pt idx="241">
                  <c:v>0.14691430628900604</c:v>
                </c:pt>
                <c:pt idx="242">
                  <c:v>0.1452854056649063</c:v>
                </c:pt>
                <c:pt idx="243">
                  <c:v>0.13952160345655309</c:v>
                </c:pt>
                <c:pt idx="244">
                  <c:v>0.14234085453672599</c:v>
                </c:pt>
                <c:pt idx="245">
                  <c:v>0.15042270763322116</c:v>
                </c:pt>
                <c:pt idx="246">
                  <c:v>0.15762746039366304</c:v>
                </c:pt>
                <c:pt idx="247">
                  <c:v>0.16132381180988956</c:v>
                </c:pt>
                <c:pt idx="248">
                  <c:v>0.15737686029764744</c:v>
                </c:pt>
                <c:pt idx="249">
                  <c:v>0.1479167066730678</c:v>
                </c:pt>
                <c:pt idx="250">
                  <c:v>0.14328060489678349</c:v>
                </c:pt>
                <c:pt idx="251">
                  <c:v>0.14002280364858363</c:v>
                </c:pt>
                <c:pt idx="252">
                  <c:v>0.14666370619299077</c:v>
                </c:pt>
                <c:pt idx="253">
                  <c:v>0.14447095535285626</c:v>
                </c:pt>
                <c:pt idx="254">
                  <c:v>0.14616250600096023</c:v>
                </c:pt>
                <c:pt idx="255">
                  <c:v>0.14678900624099858</c:v>
                </c:pt>
                <c:pt idx="256">
                  <c:v>0.14578660585693717</c:v>
                </c:pt>
                <c:pt idx="257">
                  <c:v>0.14685165626500246</c:v>
                </c:pt>
                <c:pt idx="258">
                  <c:v>0.1497335573691789</c:v>
                </c:pt>
                <c:pt idx="259">
                  <c:v>0.15317930868939011</c:v>
                </c:pt>
                <c:pt idx="260">
                  <c:v>0.15292870859337485</c:v>
                </c:pt>
                <c:pt idx="261">
                  <c:v>0.15142510801728254</c:v>
                </c:pt>
                <c:pt idx="262">
                  <c:v>0.14822995679308698</c:v>
                </c:pt>
                <c:pt idx="263">
                  <c:v>0.14710225636101776</c:v>
                </c:pt>
                <c:pt idx="264">
                  <c:v>0.14678900624099858</c:v>
                </c:pt>
                <c:pt idx="265">
                  <c:v>0.14628780604896771</c:v>
                </c:pt>
                <c:pt idx="266">
                  <c:v>0.14428300528084489</c:v>
                </c:pt>
                <c:pt idx="267">
                  <c:v>0.14246615458473344</c:v>
                </c:pt>
                <c:pt idx="268">
                  <c:v>0.14252880460873732</c:v>
                </c:pt>
                <c:pt idx="269">
                  <c:v>0.14522275564090242</c:v>
                </c:pt>
                <c:pt idx="270">
                  <c:v>0.14766610657705218</c:v>
                </c:pt>
                <c:pt idx="271">
                  <c:v>0.14584925588094108</c:v>
                </c:pt>
                <c:pt idx="272">
                  <c:v>0.14754080652904475</c:v>
                </c:pt>
                <c:pt idx="273">
                  <c:v>0.14816730676908305</c:v>
                </c:pt>
                <c:pt idx="274">
                  <c:v>0.14710225636101776</c:v>
                </c:pt>
                <c:pt idx="275">
                  <c:v>0.14735285645703303</c:v>
                </c:pt>
                <c:pt idx="276">
                  <c:v>0.14541070571291412</c:v>
                </c:pt>
                <c:pt idx="277">
                  <c:v>0.14453360537686016</c:v>
                </c:pt>
                <c:pt idx="278">
                  <c:v>0.14685165626500246</c:v>
                </c:pt>
                <c:pt idx="279">
                  <c:v>0.14848055688910222</c:v>
                </c:pt>
                <c:pt idx="280">
                  <c:v>0.14741550648103693</c:v>
                </c:pt>
                <c:pt idx="281">
                  <c:v>0.14716490638502167</c:v>
                </c:pt>
                <c:pt idx="282">
                  <c:v>0.14716490638502167</c:v>
                </c:pt>
                <c:pt idx="283">
                  <c:v>0.14866850696111361</c:v>
                </c:pt>
                <c:pt idx="284">
                  <c:v>0.15017210753720589</c:v>
                </c:pt>
                <c:pt idx="285">
                  <c:v>0.14447095535285626</c:v>
                </c:pt>
                <c:pt idx="286">
                  <c:v>0.14133845415266422</c:v>
                </c:pt>
                <c:pt idx="287">
                  <c:v>0.1383939030244839</c:v>
                </c:pt>
                <c:pt idx="288">
                  <c:v>0.13269275084013424</c:v>
                </c:pt>
                <c:pt idx="289">
                  <c:v>0.19847527604416698</c:v>
                </c:pt>
                <c:pt idx="290">
                  <c:v>0.16188766202592397</c:v>
                </c:pt>
                <c:pt idx="291">
                  <c:v>0.19227292366778678</c:v>
                </c:pt>
                <c:pt idx="292">
                  <c:v>0.20768482957273168</c:v>
                </c:pt>
                <c:pt idx="293">
                  <c:v>0.26726500240038403</c:v>
                </c:pt>
                <c:pt idx="294">
                  <c:v>0.30811281805088814</c:v>
                </c:pt>
                <c:pt idx="295">
                  <c:v>0.35127868458953432</c:v>
                </c:pt>
                <c:pt idx="296">
                  <c:v>0.40616010561689864</c:v>
                </c:pt>
                <c:pt idx="297">
                  <c:v>0.43817426788286123</c:v>
                </c:pt>
                <c:pt idx="298">
                  <c:v>0.41411665866538638</c:v>
                </c:pt>
                <c:pt idx="299">
                  <c:v>0.3829795967354776</c:v>
                </c:pt>
                <c:pt idx="300">
                  <c:v>0.40528300528084493</c:v>
                </c:pt>
                <c:pt idx="301">
                  <c:v>0.45841022563610168</c:v>
                </c:pt>
                <c:pt idx="302">
                  <c:v>0.52776380220835317</c:v>
                </c:pt>
                <c:pt idx="303">
                  <c:v>0.63076044167066725</c:v>
                </c:pt>
                <c:pt idx="304">
                  <c:v>0.63533389342294755</c:v>
                </c:pt>
                <c:pt idx="305">
                  <c:v>0.66828780604896776</c:v>
                </c:pt>
                <c:pt idx="306">
                  <c:v>0.68971411425828111</c:v>
                </c:pt>
                <c:pt idx="307">
                  <c:v>0.71389702352376372</c:v>
                </c:pt>
                <c:pt idx="308">
                  <c:v>0.79377580412866056</c:v>
                </c:pt>
                <c:pt idx="309">
                  <c:v>0.91043014882381179</c:v>
                </c:pt>
                <c:pt idx="310">
                  <c:v>0.82284541526644239</c:v>
                </c:pt>
                <c:pt idx="311">
                  <c:v>0.84433437349975993</c:v>
                </c:pt>
                <c:pt idx="312">
                  <c:v>1.0327229956793083</c:v>
                </c:pt>
                <c:pt idx="313">
                  <c:v>1.1354063850216034</c:v>
                </c:pt>
                <c:pt idx="314">
                  <c:v>1.1474978396543445</c:v>
                </c:pt>
                <c:pt idx="315">
                  <c:v>1.188658905424868</c:v>
                </c:pt>
                <c:pt idx="316">
                  <c:v>1.1277004320691308</c:v>
                </c:pt>
                <c:pt idx="317">
                  <c:v>1.1411701872299564</c:v>
                </c:pt>
                <c:pt idx="318">
                  <c:v>1.2464222275564092</c:v>
                </c:pt>
                <c:pt idx="319">
                  <c:v>1.2460463274123859</c:v>
                </c:pt>
                <c:pt idx="320">
                  <c:v>1.3274287085933747</c:v>
                </c:pt>
                <c:pt idx="321">
                  <c:v>1.3130818530964954</c:v>
                </c:pt>
                <c:pt idx="322">
                  <c:v>1.3274287085933747</c:v>
                </c:pt>
                <c:pt idx="323">
                  <c:v>1.2258730196831491</c:v>
                </c:pt>
                <c:pt idx="324">
                  <c:v>1.1689867978876616</c:v>
                </c:pt>
                <c:pt idx="325">
                  <c:v>1.2068900624099854</c:v>
                </c:pt>
                <c:pt idx="326">
                  <c:v>1.2057623619779163</c:v>
                </c:pt>
                <c:pt idx="327">
                  <c:v>1.3180938550168024</c:v>
                </c:pt>
                <c:pt idx="328">
                  <c:v>1.2524366298607774</c:v>
                </c:pt>
                <c:pt idx="329">
                  <c:v>1.125006481036966</c:v>
                </c:pt>
                <c:pt idx="330">
                  <c:v>1.0684961593855016</c:v>
                </c:pt>
                <c:pt idx="331">
                  <c:v>0.99243903024483893</c:v>
                </c:pt>
                <c:pt idx="332">
                  <c:v>0.93398655784925577</c:v>
                </c:pt>
                <c:pt idx="333">
                  <c:v>0.91970235237637998</c:v>
                </c:pt>
                <c:pt idx="334">
                  <c:v>0.84759217474795956</c:v>
                </c:pt>
                <c:pt idx="335">
                  <c:v>0.84145247239558318</c:v>
                </c:pt>
                <c:pt idx="336">
                  <c:v>0.86225228036485835</c:v>
                </c:pt>
                <c:pt idx="337">
                  <c:v>0.91281084973595772</c:v>
                </c:pt>
                <c:pt idx="338">
                  <c:v>0.89376524243879019</c:v>
                </c:pt>
                <c:pt idx="339">
                  <c:v>0.87697503600576077</c:v>
                </c:pt>
                <c:pt idx="340">
                  <c:v>0.73388238118098881</c:v>
                </c:pt>
                <c:pt idx="341">
                  <c:v>0.71853312530004787</c:v>
                </c:pt>
                <c:pt idx="342">
                  <c:v>0.73200288046087358</c:v>
                </c:pt>
                <c:pt idx="343">
                  <c:v>0.72999807969275055</c:v>
                </c:pt>
                <c:pt idx="344">
                  <c:v>0.61754128660585672</c:v>
                </c:pt>
                <c:pt idx="345">
                  <c:v>0.69911161785885734</c:v>
                </c:pt>
                <c:pt idx="346">
                  <c:v>0.78951560249639918</c:v>
                </c:pt>
                <c:pt idx="347">
                  <c:v>0.75950624099855968</c:v>
                </c:pt>
                <c:pt idx="348">
                  <c:v>0.8054287085933749</c:v>
                </c:pt>
                <c:pt idx="349">
                  <c:v>0.93367330772923662</c:v>
                </c:pt>
                <c:pt idx="350">
                  <c:v>0.99450648103696571</c:v>
                </c:pt>
                <c:pt idx="351">
                  <c:v>0.98604872779644726</c:v>
                </c:pt>
                <c:pt idx="352">
                  <c:v>0.87703768602976473</c:v>
                </c:pt>
                <c:pt idx="353">
                  <c:v>0.81169371099375898</c:v>
                </c:pt>
                <c:pt idx="354">
                  <c:v>0.77811329812770036</c:v>
                </c:pt>
                <c:pt idx="355">
                  <c:v>0.85398247719635123</c:v>
                </c:pt>
                <c:pt idx="356">
                  <c:v>0.82378516562650006</c:v>
                </c:pt>
                <c:pt idx="357">
                  <c:v>0.75524603936629842</c:v>
                </c:pt>
                <c:pt idx="358">
                  <c:v>0.73851848295727285</c:v>
                </c:pt>
                <c:pt idx="359">
                  <c:v>0.7938384541526643</c:v>
                </c:pt>
                <c:pt idx="360">
                  <c:v>0.79246015362457978</c:v>
                </c:pt>
                <c:pt idx="361">
                  <c:v>0.78932765242438774</c:v>
                </c:pt>
                <c:pt idx="362">
                  <c:v>0.80899975996159368</c:v>
                </c:pt>
                <c:pt idx="363">
                  <c:v>0.81388646183389335</c:v>
                </c:pt>
                <c:pt idx="364">
                  <c:v>0.77980484877580403</c:v>
                </c:pt>
                <c:pt idx="365">
                  <c:v>0.75718819011041749</c:v>
                </c:pt>
                <c:pt idx="366">
                  <c:v>0.73676428228516555</c:v>
                </c:pt>
                <c:pt idx="367">
                  <c:v>0.75543398943830997</c:v>
                </c:pt>
                <c:pt idx="368">
                  <c:v>0.77072059529524717</c:v>
                </c:pt>
                <c:pt idx="369">
                  <c:v>0.85141382621219375</c:v>
                </c:pt>
                <c:pt idx="370">
                  <c:v>0.89457969275084004</c:v>
                </c:pt>
                <c:pt idx="371">
                  <c:v>0.92628060489678332</c:v>
                </c:pt>
                <c:pt idx="372">
                  <c:v>0.87829068650984154</c:v>
                </c:pt>
                <c:pt idx="373">
                  <c:v>0.79747215554488704</c:v>
                </c:pt>
                <c:pt idx="374">
                  <c:v>0.73995943350936133</c:v>
                </c:pt>
                <c:pt idx="375">
                  <c:v>0.71339582333173301</c:v>
                </c:pt>
                <c:pt idx="376">
                  <c:v>0.71195487277964453</c:v>
                </c:pt>
                <c:pt idx="377">
                  <c:v>0.70844647143542949</c:v>
                </c:pt>
                <c:pt idx="378">
                  <c:v>0.69854776764282267</c:v>
                </c:pt>
                <c:pt idx="379">
                  <c:v>0.71057657225156012</c:v>
                </c:pt>
                <c:pt idx="380">
                  <c:v>0.67680820931349006</c:v>
                </c:pt>
                <c:pt idx="381">
                  <c:v>0.68470211233797407</c:v>
                </c:pt>
                <c:pt idx="382">
                  <c:v>0.66716010561689865</c:v>
                </c:pt>
                <c:pt idx="383">
                  <c:v>0.66233605376860294</c:v>
                </c:pt>
                <c:pt idx="384">
                  <c:v>0.6464855976956313</c:v>
                </c:pt>
                <c:pt idx="385">
                  <c:v>0.65751200192030712</c:v>
                </c:pt>
                <c:pt idx="386">
                  <c:v>0.62624963994239069</c:v>
                </c:pt>
                <c:pt idx="387">
                  <c:v>0.62781589054248677</c:v>
                </c:pt>
                <c:pt idx="388">
                  <c:v>0.63852904464714344</c:v>
                </c:pt>
                <c:pt idx="389">
                  <c:v>0.63727604416706674</c:v>
                </c:pt>
                <c:pt idx="390">
                  <c:v>0.6675986557849255</c:v>
                </c:pt>
                <c:pt idx="391">
                  <c:v>0.65807585213634168</c:v>
                </c:pt>
                <c:pt idx="392">
                  <c:v>0.61165218434949586</c:v>
                </c:pt>
                <c:pt idx="393">
                  <c:v>0.58878492558809414</c:v>
                </c:pt>
                <c:pt idx="394">
                  <c:v>0.54430340854536707</c:v>
                </c:pt>
                <c:pt idx="395">
                  <c:v>0.67705880940950547</c:v>
                </c:pt>
                <c:pt idx="396">
                  <c:v>0.64899159865578482</c:v>
                </c:pt>
                <c:pt idx="397">
                  <c:v>0.7647061929908785</c:v>
                </c:pt>
                <c:pt idx="398">
                  <c:v>0.79120715314450296</c:v>
                </c:pt>
                <c:pt idx="399">
                  <c:v>0.79252280364858363</c:v>
                </c:pt>
                <c:pt idx="400">
                  <c:v>0.66803720595295246</c:v>
                </c:pt>
                <c:pt idx="401">
                  <c:v>0.62474603936629858</c:v>
                </c:pt>
                <c:pt idx="402">
                  <c:v>0.58602832453192488</c:v>
                </c:pt>
                <c:pt idx="403">
                  <c:v>0.56917546807489183</c:v>
                </c:pt>
                <c:pt idx="404">
                  <c:v>0.56692006721075361</c:v>
                </c:pt>
                <c:pt idx="405">
                  <c:v>0.58038982237157943</c:v>
                </c:pt>
                <c:pt idx="406">
                  <c:v>0.64535789726356207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2F-4828-828C-E20FF966B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'013C'!$S$14:$S$950</c:f>
              <c:numCache>
                <c:formatCode>0.0</c:formatCode>
                <c:ptCount val="9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4.9113022776106699E-2</c:v>
                </c:pt>
                <c:pt idx="5">
                  <c:v>0</c:v>
                </c:pt>
                <c:pt idx="6">
                  <c:v>1.8355992262569829</c:v>
                </c:pt>
                <c:pt idx="7">
                  <c:v>2.977477005801461</c:v>
                </c:pt>
                <c:pt idx="8">
                  <c:v>2.667451049527287</c:v>
                </c:pt>
                <c:pt idx="9">
                  <c:v>0.35913897905027853</c:v>
                </c:pt>
                <c:pt idx="10">
                  <c:v>1.0190952226042114</c:v>
                </c:pt>
                <c:pt idx="11">
                  <c:v>1.3107037953373442</c:v>
                </c:pt>
                <c:pt idx="12">
                  <c:v>1.1909908023205837</c:v>
                </c:pt>
                <c:pt idx="13">
                  <c:v>4.6043458852599105E-2</c:v>
                </c:pt>
                <c:pt idx="14">
                  <c:v>0.27933031703910544</c:v>
                </c:pt>
                <c:pt idx="15">
                  <c:v>4.9113022776106699E-2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7.980866201117312E-2</c:v>
                </c:pt>
                <c:pt idx="20">
                  <c:v>0.25477380565105207</c:v>
                </c:pt>
                <c:pt idx="21">
                  <c:v>0.36834767082079922</c:v>
                </c:pt>
                <c:pt idx="22">
                  <c:v>0</c:v>
                </c:pt>
                <c:pt idx="23">
                  <c:v>0</c:v>
                </c:pt>
                <c:pt idx="24">
                  <c:v>1.3045646674903308</c:v>
                </c:pt>
                <c:pt idx="25">
                  <c:v>1.1173212681564237</c:v>
                </c:pt>
                <c:pt idx="26">
                  <c:v>1.0589995536097976</c:v>
                </c:pt>
                <c:pt idx="27">
                  <c:v>1.1510864713149978</c:v>
                </c:pt>
                <c:pt idx="28">
                  <c:v>3.6159463018908462</c:v>
                </c:pt>
                <c:pt idx="29">
                  <c:v>4.9297196611516965</c:v>
                </c:pt>
                <c:pt idx="30">
                  <c:v>4.9696239921572829</c:v>
                </c:pt>
                <c:pt idx="31">
                  <c:v>5.0586413459389776</c:v>
                </c:pt>
                <c:pt idx="32">
                  <c:v>5.0402239623979366</c:v>
                </c:pt>
                <c:pt idx="33">
                  <c:v>3.8093288290717653</c:v>
                </c:pt>
                <c:pt idx="34">
                  <c:v>4.1162852214224319</c:v>
                </c:pt>
                <c:pt idx="35">
                  <c:v>4.9819022478513109</c:v>
                </c:pt>
                <c:pt idx="36">
                  <c:v>5.1660760832617099</c:v>
                </c:pt>
                <c:pt idx="37">
                  <c:v>5.2182586699613234</c:v>
                </c:pt>
                <c:pt idx="38">
                  <c:v>6.9617709785131066</c:v>
                </c:pt>
                <c:pt idx="39">
                  <c:v>7.6462837334550926</c:v>
                </c:pt>
                <c:pt idx="40">
                  <c:v>7.5603359435969049</c:v>
                </c:pt>
                <c:pt idx="41">
                  <c:v>6.7622493234851744</c:v>
                </c:pt>
                <c:pt idx="42">
                  <c:v>6.3325103741942401</c:v>
                </c:pt>
                <c:pt idx="43">
                  <c:v>7.7353010872367847</c:v>
                </c:pt>
                <c:pt idx="44">
                  <c:v>7.5419185600558665</c:v>
                </c:pt>
                <c:pt idx="45">
                  <c:v>7.2411012955522125</c:v>
                </c:pt>
                <c:pt idx="46">
                  <c:v>7.9777966371938103</c:v>
                </c:pt>
                <c:pt idx="47">
                  <c:v>8.465857301031372</c:v>
                </c:pt>
                <c:pt idx="48">
                  <c:v>6.3478581938117733</c:v>
                </c:pt>
                <c:pt idx="49">
                  <c:v>6.0470409293081229</c:v>
                </c:pt>
                <c:pt idx="50">
                  <c:v>6.8604753690373874</c:v>
                </c:pt>
                <c:pt idx="51">
                  <c:v>7.6800489366136659</c:v>
                </c:pt>
                <c:pt idx="52">
                  <c:v>7.8335271327889986</c:v>
                </c:pt>
                <c:pt idx="53">
                  <c:v>7.7475793429308109</c:v>
                </c:pt>
                <c:pt idx="54">
                  <c:v>5.9610931394499351</c:v>
                </c:pt>
                <c:pt idx="55">
                  <c:v>6.3355799381177471</c:v>
                </c:pt>
                <c:pt idx="56">
                  <c:v>6.624118946927374</c:v>
                </c:pt>
                <c:pt idx="57">
                  <c:v>6.8052232184142678</c:v>
                </c:pt>
                <c:pt idx="58">
                  <c:v>6.9280057753545341</c:v>
                </c:pt>
                <c:pt idx="59">
                  <c:v>7.0507883322947995</c:v>
                </c:pt>
                <c:pt idx="60">
                  <c:v>7.2196143480876662</c:v>
                </c:pt>
                <c:pt idx="61">
                  <c:v>8.7022137231413836</c:v>
                </c:pt>
                <c:pt idx="62">
                  <c:v>7.9225444865706915</c:v>
                </c:pt>
                <c:pt idx="63">
                  <c:v>6.6456058943919185</c:v>
                </c:pt>
                <c:pt idx="64">
                  <c:v>6.7438319399441333</c:v>
                </c:pt>
                <c:pt idx="65">
                  <c:v>6.6670928418564657</c:v>
                </c:pt>
                <c:pt idx="66">
                  <c:v>6.8666144968844005</c:v>
                </c:pt>
                <c:pt idx="67">
                  <c:v>7.0477187683712934</c:v>
                </c:pt>
                <c:pt idx="68">
                  <c:v>7.2226839120111741</c:v>
                </c:pt>
                <c:pt idx="69">
                  <c:v>7.271796934787278</c:v>
                </c:pt>
                <c:pt idx="70">
                  <c:v>7.4160664391920932</c:v>
                </c:pt>
                <c:pt idx="71">
                  <c:v>7.5818228910614511</c:v>
                </c:pt>
                <c:pt idx="72">
                  <c:v>7.7353010872367847</c:v>
                </c:pt>
                <c:pt idx="73">
                  <c:v>7.3945794917275451</c:v>
                </c:pt>
                <c:pt idx="74">
                  <c:v>8.2141530593038237</c:v>
                </c:pt>
                <c:pt idx="75">
                  <c:v>8.2939617213149983</c:v>
                </c:pt>
                <c:pt idx="76">
                  <c:v>2.7840944786205415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0.48192153599054527</c:v>
                </c:pt>
                <c:pt idx="85">
                  <c:v>1.2339646972496776</c:v>
                </c:pt>
                <c:pt idx="86">
                  <c:v>1.740442744628276</c:v>
                </c:pt>
                <c:pt idx="87">
                  <c:v>2.0074948059733555</c:v>
                </c:pt>
                <c:pt idx="88">
                  <c:v>2.1057208515255685</c:v>
                </c:pt>
                <c:pt idx="89">
                  <c:v>2.4955554698109146</c:v>
                </c:pt>
                <c:pt idx="90">
                  <c:v>2.667451049527287</c:v>
                </c:pt>
                <c:pt idx="91">
                  <c:v>4.604345885259991</c:v>
                </c:pt>
                <c:pt idx="92">
                  <c:v>8.8925266863987957</c:v>
                </c:pt>
                <c:pt idx="93">
                  <c:v>9.8103262995272882</c:v>
                </c:pt>
                <c:pt idx="94">
                  <c:v>10.924578003760203</c:v>
                </c:pt>
                <c:pt idx="95">
                  <c:v>11.237673523957884</c:v>
                </c:pt>
                <c:pt idx="96">
                  <c:v>11.642855961860764</c:v>
                </c:pt>
                <c:pt idx="97">
                  <c:v>12.029621016222602</c:v>
                </c:pt>
                <c:pt idx="98">
                  <c:v>10.853978033519551</c:v>
                </c:pt>
                <c:pt idx="99">
                  <c:v>11.14865617017619</c:v>
                </c:pt>
                <c:pt idx="100">
                  <c:v>11.615229886549205</c:v>
                </c:pt>
                <c:pt idx="101">
                  <c:v>12.284394821873654</c:v>
                </c:pt>
                <c:pt idx="102">
                  <c:v>12.846125019875377</c:v>
                </c:pt>
                <c:pt idx="103">
                  <c:v>13.324976991942414</c:v>
                </c:pt>
                <c:pt idx="104">
                  <c:v>13.80689852793296</c:v>
                </c:pt>
                <c:pt idx="105">
                  <c:v>14.316446139235065</c:v>
                </c:pt>
                <c:pt idx="106">
                  <c:v>14.776880727761064</c:v>
                </c:pt>
                <c:pt idx="107">
                  <c:v>15.218897932746021</c:v>
                </c:pt>
                <c:pt idx="108">
                  <c:v>15.627149934572413</c:v>
                </c:pt>
                <c:pt idx="109">
                  <c:v>16.016984552857753</c:v>
                </c:pt>
                <c:pt idx="110">
                  <c:v>16.296314869896861</c:v>
                </c:pt>
                <c:pt idx="111">
                  <c:v>16.495836524924798</c:v>
                </c:pt>
                <c:pt idx="112">
                  <c:v>16.836558120434038</c:v>
                </c:pt>
                <c:pt idx="113">
                  <c:v>17.069844978620541</c:v>
                </c:pt>
                <c:pt idx="114">
                  <c:v>17.072914542544048</c:v>
                </c:pt>
                <c:pt idx="115">
                  <c:v>17.422844829823809</c:v>
                </c:pt>
                <c:pt idx="116">
                  <c:v>17.785053372797591</c:v>
                </c:pt>
                <c:pt idx="117">
                  <c:v>18.002992411366563</c:v>
                </c:pt>
                <c:pt idx="118">
                  <c:v>18.156470607541902</c:v>
                </c:pt>
                <c:pt idx="119">
                  <c:v>18.893165949183498</c:v>
                </c:pt>
                <c:pt idx="120">
                  <c:v>18.905444204877522</c:v>
                </c:pt>
                <c:pt idx="121">
                  <c:v>18.994461558659218</c:v>
                </c:pt>
                <c:pt idx="122">
                  <c:v>19.098826732058448</c:v>
                </c:pt>
                <c:pt idx="123">
                  <c:v>19.104965859905459</c:v>
                </c:pt>
                <c:pt idx="124">
                  <c:v>18.997531122582721</c:v>
                </c:pt>
                <c:pt idx="125">
                  <c:v>19.126452807370001</c:v>
                </c:pt>
                <c:pt idx="126">
                  <c:v>18.859400746024928</c:v>
                </c:pt>
                <c:pt idx="127">
                  <c:v>18.840983362483883</c:v>
                </c:pt>
                <c:pt idx="128">
                  <c:v>19.27993100354534</c:v>
                </c:pt>
                <c:pt idx="129">
                  <c:v>19.663626493983671</c:v>
                </c:pt>
                <c:pt idx="130">
                  <c:v>19.884635096476149</c:v>
                </c:pt>
                <c:pt idx="131">
                  <c:v>19.826313381929527</c:v>
                </c:pt>
                <c:pt idx="132">
                  <c:v>20.817782529222171</c:v>
                </c:pt>
                <c:pt idx="133">
                  <c:v>20.931356394391919</c:v>
                </c:pt>
                <c:pt idx="134">
                  <c:v>20.845408604533734</c:v>
                </c:pt>
                <c:pt idx="135">
                  <c:v>21.385651855070911</c:v>
                </c:pt>
                <c:pt idx="136">
                  <c:v>21.775486473356253</c:v>
                </c:pt>
                <c:pt idx="137">
                  <c:v>22.045608098624836</c:v>
                </c:pt>
                <c:pt idx="138">
                  <c:v>21.563686562634295</c:v>
                </c:pt>
                <c:pt idx="139">
                  <c:v>21.370304035453369</c:v>
                </c:pt>
                <c:pt idx="140">
                  <c:v>21.769347345509242</c:v>
                </c:pt>
                <c:pt idx="141">
                  <c:v>22.100860249247962</c:v>
                </c:pt>
                <c:pt idx="142">
                  <c:v>22.017982023313277</c:v>
                </c:pt>
                <c:pt idx="143">
                  <c:v>22.281964520734846</c:v>
                </c:pt>
                <c:pt idx="144">
                  <c:v>22.552086146003443</c:v>
                </c:pt>
                <c:pt idx="145">
                  <c:v>16.646245157176619</c:v>
                </c:pt>
                <c:pt idx="146">
                  <c:v>18.1104271486893</c:v>
                </c:pt>
                <c:pt idx="147">
                  <c:v>18.398966157498922</c:v>
                </c:pt>
                <c:pt idx="148">
                  <c:v>18.78266164793726</c:v>
                </c:pt>
                <c:pt idx="149">
                  <c:v>19.193983213687151</c:v>
                </c:pt>
                <c:pt idx="150">
                  <c:v>19.89384378824667</c:v>
                </c:pt>
                <c:pt idx="151">
                  <c:v>20.876104243768793</c:v>
                </c:pt>
                <c:pt idx="152">
                  <c:v>21.833808187902875</c:v>
                </c:pt>
                <c:pt idx="153">
                  <c:v>21.9842168201547</c:v>
                </c:pt>
                <c:pt idx="154">
                  <c:v>22.739329545337345</c:v>
                </c:pt>
                <c:pt idx="155">
                  <c:v>22.518320942844866</c:v>
                </c:pt>
                <c:pt idx="156">
                  <c:v>23.070842449076064</c:v>
                </c:pt>
                <c:pt idx="157">
                  <c:v>23.727729128706489</c:v>
                </c:pt>
                <c:pt idx="158">
                  <c:v>23.936459475504936</c:v>
                </c:pt>
                <c:pt idx="159">
                  <c:v>23.715450873012461</c:v>
                </c:pt>
                <c:pt idx="160">
                  <c:v>23.684755233777395</c:v>
                </c:pt>
                <c:pt idx="161">
                  <c:v>23.908833400193377</c:v>
                </c:pt>
                <c:pt idx="162">
                  <c:v>24.123702874838845</c:v>
                </c:pt>
                <c:pt idx="163">
                  <c:v>24.565720079823802</c:v>
                </c:pt>
                <c:pt idx="164">
                  <c:v>24.627111358293938</c:v>
                </c:pt>
                <c:pt idx="165">
                  <c:v>24.363128860872365</c:v>
                </c:pt>
                <c:pt idx="166">
                  <c:v>24.685433072840564</c:v>
                </c:pt>
                <c:pt idx="167">
                  <c:v>24.789798246239791</c:v>
                </c:pt>
                <c:pt idx="168">
                  <c:v>25.231815451224747</c:v>
                </c:pt>
                <c:pt idx="169">
                  <c:v>25.670763092286208</c:v>
                </c:pt>
                <c:pt idx="170">
                  <c:v>25.888702130855172</c:v>
                </c:pt>
                <c:pt idx="171">
                  <c:v>25.787406521379456</c:v>
                </c:pt>
                <c:pt idx="172">
                  <c:v>26.192588959282336</c:v>
                </c:pt>
                <c:pt idx="173">
                  <c:v>27.196336362269019</c:v>
                </c:pt>
                <c:pt idx="174">
                  <c:v>27.463388423614095</c:v>
                </c:pt>
                <c:pt idx="175">
                  <c:v>27.675188334336049</c:v>
                </c:pt>
                <c:pt idx="176">
                  <c:v>27.776483943811769</c:v>
                </c:pt>
                <c:pt idx="177">
                  <c:v>28.335144577889988</c:v>
                </c:pt>
                <c:pt idx="178">
                  <c:v>28.73111832402234</c:v>
                </c:pt>
                <c:pt idx="179">
                  <c:v>28.510109721529865</c:v>
                </c:pt>
                <c:pt idx="180">
                  <c:v>28.316727194348946</c:v>
                </c:pt>
                <c:pt idx="181">
                  <c:v>28.45792713483025</c:v>
                </c:pt>
                <c:pt idx="182">
                  <c:v>28.519318413300383</c:v>
                </c:pt>
                <c:pt idx="183">
                  <c:v>28.169388126020621</c:v>
                </c:pt>
                <c:pt idx="184">
                  <c:v>26.83412781929523</c:v>
                </c:pt>
                <c:pt idx="185">
                  <c:v>26.751249593360548</c:v>
                </c:pt>
                <c:pt idx="186">
                  <c:v>27.085832061022771</c:v>
                </c:pt>
                <c:pt idx="187">
                  <c:v>27.567753597013322</c:v>
                </c:pt>
                <c:pt idx="188">
                  <c:v>28.058883824774384</c:v>
                </c:pt>
                <c:pt idx="189">
                  <c:v>28.651309662011172</c:v>
                </c:pt>
                <c:pt idx="190">
                  <c:v>29.154718145466266</c:v>
                </c:pt>
                <c:pt idx="191">
                  <c:v>29.50157886882252</c:v>
                </c:pt>
                <c:pt idx="192">
                  <c:v>29.725657035238505</c:v>
                </c:pt>
                <c:pt idx="193">
                  <c:v>30.652665340137521</c:v>
                </c:pt>
                <c:pt idx="194">
                  <c:v>31.217465102062739</c:v>
                </c:pt>
                <c:pt idx="195">
                  <c:v>31.459960652019767</c:v>
                </c:pt>
                <c:pt idx="196">
                  <c:v>31.779195300064465</c:v>
                </c:pt>
                <c:pt idx="197">
                  <c:v>32.190516865814352</c:v>
                </c:pt>
                <c:pt idx="198">
                  <c:v>32.509751513859044</c:v>
                </c:pt>
                <c:pt idx="199">
                  <c:v>32.822847034056721</c:v>
                </c:pt>
                <c:pt idx="200">
                  <c:v>33.083759967554791</c:v>
                </c:pt>
                <c:pt idx="201">
                  <c:v>33.21268165234207</c:v>
                </c:pt>
                <c:pt idx="202">
                  <c:v>33.326255517511811</c:v>
                </c:pt>
                <c:pt idx="203">
                  <c:v>33.381507668134944</c:v>
                </c:pt>
                <c:pt idx="204">
                  <c:v>33.519638044692748</c:v>
                </c:pt>
                <c:pt idx="205">
                  <c:v>33.823524873119901</c:v>
                </c:pt>
                <c:pt idx="206">
                  <c:v>33.541124992157286</c:v>
                </c:pt>
                <c:pt idx="207">
                  <c:v>33.258725111194671</c:v>
                </c:pt>
                <c:pt idx="208">
                  <c:v>32.764525319510092</c:v>
                </c:pt>
                <c:pt idx="209">
                  <c:v>32.494403694241512</c:v>
                </c:pt>
                <c:pt idx="210">
                  <c:v>32.641742762569841</c:v>
                </c:pt>
                <c:pt idx="211">
                  <c:v>33.080690403631287</c:v>
                </c:pt>
                <c:pt idx="212">
                  <c:v>33.593307578856901</c:v>
                </c:pt>
                <c:pt idx="213">
                  <c:v>34.649237568543185</c:v>
                </c:pt>
                <c:pt idx="214">
                  <c:v>34.904011374194241</c:v>
                </c:pt>
                <c:pt idx="215">
                  <c:v>34.907080938117751</c:v>
                </c:pt>
                <c:pt idx="216">
                  <c:v>34.673794079931248</c:v>
                </c:pt>
                <c:pt idx="217">
                  <c:v>34.440507221744731</c:v>
                </c:pt>
                <c:pt idx="218">
                  <c:v>34.547941959067472</c:v>
                </c:pt>
                <c:pt idx="219">
                  <c:v>34.75974186978943</c:v>
                </c:pt>
                <c:pt idx="220">
                  <c:v>34.910150502041247</c:v>
                </c:pt>
                <c:pt idx="221">
                  <c:v>34.940846141276317</c:v>
                </c:pt>
                <c:pt idx="222">
                  <c:v>34.719837538783842</c:v>
                </c:pt>
                <c:pt idx="223">
                  <c:v>34.719837538783842</c:v>
                </c:pt>
                <c:pt idx="224">
                  <c:v>34.962333088740863</c:v>
                </c:pt>
                <c:pt idx="225">
                  <c:v>35.416628549419855</c:v>
                </c:pt>
                <c:pt idx="226">
                  <c:v>35.806463167705196</c:v>
                </c:pt>
                <c:pt idx="227">
                  <c:v>35.815671859475714</c:v>
                </c:pt>
                <c:pt idx="228">
                  <c:v>35.542480670283624</c:v>
                </c:pt>
                <c:pt idx="229">
                  <c:v>36.067376101203259</c:v>
                </c:pt>
                <c:pt idx="230">
                  <c:v>36.57999327642888</c:v>
                </c:pt>
                <c:pt idx="231">
                  <c:v>37.411845099699185</c:v>
                </c:pt>
                <c:pt idx="232">
                  <c:v>37.758705823055443</c:v>
                </c:pt>
                <c:pt idx="233">
                  <c:v>38.391035991297812</c:v>
                </c:pt>
                <c:pt idx="234">
                  <c:v>38.504609856467553</c:v>
                </c:pt>
                <c:pt idx="235">
                  <c:v>38.584418518478721</c:v>
                </c:pt>
                <c:pt idx="236">
                  <c:v>38.697992383648476</c:v>
                </c:pt>
                <c:pt idx="237">
                  <c:v>39.075548746239789</c:v>
                </c:pt>
                <c:pt idx="238">
                  <c:v>39.664905019553075</c:v>
                </c:pt>
                <c:pt idx="239">
                  <c:v>40.106922224538025</c:v>
                </c:pt>
                <c:pt idx="240">
                  <c:v>40.502895970670394</c:v>
                </c:pt>
                <c:pt idx="241">
                  <c:v>40.125339608079067</c:v>
                </c:pt>
                <c:pt idx="242">
                  <c:v>41.187408725612372</c:v>
                </c:pt>
                <c:pt idx="243">
                  <c:v>41.205826109153413</c:v>
                </c:pt>
                <c:pt idx="244">
                  <c:v>41.574173779974217</c:v>
                </c:pt>
                <c:pt idx="245">
                  <c:v>41.752208487537608</c:v>
                </c:pt>
                <c:pt idx="246">
                  <c:v>39.71401804232918</c:v>
                </c:pt>
                <c:pt idx="247">
                  <c:v>39.403992086055013</c:v>
                </c:pt>
                <c:pt idx="248">
                  <c:v>38.544514187473148</c:v>
                </c:pt>
                <c:pt idx="249">
                  <c:v>39.2198182506446</c:v>
                </c:pt>
                <c:pt idx="250">
                  <c:v>39.855217982810487</c:v>
                </c:pt>
                <c:pt idx="251">
                  <c:v>40.331000390954017</c:v>
                </c:pt>
                <c:pt idx="252">
                  <c:v>40.69627849785131</c:v>
                </c:pt>
                <c:pt idx="253">
                  <c:v>42.608616822195962</c:v>
                </c:pt>
                <c:pt idx="254">
                  <c:v>42.863390627847011</c:v>
                </c:pt>
                <c:pt idx="255">
                  <c:v>42.473556009561662</c:v>
                </c:pt>
                <c:pt idx="256">
                  <c:v>41.917964939406964</c:v>
                </c:pt>
                <c:pt idx="257">
                  <c:v>41.552686832509679</c:v>
                </c:pt>
                <c:pt idx="258">
                  <c:v>41.543478140739154</c:v>
                </c:pt>
                <c:pt idx="259">
                  <c:v>41.669330261602923</c:v>
                </c:pt>
                <c:pt idx="260">
                  <c:v>41.976286653953586</c:v>
                </c:pt>
                <c:pt idx="261">
                  <c:v>42.424442986785557</c:v>
                </c:pt>
                <c:pt idx="262">
                  <c:v>42.691495048130641</c:v>
                </c:pt>
                <c:pt idx="263">
                  <c:v>43.087468794262996</c:v>
                </c:pt>
                <c:pt idx="264">
                  <c:v>43.323825216373017</c:v>
                </c:pt>
                <c:pt idx="265">
                  <c:v>43.477303412548345</c:v>
                </c:pt>
                <c:pt idx="266">
                  <c:v>43.821094571981092</c:v>
                </c:pt>
                <c:pt idx="267">
                  <c:v>44.140329220025784</c:v>
                </c:pt>
                <c:pt idx="268">
                  <c:v>44.849398486355824</c:v>
                </c:pt>
                <c:pt idx="269">
                  <c:v>45.233093976794159</c:v>
                </c:pt>
                <c:pt idx="270">
                  <c:v>45.325180894499361</c:v>
                </c:pt>
                <c:pt idx="271">
                  <c:v>45.45103301536313</c:v>
                </c:pt>
                <c:pt idx="272">
                  <c:v>45.497076474215731</c:v>
                </c:pt>
                <c:pt idx="273">
                  <c:v>46.190797920928233</c:v>
                </c:pt>
                <c:pt idx="274">
                  <c:v>46.430223906961757</c:v>
                </c:pt>
                <c:pt idx="275">
                  <c:v>46.746388991082938</c:v>
                </c:pt>
                <c:pt idx="276">
                  <c:v>47.130084481521273</c:v>
                </c:pt>
                <c:pt idx="277">
                  <c:v>47.547545175118174</c:v>
                </c:pt>
                <c:pt idx="278">
                  <c:v>48.290379644606794</c:v>
                </c:pt>
                <c:pt idx="279">
                  <c:v>47.799249416845718</c:v>
                </c:pt>
                <c:pt idx="280">
                  <c:v>47.888266770627418</c:v>
                </c:pt>
                <c:pt idx="281">
                  <c:v>48.299588336377312</c:v>
                </c:pt>
                <c:pt idx="282">
                  <c:v>48.34256223130641</c:v>
                </c:pt>
                <c:pt idx="283">
                  <c:v>48.339492667382899</c:v>
                </c:pt>
                <c:pt idx="284">
                  <c:v>48.284240516759773</c:v>
                </c:pt>
                <c:pt idx="285">
                  <c:v>49.404631348839708</c:v>
                </c:pt>
                <c:pt idx="286">
                  <c:v>49.923387651912329</c:v>
                </c:pt>
                <c:pt idx="287">
                  <c:v>50.813561189729263</c:v>
                </c:pt>
                <c:pt idx="288">
                  <c:v>50.967039385904599</c:v>
                </c:pt>
                <c:pt idx="289">
                  <c:v>50.942482874516536</c:v>
                </c:pt>
                <c:pt idx="290">
                  <c:v>50.153604946175335</c:v>
                </c:pt>
                <c:pt idx="291">
                  <c:v>36.837836646003439</c:v>
                </c:pt>
                <c:pt idx="292">
                  <c:v>37.301340798452948</c:v>
                </c:pt>
                <c:pt idx="293">
                  <c:v>30.00498735227761</c:v>
                </c:pt>
                <c:pt idx="294">
                  <c:v>26.530240990868069</c:v>
                </c:pt>
                <c:pt idx="295">
                  <c:v>25.222606759454226</c:v>
                </c:pt>
                <c:pt idx="296">
                  <c:v>25.105963330360979</c:v>
                </c:pt>
                <c:pt idx="297">
                  <c:v>22.954199019982806</c:v>
                </c:pt>
                <c:pt idx="298">
                  <c:v>22.364842746669535</c:v>
                </c:pt>
                <c:pt idx="299">
                  <c:v>21.364164907606359</c:v>
                </c:pt>
                <c:pt idx="300">
                  <c:v>21.686469119574557</c:v>
                </c:pt>
                <c:pt idx="301">
                  <c:v>20.725695611516976</c:v>
                </c:pt>
                <c:pt idx="302">
                  <c:v>23.847442121723255</c:v>
                </c:pt>
                <c:pt idx="303">
                  <c:v>23.313337999033084</c:v>
                </c:pt>
                <c:pt idx="304">
                  <c:v>23.703172617318437</c:v>
                </c:pt>
                <c:pt idx="305">
                  <c:v>26.800362616136656</c:v>
                </c:pt>
                <c:pt idx="306">
                  <c:v>29.995778660507092</c:v>
                </c:pt>
                <c:pt idx="307">
                  <c:v>33.065342584013749</c:v>
                </c:pt>
                <c:pt idx="308">
                  <c:v>34.167316032552641</c:v>
                </c:pt>
                <c:pt idx="309">
                  <c:v>33.320116389664811</c:v>
                </c:pt>
                <c:pt idx="310">
                  <c:v>32.988603485926092</c:v>
                </c:pt>
                <c:pt idx="311">
                  <c:v>32.190516865814352</c:v>
                </c:pt>
                <c:pt idx="312">
                  <c:v>29.277500702406524</c:v>
                </c:pt>
                <c:pt idx="313">
                  <c:v>27.153362467339925</c:v>
                </c:pt>
                <c:pt idx="314">
                  <c:v>24.581067899441344</c:v>
                </c:pt>
                <c:pt idx="315">
                  <c:v>19.629861290825097</c:v>
                </c:pt>
                <c:pt idx="316">
                  <c:v>17.557905642458095</c:v>
                </c:pt>
                <c:pt idx="317">
                  <c:v>14.543593869574559</c:v>
                </c:pt>
                <c:pt idx="318">
                  <c:v>14.040185386119465</c:v>
                </c:pt>
                <c:pt idx="319">
                  <c:v>12.597490342071335</c:v>
                </c:pt>
                <c:pt idx="320">
                  <c:v>11.283716982810486</c:v>
                </c:pt>
                <c:pt idx="321">
                  <c:v>9.4082134255479151</c:v>
                </c:pt>
                <c:pt idx="322">
                  <c:v>8.7728136933820373</c:v>
                </c:pt>
                <c:pt idx="323">
                  <c:v>8.4320920978727987</c:v>
                </c:pt>
                <c:pt idx="324">
                  <c:v>8.4505094814138371</c:v>
                </c:pt>
                <c:pt idx="325">
                  <c:v>8.4228834061022759</c:v>
                </c:pt>
                <c:pt idx="326">
                  <c:v>8.4198138421787689</c:v>
                </c:pt>
                <c:pt idx="327">
                  <c:v>8.4443703535668249</c:v>
                </c:pt>
                <c:pt idx="328">
                  <c:v>8.3676312554791572</c:v>
                </c:pt>
                <c:pt idx="329">
                  <c:v>8.5180398877309838</c:v>
                </c:pt>
                <c:pt idx="330">
                  <c:v>8.625474625053716</c:v>
                </c:pt>
                <c:pt idx="331">
                  <c:v>8.7144919788354098</c:v>
                </c:pt>
                <c:pt idx="332">
                  <c:v>9.0582831382681572</c:v>
                </c:pt>
                <c:pt idx="333">
                  <c:v>9.1687874395143965</c:v>
                </c:pt>
                <c:pt idx="334">
                  <c:v>9.3007786882251828</c:v>
                </c:pt>
                <c:pt idx="335">
                  <c:v>9.4419786287064884</c:v>
                </c:pt>
                <c:pt idx="336">
                  <c:v>9.8747871419209261</c:v>
                </c:pt>
                <c:pt idx="337">
                  <c:v>10.058960977331328</c:v>
                </c:pt>
                <c:pt idx="338">
                  <c:v>10.187882662118607</c:v>
                </c:pt>
                <c:pt idx="339">
                  <c:v>10.135700075418994</c:v>
                </c:pt>
                <c:pt idx="340">
                  <c:v>10.129560947571981</c:v>
                </c:pt>
                <c:pt idx="341">
                  <c:v>10.236995684894712</c:v>
                </c:pt>
                <c:pt idx="342">
                  <c:v>10.617621611409538</c:v>
                </c:pt>
                <c:pt idx="343">
                  <c:v>10.731195476579286</c:v>
                </c:pt>
                <c:pt idx="344">
                  <c:v>10.952204079071764</c:v>
                </c:pt>
                <c:pt idx="345">
                  <c:v>11.065777944241512</c:v>
                </c:pt>
                <c:pt idx="346">
                  <c:v>11.464821254297378</c:v>
                </c:pt>
                <c:pt idx="347">
                  <c:v>11.704247240330897</c:v>
                </c:pt>
                <c:pt idx="348">
                  <c:v>11.805542849806619</c:v>
                </c:pt>
                <c:pt idx="349">
                  <c:v>11.983577557370003</c:v>
                </c:pt>
                <c:pt idx="350">
                  <c:v>12.109429678233774</c:v>
                </c:pt>
                <c:pt idx="351">
                  <c:v>12.265977438332616</c:v>
                </c:pt>
                <c:pt idx="352">
                  <c:v>12.45629040159003</c:v>
                </c:pt>
                <c:pt idx="353">
                  <c:v>12.711064207241082</c:v>
                </c:pt>
                <c:pt idx="354">
                  <c:v>12.981185832509668</c:v>
                </c:pt>
                <c:pt idx="355">
                  <c:v>13.057924930597336</c:v>
                </c:pt>
                <c:pt idx="356">
                  <c:v>13.392507398259561</c:v>
                </c:pt>
                <c:pt idx="357">
                  <c:v>13.358742195100987</c:v>
                </c:pt>
                <c:pt idx="358">
                  <c:v>13.226750946390201</c:v>
                </c:pt>
                <c:pt idx="359">
                  <c:v>13.229820510313706</c:v>
                </c:pt>
                <c:pt idx="360">
                  <c:v>13.211403126772669</c:v>
                </c:pt>
                <c:pt idx="361">
                  <c:v>13.278933533089814</c:v>
                </c:pt>
                <c:pt idx="362">
                  <c:v>13.61658556467555</c:v>
                </c:pt>
                <c:pt idx="363">
                  <c:v>13.601237745058013</c:v>
                </c:pt>
                <c:pt idx="364">
                  <c:v>13.355672631177482</c:v>
                </c:pt>
                <c:pt idx="365">
                  <c:v>13.545985594434894</c:v>
                </c:pt>
                <c:pt idx="366">
                  <c:v>13.635002948216586</c:v>
                </c:pt>
                <c:pt idx="367">
                  <c:v>13.653420331757626</c:v>
                </c:pt>
                <c:pt idx="368">
                  <c:v>13.720950738074775</c:v>
                </c:pt>
                <c:pt idx="369">
                  <c:v>13.813037655779976</c:v>
                </c:pt>
                <c:pt idx="370">
                  <c:v>13.849872422862052</c:v>
                </c:pt>
                <c:pt idx="371">
                  <c:v>14.123063612054146</c:v>
                </c:pt>
                <c:pt idx="372">
                  <c:v>14.224359221529866</c:v>
                </c:pt>
                <c:pt idx="373">
                  <c:v>14.390115673399226</c:v>
                </c:pt>
                <c:pt idx="374">
                  <c:v>14.371698289858184</c:v>
                </c:pt>
                <c:pt idx="375">
                  <c:v>14.371698289858184</c:v>
                </c:pt>
                <c:pt idx="376">
                  <c:v>14.380906981628705</c:v>
                </c:pt>
                <c:pt idx="377">
                  <c:v>14.494480846798453</c:v>
                </c:pt>
                <c:pt idx="378">
                  <c:v>14.697072065749893</c:v>
                </c:pt>
                <c:pt idx="379">
                  <c:v>14.672515554361839</c:v>
                </c:pt>
                <c:pt idx="380">
                  <c:v>14.749254652449507</c:v>
                </c:pt>
                <c:pt idx="381">
                  <c:v>14.85361982584873</c:v>
                </c:pt>
                <c:pt idx="382">
                  <c:v>15.022445841641598</c:v>
                </c:pt>
                <c:pt idx="383">
                  <c:v>15.145228398581866</c:v>
                </c:pt>
                <c:pt idx="384">
                  <c:v>15.271080519445634</c:v>
                </c:pt>
                <c:pt idx="385">
                  <c:v>15.274150083369147</c:v>
                </c:pt>
                <c:pt idx="386">
                  <c:v>15.393863076385902</c:v>
                </c:pt>
                <c:pt idx="387">
                  <c:v>15.461393482703054</c:v>
                </c:pt>
                <c:pt idx="388">
                  <c:v>15.522784761173183</c:v>
                </c:pt>
                <c:pt idx="389">
                  <c:v>15.667054265577995</c:v>
                </c:pt>
                <c:pt idx="390">
                  <c:v>15.857367228835409</c:v>
                </c:pt>
                <c:pt idx="391">
                  <c:v>15.777558566824233</c:v>
                </c:pt>
                <c:pt idx="392">
                  <c:v>16.029262808551781</c:v>
                </c:pt>
                <c:pt idx="393">
                  <c:v>16.25027141104426</c:v>
                </c:pt>
                <c:pt idx="394">
                  <c:v>16.416027862913619</c:v>
                </c:pt>
                <c:pt idx="395">
                  <c:v>16.566436495165448</c:v>
                </c:pt>
                <c:pt idx="396">
                  <c:v>16.621688645788566</c:v>
                </c:pt>
                <c:pt idx="397">
                  <c:v>16.680010360335192</c:v>
                </c:pt>
                <c:pt idx="398">
                  <c:v>16.759819022346367</c:v>
                </c:pt>
                <c:pt idx="399">
                  <c:v>16.99617544445638</c:v>
                </c:pt>
                <c:pt idx="400">
                  <c:v>17.505723055758487</c:v>
                </c:pt>
                <c:pt idx="401">
                  <c:v>17.686827327245375</c:v>
                </c:pt>
                <c:pt idx="402">
                  <c:v>17.785053372797591</c:v>
                </c:pt>
                <c:pt idx="403">
                  <c:v>17.913975057584874</c:v>
                </c:pt>
                <c:pt idx="404">
                  <c:v>18.162609735388912</c:v>
                </c:pt>
                <c:pt idx="405">
                  <c:v>18.153401043618391</c:v>
                </c:pt>
                <c:pt idx="406">
                  <c:v>18.217861886012031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17-49ED-910D-E5BA93D080B7}"/>
            </c:ext>
          </c:extLst>
        </c:ser>
        <c:ser>
          <c:idx val="0"/>
          <c:order val="1"/>
          <c:tx>
            <c:strRef>
              <c:f>'013C'!$N$11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'013C'!$N$14:$N$950</c:f>
              <c:numCache>
                <c:formatCode>0.0</c:formatCode>
                <c:ptCount val="937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17-49ED-910D-E5BA93D08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'013C'!$R$14:$R$950</c:f>
              <c:numCache>
                <c:formatCode>0.0</c:formatCode>
                <c:ptCount val="937"/>
                <c:pt idx="0">
                  <c:v>2.8070188337447211</c:v>
                </c:pt>
                <c:pt idx="1">
                  <c:v>2.5298290136862445</c:v>
                </c:pt>
                <c:pt idx="2">
                  <c:v>2.7676235448881403</c:v>
                </c:pt>
                <c:pt idx="3">
                  <c:v>3.1842622279685715</c:v>
                </c:pt>
                <c:pt idx="4">
                  <c:v>4.108230403281091</c:v>
                </c:pt>
                <c:pt idx="5">
                  <c:v>11.521773944272736</c:v>
                </c:pt>
                <c:pt idx="6">
                  <c:v>2.9035775964134598</c:v>
                </c:pt>
                <c:pt idx="7">
                  <c:v>1.8923385603959479</c:v>
                </c:pt>
                <c:pt idx="8">
                  <c:v>2.2862680749027509</c:v>
                </c:pt>
                <c:pt idx="9">
                  <c:v>2.5926079376260782</c:v>
                </c:pt>
                <c:pt idx="10">
                  <c:v>4.8715317940843734</c:v>
                </c:pt>
                <c:pt idx="11">
                  <c:v>2.8796014931861023</c:v>
                </c:pt>
                <c:pt idx="12">
                  <c:v>14.293003737092254</c:v>
                </c:pt>
                <c:pt idx="13">
                  <c:v>12.857346509405652</c:v>
                </c:pt>
                <c:pt idx="14">
                  <c:v>6.102509306108316</c:v>
                </c:pt>
                <c:pt idx="15">
                  <c:v>7.4646277070961418</c:v>
                </c:pt>
                <c:pt idx="16">
                  <c:v>5.8271397309343502</c:v>
                </c:pt>
                <c:pt idx="17">
                  <c:v>5.4291643929975004</c:v>
                </c:pt>
                <c:pt idx="18">
                  <c:v>6.234811830246823</c:v>
                </c:pt>
                <c:pt idx="19">
                  <c:v>4.7983032847253204</c:v>
                </c:pt>
                <c:pt idx="20">
                  <c:v>8.0706103339725335</c:v>
                </c:pt>
                <c:pt idx="21">
                  <c:v>5.7103127633237474</c:v>
                </c:pt>
                <c:pt idx="22">
                  <c:v>4.4363649083475014</c:v>
                </c:pt>
                <c:pt idx="23">
                  <c:v>7.2390136780623893</c:v>
                </c:pt>
                <c:pt idx="24">
                  <c:v>6.9011999051552895</c:v>
                </c:pt>
                <c:pt idx="25">
                  <c:v>5.556034546265896</c:v>
                </c:pt>
                <c:pt idx="26">
                  <c:v>7.1928202311463014</c:v>
                </c:pt>
                <c:pt idx="27">
                  <c:v>3.5467191545750261</c:v>
                </c:pt>
                <c:pt idx="28">
                  <c:v>9.2076291853830643</c:v>
                </c:pt>
                <c:pt idx="29">
                  <c:v>5.096978732844538</c:v>
                </c:pt>
                <c:pt idx="30">
                  <c:v>5.4920367299053447</c:v>
                </c:pt>
                <c:pt idx="31">
                  <c:v>5.6640997369921866</c:v>
                </c:pt>
                <c:pt idx="32">
                  <c:v>5.809916411939132</c:v>
                </c:pt>
                <c:pt idx="33">
                  <c:v>5.126009456028723</c:v>
                </c:pt>
                <c:pt idx="34">
                  <c:v>5.6167370531787215</c:v>
                </c:pt>
                <c:pt idx="35">
                  <c:v>7.3888603385823535</c:v>
                </c:pt>
                <c:pt idx="36">
                  <c:v>4.8771480392970199</c:v>
                </c:pt>
                <c:pt idx="37">
                  <c:v>7.7231325903581993</c:v>
                </c:pt>
                <c:pt idx="38">
                  <c:v>6.1754826212492491</c:v>
                </c:pt>
                <c:pt idx="39">
                  <c:v>7.2260526683721986</c:v>
                </c:pt>
                <c:pt idx="40">
                  <c:v>6.5092999416712578</c:v>
                </c:pt>
                <c:pt idx="41">
                  <c:v>5.586096112089777</c:v>
                </c:pt>
                <c:pt idx="42">
                  <c:v>5.4079640329742729</c:v>
                </c:pt>
                <c:pt idx="43">
                  <c:v>5.2648809561726173</c:v>
                </c:pt>
                <c:pt idx="44">
                  <c:v>5.0745839663864967</c:v>
                </c:pt>
                <c:pt idx="45">
                  <c:v>6.4249027957965765</c:v>
                </c:pt>
                <c:pt idx="46">
                  <c:v>4.4013045040268892</c:v>
                </c:pt>
                <c:pt idx="47">
                  <c:v>6.9436780825846398</c:v>
                </c:pt>
                <c:pt idx="48">
                  <c:v>5.7704409978241085</c:v>
                </c:pt>
                <c:pt idx="49">
                  <c:v>5.0120337965927328</c:v>
                </c:pt>
                <c:pt idx="50">
                  <c:v>4.9940584074591712</c:v>
                </c:pt>
                <c:pt idx="51">
                  <c:v>5.4921527925996072</c:v>
                </c:pt>
                <c:pt idx="52">
                  <c:v>6.1938592799995345</c:v>
                </c:pt>
                <c:pt idx="53">
                  <c:v>6.1648812902125485</c:v>
                </c:pt>
                <c:pt idx="54">
                  <c:v>6.5796615513233379</c:v>
                </c:pt>
                <c:pt idx="55">
                  <c:v>6.50895536629635</c:v>
                </c:pt>
                <c:pt idx="56">
                  <c:v>6.2053459878938737</c:v>
                </c:pt>
                <c:pt idx="57">
                  <c:v>6.2149909785400324</c:v>
                </c:pt>
                <c:pt idx="58">
                  <c:v>6.6194786835042425</c:v>
                </c:pt>
                <c:pt idx="59">
                  <c:v>7.4934248691430314</c:v>
                </c:pt>
                <c:pt idx="60">
                  <c:v>5.2989242111354846</c:v>
                </c:pt>
                <c:pt idx="61">
                  <c:v>7.1564234343735613</c:v>
                </c:pt>
                <c:pt idx="62">
                  <c:v>6.2644412042682784</c:v>
                </c:pt>
                <c:pt idx="63">
                  <c:v>5.7734916607872604</c:v>
                </c:pt>
                <c:pt idx="64">
                  <c:v>4.6963892062633619</c:v>
                </c:pt>
                <c:pt idx="65">
                  <c:v>4.4752335549308784</c:v>
                </c:pt>
                <c:pt idx="66">
                  <c:v>4.4527753185846288</c:v>
                </c:pt>
                <c:pt idx="67">
                  <c:v>4.5314741407785606</c:v>
                </c:pt>
                <c:pt idx="68">
                  <c:v>4.6976941232693994</c:v>
                </c:pt>
                <c:pt idx="69">
                  <c:v>4.7025196926384769</c:v>
                </c:pt>
                <c:pt idx="70">
                  <c:v>4.4426088371017451</c:v>
                </c:pt>
                <c:pt idx="71">
                  <c:v>4.5818598462787223</c:v>
                </c:pt>
                <c:pt idx="72">
                  <c:v>3.4552551966544094</c:v>
                </c:pt>
                <c:pt idx="73">
                  <c:v>3.6517418568640094</c:v>
                </c:pt>
                <c:pt idx="74">
                  <c:v>5.9010092595448693</c:v>
                </c:pt>
                <c:pt idx="75">
                  <c:v>5.0083642391390288</c:v>
                </c:pt>
                <c:pt idx="76">
                  <c:v>1.3248486704834626</c:v>
                </c:pt>
                <c:pt idx="77">
                  <c:v>2.0166120580586147</c:v>
                </c:pt>
                <c:pt idx="78">
                  <c:v>4.053102250118914</c:v>
                </c:pt>
                <c:pt idx="79">
                  <c:v>3.6745480803074297</c:v>
                </c:pt>
                <c:pt idx="80">
                  <c:v>1.5419323087565737</c:v>
                </c:pt>
                <c:pt idx="81">
                  <c:v>0.68774601224550458</c:v>
                </c:pt>
                <c:pt idx="82">
                  <c:v>1.1163749289213387</c:v>
                </c:pt>
                <c:pt idx="83">
                  <c:v>2.1911759157845072</c:v>
                </c:pt>
                <c:pt idx="84">
                  <c:v>3.2331238657840369</c:v>
                </c:pt>
                <c:pt idx="85">
                  <c:v>4.2669906433918419</c:v>
                </c:pt>
                <c:pt idx="86">
                  <c:v>1.3052901140978708</c:v>
                </c:pt>
                <c:pt idx="87">
                  <c:v>0.48419825521568488</c:v>
                </c:pt>
                <c:pt idx="88">
                  <c:v>0.71334489245015509</c:v>
                </c:pt>
                <c:pt idx="89">
                  <c:v>1.6650334509217484</c:v>
                </c:pt>
                <c:pt idx="90">
                  <c:v>3.2562086987648273</c:v>
                </c:pt>
                <c:pt idx="91">
                  <c:v>4.4690155671800218</c:v>
                </c:pt>
                <c:pt idx="92">
                  <c:v>3.5511159248620556</c:v>
                </c:pt>
                <c:pt idx="93">
                  <c:v>3.4294331999296177</c:v>
                </c:pt>
                <c:pt idx="94">
                  <c:v>3.0611664246304118</c:v>
                </c:pt>
                <c:pt idx="95">
                  <c:v>2.94132965938664</c:v>
                </c:pt>
                <c:pt idx="96">
                  <c:v>3.3196548045259004</c:v>
                </c:pt>
                <c:pt idx="97">
                  <c:v>2.567204676258747</c:v>
                </c:pt>
                <c:pt idx="98">
                  <c:v>2.5191206399704824</c:v>
                </c:pt>
                <c:pt idx="99">
                  <c:v>3.6003444809540639</c:v>
                </c:pt>
                <c:pt idx="100">
                  <c:v>2.8624640190078048</c:v>
                </c:pt>
                <c:pt idx="101">
                  <c:v>3.0706749655313192</c:v>
                </c:pt>
                <c:pt idx="102">
                  <c:v>3.1724309903252133</c:v>
                </c:pt>
                <c:pt idx="103">
                  <c:v>3.0385006458550516</c:v>
                </c:pt>
                <c:pt idx="104">
                  <c:v>3.1003582203573101</c:v>
                </c:pt>
                <c:pt idx="105">
                  <c:v>3.0907368326331621</c:v>
                </c:pt>
                <c:pt idx="106">
                  <c:v>3.0136358566821122</c:v>
                </c:pt>
                <c:pt idx="107">
                  <c:v>3.0518129560258767</c:v>
                </c:pt>
                <c:pt idx="108">
                  <c:v>3.1105122018675764</c:v>
                </c:pt>
                <c:pt idx="109">
                  <c:v>2.9619233876864453</c:v>
                </c:pt>
                <c:pt idx="110">
                  <c:v>2.8107773657948365</c:v>
                </c:pt>
                <c:pt idx="111">
                  <c:v>2.8622560390076512</c:v>
                </c:pt>
                <c:pt idx="112">
                  <c:v>2.8443460159789273</c:v>
                </c:pt>
                <c:pt idx="113">
                  <c:v>3.0319259906826641</c:v>
                </c:pt>
                <c:pt idx="114">
                  <c:v>3.2044464977566092</c:v>
                </c:pt>
                <c:pt idx="115">
                  <c:v>2.9795185154106112</c:v>
                </c:pt>
                <c:pt idx="116">
                  <c:v>3.1329913049609894</c:v>
                </c:pt>
                <c:pt idx="117">
                  <c:v>3.2423888275302777</c:v>
                </c:pt>
                <c:pt idx="118">
                  <c:v>3.2140028956308195</c:v>
                </c:pt>
                <c:pt idx="119">
                  <c:v>2.9856892784413001</c:v>
                </c:pt>
                <c:pt idx="120">
                  <c:v>3.0628220744528445</c:v>
                </c:pt>
                <c:pt idx="121">
                  <c:v>2.873814879809323</c:v>
                </c:pt>
                <c:pt idx="122">
                  <c:v>2.5053755918097669</c:v>
                </c:pt>
                <c:pt idx="123">
                  <c:v>2.1888246015763468</c:v>
                </c:pt>
                <c:pt idx="124">
                  <c:v>2.4561725700837895</c:v>
                </c:pt>
                <c:pt idx="125">
                  <c:v>2.412641668881327</c:v>
                </c:pt>
                <c:pt idx="126">
                  <c:v>2.2349131566304399</c:v>
                </c:pt>
                <c:pt idx="127">
                  <c:v>2.2849420978807786</c:v>
                </c:pt>
                <c:pt idx="128">
                  <c:v>2.6350482997791698</c:v>
                </c:pt>
                <c:pt idx="129">
                  <c:v>2.5503573480177231</c:v>
                </c:pt>
                <c:pt idx="130">
                  <c:v>2.649322500334871</c:v>
                </c:pt>
                <c:pt idx="131">
                  <c:v>2.4258249394955822</c:v>
                </c:pt>
                <c:pt idx="132">
                  <c:v>2.3832364177275291</c:v>
                </c:pt>
                <c:pt idx="133">
                  <c:v>2.1164653661293928</c:v>
                </c:pt>
                <c:pt idx="134">
                  <c:v>2.3443205679853891</c:v>
                </c:pt>
                <c:pt idx="135">
                  <c:v>2.5132994785805955</c:v>
                </c:pt>
                <c:pt idx="136">
                  <c:v>2.6397794069779339</c:v>
                </c:pt>
                <c:pt idx="137">
                  <c:v>2.6718160604798458</c:v>
                </c:pt>
                <c:pt idx="138">
                  <c:v>2.3716519102778881</c:v>
                </c:pt>
                <c:pt idx="139">
                  <c:v>2.685096979395051</c:v>
                </c:pt>
                <c:pt idx="140">
                  <c:v>2.868360011791045</c:v>
                </c:pt>
                <c:pt idx="141">
                  <c:v>2.6977310326486146</c:v>
                </c:pt>
                <c:pt idx="142">
                  <c:v>2.6176114130510038</c:v>
                </c:pt>
                <c:pt idx="143">
                  <c:v>2.8196862780222358</c:v>
                </c:pt>
                <c:pt idx="144">
                  <c:v>2.3027236927936632</c:v>
                </c:pt>
                <c:pt idx="145">
                  <c:v>2.0002056992003365</c:v>
                </c:pt>
                <c:pt idx="146">
                  <c:v>2.4790476073226513</c:v>
                </c:pt>
                <c:pt idx="147">
                  <c:v>2.2178298111061734</c:v>
                </c:pt>
                <c:pt idx="148">
                  <c:v>2.0658065942047878</c:v>
                </c:pt>
                <c:pt idx="149">
                  <c:v>2.1491628763439237</c:v>
                </c:pt>
                <c:pt idx="150">
                  <c:v>2.1027359385819424</c:v>
                </c:pt>
                <c:pt idx="151">
                  <c:v>2.4168299227754124</c:v>
                </c:pt>
                <c:pt idx="152">
                  <c:v>2.1006203236473833</c:v>
                </c:pt>
                <c:pt idx="153">
                  <c:v>2.2015988211649238</c:v>
                </c:pt>
                <c:pt idx="154">
                  <c:v>2.4235303218757691</c:v>
                </c:pt>
                <c:pt idx="155">
                  <c:v>2.3598958231568581</c:v>
                </c:pt>
                <c:pt idx="156">
                  <c:v>2.421578122641928</c:v>
                </c:pt>
                <c:pt idx="157">
                  <c:v>2.5365941661623115</c:v>
                </c:pt>
                <c:pt idx="158">
                  <c:v>2.7042001490063283</c:v>
                </c:pt>
                <c:pt idx="159">
                  <c:v>2.6547704820851483</c:v>
                </c:pt>
                <c:pt idx="160">
                  <c:v>2.592690023559542</c:v>
                </c:pt>
                <c:pt idx="161">
                  <c:v>2.3752406468654383</c:v>
                </c:pt>
                <c:pt idx="162">
                  <c:v>2.2713245755498295</c:v>
                </c:pt>
                <c:pt idx="163">
                  <c:v>2.2933238191257272</c:v>
                </c:pt>
                <c:pt idx="164">
                  <c:v>2.3641446746557535</c:v>
                </c:pt>
                <c:pt idx="165">
                  <c:v>2.4305824725711425</c:v>
                </c:pt>
                <c:pt idx="166">
                  <c:v>2.4691409482193905</c:v>
                </c:pt>
                <c:pt idx="167">
                  <c:v>2.4625477681375201</c:v>
                </c:pt>
                <c:pt idx="168">
                  <c:v>2.5639872759544753</c:v>
                </c:pt>
                <c:pt idx="169">
                  <c:v>2.6169706146439209</c:v>
                </c:pt>
                <c:pt idx="170">
                  <c:v>2.3848271164197228</c:v>
                </c:pt>
                <c:pt idx="171">
                  <c:v>2.370181082473386</c:v>
                </c:pt>
                <c:pt idx="172">
                  <c:v>2.3376492961318238</c:v>
                </c:pt>
                <c:pt idx="173">
                  <c:v>2.528246383559984</c:v>
                </c:pt>
                <c:pt idx="174">
                  <c:v>2.6138821308038866</c:v>
                </c:pt>
                <c:pt idx="175">
                  <c:v>2.5853988741454654</c:v>
                </c:pt>
                <c:pt idx="176">
                  <c:v>2.6501046685273129</c:v>
                </c:pt>
                <c:pt idx="177">
                  <c:v>2.6135848411684592</c:v>
                </c:pt>
                <c:pt idx="178">
                  <c:v>2.6368270234534981</c:v>
                </c:pt>
                <c:pt idx="179">
                  <c:v>2.7127633837312737</c:v>
                </c:pt>
                <c:pt idx="180">
                  <c:v>2.8820105029033831</c:v>
                </c:pt>
                <c:pt idx="181">
                  <c:v>2.9357461628963213</c:v>
                </c:pt>
                <c:pt idx="182">
                  <c:v>2.9149607966457753</c:v>
                </c:pt>
                <c:pt idx="183">
                  <c:v>2.8439107677137154</c:v>
                </c:pt>
                <c:pt idx="184">
                  <c:v>2.748114890048182</c:v>
                </c:pt>
                <c:pt idx="185">
                  <c:v>2.7047541507656709</c:v>
                </c:pt>
                <c:pt idx="186">
                  <c:v>2.4705801933627658</c:v>
                </c:pt>
                <c:pt idx="187">
                  <c:v>2.4912351962140598</c:v>
                </c:pt>
                <c:pt idx="188">
                  <c:v>2.3707674359240238</c:v>
                </c:pt>
                <c:pt idx="189">
                  <c:v>2.4214326602836542</c:v>
                </c:pt>
                <c:pt idx="190">
                  <c:v>2.5626685448959243</c:v>
                </c:pt>
                <c:pt idx="191">
                  <c:v>2.3783751416644905</c:v>
                </c:pt>
                <c:pt idx="192">
                  <c:v>2.5259856662475801</c:v>
                </c:pt>
                <c:pt idx="193">
                  <c:v>2.5577127345367616</c:v>
                </c:pt>
                <c:pt idx="194">
                  <c:v>2.6821028382956484</c:v>
                </c:pt>
                <c:pt idx="195">
                  <c:v>2.651836004745558</c:v>
                </c:pt>
                <c:pt idx="196">
                  <c:v>2.6601089150401482</c:v>
                </c:pt>
                <c:pt idx="197">
                  <c:v>2.7138388406258978</c:v>
                </c:pt>
                <c:pt idx="198">
                  <c:v>2.8057275599133176</c:v>
                </c:pt>
                <c:pt idx="199">
                  <c:v>2.9257404239598692</c:v>
                </c:pt>
                <c:pt idx="200">
                  <c:v>2.9633735939457222</c:v>
                </c:pt>
                <c:pt idx="201">
                  <c:v>2.9886634941639469</c:v>
                </c:pt>
                <c:pt idx="202">
                  <c:v>3.0349551444939307</c:v>
                </c:pt>
                <c:pt idx="203">
                  <c:v>2.5715365980679263</c:v>
                </c:pt>
                <c:pt idx="204">
                  <c:v>2.3289441843224052</c:v>
                </c:pt>
                <c:pt idx="205">
                  <c:v>2.4839932956151305</c:v>
                </c:pt>
                <c:pt idx="206">
                  <c:v>2.6038870852947769</c:v>
                </c:pt>
                <c:pt idx="207">
                  <c:v>2.8093545348941524</c:v>
                </c:pt>
                <c:pt idx="208">
                  <c:v>2.9181594594662568</c:v>
                </c:pt>
                <c:pt idx="209">
                  <c:v>2.9838601663993551</c:v>
                </c:pt>
                <c:pt idx="210">
                  <c:v>2.9548839649425616</c:v>
                </c:pt>
                <c:pt idx="211">
                  <c:v>2.8525601905490445</c:v>
                </c:pt>
                <c:pt idx="212">
                  <c:v>2.8989456174696473</c:v>
                </c:pt>
                <c:pt idx="213">
                  <c:v>2.9180146629745591</c:v>
                </c:pt>
                <c:pt idx="214">
                  <c:v>2.8758513025933596</c:v>
                </c:pt>
                <c:pt idx="215">
                  <c:v>2.8952309341459017</c:v>
                </c:pt>
                <c:pt idx="216">
                  <c:v>2.9315515420244682</c:v>
                </c:pt>
                <c:pt idx="217">
                  <c:v>2.9546519965401199</c:v>
                </c:pt>
                <c:pt idx="218">
                  <c:v>2.9525173773134541</c:v>
                </c:pt>
                <c:pt idx="219">
                  <c:v>2.9848475341433161</c:v>
                </c:pt>
                <c:pt idx="220">
                  <c:v>2.9841351988455727</c:v>
                </c:pt>
                <c:pt idx="221">
                  <c:v>2.9791430474265082</c:v>
                </c:pt>
                <c:pt idx="222">
                  <c:v>2.9965717527240288</c:v>
                </c:pt>
                <c:pt idx="223">
                  <c:v>2.970071440367156</c:v>
                </c:pt>
                <c:pt idx="224">
                  <c:v>2.9576233099045841</c:v>
                </c:pt>
                <c:pt idx="225">
                  <c:v>2.9073536990599247</c:v>
                </c:pt>
                <c:pt idx="226">
                  <c:v>2.9086363485944364</c:v>
                </c:pt>
                <c:pt idx="227">
                  <c:v>2.887891167621091</c:v>
                </c:pt>
                <c:pt idx="228">
                  <c:v>2.8553395905914845</c:v>
                </c:pt>
                <c:pt idx="229">
                  <c:v>2.7656574422519458</c:v>
                </c:pt>
                <c:pt idx="230">
                  <c:v>2.6789161910895345</c:v>
                </c:pt>
                <c:pt idx="231">
                  <c:v>2.6539093701627903</c:v>
                </c:pt>
                <c:pt idx="232">
                  <c:v>2.7438555925301298</c:v>
                </c:pt>
                <c:pt idx="233">
                  <c:v>2.6933369243328875</c:v>
                </c:pt>
                <c:pt idx="234">
                  <c:v>2.6776004815443604</c:v>
                </c:pt>
                <c:pt idx="235">
                  <c:v>2.6732607914449988</c:v>
                </c:pt>
                <c:pt idx="236">
                  <c:v>2.6584961105276106</c:v>
                </c:pt>
                <c:pt idx="237">
                  <c:v>2.6237799757474773</c:v>
                </c:pt>
                <c:pt idx="238">
                  <c:v>2.5711656028327021</c:v>
                </c:pt>
                <c:pt idx="239">
                  <c:v>2.5682581360786303</c:v>
                </c:pt>
                <c:pt idx="240">
                  <c:v>2.6066018814799796</c:v>
                </c:pt>
                <c:pt idx="241">
                  <c:v>2.5958280650137864</c:v>
                </c:pt>
                <c:pt idx="242">
                  <c:v>2.5875206484075868</c:v>
                </c:pt>
                <c:pt idx="243">
                  <c:v>2.4981139450404912</c:v>
                </c:pt>
                <c:pt idx="244">
                  <c:v>2.5313365138563255</c:v>
                </c:pt>
                <c:pt idx="245">
                  <c:v>2.6006268079563108</c:v>
                </c:pt>
                <c:pt idx="246">
                  <c:v>2.665721860901197</c:v>
                </c:pt>
                <c:pt idx="247">
                  <c:v>2.7040508728664765</c:v>
                </c:pt>
                <c:pt idx="248">
                  <c:v>2.6815041359054415</c:v>
                </c:pt>
                <c:pt idx="249">
                  <c:v>2.5686446910835707</c:v>
                </c:pt>
                <c:pt idx="250">
                  <c:v>2.5272642966975534</c:v>
                </c:pt>
                <c:pt idx="251">
                  <c:v>2.5263735968268861</c:v>
                </c:pt>
                <c:pt idx="252">
                  <c:v>2.7049291745019834</c:v>
                </c:pt>
                <c:pt idx="253">
                  <c:v>2.6040500168229368</c:v>
                </c:pt>
                <c:pt idx="254">
                  <c:v>2.5819978847408329</c:v>
                </c:pt>
                <c:pt idx="255">
                  <c:v>2.5906354705541679</c:v>
                </c:pt>
                <c:pt idx="256">
                  <c:v>2.5543923651849112</c:v>
                </c:pt>
                <c:pt idx="257">
                  <c:v>2.5509938119450957</c:v>
                </c:pt>
                <c:pt idx="258">
                  <c:v>2.592507303378111</c:v>
                </c:pt>
                <c:pt idx="259">
                  <c:v>2.6401050101820442</c:v>
                </c:pt>
                <c:pt idx="260">
                  <c:v>2.5971372478460082</c:v>
                </c:pt>
                <c:pt idx="261">
                  <c:v>2.5324203236582381</c:v>
                </c:pt>
                <c:pt idx="262">
                  <c:v>2.4728772721450234</c:v>
                </c:pt>
                <c:pt idx="263">
                  <c:v>2.4461654497476126</c:v>
                </c:pt>
                <c:pt idx="264">
                  <c:v>2.4709750211481616</c:v>
                </c:pt>
                <c:pt idx="265">
                  <c:v>2.4775604419562338</c:v>
                </c:pt>
                <c:pt idx="266">
                  <c:v>2.4449489673835165</c:v>
                </c:pt>
                <c:pt idx="267">
                  <c:v>2.4201153102235087</c:v>
                </c:pt>
                <c:pt idx="268">
                  <c:v>2.4058465721258582</c:v>
                </c:pt>
                <c:pt idx="269">
                  <c:v>2.4145661662746272</c:v>
                </c:pt>
                <c:pt idx="270">
                  <c:v>2.4613532706620611</c:v>
                </c:pt>
                <c:pt idx="271">
                  <c:v>2.3997605437679983</c:v>
                </c:pt>
                <c:pt idx="272">
                  <c:v>2.4197185753428232</c:v>
                </c:pt>
                <c:pt idx="273">
                  <c:v>2.3896912415791038</c:v>
                </c:pt>
                <c:pt idx="274">
                  <c:v>2.3890724336854663</c:v>
                </c:pt>
                <c:pt idx="275">
                  <c:v>2.3641341420142634</c:v>
                </c:pt>
                <c:pt idx="276">
                  <c:v>2.3452801945037725</c:v>
                </c:pt>
                <c:pt idx="277">
                  <c:v>2.3227437261292039</c:v>
                </c:pt>
                <c:pt idx="278">
                  <c:v>2.3223720453823455</c:v>
                </c:pt>
                <c:pt idx="279">
                  <c:v>2.3538141795719172</c:v>
                </c:pt>
                <c:pt idx="280">
                  <c:v>2.3154111583770081</c:v>
                </c:pt>
                <c:pt idx="281">
                  <c:v>2.3024204918549973</c:v>
                </c:pt>
                <c:pt idx="282">
                  <c:v>2.2817286732918998</c:v>
                </c:pt>
                <c:pt idx="283">
                  <c:v>2.3031069465644283</c:v>
                </c:pt>
                <c:pt idx="284">
                  <c:v>2.3385596046939088</c:v>
                </c:pt>
                <c:pt idx="285">
                  <c:v>2.2614061224588871</c:v>
                </c:pt>
                <c:pt idx="286">
                  <c:v>2.2452567304393876</c:v>
                </c:pt>
                <c:pt idx="287">
                  <c:v>2.1997265454373176</c:v>
                </c:pt>
                <c:pt idx="288">
                  <c:v>2.1361734091935127</c:v>
                </c:pt>
                <c:pt idx="289">
                  <c:v>3.251106897747337</c:v>
                </c:pt>
                <c:pt idx="290">
                  <c:v>2.4717489179213552</c:v>
                </c:pt>
                <c:pt idx="291">
                  <c:v>1.9650171328664645</c:v>
                </c:pt>
                <c:pt idx="292">
                  <c:v>2.6577037227107341</c:v>
                </c:pt>
                <c:pt idx="293">
                  <c:v>3.3981441044467076</c:v>
                </c:pt>
                <c:pt idx="294">
                  <c:v>3.8043388449347799</c:v>
                </c:pt>
                <c:pt idx="295">
                  <c:v>3.7104230241709701</c:v>
                </c:pt>
                <c:pt idx="296">
                  <c:v>3.4977628460335324</c:v>
                </c:pt>
                <c:pt idx="297">
                  <c:v>3.7229865159522606</c:v>
                </c:pt>
                <c:pt idx="298">
                  <c:v>3.5624753221148211</c:v>
                </c:pt>
                <c:pt idx="299">
                  <c:v>3.675634624632492</c:v>
                </c:pt>
                <c:pt idx="300">
                  <c:v>3.6284678150152065</c:v>
                </c:pt>
                <c:pt idx="301">
                  <c:v>4.0477710932351441</c:v>
                </c:pt>
                <c:pt idx="302">
                  <c:v>3.4668911615898059</c:v>
                </c:pt>
                <c:pt idx="303">
                  <c:v>3.1371819067134101</c:v>
                </c:pt>
                <c:pt idx="304">
                  <c:v>2.7596224497074688</c:v>
                </c:pt>
                <c:pt idx="305">
                  <c:v>2.9150926507015678</c:v>
                </c:pt>
                <c:pt idx="306">
                  <c:v>2.9399697271358658</c:v>
                </c:pt>
                <c:pt idx="307">
                  <c:v>2.6648752039550665</c:v>
                </c:pt>
                <c:pt idx="308">
                  <c:v>2.6171021502291576</c:v>
                </c:pt>
                <c:pt idx="309">
                  <c:v>2.9208434611956475</c:v>
                </c:pt>
                <c:pt idx="310">
                  <c:v>2.4756212699926787</c:v>
                </c:pt>
                <c:pt idx="311">
                  <c:v>2.6773546527082157</c:v>
                </c:pt>
                <c:pt idx="312">
                  <c:v>3.5016349909288813</c:v>
                </c:pt>
                <c:pt idx="313">
                  <c:v>3.6139659519946474</c:v>
                </c:pt>
                <c:pt idx="314">
                  <c:v>3.3721253264775939</c:v>
                </c:pt>
                <c:pt idx="315">
                  <c:v>3.7104761207547874</c:v>
                </c:pt>
                <c:pt idx="316">
                  <c:v>3.2378280428885846</c:v>
                </c:pt>
                <c:pt idx="317">
                  <c:v>3.7885594232197048</c:v>
                </c:pt>
                <c:pt idx="318">
                  <c:v>4.2236213482935892</c:v>
                </c:pt>
                <c:pt idx="319">
                  <c:v>4.3336695361140025</c:v>
                </c:pt>
                <c:pt idx="320">
                  <c:v>4.6555896491588413</c:v>
                </c:pt>
                <c:pt idx="321">
                  <c:v>4.7677778893634688</c:v>
                </c:pt>
                <c:pt idx="322">
                  <c:v>4.9708610850745023</c:v>
                </c:pt>
                <c:pt idx="323">
                  <c:v>4.792365110426628</c:v>
                </c:pt>
                <c:pt idx="324">
                  <c:v>4.7117722867288796</c:v>
                </c:pt>
                <c:pt idx="325">
                  <c:v>5.1057089927328798</c:v>
                </c:pt>
                <c:pt idx="326">
                  <c:v>5.0490366195433003</c:v>
                </c:pt>
                <c:pt idx="327">
                  <c:v>5.4581715664261505</c:v>
                </c:pt>
                <c:pt idx="328">
                  <c:v>5.2071342679116919</c:v>
                </c:pt>
                <c:pt idx="329">
                  <c:v>4.9175116056426145</c:v>
                </c:pt>
                <c:pt idx="330">
                  <c:v>4.8526244312872162</c:v>
                </c:pt>
                <c:pt idx="331">
                  <c:v>4.565830151346062</c:v>
                </c:pt>
                <c:pt idx="332">
                  <c:v>4.0963093643298931</c:v>
                </c:pt>
                <c:pt idx="333">
                  <c:v>3.9870648726475451</c:v>
                </c:pt>
                <c:pt idx="334">
                  <c:v>3.8381638902986874</c:v>
                </c:pt>
                <c:pt idx="335">
                  <c:v>4.0271054591698068</c:v>
                </c:pt>
                <c:pt idx="336">
                  <c:v>3.957385925921951</c:v>
                </c:pt>
                <c:pt idx="337">
                  <c:v>3.6928411080845658</c:v>
                </c:pt>
                <c:pt idx="338">
                  <c:v>3.6876200146929468</c:v>
                </c:pt>
                <c:pt idx="339">
                  <c:v>3.8473345718326319</c:v>
                </c:pt>
                <c:pt idx="340">
                  <c:v>3.3116325221390617</c:v>
                </c:pt>
                <c:pt idx="341">
                  <c:v>3.4270949369300445</c:v>
                </c:pt>
                <c:pt idx="342">
                  <c:v>3.1977191820738855</c:v>
                </c:pt>
                <c:pt idx="343">
                  <c:v>3.1642006758327734</c:v>
                </c:pt>
                <c:pt idx="344">
                  <c:v>2.8365085152539464</c:v>
                </c:pt>
                <c:pt idx="345">
                  <c:v>3.3303981374933151</c:v>
                </c:pt>
                <c:pt idx="346">
                  <c:v>3.1669574190170073</c:v>
                </c:pt>
                <c:pt idx="347">
                  <c:v>3.1485760696625587</c:v>
                </c:pt>
                <c:pt idx="348">
                  <c:v>3.4609800354409694</c:v>
                </c:pt>
                <c:pt idx="349">
                  <c:v>3.8369449294551119</c:v>
                </c:pt>
                <c:pt idx="350">
                  <c:v>4.0783979732401043</c:v>
                </c:pt>
                <c:pt idx="351">
                  <c:v>4.163623161842871</c:v>
                </c:pt>
                <c:pt idx="352">
                  <c:v>3.7377977194486585</c:v>
                </c:pt>
                <c:pt idx="353">
                  <c:v>3.5394946855941432</c:v>
                </c:pt>
                <c:pt idx="354">
                  <c:v>3.2853166976391992</c:v>
                </c:pt>
                <c:pt idx="355">
                  <c:v>3.3422995858943905</c:v>
                </c:pt>
                <c:pt idx="356">
                  <c:v>3.1726548045357719</c:v>
                </c:pt>
                <c:pt idx="357">
                  <c:v>3.0569546027761501</c:v>
                </c:pt>
                <c:pt idx="358">
                  <c:v>3.2850575126587187</c:v>
                </c:pt>
                <c:pt idx="359">
                  <c:v>3.7123969965483927</c:v>
                </c:pt>
                <c:pt idx="360">
                  <c:v>3.8608109994116848</c:v>
                </c:pt>
                <c:pt idx="361">
                  <c:v>3.5885330612770461</c:v>
                </c:pt>
                <c:pt idx="362">
                  <c:v>3.4810018178742186</c:v>
                </c:pt>
                <c:pt idx="363">
                  <c:v>3.2560608067090433</c:v>
                </c:pt>
                <c:pt idx="364">
                  <c:v>3.4600151685641345</c:v>
                </c:pt>
                <c:pt idx="365">
                  <c:v>3.5271881470879873</c:v>
                </c:pt>
                <c:pt idx="366">
                  <c:v>3.4706913269457975</c:v>
                </c:pt>
                <c:pt idx="367">
                  <c:v>3.5214504664415718</c:v>
                </c:pt>
                <c:pt idx="368">
                  <c:v>3.5536458603705001</c:v>
                </c:pt>
                <c:pt idx="369">
                  <c:v>3.8517569409034449</c:v>
                </c:pt>
                <c:pt idx="370">
                  <c:v>3.7776742042119462</c:v>
                </c:pt>
                <c:pt idx="371">
                  <c:v>3.8248999633375051</c:v>
                </c:pt>
                <c:pt idx="372">
                  <c:v>3.8176345157756391</c:v>
                </c:pt>
                <c:pt idx="373">
                  <c:v>3.559340802500087</c:v>
                </c:pt>
                <c:pt idx="374">
                  <c:v>3.4103385041460479</c:v>
                </c:pt>
                <c:pt idx="375">
                  <c:v>3.3881166263133431</c:v>
                </c:pt>
                <c:pt idx="376">
                  <c:v>3.5214554353100302</c:v>
                </c:pt>
                <c:pt idx="377">
                  <c:v>3.5123572785911397</c:v>
                </c:pt>
                <c:pt idx="378">
                  <c:v>3.4506359806773559</c:v>
                </c:pt>
                <c:pt idx="379">
                  <c:v>3.466627832577958</c:v>
                </c:pt>
                <c:pt idx="380">
                  <c:v>3.3630839349468964</c:v>
                </c:pt>
                <c:pt idx="381">
                  <c:v>3.2930366306363421</c:v>
                </c:pt>
                <c:pt idx="382">
                  <c:v>3.1507832064744763</c:v>
                </c:pt>
                <c:pt idx="383">
                  <c:v>3.2786754073934219</c:v>
                </c:pt>
                <c:pt idx="384">
                  <c:v>3.1413326572443951</c:v>
                </c:pt>
                <c:pt idx="385">
                  <c:v>3.1792956346186072</c:v>
                </c:pt>
                <c:pt idx="386">
                  <c:v>3.0573457518590801</c:v>
                </c:pt>
                <c:pt idx="387">
                  <c:v>3.0217452554134456</c:v>
                </c:pt>
                <c:pt idx="388">
                  <c:v>3.0639164688014739</c:v>
                </c:pt>
                <c:pt idx="389">
                  <c:v>3.0052324588964114</c:v>
                </c:pt>
                <c:pt idx="390">
                  <c:v>3.1809947804884344</c:v>
                </c:pt>
                <c:pt idx="391">
                  <c:v>3.2578797554340175</c:v>
                </c:pt>
                <c:pt idx="392">
                  <c:v>3.0555948562125894</c:v>
                </c:pt>
                <c:pt idx="393">
                  <c:v>2.8850138205616154</c:v>
                </c:pt>
                <c:pt idx="394">
                  <c:v>2.5817745991143219</c:v>
                </c:pt>
                <c:pt idx="395">
                  <c:v>3.0711323598619509</c:v>
                </c:pt>
                <c:pt idx="396">
                  <c:v>2.4970989433138686</c:v>
                </c:pt>
                <c:pt idx="397">
                  <c:v>3.5110592449451152</c:v>
                </c:pt>
                <c:pt idx="398">
                  <c:v>3.4794315302466439</c:v>
                </c:pt>
                <c:pt idx="399">
                  <c:v>3.5330552011679965</c:v>
                </c:pt>
                <c:pt idx="400">
                  <c:v>3.1581449181807697</c:v>
                </c:pt>
                <c:pt idx="401">
                  <c:v>3.0949400975383941</c:v>
                </c:pt>
                <c:pt idx="402">
                  <c:v>2.8618975909401652</c:v>
                </c:pt>
                <c:pt idx="403">
                  <c:v>2.8184288636638617</c:v>
                </c:pt>
                <c:pt idx="404">
                  <c:v>2.839391855507388</c:v>
                </c:pt>
                <c:pt idx="405">
                  <c:v>2.910057769787354</c:v>
                </c:pt>
                <c:pt idx="406">
                  <c:v>3.2045054821904806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56-4BB6-8447-FCD17F616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'013C'!$V$11:$W$11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'013C'!$W$14:$W$950</c:f>
              <c:numCache>
                <c:formatCode>0</c:formatCode>
                <c:ptCount val="93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4</c:v>
                </c:pt>
                <c:pt idx="82">
                  <c:v>4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4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4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5</c:v>
                </c:pt>
                <c:pt idx="309">
                  <c:v>4</c:v>
                </c:pt>
                <c:pt idx="310">
                  <c:v>5</c:v>
                </c:pt>
                <c:pt idx="311">
                  <c:v>5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A-4389-8D69-56FF80A59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'013C'!$X$11:$Y$11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'013C'!$Y$14:$Y$950</c:f>
              <c:numCache>
                <c:formatCode>0</c:formatCode>
                <c:ptCount val="93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  <c:pt idx="11">
                  <c:v>5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5</c:v>
                </c:pt>
                <c:pt idx="77">
                  <c:v>4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4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3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4</c:v>
                </c:pt>
                <c:pt idx="383">
                  <c:v>3</c:v>
                </c:pt>
                <c:pt idx="384">
                  <c:v>4</c:v>
                </c:pt>
                <c:pt idx="385">
                  <c:v>3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B-4109-AB30-3499A582B900}"/>
            </c:ext>
          </c:extLst>
        </c:ser>
        <c:ser>
          <c:idx val="0"/>
          <c:order val="1"/>
          <c:tx>
            <c:strRef>
              <c:f>'013C'!$X$11:$Y$11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'013C'!$Y$14:$Y$950</c:f>
              <c:numCache>
                <c:formatCode>0</c:formatCode>
                <c:ptCount val="93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9</c:v>
                </c:pt>
                <c:pt idx="11">
                  <c:v>5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5</c:v>
                </c:pt>
                <c:pt idx="77">
                  <c:v>4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4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5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3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4</c:v>
                </c:pt>
                <c:pt idx="383">
                  <c:v>3</c:v>
                </c:pt>
                <c:pt idx="384">
                  <c:v>4</c:v>
                </c:pt>
                <c:pt idx="385">
                  <c:v>3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4B-4109-AB30-3499A582B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'013C'!$T$11:$U$11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'013C'!$U$14:$U$950</c:f>
              <c:numCache>
                <c:formatCode>0</c:formatCode>
                <c:ptCount val="93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3</c:v>
                </c:pt>
                <c:pt idx="76">
                  <c:v>5</c:v>
                </c:pt>
                <c:pt idx="77">
                  <c:v>4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6</c:v>
                </c:pt>
                <c:pt idx="82">
                  <c:v>5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5</c:v>
                </c:pt>
                <c:pt idx="87">
                  <c:v>7</c:v>
                </c:pt>
                <c:pt idx="88">
                  <c:v>6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4</c:v>
                </c:pt>
                <c:pt idx="289">
                  <c:v>3</c:v>
                </c:pt>
                <c:pt idx="290">
                  <c:v>3</c:v>
                </c:pt>
                <c:pt idx="291">
                  <c:v>5</c:v>
                </c:pt>
                <c:pt idx="292">
                  <c:v>4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6</c:v>
                </c:pt>
                <c:pt idx="309">
                  <c:v>5</c:v>
                </c:pt>
                <c:pt idx="310">
                  <c:v>6</c:v>
                </c:pt>
                <c:pt idx="311">
                  <c:v>6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4</c:v>
                </c:pt>
                <c:pt idx="377">
                  <c:v>4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6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</c:numCache>
            </c:numRef>
          </c:xVal>
          <c:yVal>
            <c:numRef>
              <c:f>'013C'!$J$14:$J$950</c:f>
              <c:numCache>
                <c:formatCode>0.0</c:formatCode>
                <c:ptCount val="937"/>
                <c:pt idx="0">
                  <c:v>0.63595800524934387</c:v>
                </c:pt>
                <c:pt idx="1">
                  <c:v>0.4719160104986877</c:v>
                </c:pt>
                <c:pt idx="2">
                  <c:v>0.30787401574803158</c:v>
                </c:pt>
                <c:pt idx="3">
                  <c:v>0.14383202099737535</c:v>
                </c:pt>
                <c:pt idx="4">
                  <c:v>-2.0209973753280708E-2</c:v>
                </c:pt>
                <c:pt idx="5">
                  <c:v>-0.18425196850393688</c:v>
                </c:pt>
                <c:pt idx="6">
                  <c:v>-0.34829396325459294</c:v>
                </c:pt>
                <c:pt idx="7">
                  <c:v>-0.51233595800524934</c:v>
                </c:pt>
                <c:pt idx="8">
                  <c:v>-0.67637795275590551</c:v>
                </c:pt>
                <c:pt idx="9">
                  <c:v>-0.84041994750656146</c:v>
                </c:pt>
                <c:pt idx="10">
                  <c:v>-1.0044619422572179</c:v>
                </c:pt>
                <c:pt idx="11">
                  <c:v>-1.1685039370078738</c:v>
                </c:pt>
                <c:pt idx="12">
                  <c:v>-1.3325459317585302</c:v>
                </c:pt>
                <c:pt idx="13">
                  <c:v>-1.4965879265091859</c:v>
                </c:pt>
                <c:pt idx="14">
                  <c:v>-1.6606299212598425</c:v>
                </c:pt>
                <c:pt idx="15">
                  <c:v>-1.8246719160104987</c:v>
                </c:pt>
                <c:pt idx="16">
                  <c:v>-1.9887139107611544</c:v>
                </c:pt>
                <c:pt idx="17">
                  <c:v>-2.1527559055118113</c:v>
                </c:pt>
                <c:pt idx="18">
                  <c:v>-2.3167979002624666</c:v>
                </c:pt>
                <c:pt idx="19">
                  <c:v>-2.4808398950131227</c:v>
                </c:pt>
                <c:pt idx="20">
                  <c:v>-2.6448818897637798</c:v>
                </c:pt>
                <c:pt idx="21">
                  <c:v>-2.808923884514436</c:v>
                </c:pt>
                <c:pt idx="22">
                  <c:v>-2.9729658792650913</c:v>
                </c:pt>
                <c:pt idx="23">
                  <c:v>-3.1370078740157474</c:v>
                </c:pt>
                <c:pt idx="24">
                  <c:v>-3.3010498687664045</c:v>
                </c:pt>
                <c:pt idx="25">
                  <c:v>-3.4650918635170607</c:v>
                </c:pt>
                <c:pt idx="26">
                  <c:v>-3.6291338582677168</c:v>
                </c:pt>
                <c:pt idx="27">
                  <c:v>-3.7931758530183721</c:v>
                </c:pt>
                <c:pt idx="28">
                  <c:v>-3.9572178477690283</c:v>
                </c:pt>
                <c:pt idx="29">
                  <c:v>-4.1212598425196854</c:v>
                </c:pt>
                <c:pt idx="30">
                  <c:v>-4.2853018372703415</c:v>
                </c:pt>
                <c:pt idx="31">
                  <c:v>-4.4493438320209977</c:v>
                </c:pt>
                <c:pt idx="32">
                  <c:v>-4.613385826771653</c:v>
                </c:pt>
                <c:pt idx="33">
                  <c:v>-4.7774278215223092</c:v>
                </c:pt>
                <c:pt idx="34">
                  <c:v>-4.9414698162729653</c:v>
                </c:pt>
                <c:pt idx="35">
                  <c:v>-5.1055118110236224</c:v>
                </c:pt>
                <c:pt idx="36">
                  <c:v>-5.2695538057742786</c:v>
                </c:pt>
                <c:pt idx="37">
                  <c:v>-5.4335958005249338</c:v>
                </c:pt>
                <c:pt idx="38">
                  <c:v>-5.59763779527559</c:v>
                </c:pt>
                <c:pt idx="39">
                  <c:v>-5.7616797900262462</c:v>
                </c:pt>
                <c:pt idx="40">
                  <c:v>-5.9257217847769024</c:v>
                </c:pt>
                <c:pt idx="41">
                  <c:v>-6.0897637795275594</c:v>
                </c:pt>
                <c:pt idx="42">
                  <c:v>-6.2538057742782147</c:v>
                </c:pt>
                <c:pt idx="43">
                  <c:v>-6.4178477690288718</c:v>
                </c:pt>
                <c:pt idx="44">
                  <c:v>-6.5818897637795271</c:v>
                </c:pt>
                <c:pt idx="45">
                  <c:v>-6.7459317585301832</c:v>
                </c:pt>
                <c:pt idx="46">
                  <c:v>-6.9099737532808403</c:v>
                </c:pt>
                <c:pt idx="47">
                  <c:v>-7.0740157480314956</c:v>
                </c:pt>
                <c:pt idx="48">
                  <c:v>-7.2380577427821526</c:v>
                </c:pt>
                <c:pt idx="49">
                  <c:v>-7.4020997375328088</c:v>
                </c:pt>
                <c:pt idx="50">
                  <c:v>-7.5661417322834632</c:v>
                </c:pt>
                <c:pt idx="51">
                  <c:v>-7.7301837270341212</c:v>
                </c:pt>
                <c:pt idx="52">
                  <c:v>-7.8942257217847756</c:v>
                </c:pt>
                <c:pt idx="53">
                  <c:v>-8.0582677165354326</c:v>
                </c:pt>
                <c:pt idx="54">
                  <c:v>-8.2223097112860888</c:v>
                </c:pt>
                <c:pt idx="55">
                  <c:v>-8.3863517060367432</c:v>
                </c:pt>
                <c:pt idx="56">
                  <c:v>-8.5503937007874011</c:v>
                </c:pt>
                <c:pt idx="57">
                  <c:v>-8.7144356955380555</c:v>
                </c:pt>
                <c:pt idx="58">
                  <c:v>-8.8784776902887135</c:v>
                </c:pt>
                <c:pt idx="59">
                  <c:v>-9.0425196850393696</c:v>
                </c:pt>
                <c:pt idx="60">
                  <c:v>-9.206561679790024</c:v>
                </c:pt>
                <c:pt idx="61">
                  <c:v>-9.370603674540682</c:v>
                </c:pt>
                <c:pt idx="62">
                  <c:v>-9.5346456692913364</c:v>
                </c:pt>
                <c:pt idx="63">
                  <c:v>-9.6986876640419943</c:v>
                </c:pt>
                <c:pt idx="64">
                  <c:v>-9.8627296587926505</c:v>
                </c:pt>
                <c:pt idx="65">
                  <c:v>-10.026771653543305</c:v>
                </c:pt>
                <c:pt idx="66">
                  <c:v>-10.190813648293963</c:v>
                </c:pt>
                <c:pt idx="67">
                  <c:v>-10.354855643044617</c:v>
                </c:pt>
                <c:pt idx="68">
                  <c:v>-10.518897637795275</c:v>
                </c:pt>
                <c:pt idx="69">
                  <c:v>-10.68293963254593</c:v>
                </c:pt>
                <c:pt idx="70">
                  <c:v>-10.846981627296586</c:v>
                </c:pt>
                <c:pt idx="71">
                  <c:v>-11.011023622047244</c:v>
                </c:pt>
                <c:pt idx="72">
                  <c:v>-11.175065616797898</c:v>
                </c:pt>
                <c:pt idx="73">
                  <c:v>-11.339107611548556</c:v>
                </c:pt>
                <c:pt idx="74">
                  <c:v>-11.50314960629921</c:v>
                </c:pt>
                <c:pt idx="75">
                  <c:v>-11.667191601049867</c:v>
                </c:pt>
                <c:pt idx="76">
                  <c:v>-11.831233595800525</c:v>
                </c:pt>
                <c:pt idx="77">
                  <c:v>-11.995275590551179</c:v>
                </c:pt>
                <c:pt idx="78">
                  <c:v>-12.159317585301837</c:v>
                </c:pt>
                <c:pt idx="79">
                  <c:v>-12.323359580052491</c:v>
                </c:pt>
                <c:pt idx="80">
                  <c:v>-12.487401574803147</c:v>
                </c:pt>
                <c:pt idx="81">
                  <c:v>-12.651443569553804</c:v>
                </c:pt>
                <c:pt idx="82">
                  <c:v>-12.815485564304462</c:v>
                </c:pt>
                <c:pt idx="83">
                  <c:v>-12.979527559055118</c:v>
                </c:pt>
                <c:pt idx="84">
                  <c:v>-13.143569553805772</c:v>
                </c:pt>
                <c:pt idx="85">
                  <c:v>-13.307611548556428</c:v>
                </c:pt>
                <c:pt idx="86">
                  <c:v>-13.471653543307085</c:v>
                </c:pt>
                <c:pt idx="87">
                  <c:v>-13.635695538057742</c:v>
                </c:pt>
                <c:pt idx="88">
                  <c:v>-13.799737532808399</c:v>
                </c:pt>
                <c:pt idx="89">
                  <c:v>-13.963779527559053</c:v>
                </c:pt>
                <c:pt idx="90">
                  <c:v>-14.127821522309709</c:v>
                </c:pt>
                <c:pt idx="91">
                  <c:v>-14.291863517060365</c:v>
                </c:pt>
                <c:pt idx="92">
                  <c:v>-14.455905511811023</c:v>
                </c:pt>
                <c:pt idx="93">
                  <c:v>-14.61994750656168</c:v>
                </c:pt>
                <c:pt idx="94">
                  <c:v>-14.783989501312334</c:v>
                </c:pt>
                <c:pt idx="95">
                  <c:v>-14.94803149606299</c:v>
                </c:pt>
                <c:pt idx="96">
                  <c:v>-15.112073490813646</c:v>
                </c:pt>
                <c:pt idx="97">
                  <c:v>-15.276115485564304</c:v>
                </c:pt>
                <c:pt idx="98">
                  <c:v>-15.440157480314959</c:v>
                </c:pt>
                <c:pt idx="99">
                  <c:v>-15.604199475065617</c:v>
                </c:pt>
                <c:pt idx="100">
                  <c:v>-15.768241469816271</c:v>
                </c:pt>
                <c:pt idx="101">
                  <c:v>-15.932283464566925</c:v>
                </c:pt>
                <c:pt idx="102">
                  <c:v>-16.096325459317583</c:v>
                </c:pt>
                <c:pt idx="103">
                  <c:v>-16.260367454068241</c:v>
                </c:pt>
                <c:pt idx="104">
                  <c:v>-16.424409448818896</c:v>
                </c:pt>
                <c:pt idx="105">
                  <c:v>-16.58845144356955</c:v>
                </c:pt>
                <c:pt idx="106">
                  <c:v>-16.752493438320208</c:v>
                </c:pt>
                <c:pt idx="107">
                  <c:v>-16.916535433070866</c:v>
                </c:pt>
                <c:pt idx="108">
                  <c:v>-17.08057742782152</c:v>
                </c:pt>
                <c:pt idx="109">
                  <c:v>-17.244619422572178</c:v>
                </c:pt>
                <c:pt idx="110">
                  <c:v>-17.408661417322833</c:v>
                </c:pt>
                <c:pt idx="111">
                  <c:v>-17.572703412073487</c:v>
                </c:pt>
                <c:pt idx="112">
                  <c:v>-17.736745406824145</c:v>
                </c:pt>
                <c:pt idx="113">
                  <c:v>-17.900787401574803</c:v>
                </c:pt>
                <c:pt idx="114">
                  <c:v>-18.064829396325457</c:v>
                </c:pt>
                <c:pt idx="115">
                  <c:v>-18.228871391076112</c:v>
                </c:pt>
                <c:pt idx="116">
                  <c:v>-18.39291338582677</c:v>
                </c:pt>
                <c:pt idx="117">
                  <c:v>-18.556955380577428</c:v>
                </c:pt>
                <c:pt idx="118">
                  <c:v>-18.720997375328082</c:v>
                </c:pt>
                <c:pt idx="119">
                  <c:v>-18.88503937007874</c:v>
                </c:pt>
                <c:pt idx="120">
                  <c:v>-19.049081364829394</c:v>
                </c:pt>
                <c:pt idx="121">
                  <c:v>-19.213123359580049</c:v>
                </c:pt>
                <c:pt idx="122">
                  <c:v>-19.377165354330707</c:v>
                </c:pt>
                <c:pt idx="123">
                  <c:v>-19.541207349081365</c:v>
                </c:pt>
                <c:pt idx="124">
                  <c:v>-19.705249343832019</c:v>
                </c:pt>
                <c:pt idx="125">
                  <c:v>-19.869291338582673</c:v>
                </c:pt>
                <c:pt idx="126">
                  <c:v>-20.033333333333331</c:v>
                </c:pt>
                <c:pt idx="127">
                  <c:v>-20.197375328083989</c:v>
                </c:pt>
                <c:pt idx="128">
                  <c:v>-20.361417322834644</c:v>
                </c:pt>
                <c:pt idx="129">
                  <c:v>-20.525459317585302</c:v>
                </c:pt>
                <c:pt idx="130">
                  <c:v>-20.689501312335956</c:v>
                </c:pt>
                <c:pt idx="131">
                  <c:v>-20.853543307086611</c:v>
                </c:pt>
                <c:pt idx="132">
                  <c:v>-21.017585301837268</c:v>
                </c:pt>
                <c:pt idx="133">
                  <c:v>-21.181627296587926</c:v>
                </c:pt>
                <c:pt idx="134">
                  <c:v>-21.345669291338581</c:v>
                </c:pt>
                <c:pt idx="135">
                  <c:v>-21.509711286089235</c:v>
                </c:pt>
                <c:pt idx="136">
                  <c:v>-21.673753280839893</c:v>
                </c:pt>
                <c:pt idx="137">
                  <c:v>-21.837795275590551</c:v>
                </c:pt>
                <c:pt idx="138">
                  <c:v>-22.001837270341206</c:v>
                </c:pt>
                <c:pt idx="139">
                  <c:v>-22.16587926509186</c:v>
                </c:pt>
                <c:pt idx="140">
                  <c:v>-22.329921259842518</c:v>
                </c:pt>
                <c:pt idx="141">
                  <c:v>-22.493963254593172</c:v>
                </c:pt>
                <c:pt idx="142">
                  <c:v>-22.65800524934383</c:v>
                </c:pt>
                <c:pt idx="143">
                  <c:v>-22.822047244094488</c:v>
                </c:pt>
                <c:pt idx="144">
                  <c:v>-22.986089238845143</c:v>
                </c:pt>
                <c:pt idx="145">
                  <c:v>-23.150131233595797</c:v>
                </c:pt>
                <c:pt idx="146">
                  <c:v>-23.314173228346455</c:v>
                </c:pt>
                <c:pt idx="147">
                  <c:v>-23.478215223097113</c:v>
                </c:pt>
                <c:pt idx="148">
                  <c:v>-23.642257217847767</c:v>
                </c:pt>
                <c:pt idx="149">
                  <c:v>-23.806299212598422</c:v>
                </c:pt>
                <c:pt idx="150">
                  <c:v>-23.97034120734908</c:v>
                </c:pt>
                <c:pt idx="151">
                  <c:v>-24.134383202099734</c:v>
                </c:pt>
                <c:pt idx="152">
                  <c:v>-24.298425196850392</c:v>
                </c:pt>
                <c:pt idx="153">
                  <c:v>-24.46246719160105</c:v>
                </c:pt>
                <c:pt idx="154">
                  <c:v>-24.626509186351704</c:v>
                </c:pt>
                <c:pt idx="155">
                  <c:v>-24.790551181102359</c:v>
                </c:pt>
                <c:pt idx="156">
                  <c:v>-24.954593175853017</c:v>
                </c:pt>
                <c:pt idx="157">
                  <c:v>-25.118635170603675</c:v>
                </c:pt>
                <c:pt idx="158">
                  <c:v>-25.282677165354329</c:v>
                </c:pt>
                <c:pt idx="159">
                  <c:v>-25.446719160104983</c:v>
                </c:pt>
                <c:pt idx="160">
                  <c:v>-25.610761154855645</c:v>
                </c:pt>
                <c:pt idx="161">
                  <c:v>-25.774803149606296</c:v>
                </c:pt>
                <c:pt idx="162">
                  <c:v>-25.938845144356954</c:v>
                </c:pt>
                <c:pt idx="163">
                  <c:v>-26.102887139107608</c:v>
                </c:pt>
                <c:pt idx="164">
                  <c:v>-26.266929133858266</c:v>
                </c:pt>
                <c:pt idx="165">
                  <c:v>-26.430971128608924</c:v>
                </c:pt>
                <c:pt idx="166">
                  <c:v>-26.595013123359578</c:v>
                </c:pt>
                <c:pt idx="167">
                  <c:v>-26.759055118110236</c:v>
                </c:pt>
                <c:pt idx="168">
                  <c:v>-26.923097112860887</c:v>
                </c:pt>
                <c:pt idx="169">
                  <c:v>-27.087139107611545</c:v>
                </c:pt>
                <c:pt idx="170">
                  <c:v>-27.251181102362207</c:v>
                </c:pt>
                <c:pt idx="171">
                  <c:v>-27.415223097112857</c:v>
                </c:pt>
                <c:pt idx="172">
                  <c:v>-27.579265091863515</c:v>
                </c:pt>
                <c:pt idx="173">
                  <c:v>-27.74330708661417</c:v>
                </c:pt>
                <c:pt idx="174">
                  <c:v>-27.907349081364828</c:v>
                </c:pt>
                <c:pt idx="175">
                  <c:v>-28.071391076115486</c:v>
                </c:pt>
                <c:pt idx="176">
                  <c:v>-28.23543307086614</c:v>
                </c:pt>
                <c:pt idx="177">
                  <c:v>-28.399475065616798</c:v>
                </c:pt>
                <c:pt idx="178">
                  <c:v>-28.563517060367449</c:v>
                </c:pt>
                <c:pt idx="179">
                  <c:v>-28.727559055118107</c:v>
                </c:pt>
                <c:pt idx="180">
                  <c:v>-28.891601049868765</c:v>
                </c:pt>
                <c:pt idx="181">
                  <c:v>-29.055643044619419</c:v>
                </c:pt>
                <c:pt idx="182">
                  <c:v>-29.219685039370077</c:v>
                </c:pt>
                <c:pt idx="183">
                  <c:v>-29.383727034120732</c:v>
                </c:pt>
                <c:pt idx="184">
                  <c:v>-29.547769028871389</c:v>
                </c:pt>
                <c:pt idx="185">
                  <c:v>-29.711811023622047</c:v>
                </c:pt>
                <c:pt idx="186">
                  <c:v>-29.875853018372698</c:v>
                </c:pt>
                <c:pt idx="187">
                  <c:v>-30.03989501312336</c:v>
                </c:pt>
                <c:pt idx="188">
                  <c:v>-30.203937007874011</c:v>
                </c:pt>
                <c:pt idx="189">
                  <c:v>-30.367979002624669</c:v>
                </c:pt>
                <c:pt idx="190">
                  <c:v>-30.532020997375326</c:v>
                </c:pt>
                <c:pt idx="191">
                  <c:v>-30.696062992125981</c:v>
                </c:pt>
                <c:pt idx="192">
                  <c:v>-30.860104986876639</c:v>
                </c:pt>
                <c:pt idx="193">
                  <c:v>-31.024146981627293</c:v>
                </c:pt>
                <c:pt idx="194">
                  <c:v>-31.188188976377951</c:v>
                </c:pt>
                <c:pt idx="195">
                  <c:v>-31.352230971128609</c:v>
                </c:pt>
                <c:pt idx="196">
                  <c:v>-31.516272965879264</c:v>
                </c:pt>
                <c:pt idx="197">
                  <c:v>-31.680314960629918</c:v>
                </c:pt>
                <c:pt idx="198">
                  <c:v>-31.844356955380572</c:v>
                </c:pt>
                <c:pt idx="199">
                  <c:v>-32.008398950131237</c:v>
                </c:pt>
                <c:pt idx="200">
                  <c:v>-32.172440944881892</c:v>
                </c:pt>
                <c:pt idx="201">
                  <c:v>-32.336482939632546</c:v>
                </c:pt>
                <c:pt idx="202">
                  <c:v>-32.500524934383208</c:v>
                </c:pt>
                <c:pt idx="203">
                  <c:v>-32.664566929133855</c:v>
                </c:pt>
                <c:pt idx="204">
                  <c:v>-32.828608923884516</c:v>
                </c:pt>
                <c:pt idx="205">
                  <c:v>-32.992650918635171</c:v>
                </c:pt>
                <c:pt idx="206">
                  <c:v>-33.156692913385825</c:v>
                </c:pt>
                <c:pt idx="207">
                  <c:v>-33.320734908136487</c:v>
                </c:pt>
                <c:pt idx="208">
                  <c:v>-33.484776902887141</c:v>
                </c:pt>
                <c:pt idx="209">
                  <c:v>-33.648818897637796</c:v>
                </c:pt>
                <c:pt idx="210">
                  <c:v>-33.812860892388457</c:v>
                </c:pt>
                <c:pt idx="211">
                  <c:v>-33.976902887139104</c:v>
                </c:pt>
                <c:pt idx="212">
                  <c:v>-34.140944881889766</c:v>
                </c:pt>
                <c:pt idx="213">
                  <c:v>-34.30498687664042</c:v>
                </c:pt>
                <c:pt idx="214">
                  <c:v>-34.469028871391075</c:v>
                </c:pt>
                <c:pt idx="215">
                  <c:v>-34.633070866141736</c:v>
                </c:pt>
                <c:pt idx="216">
                  <c:v>-34.797112860892391</c:v>
                </c:pt>
                <c:pt idx="217">
                  <c:v>-34.961154855643045</c:v>
                </c:pt>
                <c:pt idx="218">
                  <c:v>-35.125196850393699</c:v>
                </c:pt>
                <c:pt idx="219">
                  <c:v>-35.289238845144361</c:v>
                </c:pt>
                <c:pt idx="220">
                  <c:v>-35.453280839895015</c:v>
                </c:pt>
                <c:pt idx="221">
                  <c:v>-35.61732283464567</c:v>
                </c:pt>
                <c:pt idx="222">
                  <c:v>-35.781364829396331</c:v>
                </c:pt>
                <c:pt idx="223">
                  <c:v>-35.945406824146978</c:v>
                </c:pt>
                <c:pt idx="224">
                  <c:v>-36.10944881889764</c:v>
                </c:pt>
                <c:pt idx="225">
                  <c:v>-36.273490813648294</c:v>
                </c:pt>
                <c:pt idx="226">
                  <c:v>-36.437532808398949</c:v>
                </c:pt>
                <c:pt idx="227">
                  <c:v>-36.60157480314961</c:v>
                </c:pt>
                <c:pt idx="228">
                  <c:v>-36.765616797900265</c:v>
                </c:pt>
                <c:pt idx="229">
                  <c:v>-36.929658792650919</c:v>
                </c:pt>
                <c:pt idx="230">
                  <c:v>-37.09370078740158</c:v>
                </c:pt>
                <c:pt idx="231">
                  <c:v>-37.257742782152228</c:v>
                </c:pt>
                <c:pt idx="232">
                  <c:v>-37.421784776902889</c:v>
                </c:pt>
                <c:pt idx="233">
                  <c:v>-37.585826771653544</c:v>
                </c:pt>
                <c:pt idx="234">
                  <c:v>-37.749868766404198</c:v>
                </c:pt>
                <c:pt idx="235">
                  <c:v>-37.91391076115486</c:v>
                </c:pt>
                <c:pt idx="236">
                  <c:v>-38.077952755905514</c:v>
                </c:pt>
                <c:pt idx="237">
                  <c:v>-38.241994750656168</c:v>
                </c:pt>
                <c:pt idx="238">
                  <c:v>-38.406036745406823</c:v>
                </c:pt>
                <c:pt idx="239">
                  <c:v>-38.570078740157484</c:v>
                </c:pt>
                <c:pt idx="240">
                  <c:v>-38.734120734908139</c:v>
                </c:pt>
                <c:pt idx="241">
                  <c:v>-38.898162729658793</c:v>
                </c:pt>
                <c:pt idx="242">
                  <c:v>-39.062204724409447</c:v>
                </c:pt>
                <c:pt idx="243">
                  <c:v>-39.226246719160102</c:v>
                </c:pt>
                <c:pt idx="244">
                  <c:v>-39.390288713910763</c:v>
                </c:pt>
                <c:pt idx="245">
                  <c:v>-39.554330708661418</c:v>
                </c:pt>
                <c:pt idx="246">
                  <c:v>-39.718372703412072</c:v>
                </c:pt>
                <c:pt idx="247">
                  <c:v>-39.882414698162734</c:v>
                </c:pt>
                <c:pt idx="248">
                  <c:v>-40.046456692913381</c:v>
                </c:pt>
                <c:pt idx="249">
                  <c:v>-40.210498687664042</c:v>
                </c:pt>
                <c:pt idx="250">
                  <c:v>-40.374540682414704</c:v>
                </c:pt>
                <c:pt idx="251">
                  <c:v>-40.538582677165351</c:v>
                </c:pt>
                <c:pt idx="252">
                  <c:v>-40.702624671916013</c:v>
                </c:pt>
                <c:pt idx="253">
                  <c:v>-40.866666666666667</c:v>
                </c:pt>
                <c:pt idx="254">
                  <c:v>-41.030708661417322</c:v>
                </c:pt>
                <c:pt idx="255">
                  <c:v>-41.194750656167983</c:v>
                </c:pt>
                <c:pt idx="256">
                  <c:v>-41.358792650918637</c:v>
                </c:pt>
                <c:pt idx="257">
                  <c:v>-41.522834645669292</c:v>
                </c:pt>
                <c:pt idx="258">
                  <c:v>-41.686876640419946</c:v>
                </c:pt>
                <c:pt idx="259">
                  <c:v>-41.850918635170608</c:v>
                </c:pt>
                <c:pt idx="260">
                  <c:v>-42.014960629921262</c:v>
                </c:pt>
                <c:pt idx="261">
                  <c:v>-42.179002624671917</c:v>
                </c:pt>
                <c:pt idx="262">
                  <c:v>-42.343044619422571</c:v>
                </c:pt>
                <c:pt idx="263">
                  <c:v>-42.507086614173225</c:v>
                </c:pt>
                <c:pt idx="264">
                  <c:v>-42.671128608923887</c:v>
                </c:pt>
                <c:pt idx="265">
                  <c:v>-42.835170603674541</c:v>
                </c:pt>
                <c:pt idx="266">
                  <c:v>-42.999212598425196</c:v>
                </c:pt>
                <c:pt idx="267">
                  <c:v>-43.163254593175857</c:v>
                </c:pt>
                <c:pt idx="268">
                  <c:v>-43.327296587926504</c:v>
                </c:pt>
                <c:pt idx="269">
                  <c:v>-43.491338582677166</c:v>
                </c:pt>
                <c:pt idx="270">
                  <c:v>-43.655380577427827</c:v>
                </c:pt>
                <c:pt idx="271">
                  <c:v>-43.819422572178475</c:v>
                </c:pt>
                <c:pt idx="272">
                  <c:v>-43.983464566929136</c:v>
                </c:pt>
                <c:pt idx="273">
                  <c:v>-44.147506561679791</c:v>
                </c:pt>
                <c:pt idx="274">
                  <c:v>-44.311548556430445</c:v>
                </c:pt>
                <c:pt idx="275">
                  <c:v>-44.475590551181106</c:v>
                </c:pt>
                <c:pt idx="276">
                  <c:v>-44.639632545931761</c:v>
                </c:pt>
                <c:pt idx="277">
                  <c:v>-44.803674540682415</c:v>
                </c:pt>
                <c:pt idx="278">
                  <c:v>-44.96771653543307</c:v>
                </c:pt>
                <c:pt idx="279">
                  <c:v>-45.131758530183724</c:v>
                </c:pt>
                <c:pt idx="280">
                  <c:v>-45.295800524934386</c:v>
                </c:pt>
                <c:pt idx="281">
                  <c:v>-45.45984251968504</c:v>
                </c:pt>
                <c:pt idx="282">
                  <c:v>-45.623884514435694</c:v>
                </c:pt>
                <c:pt idx="283">
                  <c:v>-45.787926509186349</c:v>
                </c:pt>
                <c:pt idx="284">
                  <c:v>-45.95196850393701</c:v>
                </c:pt>
                <c:pt idx="285">
                  <c:v>-46.116010498687665</c:v>
                </c:pt>
                <c:pt idx="286">
                  <c:v>-46.280052493438319</c:v>
                </c:pt>
                <c:pt idx="287">
                  <c:v>-46.444094488188981</c:v>
                </c:pt>
                <c:pt idx="288">
                  <c:v>-46.608136482939628</c:v>
                </c:pt>
                <c:pt idx="289">
                  <c:v>-46.772178477690289</c:v>
                </c:pt>
                <c:pt idx="290">
                  <c:v>-46.936220472440951</c:v>
                </c:pt>
                <c:pt idx="291">
                  <c:v>-47.100262467191598</c:v>
                </c:pt>
                <c:pt idx="292">
                  <c:v>-47.26430446194226</c:v>
                </c:pt>
                <c:pt idx="293">
                  <c:v>-47.428346456692914</c:v>
                </c:pt>
                <c:pt idx="294">
                  <c:v>-47.592388451443568</c:v>
                </c:pt>
                <c:pt idx="295">
                  <c:v>-47.75643044619423</c:v>
                </c:pt>
                <c:pt idx="296">
                  <c:v>-47.920472440944884</c:v>
                </c:pt>
                <c:pt idx="297">
                  <c:v>-48.084514435695539</c:v>
                </c:pt>
                <c:pt idx="298">
                  <c:v>-48.248556430446193</c:v>
                </c:pt>
                <c:pt idx="299">
                  <c:v>-48.412598425196848</c:v>
                </c:pt>
                <c:pt idx="300">
                  <c:v>-48.576640419947509</c:v>
                </c:pt>
                <c:pt idx="301">
                  <c:v>-48.740682414698163</c:v>
                </c:pt>
                <c:pt idx="302">
                  <c:v>-48.904724409448818</c:v>
                </c:pt>
                <c:pt idx="303">
                  <c:v>-49.068766404199472</c:v>
                </c:pt>
                <c:pt idx="304">
                  <c:v>-49.232808398950134</c:v>
                </c:pt>
                <c:pt idx="305">
                  <c:v>-49.396850393700788</c:v>
                </c:pt>
                <c:pt idx="306">
                  <c:v>-49.560892388451443</c:v>
                </c:pt>
                <c:pt idx="307">
                  <c:v>-49.724934383202104</c:v>
                </c:pt>
                <c:pt idx="308">
                  <c:v>-49.888976377952751</c:v>
                </c:pt>
                <c:pt idx="309">
                  <c:v>-50.053018372703413</c:v>
                </c:pt>
                <c:pt idx="310">
                  <c:v>-50.217060367454074</c:v>
                </c:pt>
                <c:pt idx="311">
                  <c:v>-50.381102362204722</c:v>
                </c:pt>
                <c:pt idx="312">
                  <c:v>-50.545144356955383</c:v>
                </c:pt>
                <c:pt idx="313">
                  <c:v>-50.709186351706037</c:v>
                </c:pt>
                <c:pt idx="314">
                  <c:v>-50.873228346456692</c:v>
                </c:pt>
                <c:pt idx="315">
                  <c:v>-51.037270341207353</c:v>
                </c:pt>
                <c:pt idx="316">
                  <c:v>-51.201312335958008</c:v>
                </c:pt>
                <c:pt idx="317">
                  <c:v>-51.365354330708662</c:v>
                </c:pt>
                <c:pt idx="318">
                  <c:v>-51.529396325459317</c:v>
                </c:pt>
                <c:pt idx="319">
                  <c:v>-51.693438320209971</c:v>
                </c:pt>
                <c:pt idx="320">
                  <c:v>-51.857480314960632</c:v>
                </c:pt>
                <c:pt idx="321">
                  <c:v>-52.021522309711294</c:v>
                </c:pt>
                <c:pt idx="322">
                  <c:v>-52.185564304461941</c:v>
                </c:pt>
                <c:pt idx="323">
                  <c:v>-52.349606299212596</c:v>
                </c:pt>
                <c:pt idx="324">
                  <c:v>-52.513648293963257</c:v>
                </c:pt>
                <c:pt idx="325">
                  <c:v>-52.677690288713912</c:v>
                </c:pt>
                <c:pt idx="326">
                  <c:v>-52.841732283464573</c:v>
                </c:pt>
                <c:pt idx="327">
                  <c:v>-53.00577427821522</c:v>
                </c:pt>
                <c:pt idx="328">
                  <c:v>-53.169816272965875</c:v>
                </c:pt>
                <c:pt idx="329">
                  <c:v>-53.333858267716536</c:v>
                </c:pt>
                <c:pt idx="330">
                  <c:v>-53.497900262467191</c:v>
                </c:pt>
                <c:pt idx="331">
                  <c:v>-53.661942257217852</c:v>
                </c:pt>
                <c:pt idx="332">
                  <c:v>-53.825984251968499</c:v>
                </c:pt>
                <c:pt idx="333">
                  <c:v>-53.990026246719161</c:v>
                </c:pt>
                <c:pt idx="334">
                  <c:v>-54.154068241469815</c:v>
                </c:pt>
                <c:pt idx="335">
                  <c:v>-54.318110236220477</c:v>
                </c:pt>
                <c:pt idx="336">
                  <c:v>-54.482152230971131</c:v>
                </c:pt>
                <c:pt idx="337">
                  <c:v>-54.646194225721779</c:v>
                </c:pt>
                <c:pt idx="338">
                  <c:v>-54.81023622047244</c:v>
                </c:pt>
                <c:pt idx="339">
                  <c:v>-54.974278215223094</c:v>
                </c:pt>
                <c:pt idx="340">
                  <c:v>-55.138320209973756</c:v>
                </c:pt>
                <c:pt idx="341">
                  <c:v>-55.302362204724417</c:v>
                </c:pt>
                <c:pt idx="342">
                  <c:v>-55.466404199475058</c:v>
                </c:pt>
                <c:pt idx="343">
                  <c:v>-55.630446194225719</c:v>
                </c:pt>
                <c:pt idx="344">
                  <c:v>-55.794488188976381</c:v>
                </c:pt>
                <c:pt idx="345">
                  <c:v>-55.958530183727035</c:v>
                </c:pt>
                <c:pt idx="346">
                  <c:v>-56.122572178477697</c:v>
                </c:pt>
                <c:pt idx="347">
                  <c:v>-56.286614173228344</c:v>
                </c:pt>
                <c:pt idx="348">
                  <c:v>-56.450656167978998</c:v>
                </c:pt>
                <c:pt idx="349">
                  <c:v>-56.61469816272966</c:v>
                </c:pt>
                <c:pt idx="350">
                  <c:v>-56.778740157480314</c:v>
                </c:pt>
                <c:pt idx="351">
                  <c:v>-56.942782152230976</c:v>
                </c:pt>
                <c:pt idx="352">
                  <c:v>-57.106824146981623</c:v>
                </c:pt>
                <c:pt idx="353">
                  <c:v>-57.270866141732284</c:v>
                </c:pt>
                <c:pt idx="354">
                  <c:v>-57.434908136482939</c:v>
                </c:pt>
                <c:pt idx="355">
                  <c:v>-57.5989501312336</c:v>
                </c:pt>
                <c:pt idx="356">
                  <c:v>-57.762992125984255</c:v>
                </c:pt>
                <c:pt idx="357">
                  <c:v>-57.927034120734902</c:v>
                </c:pt>
                <c:pt idx="358">
                  <c:v>-58.091076115485563</c:v>
                </c:pt>
                <c:pt idx="359">
                  <c:v>-58.255118110236218</c:v>
                </c:pt>
                <c:pt idx="360">
                  <c:v>-58.419160104986879</c:v>
                </c:pt>
                <c:pt idx="361">
                  <c:v>-58.583202099737534</c:v>
                </c:pt>
                <c:pt idx="362">
                  <c:v>-58.747244094488181</c:v>
                </c:pt>
                <c:pt idx="363">
                  <c:v>-58.911286089238843</c:v>
                </c:pt>
                <c:pt idx="364">
                  <c:v>-59.075328083989504</c:v>
                </c:pt>
                <c:pt idx="365">
                  <c:v>-59.239370078740158</c:v>
                </c:pt>
                <c:pt idx="366">
                  <c:v>-59.40341207349082</c:v>
                </c:pt>
                <c:pt idx="367">
                  <c:v>-59.567454068241467</c:v>
                </c:pt>
                <c:pt idx="368">
                  <c:v>-59.731496062992122</c:v>
                </c:pt>
                <c:pt idx="369">
                  <c:v>-59.895538057742783</c:v>
                </c:pt>
                <c:pt idx="370">
                  <c:v>-60.059580052493438</c:v>
                </c:pt>
                <c:pt idx="371">
                  <c:v>-60.223622047244099</c:v>
                </c:pt>
                <c:pt idx="372">
                  <c:v>-60.387664041994746</c:v>
                </c:pt>
                <c:pt idx="373">
                  <c:v>-60.551706036745401</c:v>
                </c:pt>
                <c:pt idx="374">
                  <c:v>-60.715748031496062</c:v>
                </c:pt>
                <c:pt idx="375">
                  <c:v>-60.879790026246724</c:v>
                </c:pt>
                <c:pt idx="376">
                  <c:v>-61.043832020997378</c:v>
                </c:pt>
                <c:pt idx="377">
                  <c:v>-61.207874015748025</c:v>
                </c:pt>
                <c:pt idx="378">
                  <c:v>-61.371916010498687</c:v>
                </c:pt>
                <c:pt idx="379">
                  <c:v>-61.535958005249341</c:v>
                </c:pt>
                <c:pt idx="380">
                  <c:v>-61.7</c:v>
                </c:pt>
                <c:pt idx="381">
                  <c:v>-61.864041994750657</c:v>
                </c:pt>
                <c:pt idx="382">
                  <c:v>-62.028083989501305</c:v>
                </c:pt>
                <c:pt idx="383">
                  <c:v>-62.192125984251966</c:v>
                </c:pt>
                <c:pt idx="384">
                  <c:v>-62.356167979002628</c:v>
                </c:pt>
                <c:pt idx="385">
                  <c:v>-62.520209973753282</c:v>
                </c:pt>
                <c:pt idx="386">
                  <c:v>-62.684251968503943</c:v>
                </c:pt>
                <c:pt idx="387">
                  <c:v>-62.848293963254591</c:v>
                </c:pt>
                <c:pt idx="388">
                  <c:v>-63.012335958005245</c:v>
                </c:pt>
                <c:pt idx="389">
                  <c:v>-63.176377952755907</c:v>
                </c:pt>
                <c:pt idx="390">
                  <c:v>-63.340419947506561</c:v>
                </c:pt>
                <c:pt idx="391">
                  <c:v>-63.504461942257223</c:v>
                </c:pt>
                <c:pt idx="392">
                  <c:v>-63.66850393700787</c:v>
                </c:pt>
                <c:pt idx="393">
                  <c:v>-63.832545931758531</c:v>
                </c:pt>
                <c:pt idx="394">
                  <c:v>-63.996587926509193</c:v>
                </c:pt>
                <c:pt idx="395">
                  <c:v>-64.16062992125984</c:v>
                </c:pt>
                <c:pt idx="396">
                  <c:v>-64.324671916010502</c:v>
                </c:pt>
                <c:pt idx="397">
                  <c:v>-64.488713910761149</c:v>
                </c:pt>
                <c:pt idx="398">
                  <c:v>-64.65275590551181</c:v>
                </c:pt>
                <c:pt idx="399">
                  <c:v>-64.816797900262472</c:v>
                </c:pt>
                <c:pt idx="400">
                  <c:v>-64.980839895013119</c:v>
                </c:pt>
                <c:pt idx="401">
                  <c:v>-65.144881889763781</c:v>
                </c:pt>
                <c:pt idx="402">
                  <c:v>-65.308923884514428</c:v>
                </c:pt>
                <c:pt idx="403">
                  <c:v>-65.472965879265089</c:v>
                </c:pt>
                <c:pt idx="404">
                  <c:v>-65.637007874015751</c:v>
                </c:pt>
                <c:pt idx="405">
                  <c:v>-65.801049868766412</c:v>
                </c:pt>
                <c:pt idx="406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7C-404C-B8D9-9E13752CE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'013C'!$X$11:$Y$11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'013C'!$BL$14:$BL$950</c:f>
              <c:numCache>
                <c:formatCode>0.0</c:formatCode>
                <c:ptCount val="937"/>
                <c:pt idx="0">
                  <c:v>2.8159888475710804</c:v>
                </c:pt>
                <c:pt idx="1">
                  <c:v>2.5405084274662655</c:v>
                </c:pt>
                <c:pt idx="2">
                  <c:v>2.7848854218032426</c:v>
                </c:pt>
                <c:pt idx="3">
                  <c:v>3.2126306108943812</c:v>
                </c:pt>
                <c:pt idx="4">
                  <c:v>4.1487938313014405</c:v>
                </c:pt>
                <c:pt idx="5">
                  <c:v>11.603767140084431</c:v>
                </c:pt>
                <c:pt idx="6">
                  <c:v>2.9058065666596598</c:v>
                </c:pt>
                <c:pt idx="7">
                  <c:v>1.8932247853164323</c:v>
                </c:pt>
                <c:pt idx="8">
                  <c:v>2.2872548158669295</c:v>
                </c:pt>
                <c:pt idx="9">
                  <c:v>2.5951088236159747</c:v>
                </c:pt>
                <c:pt idx="10">
                  <c:v>4.8987689708313837</c:v>
                </c:pt>
                <c:pt idx="11">
                  <c:v>2.9026090272697114</c:v>
                </c:pt>
                <c:pt idx="12">
                  <c:v>15.820150335915537</c:v>
                </c:pt>
                <c:pt idx="13">
                  <c:v>13.970811836878907</c:v>
                </c:pt>
                <c:pt idx="14">
                  <c:v>6.3997776711621031</c:v>
                </c:pt>
                <c:pt idx="15">
                  <c:v>8.0747260238840486</c:v>
                </c:pt>
                <c:pt idx="16">
                  <c:v>6.2570960066615386</c:v>
                </c:pt>
                <c:pt idx="17">
                  <c:v>5.9124324985428895</c:v>
                </c:pt>
                <c:pt idx="18">
                  <c:v>6.8200337581451498</c:v>
                </c:pt>
                <c:pt idx="19">
                  <c:v>5.177920668451919</c:v>
                </c:pt>
                <c:pt idx="20">
                  <c:v>8.7700635313603232</c:v>
                </c:pt>
                <c:pt idx="21">
                  <c:v>5.9721320862632536</c:v>
                </c:pt>
                <c:pt idx="22">
                  <c:v>4.5930112833668408</c:v>
                </c:pt>
                <c:pt idx="23">
                  <c:v>7.7221075888936062</c:v>
                </c:pt>
                <c:pt idx="24">
                  <c:v>7.5806788063438351</c:v>
                </c:pt>
                <c:pt idx="25">
                  <c:v>6.0993380436144786</c:v>
                </c:pt>
                <c:pt idx="26">
                  <c:v>8.2067685078597599</c:v>
                </c:pt>
                <c:pt idx="27">
                  <c:v>3.8546765928899607</c:v>
                </c:pt>
                <c:pt idx="28">
                  <c:v>11.395118691672719</c:v>
                </c:pt>
                <c:pt idx="29">
                  <c:v>6.1037447346919045</c:v>
                </c:pt>
                <c:pt idx="30">
                  <c:v>6.778114541295956</c:v>
                </c:pt>
                <c:pt idx="31">
                  <c:v>6.8306270843566832</c:v>
                </c:pt>
                <c:pt idx="32">
                  <c:v>6.8817721355729606</c:v>
                </c:pt>
                <c:pt idx="33">
                  <c:v>5.9575467523391952</c:v>
                </c:pt>
                <c:pt idx="34">
                  <c:v>6.8500507890453157</c:v>
                </c:pt>
                <c:pt idx="35">
                  <c:v>9.198013934906399</c:v>
                </c:pt>
                <c:pt idx="36">
                  <c:v>5.4925967051959557</c:v>
                </c:pt>
                <c:pt idx="37">
                  <c:v>9.2510642109200809</c:v>
                </c:pt>
                <c:pt idx="38">
                  <c:v>7.2976480419963794</c:v>
                </c:pt>
                <c:pt idx="39">
                  <c:v>8.8085627588246407</c:v>
                </c:pt>
                <c:pt idx="40">
                  <c:v>7.8069187964243545</c:v>
                </c:pt>
                <c:pt idx="41">
                  <c:v>6.6053695172130267</c:v>
                </c:pt>
                <c:pt idx="42">
                  <c:v>6.5506583989302998</c:v>
                </c:pt>
                <c:pt idx="43">
                  <c:v>6.560399511335345</c:v>
                </c:pt>
                <c:pt idx="44">
                  <c:v>6.2826915462637452</c:v>
                </c:pt>
                <c:pt idx="45">
                  <c:v>7.8593273651265507</c:v>
                </c:pt>
                <c:pt idx="46">
                  <c:v>5.0507032536153256</c:v>
                </c:pt>
                <c:pt idx="47">
                  <c:v>8.6897708900987585</c:v>
                </c:pt>
                <c:pt idx="48">
                  <c:v>7.1744626135472469</c:v>
                </c:pt>
                <c:pt idx="49">
                  <c:v>6.1916291113115571</c:v>
                </c:pt>
                <c:pt idx="50">
                  <c:v>6.1842212620785455</c:v>
                </c:pt>
                <c:pt idx="51">
                  <c:v>6.8546440298714266</c:v>
                </c:pt>
                <c:pt idx="52">
                  <c:v>7.7522774249354223</c:v>
                </c:pt>
                <c:pt idx="53">
                  <c:v>7.5917066058762224</c:v>
                </c:pt>
                <c:pt idx="54">
                  <c:v>8.3166392514253111</c:v>
                </c:pt>
                <c:pt idx="55">
                  <c:v>8.2179153812452892</c:v>
                </c:pt>
                <c:pt idx="56">
                  <c:v>7.8272609733274559</c:v>
                </c:pt>
                <c:pt idx="57">
                  <c:v>7.9310733048427968</c:v>
                </c:pt>
                <c:pt idx="58">
                  <c:v>8.6413739732579753</c:v>
                </c:pt>
                <c:pt idx="59">
                  <c:v>9.8177094366370277</c:v>
                </c:pt>
                <c:pt idx="60">
                  <c:v>6.372653555438526</c:v>
                </c:pt>
                <c:pt idx="61">
                  <c:v>9.1629795203572417</c:v>
                </c:pt>
                <c:pt idx="62">
                  <c:v>8.1993843352181912</c:v>
                </c:pt>
                <c:pt idx="63">
                  <c:v>7.7281240065575272</c:v>
                </c:pt>
                <c:pt idx="64">
                  <c:v>6.3907912223122141</c:v>
                </c:pt>
                <c:pt idx="65">
                  <c:v>6.2865535698810442</c:v>
                </c:pt>
                <c:pt idx="66">
                  <c:v>6.3873846783829773</c:v>
                </c:pt>
                <c:pt idx="67">
                  <c:v>6.4404116301042285</c:v>
                </c:pt>
                <c:pt idx="68">
                  <c:v>6.7566347053854461</c:v>
                </c:pt>
                <c:pt idx="69">
                  <c:v>6.895901470867603</c:v>
                </c:pt>
                <c:pt idx="70">
                  <c:v>6.5519035048310261</c:v>
                </c:pt>
                <c:pt idx="71">
                  <c:v>6.6188982302468267</c:v>
                </c:pt>
                <c:pt idx="72">
                  <c:v>4.6836844335392547</c:v>
                </c:pt>
                <c:pt idx="73">
                  <c:v>4.9932271301956348</c:v>
                </c:pt>
                <c:pt idx="74">
                  <c:v>8.20989901421631</c:v>
                </c:pt>
                <c:pt idx="75">
                  <c:v>5.9639976807084523</c:v>
                </c:pt>
                <c:pt idx="76">
                  <c:v>1.4325812483048344</c:v>
                </c:pt>
                <c:pt idx="77">
                  <c:v>2.318648738673796</c:v>
                </c:pt>
                <c:pt idx="78">
                  <c:v>5.3368611035114855</c:v>
                </c:pt>
                <c:pt idx="79">
                  <c:v>4.4657399984953088</c:v>
                </c:pt>
                <c:pt idx="80">
                  <c:v>1.7301142588760829</c:v>
                </c:pt>
                <c:pt idx="81">
                  <c:v>0.73392111994923481</c:v>
                </c:pt>
                <c:pt idx="82">
                  <c:v>1.2056568576056688</c:v>
                </c:pt>
                <c:pt idx="83">
                  <c:v>2.6010550276059865</c:v>
                </c:pt>
                <c:pt idx="84">
                  <c:v>4.4973005171844633</c:v>
                </c:pt>
                <c:pt idx="85">
                  <c:v>5.7219177224048101</c:v>
                </c:pt>
                <c:pt idx="86">
                  <c:v>1.4292621137423354</c:v>
                </c:pt>
                <c:pt idx="87">
                  <c:v>0.49955169681833722</c:v>
                </c:pt>
                <c:pt idx="88">
                  <c:v>0.73925353718135234</c:v>
                </c:pt>
                <c:pt idx="89">
                  <c:v>1.7583838143592174</c:v>
                </c:pt>
                <c:pt idx="90">
                  <c:v>3.6980344754437082</c:v>
                </c:pt>
                <c:pt idx="91">
                  <c:v>5.6477265098840626</c:v>
                </c:pt>
                <c:pt idx="92">
                  <c:v>4.8673360094680085</c:v>
                </c:pt>
                <c:pt idx="93">
                  <c:v>4.9690898528422949</c:v>
                </c:pt>
                <c:pt idx="94">
                  <c:v>4.358990317396259</c:v>
                </c:pt>
                <c:pt idx="95">
                  <c:v>4.176016003739921</c:v>
                </c:pt>
                <c:pt idx="96">
                  <c:v>4.7516226151815886</c:v>
                </c:pt>
                <c:pt idx="97">
                  <c:v>3.2076274220827372</c:v>
                </c:pt>
                <c:pt idx="98">
                  <c:v>3.1030964721707952</c:v>
                </c:pt>
                <c:pt idx="99">
                  <c:v>5.0025098361122931</c:v>
                </c:pt>
                <c:pt idx="100">
                  <c:v>4.0793632593203624</c:v>
                </c:pt>
                <c:pt idx="101">
                  <c:v>4.4058277914813271</c:v>
                </c:pt>
                <c:pt idx="102">
                  <c:v>4.6014966005687539</c:v>
                </c:pt>
                <c:pt idx="103">
                  <c:v>4.4157360112011039</c:v>
                </c:pt>
                <c:pt idx="104">
                  <c:v>4.5944634099060382</c:v>
                </c:pt>
                <c:pt idx="105">
                  <c:v>4.6573842220713146</c:v>
                </c:pt>
                <c:pt idx="106">
                  <c:v>4.5131560915461746</c:v>
                </c:pt>
                <c:pt idx="107">
                  <c:v>4.5553712534880146</c:v>
                </c:pt>
                <c:pt idx="108">
                  <c:v>4.6217704605987109</c:v>
                </c:pt>
                <c:pt idx="109">
                  <c:v>4.3151361306836451</c:v>
                </c:pt>
                <c:pt idx="110">
                  <c:v>4.042937942611367</c:v>
                </c:pt>
                <c:pt idx="111">
                  <c:v>4.2146322161730518</c:v>
                </c:pt>
                <c:pt idx="112">
                  <c:v>4.1971092026374572</c:v>
                </c:pt>
                <c:pt idx="113">
                  <c:v>4.4477669879895618</c:v>
                </c:pt>
                <c:pt idx="114">
                  <c:v>4.7185866673450478</c:v>
                </c:pt>
                <c:pt idx="115">
                  <c:v>4.3372076129667869</c:v>
                </c:pt>
                <c:pt idx="116">
                  <c:v>4.5543305837048162</c:v>
                </c:pt>
                <c:pt idx="117">
                  <c:v>4.7339234254899099</c:v>
                </c:pt>
                <c:pt idx="118">
                  <c:v>4.7077449795549162</c:v>
                </c:pt>
                <c:pt idx="119">
                  <c:v>4.4025798617076877</c:v>
                </c:pt>
                <c:pt idx="120">
                  <c:v>4.6015186030542008</c:v>
                </c:pt>
                <c:pt idx="121">
                  <c:v>4.2985214040006898</c:v>
                </c:pt>
                <c:pt idx="122">
                  <c:v>3.7036791070741595</c:v>
                </c:pt>
                <c:pt idx="123">
                  <c:v>3.2292088127842096</c:v>
                </c:pt>
                <c:pt idx="124">
                  <c:v>3.7761329940010984</c:v>
                </c:pt>
                <c:pt idx="125">
                  <c:v>3.6831218967660848</c:v>
                </c:pt>
                <c:pt idx="126">
                  <c:v>3.3764126057267076</c:v>
                </c:pt>
                <c:pt idx="127">
                  <c:v>3.5174856948770845</c:v>
                </c:pt>
                <c:pt idx="128">
                  <c:v>4.0136389570918816</c:v>
                </c:pt>
                <c:pt idx="129">
                  <c:v>3.858963211685444</c:v>
                </c:pt>
                <c:pt idx="130">
                  <c:v>4.0321776211655749</c:v>
                </c:pt>
                <c:pt idx="131">
                  <c:v>3.6686478683419463</c:v>
                </c:pt>
                <c:pt idx="132">
                  <c:v>3.6642549889124862</c:v>
                </c:pt>
                <c:pt idx="133">
                  <c:v>3.2478860440917794</c:v>
                </c:pt>
                <c:pt idx="134">
                  <c:v>3.6543096268065933</c:v>
                </c:pt>
                <c:pt idx="135">
                  <c:v>3.9167883528311602</c:v>
                </c:pt>
                <c:pt idx="136">
                  <c:v>4.1654889539816136</c:v>
                </c:pt>
                <c:pt idx="137">
                  <c:v>4.2585863863386022</c:v>
                </c:pt>
                <c:pt idx="138">
                  <c:v>3.6004667054368347</c:v>
                </c:pt>
                <c:pt idx="139">
                  <c:v>4.1960475151854322</c:v>
                </c:pt>
                <c:pt idx="140">
                  <c:v>4.4677254171370935</c:v>
                </c:pt>
                <c:pt idx="141">
                  <c:v>4.0982291559142858</c:v>
                </c:pt>
                <c:pt idx="142">
                  <c:v>3.9440779423955346</c:v>
                </c:pt>
                <c:pt idx="143">
                  <c:v>4.3140005045275487</c:v>
                </c:pt>
                <c:pt idx="144">
                  <c:v>3.3302596327715968</c:v>
                </c:pt>
                <c:pt idx="145">
                  <c:v>2.8535661546858018</c:v>
                </c:pt>
                <c:pt idx="146">
                  <c:v>4.1139225589133357</c:v>
                </c:pt>
                <c:pt idx="147">
                  <c:v>3.583178230578083</c:v>
                </c:pt>
                <c:pt idx="148">
                  <c:v>3.42115886589235</c:v>
                </c:pt>
                <c:pt idx="149">
                  <c:v>3.7983216283015091</c:v>
                </c:pt>
                <c:pt idx="150">
                  <c:v>3.634753120297713</c:v>
                </c:pt>
                <c:pt idx="151">
                  <c:v>4.2744632870758581</c:v>
                </c:pt>
                <c:pt idx="152">
                  <c:v>3.3632254648942719</c:v>
                </c:pt>
                <c:pt idx="153">
                  <c:v>3.4745566528539968</c:v>
                </c:pt>
                <c:pt idx="154">
                  <c:v>3.793894820162226</c:v>
                </c:pt>
                <c:pt idx="155">
                  <c:v>3.7589018586367366</c:v>
                </c:pt>
                <c:pt idx="156">
                  <c:v>3.9838064881691193</c:v>
                </c:pt>
                <c:pt idx="157">
                  <c:v>4.0228423381179264</c:v>
                </c:pt>
                <c:pt idx="158">
                  <c:v>4.1796769141046886</c:v>
                </c:pt>
                <c:pt idx="159">
                  <c:v>4.1318184396033804</c:v>
                </c:pt>
                <c:pt idx="160">
                  <c:v>4.0260490933533104</c:v>
                </c:pt>
                <c:pt idx="161">
                  <c:v>3.66045198691151</c:v>
                </c:pt>
                <c:pt idx="162">
                  <c:v>3.5681963025934205</c:v>
                </c:pt>
                <c:pt idx="163">
                  <c:v>3.6541444126143441</c:v>
                </c:pt>
                <c:pt idx="164">
                  <c:v>3.6919705919144166</c:v>
                </c:pt>
                <c:pt idx="165">
                  <c:v>3.8016204191791263</c:v>
                </c:pt>
                <c:pt idx="166">
                  <c:v>3.8856946730561592</c:v>
                </c:pt>
                <c:pt idx="167">
                  <c:v>3.9525133896451825</c:v>
                </c:pt>
                <c:pt idx="168">
                  <c:v>4.1532569769201544</c:v>
                </c:pt>
                <c:pt idx="169">
                  <c:v>4.1508770697672848</c:v>
                </c:pt>
                <c:pt idx="170">
                  <c:v>3.6461749346135481</c:v>
                </c:pt>
                <c:pt idx="171">
                  <c:v>3.7290154765333545</c:v>
                </c:pt>
                <c:pt idx="172">
                  <c:v>3.7247900692854974</c:v>
                </c:pt>
                <c:pt idx="173">
                  <c:v>4.0092472926852896</c:v>
                </c:pt>
                <c:pt idx="174">
                  <c:v>4.0892968058313155</c:v>
                </c:pt>
                <c:pt idx="175">
                  <c:v>4.0627486249748586</c:v>
                </c:pt>
                <c:pt idx="176">
                  <c:v>4.1978573448129248</c:v>
                </c:pt>
                <c:pt idx="177">
                  <c:v>4.0990199213747447</c:v>
                </c:pt>
                <c:pt idx="178">
                  <c:v>4.0934433841563376</c:v>
                </c:pt>
                <c:pt idx="179">
                  <c:v>4.215403275586203</c:v>
                </c:pt>
                <c:pt idx="180">
                  <c:v>4.518199062097727</c:v>
                </c:pt>
                <c:pt idx="181">
                  <c:v>4.5998898630725815</c:v>
                </c:pt>
                <c:pt idx="182">
                  <c:v>4.5366389381814409</c:v>
                </c:pt>
                <c:pt idx="183">
                  <c:v>4.3762059969994809</c:v>
                </c:pt>
                <c:pt idx="184">
                  <c:v>4.2355775383115208</c:v>
                </c:pt>
                <c:pt idx="185">
                  <c:v>4.174529782089798</c:v>
                </c:pt>
                <c:pt idx="186">
                  <c:v>3.8356390043285415</c:v>
                </c:pt>
                <c:pt idx="187">
                  <c:v>3.9559264391635027</c:v>
                </c:pt>
                <c:pt idx="188">
                  <c:v>3.7721918844295579</c:v>
                </c:pt>
                <c:pt idx="189">
                  <c:v>3.8720168952343657</c:v>
                </c:pt>
                <c:pt idx="190">
                  <c:v>4.0929180299373717</c:v>
                </c:pt>
                <c:pt idx="191">
                  <c:v>3.7618138850025185</c:v>
                </c:pt>
                <c:pt idx="192">
                  <c:v>3.9383700690583598</c:v>
                </c:pt>
                <c:pt idx="193">
                  <c:v>3.9727137759137889</c:v>
                </c:pt>
                <c:pt idx="194">
                  <c:v>4.195094802021873</c:v>
                </c:pt>
                <c:pt idx="195">
                  <c:v>4.0978097667757547</c:v>
                </c:pt>
                <c:pt idx="196">
                  <c:v>4.0843744608615209</c:v>
                </c:pt>
                <c:pt idx="197">
                  <c:v>4.1789946152791435</c:v>
                </c:pt>
                <c:pt idx="198">
                  <c:v>4.3866812765530128</c:v>
                </c:pt>
                <c:pt idx="199">
                  <c:v>4.64549919007443</c:v>
                </c:pt>
                <c:pt idx="200">
                  <c:v>4.6802434754875675</c:v>
                </c:pt>
                <c:pt idx="201">
                  <c:v>4.7136298615422332</c:v>
                </c:pt>
                <c:pt idx="202">
                  <c:v>4.8127364247122868</c:v>
                </c:pt>
                <c:pt idx="203">
                  <c:v>4.0246081604063955</c:v>
                </c:pt>
                <c:pt idx="204">
                  <c:v>3.6451522380965793</c:v>
                </c:pt>
                <c:pt idx="205">
                  <c:v>3.9398153379467575</c:v>
                </c:pt>
                <c:pt idx="206">
                  <c:v>4.1114227476720515</c:v>
                </c:pt>
                <c:pt idx="207">
                  <c:v>4.3957246172492086</c:v>
                </c:pt>
                <c:pt idx="208">
                  <c:v>4.5882339958145097</c:v>
                </c:pt>
                <c:pt idx="209">
                  <c:v>4.7308176055099871</c:v>
                </c:pt>
                <c:pt idx="210">
                  <c:v>4.7129991810573886</c:v>
                </c:pt>
                <c:pt idx="211">
                  <c:v>4.5700173343334578</c:v>
                </c:pt>
                <c:pt idx="212">
                  <c:v>4.6458247687832497</c:v>
                </c:pt>
                <c:pt idx="213">
                  <c:v>4.654787574670344</c:v>
                </c:pt>
                <c:pt idx="214">
                  <c:v>4.576800109439767</c:v>
                </c:pt>
                <c:pt idx="215">
                  <c:v>4.6039187456853119</c:v>
                </c:pt>
                <c:pt idx="216">
                  <c:v>4.6615445760974588</c:v>
                </c:pt>
                <c:pt idx="217">
                  <c:v>4.71109512118759</c:v>
                </c:pt>
                <c:pt idx="218">
                  <c:v>4.7029790533088738</c:v>
                </c:pt>
                <c:pt idx="219">
                  <c:v>4.7750930697812795</c:v>
                </c:pt>
                <c:pt idx="220">
                  <c:v>4.7769657368988838</c:v>
                </c:pt>
                <c:pt idx="221">
                  <c:v>4.7293549985190229</c:v>
                </c:pt>
                <c:pt idx="222">
                  <c:v>4.7599917052136487</c:v>
                </c:pt>
                <c:pt idx="223">
                  <c:v>4.733207328195344</c:v>
                </c:pt>
                <c:pt idx="224">
                  <c:v>4.7576777458230541</c:v>
                </c:pt>
                <c:pt idx="225">
                  <c:v>4.6657537905073001</c:v>
                </c:pt>
                <c:pt idx="226">
                  <c:v>4.6622639444654066</c:v>
                </c:pt>
                <c:pt idx="227">
                  <c:v>4.6050801892323792</c:v>
                </c:pt>
                <c:pt idx="228">
                  <c:v>4.5654230777490241</c:v>
                </c:pt>
                <c:pt idx="229">
                  <c:v>4.4381394024483729</c:v>
                </c:pt>
                <c:pt idx="230">
                  <c:v>4.2675595898125955</c:v>
                </c:pt>
                <c:pt idx="231">
                  <c:v>4.1998013631905664</c:v>
                </c:pt>
                <c:pt idx="232">
                  <c:v>4.3339023822979907</c:v>
                </c:pt>
                <c:pt idx="233">
                  <c:v>4.1865561431690246</c:v>
                </c:pt>
                <c:pt idx="234">
                  <c:v>4.189349705062642</c:v>
                </c:pt>
                <c:pt idx="235">
                  <c:v>4.1541400084908924</c:v>
                </c:pt>
                <c:pt idx="236">
                  <c:v>4.1340271681417677</c:v>
                </c:pt>
                <c:pt idx="237">
                  <c:v>4.046091035471532</c:v>
                </c:pt>
                <c:pt idx="238">
                  <c:v>3.9437162904760452</c:v>
                </c:pt>
                <c:pt idx="239">
                  <c:v>3.9115866462435047</c:v>
                </c:pt>
                <c:pt idx="240">
                  <c:v>3.9732471334184538</c:v>
                </c:pt>
                <c:pt idx="241">
                  <c:v>3.9451350014862698</c:v>
                </c:pt>
                <c:pt idx="242">
                  <c:v>3.957261182517692</c:v>
                </c:pt>
                <c:pt idx="243">
                  <c:v>3.8395529691088872</c:v>
                </c:pt>
                <c:pt idx="244">
                  <c:v>3.8847652194387137</c:v>
                </c:pt>
                <c:pt idx="245">
                  <c:v>3.9406238493716694</c:v>
                </c:pt>
                <c:pt idx="246">
                  <c:v>4.0022518636851281</c:v>
                </c:pt>
                <c:pt idx="247">
                  <c:v>4.0497422161224463</c:v>
                </c:pt>
                <c:pt idx="248">
                  <c:v>4.0574249069192474</c:v>
                </c:pt>
                <c:pt idx="249">
                  <c:v>3.9334118217548237</c:v>
                </c:pt>
                <c:pt idx="250">
                  <c:v>3.9109538401210404</c:v>
                </c:pt>
                <c:pt idx="251">
                  <c:v>3.9679701932796116</c:v>
                </c:pt>
                <c:pt idx="252">
                  <c:v>4.3127721081348236</c:v>
                </c:pt>
                <c:pt idx="253">
                  <c:v>4.1057655044332941</c:v>
                </c:pt>
                <c:pt idx="254">
                  <c:v>4.0333616515188524</c:v>
                </c:pt>
                <c:pt idx="255">
                  <c:v>4.0534271101850514</c:v>
                </c:pt>
                <c:pt idx="256">
                  <c:v>3.9890000678552902</c:v>
                </c:pt>
                <c:pt idx="257">
                  <c:v>3.9729608157121303</c:v>
                </c:pt>
                <c:pt idx="258">
                  <c:v>4.0387015290639399</c:v>
                </c:pt>
                <c:pt idx="259">
                  <c:v>4.1110215983523135</c:v>
                </c:pt>
                <c:pt idx="260">
                  <c:v>4.0195597484668593</c:v>
                </c:pt>
                <c:pt idx="261">
                  <c:v>3.8947523801042392</c:v>
                </c:pt>
                <c:pt idx="262">
                  <c:v>3.8057421362377308</c:v>
                </c:pt>
                <c:pt idx="263">
                  <c:v>3.765609245608001</c:v>
                </c:pt>
                <c:pt idx="264">
                  <c:v>3.8370008057396854</c:v>
                </c:pt>
                <c:pt idx="265">
                  <c:v>3.8681989554179506</c:v>
                </c:pt>
                <c:pt idx="266">
                  <c:v>3.8263506857205294</c:v>
                </c:pt>
                <c:pt idx="267">
                  <c:v>3.8006549308455422</c:v>
                </c:pt>
                <c:pt idx="268">
                  <c:v>3.7724108068808255</c:v>
                </c:pt>
                <c:pt idx="269">
                  <c:v>3.7616884921207046</c:v>
                </c:pt>
                <c:pt idx="270">
                  <c:v>3.8477525708608198</c:v>
                </c:pt>
                <c:pt idx="271">
                  <c:v>3.7318748109430602</c:v>
                </c:pt>
                <c:pt idx="272">
                  <c:v>3.7636143894331289</c:v>
                </c:pt>
                <c:pt idx="273">
                  <c:v>3.6901320021984136</c:v>
                </c:pt>
                <c:pt idx="274">
                  <c:v>3.7105202774819803</c:v>
                </c:pt>
                <c:pt idx="275">
                  <c:v>3.6543823253468681</c:v>
                </c:pt>
                <c:pt idx="276">
                  <c:v>3.6428020605638705</c:v>
                </c:pt>
                <c:pt idx="277">
                  <c:v>3.607630690168055</c:v>
                </c:pt>
                <c:pt idx="278">
                  <c:v>3.5823171932198838</c:v>
                </c:pt>
                <c:pt idx="279">
                  <c:v>3.6425398826022359</c:v>
                </c:pt>
                <c:pt idx="280">
                  <c:v>3.5718680238934861</c:v>
                </c:pt>
                <c:pt idx="281">
                  <c:v>3.5509577072973273</c:v>
                </c:pt>
                <c:pt idx="282">
                  <c:v>3.5084842580709896</c:v>
                </c:pt>
                <c:pt idx="283">
                  <c:v>3.5463386525274561</c:v>
                </c:pt>
                <c:pt idx="284">
                  <c:v>3.6178962963815895</c:v>
                </c:pt>
                <c:pt idx="285">
                  <c:v>3.5151066679386114</c:v>
                </c:pt>
                <c:pt idx="286">
                  <c:v>3.525841707656701</c:v>
                </c:pt>
                <c:pt idx="287">
                  <c:v>3.4621960989700757</c:v>
                </c:pt>
                <c:pt idx="288">
                  <c:v>3.3938641062749277</c:v>
                </c:pt>
                <c:pt idx="289">
                  <c:v>5.2297206450691922</c:v>
                </c:pt>
                <c:pt idx="290">
                  <c:v>3.82530872731847</c:v>
                </c:pt>
                <c:pt idx="291">
                  <c:v>2.578322890248248</c:v>
                </c:pt>
                <c:pt idx="292">
                  <c:v>3.7919935886284319</c:v>
                </c:pt>
                <c:pt idx="293">
                  <c:v>4.8439462468005372</c:v>
                </c:pt>
                <c:pt idx="294">
                  <c:v>5.3664587276089382</c:v>
                </c:pt>
                <c:pt idx="295">
                  <c:v>4.9477177166953652</c:v>
                </c:pt>
                <c:pt idx="296">
                  <c:v>4.3983120632886221</c:v>
                </c:pt>
                <c:pt idx="297">
                  <c:v>4.6704313127275769</c:v>
                </c:pt>
                <c:pt idx="298">
                  <c:v>4.4881684263049371</c:v>
                </c:pt>
                <c:pt idx="299">
                  <c:v>4.780163216979175</c:v>
                </c:pt>
                <c:pt idx="300">
                  <c:v>4.6307649223729452</c:v>
                </c:pt>
                <c:pt idx="301">
                  <c:v>5.1521654774412182</c:v>
                </c:pt>
                <c:pt idx="302">
                  <c:v>4.1278669226605817</c:v>
                </c:pt>
                <c:pt idx="303">
                  <c:v>3.5720199667066166</c:v>
                </c:pt>
                <c:pt idx="304">
                  <c:v>3.0894093848684059</c:v>
                </c:pt>
                <c:pt idx="305">
                  <c:v>3.2667137869484062</c:v>
                </c:pt>
                <c:pt idx="306">
                  <c:v>3.287123963232117</c:v>
                </c:pt>
                <c:pt idx="307">
                  <c:v>2.9376640234189071</c:v>
                </c:pt>
                <c:pt idx="308">
                  <c:v>2.8519527943901259</c:v>
                </c:pt>
                <c:pt idx="309">
                  <c:v>3.1763826864019169</c:v>
                </c:pt>
                <c:pt idx="310">
                  <c:v>2.6785069591517741</c:v>
                </c:pt>
                <c:pt idx="311">
                  <c:v>2.9106445955518376</c:v>
                </c:pt>
                <c:pt idx="312">
                  <c:v>3.8312930656259243</c:v>
                </c:pt>
                <c:pt idx="313">
                  <c:v>3.9328881906818958</c:v>
                </c:pt>
                <c:pt idx="314">
                  <c:v>3.6461770408510579</c:v>
                </c:pt>
                <c:pt idx="315">
                  <c:v>4.0337900673493499</c:v>
                </c:pt>
                <c:pt idx="316">
                  <c:v>3.4966107767966914</c:v>
                </c:pt>
                <c:pt idx="317">
                  <c:v>4.1446156568602701</c:v>
                </c:pt>
                <c:pt idx="318">
                  <c:v>4.6312913100002087</c:v>
                </c:pt>
                <c:pt idx="319">
                  <c:v>4.7659084390728674</c:v>
                </c:pt>
                <c:pt idx="320">
                  <c:v>5.1262208258576027</c:v>
                </c:pt>
                <c:pt idx="321">
                  <c:v>5.2706598954035222</c:v>
                </c:pt>
                <c:pt idx="322">
                  <c:v>5.5156728833486701</c:v>
                </c:pt>
                <c:pt idx="323">
                  <c:v>5.34569000134156</c:v>
                </c:pt>
                <c:pt idx="324">
                  <c:v>5.2770708459169118</c:v>
                </c:pt>
                <c:pt idx="325">
                  <c:v>5.7552303039158055</c:v>
                </c:pt>
                <c:pt idx="326">
                  <c:v>5.6866734804597199</c:v>
                </c:pt>
                <c:pt idx="327">
                  <c:v>6.1417373607999695</c:v>
                </c:pt>
                <c:pt idx="328">
                  <c:v>5.8649588670048649</c:v>
                </c:pt>
                <c:pt idx="329">
                  <c:v>5.5776787465240725</c:v>
                </c:pt>
                <c:pt idx="330">
                  <c:v>5.5359145024307299</c:v>
                </c:pt>
                <c:pt idx="331">
                  <c:v>5.2210410974558252</c:v>
                </c:pt>
                <c:pt idx="332">
                  <c:v>4.655290683411816</c:v>
                </c:pt>
                <c:pt idx="333">
                  <c:v>4.5262351381007875</c:v>
                </c:pt>
                <c:pt idx="334">
                  <c:v>4.3858790106911867</c:v>
                </c:pt>
                <c:pt idx="335">
                  <c:v>4.6420038993370518</c:v>
                </c:pt>
                <c:pt idx="336">
                  <c:v>4.5356334419131343</c:v>
                </c:pt>
                <c:pt idx="337">
                  <c:v>4.1622745012270386</c:v>
                </c:pt>
                <c:pt idx="338">
                  <c:v>4.1688572507490891</c:v>
                </c:pt>
                <c:pt idx="339">
                  <c:v>4.3878307076917658</c:v>
                </c:pt>
                <c:pt idx="340">
                  <c:v>3.7940636078422281</c:v>
                </c:pt>
                <c:pt idx="341">
                  <c:v>3.9613904200946153</c:v>
                </c:pt>
                <c:pt idx="342">
                  <c:v>3.6502387883185343</c:v>
                </c:pt>
                <c:pt idx="343">
                  <c:v>3.6097978804404205</c:v>
                </c:pt>
                <c:pt idx="344">
                  <c:v>3.2651132105703815</c:v>
                </c:pt>
                <c:pt idx="345">
                  <c:v>3.8573869858649585</c:v>
                </c:pt>
                <c:pt idx="346">
                  <c:v>3.5802591813671021</c:v>
                </c:pt>
                <c:pt idx="347">
                  <c:v>3.5767835385024989</c:v>
                </c:pt>
                <c:pt idx="348">
                  <c:v>3.9532550565701143</c:v>
                </c:pt>
                <c:pt idx="349">
                  <c:v>4.3576897600557567</c:v>
                </c:pt>
                <c:pt idx="350">
                  <c:v>4.6327574881511131</c:v>
                </c:pt>
                <c:pt idx="351">
                  <c:v>4.7509969400562495</c:v>
                </c:pt>
                <c:pt idx="352">
                  <c:v>4.2727901061645097</c:v>
                </c:pt>
                <c:pt idx="353">
                  <c:v>4.0616045836012376</c:v>
                </c:pt>
                <c:pt idx="354">
                  <c:v>3.7541678496154951</c:v>
                </c:pt>
                <c:pt idx="355">
                  <c:v>3.781558818366725</c:v>
                </c:pt>
                <c:pt idx="356">
                  <c:v>3.5836640124607482</c:v>
                </c:pt>
                <c:pt idx="357">
                  <c:v>3.4775298348348298</c:v>
                </c:pt>
                <c:pt idx="358">
                  <c:v>3.7905411923327548</c:v>
                </c:pt>
                <c:pt idx="359">
                  <c:v>4.3200937822154319</c:v>
                </c:pt>
                <c:pt idx="360">
                  <c:v>4.5263312854362363</c:v>
                </c:pt>
                <c:pt idx="361">
                  <c:v>4.1613950829716941</c:v>
                </c:pt>
                <c:pt idx="362">
                  <c:v>4.0044629443304016</c:v>
                </c:pt>
                <c:pt idx="363">
                  <c:v>3.7082380791207279</c:v>
                </c:pt>
                <c:pt idx="364">
                  <c:v>4.0031820893438317</c:v>
                </c:pt>
                <c:pt idx="365">
                  <c:v>4.1153332873968598</c:v>
                </c:pt>
                <c:pt idx="366">
                  <c:v>4.0592695845222746</c:v>
                </c:pt>
                <c:pt idx="367">
                  <c:v>4.1135907967731846</c:v>
                </c:pt>
                <c:pt idx="368">
                  <c:v>4.1458545444295645</c:v>
                </c:pt>
                <c:pt idx="369">
                  <c:v>4.4819425757283842</c:v>
                </c:pt>
                <c:pt idx="370">
                  <c:v>4.3505032080613564</c:v>
                </c:pt>
                <c:pt idx="371">
                  <c:v>4.3922275696309621</c:v>
                </c:pt>
                <c:pt idx="372">
                  <c:v>4.420605624348946</c:v>
                </c:pt>
                <c:pt idx="373">
                  <c:v>4.1412057341441262</c:v>
                </c:pt>
                <c:pt idx="374">
                  <c:v>3.9912627633753859</c:v>
                </c:pt>
                <c:pt idx="375">
                  <c:v>3.9881783072766352</c:v>
                </c:pt>
                <c:pt idx="376">
                  <c:v>4.1782459274361941</c:v>
                </c:pt>
                <c:pt idx="377">
                  <c:v>4.1717395113412614</c:v>
                </c:pt>
                <c:pt idx="378">
                  <c:v>4.0980280656921559</c:v>
                </c:pt>
                <c:pt idx="379">
                  <c:v>4.1098631291158139</c:v>
                </c:pt>
                <c:pt idx="380">
                  <c:v>4.0032339546914306</c:v>
                </c:pt>
                <c:pt idx="381">
                  <c:v>3.8982551159546817</c:v>
                </c:pt>
                <c:pt idx="382">
                  <c:v>3.7196053683689771</c:v>
                </c:pt>
                <c:pt idx="383">
                  <c:v>3.906845856957903</c:v>
                </c:pt>
                <c:pt idx="384">
                  <c:v>3.7321952844400599</c:v>
                </c:pt>
                <c:pt idx="385">
                  <c:v>3.7759981671328102</c:v>
                </c:pt>
                <c:pt idx="386">
                  <c:v>3.6398628581257322</c:v>
                </c:pt>
                <c:pt idx="387">
                  <c:v>3.5898868321465209</c:v>
                </c:pt>
                <c:pt idx="388">
                  <c:v>3.6399718043079288</c:v>
                </c:pt>
                <c:pt idx="389">
                  <c:v>3.5607193199978986</c:v>
                </c:pt>
                <c:pt idx="390">
                  <c:v>3.7783733259116747</c:v>
                </c:pt>
                <c:pt idx="391">
                  <c:v>3.9005530718466721</c:v>
                </c:pt>
                <c:pt idx="392">
                  <c:v>3.6671382967832891</c:v>
                </c:pt>
                <c:pt idx="393">
                  <c:v>3.4512167883941047</c:v>
                </c:pt>
                <c:pt idx="394">
                  <c:v>3.0709367537305816</c:v>
                </c:pt>
                <c:pt idx="395">
                  <c:v>3.6249563969293539</c:v>
                </c:pt>
                <c:pt idx="396">
                  <c:v>2.8701679712746251</c:v>
                </c:pt>
                <c:pt idx="397">
                  <c:v>4.1578822615152413</c:v>
                </c:pt>
                <c:pt idx="398">
                  <c:v>4.0907565754316595</c:v>
                </c:pt>
                <c:pt idx="399">
                  <c:v>4.1660335391991747</c:v>
                </c:pt>
                <c:pt idx="400">
                  <c:v>3.766855779561439</c:v>
                </c:pt>
                <c:pt idx="401">
                  <c:v>3.7280877822793101</c:v>
                </c:pt>
                <c:pt idx="402">
                  <c:v>3.439400524561731</c:v>
                </c:pt>
                <c:pt idx="403">
                  <c:v>3.3987658241969609</c:v>
                </c:pt>
                <c:pt idx="404">
                  <c:v>3.4342144616749586</c:v>
                </c:pt>
                <c:pt idx="405">
                  <c:v>3.5226349989579604</c:v>
                </c:pt>
                <c:pt idx="406">
                  <c:v>3.8735074250984374</c:v>
                </c:pt>
              </c:numCache>
            </c:numRef>
          </c:xVal>
          <c:yVal>
            <c:numRef>
              <c:f>'013C'!$BK$14:$BK$950</c:f>
              <c:numCache>
                <c:formatCode>0</c:formatCode>
                <c:ptCount val="937"/>
                <c:pt idx="0">
                  <c:v>80.097011130713312</c:v>
                </c:pt>
                <c:pt idx="1">
                  <c:v>88.085378467601998</c:v>
                </c:pt>
                <c:pt idx="2">
                  <c:v>82.679459027403738</c:v>
                </c:pt>
                <c:pt idx="3">
                  <c:v>75.777697736683891</c:v>
                </c:pt>
                <c:pt idx="4">
                  <c:v>83.091272182783101</c:v>
                </c:pt>
                <c:pt idx="5">
                  <c:v>167.56404709777087</c:v>
                </c:pt>
                <c:pt idx="6">
                  <c:v>542.49091522648541</c:v>
                </c:pt>
                <c:pt idx="7">
                  <c:v>707.47353559191413</c:v>
                </c:pt>
                <c:pt idx="8">
                  <c:v>877.52483653048432</c:v>
                </c:pt>
                <c:pt idx="9">
                  <c:v>504.508164741212</c:v>
                </c:pt>
                <c:pt idx="10">
                  <c:v>169.78729598184847</c:v>
                </c:pt>
                <c:pt idx="11">
                  <c:v>111.7656232678569</c:v>
                </c:pt>
                <c:pt idx="12">
                  <c:v>23.773590684542288</c:v>
                </c:pt>
                <c:pt idx="13">
                  <c:v>29.602359193576874</c:v>
                </c:pt>
                <c:pt idx="14">
                  <c:v>39.228088606336215</c:v>
                </c:pt>
                <c:pt idx="15">
                  <c:v>28.793063594656878</c:v>
                </c:pt>
                <c:pt idx="16">
                  <c:v>29.191386204385619</c:v>
                </c:pt>
                <c:pt idx="17">
                  <c:v>25.21722846098768</c:v>
                </c:pt>
                <c:pt idx="18">
                  <c:v>25.285056761277467</c:v>
                </c:pt>
                <c:pt idx="19">
                  <c:v>26.950215134600171</c:v>
                </c:pt>
                <c:pt idx="20">
                  <c:v>28.910579519476357</c:v>
                </c:pt>
                <c:pt idx="21">
                  <c:v>42.62562685111714</c:v>
                </c:pt>
                <c:pt idx="22">
                  <c:v>48.958579168030305</c:v>
                </c:pt>
                <c:pt idx="23">
                  <c:v>34.567883849235578</c:v>
                </c:pt>
                <c:pt idx="24">
                  <c:v>25.657491097159994</c:v>
                </c:pt>
                <c:pt idx="25">
                  <c:v>24.57873588219061</c:v>
                </c:pt>
                <c:pt idx="26">
                  <c:v>19.303823532546414</c:v>
                </c:pt>
                <c:pt idx="27">
                  <c:v>24.487019181664593</c:v>
                </c:pt>
                <c:pt idx="28">
                  <c:v>11.506654991666313</c:v>
                </c:pt>
                <c:pt idx="29">
                  <c:v>13.868477837765235</c:v>
                </c:pt>
                <c:pt idx="30">
                  <c:v>11.720651820913398</c:v>
                </c:pt>
                <c:pt idx="31">
                  <c:v>13.350930067587813</c:v>
                </c:pt>
                <c:pt idx="32">
                  <c:v>14.92974935351708</c:v>
                </c:pt>
                <c:pt idx="33">
                  <c:v>16.919536541677747</c:v>
                </c:pt>
                <c:pt idx="34">
                  <c:v>12.583230931008719</c:v>
                </c:pt>
                <c:pt idx="35">
                  <c:v>11.300812082451424</c:v>
                </c:pt>
                <c:pt idx="36">
                  <c:v>20.323479034873621</c:v>
                </c:pt>
                <c:pt idx="37">
                  <c:v>14.02338054544145</c:v>
                </c:pt>
                <c:pt idx="38">
                  <c:v>15.286621807449659</c:v>
                </c:pt>
                <c:pt idx="39">
                  <c:v>12.698732595074485</c:v>
                </c:pt>
                <c:pt idx="40">
                  <c:v>13.96615584825742</c:v>
                </c:pt>
                <c:pt idx="41">
                  <c:v>15.274567321281198</c:v>
                </c:pt>
                <c:pt idx="42">
                  <c:v>13.203691444739988</c:v>
                </c:pt>
                <c:pt idx="43">
                  <c:v>11.348995545044756</c:v>
                </c:pt>
                <c:pt idx="44">
                  <c:v>11.741129197223374</c:v>
                </c:pt>
                <c:pt idx="45">
                  <c:v>12.53110166825739</c:v>
                </c:pt>
                <c:pt idx="46">
                  <c:v>17.971507532234906</c:v>
                </c:pt>
                <c:pt idx="47">
                  <c:v>11.144129801383125</c:v>
                </c:pt>
                <c:pt idx="48">
                  <c:v>11.526544619417763</c:v>
                </c:pt>
                <c:pt idx="49">
                  <c:v>11.92536127963279</c:v>
                </c:pt>
                <c:pt idx="50">
                  <c:v>11.785605710421057</c:v>
                </c:pt>
                <c:pt idx="51">
                  <c:v>11.329631852988051</c:v>
                </c:pt>
                <c:pt idx="52">
                  <c:v>11.178287113431013</c:v>
                </c:pt>
                <c:pt idx="53">
                  <c:v>12.159963105606268</c:v>
                </c:pt>
                <c:pt idx="54">
                  <c:v>10.667387080529945</c:v>
                </c:pt>
                <c:pt idx="55">
                  <c:v>10.732206843026912</c:v>
                </c:pt>
                <c:pt idx="56">
                  <c:v>10.786969511359322</c:v>
                </c:pt>
                <c:pt idx="57">
                  <c:v>10.216620630763972</c:v>
                </c:pt>
                <c:pt idx="58">
                  <c:v>9.2407078075172802</c:v>
                </c:pt>
                <c:pt idx="59">
                  <c:v>9.1045540157164755</c:v>
                </c:pt>
                <c:pt idx="60">
                  <c:v>13.943784612137648</c:v>
                </c:pt>
                <c:pt idx="61">
                  <c:v>10.081976291846301</c:v>
                </c:pt>
                <c:pt idx="62">
                  <c:v>9.1563329565647162</c:v>
                </c:pt>
                <c:pt idx="63">
                  <c:v>8.3575896812247095</c:v>
                </c:pt>
                <c:pt idx="64">
                  <c:v>7.8460175436011976</c:v>
                </c:pt>
                <c:pt idx="65">
                  <c:v>6.9867780503281125</c:v>
                </c:pt>
                <c:pt idx="66">
                  <c:v>6.5022416022744638</c:v>
                </c:pt>
                <c:pt idx="67">
                  <c:v>6.699714501064193</c:v>
                </c:pt>
                <c:pt idx="68">
                  <c:v>6.4334714943334532</c:v>
                </c:pt>
                <c:pt idx="69">
                  <c:v>6.0398934548398033</c:v>
                </c:pt>
                <c:pt idx="70">
                  <c:v>5.9283526605533057</c:v>
                </c:pt>
                <c:pt idx="71">
                  <c:v>6.3256838567568998</c:v>
                </c:pt>
                <c:pt idx="72">
                  <c:v>7.9038269908475662</c:v>
                </c:pt>
                <c:pt idx="73">
                  <c:v>7.6431878346326485</c:v>
                </c:pt>
                <c:pt idx="74">
                  <c:v>7.1704488814945</c:v>
                </c:pt>
                <c:pt idx="75">
                  <c:v>14.692652337401039</c:v>
                </c:pt>
                <c:pt idx="76">
                  <c:v>25.309591098382313</c:v>
                </c:pt>
                <c:pt idx="77">
                  <c:v>16.262553124197684</c:v>
                </c:pt>
                <c:pt idx="78">
                  <c:v>8.8322257631126195</c:v>
                </c:pt>
                <c:pt idx="79">
                  <c:v>12.98359161464183</c:v>
                </c:pt>
                <c:pt idx="80">
                  <c:v>18.640622162303025</c:v>
                </c:pt>
                <c:pt idx="81">
                  <c:v>27.842371128693614</c:v>
                </c:pt>
                <c:pt idx="82">
                  <c:v>25.445463921501936</c:v>
                </c:pt>
                <c:pt idx="83">
                  <c:v>13.755029295952427</c:v>
                </c:pt>
                <c:pt idx="84">
                  <c:v>7.1273986783052496</c:v>
                </c:pt>
                <c:pt idx="85">
                  <c:v>8.1685658454598595</c:v>
                </c:pt>
                <c:pt idx="86">
                  <c:v>22.639770535644431</c:v>
                </c:pt>
                <c:pt idx="87">
                  <c:v>50.663920850324885</c:v>
                </c:pt>
                <c:pt idx="88">
                  <c:v>47.184719518439486</c:v>
                </c:pt>
                <c:pt idx="89">
                  <c:v>36.23841198807532</c:v>
                </c:pt>
                <c:pt idx="90">
                  <c:v>18.835913991685405</c:v>
                </c:pt>
                <c:pt idx="91">
                  <c:v>10.526515122197805</c:v>
                </c:pt>
                <c:pt idx="92">
                  <c:v>7.4869325545921095</c:v>
                </c:pt>
                <c:pt idx="93">
                  <c:v>6.1781486089548663</c:v>
                </c:pt>
                <c:pt idx="94">
                  <c:v>6.5392506832270794</c:v>
                </c:pt>
                <c:pt idx="95">
                  <c:v>6.6015400639271453</c:v>
                </c:pt>
                <c:pt idx="96">
                  <c:v>6.4213094055326509</c:v>
                </c:pt>
                <c:pt idx="97">
                  <c:v>11.06458556303558</c:v>
                </c:pt>
                <c:pt idx="98">
                  <c:v>11.731854754915718</c:v>
                </c:pt>
                <c:pt idx="99">
                  <c:v>7.1031419168347814</c:v>
                </c:pt>
                <c:pt idx="100">
                  <c:v>6.5044827202094337</c:v>
                </c:pt>
                <c:pt idx="101">
                  <c:v>6.3570492990182954</c:v>
                </c:pt>
                <c:pt idx="102">
                  <c:v>6.1336876722331004</c:v>
                </c:pt>
                <c:pt idx="103">
                  <c:v>6.093477370223999</c:v>
                </c:pt>
                <c:pt idx="104">
                  <c:v>5.7290219737522463</c:v>
                </c:pt>
                <c:pt idx="105">
                  <c:v>5.4447702987789937</c:v>
                </c:pt>
                <c:pt idx="106">
                  <c:v>5.5445896201170655</c:v>
                </c:pt>
                <c:pt idx="107">
                  <c:v>5.5977544382538769</c:v>
                </c:pt>
                <c:pt idx="108">
                  <c:v>5.6743699030975616</c:v>
                </c:pt>
                <c:pt idx="109">
                  <c:v>6.0323048030383255</c:v>
                </c:pt>
                <c:pt idx="110">
                  <c:v>6.2847586037556926</c:v>
                </c:pt>
                <c:pt idx="111">
                  <c:v>5.8290407707095016</c:v>
                </c:pt>
                <c:pt idx="112">
                  <c:v>5.789033935100198</c:v>
                </c:pt>
                <c:pt idx="113">
                  <c:v>5.8940180415051824</c:v>
                </c:pt>
                <c:pt idx="114">
                  <c:v>5.8231598360546419</c:v>
                </c:pt>
                <c:pt idx="115">
                  <c:v>6.0364886756619764</c:v>
                </c:pt>
                <c:pt idx="116">
                  <c:v>6.0613492629171066</c:v>
                </c:pt>
                <c:pt idx="117">
                  <c:v>5.9760084504736932</c:v>
                </c:pt>
                <c:pt idx="118">
                  <c:v>5.9132182197992869</c:v>
                </c:pt>
                <c:pt idx="119">
                  <c:v>5.7894535027991232</c:v>
                </c:pt>
                <c:pt idx="120">
                  <c:v>5.4673418177159139</c:v>
                </c:pt>
                <c:pt idx="121">
                  <c:v>5.5388684463468847</c:v>
                </c:pt>
                <c:pt idx="122">
                  <c:v>5.7395250726053701</c:v>
                </c:pt>
                <c:pt idx="123">
                  <c:v>5.7739286471233049</c:v>
                </c:pt>
                <c:pt idx="124">
                  <c:v>5.1055009080612974</c:v>
                </c:pt>
                <c:pt idx="125">
                  <c:v>5.2089882139252026</c:v>
                </c:pt>
                <c:pt idx="126">
                  <c:v>5.3691225207923088</c:v>
                </c:pt>
                <c:pt idx="127">
                  <c:v>5.0825654217512684</c:v>
                </c:pt>
                <c:pt idx="128">
                  <c:v>5.2391009388264509</c:v>
                </c:pt>
                <c:pt idx="129">
                  <c:v>5.3406097790244544</c:v>
                </c:pt>
                <c:pt idx="130">
                  <c:v>5.2487228235382366</c:v>
                </c:pt>
                <c:pt idx="131">
                  <c:v>5.3461869462313185</c:v>
                </c:pt>
                <c:pt idx="132">
                  <c:v>5.0945482398914788</c:v>
                </c:pt>
                <c:pt idx="133">
                  <c:v>5.1213283444835902</c:v>
                </c:pt>
                <c:pt idx="134">
                  <c:v>4.8983295441062307</c:v>
                </c:pt>
                <c:pt idx="135">
                  <c:v>4.9004788822998968</c:v>
                </c:pt>
                <c:pt idx="136">
                  <c:v>4.7337471869694276</c:v>
                </c:pt>
                <c:pt idx="137">
                  <c:v>4.605843953336902</c:v>
                </c:pt>
                <c:pt idx="138">
                  <c:v>5.2782514949451844</c:v>
                </c:pt>
                <c:pt idx="139">
                  <c:v>4.8589840587509796</c:v>
                </c:pt>
                <c:pt idx="140">
                  <c:v>4.9026761957001534</c:v>
                </c:pt>
                <c:pt idx="141">
                  <c:v>5.2647307212589558</c:v>
                </c:pt>
                <c:pt idx="142">
                  <c:v>5.3924110292974001</c:v>
                </c:pt>
                <c:pt idx="143">
                  <c:v>5.1552326399988262</c:v>
                </c:pt>
                <c:pt idx="144">
                  <c:v>6.1213995667870931</c:v>
                </c:pt>
                <c:pt idx="145">
                  <c:v>6.4012643631269404</c:v>
                </c:pt>
                <c:pt idx="146">
                  <c:v>4.1404047770391434</c:v>
                </c:pt>
                <c:pt idx="147">
                  <c:v>4.4345258604047135</c:v>
                </c:pt>
                <c:pt idx="148">
                  <c:v>4.1602654659580187</c:v>
                </c:pt>
                <c:pt idx="149">
                  <c:v>3.5564166381083382</c:v>
                </c:pt>
                <c:pt idx="150">
                  <c:v>3.7449854097968789</c:v>
                </c:pt>
                <c:pt idx="151">
                  <c:v>3.5492731345513908</c:v>
                </c:pt>
                <c:pt idx="152">
                  <c:v>4.5379392245198726</c:v>
                </c:pt>
                <c:pt idx="153">
                  <c:v>4.7166012953591077</c:v>
                </c:pt>
                <c:pt idx="154">
                  <c:v>4.8221939614654241</c:v>
                </c:pt>
                <c:pt idx="155">
                  <c:v>4.5986868805572252</c:v>
                </c:pt>
                <c:pt idx="156">
                  <c:v>4.2251661008048407</c:v>
                </c:pt>
                <c:pt idx="157">
                  <c:v>4.651356512628718</c:v>
                </c:pt>
                <c:pt idx="158">
                  <c:v>4.9941029262457795</c:v>
                </c:pt>
                <c:pt idx="159">
                  <c:v>4.8968338003910894</c:v>
                </c:pt>
                <c:pt idx="160">
                  <c:v>4.9273271781295538</c:v>
                </c:pt>
                <c:pt idx="161">
                  <c:v>5.0336446087511941</c:v>
                </c:pt>
                <c:pt idx="162">
                  <c:v>4.7694267027356343</c:v>
                </c:pt>
                <c:pt idx="163">
                  <c:v>4.5886385965359606</c:v>
                </c:pt>
                <c:pt idx="164">
                  <c:v>4.8471717244396642</c:v>
                </c:pt>
                <c:pt idx="165">
                  <c:v>4.8256223417672617</c:v>
                </c:pt>
                <c:pt idx="166">
                  <c:v>4.7439816529271823</c:v>
                </c:pt>
                <c:pt idx="167">
                  <c:v>4.4975611336277259</c:v>
                </c:pt>
                <c:pt idx="168">
                  <c:v>4.3896122824546753</c:v>
                </c:pt>
                <c:pt idx="169">
                  <c:v>4.6413877273741484</c:v>
                </c:pt>
                <c:pt idx="170">
                  <c:v>5.142930095120553</c:v>
                </c:pt>
                <c:pt idx="171">
                  <c:v>4.7440033772233168</c:v>
                </c:pt>
                <c:pt idx="172">
                  <c:v>4.5828001985166829</c:v>
                </c:pt>
                <c:pt idx="173">
                  <c:v>4.6417203233187854</c:v>
                </c:pt>
                <c:pt idx="174">
                  <c:v>4.816485649603762</c:v>
                </c:pt>
                <c:pt idx="175">
                  <c:v>4.7571487695206374</c:v>
                </c:pt>
                <c:pt idx="176">
                  <c:v>4.6538110486054132</c:v>
                </c:pt>
                <c:pt idx="177">
                  <c:v>4.7816262811143702</c:v>
                </c:pt>
                <c:pt idx="178">
                  <c:v>4.9189817235359463</c:v>
                </c:pt>
                <c:pt idx="179">
                  <c:v>4.9050384677285956</c:v>
                </c:pt>
                <c:pt idx="180">
                  <c:v>4.785142733931262</c:v>
                </c:pt>
                <c:pt idx="181">
                  <c:v>4.7919053803190721</c:v>
                </c:pt>
                <c:pt idx="182">
                  <c:v>4.8819920420660914</c:v>
                </c:pt>
                <c:pt idx="183">
                  <c:v>5.0402439702703852</c:v>
                </c:pt>
                <c:pt idx="184">
                  <c:v>5.0166806582106505</c:v>
                </c:pt>
                <c:pt idx="185">
                  <c:v>4.996369498639484</c:v>
                </c:pt>
                <c:pt idx="186">
                  <c:v>4.9133317740284141</c:v>
                </c:pt>
                <c:pt idx="187">
                  <c:v>4.6190216224450715</c:v>
                </c:pt>
                <c:pt idx="188">
                  <c:v>4.5957029820574569</c:v>
                </c:pt>
                <c:pt idx="189">
                  <c:v>4.5364066933874296</c:v>
                </c:pt>
                <c:pt idx="190">
                  <c:v>4.5526170419089222</c:v>
                </c:pt>
                <c:pt idx="191">
                  <c:v>4.6751794422697639</c:v>
                </c:pt>
                <c:pt idx="192">
                  <c:v>4.8652072323312598</c:v>
                </c:pt>
                <c:pt idx="193">
                  <c:v>4.9188376701049954</c:v>
                </c:pt>
                <c:pt idx="194">
                  <c:v>4.8255743785990681</c:v>
                </c:pt>
                <c:pt idx="195">
                  <c:v>4.9938767693397637</c:v>
                </c:pt>
                <c:pt idx="196">
                  <c:v>5.0874486442875178</c:v>
                </c:pt>
                <c:pt idx="197">
                  <c:v>5.0469677817498031</c:v>
                </c:pt>
                <c:pt idx="198">
                  <c:v>4.8371995840528808</c:v>
                </c:pt>
                <c:pt idx="199">
                  <c:v>4.6384408383430689</c:v>
                </c:pt>
                <c:pt idx="200">
                  <c:v>4.7074705571484721</c:v>
                </c:pt>
                <c:pt idx="201">
                  <c:v>4.726814386883099</c:v>
                </c:pt>
                <c:pt idx="202">
                  <c:v>4.6588470034057217</c:v>
                </c:pt>
                <c:pt idx="203">
                  <c:v>4.8310477206161222</c:v>
                </c:pt>
                <c:pt idx="204">
                  <c:v>4.831701289941094</c:v>
                </c:pt>
                <c:pt idx="205">
                  <c:v>4.6605417604949126</c:v>
                </c:pt>
                <c:pt idx="206">
                  <c:v>4.7192870476773647</c:v>
                </c:pt>
                <c:pt idx="207">
                  <c:v>4.8400549536566135</c:v>
                </c:pt>
                <c:pt idx="208">
                  <c:v>4.7769059915489667</c:v>
                </c:pt>
                <c:pt idx="209">
                  <c:v>4.6708274622144685</c:v>
                </c:pt>
                <c:pt idx="210">
                  <c:v>4.5974162617274823</c:v>
                </c:pt>
                <c:pt idx="211">
                  <c:v>4.5445573816587101</c:v>
                </c:pt>
                <c:pt idx="212">
                  <c:v>4.5419334461885317</c:v>
                </c:pt>
                <c:pt idx="213">
                  <c:v>4.5996819737504469</c:v>
                </c:pt>
                <c:pt idx="214">
                  <c:v>4.6299608551606033</c:v>
                </c:pt>
                <c:pt idx="215">
                  <c:v>4.6413075931915033</c:v>
                </c:pt>
                <c:pt idx="216">
                  <c:v>4.6429044628075138</c:v>
                </c:pt>
                <c:pt idx="217">
                  <c:v>4.6102503350411324</c:v>
                </c:pt>
                <c:pt idx="218">
                  <c:v>4.6238828078285925</c:v>
                </c:pt>
                <c:pt idx="219">
                  <c:v>4.571831675457311</c:v>
                </c:pt>
                <c:pt idx="220">
                  <c:v>4.5653352968431395</c:v>
                </c:pt>
                <c:pt idx="221">
                  <c:v>4.6698821911029107</c:v>
                </c:pt>
                <c:pt idx="222">
                  <c:v>4.6632101225382607</c:v>
                </c:pt>
                <c:pt idx="223">
                  <c:v>4.6238855049015939</c:v>
                </c:pt>
                <c:pt idx="224">
                  <c:v>4.5112008947356559</c:v>
                </c:pt>
                <c:pt idx="225">
                  <c:v>4.5407040050508067</c:v>
                </c:pt>
                <c:pt idx="226">
                  <c:v>4.5561944523085085</c:v>
                </c:pt>
                <c:pt idx="227">
                  <c:v>4.6208215875340262</c:v>
                </c:pt>
                <c:pt idx="228">
                  <c:v>4.5888339637440012</c:v>
                </c:pt>
                <c:pt idx="229">
                  <c:v>4.5457272911121906</c:v>
                </c:pt>
                <c:pt idx="230">
                  <c:v>4.6366340955825098</c:v>
                </c:pt>
                <c:pt idx="231">
                  <c:v>4.7214989938631096</c:v>
                </c:pt>
                <c:pt idx="232">
                  <c:v>4.7470774185178586</c:v>
                </c:pt>
                <c:pt idx="233">
                  <c:v>4.9629884399829294</c:v>
                </c:pt>
                <c:pt idx="234">
                  <c:v>4.8746399050837912</c:v>
                </c:pt>
                <c:pt idx="235">
                  <c:v>4.9693292007164489</c:v>
                </c:pt>
                <c:pt idx="236">
                  <c:v>4.9609233613880974</c:v>
                </c:pt>
                <c:pt idx="237">
                  <c:v>5.0804905758920675</c:v>
                </c:pt>
                <c:pt idx="238">
                  <c:v>5.1602611999214609</c:v>
                </c:pt>
                <c:pt idx="239">
                  <c:v>5.2677226864558442</c:v>
                </c:pt>
                <c:pt idx="240">
                  <c:v>5.2563109451108021</c:v>
                </c:pt>
                <c:pt idx="241">
                  <c:v>5.3030074824381428</c:v>
                </c:pt>
                <c:pt idx="242">
                  <c:v>5.2083093709442254</c:v>
                </c:pt>
                <c:pt idx="243">
                  <c:v>5.1355388592510591</c:v>
                </c:pt>
                <c:pt idx="244">
                  <c:v>5.1588386470832068</c:v>
                </c:pt>
                <c:pt idx="245">
                  <c:v>5.3543117832119469</c:v>
                </c:pt>
                <c:pt idx="246">
                  <c:v>5.5037271087617601</c:v>
                </c:pt>
                <c:pt idx="247">
                  <c:v>5.5460116990369093</c:v>
                </c:pt>
                <c:pt idx="248">
                  <c:v>5.3800504299362375</c:v>
                </c:pt>
                <c:pt idx="249">
                  <c:v>5.1968001967361772</c:v>
                </c:pt>
                <c:pt idx="250">
                  <c:v>5.0441861422204628</c:v>
                </c:pt>
                <c:pt idx="251">
                  <c:v>4.8408410391666479</c:v>
                </c:pt>
                <c:pt idx="252">
                  <c:v>4.6480041535600343</c:v>
                </c:pt>
                <c:pt idx="253">
                  <c:v>4.7918418304053398</c:v>
                </c:pt>
                <c:pt idx="254">
                  <c:v>4.917069586905022</c:v>
                </c:pt>
                <c:pt idx="255">
                  <c:v>4.8959377301899645</c:v>
                </c:pt>
                <c:pt idx="256">
                  <c:v>4.9232417753905011</c:v>
                </c:pt>
                <c:pt idx="257">
                  <c:v>4.9613588979557877</c:v>
                </c:pt>
                <c:pt idx="258">
                  <c:v>4.9585825717275203</c:v>
                </c:pt>
                <c:pt idx="259">
                  <c:v>4.9656963084351711</c:v>
                </c:pt>
                <c:pt idx="260">
                  <c:v>5.0523740885237904</c:v>
                </c:pt>
                <c:pt idx="261">
                  <c:v>5.14474247851693</c:v>
                </c:pt>
                <c:pt idx="262">
                  <c:v>5.135802260741877</c:v>
                </c:pt>
                <c:pt idx="263">
                  <c:v>5.1329522343032519</c:v>
                </c:pt>
                <c:pt idx="264">
                  <c:v>5.0091220127313605</c:v>
                </c:pt>
                <c:pt idx="265">
                  <c:v>4.9344806189021124</c:v>
                </c:pt>
                <c:pt idx="266">
                  <c:v>4.9029783250930317</c:v>
                </c:pt>
                <c:pt idx="267">
                  <c:v>4.8570828914927588</c:v>
                </c:pt>
                <c:pt idx="268">
                  <c:v>4.8786966998067474</c:v>
                </c:pt>
                <c:pt idx="269">
                  <c:v>4.9679255930358979</c:v>
                </c:pt>
                <c:pt idx="270">
                  <c:v>4.9215867810818992</c:v>
                </c:pt>
                <c:pt idx="271">
                  <c:v>4.9948441318773664</c:v>
                </c:pt>
                <c:pt idx="272">
                  <c:v>4.9930995255712114</c:v>
                </c:pt>
                <c:pt idx="273">
                  <c:v>5.0967943765832127</c:v>
                </c:pt>
                <c:pt idx="274">
                  <c:v>5.0153309255936529</c:v>
                </c:pt>
                <c:pt idx="275">
                  <c:v>5.0838538533221032</c:v>
                </c:pt>
                <c:pt idx="276">
                  <c:v>5.0158857428445085</c:v>
                </c:pt>
                <c:pt idx="277">
                  <c:v>5.0173782093747974</c:v>
                </c:pt>
                <c:pt idx="278">
                  <c:v>5.1167359647099238</c:v>
                </c:pt>
                <c:pt idx="279">
                  <c:v>5.0710328567998406</c:v>
                </c:pt>
                <c:pt idx="280">
                  <c:v>5.1172505325338786</c:v>
                </c:pt>
                <c:pt idx="281">
                  <c:v>5.1216536918588691</c:v>
                </c:pt>
                <c:pt idx="282">
                  <c:v>5.1665835332063716</c:v>
                </c:pt>
                <c:pt idx="283">
                  <c:v>5.1467075695554394</c:v>
                </c:pt>
                <c:pt idx="284">
                  <c:v>5.079261229556276</c:v>
                </c:pt>
                <c:pt idx="285">
                  <c:v>5.0129196408870076</c:v>
                </c:pt>
                <c:pt idx="286">
                  <c:v>4.8734012552416823</c:v>
                </c:pt>
                <c:pt idx="287">
                  <c:v>4.8438475564789103</c:v>
                </c:pt>
                <c:pt idx="288">
                  <c:v>4.7225113181403096</c:v>
                </c:pt>
                <c:pt idx="289">
                  <c:v>4.5692802896104956</c:v>
                </c:pt>
                <c:pt idx="290">
                  <c:v>5.0789186116080254</c:v>
                </c:pt>
                <c:pt idx="291">
                  <c:v>8.8974259157551554</c:v>
                </c:pt>
                <c:pt idx="292">
                  <c:v>6.4967337657064039</c:v>
                </c:pt>
                <c:pt idx="293">
                  <c:v>6.5071318378290623</c:v>
                </c:pt>
                <c:pt idx="294">
                  <c:v>6.7324350819733354</c:v>
                </c:pt>
                <c:pt idx="295">
                  <c:v>8.2777962040309561</c:v>
                </c:pt>
                <c:pt idx="296">
                  <c:v>10.705595301133018</c:v>
                </c:pt>
                <c:pt idx="297">
                  <c:v>10.815215549387878</c:v>
                </c:pt>
                <c:pt idx="298">
                  <c:v>10.576898748455378</c:v>
                </c:pt>
                <c:pt idx="299">
                  <c:v>9.132944832734518</c:v>
                </c:pt>
                <c:pt idx="300">
                  <c:v>9.9213368994697078</c:v>
                </c:pt>
                <c:pt idx="301">
                  <c:v>10.030647918349004</c:v>
                </c:pt>
                <c:pt idx="302">
                  <c:v>14.334797088765706</c:v>
                </c:pt>
                <c:pt idx="303">
                  <c:v>19.567336888740055</c:v>
                </c:pt>
                <c:pt idx="304">
                  <c:v>22.548039629414028</c:v>
                </c:pt>
                <c:pt idx="305">
                  <c:v>22.343081988558588</c:v>
                </c:pt>
                <c:pt idx="306">
                  <c:v>22.795339734030303</c:v>
                </c:pt>
                <c:pt idx="307">
                  <c:v>26.158324172366296</c:v>
                </c:pt>
                <c:pt idx="308">
                  <c:v>29.735035569367035</c:v>
                </c:pt>
                <c:pt idx="309">
                  <c:v>30.513375575423836</c:v>
                </c:pt>
                <c:pt idx="310">
                  <c:v>32.441554149331495</c:v>
                </c:pt>
                <c:pt idx="311">
                  <c:v>30.558045127405741</c:v>
                </c:pt>
                <c:pt idx="312">
                  <c:v>28.396711697875965</c:v>
                </c:pt>
                <c:pt idx="313">
                  <c:v>30.252198885567797</c:v>
                </c:pt>
                <c:pt idx="314">
                  <c:v>32.758282432815648</c:v>
                </c:pt>
                <c:pt idx="315">
                  <c:v>30.593965054613811</c:v>
                </c:pt>
                <c:pt idx="316">
                  <c:v>33.241847590012505</c:v>
                </c:pt>
                <c:pt idx="317">
                  <c:v>28.352983616350119</c:v>
                </c:pt>
                <c:pt idx="318">
                  <c:v>27.621907283348552</c:v>
                </c:pt>
                <c:pt idx="319">
                  <c:v>26.72231160923803</c:v>
                </c:pt>
                <c:pt idx="320">
                  <c:v>26.36103530183755</c:v>
                </c:pt>
                <c:pt idx="321">
                  <c:v>25.255439008410026</c:v>
                </c:pt>
                <c:pt idx="322">
                  <c:v>24.296225144263722</c:v>
                </c:pt>
                <c:pt idx="323">
                  <c:v>23.043107035423294</c:v>
                </c:pt>
                <c:pt idx="324">
                  <c:v>22.156342380152758</c:v>
                </c:pt>
                <c:pt idx="325">
                  <c:v>20.87955164256541</c:v>
                </c:pt>
                <c:pt idx="326">
                  <c:v>21.00926623242697</c:v>
                </c:pt>
                <c:pt idx="327">
                  <c:v>21.162356542964378</c:v>
                </c:pt>
                <c:pt idx="328">
                  <c:v>20.956140081638377</c:v>
                </c:pt>
                <c:pt idx="329">
                  <c:v>19.698973448293053</c:v>
                </c:pt>
                <c:pt idx="330">
                  <c:v>18.761049227610197</c:v>
                </c:pt>
                <c:pt idx="331">
                  <c:v>18.389144511262451</c:v>
                </c:pt>
                <c:pt idx="332">
                  <c:v>19.317491789577954</c:v>
                </c:pt>
                <c:pt idx="333">
                  <c:v>19.471695073515839</c:v>
                </c:pt>
                <c:pt idx="334">
                  <c:v>18.434091531359641</c:v>
                </c:pt>
                <c:pt idx="335">
                  <c:v>17.210765920975561</c:v>
                </c:pt>
                <c:pt idx="336">
                  <c:v>17.966415835361001</c:v>
                </c:pt>
                <c:pt idx="337">
                  <c:v>20.631849433882415</c:v>
                </c:pt>
                <c:pt idx="338">
                  <c:v>20.078431374998598</c:v>
                </c:pt>
                <c:pt idx="339">
                  <c:v>18.630766704782566</c:v>
                </c:pt>
                <c:pt idx="340">
                  <c:v>17.952203571161004</c:v>
                </c:pt>
                <c:pt idx="341">
                  <c:v>16.755069524024687</c:v>
                </c:pt>
                <c:pt idx="342">
                  <c:v>18.44969710804925</c:v>
                </c:pt>
                <c:pt idx="343">
                  <c:v>18.524389384017343</c:v>
                </c:pt>
                <c:pt idx="344">
                  <c:v>17.249838341380997</c:v>
                </c:pt>
                <c:pt idx="345">
                  <c:v>16.444699627017531</c:v>
                </c:pt>
                <c:pt idx="346">
                  <c:v>19.946101393400166</c:v>
                </c:pt>
                <c:pt idx="347">
                  <c:v>19.119583886047025</c:v>
                </c:pt>
                <c:pt idx="348">
                  <c:v>18.250521162421698</c:v>
                </c:pt>
                <c:pt idx="349">
                  <c:v>19.104786089445327</c:v>
                </c:pt>
                <c:pt idx="350">
                  <c:v>19.055236409570298</c:v>
                </c:pt>
                <c:pt idx="351">
                  <c:v>18.343384460360895</c:v>
                </c:pt>
                <c:pt idx="352">
                  <c:v>18.063429028704689</c:v>
                </c:pt>
                <c:pt idx="353">
                  <c:v>17.511515711720563</c:v>
                </c:pt>
                <c:pt idx="354">
                  <c:v>18.099165435035889</c:v>
                </c:pt>
                <c:pt idx="355">
                  <c:v>19.65260492508418</c:v>
                </c:pt>
                <c:pt idx="356">
                  <c:v>19.934121235424321</c:v>
                </c:pt>
                <c:pt idx="357">
                  <c:v>18.747712393483383</c:v>
                </c:pt>
                <c:pt idx="358">
                  <c:v>16.714216189874865</c:v>
                </c:pt>
                <c:pt idx="359">
                  <c:v>15.698108741750156</c:v>
                </c:pt>
                <c:pt idx="360">
                  <c:v>14.894624371463598</c:v>
                </c:pt>
                <c:pt idx="361">
                  <c:v>16.069946104908357</c:v>
                </c:pt>
                <c:pt idx="362">
                  <c:v>17.045321986229414</c:v>
                </c:pt>
                <c:pt idx="363">
                  <c:v>18.468374983329959</c:v>
                </c:pt>
                <c:pt idx="364">
                  <c:v>16.300985961289662</c:v>
                </c:pt>
                <c:pt idx="365">
                  <c:v>15.334129712381115</c:v>
                </c:pt>
                <c:pt idx="366">
                  <c:v>15.065210993833317</c:v>
                </c:pt>
                <c:pt idx="367">
                  <c:v>15.181384127445467</c:v>
                </c:pt>
                <c:pt idx="368">
                  <c:v>15.306197660169129</c:v>
                </c:pt>
                <c:pt idx="369">
                  <c:v>15.578094660085897</c:v>
                </c:pt>
                <c:pt idx="370">
                  <c:v>16.795075606938411</c:v>
                </c:pt>
                <c:pt idx="371">
                  <c:v>17.156534780261815</c:v>
                </c:pt>
                <c:pt idx="372">
                  <c:v>16.099212365795978</c:v>
                </c:pt>
                <c:pt idx="373">
                  <c:v>15.542466685670556</c:v>
                </c:pt>
                <c:pt idx="374">
                  <c:v>14.904543373470652</c:v>
                </c:pt>
                <c:pt idx="375">
                  <c:v>14.324307918865824</c:v>
                </c:pt>
                <c:pt idx="376">
                  <c:v>13.591874147123336</c:v>
                </c:pt>
                <c:pt idx="377">
                  <c:v>13.493374132599593</c:v>
                </c:pt>
                <c:pt idx="378">
                  <c:v>13.491749327556796</c:v>
                </c:pt>
                <c:pt idx="379">
                  <c:v>13.631808915371899</c:v>
                </c:pt>
                <c:pt idx="380">
                  <c:v>13.278650575343597</c:v>
                </c:pt>
                <c:pt idx="381">
                  <c:v>13.742522020808975</c:v>
                </c:pt>
                <c:pt idx="382">
                  <c:v>13.980101433506841</c:v>
                </c:pt>
                <c:pt idx="383">
                  <c:v>13.163689575217631</c:v>
                </c:pt>
                <c:pt idx="384">
                  <c:v>13.39907004550731</c:v>
                </c:pt>
                <c:pt idx="385">
                  <c:v>13.41877692757871</c:v>
                </c:pt>
                <c:pt idx="386">
                  <c:v>13.209017500415069</c:v>
                </c:pt>
                <c:pt idx="387">
                  <c:v>13.376199382922675</c:v>
                </c:pt>
                <c:pt idx="388">
                  <c:v>13.367279755036728</c:v>
                </c:pt>
                <c:pt idx="389">
                  <c:v>13.587372780749311</c:v>
                </c:pt>
                <c:pt idx="390">
                  <c:v>13.364337837815718</c:v>
                </c:pt>
                <c:pt idx="391">
                  <c:v>12.714046040461136</c:v>
                </c:pt>
                <c:pt idx="392">
                  <c:v>12.523170986321814</c:v>
                </c:pt>
                <c:pt idx="393">
                  <c:v>12.762342985147228</c:v>
                </c:pt>
                <c:pt idx="394">
                  <c:v>13.210853052562898</c:v>
                </c:pt>
                <c:pt idx="395">
                  <c:v>13.870903872369986</c:v>
                </c:pt>
                <c:pt idx="396">
                  <c:v>16.806772127468111</c:v>
                </c:pt>
                <c:pt idx="397">
                  <c:v>13.560061454241753</c:v>
                </c:pt>
                <c:pt idx="398">
                  <c:v>14.208993953007115</c:v>
                </c:pt>
                <c:pt idx="399">
                  <c:v>13.925438896779889</c:v>
                </c:pt>
                <c:pt idx="400">
                  <c:v>12.935708821294034</c:v>
                </c:pt>
                <c:pt idx="401">
                  <c:v>12.179800163805128</c:v>
                </c:pt>
                <c:pt idx="402">
                  <c:v>12.340089955729077</c:v>
                </c:pt>
                <c:pt idx="403">
                  <c:v>12.085720221877128</c:v>
                </c:pt>
                <c:pt idx="404">
                  <c:v>11.871690402846321</c:v>
                </c:pt>
                <c:pt idx="405">
                  <c:v>11.807180280406026</c:v>
                </c:pt>
                <c:pt idx="406">
                  <c:v>11.897933161704948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B6-419E-AE96-D83C0F86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'013C'!$V$11:$W$11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'013C'!$R$14:$R$950</c:f>
              <c:numCache>
                <c:formatCode>0.0</c:formatCode>
                <c:ptCount val="937"/>
                <c:pt idx="0">
                  <c:v>2.8070188337447211</c:v>
                </c:pt>
                <c:pt idx="1">
                  <c:v>2.5298290136862445</c:v>
                </c:pt>
                <c:pt idx="2">
                  <c:v>2.7676235448881403</c:v>
                </c:pt>
                <c:pt idx="3">
                  <c:v>3.1842622279685715</c:v>
                </c:pt>
                <c:pt idx="4">
                  <c:v>4.108230403281091</c:v>
                </c:pt>
                <c:pt idx="5">
                  <c:v>11.521773944272736</c:v>
                </c:pt>
                <c:pt idx="6">
                  <c:v>2.9035775964134598</c:v>
                </c:pt>
                <c:pt idx="7">
                  <c:v>1.8923385603959479</c:v>
                </c:pt>
                <c:pt idx="8">
                  <c:v>2.2862680749027509</c:v>
                </c:pt>
                <c:pt idx="9">
                  <c:v>2.5926079376260782</c:v>
                </c:pt>
                <c:pt idx="10">
                  <c:v>4.8715317940843734</c:v>
                </c:pt>
                <c:pt idx="11">
                  <c:v>2.8796014931861023</c:v>
                </c:pt>
                <c:pt idx="12">
                  <c:v>14.293003737092254</c:v>
                </c:pt>
                <c:pt idx="13">
                  <c:v>12.857346509405652</c:v>
                </c:pt>
                <c:pt idx="14">
                  <c:v>6.102509306108316</c:v>
                </c:pt>
                <c:pt idx="15">
                  <c:v>7.4646277070961418</c:v>
                </c:pt>
                <c:pt idx="16">
                  <c:v>5.8271397309343502</c:v>
                </c:pt>
                <c:pt idx="17">
                  <c:v>5.4291643929975004</c:v>
                </c:pt>
                <c:pt idx="18">
                  <c:v>6.234811830246823</c:v>
                </c:pt>
                <c:pt idx="19">
                  <c:v>4.7983032847253204</c:v>
                </c:pt>
                <c:pt idx="20">
                  <c:v>8.0706103339725335</c:v>
                </c:pt>
                <c:pt idx="21">
                  <c:v>5.7103127633237474</c:v>
                </c:pt>
                <c:pt idx="22">
                  <c:v>4.4363649083475014</c:v>
                </c:pt>
                <c:pt idx="23">
                  <c:v>7.2390136780623893</c:v>
                </c:pt>
                <c:pt idx="24">
                  <c:v>6.9011999051552895</c:v>
                </c:pt>
                <c:pt idx="25">
                  <c:v>5.556034546265896</c:v>
                </c:pt>
                <c:pt idx="26">
                  <c:v>7.1928202311463014</c:v>
                </c:pt>
                <c:pt idx="27">
                  <c:v>3.5467191545750261</c:v>
                </c:pt>
                <c:pt idx="28">
                  <c:v>9.2076291853830643</c:v>
                </c:pt>
                <c:pt idx="29">
                  <c:v>5.096978732844538</c:v>
                </c:pt>
                <c:pt idx="30">
                  <c:v>5.4920367299053447</c:v>
                </c:pt>
                <c:pt idx="31">
                  <c:v>5.6640997369921866</c:v>
                </c:pt>
                <c:pt idx="32">
                  <c:v>5.809916411939132</c:v>
                </c:pt>
                <c:pt idx="33">
                  <c:v>5.126009456028723</c:v>
                </c:pt>
                <c:pt idx="34">
                  <c:v>5.6167370531787215</c:v>
                </c:pt>
                <c:pt idx="35">
                  <c:v>7.3888603385823535</c:v>
                </c:pt>
                <c:pt idx="36">
                  <c:v>4.8771480392970199</c:v>
                </c:pt>
                <c:pt idx="37">
                  <c:v>7.7231325903581993</c:v>
                </c:pt>
                <c:pt idx="38">
                  <c:v>6.1754826212492491</c:v>
                </c:pt>
                <c:pt idx="39">
                  <c:v>7.2260526683721986</c:v>
                </c:pt>
                <c:pt idx="40">
                  <c:v>6.5092999416712578</c:v>
                </c:pt>
                <c:pt idx="41">
                  <c:v>5.586096112089777</c:v>
                </c:pt>
                <c:pt idx="42">
                  <c:v>5.4079640329742729</c:v>
                </c:pt>
                <c:pt idx="43">
                  <c:v>5.2648809561726173</c:v>
                </c:pt>
                <c:pt idx="44">
                  <c:v>5.0745839663864967</c:v>
                </c:pt>
                <c:pt idx="45">
                  <c:v>6.4249027957965765</c:v>
                </c:pt>
                <c:pt idx="46">
                  <c:v>4.4013045040268892</c:v>
                </c:pt>
                <c:pt idx="47">
                  <c:v>6.9436780825846398</c:v>
                </c:pt>
                <c:pt idx="48">
                  <c:v>5.7704409978241085</c:v>
                </c:pt>
                <c:pt idx="49">
                  <c:v>5.0120337965927328</c:v>
                </c:pt>
                <c:pt idx="50">
                  <c:v>4.9940584074591712</c:v>
                </c:pt>
                <c:pt idx="51">
                  <c:v>5.4921527925996072</c:v>
                </c:pt>
                <c:pt idx="52">
                  <c:v>6.1938592799995345</c:v>
                </c:pt>
                <c:pt idx="53">
                  <c:v>6.1648812902125485</c:v>
                </c:pt>
                <c:pt idx="54">
                  <c:v>6.5796615513233379</c:v>
                </c:pt>
                <c:pt idx="55">
                  <c:v>6.50895536629635</c:v>
                </c:pt>
                <c:pt idx="56">
                  <c:v>6.2053459878938737</c:v>
                </c:pt>
                <c:pt idx="57">
                  <c:v>6.2149909785400324</c:v>
                </c:pt>
                <c:pt idx="58">
                  <c:v>6.6194786835042425</c:v>
                </c:pt>
                <c:pt idx="59">
                  <c:v>7.4934248691430314</c:v>
                </c:pt>
                <c:pt idx="60">
                  <c:v>5.2989242111354846</c:v>
                </c:pt>
                <c:pt idx="61">
                  <c:v>7.1564234343735613</c:v>
                </c:pt>
                <c:pt idx="62">
                  <c:v>6.2644412042682784</c:v>
                </c:pt>
                <c:pt idx="63">
                  <c:v>5.7734916607872604</c:v>
                </c:pt>
                <c:pt idx="64">
                  <c:v>4.6963892062633619</c:v>
                </c:pt>
                <c:pt idx="65">
                  <c:v>4.4752335549308784</c:v>
                </c:pt>
                <c:pt idx="66">
                  <c:v>4.4527753185846288</c:v>
                </c:pt>
                <c:pt idx="67">
                  <c:v>4.5314741407785606</c:v>
                </c:pt>
                <c:pt idx="68">
                  <c:v>4.6976941232693994</c:v>
                </c:pt>
                <c:pt idx="69">
                  <c:v>4.7025196926384769</c:v>
                </c:pt>
                <c:pt idx="70">
                  <c:v>4.4426088371017451</c:v>
                </c:pt>
                <c:pt idx="71">
                  <c:v>4.5818598462787223</c:v>
                </c:pt>
                <c:pt idx="72">
                  <c:v>3.4552551966544094</c:v>
                </c:pt>
                <c:pt idx="73">
                  <c:v>3.6517418568640094</c:v>
                </c:pt>
                <c:pt idx="74">
                  <c:v>5.9010092595448693</c:v>
                </c:pt>
                <c:pt idx="75">
                  <c:v>5.0083642391390288</c:v>
                </c:pt>
                <c:pt idx="76">
                  <c:v>1.3248486704834626</c:v>
                </c:pt>
                <c:pt idx="77">
                  <c:v>2.0166120580586147</c:v>
                </c:pt>
                <c:pt idx="78">
                  <c:v>4.053102250118914</c:v>
                </c:pt>
                <c:pt idx="79">
                  <c:v>3.6745480803074297</c:v>
                </c:pt>
                <c:pt idx="80">
                  <c:v>1.5419323087565737</c:v>
                </c:pt>
                <c:pt idx="81">
                  <c:v>0.68774601224550458</c:v>
                </c:pt>
                <c:pt idx="82">
                  <c:v>1.1163749289213387</c:v>
                </c:pt>
                <c:pt idx="83">
                  <c:v>2.1911759157845072</c:v>
                </c:pt>
                <c:pt idx="84">
                  <c:v>3.2331238657840369</c:v>
                </c:pt>
                <c:pt idx="85">
                  <c:v>4.2669906433918419</c:v>
                </c:pt>
                <c:pt idx="86">
                  <c:v>1.3052901140978708</c:v>
                </c:pt>
                <c:pt idx="87">
                  <c:v>0.48419825521568488</c:v>
                </c:pt>
                <c:pt idx="88">
                  <c:v>0.71334489245015509</c:v>
                </c:pt>
                <c:pt idx="89">
                  <c:v>1.6650334509217484</c:v>
                </c:pt>
                <c:pt idx="90">
                  <c:v>3.2562086987648273</c:v>
                </c:pt>
                <c:pt idx="91">
                  <c:v>4.4690155671800218</c:v>
                </c:pt>
                <c:pt idx="92">
                  <c:v>3.5511159248620556</c:v>
                </c:pt>
                <c:pt idx="93">
                  <c:v>3.4294331999296177</c:v>
                </c:pt>
                <c:pt idx="94">
                  <c:v>3.0611664246304118</c:v>
                </c:pt>
                <c:pt idx="95">
                  <c:v>2.94132965938664</c:v>
                </c:pt>
                <c:pt idx="96">
                  <c:v>3.3196548045259004</c:v>
                </c:pt>
                <c:pt idx="97">
                  <c:v>2.567204676258747</c:v>
                </c:pt>
                <c:pt idx="98">
                  <c:v>2.5191206399704824</c:v>
                </c:pt>
                <c:pt idx="99">
                  <c:v>3.6003444809540639</c:v>
                </c:pt>
                <c:pt idx="100">
                  <c:v>2.8624640190078048</c:v>
                </c:pt>
                <c:pt idx="101">
                  <c:v>3.0706749655313192</c:v>
                </c:pt>
                <c:pt idx="102">
                  <c:v>3.1724309903252133</c:v>
                </c:pt>
                <c:pt idx="103">
                  <c:v>3.0385006458550516</c:v>
                </c:pt>
                <c:pt idx="104">
                  <c:v>3.1003582203573101</c:v>
                </c:pt>
                <c:pt idx="105">
                  <c:v>3.0907368326331621</c:v>
                </c:pt>
                <c:pt idx="106">
                  <c:v>3.0136358566821122</c:v>
                </c:pt>
                <c:pt idx="107">
                  <c:v>3.0518129560258767</c:v>
                </c:pt>
                <c:pt idx="108">
                  <c:v>3.1105122018675764</c:v>
                </c:pt>
                <c:pt idx="109">
                  <c:v>2.9619233876864453</c:v>
                </c:pt>
                <c:pt idx="110">
                  <c:v>2.8107773657948365</c:v>
                </c:pt>
                <c:pt idx="111">
                  <c:v>2.8622560390076512</c:v>
                </c:pt>
                <c:pt idx="112">
                  <c:v>2.8443460159789273</c:v>
                </c:pt>
                <c:pt idx="113">
                  <c:v>3.0319259906826641</c:v>
                </c:pt>
                <c:pt idx="114">
                  <c:v>3.2044464977566092</c:v>
                </c:pt>
                <c:pt idx="115">
                  <c:v>2.9795185154106112</c:v>
                </c:pt>
                <c:pt idx="116">
                  <c:v>3.1329913049609894</c:v>
                </c:pt>
                <c:pt idx="117">
                  <c:v>3.2423888275302777</c:v>
                </c:pt>
                <c:pt idx="118">
                  <c:v>3.2140028956308195</c:v>
                </c:pt>
                <c:pt idx="119">
                  <c:v>2.9856892784413001</c:v>
                </c:pt>
                <c:pt idx="120">
                  <c:v>3.0628220744528445</c:v>
                </c:pt>
                <c:pt idx="121">
                  <c:v>2.873814879809323</c:v>
                </c:pt>
                <c:pt idx="122">
                  <c:v>2.5053755918097669</c:v>
                </c:pt>
                <c:pt idx="123">
                  <c:v>2.1888246015763468</c:v>
                </c:pt>
                <c:pt idx="124">
                  <c:v>2.4561725700837895</c:v>
                </c:pt>
                <c:pt idx="125">
                  <c:v>2.412641668881327</c:v>
                </c:pt>
                <c:pt idx="126">
                  <c:v>2.2349131566304399</c:v>
                </c:pt>
                <c:pt idx="127">
                  <c:v>2.2849420978807786</c:v>
                </c:pt>
                <c:pt idx="128">
                  <c:v>2.6350482997791698</c:v>
                </c:pt>
                <c:pt idx="129">
                  <c:v>2.5503573480177231</c:v>
                </c:pt>
                <c:pt idx="130">
                  <c:v>2.649322500334871</c:v>
                </c:pt>
                <c:pt idx="131">
                  <c:v>2.4258249394955822</c:v>
                </c:pt>
                <c:pt idx="132">
                  <c:v>2.3832364177275291</c:v>
                </c:pt>
                <c:pt idx="133">
                  <c:v>2.1164653661293928</c:v>
                </c:pt>
                <c:pt idx="134">
                  <c:v>2.3443205679853891</c:v>
                </c:pt>
                <c:pt idx="135">
                  <c:v>2.5132994785805955</c:v>
                </c:pt>
                <c:pt idx="136">
                  <c:v>2.6397794069779339</c:v>
                </c:pt>
                <c:pt idx="137">
                  <c:v>2.6718160604798458</c:v>
                </c:pt>
                <c:pt idx="138">
                  <c:v>2.3716519102778881</c:v>
                </c:pt>
                <c:pt idx="139">
                  <c:v>2.685096979395051</c:v>
                </c:pt>
                <c:pt idx="140">
                  <c:v>2.868360011791045</c:v>
                </c:pt>
                <c:pt idx="141">
                  <c:v>2.6977310326486146</c:v>
                </c:pt>
                <c:pt idx="142">
                  <c:v>2.6176114130510038</c:v>
                </c:pt>
                <c:pt idx="143">
                  <c:v>2.8196862780222358</c:v>
                </c:pt>
                <c:pt idx="144">
                  <c:v>2.3027236927936632</c:v>
                </c:pt>
                <c:pt idx="145">
                  <c:v>2.0002056992003365</c:v>
                </c:pt>
                <c:pt idx="146">
                  <c:v>2.4790476073226513</c:v>
                </c:pt>
                <c:pt idx="147">
                  <c:v>2.2178298111061734</c:v>
                </c:pt>
                <c:pt idx="148">
                  <c:v>2.0658065942047878</c:v>
                </c:pt>
                <c:pt idx="149">
                  <c:v>2.1491628763439237</c:v>
                </c:pt>
                <c:pt idx="150">
                  <c:v>2.1027359385819424</c:v>
                </c:pt>
                <c:pt idx="151">
                  <c:v>2.4168299227754124</c:v>
                </c:pt>
                <c:pt idx="152">
                  <c:v>2.1006203236473833</c:v>
                </c:pt>
                <c:pt idx="153">
                  <c:v>2.2015988211649238</c:v>
                </c:pt>
                <c:pt idx="154">
                  <c:v>2.4235303218757691</c:v>
                </c:pt>
                <c:pt idx="155">
                  <c:v>2.3598958231568581</c:v>
                </c:pt>
                <c:pt idx="156">
                  <c:v>2.421578122641928</c:v>
                </c:pt>
                <c:pt idx="157">
                  <c:v>2.5365941661623115</c:v>
                </c:pt>
                <c:pt idx="158">
                  <c:v>2.7042001490063283</c:v>
                </c:pt>
                <c:pt idx="159">
                  <c:v>2.6547704820851483</c:v>
                </c:pt>
                <c:pt idx="160">
                  <c:v>2.592690023559542</c:v>
                </c:pt>
                <c:pt idx="161">
                  <c:v>2.3752406468654383</c:v>
                </c:pt>
                <c:pt idx="162">
                  <c:v>2.2713245755498295</c:v>
                </c:pt>
                <c:pt idx="163">
                  <c:v>2.2933238191257272</c:v>
                </c:pt>
                <c:pt idx="164">
                  <c:v>2.3641446746557535</c:v>
                </c:pt>
                <c:pt idx="165">
                  <c:v>2.4305824725711425</c:v>
                </c:pt>
                <c:pt idx="166">
                  <c:v>2.4691409482193905</c:v>
                </c:pt>
                <c:pt idx="167">
                  <c:v>2.4625477681375201</c:v>
                </c:pt>
                <c:pt idx="168">
                  <c:v>2.5639872759544753</c:v>
                </c:pt>
                <c:pt idx="169">
                  <c:v>2.6169706146439209</c:v>
                </c:pt>
                <c:pt idx="170">
                  <c:v>2.3848271164197228</c:v>
                </c:pt>
                <c:pt idx="171">
                  <c:v>2.370181082473386</c:v>
                </c:pt>
                <c:pt idx="172">
                  <c:v>2.3376492961318238</c:v>
                </c:pt>
                <c:pt idx="173">
                  <c:v>2.528246383559984</c:v>
                </c:pt>
                <c:pt idx="174">
                  <c:v>2.6138821308038866</c:v>
                </c:pt>
                <c:pt idx="175">
                  <c:v>2.5853988741454654</c:v>
                </c:pt>
                <c:pt idx="176">
                  <c:v>2.6501046685273129</c:v>
                </c:pt>
                <c:pt idx="177">
                  <c:v>2.6135848411684592</c:v>
                </c:pt>
                <c:pt idx="178">
                  <c:v>2.6368270234534981</c:v>
                </c:pt>
                <c:pt idx="179">
                  <c:v>2.7127633837312737</c:v>
                </c:pt>
                <c:pt idx="180">
                  <c:v>2.8820105029033831</c:v>
                </c:pt>
                <c:pt idx="181">
                  <c:v>2.9357461628963213</c:v>
                </c:pt>
                <c:pt idx="182">
                  <c:v>2.9149607966457753</c:v>
                </c:pt>
                <c:pt idx="183">
                  <c:v>2.8439107677137154</c:v>
                </c:pt>
                <c:pt idx="184">
                  <c:v>2.748114890048182</c:v>
                </c:pt>
                <c:pt idx="185">
                  <c:v>2.7047541507656709</c:v>
                </c:pt>
                <c:pt idx="186">
                  <c:v>2.4705801933627658</c:v>
                </c:pt>
                <c:pt idx="187">
                  <c:v>2.4912351962140598</c:v>
                </c:pt>
                <c:pt idx="188">
                  <c:v>2.3707674359240238</c:v>
                </c:pt>
                <c:pt idx="189">
                  <c:v>2.4214326602836542</c:v>
                </c:pt>
                <c:pt idx="190">
                  <c:v>2.5626685448959243</c:v>
                </c:pt>
                <c:pt idx="191">
                  <c:v>2.3783751416644905</c:v>
                </c:pt>
                <c:pt idx="192">
                  <c:v>2.5259856662475801</c:v>
                </c:pt>
                <c:pt idx="193">
                  <c:v>2.5577127345367616</c:v>
                </c:pt>
                <c:pt idx="194">
                  <c:v>2.6821028382956484</c:v>
                </c:pt>
                <c:pt idx="195">
                  <c:v>2.651836004745558</c:v>
                </c:pt>
                <c:pt idx="196">
                  <c:v>2.6601089150401482</c:v>
                </c:pt>
                <c:pt idx="197">
                  <c:v>2.7138388406258978</c:v>
                </c:pt>
                <c:pt idx="198">
                  <c:v>2.8057275599133176</c:v>
                </c:pt>
                <c:pt idx="199">
                  <c:v>2.9257404239598692</c:v>
                </c:pt>
                <c:pt idx="200">
                  <c:v>2.9633735939457222</c:v>
                </c:pt>
                <c:pt idx="201">
                  <c:v>2.9886634941639469</c:v>
                </c:pt>
                <c:pt idx="202">
                  <c:v>3.0349551444939307</c:v>
                </c:pt>
                <c:pt idx="203">
                  <c:v>2.5715365980679263</c:v>
                </c:pt>
                <c:pt idx="204">
                  <c:v>2.3289441843224052</c:v>
                </c:pt>
                <c:pt idx="205">
                  <c:v>2.4839932956151305</c:v>
                </c:pt>
                <c:pt idx="206">
                  <c:v>2.6038870852947769</c:v>
                </c:pt>
                <c:pt idx="207">
                  <c:v>2.8093545348941524</c:v>
                </c:pt>
                <c:pt idx="208">
                  <c:v>2.9181594594662568</c:v>
                </c:pt>
                <c:pt idx="209">
                  <c:v>2.9838601663993551</c:v>
                </c:pt>
                <c:pt idx="210">
                  <c:v>2.9548839649425616</c:v>
                </c:pt>
                <c:pt idx="211">
                  <c:v>2.8525601905490445</c:v>
                </c:pt>
                <c:pt idx="212">
                  <c:v>2.8989456174696473</c:v>
                </c:pt>
                <c:pt idx="213">
                  <c:v>2.9180146629745591</c:v>
                </c:pt>
                <c:pt idx="214">
                  <c:v>2.8758513025933596</c:v>
                </c:pt>
                <c:pt idx="215">
                  <c:v>2.8952309341459017</c:v>
                </c:pt>
                <c:pt idx="216">
                  <c:v>2.9315515420244682</c:v>
                </c:pt>
                <c:pt idx="217">
                  <c:v>2.9546519965401199</c:v>
                </c:pt>
                <c:pt idx="218">
                  <c:v>2.9525173773134541</c:v>
                </c:pt>
                <c:pt idx="219">
                  <c:v>2.9848475341433161</c:v>
                </c:pt>
                <c:pt idx="220">
                  <c:v>2.9841351988455727</c:v>
                </c:pt>
                <c:pt idx="221">
                  <c:v>2.9791430474265082</c:v>
                </c:pt>
                <c:pt idx="222">
                  <c:v>2.9965717527240288</c:v>
                </c:pt>
                <c:pt idx="223">
                  <c:v>2.970071440367156</c:v>
                </c:pt>
                <c:pt idx="224">
                  <c:v>2.9576233099045841</c:v>
                </c:pt>
                <c:pt idx="225">
                  <c:v>2.9073536990599247</c:v>
                </c:pt>
                <c:pt idx="226">
                  <c:v>2.9086363485944364</c:v>
                </c:pt>
                <c:pt idx="227">
                  <c:v>2.887891167621091</c:v>
                </c:pt>
                <c:pt idx="228">
                  <c:v>2.8553395905914845</c:v>
                </c:pt>
                <c:pt idx="229">
                  <c:v>2.7656574422519458</c:v>
                </c:pt>
                <c:pt idx="230">
                  <c:v>2.6789161910895345</c:v>
                </c:pt>
                <c:pt idx="231">
                  <c:v>2.6539093701627903</c:v>
                </c:pt>
                <c:pt idx="232">
                  <c:v>2.7438555925301298</c:v>
                </c:pt>
                <c:pt idx="233">
                  <c:v>2.6933369243328875</c:v>
                </c:pt>
                <c:pt idx="234">
                  <c:v>2.6776004815443604</c:v>
                </c:pt>
                <c:pt idx="235">
                  <c:v>2.6732607914449988</c:v>
                </c:pt>
                <c:pt idx="236">
                  <c:v>2.6584961105276106</c:v>
                </c:pt>
                <c:pt idx="237">
                  <c:v>2.6237799757474773</c:v>
                </c:pt>
                <c:pt idx="238">
                  <c:v>2.5711656028327021</c:v>
                </c:pt>
                <c:pt idx="239">
                  <c:v>2.5682581360786303</c:v>
                </c:pt>
                <c:pt idx="240">
                  <c:v>2.6066018814799796</c:v>
                </c:pt>
                <c:pt idx="241">
                  <c:v>2.5958280650137864</c:v>
                </c:pt>
                <c:pt idx="242">
                  <c:v>2.5875206484075868</c:v>
                </c:pt>
                <c:pt idx="243">
                  <c:v>2.4981139450404912</c:v>
                </c:pt>
                <c:pt idx="244">
                  <c:v>2.5313365138563255</c:v>
                </c:pt>
                <c:pt idx="245">
                  <c:v>2.6006268079563108</c:v>
                </c:pt>
                <c:pt idx="246">
                  <c:v>2.665721860901197</c:v>
                </c:pt>
                <c:pt idx="247">
                  <c:v>2.7040508728664765</c:v>
                </c:pt>
                <c:pt idx="248">
                  <c:v>2.6815041359054415</c:v>
                </c:pt>
                <c:pt idx="249">
                  <c:v>2.5686446910835707</c:v>
                </c:pt>
                <c:pt idx="250">
                  <c:v>2.5272642966975534</c:v>
                </c:pt>
                <c:pt idx="251">
                  <c:v>2.5263735968268861</c:v>
                </c:pt>
                <c:pt idx="252">
                  <c:v>2.7049291745019834</c:v>
                </c:pt>
                <c:pt idx="253">
                  <c:v>2.6040500168229368</c:v>
                </c:pt>
                <c:pt idx="254">
                  <c:v>2.5819978847408329</c:v>
                </c:pt>
                <c:pt idx="255">
                  <c:v>2.5906354705541679</c:v>
                </c:pt>
                <c:pt idx="256">
                  <c:v>2.5543923651849112</c:v>
                </c:pt>
                <c:pt idx="257">
                  <c:v>2.5509938119450957</c:v>
                </c:pt>
                <c:pt idx="258">
                  <c:v>2.592507303378111</c:v>
                </c:pt>
                <c:pt idx="259">
                  <c:v>2.6401050101820442</c:v>
                </c:pt>
                <c:pt idx="260">
                  <c:v>2.5971372478460082</c:v>
                </c:pt>
                <c:pt idx="261">
                  <c:v>2.5324203236582381</c:v>
                </c:pt>
                <c:pt idx="262">
                  <c:v>2.4728772721450234</c:v>
                </c:pt>
                <c:pt idx="263">
                  <c:v>2.4461654497476126</c:v>
                </c:pt>
                <c:pt idx="264">
                  <c:v>2.4709750211481616</c:v>
                </c:pt>
                <c:pt idx="265">
                  <c:v>2.4775604419562338</c:v>
                </c:pt>
                <c:pt idx="266">
                  <c:v>2.4449489673835165</c:v>
                </c:pt>
                <c:pt idx="267">
                  <c:v>2.4201153102235087</c:v>
                </c:pt>
                <c:pt idx="268">
                  <c:v>2.4058465721258582</c:v>
                </c:pt>
                <c:pt idx="269">
                  <c:v>2.4145661662746272</c:v>
                </c:pt>
                <c:pt idx="270">
                  <c:v>2.4613532706620611</c:v>
                </c:pt>
                <c:pt idx="271">
                  <c:v>2.3997605437679983</c:v>
                </c:pt>
                <c:pt idx="272">
                  <c:v>2.4197185753428232</c:v>
                </c:pt>
                <c:pt idx="273">
                  <c:v>2.3896912415791038</c:v>
                </c:pt>
                <c:pt idx="274">
                  <c:v>2.3890724336854663</c:v>
                </c:pt>
                <c:pt idx="275">
                  <c:v>2.3641341420142634</c:v>
                </c:pt>
                <c:pt idx="276">
                  <c:v>2.3452801945037725</c:v>
                </c:pt>
                <c:pt idx="277">
                  <c:v>2.3227437261292039</c:v>
                </c:pt>
                <c:pt idx="278">
                  <c:v>2.3223720453823455</c:v>
                </c:pt>
                <c:pt idx="279">
                  <c:v>2.3538141795719172</c:v>
                </c:pt>
                <c:pt idx="280">
                  <c:v>2.3154111583770081</c:v>
                </c:pt>
                <c:pt idx="281">
                  <c:v>2.3024204918549973</c:v>
                </c:pt>
                <c:pt idx="282">
                  <c:v>2.2817286732918998</c:v>
                </c:pt>
                <c:pt idx="283">
                  <c:v>2.3031069465644283</c:v>
                </c:pt>
                <c:pt idx="284">
                  <c:v>2.3385596046939088</c:v>
                </c:pt>
                <c:pt idx="285">
                  <c:v>2.2614061224588871</c:v>
                </c:pt>
                <c:pt idx="286">
                  <c:v>2.2452567304393876</c:v>
                </c:pt>
                <c:pt idx="287">
                  <c:v>2.1997265454373176</c:v>
                </c:pt>
                <c:pt idx="288">
                  <c:v>2.1361734091935127</c:v>
                </c:pt>
                <c:pt idx="289">
                  <c:v>3.251106897747337</c:v>
                </c:pt>
                <c:pt idx="290">
                  <c:v>2.4717489179213552</c:v>
                </c:pt>
                <c:pt idx="291">
                  <c:v>1.9650171328664645</c:v>
                </c:pt>
                <c:pt idx="292">
                  <c:v>2.6577037227107341</c:v>
                </c:pt>
                <c:pt idx="293">
                  <c:v>3.3981441044467076</c:v>
                </c:pt>
                <c:pt idx="294">
                  <c:v>3.8043388449347799</c:v>
                </c:pt>
                <c:pt idx="295">
                  <c:v>3.7104230241709701</c:v>
                </c:pt>
                <c:pt idx="296">
                  <c:v>3.4977628460335324</c:v>
                </c:pt>
                <c:pt idx="297">
                  <c:v>3.7229865159522606</c:v>
                </c:pt>
                <c:pt idx="298">
                  <c:v>3.5624753221148211</c:v>
                </c:pt>
                <c:pt idx="299">
                  <c:v>3.675634624632492</c:v>
                </c:pt>
                <c:pt idx="300">
                  <c:v>3.6284678150152065</c:v>
                </c:pt>
                <c:pt idx="301">
                  <c:v>4.0477710932351441</c:v>
                </c:pt>
                <c:pt idx="302">
                  <c:v>3.4668911615898059</c:v>
                </c:pt>
                <c:pt idx="303">
                  <c:v>3.1371819067134101</c:v>
                </c:pt>
                <c:pt idx="304">
                  <c:v>2.7596224497074688</c:v>
                </c:pt>
                <c:pt idx="305">
                  <c:v>2.9150926507015678</c:v>
                </c:pt>
                <c:pt idx="306">
                  <c:v>2.9399697271358658</c:v>
                </c:pt>
                <c:pt idx="307">
                  <c:v>2.6648752039550665</c:v>
                </c:pt>
                <c:pt idx="308">
                  <c:v>2.6171021502291576</c:v>
                </c:pt>
                <c:pt idx="309">
                  <c:v>2.9208434611956475</c:v>
                </c:pt>
                <c:pt idx="310">
                  <c:v>2.4756212699926787</c:v>
                </c:pt>
                <c:pt idx="311">
                  <c:v>2.6773546527082157</c:v>
                </c:pt>
                <c:pt idx="312">
                  <c:v>3.5016349909288813</c:v>
                </c:pt>
                <c:pt idx="313">
                  <c:v>3.6139659519946474</c:v>
                </c:pt>
                <c:pt idx="314">
                  <c:v>3.3721253264775939</c:v>
                </c:pt>
                <c:pt idx="315">
                  <c:v>3.7104761207547874</c:v>
                </c:pt>
                <c:pt idx="316">
                  <c:v>3.2378280428885846</c:v>
                </c:pt>
                <c:pt idx="317">
                  <c:v>3.7885594232197048</c:v>
                </c:pt>
                <c:pt idx="318">
                  <c:v>4.2236213482935892</c:v>
                </c:pt>
                <c:pt idx="319">
                  <c:v>4.3336695361140025</c:v>
                </c:pt>
                <c:pt idx="320">
                  <c:v>4.6555896491588413</c:v>
                </c:pt>
                <c:pt idx="321">
                  <c:v>4.7677778893634688</c:v>
                </c:pt>
                <c:pt idx="322">
                  <c:v>4.9708610850745023</c:v>
                </c:pt>
                <c:pt idx="323">
                  <c:v>4.792365110426628</c:v>
                </c:pt>
                <c:pt idx="324">
                  <c:v>4.7117722867288796</c:v>
                </c:pt>
                <c:pt idx="325">
                  <c:v>5.1057089927328798</c:v>
                </c:pt>
                <c:pt idx="326">
                  <c:v>5.0490366195433003</c:v>
                </c:pt>
                <c:pt idx="327">
                  <c:v>5.4581715664261505</c:v>
                </c:pt>
                <c:pt idx="328">
                  <c:v>5.2071342679116919</c:v>
                </c:pt>
                <c:pt idx="329">
                  <c:v>4.9175116056426145</c:v>
                </c:pt>
                <c:pt idx="330">
                  <c:v>4.8526244312872162</c:v>
                </c:pt>
                <c:pt idx="331">
                  <c:v>4.565830151346062</c:v>
                </c:pt>
                <c:pt idx="332">
                  <c:v>4.0963093643298931</c:v>
                </c:pt>
                <c:pt idx="333">
                  <c:v>3.9870648726475451</c:v>
                </c:pt>
                <c:pt idx="334">
                  <c:v>3.8381638902986874</c:v>
                </c:pt>
                <c:pt idx="335">
                  <c:v>4.0271054591698068</c:v>
                </c:pt>
                <c:pt idx="336">
                  <c:v>3.957385925921951</c:v>
                </c:pt>
                <c:pt idx="337">
                  <c:v>3.6928411080845658</c:v>
                </c:pt>
                <c:pt idx="338">
                  <c:v>3.6876200146929468</c:v>
                </c:pt>
                <c:pt idx="339">
                  <c:v>3.8473345718326319</c:v>
                </c:pt>
                <c:pt idx="340">
                  <c:v>3.3116325221390617</c:v>
                </c:pt>
                <c:pt idx="341">
                  <c:v>3.4270949369300445</c:v>
                </c:pt>
                <c:pt idx="342">
                  <c:v>3.1977191820738855</c:v>
                </c:pt>
                <c:pt idx="343">
                  <c:v>3.1642006758327734</c:v>
                </c:pt>
                <c:pt idx="344">
                  <c:v>2.8365085152539464</c:v>
                </c:pt>
                <c:pt idx="345">
                  <c:v>3.3303981374933151</c:v>
                </c:pt>
                <c:pt idx="346">
                  <c:v>3.1669574190170073</c:v>
                </c:pt>
                <c:pt idx="347">
                  <c:v>3.1485760696625587</c:v>
                </c:pt>
                <c:pt idx="348">
                  <c:v>3.4609800354409694</c:v>
                </c:pt>
                <c:pt idx="349">
                  <c:v>3.8369449294551119</c:v>
                </c:pt>
                <c:pt idx="350">
                  <c:v>4.0783979732401043</c:v>
                </c:pt>
                <c:pt idx="351">
                  <c:v>4.163623161842871</c:v>
                </c:pt>
                <c:pt idx="352">
                  <c:v>3.7377977194486585</c:v>
                </c:pt>
                <c:pt idx="353">
                  <c:v>3.5394946855941432</c:v>
                </c:pt>
                <c:pt idx="354">
                  <c:v>3.2853166976391992</c:v>
                </c:pt>
                <c:pt idx="355">
                  <c:v>3.3422995858943905</c:v>
                </c:pt>
                <c:pt idx="356">
                  <c:v>3.1726548045357719</c:v>
                </c:pt>
                <c:pt idx="357">
                  <c:v>3.0569546027761501</c:v>
                </c:pt>
                <c:pt idx="358">
                  <c:v>3.2850575126587187</c:v>
                </c:pt>
                <c:pt idx="359">
                  <c:v>3.7123969965483927</c:v>
                </c:pt>
                <c:pt idx="360">
                  <c:v>3.8608109994116848</c:v>
                </c:pt>
                <c:pt idx="361">
                  <c:v>3.5885330612770461</c:v>
                </c:pt>
                <c:pt idx="362">
                  <c:v>3.4810018178742186</c:v>
                </c:pt>
                <c:pt idx="363">
                  <c:v>3.2560608067090433</c:v>
                </c:pt>
                <c:pt idx="364">
                  <c:v>3.4600151685641345</c:v>
                </c:pt>
                <c:pt idx="365">
                  <c:v>3.5271881470879873</c:v>
                </c:pt>
                <c:pt idx="366">
                  <c:v>3.4706913269457975</c:v>
                </c:pt>
                <c:pt idx="367">
                  <c:v>3.5214504664415718</c:v>
                </c:pt>
                <c:pt idx="368">
                  <c:v>3.5536458603705001</c:v>
                </c:pt>
                <c:pt idx="369">
                  <c:v>3.8517569409034449</c:v>
                </c:pt>
                <c:pt idx="370">
                  <c:v>3.7776742042119462</c:v>
                </c:pt>
                <c:pt idx="371">
                  <c:v>3.8248999633375051</c:v>
                </c:pt>
                <c:pt idx="372">
                  <c:v>3.8176345157756391</c:v>
                </c:pt>
                <c:pt idx="373">
                  <c:v>3.559340802500087</c:v>
                </c:pt>
                <c:pt idx="374">
                  <c:v>3.4103385041460479</c:v>
                </c:pt>
                <c:pt idx="375">
                  <c:v>3.3881166263133431</c:v>
                </c:pt>
                <c:pt idx="376">
                  <c:v>3.5214554353100302</c:v>
                </c:pt>
                <c:pt idx="377">
                  <c:v>3.5123572785911397</c:v>
                </c:pt>
                <c:pt idx="378">
                  <c:v>3.4506359806773559</c:v>
                </c:pt>
                <c:pt idx="379">
                  <c:v>3.466627832577958</c:v>
                </c:pt>
                <c:pt idx="380">
                  <c:v>3.3630839349468964</c:v>
                </c:pt>
                <c:pt idx="381">
                  <c:v>3.2930366306363421</c:v>
                </c:pt>
                <c:pt idx="382">
                  <c:v>3.1507832064744763</c:v>
                </c:pt>
                <c:pt idx="383">
                  <c:v>3.2786754073934219</c:v>
                </c:pt>
                <c:pt idx="384">
                  <c:v>3.1413326572443951</c:v>
                </c:pt>
                <c:pt idx="385">
                  <c:v>3.1792956346186072</c:v>
                </c:pt>
                <c:pt idx="386">
                  <c:v>3.0573457518590801</c:v>
                </c:pt>
                <c:pt idx="387">
                  <c:v>3.0217452554134456</c:v>
                </c:pt>
                <c:pt idx="388">
                  <c:v>3.0639164688014739</c:v>
                </c:pt>
                <c:pt idx="389">
                  <c:v>3.0052324588964114</c:v>
                </c:pt>
                <c:pt idx="390">
                  <c:v>3.1809947804884344</c:v>
                </c:pt>
                <c:pt idx="391">
                  <c:v>3.2578797554340175</c:v>
                </c:pt>
                <c:pt idx="392">
                  <c:v>3.0555948562125894</c:v>
                </c:pt>
                <c:pt idx="393">
                  <c:v>2.8850138205616154</c:v>
                </c:pt>
                <c:pt idx="394">
                  <c:v>2.5817745991143219</c:v>
                </c:pt>
                <c:pt idx="395">
                  <c:v>3.0711323598619509</c:v>
                </c:pt>
                <c:pt idx="396">
                  <c:v>2.4970989433138686</c:v>
                </c:pt>
                <c:pt idx="397">
                  <c:v>3.5110592449451152</c:v>
                </c:pt>
                <c:pt idx="398">
                  <c:v>3.4794315302466439</c:v>
                </c:pt>
                <c:pt idx="399">
                  <c:v>3.5330552011679965</c:v>
                </c:pt>
                <c:pt idx="400">
                  <c:v>3.1581449181807697</c:v>
                </c:pt>
                <c:pt idx="401">
                  <c:v>3.0949400975383941</c:v>
                </c:pt>
                <c:pt idx="402">
                  <c:v>2.8618975909401652</c:v>
                </c:pt>
                <c:pt idx="403">
                  <c:v>2.8184288636638617</c:v>
                </c:pt>
                <c:pt idx="404">
                  <c:v>2.839391855507388</c:v>
                </c:pt>
                <c:pt idx="405">
                  <c:v>2.910057769787354</c:v>
                </c:pt>
                <c:pt idx="406">
                  <c:v>3.2045054821904806</c:v>
                </c:pt>
              </c:numCache>
            </c:numRef>
          </c:xVal>
          <c:yVal>
            <c:numRef>
              <c:f>'013C'!$P$14:$P$950</c:f>
              <c:numCache>
                <c:formatCode>0.0</c:formatCode>
                <c:ptCount val="937"/>
                <c:pt idx="0">
                  <c:v>2.4461690631625332</c:v>
                </c:pt>
                <c:pt idx="1">
                  <c:v>3.7072499930377112</c:v>
                </c:pt>
                <c:pt idx="2">
                  <c:v>3.7712838577046091</c:v>
                </c:pt>
                <c:pt idx="3">
                  <c:v>3.5296761075670879</c:v>
                </c:pt>
                <c:pt idx="4">
                  <c:v>3.9847938565298264</c:v>
                </c:pt>
                <c:pt idx="5">
                  <c:v>6.6163899393085259</c:v>
                </c:pt>
                <c:pt idx="6">
                  <c:v>71.106470293641522</c:v>
                </c:pt>
                <c:pt idx="7">
                  <c:v>133.16707529223567</c:v>
                </c:pt>
                <c:pt idx="8">
                  <c:v>162.55583125744838</c:v>
                </c:pt>
                <c:pt idx="9">
                  <c:v>80.855642411091139</c:v>
                </c:pt>
                <c:pt idx="10">
                  <c:v>15.415804914708326</c:v>
                </c:pt>
                <c:pt idx="11">
                  <c:v>11.7963694265549</c:v>
                </c:pt>
                <c:pt idx="12">
                  <c:v>1.049353657383896</c:v>
                </c:pt>
                <c:pt idx="13">
                  <c:v>1.3687421218526639</c:v>
                </c:pt>
                <c:pt idx="14">
                  <c:v>2.5162634111792648</c:v>
                </c:pt>
                <c:pt idx="15">
                  <c:v>1.6500480938180073</c:v>
                </c:pt>
                <c:pt idx="16">
                  <c:v>1.9277295247024131</c:v>
                </c:pt>
                <c:pt idx="17">
                  <c:v>1.7159286208733859</c:v>
                </c:pt>
                <c:pt idx="18">
                  <c:v>1.7253141577223183</c:v>
                </c:pt>
                <c:pt idx="19">
                  <c:v>2.1256313539608054</c:v>
                </c:pt>
                <c:pt idx="20">
                  <c:v>2.051691341671388</c:v>
                </c:pt>
                <c:pt idx="21">
                  <c:v>3.9102006283053883</c:v>
                </c:pt>
                <c:pt idx="22">
                  <c:v>5.254769256686914</c:v>
                </c:pt>
                <c:pt idx="23">
                  <c:v>2.9892633517883587</c:v>
                </c:pt>
                <c:pt idx="24">
                  <c:v>2.1733055052231469</c:v>
                </c:pt>
                <c:pt idx="25">
                  <c:v>2.2743756786155012</c:v>
                </c:pt>
                <c:pt idx="26">
                  <c:v>1.7028202150408673</c:v>
                </c:pt>
                <c:pt idx="27">
                  <c:v>2.7308882628893398</c:v>
                </c:pt>
                <c:pt idx="28">
                  <c:v>1.1771167077264857</c:v>
                </c:pt>
                <c:pt idx="29">
                  <c:v>1.4172214847778015</c:v>
                </c:pt>
                <c:pt idx="30">
                  <c:v>1.2730691768241535</c:v>
                </c:pt>
                <c:pt idx="31">
                  <c:v>1.4600384090161656</c:v>
                </c:pt>
                <c:pt idx="32">
                  <c:v>1.6509219745876922</c:v>
                </c:pt>
                <c:pt idx="33">
                  <c:v>1.8980746741216936</c:v>
                </c:pt>
                <c:pt idx="34">
                  <c:v>1.5147359007854246</c:v>
                </c:pt>
                <c:pt idx="35">
                  <c:v>1.4261650044217493</c:v>
                </c:pt>
                <c:pt idx="36">
                  <c:v>2.5729790662204346</c:v>
                </c:pt>
                <c:pt idx="37">
                  <c:v>1.7927512110997719</c:v>
                </c:pt>
                <c:pt idx="38">
                  <c:v>1.9762382026555418</c:v>
                </c:pt>
                <c:pt idx="39">
                  <c:v>1.7348710808653041</c:v>
                </c:pt>
                <c:pt idx="40">
                  <c:v>1.9220515117874128</c:v>
                </c:pt>
                <c:pt idx="41">
                  <c:v>2.1208227179417793</c:v>
                </c:pt>
                <c:pt idx="42">
                  <c:v>1.9207550043789612</c:v>
                </c:pt>
                <c:pt idx="43">
                  <c:v>1.7361529307597605</c:v>
                </c:pt>
                <c:pt idx="44">
                  <c:v>1.8234812167186218</c:v>
                </c:pt>
                <c:pt idx="45">
                  <c:v>1.9638763784299584</c:v>
                </c:pt>
                <c:pt idx="46">
                  <c:v>2.8483077668674524</c:v>
                </c:pt>
                <c:pt idx="47">
                  <c:v>1.8613622057751495</c:v>
                </c:pt>
                <c:pt idx="48">
                  <c:v>1.9510136777648961</c:v>
                </c:pt>
                <c:pt idx="49">
                  <c:v>2.0449869939017833</c:v>
                </c:pt>
                <c:pt idx="50">
                  <c:v>2.0648925402293576</c:v>
                </c:pt>
                <c:pt idx="51">
                  <c:v>2.0384646444235406</c:v>
                </c:pt>
                <c:pt idx="52">
                  <c:v>2.0543282144409614</c:v>
                </c:pt>
                <c:pt idx="53">
                  <c:v>2.2387779485645591</c:v>
                </c:pt>
                <c:pt idx="54">
                  <c:v>2.0519414361232986</c:v>
                </c:pt>
                <c:pt idx="55">
                  <c:v>2.0982944980015423</c:v>
                </c:pt>
                <c:pt idx="56">
                  <c:v>2.143409911705767</c:v>
                </c:pt>
                <c:pt idx="57">
                  <c:v>2.0886731804468655</c:v>
                </c:pt>
                <c:pt idx="58">
                  <c:v>1.9648291965360738</c:v>
                </c:pt>
                <c:pt idx="59">
                  <c:v>1.9747893557514868</c:v>
                </c:pt>
                <c:pt idx="60">
                  <c:v>2.8210057611133776</c:v>
                </c:pt>
                <c:pt idx="61">
                  <c:v>2.2061028380652021</c:v>
                </c:pt>
                <c:pt idx="62">
                  <c:v>2.0801863355218373</c:v>
                </c:pt>
                <c:pt idx="63">
                  <c:v>1.9716854254441967</c:v>
                </c:pt>
                <c:pt idx="64">
                  <c:v>1.9102938541348131</c:v>
                </c:pt>
                <c:pt idx="65">
                  <c:v>1.7863074551901303</c:v>
                </c:pt>
                <c:pt idx="66">
                  <c:v>1.7263745406571975</c:v>
                </c:pt>
                <c:pt idx="67">
                  <c:v>1.7917884685319441</c:v>
                </c:pt>
                <c:pt idx="68">
                  <c:v>1.7697316954139386</c:v>
                </c:pt>
                <c:pt idx="69">
                  <c:v>1.7212863805690144</c:v>
                </c:pt>
                <c:pt idx="70">
                  <c:v>1.7260945582309548</c:v>
                </c:pt>
                <c:pt idx="71">
                  <c:v>1.832247929480636</c:v>
                </c:pt>
                <c:pt idx="72">
                  <c:v>2.1812565089141915</c:v>
                </c:pt>
                <c:pt idx="73">
                  <c:v>2.1599659371479119</c:v>
                </c:pt>
                <c:pt idx="74">
                  <c:v>2.0925775893646676</c:v>
                </c:pt>
                <c:pt idx="75">
                  <c:v>3.7239528227982026</c:v>
                </c:pt>
                <c:pt idx="76">
                  <c:v>8.0437632768763017</c:v>
                </c:pt>
                <c:pt idx="77">
                  <c:v>4.7066457817966558</c:v>
                </c:pt>
                <c:pt idx="78">
                  <c:v>2.582915101817286</c:v>
                </c:pt>
                <c:pt idx="79">
                  <c:v>3.5531621078442974</c:v>
                </c:pt>
                <c:pt idx="80">
                  <c:v>5.8630319971986626</c:v>
                </c:pt>
                <c:pt idx="81">
                  <c:v>10.266373893146465</c:v>
                </c:pt>
                <c:pt idx="82">
                  <c:v>8.8331558894219171</c:v>
                </c:pt>
                <c:pt idx="83">
                  <c:v>4.2030187819343867</c:v>
                </c:pt>
                <c:pt idx="84">
                  <c:v>2.3853765816060215</c:v>
                </c:pt>
                <c:pt idx="85">
                  <c:v>2.6692756829774638</c:v>
                </c:pt>
                <c:pt idx="86">
                  <c:v>7.9195068199670891</c:v>
                </c:pt>
                <c:pt idx="87">
                  <c:v>22.617231842343465</c:v>
                </c:pt>
                <c:pt idx="88">
                  <c:v>20.068175487606599</c:v>
                </c:pt>
                <c:pt idx="89">
                  <c:v>13.402696827390526</c:v>
                </c:pt>
                <c:pt idx="90">
                  <c:v>6.024098677410727</c:v>
                </c:pt>
                <c:pt idx="91">
                  <c:v>3.4878656692599654</c:v>
                </c:pt>
                <c:pt idx="92">
                  <c:v>2.7222143428528374</c:v>
                </c:pt>
                <c:pt idx="93">
                  <c:v>2.4022856478656927</c:v>
                </c:pt>
                <c:pt idx="94">
                  <c:v>2.5275587443464311</c:v>
                </c:pt>
                <c:pt idx="95">
                  <c:v>2.5730277718146444</c:v>
                </c:pt>
                <c:pt idx="96">
                  <c:v>2.5515554309355148</c:v>
                </c:pt>
                <c:pt idx="97">
                  <c:v>3.8924355821816183</c:v>
                </c:pt>
                <c:pt idx="98">
                  <c:v>4.1731522742664859</c:v>
                </c:pt>
                <c:pt idx="99">
                  <c:v>2.8311621177770636</c:v>
                </c:pt>
                <c:pt idx="100">
                  <c:v>2.687692455375684</c:v>
                </c:pt>
                <c:pt idx="101">
                  <c:v>2.6727521592579357</c:v>
                </c:pt>
                <c:pt idx="102">
                  <c:v>2.6344192285347714</c:v>
                </c:pt>
                <c:pt idx="103">
                  <c:v>2.64950678732801</c:v>
                </c:pt>
                <c:pt idx="104">
                  <c:v>2.5663334630960075</c:v>
                </c:pt>
                <c:pt idx="105">
                  <c:v>2.5054035287363998</c:v>
                </c:pt>
                <c:pt idx="106">
                  <c:v>2.5611863291840744</c:v>
                </c:pt>
                <c:pt idx="107">
                  <c:v>2.6030504353162627</c:v>
                </c:pt>
                <c:pt idx="108">
                  <c:v>2.6526204129184401</c:v>
                </c:pt>
                <c:pt idx="109">
                  <c:v>2.7920381745479537</c:v>
                </c:pt>
                <c:pt idx="110">
                  <c:v>2.8998270094560792</c:v>
                </c:pt>
                <c:pt idx="111">
                  <c:v>2.7798187653562612</c:v>
                </c:pt>
                <c:pt idx="112">
                  <c:v>2.7929172467270678</c:v>
                </c:pt>
                <c:pt idx="113">
                  <c:v>2.8536212102533267</c:v>
                </c:pt>
                <c:pt idx="114">
                  <c:v>2.8563961087723366</c:v>
                </c:pt>
                <c:pt idx="115">
                  <c:v>2.9542787960579431</c:v>
                </c:pt>
                <c:pt idx="116">
                  <c:v>2.9895322638601467</c:v>
                </c:pt>
                <c:pt idx="117">
                  <c:v>2.987209192418578</c:v>
                </c:pt>
                <c:pt idx="118">
                  <c:v>2.9921499752420142</c:v>
                </c:pt>
                <c:pt idx="119">
                  <c:v>2.9754514201767224</c:v>
                </c:pt>
                <c:pt idx="120">
                  <c:v>2.8882459295069003</c:v>
                </c:pt>
                <c:pt idx="121">
                  <c:v>2.9386803217742572</c:v>
                </c:pt>
                <c:pt idx="122">
                  <c:v>3.0357575682184343</c:v>
                </c:pt>
                <c:pt idx="123">
                  <c:v>3.0740757268383474</c:v>
                </c:pt>
                <c:pt idx="124">
                  <c:v>2.8568036195399618</c:v>
                </c:pt>
                <c:pt idx="125">
                  <c:v>2.9187354213677237</c:v>
                </c:pt>
                <c:pt idx="126">
                  <c:v>3.00227216923617</c:v>
                </c:pt>
                <c:pt idx="127">
                  <c:v>2.9200860549583854</c:v>
                </c:pt>
                <c:pt idx="128">
                  <c:v>3.002866411347441</c:v>
                </c:pt>
                <c:pt idx="129">
                  <c:v>3.0657362591781272</c:v>
                </c:pt>
                <c:pt idx="130">
                  <c:v>3.0552652990615825</c:v>
                </c:pt>
                <c:pt idx="131">
                  <c:v>3.1172314927374472</c:v>
                </c:pt>
                <c:pt idx="132">
                  <c:v>3.0441263509066454</c:v>
                </c:pt>
                <c:pt idx="133">
                  <c:v>3.0785301761470434</c:v>
                </c:pt>
                <c:pt idx="134">
                  <c:v>3.0144865016076898</c:v>
                </c:pt>
                <c:pt idx="135">
                  <c:v>3.038650185206432</c:v>
                </c:pt>
                <c:pt idx="136">
                  <c:v>2.9951112613368407</c:v>
                </c:pt>
                <c:pt idx="137">
                  <c:v>2.9662326511588151</c:v>
                </c:pt>
                <c:pt idx="138">
                  <c:v>3.2624003256733047</c:v>
                </c:pt>
                <c:pt idx="139">
                  <c:v>3.1148886869617103</c:v>
                </c:pt>
                <c:pt idx="140">
                  <c:v>3.1561339690069801</c:v>
                </c:pt>
                <c:pt idx="141">
                  <c:v>3.3302109563273659</c:v>
                </c:pt>
                <c:pt idx="142">
                  <c:v>3.4082077170302489</c:v>
                </c:pt>
                <c:pt idx="143">
                  <c:v>3.3328188578367768</c:v>
                </c:pt>
                <c:pt idx="144">
                  <c:v>3.7681587034026398</c:v>
                </c:pt>
                <c:pt idx="145">
                  <c:v>3.9152238210354788</c:v>
                </c:pt>
                <c:pt idx="146">
                  <c:v>2.9669106782480568</c:v>
                </c:pt>
                <c:pt idx="147">
                  <c:v>3.1157925702951044</c:v>
                </c:pt>
                <c:pt idx="148">
                  <c:v>3.0175513070146542</c:v>
                </c:pt>
                <c:pt idx="149">
                  <c:v>2.7722502321000499</c:v>
                </c:pt>
                <c:pt idx="150">
                  <c:v>2.8751719155224849</c:v>
                </c:pt>
                <c:pt idx="151">
                  <c:v>2.8073955621272102</c:v>
                </c:pt>
                <c:pt idx="152">
                  <c:v>3.2717514706741344</c:v>
                </c:pt>
                <c:pt idx="153">
                  <c:v>3.3749531365228118</c:v>
                </c:pt>
                <c:pt idx="154">
                  <c:v>3.4459020893323262</c:v>
                </c:pt>
                <c:pt idx="155">
                  <c:v>3.3662600550986035</c:v>
                </c:pt>
                <c:pt idx="156">
                  <c:v>3.2158359504757081</c:v>
                </c:pt>
                <c:pt idx="157">
                  <c:v>3.4355587721463614</c:v>
                </c:pt>
                <c:pt idx="158">
                  <c:v>3.6187904778408528</c:v>
                </c:pt>
                <c:pt idx="159">
                  <c:v>3.5964930763755039</c:v>
                </c:pt>
                <c:pt idx="160">
                  <c:v>3.6342808143494341</c:v>
                </c:pt>
                <c:pt idx="161">
                  <c:v>3.7085056567066332</c:v>
                </c:pt>
                <c:pt idx="162">
                  <c:v>3.6051026020003141</c:v>
                </c:pt>
                <c:pt idx="163">
                  <c:v>3.5404695329912288</c:v>
                </c:pt>
                <c:pt idx="164">
                  <c:v>3.6888111945198392</c:v>
                </c:pt>
                <c:pt idx="165">
                  <c:v>3.7013940273479751</c:v>
                </c:pt>
                <c:pt idx="166">
                  <c:v>3.6841896336123479</c:v>
                </c:pt>
                <c:pt idx="167">
                  <c:v>3.5846567105650458</c:v>
                </c:pt>
                <c:pt idx="168">
                  <c:v>3.5527920031379141</c:v>
                </c:pt>
                <c:pt idx="169">
                  <c:v>3.7011090826908766</c:v>
                </c:pt>
                <c:pt idx="170">
                  <c:v>3.977317084695581</c:v>
                </c:pt>
                <c:pt idx="171">
                  <c:v>3.798363136017048</c:v>
                </c:pt>
                <c:pt idx="172">
                  <c:v>3.7386610399590632</c:v>
                </c:pt>
                <c:pt idx="173">
                  <c:v>3.7913447577409261</c:v>
                </c:pt>
                <c:pt idx="174">
                  <c:v>3.9044181793640806</c:v>
                </c:pt>
                <c:pt idx="175">
                  <c:v>3.8965453108844921</c:v>
                </c:pt>
                <c:pt idx="176">
                  <c:v>3.865235606078989</c:v>
                </c:pt>
                <c:pt idx="177">
                  <c:v>3.9552012231645084</c:v>
                </c:pt>
                <c:pt idx="178">
                  <c:v>4.0510162394591411</c:v>
                </c:pt>
                <c:pt idx="179">
                  <c:v>4.0669485931727083</c:v>
                </c:pt>
                <c:pt idx="180">
                  <c:v>4.0259341296023869</c:v>
                </c:pt>
                <c:pt idx="181">
                  <c:v>4.0525436799317376</c:v>
                </c:pt>
                <c:pt idx="182">
                  <c:v>4.1244258311025153</c:v>
                </c:pt>
                <c:pt idx="183">
                  <c:v>4.2340761005024348</c:v>
                </c:pt>
                <c:pt idx="184">
                  <c:v>4.2448860168690308</c:v>
                </c:pt>
                <c:pt idx="185">
                  <c:v>4.2573460544080071</c:v>
                </c:pt>
                <c:pt idx="186">
                  <c:v>4.2348570739574116</c:v>
                </c:pt>
                <c:pt idx="187">
                  <c:v>4.0916084201585852</c:v>
                </c:pt>
                <c:pt idx="188">
                  <c:v>4.0986806954383441</c:v>
                </c:pt>
                <c:pt idx="189">
                  <c:v>4.0853660531065854</c:v>
                </c:pt>
                <c:pt idx="190">
                  <c:v>4.1144607096563073</c:v>
                </c:pt>
                <c:pt idx="191">
                  <c:v>4.2041071048258809</c:v>
                </c:pt>
                <c:pt idx="192">
                  <c:v>4.3329458831530028</c:v>
                </c:pt>
                <c:pt idx="193">
                  <c:v>4.3845245579224637</c:v>
                </c:pt>
                <c:pt idx="194">
                  <c:v>4.3516972225167603</c:v>
                </c:pt>
                <c:pt idx="195">
                  <c:v>4.4698784239728893</c:v>
                </c:pt>
                <c:pt idx="196">
                  <c:v>4.5454735196655411</c:v>
                </c:pt>
                <c:pt idx="197">
                  <c:v>4.5432044598168675</c:v>
                </c:pt>
                <c:pt idx="198">
                  <c:v>4.4413042636074369</c:v>
                </c:pt>
                <c:pt idx="199">
                  <c:v>4.3447770575540314</c:v>
                </c:pt>
                <c:pt idx="200">
                  <c:v>4.4058788365647779</c:v>
                </c:pt>
                <c:pt idx="201">
                  <c:v>4.4377729736091567</c:v>
                </c:pt>
                <c:pt idx="202">
                  <c:v>4.417562862879632</c:v>
                </c:pt>
                <c:pt idx="203">
                  <c:v>4.5412398497808244</c:v>
                </c:pt>
                <c:pt idx="204">
                  <c:v>4.5623438047927163</c:v>
                </c:pt>
                <c:pt idx="205">
                  <c:v>4.4793374775702501</c:v>
                </c:pt>
                <c:pt idx="206">
                  <c:v>4.5353462488512735</c:v>
                </c:pt>
                <c:pt idx="207">
                  <c:v>4.6295847753111516</c:v>
                </c:pt>
                <c:pt idx="208">
                  <c:v>4.6115455111169084</c:v>
                </c:pt>
                <c:pt idx="209">
                  <c:v>4.5666953077356753</c:v>
                </c:pt>
                <c:pt idx="210">
                  <c:v>4.5415100223346716</c:v>
                </c:pt>
                <c:pt idx="211">
                  <c:v>4.5287159907764991</c:v>
                </c:pt>
                <c:pt idx="212">
                  <c:v>4.5470204652937332</c:v>
                </c:pt>
                <c:pt idx="213">
                  <c:v>4.6031863091225818</c:v>
                </c:pt>
                <c:pt idx="214">
                  <c:v>4.6423541103043604</c:v>
                </c:pt>
                <c:pt idx="215">
                  <c:v>4.6697052800097909</c:v>
                </c:pt>
                <c:pt idx="216">
                  <c:v>4.6909222204383854</c:v>
                </c:pt>
                <c:pt idx="217">
                  <c:v>4.6902935864790098</c:v>
                </c:pt>
                <c:pt idx="218">
                  <c:v>4.7191476146813898</c:v>
                </c:pt>
                <c:pt idx="219">
                  <c:v>4.7058133526047783</c:v>
                </c:pt>
                <c:pt idx="220">
                  <c:v>4.7216327209017006</c:v>
                </c:pt>
                <c:pt idx="221">
                  <c:v>4.8094570356584407</c:v>
                </c:pt>
                <c:pt idx="222">
                  <c:v>4.825389389372007</c:v>
                </c:pt>
                <c:pt idx="223">
                  <c:v>4.8199279957750454</c:v>
                </c:pt>
                <c:pt idx="224">
                  <c:v>4.7660752989260518</c:v>
                </c:pt>
                <c:pt idx="225">
                  <c:v>4.8053855151417837</c:v>
                </c:pt>
                <c:pt idx="226">
                  <c:v>4.8355754048315127</c:v>
                </c:pt>
                <c:pt idx="227">
                  <c:v>4.8985140363583444</c:v>
                </c:pt>
                <c:pt idx="228">
                  <c:v>4.8973107800324875</c:v>
                </c:pt>
                <c:pt idx="229">
                  <c:v>4.8884850934467838</c:v>
                </c:pt>
                <c:pt idx="230">
                  <c:v>4.9695955943293537</c:v>
                </c:pt>
                <c:pt idx="231">
                  <c:v>5.0471109837482917</c:v>
                </c:pt>
                <c:pt idx="232">
                  <c:v>5.0848741397465158</c:v>
                </c:pt>
                <c:pt idx="233">
                  <c:v>5.2523601084818301</c:v>
                </c:pt>
                <c:pt idx="234">
                  <c:v>5.2130351201628473</c:v>
                </c:pt>
                <c:pt idx="235">
                  <c:v>5.2988359656491131</c:v>
                </c:pt>
                <c:pt idx="236">
                  <c:v>5.314124913300053</c:v>
                </c:pt>
                <c:pt idx="237">
                  <c:v>5.4178668096671077</c:v>
                </c:pt>
                <c:pt idx="238">
                  <c:v>5.4946209599651779</c:v>
                </c:pt>
                <c:pt idx="239">
                  <c:v>5.5910990020672271</c:v>
                </c:pt>
                <c:pt idx="240">
                  <c:v>5.6049931144070069</c:v>
                </c:pt>
                <c:pt idx="241">
                  <c:v>5.6596316323525757</c:v>
                </c:pt>
                <c:pt idx="242">
                  <c:v>5.614850098078171</c:v>
                </c:pt>
                <c:pt idx="243">
                  <c:v>5.5850776436177192</c:v>
                </c:pt>
                <c:pt idx="244">
                  <c:v>5.6231502116594925</c:v>
                </c:pt>
                <c:pt idx="245">
                  <c:v>5.7840943257610293</c:v>
                </c:pt>
                <c:pt idx="246">
                  <c:v>5.913124797662654</c:v>
                </c:pt>
                <c:pt idx="247">
                  <c:v>5.9660050566606175</c:v>
                </c:pt>
                <c:pt idx="248">
                  <c:v>5.8689769741677953</c:v>
                </c:pt>
                <c:pt idx="249">
                  <c:v>5.7585506935437554</c:v>
                </c:pt>
                <c:pt idx="250">
                  <c:v>5.6693953649411437</c:v>
                </c:pt>
                <c:pt idx="251">
                  <c:v>5.5424424884922665</c:v>
                </c:pt>
                <c:pt idx="252">
                  <c:v>5.4220904405008561</c:v>
                </c:pt>
                <c:pt idx="253">
                  <c:v>5.5479331971172199</c:v>
                </c:pt>
                <c:pt idx="254">
                  <c:v>5.660829811858318</c:v>
                </c:pt>
                <c:pt idx="255">
                  <c:v>5.6661389805489941</c:v>
                </c:pt>
                <c:pt idx="256">
                  <c:v>5.7072910115116064</c:v>
                </c:pt>
                <c:pt idx="257">
                  <c:v>5.7566449427421471</c:v>
                </c:pt>
                <c:pt idx="258">
                  <c:v>5.7756272151701094</c:v>
                </c:pt>
                <c:pt idx="259">
                  <c:v>5.8020157568970285</c:v>
                </c:pt>
                <c:pt idx="260">
                  <c:v>5.888356832901672</c:v>
                </c:pt>
                <c:pt idx="261">
                  <c:v>5.9794618848477565</c:v>
                </c:pt>
                <c:pt idx="262">
                  <c:v>5.9942302217250498</c:v>
                </c:pt>
                <c:pt idx="263">
                  <c:v>6.0135857276618507</c:v>
                </c:pt>
                <c:pt idx="264">
                  <c:v>5.9405297497824039</c:v>
                </c:pt>
                <c:pt idx="265">
                  <c:v>5.9045100806284134</c:v>
                </c:pt>
                <c:pt idx="266">
                  <c:v>5.9012685829287719</c:v>
                </c:pt>
                <c:pt idx="267">
                  <c:v>5.8867506842711572</c:v>
                </c:pt>
                <c:pt idx="268">
                  <c:v>5.9242682496912416</c:v>
                </c:pt>
                <c:pt idx="269">
                  <c:v>6.0144450655068571</c:v>
                </c:pt>
                <c:pt idx="270">
                  <c:v>5.9993869363308656</c:v>
                </c:pt>
                <c:pt idx="271">
                  <c:v>6.0776587172291361</c:v>
                </c:pt>
                <c:pt idx="272">
                  <c:v>6.0974366206260706</c:v>
                </c:pt>
                <c:pt idx="273">
                  <c:v>6.200269900607509</c:v>
                </c:pt>
                <c:pt idx="274">
                  <c:v>6.1572957892320028</c:v>
                </c:pt>
                <c:pt idx="275">
                  <c:v>6.2328466832041558</c:v>
                </c:pt>
                <c:pt idx="276">
                  <c:v>6.200142143087553</c:v>
                </c:pt>
                <c:pt idx="277">
                  <c:v>6.2225377578662942</c:v>
                </c:pt>
                <c:pt idx="278">
                  <c:v>6.3233475685772573</c:v>
                </c:pt>
                <c:pt idx="279">
                  <c:v>6.3080832029020248</c:v>
                </c:pt>
                <c:pt idx="280">
                  <c:v>6.3667096855647936</c:v>
                </c:pt>
                <c:pt idx="281">
                  <c:v>6.3917475937010506</c:v>
                </c:pt>
                <c:pt idx="282">
                  <c:v>6.4497110505564024</c:v>
                </c:pt>
                <c:pt idx="283">
                  <c:v>6.455128242432866</c:v>
                </c:pt>
                <c:pt idx="284">
                  <c:v>6.4215642498820005</c:v>
                </c:pt>
                <c:pt idx="285">
                  <c:v>6.3885453354910506</c:v>
                </c:pt>
                <c:pt idx="286">
                  <c:v>6.2949796447110469</c:v>
                </c:pt>
                <c:pt idx="287">
                  <c:v>6.291413962864663</c:v>
                </c:pt>
                <c:pt idx="288">
                  <c:v>6.2117031449347939</c:v>
                </c:pt>
                <c:pt idx="289">
                  <c:v>6.1048523560295331</c:v>
                </c:pt>
                <c:pt idx="290">
                  <c:v>6.5495188792098356</c:v>
                </c:pt>
                <c:pt idx="291">
                  <c:v>9.7847962977966034</c:v>
                </c:pt>
                <c:pt idx="292">
                  <c:v>7.8144462754826121</c:v>
                </c:pt>
                <c:pt idx="293">
                  <c:v>7.8650285033718612</c:v>
                </c:pt>
                <c:pt idx="294">
                  <c:v>8.0989846228108604</c:v>
                </c:pt>
                <c:pt idx="295">
                  <c:v>9.4673486635131443</c:v>
                </c:pt>
                <c:pt idx="296">
                  <c:v>11.611996681750014</c:v>
                </c:pt>
                <c:pt idx="297">
                  <c:v>11.769429354776635</c:v>
                </c:pt>
                <c:pt idx="298">
                  <c:v>11.62440778451627</c:v>
                </c:pt>
                <c:pt idx="299">
                  <c:v>10.419414219490594</c:v>
                </c:pt>
                <c:pt idx="300">
                  <c:v>11.169535626131671</c:v>
                </c:pt>
                <c:pt idx="301">
                  <c:v>11.325003689122191</c:v>
                </c:pt>
                <c:pt idx="302">
                  <c:v>15.222970021543379</c:v>
                </c:pt>
                <c:pt idx="303">
                  <c:v>20.10595688827836</c:v>
                </c:pt>
                <c:pt idx="304">
                  <c:v>23.022493293975611</c:v>
                </c:pt>
                <c:pt idx="305">
                  <c:v>22.925096596436916</c:v>
                </c:pt>
                <c:pt idx="306">
                  <c:v>23.459905314406221</c:v>
                </c:pt>
                <c:pt idx="307">
                  <c:v>26.789135283492286</c:v>
                </c:pt>
                <c:pt idx="308">
                  <c:v>30.330333268006228</c:v>
                </c:pt>
                <c:pt idx="309">
                  <c:v>31.170110994278588</c:v>
                </c:pt>
                <c:pt idx="310">
                  <c:v>33.237936078521244</c:v>
                </c:pt>
                <c:pt idx="311">
                  <c:v>31.536142312924181</c:v>
                </c:pt>
                <c:pt idx="312">
                  <c:v>29.492594126875485</c:v>
                </c:pt>
                <c:pt idx="313">
                  <c:v>31.417185444011761</c:v>
                </c:pt>
                <c:pt idx="314">
                  <c:v>34.02892029677264</c:v>
                </c:pt>
                <c:pt idx="315">
                  <c:v>32.035212375469222</c:v>
                </c:pt>
                <c:pt idx="316">
                  <c:v>34.828916703774922</c:v>
                </c:pt>
                <c:pt idx="317">
                  <c:v>30.121480482418661</c:v>
                </c:pt>
                <c:pt idx="318">
                  <c:v>29.510747407789854</c:v>
                </c:pt>
                <c:pt idx="319">
                  <c:v>28.752684463562357</c:v>
                </c:pt>
                <c:pt idx="320">
                  <c:v>28.512579686511046</c:v>
                </c:pt>
                <c:pt idx="321">
                  <c:v>27.540751343007738</c:v>
                </c:pt>
                <c:pt idx="322">
                  <c:v>26.704200456921026</c:v>
                </c:pt>
                <c:pt idx="323">
                  <c:v>25.579708378563396</c:v>
                </c:pt>
                <c:pt idx="324">
                  <c:v>24.809917091711235</c:v>
                </c:pt>
                <c:pt idx="325">
                  <c:v>23.638050349673101</c:v>
                </c:pt>
                <c:pt idx="326">
                  <c:v>23.88103816301853</c:v>
                </c:pt>
                <c:pt idx="327">
                  <c:v>24.149000063034869</c:v>
                </c:pt>
                <c:pt idx="328">
                  <c:v>24.052320632075116</c:v>
                </c:pt>
                <c:pt idx="329">
                  <c:v>22.877556196228873</c:v>
                </c:pt>
                <c:pt idx="330">
                  <c:v>22.018933764920899</c:v>
                </c:pt>
                <c:pt idx="331">
                  <c:v>21.736223147772062</c:v>
                </c:pt>
                <c:pt idx="332">
                  <c:v>22.800684098283305</c:v>
                </c:pt>
                <c:pt idx="333">
                  <c:v>23.067152949675151</c:v>
                </c:pt>
                <c:pt idx="334">
                  <c:v>22.083272079400434</c:v>
                </c:pt>
                <c:pt idx="335">
                  <c:v>20.89472155440026</c:v>
                </c:pt>
                <c:pt idx="336">
                  <c:v>21.788430456500897</c:v>
                </c:pt>
                <c:pt idx="337">
                  <c:v>24.718389527715754</c:v>
                </c:pt>
                <c:pt idx="338">
                  <c:v>24.236912666643352</c:v>
                </c:pt>
                <c:pt idx="339">
                  <c:v>22.794353327790365</c:v>
                </c:pt>
                <c:pt idx="340">
                  <c:v>22.160743267098876</c:v>
                </c:pt>
                <c:pt idx="341">
                  <c:v>20.966245129576198</c:v>
                </c:pt>
                <c:pt idx="342">
                  <c:v>22.891405992258896</c:v>
                </c:pt>
                <c:pt idx="343">
                  <c:v>23.070536747819425</c:v>
                </c:pt>
                <c:pt idx="344">
                  <c:v>21.771176898813913</c:v>
                </c:pt>
                <c:pt idx="345">
                  <c:v>20.991833078103284</c:v>
                </c:pt>
                <c:pt idx="346">
                  <c:v>24.929782691598586</c:v>
                </c:pt>
                <c:pt idx="347">
                  <c:v>24.122213476644951</c:v>
                </c:pt>
                <c:pt idx="348">
                  <c:v>23.271694732291454</c:v>
                </c:pt>
                <c:pt idx="349">
                  <c:v>24.333768789895778</c:v>
                </c:pt>
                <c:pt idx="350">
                  <c:v>24.384733602809117</c:v>
                </c:pt>
                <c:pt idx="351">
                  <c:v>23.682468116543234</c:v>
                </c:pt>
                <c:pt idx="352">
                  <c:v>23.46402218253618</c:v>
                </c:pt>
                <c:pt idx="353">
                  <c:v>22.932474352832859</c:v>
                </c:pt>
                <c:pt idx="354">
                  <c:v>23.684575027023911</c:v>
                </c:pt>
                <c:pt idx="355">
                  <c:v>25.550745983407342</c:v>
                </c:pt>
                <c:pt idx="356">
                  <c:v>25.965168490715705</c:v>
                </c:pt>
                <c:pt idx="357">
                  <c:v>24.705831047684761</c:v>
                </c:pt>
                <c:pt idx="358">
                  <c:v>22.481143179729678</c:v>
                </c:pt>
                <c:pt idx="359">
                  <c:v>21.38344726845585</c:v>
                </c:pt>
                <c:pt idx="360">
                  <c:v>20.52574326340595</c:v>
                </c:pt>
                <c:pt idx="361">
                  <c:v>21.995830578846356</c:v>
                </c:pt>
                <c:pt idx="362">
                  <c:v>23.240429114617193</c:v>
                </c:pt>
                <c:pt idx="363">
                  <c:v>24.996046147445949</c:v>
                </c:pt>
                <c:pt idx="364">
                  <c:v>22.537613587960479</c:v>
                </c:pt>
                <c:pt idx="365">
                  <c:v>21.467190252823478</c:v>
                </c:pt>
                <c:pt idx="366">
                  <c:v>21.228170784450512</c:v>
                </c:pt>
                <c:pt idx="367">
                  <c:v>21.452353132249979</c:v>
                </c:pt>
                <c:pt idx="368">
                  <c:v>21.6881654947714</c:v>
                </c:pt>
                <c:pt idx="369">
                  <c:v>22.104557459757345</c:v>
                </c:pt>
                <c:pt idx="370">
                  <c:v>23.680699933134036</c:v>
                </c:pt>
                <c:pt idx="371">
                  <c:v>24.217119761964589</c:v>
                </c:pt>
                <c:pt idx="372">
                  <c:v>23.006149040209966</c:v>
                </c:pt>
                <c:pt idx="373">
                  <c:v>22.40505194064983</c:v>
                </c:pt>
                <c:pt idx="374">
                  <c:v>21.697536259517083</c:v>
                </c:pt>
                <c:pt idx="375">
                  <c:v>21.055822511871114</c:v>
                </c:pt>
                <c:pt idx="376">
                  <c:v>20.217631199895159</c:v>
                </c:pt>
                <c:pt idx="377">
                  <c:v>20.170114121180696</c:v>
                </c:pt>
                <c:pt idx="378">
                  <c:v>20.244029551494407</c:v>
                </c:pt>
                <c:pt idx="379">
                  <c:v>20.497630739990335</c:v>
                </c:pt>
                <c:pt idx="380">
                  <c:v>20.124630321609175</c:v>
                </c:pt>
                <c:pt idx="381">
                  <c:v>20.792423198938515</c:v>
                </c:pt>
                <c:pt idx="382">
                  <c:v>21.174421148556515</c:v>
                </c:pt>
                <c:pt idx="383">
                  <c:v>20.201330460314349</c:v>
                </c:pt>
                <c:pt idx="384">
                  <c:v>20.57997888904686</c:v>
                </c:pt>
                <c:pt idx="385">
                  <c:v>20.68105887231161</c:v>
                </c:pt>
                <c:pt idx="386">
                  <c:v>20.483441873121059</c:v>
                </c:pt>
                <c:pt idx="387">
                  <c:v>20.776598868410794</c:v>
                </c:pt>
                <c:pt idx="388">
                  <c:v>20.840288929186105</c:v>
                </c:pt>
                <c:pt idx="389">
                  <c:v>21.205549084249167</c:v>
                </c:pt>
                <c:pt idx="390">
                  <c:v>20.987103150242117</c:v>
                </c:pt>
                <c:pt idx="391">
                  <c:v>20.199513227543054</c:v>
                </c:pt>
                <c:pt idx="392">
                  <c:v>20.017450386326377</c:v>
                </c:pt>
                <c:pt idx="393">
                  <c:v>20.40839185558832</c:v>
                </c:pt>
                <c:pt idx="394">
                  <c:v>21.082530160924598</c:v>
                </c:pt>
                <c:pt idx="395">
                  <c:v>22.045901318298753</c:v>
                </c:pt>
                <c:pt idx="396">
                  <c:v>25.989823126292151</c:v>
                </c:pt>
                <c:pt idx="397">
                  <c:v>21.779928495704787</c:v>
                </c:pt>
                <c:pt idx="398">
                  <c:v>22.739552316708966</c:v>
                </c:pt>
                <c:pt idx="399">
                  <c:v>22.431656414159129</c:v>
                </c:pt>
                <c:pt idx="400">
                  <c:v>21.152835707671429</c:v>
                </c:pt>
                <c:pt idx="401">
                  <c:v>20.186046245715694</c:v>
                </c:pt>
                <c:pt idx="402">
                  <c:v>20.476914561411963</c:v>
                </c:pt>
                <c:pt idx="403">
                  <c:v>20.194778566629601</c:v>
                </c:pt>
                <c:pt idx="404">
                  <c:v>19.966249678118036</c:v>
                </c:pt>
                <c:pt idx="405">
                  <c:v>19.944271498568572</c:v>
                </c:pt>
                <c:pt idx="406">
                  <c:v>20.139079207392072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3A-431E-836C-B7144207E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'013C'!$BN$11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'013C'!$BN$14:$BN$950</c:f>
              <c:numCache>
                <c:formatCode>0.0</c:formatCode>
                <c:ptCount val="937"/>
                <c:pt idx="0">
                  <c:v>3.5263818892108438</c:v>
                </c:pt>
                <c:pt idx="1">
                  <c:v>3.3462497471082222</c:v>
                </c:pt>
                <c:pt idx="2">
                  <c:v>3.3588823037583673</c:v>
                </c:pt>
                <c:pt idx="3">
                  <c:v>3.4142252812572726</c:v>
                </c:pt>
                <c:pt idx="4">
                  <c:v>3.4267675647235478</c:v>
                </c:pt>
                <c:pt idx="5">
                  <c:v>3.5155752272334162</c:v>
                </c:pt>
                <c:pt idx="6">
                  <c:v>2.3522367678480127</c:v>
                </c:pt>
                <c:pt idx="7">
                  <c:v>2.0298761097042606</c:v>
                </c:pt>
                <c:pt idx="8">
                  <c:v>2.0354551233770914</c:v>
                </c:pt>
                <c:pt idx="9">
                  <c:v>2.2780596261620856</c:v>
                </c:pt>
                <c:pt idx="10">
                  <c:v>2.9938276707230371</c:v>
                </c:pt>
                <c:pt idx="11">
                  <c:v>2.948523059783982</c:v>
                </c:pt>
                <c:pt idx="12">
                  <c:v>4.2086287253811827</c:v>
                </c:pt>
                <c:pt idx="13">
                  <c:v>4.087507930251884</c:v>
                </c:pt>
                <c:pt idx="14">
                  <c:v>3.6875876095482871</c:v>
                </c:pt>
                <c:pt idx="15">
                  <c:v>3.8890508723600457</c:v>
                </c:pt>
                <c:pt idx="16">
                  <c:v>3.7746259471239152</c:v>
                </c:pt>
                <c:pt idx="17">
                  <c:v>3.8018207559705921</c:v>
                </c:pt>
                <c:pt idx="18">
                  <c:v>3.8310480607623729</c:v>
                </c:pt>
                <c:pt idx="19">
                  <c:v>3.6944830198001335</c:v>
                </c:pt>
                <c:pt idx="20">
                  <c:v>3.8283748204711467</c:v>
                </c:pt>
                <c:pt idx="21">
                  <c:v>3.5121522712312991</c:v>
                </c:pt>
                <c:pt idx="22">
                  <c:v>3.344404378759402</c:v>
                </c:pt>
                <c:pt idx="23">
                  <c:v>3.6665932764166227</c:v>
                </c:pt>
                <c:pt idx="24">
                  <c:v>3.7700535237747559</c:v>
                </c:pt>
                <c:pt idx="25">
                  <c:v>3.7027192553054529</c:v>
                </c:pt>
                <c:pt idx="26">
                  <c:v>3.86886302566699</c:v>
                </c:pt>
                <c:pt idx="27">
                  <c:v>3.5340882470485777</c:v>
                </c:pt>
                <c:pt idx="28">
                  <c:v>4.061724806605346</c:v>
                </c:pt>
                <c:pt idx="29">
                  <c:v>3.8595322041033735</c:v>
                </c:pt>
                <c:pt idx="30">
                  <c:v>3.9160863778887665</c:v>
                </c:pt>
                <c:pt idx="31">
                  <c:v>3.8714877445254414</c:v>
                </c:pt>
                <c:pt idx="32">
                  <c:v>3.8313778603339408</c:v>
                </c:pt>
                <c:pt idx="33">
                  <c:v>3.7514117002635339</c:v>
                </c:pt>
                <c:pt idx="34">
                  <c:v>3.8558898724586252</c:v>
                </c:pt>
                <c:pt idx="35">
                  <c:v>3.9402215886869834</c:v>
                </c:pt>
                <c:pt idx="36">
                  <c:v>3.6273292893919686</c:v>
                </c:pt>
                <c:pt idx="37">
                  <c:v>3.866777577911261</c:v>
                </c:pt>
                <c:pt idx="38">
                  <c:v>3.7788071990373915</c:v>
                </c:pt>
                <c:pt idx="39">
                  <c:v>3.8631098376189721</c:v>
                </c:pt>
                <c:pt idx="40">
                  <c:v>3.8012177346985756</c:v>
                </c:pt>
                <c:pt idx="41">
                  <c:v>3.7297209558304667</c:v>
                </c:pt>
                <c:pt idx="42">
                  <c:v>3.7590182164671422</c:v>
                </c:pt>
                <c:pt idx="43">
                  <c:v>3.7906052930314944</c:v>
                </c:pt>
                <c:pt idx="44">
                  <c:v>3.7641120859554644</c:v>
                </c:pt>
                <c:pt idx="45">
                  <c:v>3.7902868750525265</c:v>
                </c:pt>
                <c:pt idx="46">
                  <c:v>3.5663577267048461</c:v>
                </c:pt>
                <c:pt idx="47">
                  <c:v>3.8280334893320624</c:v>
                </c:pt>
                <c:pt idx="48">
                  <c:v>3.7679578163540106</c:v>
                </c:pt>
                <c:pt idx="49">
                  <c:v>3.7186326021278879</c:v>
                </c:pt>
                <c:pt idx="50">
                  <c:v>3.7142242710649915</c:v>
                </c:pt>
                <c:pt idx="51">
                  <c:v>3.7404818125508204</c:v>
                </c:pt>
                <c:pt idx="52">
                  <c:v>3.7652570348049594</c:v>
                </c:pt>
                <c:pt idx="53">
                  <c:v>3.732650135420684</c:v>
                </c:pt>
                <c:pt idx="54">
                  <c:v>3.779769800301946</c:v>
                </c:pt>
                <c:pt idx="55">
                  <c:v>3.7690696404728099</c:v>
                </c:pt>
                <c:pt idx="56">
                  <c:v>3.7501190122810177</c:v>
                </c:pt>
                <c:pt idx="57">
                  <c:v>3.7599644251549345</c:v>
                </c:pt>
                <c:pt idx="58">
                  <c:v>3.7970573418077107</c:v>
                </c:pt>
                <c:pt idx="59">
                  <c:v>3.8244359592127815</c:v>
                </c:pt>
                <c:pt idx="60">
                  <c:v>3.6126573843757197</c:v>
                </c:pt>
                <c:pt idx="61">
                  <c:v>3.7732547146297732</c:v>
                </c:pt>
                <c:pt idx="62">
                  <c:v>3.763301375720701</c:v>
                </c:pt>
                <c:pt idx="63">
                  <c:v>3.7641859210892998</c:v>
                </c:pt>
                <c:pt idx="64">
                  <c:v>3.7295964307367515</c:v>
                </c:pt>
                <c:pt idx="65">
                  <c:v>3.7442313476447309</c:v>
                </c:pt>
                <c:pt idx="66">
                  <c:v>3.7559896482350785</c:v>
                </c:pt>
                <c:pt idx="67">
                  <c:v>3.7457926678092006</c:v>
                </c:pt>
                <c:pt idx="68">
                  <c:v>3.7583007405016442</c:v>
                </c:pt>
                <c:pt idx="69">
                  <c:v>3.7689451181606572</c:v>
                </c:pt>
                <c:pt idx="70">
                  <c:v>3.7555569805939713</c:v>
                </c:pt>
                <c:pt idx="71">
                  <c:v>3.7398156835596268</c:v>
                </c:pt>
                <c:pt idx="72">
                  <c:v>3.6133599875320459</c:v>
                </c:pt>
                <c:pt idx="73">
                  <c:v>3.6288201775812445</c:v>
                </c:pt>
                <c:pt idx="74">
                  <c:v>3.7472692635168299</c:v>
                </c:pt>
                <c:pt idx="75">
                  <c:v>3.4981098858563482</c:v>
                </c:pt>
                <c:pt idx="76">
                  <c:v>2.9169702839277791</c:v>
                </c:pt>
                <c:pt idx="77">
                  <c:v>3.2080386852889045</c:v>
                </c:pt>
                <c:pt idx="78">
                  <c:v>3.5842577052152826</c:v>
                </c:pt>
                <c:pt idx="79">
                  <c:v>3.4435675178068315</c:v>
                </c:pt>
                <c:pt idx="80">
                  <c:v>3.069230898151853</c:v>
                </c:pt>
                <c:pt idx="81">
                  <c:v>2.699603241105156</c:v>
                </c:pt>
                <c:pt idx="82">
                  <c:v>2.8470531940822852</c:v>
                </c:pt>
                <c:pt idx="83">
                  <c:v>3.2684293073280819</c:v>
                </c:pt>
                <c:pt idx="84">
                  <c:v>3.5653824116858313</c:v>
                </c:pt>
                <c:pt idx="85">
                  <c:v>3.5834583581684849</c:v>
                </c:pt>
                <c:pt idx="86">
                  <c:v>2.9200145571500831</c:v>
                </c:pt>
                <c:pt idx="87">
                  <c:v>2.3243011933815025</c:v>
                </c:pt>
                <c:pt idx="88">
                  <c:v>2.4413797117450344</c:v>
                </c:pt>
                <c:pt idx="89">
                  <c:v>2.7723027466469952</c:v>
                </c:pt>
                <c:pt idx="90">
                  <c:v>3.2211432318269559</c:v>
                </c:pt>
                <c:pt idx="91">
                  <c:v>3.4951969971337342</c:v>
                </c:pt>
                <c:pt idx="92">
                  <c:v>3.5355535859258498</c:v>
                </c:pt>
                <c:pt idx="93">
                  <c:v>3.5751985377106155</c:v>
                </c:pt>
                <c:pt idx="94">
                  <c:v>3.5318909259714921</c:v>
                </c:pt>
                <c:pt idx="95">
                  <c:v>3.5167527122550126</c:v>
                </c:pt>
                <c:pt idx="96">
                  <c:v>3.5454537261628807</c:v>
                </c:pt>
                <c:pt idx="97">
                  <c:v>3.3308643110165965</c:v>
                </c:pt>
                <c:pt idx="98">
                  <c:v>3.3004791511178513</c:v>
                </c:pt>
                <c:pt idx="99">
                  <c:v>3.5238222739857248</c:v>
                </c:pt>
                <c:pt idx="100">
                  <c:v>3.4944758096041317</c:v>
                </c:pt>
                <c:pt idx="101">
                  <c:v>3.511324793640092</c:v>
                </c:pt>
                <c:pt idx="102">
                  <c:v>3.5237033368705206</c:v>
                </c:pt>
                <c:pt idx="103">
                  <c:v>3.5124205438168943</c:v>
                </c:pt>
                <c:pt idx="104">
                  <c:v>3.5287791142248062</c:v>
                </c:pt>
                <c:pt idx="105">
                  <c:v>3.5372559443127733</c:v>
                </c:pt>
                <c:pt idx="106">
                  <c:v>3.5235838397715389</c:v>
                </c:pt>
                <c:pt idx="107">
                  <c:v>3.5200609551137001</c:v>
                </c:pt>
                <c:pt idx="108">
                  <c:v>3.5169174944107948</c:v>
                </c:pt>
                <c:pt idx="109">
                  <c:v>3.4871432293373363</c:v>
                </c:pt>
                <c:pt idx="110">
                  <c:v>3.4617436348929931</c:v>
                </c:pt>
                <c:pt idx="111">
                  <c:v>3.4816258021913922</c:v>
                </c:pt>
                <c:pt idx="112">
                  <c:v>3.4785240112823348</c:v>
                </c:pt>
                <c:pt idx="113">
                  <c:v>3.4838048448234158</c:v>
                </c:pt>
                <c:pt idx="114">
                  <c:v>3.4952406720015685</c:v>
                </c:pt>
                <c:pt idx="115">
                  <c:v>3.4669691428190292</c:v>
                </c:pt>
                <c:pt idx="116">
                  <c:v>3.4732002326811107</c:v>
                </c:pt>
                <c:pt idx="117">
                  <c:v>3.4808816346748164</c:v>
                </c:pt>
                <c:pt idx="118">
                  <c:v>3.4783612809510989</c:v>
                </c:pt>
                <c:pt idx="119">
                  <c:v>3.4647030790285265</c:v>
                </c:pt>
                <c:pt idx="120">
                  <c:v>3.4813910707164539</c:v>
                </c:pt>
                <c:pt idx="121">
                  <c:v>3.4613411191422729</c:v>
                </c:pt>
                <c:pt idx="122">
                  <c:v>3.4204023099261738</c:v>
                </c:pt>
                <c:pt idx="123">
                  <c:v>3.3881947543188979</c:v>
                </c:pt>
                <c:pt idx="124">
                  <c:v>3.4396280156648515</c:v>
                </c:pt>
                <c:pt idx="125">
                  <c:v>3.427762645211303</c:v>
                </c:pt>
                <c:pt idx="126">
                  <c:v>3.4014750702186398</c:v>
                </c:pt>
                <c:pt idx="127">
                  <c:v>3.4166069140907442</c:v>
                </c:pt>
                <c:pt idx="128">
                  <c:v>3.4349850146766965</c:v>
                </c:pt>
                <c:pt idx="129">
                  <c:v>3.42031201989096</c:v>
                </c:pt>
                <c:pt idx="130">
                  <c:v>3.4295100078803284</c:v>
                </c:pt>
                <c:pt idx="131">
                  <c:v>3.4036446785635492</c:v>
                </c:pt>
                <c:pt idx="132">
                  <c:v>3.4091263156585034</c:v>
                </c:pt>
                <c:pt idx="133">
                  <c:v>3.3809373040951853</c:v>
                </c:pt>
                <c:pt idx="134">
                  <c:v>3.40954075402201</c:v>
                </c:pt>
                <c:pt idx="135">
                  <c:v>3.4206873212741677</c:v>
                </c:pt>
                <c:pt idx="136">
                  <c:v>3.4363437951842468</c:v>
                </c:pt>
                <c:pt idx="137">
                  <c:v>3.4425440299547931</c:v>
                </c:pt>
                <c:pt idx="138">
                  <c:v>3.3815871406108098</c:v>
                </c:pt>
                <c:pt idx="139">
                  <c:v>3.4249456167406267</c:v>
                </c:pt>
                <c:pt idx="140">
                  <c:v>3.4338567425773552</c:v>
                </c:pt>
                <c:pt idx="141">
                  <c:v>3.4005204366012864</c:v>
                </c:pt>
                <c:pt idx="142">
                  <c:v>3.3853799735775079</c:v>
                </c:pt>
                <c:pt idx="143">
                  <c:v>3.4095882720809705</c:v>
                </c:pt>
                <c:pt idx="144">
                  <c:v>3.3204038449510147</c:v>
                </c:pt>
                <c:pt idx="145">
                  <c:v>3.2769590159963511</c:v>
                </c:pt>
                <c:pt idx="146">
                  <c:v>3.4270180999750908</c:v>
                </c:pt>
                <c:pt idx="147">
                  <c:v>3.3856399935084429</c:v>
                </c:pt>
                <c:pt idx="148">
                  <c:v>3.3838812679512755</c:v>
                </c:pt>
                <c:pt idx="149">
                  <c:v>3.424490349739767</c:v>
                </c:pt>
                <c:pt idx="150">
                  <c:v>3.406079809922899</c:v>
                </c:pt>
                <c:pt idx="151">
                  <c:v>3.4430539891519425</c:v>
                </c:pt>
                <c:pt idx="152">
                  <c:v>3.355945263664311</c:v>
                </c:pt>
                <c:pt idx="153">
                  <c:v>3.3534259837598528</c:v>
                </c:pt>
                <c:pt idx="154">
                  <c:v>3.3651205325392159</c:v>
                </c:pt>
                <c:pt idx="155">
                  <c:v>3.3685710149363755</c:v>
                </c:pt>
                <c:pt idx="156">
                  <c:v>3.3913636691009725</c:v>
                </c:pt>
                <c:pt idx="157">
                  <c:v>3.3757514678750189</c:v>
                </c:pt>
                <c:pt idx="158">
                  <c:v>3.369523465212843</c:v>
                </c:pt>
                <c:pt idx="159">
                  <c:v>3.3679450209223414</c:v>
                </c:pt>
                <c:pt idx="160">
                  <c:v>3.3589737968004045</c:v>
                </c:pt>
                <c:pt idx="161">
                  <c:v>3.3329243168604132</c:v>
                </c:pt>
                <c:pt idx="162">
                  <c:v>3.3344836993473557</c:v>
                </c:pt>
                <c:pt idx="163">
                  <c:v>3.3433860748263324</c:v>
                </c:pt>
                <c:pt idx="164">
                  <c:v>3.3339822108786303</c:v>
                </c:pt>
                <c:pt idx="165">
                  <c:v>3.3384557391722307</c:v>
                </c:pt>
                <c:pt idx="166">
                  <c:v>3.3435211505880709</c:v>
                </c:pt>
                <c:pt idx="167">
                  <c:v>3.3533875469337695</c:v>
                </c:pt>
                <c:pt idx="168">
                  <c:v>3.3652395893398221</c:v>
                </c:pt>
                <c:pt idx="169">
                  <c:v>3.3540366336676857</c:v>
                </c:pt>
                <c:pt idx="170">
                  <c:v>3.3071192409621646</c:v>
                </c:pt>
                <c:pt idx="171">
                  <c:v>3.3233551308801448</c:v>
                </c:pt>
                <c:pt idx="172">
                  <c:v>3.3265223321803554</c:v>
                </c:pt>
                <c:pt idx="173">
                  <c:v>3.3376022022291854</c:v>
                </c:pt>
                <c:pt idx="174">
                  <c:v>3.3335366850621182</c:v>
                </c:pt>
                <c:pt idx="175">
                  <c:v>3.3319662663462206</c:v>
                </c:pt>
                <c:pt idx="176">
                  <c:v>3.3402893370423072</c:v>
                </c:pt>
                <c:pt idx="177">
                  <c:v>3.3286248508071918</c:v>
                </c:pt>
                <c:pt idx="178">
                  <c:v>3.3214758954377559</c:v>
                </c:pt>
                <c:pt idx="179">
                  <c:v>3.3261060683681265</c:v>
                </c:pt>
                <c:pt idx="180">
                  <c:v>3.3430548817765029</c:v>
                </c:pt>
                <c:pt idx="181">
                  <c:v>3.3446227554068226</c:v>
                </c:pt>
                <c:pt idx="182">
                  <c:v>3.3364735025784955</c:v>
                </c:pt>
                <c:pt idx="183">
                  <c:v>3.321228346811008</c:v>
                </c:pt>
                <c:pt idx="184">
                  <c:v>3.3127945818414979</c:v>
                </c:pt>
                <c:pt idx="185">
                  <c:v>3.3082380543177994</c:v>
                </c:pt>
                <c:pt idx="186">
                  <c:v>3.2907786341006053</c:v>
                </c:pt>
                <c:pt idx="187">
                  <c:v>3.3055801608937032</c:v>
                </c:pt>
                <c:pt idx="188">
                  <c:v>3.2944513512046396</c:v>
                </c:pt>
                <c:pt idx="189">
                  <c:v>3.3001418483064899</c:v>
                </c:pt>
                <c:pt idx="190">
                  <c:v>3.309495341011552</c:v>
                </c:pt>
                <c:pt idx="191">
                  <c:v>3.2854804609360126</c:v>
                </c:pt>
                <c:pt idx="192">
                  <c:v>3.2868576822077005</c:v>
                </c:pt>
                <c:pt idx="193">
                  <c:v>3.2850719871906122</c:v>
                </c:pt>
                <c:pt idx="194">
                  <c:v>3.2981668275542506</c:v>
                </c:pt>
                <c:pt idx="195">
                  <c:v>3.2856245085553843</c:v>
                </c:pt>
                <c:pt idx="196">
                  <c:v>3.2799980350438833</c:v>
                </c:pt>
                <c:pt idx="197">
                  <c:v>3.284549284887893</c:v>
                </c:pt>
                <c:pt idx="198">
                  <c:v>3.3003505986656649</c:v>
                </c:pt>
                <c:pt idx="199">
                  <c:v>3.3177965128365976</c:v>
                </c:pt>
                <c:pt idx="200">
                  <c:v>3.315403560010739</c:v>
                </c:pt>
                <c:pt idx="201">
                  <c:v>3.3145962421677289</c:v>
                </c:pt>
                <c:pt idx="202">
                  <c:v>3.319717489778407</c:v>
                </c:pt>
                <c:pt idx="203">
                  <c:v>3.2729983587605136</c:v>
                </c:pt>
                <c:pt idx="204">
                  <c:v>3.2500212982398553</c:v>
                </c:pt>
                <c:pt idx="205">
                  <c:v>3.2707140878852257</c:v>
                </c:pt>
                <c:pt idx="206">
                  <c:v>3.2761946642307209</c:v>
                </c:pt>
                <c:pt idx="207">
                  <c:v>3.2850892100711619</c:v>
                </c:pt>
                <c:pt idx="208">
                  <c:v>3.2949589604471297</c:v>
                </c:pt>
                <c:pt idx="209">
                  <c:v>3.3035572126967589</c:v>
                </c:pt>
                <c:pt idx="210">
                  <c:v>3.3034482408976715</c:v>
                </c:pt>
                <c:pt idx="211">
                  <c:v>3.2966969785409255</c:v>
                </c:pt>
                <c:pt idx="212">
                  <c:v>3.2987552169162799</c:v>
                </c:pt>
                <c:pt idx="213">
                  <c:v>3.2956250726953042</c:v>
                </c:pt>
                <c:pt idx="214">
                  <c:v>3.2892326441966877</c:v>
                </c:pt>
                <c:pt idx="215">
                  <c:v>3.288529622271203</c:v>
                </c:pt>
                <c:pt idx="216">
                  <c:v>3.2896113942163239</c:v>
                </c:pt>
                <c:pt idx="217">
                  <c:v>3.2914108606071197</c:v>
                </c:pt>
                <c:pt idx="218">
                  <c:v>3.2889644615030571</c:v>
                </c:pt>
                <c:pt idx="219">
                  <c:v>3.2924510053411518</c:v>
                </c:pt>
                <c:pt idx="220">
                  <c:v>3.2911481684829051</c:v>
                </c:pt>
                <c:pt idx="221">
                  <c:v>3.2839145837982828</c:v>
                </c:pt>
                <c:pt idx="222">
                  <c:v>3.2839923152459516</c:v>
                </c:pt>
                <c:pt idx="223">
                  <c:v>3.2824222708648358</c:v>
                </c:pt>
                <c:pt idx="224">
                  <c:v>3.2856648513592961</c:v>
                </c:pt>
                <c:pt idx="225">
                  <c:v>3.278777845395485</c:v>
                </c:pt>
                <c:pt idx="226">
                  <c:v>3.2765425567776267</c:v>
                </c:pt>
                <c:pt idx="227">
                  <c:v>3.2701271873689932</c:v>
                </c:pt>
                <c:pt idx="228">
                  <c:v>3.2676914599551008</c:v>
                </c:pt>
                <c:pt idx="229">
                  <c:v>3.261280157690992</c:v>
                </c:pt>
                <c:pt idx="230">
                  <c:v>3.2480894824492808</c:v>
                </c:pt>
                <c:pt idx="231">
                  <c:v>3.2402305765824195</c:v>
                </c:pt>
                <c:pt idx="232">
                  <c:v>3.2448152731466422</c:v>
                </c:pt>
                <c:pt idx="233">
                  <c:v>3.2285932628591332</c:v>
                </c:pt>
                <c:pt idx="234">
                  <c:v>3.2300999868648326</c:v>
                </c:pt>
                <c:pt idx="235">
                  <c:v>3.2236440660578882</c:v>
                </c:pt>
                <c:pt idx="236">
                  <c:v>3.2213398198715177</c:v>
                </c:pt>
                <c:pt idx="237">
                  <c:v>3.211205579694465</c:v>
                </c:pt>
                <c:pt idx="238">
                  <c:v>3.2014648978459417</c:v>
                </c:pt>
                <c:pt idx="239">
                  <c:v>3.1947104345761828</c:v>
                </c:pt>
                <c:pt idx="240">
                  <c:v>3.1970721647101845</c:v>
                </c:pt>
                <c:pt idx="241">
                  <c:v>3.1925320874137211</c:v>
                </c:pt>
                <c:pt idx="242">
                  <c:v>3.1947845290999801</c:v>
                </c:pt>
                <c:pt idx="243">
                  <c:v>3.1889957537067484</c:v>
                </c:pt>
                <c:pt idx="244">
                  <c:v>3.1893699504923649</c:v>
                </c:pt>
                <c:pt idx="245">
                  <c:v>3.1848319470139836</c:v>
                </c:pt>
                <c:pt idx="246">
                  <c:v>3.1821530165234342</c:v>
                </c:pt>
                <c:pt idx="247">
                  <c:v>3.1820588089409476</c:v>
                </c:pt>
                <c:pt idx="248">
                  <c:v>3.186264502317619</c:v>
                </c:pt>
                <c:pt idx="249">
                  <c:v>3.1837273987856682</c:v>
                </c:pt>
                <c:pt idx="250">
                  <c:v>3.1859524609706562</c:v>
                </c:pt>
                <c:pt idx="251">
                  <c:v>3.1943429115926354</c:v>
                </c:pt>
                <c:pt idx="252">
                  <c:v>3.2176867909862934</c:v>
                </c:pt>
                <c:pt idx="253">
                  <c:v>3.2006734627427593</c:v>
                </c:pt>
                <c:pt idx="254">
                  <c:v>3.1912660635146537</c:v>
                </c:pt>
                <c:pt idx="255">
                  <c:v>3.1916582525456487</c:v>
                </c:pt>
                <c:pt idx="256">
                  <c:v>3.1858289135913425</c:v>
                </c:pt>
                <c:pt idx="257">
                  <c:v>3.1823190807856019</c:v>
                </c:pt>
                <c:pt idx="258">
                  <c:v>3.1846810489029411</c:v>
                </c:pt>
                <c:pt idx="259">
                  <c:v>3.1870444552722215</c:v>
                </c:pt>
                <c:pt idx="260">
                  <c:v>3.177876285898162</c:v>
                </c:pt>
                <c:pt idx="261">
                  <c:v>3.1665268630397532</c:v>
                </c:pt>
                <c:pt idx="262">
                  <c:v>3.1603200012421322</c:v>
                </c:pt>
                <c:pt idx="263">
                  <c:v>3.156710145182609</c:v>
                </c:pt>
                <c:pt idx="264">
                  <c:v>3.1635109416384792</c:v>
                </c:pt>
                <c:pt idx="265">
                  <c:v>3.1663725238746134</c:v>
                </c:pt>
                <c:pt idx="266">
                  <c:v>3.1636484939715857</c:v>
                </c:pt>
                <c:pt idx="267">
                  <c:v>3.162318769701411</c:v>
                </c:pt>
                <c:pt idx="268">
                  <c:v>3.1586384991461509</c:v>
                </c:pt>
                <c:pt idx="269">
                  <c:v>3.1537831872352724</c:v>
                </c:pt>
                <c:pt idx="270">
                  <c:v>3.1589637326169711</c:v>
                </c:pt>
                <c:pt idx="271">
                  <c:v>3.1485150138985092</c:v>
                </c:pt>
                <c:pt idx="272">
                  <c:v>3.1491302288677967</c:v>
                </c:pt>
                <c:pt idx="273">
                  <c:v>3.1401177248434489</c:v>
                </c:pt>
                <c:pt idx="274">
                  <c:v>3.142660899273142</c:v>
                </c:pt>
                <c:pt idx="275">
                  <c:v>3.1357831665578959</c:v>
                </c:pt>
                <c:pt idx="276">
                  <c:v>3.1359863705379545</c:v>
                </c:pt>
                <c:pt idx="277">
                  <c:v>3.132511588885257</c:v>
                </c:pt>
                <c:pt idx="278">
                  <c:v>3.1264595093557066</c:v>
                </c:pt>
                <c:pt idx="279">
                  <c:v>3.1303299156631019</c:v>
                </c:pt>
                <c:pt idx="280">
                  <c:v>3.1232404360473596</c:v>
                </c:pt>
                <c:pt idx="281">
                  <c:v>3.1205320631599442</c:v>
                </c:pt>
                <c:pt idx="282">
                  <c:v>3.1151651879219409</c:v>
                </c:pt>
                <c:pt idx="283">
                  <c:v>3.1169049404342468</c:v>
                </c:pt>
                <c:pt idx="284">
                  <c:v>3.1222268473782218</c:v>
                </c:pt>
                <c:pt idx="285">
                  <c:v>3.1167692837138627</c:v>
                </c:pt>
                <c:pt idx="286">
                  <c:v>3.1207327279070496</c:v>
                </c:pt>
                <c:pt idx="287">
                  <c:v>3.1164753889430368</c:v>
                </c:pt>
                <c:pt idx="288">
                  <c:v>3.1149143837292446</c:v>
                </c:pt>
                <c:pt idx="289">
                  <c:v>3.2159027939922304</c:v>
                </c:pt>
                <c:pt idx="290">
                  <c:v>3.1271937773179017</c:v>
                </c:pt>
                <c:pt idx="291">
                  <c:v>2.9264433475429859</c:v>
                </c:pt>
                <c:pt idx="292">
                  <c:v>3.0784618638213956</c:v>
                </c:pt>
                <c:pt idx="293">
                  <c:v>3.1344532065967217</c:v>
                </c:pt>
                <c:pt idx="294">
                  <c:v>3.1516549523608846</c:v>
                </c:pt>
                <c:pt idx="295">
                  <c:v>3.0899494522296767</c:v>
                </c:pt>
                <c:pt idx="296">
                  <c:v>3.0029644604130254</c:v>
                </c:pt>
                <c:pt idx="297">
                  <c:v>3.0142556561637885</c:v>
                </c:pt>
                <c:pt idx="298">
                  <c:v>3.0072726702335113</c:v>
                </c:pt>
                <c:pt idx="299">
                  <c:v>3.0537243305885111</c:v>
                </c:pt>
                <c:pt idx="300">
                  <c:v>3.0259790230957173</c:v>
                </c:pt>
                <c:pt idx="301">
                  <c:v>3.0493450409508776</c:v>
                </c:pt>
                <c:pt idx="302">
                  <c:v>2.906279979136738</c:v>
                </c:pt>
                <c:pt idx="303">
                  <c:v>2.7841138213178414</c:v>
                </c:pt>
                <c:pt idx="304">
                  <c:v>2.7034728631485483</c:v>
                </c:pt>
                <c:pt idx="305">
                  <c:v>2.7196058378328249</c:v>
                </c:pt>
                <c:pt idx="306">
                  <c:v>2.7140449429116456</c:v>
                </c:pt>
                <c:pt idx="307">
                  <c:v>2.6423808772386024</c:v>
                </c:pt>
                <c:pt idx="308">
                  <c:v>2.5954482507435421</c:v>
                </c:pt>
                <c:pt idx="309">
                  <c:v>2.6167175415569166</c:v>
                </c:pt>
                <c:pt idx="310">
                  <c:v>2.5493836815826745</c:v>
                </c:pt>
                <c:pt idx="311">
                  <c:v>2.5886166588920365</c:v>
                </c:pt>
                <c:pt idx="312">
                  <c:v>2.6862014584327114</c:v>
                </c:pt>
                <c:pt idx="313">
                  <c:v>2.6746560768724037</c:v>
                </c:pt>
                <c:pt idx="314">
                  <c:v>2.6287513179499835</c:v>
                </c:pt>
                <c:pt idx="315">
                  <c:v>2.6759816908119922</c:v>
                </c:pt>
                <c:pt idx="316">
                  <c:v>2.609485864625952</c:v>
                </c:pt>
                <c:pt idx="317">
                  <c:v>2.7019432334959257</c:v>
                </c:pt>
                <c:pt idx="318">
                  <c:v>2.7401636897182056</c:v>
                </c:pt>
                <c:pt idx="319">
                  <c:v>2.7560415214600162</c:v>
                </c:pt>
                <c:pt idx="320">
                  <c:v>2.7797747172493241</c:v>
                </c:pt>
                <c:pt idx="321">
                  <c:v>2.7978537195861675</c:v>
                </c:pt>
                <c:pt idx="322">
                  <c:v>2.8199891179137588</c:v>
                </c:pt>
                <c:pt idx="323">
                  <c:v>2.8230075407724162</c:v>
                </c:pt>
                <c:pt idx="324">
                  <c:v>2.8278977265332745</c:v>
                </c:pt>
                <c:pt idx="325">
                  <c:v>2.8668774810415787</c:v>
                </c:pt>
                <c:pt idx="326">
                  <c:v>2.8603303744355131</c:v>
                </c:pt>
                <c:pt idx="327">
                  <c:v>2.8796346634377201</c:v>
                </c:pt>
                <c:pt idx="328">
                  <c:v>2.867061267179313</c:v>
                </c:pt>
                <c:pt idx="329">
                  <c:v>2.8665001611878713</c:v>
                </c:pt>
                <c:pt idx="330">
                  <c:v>2.8750729728351252</c:v>
                </c:pt>
                <c:pt idx="331">
                  <c:v>2.861832301165431</c:v>
                </c:pt>
                <c:pt idx="332">
                  <c:v>2.8153085713334161</c:v>
                </c:pt>
                <c:pt idx="333">
                  <c:v>2.8038424272910283</c:v>
                </c:pt>
                <c:pt idx="334">
                  <c:v>2.807615661476432</c:v>
                </c:pt>
                <c:pt idx="335">
                  <c:v>2.8394358398336923</c:v>
                </c:pt>
                <c:pt idx="336">
                  <c:v>2.8206323910328588</c:v>
                </c:pt>
                <c:pt idx="337">
                  <c:v>2.7593954281055342</c:v>
                </c:pt>
                <c:pt idx="338">
                  <c:v>2.7655124467669969</c:v>
                </c:pt>
                <c:pt idx="339">
                  <c:v>2.79775216621529</c:v>
                </c:pt>
                <c:pt idx="340">
                  <c:v>2.7656914789960725</c:v>
                </c:pt>
                <c:pt idx="341">
                  <c:v>2.7937623132837786</c:v>
                </c:pt>
                <c:pt idx="342">
                  <c:v>2.7451783448025853</c:v>
                </c:pt>
                <c:pt idx="343">
                  <c:v>2.7396697864263753</c:v>
                </c:pt>
                <c:pt idx="344">
                  <c:v>2.7299605774928897</c:v>
                </c:pt>
                <c:pt idx="345">
                  <c:v>2.7855578117574429</c:v>
                </c:pt>
                <c:pt idx="346">
                  <c:v>2.7137941379508059</c:v>
                </c:pt>
                <c:pt idx="347">
                  <c:v>2.7232728593327358</c:v>
                </c:pt>
                <c:pt idx="348">
                  <c:v>2.761376364614049</c:v>
                </c:pt>
                <c:pt idx="349">
                  <c:v>2.7753651864098421</c:v>
                </c:pt>
                <c:pt idx="350">
                  <c:v>2.7919792611125338</c:v>
                </c:pt>
                <c:pt idx="351">
                  <c:v>2.8074512310815263</c:v>
                </c:pt>
                <c:pt idx="352">
                  <c:v>2.7800514144229278</c:v>
                </c:pt>
                <c:pt idx="353">
                  <c:v>2.7725004688805792</c:v>
                </c:pt>
                <c:pt idx="354">
                  <c:v>2.7411063385463645</c:v>
                </c:pt>
                <c:pt idx="355">
                  <c:v>2.7204834506140254</c:v>
                </c:pt>
                <c:pt idx="356">
                  <c:v>2.7006485525753523</c:v>
                </c:pt>
                <c:pt idx="357">
                  <c:v>2.7071283108022048</c:v>
                </c:pt>
                <c:pt idx="358">
                  <c:v>2.7586446059282275</c:v>
                </c:pt>
                <c:pt idx="359">
                  <c:v>2.8091058786960792</c:v>
                </c:pt>
                <c:pt idx="360">
                  <c:v>2.8336560830608648</c:v>
                </c:pt>
                <c:pt idx="361">
                  <c:v>2.7902671246803807</c:v>
                </c:pt>
                <c:pt idx="362">
                  <c:v>2.7634228202346773</c:v>
                </c:pt>
                <c:pt idx="363">
                  <c:v>2.7205615236147782</c:v>
                </c:pt>
                <c:pt idx="364">
                  <c:v>2.7720433508367739</c:v>
                </c:pt>
                <c:pt idx="365">
                  <c:v>2.7936837448579399</c:v>
                </c:pt>
                <c:pt idx="366">
                  <c:v>2.7930259450698927</c:v>
                </c:pt>
                <c:pt idx="367">
                  <c:v>2.7934690689985651</c:v>
                </c:pt>
                <c:pt idx="368">
                  <c:v>2.7922977157838216</c:v>
                </c:pt>
                <c:pt idx="369">
                  <c:v>2.8082820411280363</c:v>
                </c:pt>
                <c:pt idx="370">
                  <c:v>2.7799785570230191</c:v>
                </c:pt>
                <c:pt idx="371">
                  <c:v>2.7760645530565622</c:v>
                </c:pt>
                <c:pt idx="372">
                  <c:v>2.7925118993673159</c:v>
                </c:pt>
                <c:pt idx="373">
                  <c:v>2.7818344992303063</c:v>
                </c:pt>
                <c:pt idx="374">
                  <c:v>2.7808503316295914</c:v>
                </c:pt>
                <c:pt idx="375">
                  <c:v>2.7892024001973703</c:v>
                </c:pt>
                <c:pt idx="376">
                  <c:v>2.8134584779632013</c:v>
                </c:pt>
                <c:pt idx="377">
                  <c:v>2.8135486792495565</c:v>
                </c:pt>
                <c:pt idx="378">
                  <c:v>2.8074845298262763</c:v>
                </c:pt>
                <c:pt idx="379">
                  <c:v>2.8045306184220165</c:v>
                </c:pt>
                <c:pt idx="380">
                  <c:v>2.8025178934634702</c:v>
                </c:pt>
                <c:pt idx="381">
                  <c:v>2.7857343515873056</c:v>
                </c:pt>
                <c:pt idx="382">
                  <c:v>2.7676104883157708</c:v>
                </c:pt>
                <c:pt idx="383">
                  <c:v>2.7943558165639373</c:v>
                </c:pt>
                <c:pt idx="384">
                  <c:v>2.776508132349973</c:v>
                </c:pt>
                <c:pt idx="385">
                  <c:v>2.7780676987812303</c:v>
                </c:pt>
                <c:pt idx="386">
                  <c:v>2.7708540320049053</c:v>
                </c:pt>
                <c:pt idx="387">
                  <c:v>2.7628591799045585</c:v>
                </c:pt>
                <c:pt idx="388">
                  <c:v>2.7655211372631232</c:v>
                </c:pt>
                <c:pt idx="389">
                  <c:v>2.7544015284761221</c:v>
                </c:pt>
                <c:pt idx="390">
                  <c:v>2.773208971970432</c:v>
                </c:pt>
                <c:pt idx="391">
                  <c:v>2.7926708404495262</c:v>
                </c:pt>
                <c:pt idx="392">
                  <c:v>2.7785852678792144</c:v>
                </c:pt>
                <c:pt idx="393">
                  <c:v>2.7566817823844074</c:v>
                </c:pt>
                <c:pt idx="394">
                  <c:v>2.7162588488385517</c:v>
                </c:pt>
                <c:pt idx="395">
                  <c:v>2.7469760871851783</c:v>
                </c:pt>
                <c:pt idx="396">
                  <c:v>2.6352588549796887</c:v>
                </c:pt>
                <c:pt idx="397">
                  <c:v>2.7875611078643274</c:v>
                </c:pt>
                <c:pt idx="398">
                  <c:v>2.7705949141314861</c:v>
                </c:pt>
                <c:pt idx="399">
                  <c:v>2.7793881020931286</c:v>
                </c:pt>
                <c:pt idx="400">
                  <c:v>2.7685870659772802</c:v>
                </c:pt>
                <c:pt idx="401">
                  <c:v>2.7791269009179529</c:v>
                </c:pt>
                <c:pt idx="402">
                  <c:v>2.7533989068015625</c:v>
                </c:pt>
                <c:pt idx="403">
                  <c:v>2.7541452568490943</c:v>
                </c:pt>
                <c:pt idx="404">
                  <c:v>2.7600270173315447</c:v>
                </c:pt>
                <c:pt idx="405">
                  <c:v>2.7668919062987127</c:v>
                </c:pt>
                <c:pt idx="406">
                  <c:v>2.7892470123378899</c:v>
                </c:pt>
              </c:numCache>
            </c:numRef>
          </c:xVal>
          <c:yVal>
            <c:numRef>
              <c:f>'013C'!$J$13:$J$950</c:f>
              <c:numCache>
                <c:formatCode>0.0</c:formatCode>
                <c:ptCount val="938"/>
                <c:pt idx="0">
                  <c:v>0.8</c:v>
                </c:pt>
                <c:pt idx="1">
                  <c:v>0.63595800524934387</c:v>
                </c:pt>
                <c:pt idx="2">
                  <c:v>0.4719160104986877</c:v>
                </c:pt>
                <c:pt idx="3">
                  <c:v>0.30787401574803158</c:v>
                </c:pt>
                <c:pt idx="4">
                  <c:v>0.14383202099737535</c:v>
                </c:pt>
                <c:pt idx="5">
                  <c:v>-2.0209973753280708E-2</c:v>
                </c:pt>
                <c:pt idx="6">
                  <c:v>-0.18425196850393688</c:v>
                </c:pt>
                <c:pt idx="7">
                  <c:v>-0.34829396325459294</c:v>
                </c:pt>
                <c:pt idx="8">
                  <c:v>-0.51233595800524934</c:v>
                </c:pt>
                <c:pt idx="9">
                  <c:v>-0.67637795275590551</c:v>
                </c:pt>
                <c:pt idx="10">
                  <c:v>-0.84041994750656146</c:v>
                </c:pt>
                <c:pt idx="11">
                  <c:v>-1.0044619422572179</c:v>
                </c:pt>
                <c:pt idx="12">
                  <c:v>-1.1685039370078738</c:v>
                </c:pt>
                <c:pt idx="13">
                  <c:v>-1.3325459317585302</c:v>
                </c:pt>
                <c:pt idx="14">
                  <c:v>-1.4965879265091859</c:v>
                </c:pt>
                <c:pt idx="15">
                  <c:v>-1.6606299212598425</c:v>
                </c:pt>
                <c:pt idx="16">
                  <c:v>-1.8246719160104987</c:v>
                </c:pt>
                <c:pt idx="17">
                  <c:v>-1.9887139107611544</c:v>
                </c:pt>
                <c:pt idx="18">
                  <c:v>-2.1527559055118113</c:v>
                </c:pt>
                <c:pt idx="19">
                  <c:v>-2.3167979002624666</c:v>
                </c:pt>
                <c:pt idx="20">
                  <c:v>-2.4808398950131227</c:v>
                </c:pt>
                <c:pt idx="21">
                  <c:v>-2.6448818897637798</c:v>
                </c:pt>
                <c:pt idx="22">
                  <c:v>-2.808923884514436</c:v>
                </c:pt>
                <c:pt idx="23">
                  <c:v>-2.9729658792650913</c:v>
                </c:pt>
                <c:pt idx="24">
                  <c:v>-3.1370078740157474</c:v>
                </c:pt>
                <c:pt idx="25">
                  <c:v>-3.3010498687664045</c:v>
                </c:pt>
                <c:pt idx="26">
                  <c:v>-3.4650918635170607</c:v>
                </c:pt>
                <c:pt idx="27">
                  <c:v>-3.6291338582677168</c:v>
                </c:pt>
                <c:pt idx="28">
                  <c:v>-3.7931758530183721</c:v>
                </c:pt>
                <c:pt idx="29">
                  <c:v>-3.9572178477690283</c:v>
                </c:pt>
                <c:pt idx="30">
                  <c:v>-4.1212598425196854</c:v>
                </c:pt>
                <c:pt idx="31">
                  <c:v>-4.2853018372703415</c:v>
                </c:pt>
                <c:pt idx="32">
                  <c:v>-4.4493438320209977</c:v>
                </c:pt>
                <c:pt idx="33">
                  <c:v>-4.613385826771653</c:v>
                </c:pt>
                <c:pt idx="34">
                  <c:v>-4.7774278215223092</c:v>
                </c:pt>
                <c:pt idx="35">
                  <c:v>-4.9414698162729653</c:v>
                </c:pt>
                <c:pt idx="36">
                  <c:v>-5.1055118110236224</c:v>
                </c:pt>
                <c:pt idx="37">
                  <c:v>-5.2695538057742786</c:v>
                </c:pt>
                <c:pt idx="38">
                  <c:v>-5.4335958005249338</c:v>
                </c:pt>
                <c:pt idx="39">
                  <c:v>-5.59763779527559</c:v>
                </c:pt>
                <c:pt idx="40">
                  <c:v>-5.7616797900262462</c:v>
                </c:pt>
                <c:pt idx="41">
                  <c:v>-5.9257217847769024</c:v>
                </c:pt>
                <c:pt idx="42">
                  <c:v>-6.0897637795275594</c:v>
                </c:pt>
                <c:pt idx="43">
                  <c:v>-6.2538057742782147</c:v>
                </c:pt>
                <c:pt idx="44">
                  <c:v>-6.4178477690288718</c:v>
                </c:pt>
                <c:pt idx="45">
                  <c:v>-6.5818897637795271</c:v>
                </c:pt>
                <c:pt idx="46">
                  <c:v>-6.7459317585301832</c:v>
                </c:pt>
                <c:pt idx="47">
                  <c:v>-6.9099737532808403</c:v>
                </c:pt>
                <c:pt idx="48">
                  <c:v>-7.0740157480314956</c:v>
                </c:pt>
                <c:pt idx="49">
                  <c:v>-7.2380577427821526</c:v>
                </c:pt>
                <c:pt idx="50">
                  <c:v>-7.4020997375328088</c:v>
                </c:pt>
                <c:pt idx="51">
                  <c:v>-7.5661417322834632</c:v>
                </c:pt>
                <c:pt idx="52">
                  <c:v>-7.7301837270341212</c:v>
                </c:pt>
                <c:pt idx="53">
                  <c:v>-7.8942257217847756</c:v>
                </c:pt>
                <c:pt idx="54">
                  <c:v>-8.0582677165354326</c:v>
                </c:pt>
                <c:pt idx="55">
                  <c:v>-8.2223097112860888</c:v>
                </c:pt>
                <c:pt idx="56">
                  <c:v>-8.3863517060367432</c:v>
                </c:pt>
                <c:pt idx="57">
                  <c:v>-8.5503937007874011</c:v>
                </c:pt>
                <c:pt idx="58">
                  <c:v>-8.7144356955380555</c:v>
                </c:pt>
                <c:pt idx="59">
                  <c:v>-8.8784776902887135</c:v>
                </c:pt>
                <c:pt idx="60">
                  <c:v>-9.0425196850393696</c:v>
                </c:pt>
                <c:pt idx="61">
                  <c:v>-9.206561679790024</c:v>
                </c:pt>
                <c:pt idx="62">
                  <c:v>-9.370603674540682</c:v>
                </c:pt>
                <c:pt idx="63">
                  <c:v>-9.5346456692913364</c:v>
                </c:pt>
                <c:pt idx="64">
                  <c:v>-9.6986876640419943</c:v>
                </c:pt>
                <c:pt idx="65">
                  <c:v>-9.8627296587926505</c:v>
                </c:pt>
                <c:pt idx="66">
                  <c:v>-10.026771653543305</c:v>
                </c:pt>
                <c:pt idx="67">
                  <c:v>-10.190813648293963</c:v>
                </c:pt>
                <c:pt idx="68">
                  <c:v>-10.354855643044617</c:v>
                </c:pt>
                <c:pt idx="69">
                  <c:v>-10.518897637795275</c:v>
                </c:pt>
                <c:pt idx="70">
                  <c:v>-10.68293963254593</c:v>
                </c:pt>
                <c:pt idx="71">
                  <c:v>-10.846981627296586</c:v>
                </c:pt>
                <c:pt idx="72">
                  <c:v>-11.011023622047244</c:v>
                </c:pt>
                <c:pt idx="73">
                  <c:v>-11.175065616797898</c:v>
                </c:pt>
                <c:pt idx="74">
                  <c:v>-11.339107611548556</c:v>
                </c:pt>
                <c:pt idx="75">
                  <c:v>-11.50314960629921</c:v>
                </c:pt>
                <c:pt idx="76">
                  <c:v>-11.667191601049867</c:v>
                </c:pt>
                <c:pt idx="77">
                  <c:v>-11.831233595800525</c:v>
                </c:pt>
                <c:pt idx="78">
                  <c:v>-11.995275590551179</c:v>
                </c:pt>
                <c:pt idx="79">
                  <c:v>-12.159317585301837</c:v>
                </c:pt>
                <c:pt idx="80">
                  <c:v>-12.323359580052491</c:v>
                </c:pt>
                <c:pt idx="81">
                  <c:v>-12.487401574803147</c:v>
                </c:pt>
                <c:pt idx="82">
                  <c:v>-12.651443569553804</c:v>
                </c:pt>
                <c:pt idx="83">
                  <c:v>-12.815485564304462</c:v>
                </c:pt>
                <c:pt idx="84">
                  <c:v>-12.979527559055118</c:v>
                </c:pt>
                <c:pt idx="85">
                  <c:v>-13.143569553805772</c:v>
                </c:pt>
                <c:pt idx="86">
                  <c:v>-13.307611548556428</c:v>
                </c:pt>
                <c:pt idx="87">
                  <c:v>-13.471653543307085</c:v>
                </c:pt>
                <c:pt idx="88">
                  <c:v>-13.635695538057742</c:v>
                </c:pt>
                <c:pt idx="89">
                  <c:v>-13.799737532808399</c:v>
                </c:pt>
                <c:pt idx="90">
                  <c:v>-13.963779527559053</c:v>
                </c:pt>
                <c:pt idx="91">
                  <c:v>-14.127821522309709</c:v>
                </c:pt>
                <c:pt idx="92">
                  <c:v>-14.291863517060365</c:v>
                </c:pt>
                <c:pt idx="93">
                  <c:v>-14.455905511811023</c:v>
                </c:pt>
                <c:pt idx="94">
                  <c:v>-14.61994750656168</c:v>
                </c:pt>
                <c:pt idx="95">
                  <c:v>-14.783989501312334</c:v>
                </c:pt>
                <c:pt idx="96">
                  <c:v>-14.94803149606299</c:v>
                </c:pt>
                <c:pt idx="97">
                  <c:v>-15.112073490813646</c:v>
                </c:pt>
                <c:pt idx="98">
                  <c:v>-15.276115485564304</c:v>
                </c:pt>
                <c:pt idx="99">
                  <c:v>-15.440157480314959</c:v>
                </c:pt>
                <c:pt idx="100">
                  <c:v>-15.604199475065617</c:v>
                </c:pt>
                <c:pt idx="101">
                  <c:v>-15.768241469816271</c:v>
                </c:pt>
                <c:pt idx="102">
                  <c:v>-15.932283464566925</c:v>
                </c:pt>
                <c:pt idx="103">
                  <c:v>-16.096325459317583</c:v>
                </c:pt>
                <c:pt idx="104">
                  <c:v>-16.260367454068241</c:v>
                </c:pt>
                <c:pt idx="105">
                  <c:v>-16.424409448818896</c:v>
                </c:pt>
                <c:pt idx="106">
                  <c:v>-16.58845144356955</c:v>
                </c:pt>
                <c:pt idx="107">
                  <c:v>-16.752493438320208</c:v>
                </c:pt>
                <c:pt idx="108">
                  <c:v>-16.916535433070866</c:v>
                </c:pt>
                <c:pt idx="109">
                  <c:v>-17.08057742782152</c:v>
                </c:pt>
                <c:pt idx="110">
                  <c:v>-17.244619422572178</c:v>
                </c:pt>
                <c:pt idx="111">
                  <c:v>-17.408661417322833</c:v>
                </c:pt>
                <c:pt idx="112">
                  <c:v>-17.572703412073487</c:v>
                </c:pt>
                <c:pt idx="113">
                  <c:v>-17.736745406824145</c:v>
                </c:pt>
                <c:pt idx="114">
                  <c:v>-17.900787401574803</c:v>
                </c:pt>
                <c:pt idx="115">
                  <c:v>-18.064829396325457</c:v>
                </c:pt>
                <c:pt idx="116">
                  <c:v>-18.228871391076112</c:v>
                </c:pt>
                <c:pt idx="117">
                  <c:v>-18.39291338582677</c:v>
                </c:pt>
                <c:pt idx="118">
                  <c:v>-18.556955380577428</c:v>
                </c:pt>
                <c:pt idx="119">
                  <c:v>-18.720997375328082</c:v>
                </c:pt>
                <c:pt idx="120">
                  <c:v>-18.88503937007874</c:v>
                </c:pt>
                <c:pt idx="121">
                  <c:v>-19.049081364829394</c:v>
                </c:pt>
                <c:pt idx="122">
                  <c:v>-19.213123359580049</c:v>
                </c:pt>
                <c:pt idx="123">
                  <c:v>-19.377165354330707</c:v>
                </c:pt>
                <c:pt idx="124">
                  <c:v>-19.541207349081365</c:v>
                </c:pt>
                <c:pt idx="125">
                  <c:v>-19.705249343832019</c:v>
                </c:pt>
                <c:pt idx="126">
                  <c:v>-19.869291338582673</c:v>
                </c:pt>
                <c:pt idx="127">
                  <c:v>-20.033333333333331</c:v>
                </c:pt>
                <c:pt idx="128">
                  <c:v>-20.197375328083989</c:v>
                </c:pt>
                <c:pt idx="129">
                  <c:v>-20.361417322834644</c:v>
                </c:pt>
                <c:pt idx="130">
                  <c:v>-20.525459317585302</c:v>
                </c:pt>
                <c:pt idx="131">
                  <c:v>-20.689501312335956</c:v>
                </c:pt>
                <c:pt idx="132">
                  <c:v>-20.853543307086611</c:v>
                </c:pt>
                <c:pt idx="133">
                  <c:v>-21.017585301837268</c:v>
                </c:pt>
                <c:pt idx="134">
                  <c:v>-21.181627296587926</c:v>
                </c:pt>
                <c:pt idx="135">
                  <c:v>-21.345669291338581</c:v>
                </c:pt>
                <c:pt idx="136">
                  <c:v>-21.509711286089235</c:v>
                </c:pt>
                <c:pt idx="137">
                  <c:v>-21.673753280839893</c:v>
                </c:pt>
                <c:pt idx="138">
                  <c:v>-21.837795275590551</c:v>
                </c:pt>
                <c:pt idx="139">
                  <c:v>-22.001837270341206</c:v>
                </c:pt>
                <c:pt idx="140">
                  <c:v>-22.16587926509186</c:v>
                </c:pt>
                <c:pt idx="141">
                  <c:v>-22.329921259842518</c:v>
                </c:pt>
                <c:pt idx="142">
                  <c:v>-22.493963254593172</c:v>
                </c:pt>
                <c:pt idx="143">
                  <c:v>-22.65800524934383</c:v>
                </c:pt>
                <c:pt idx="144">
                  <c:v>-22.822047244094488</c:v>
                </c:pt>
                <c:pt idx="145">
                  <c:v>-22.986089238845143</c:v>
                </c:pt>
                <c:pt idx="146">
                  <c:v>-23.150131233595797</c:v>
                </c:pt>
                <c:pt idx="147">
                  <c:v>-23.314173228346455</c:v>
                </c:pt>
                <c:pt idx="148">
                  <c:v>-23.478215223097113</c:v>
                </c:pt>
                <c:pt idx="149">
                  <c:v>-23.642257217847767</c:v>
                </c:pt>
                <c:pt idx="150">
                  <c:v>-23.806299212598422</c:v>
                </c:pt>
                <c:pt idx="151">
                  <c:v>-23.97034120734908</c:v>
                </c:pt>
                <c:pt idx="152">
                  <c:v>-24.134383202099734</c:v>
                </c:pt>
                <c:pt idx="153">
                  <c:v>-24.298425196850392</c:v>
                </c:pt>
                <c:pt idx="154">
                  <c:v>-24.46246719160105</c:v>
                </c:pt>
                <c:pt idx="155">
                  <c:v>-24.626509186351704</c:v>
                </c:pt>
                <c:pt idx="156">
                  <c:v>-24.790551181102359</c:v>
                </c:pt>
                <c:pt idx="157">
                  <c:v>-24.954593175853017</c:v>
                </c:pt>
                <c:pt idx="158">
                  <c:v>-25.118635170603675</c:v>
                </c:pt>
                <c:pt idx="159">
                  <c:v>-25.282677165354329</c:v>
                </c:pt>
                <c:pt idx="160">
                  <c:v>-25.446719160104983</c:v>
                </c:pt>
                <c:pt idx="161">
                  <c:v>-25.610761154855645</c:v>
                </c:pt>
                <c:pt idx="162">
                  <c:v>-25.774803149606296</c:v>
                </c:pt>
                <c:pt idx="163">
                  <c:v>-25.938845144356954</c:v>
                </c:pt>
                <c:pt idx="164">
                  <c:v>-26.102887139107608</c:v>
                </c:pt>
                <c:pt idx="165">
                  <c:v>-26.266929133858266</c:v>
                </c:pt>
                <c:pt idx="166">
                  <c:v>-26.430971128608924</c:v>
                </c:pt>
                <c:pt idx="167">
                  <c:v>-26.595013123359578</c:v>
                </c:pt>
                <c:pt idx="168">
                  <c:v>-26.759055118110236</c:v>
                </c:pt>
                <c:pt idx="169">
                  <c:v>-26.923097112860887</c:v>
                </c:pt>
                <c:pt idx="170">
                  <c:v>-27.087139107611545</c:v>
                </c:pt>
                <c:pt idx="171">
                  <c:v>-27.251181102362207</c:v>
                </c:pt>
                <c:pt idx="172">
                  <c:v>-27.415223097112857</c:v>
                </c:pt>
                <c:pt idx="173">
                  <c:v>-27.579265091863515</c:v>
                </c:pt>
                <c:pt idx="174">
                  <c:v>-27.74330708661417</c:v>
                </c:pt>
                <c:pt idx="175">
                  <c:v>-27.907349081364828</c:v>
                </c:pt>
                <c:pt idx="176">
                  <c:v>-28.071391076115486</c:v>
                </c:pt>
                <c:pt idx="177">
                  <c:v>-28.23543307086614</c:v>
                </c:pt>
                <c:pt idx="178">
                  <c:v>-28.399475065616798</c:v>
                </c:pt>
                <c:pt idx="179">
                  <c:v>-28.563517060367449</c:v>
                </c:pt>
                <c:pt idx="180">
                  <c:v>-28.727559055118107</c:v>
                </c:pt>
                <c:pt idx="181">
                  <c:v>-28.891601049868765</c:v>
                </c:pt>
                <c:pt idx="182">
                  <c:v>-29.055643044619419</c:v>
                </c:pt>
                <c:pt idx="183">
                  <c:v>-29.219685039370077</c:v>
                </c:pt>
                <c:pt idx="184">
                  <c:v>-29.383727034120732</c:v>
                </c:pt>
                <c:pt idx="185">
                  <c:v>-29.547769028871389</c:v>
                </c:pt>
                <c:pt idx="186">
                  <c:v>-29.711811023622047</c:v>
                </c:pt>
                <c:pt idx="187">
                  <c:v>-29.875853018372698</c:v>
                </c:pt>
                <c:pt idx="188">
                  <c:v>-30.03989501312336</c:v>
                </c:pt>
                <c:pt idx="189">
                  <c:v>-30.203937007874011</c:v>
                </c:pt>
                <c:pt idx="190">
                  <c:v>-30.367979002624669</c:v>
                </c:pt>
                <c:pt idx="191">
                  <c:v>-30.532020997375326</c:v>
                </c:pt>
                <c:pt idx="192">
                  <c:v>-30.696062992125981</c:v>
                </c:pt>
                <c:pt idx="193">
                  <c:v>-30.860104986876639</c:v>
                </c:pt>
                <c:pt idx="194">
                  <c:v>-31.024146981627293</c:v>
                </c:pt>
                <c:pt idx="195">
                  <c:v>-31.188188976377951</c:v>
                </c:pt>
                <c:pt idx="196">
                  <c:v>-31.352230971128609</c:v>
                </c:pt>
                <c:pt idx="197">
                  <c:v>-31.516272965879264</c:v>
                </c:pt>
                <c:pt idx="198">
                  <c:v>-31.680314960629918</c:v>
                </c:pt>
                <c:pt idx="199">
                  <c:v>-31.844356955380572</c:v>
                </c:pt>
                <c:pt idx="200">
                  <c:v>-32.008398950131237</c:v>
                </c:pt>
                <c:pt idx="201">
                  <c:v>-32.172440944881892</c:v>
                </c:pt>
                <c:pt idx="202">
                  <c:v>-32.336482939632546</c:v>
                </c:pt>
                <c:pt idx="203">
                  <c:v>-32.500524934383208</c:v>
                </c:pt>
                <c:pt idx="204">
                  <c:v>-32.664566929133855</c:v>
                </c:pt>
                <c:pt idx="205">
                  <c:v>-32.828608923884516</c:v>
                </c:pt>
                <c:pt idx="206">
                  <c:v>-32.992650918635171</c:v>
                </c:pt>
                <c:pt idx="207">
                  <c:v>-33.156692913385825</c:v>
                </c:pt>
                <c:pt idx="208">
                  <c:v>-33.320734908136487</c:v>
                </c:pt>
                <c:pt idx="209">
                  <c:v>-33.484776902887141</c:v>
                </c:pt>
                <c:pt idx="210">
                  <c:v>-33.648818897637796</c:v>
                </c:pt>
                <c:pt idx="211">
                  <c:v>-33.812860892388457</c:v>
                </c:pt>
                <c:pt idx="212">
                  <c:v>-33.976902887139104</c:v>
                </c:pt>
                <c:pt idx="213">
                  <c:v>-34.140944881889766</c:v>
                </c:pt>
                <c:pt idx="214">
                  <c:v>-34.30498687664042</c:v>
                </c:pt>
                <c:pt idx="215">
                  <c:v>-34.469028871391075</c:v>
                </c:pt>
                <c:pt idx="216">
                  <c:v>-34.633070866141736</c:v>
                </c:pt>
                <c:pt idx="217">
                  <c:v>-34.797112860892391</c:v>
                </c:pt>
                <c:pt idx="218">
                  <c:v>-34.961154855643045</c:v>
                </c:pt>
                <c:pt idx="219">
                  <c:v>-35.125196850393699</c:v>
                </c:pt>
                <c:pt idx="220">
                  <c:v>-35.289238845144361</c:v>
                </c:pt>
                <c:pt idx="221">
                  <c:v>-35.453280839895015</c:v>
                </c:pt>
                <c:pt idx="222">
                  <c:v>-35.61732283464567</c:v>
                </c:pt>
                <c:pt idx="223">
                  <c:v>-35.781364829396331</c:v>
                </c:pt>
                <c:pt idx="224">
                  <c:v>-35.945406824146978</c:v>
                </c:pt>
                <c:pt idx="225">
                  <c:v>-36.10944881889764</c:v>
                </c:pt>
                <c:pt idx="226">
                  <c:v>-36.273490813648294</c:v>
                </c:pt>
                <c:pt idx="227">
                  <c:v>-36.437532808398949</c:v>
                </c:pt>
                <c:pt idx="228">
                  <c:v>-36.60157480314961</c:v>
                </c:pt>
                <c:pt idx="229">
                  <c:v>-36.765616797900265</c:v>
                </c:pt>
                <c:pt idx="230">
                  <c:v>-36.929658792650919</c:v>
                </c:pt>
                <c:pt idx="231">
                  <c:v>-37.09370078740158</c:v>
                </c:pt>
                <c:pt idx="232">
                  <c:v>-37.257742782152228</c:v>
                </c:pt>
                <c:pt idx="233">
                  <c:v>-37.421784776902889</c:v>
                </c:pt>
                <c:pt idx="234">
                  <c:v>-37.585826771653544</c:v>
                </c:pt>
                <c:pt idx="235">
                  <c:v>-37.749868766404198</c:v>
                </c:pt>
                <c:pt idx="236">
                  <c:v>-37.91391076115486</c:v>
                </c:pt>
                <c:pt idx="237">
                  <c:v>-38.077952755905514</c:v>
                </c:pt>
                <c:pt idx="238">
                  <c:v>-38.241994750656168</c:v>
                </c:pt>
                <c:pt idx="239">
                  <c:v>-38.406036745406823</c:v>
                </c:pt>
                <c:pt idx="240">
                  <c:v>-38.570078740157484</c:v>
                </c:pt>
                <c:pt idx="241">
                  <c:v>-38.734120734908139</c:v>
                </c:pt>
                <c:pt idx="242">
                  <c:v>-38.898162729658793</c:v>
                </c:pt>
                <c:pt idx="243">
                  <c:v>-39.062204724409447</c:v>
                </c:pt>
                <c:pt idx="244">
                  <c:v>-39.226246719160102</c:v>
                </c:pt>
                <c:pt idx="245">
                  <c:v>-39.390288713910763</c:v>
                </c:pt>
                <c:pt idx="246">
                  <c:v>-39.554330708661418</c:v>
                </c:pt>
                <c:pt idx="247">
                  <c:v>-39.718372703412072</c:v>
                </c:pt>
                <c:pt idx="248">
                  <c:v>-39.882414698162734</c:v>
                </c:pt>
                <c:pt idx="249">
                  <c:v>-40.046456692913381</c:v>
                </c:pt>
                <c:pt idx="250">
                  <c:v>-40.210498687664042</c:v>
                </c:pt>
                <c:pt idx="251">
                  <c:v>-40.374540682414704</c:v>
                </c:pt>
                <c:pt idx="252">
                  <c:v>-40.538582677165351</c:v>
                </c:pt>
                <c:pt idx="253">
                  <c:v>-40.702624671916013</c:v>
                </c:pt>
                <c:pt idx="254">
                  <c:v>-40.866666666666667</c:v>
                </c:pt>
                <c:pt idx="255">
                  <c:v>-41.030708661417322</c:v>
                </c:pt>
                <c:pt idx="256">
                  <c:v>-41.194750656167983</c:v>
                </c:pt>
                <c:pt idx="257">
                  <c:v>-41.358792650918637</c:v>
                </c:pt>
                <c:pt idx="258">
                  <c:v>-41.522834645669292</c:v>
                </c:pt>
                <c:pt idx="259">
                  <c:v>-41.686876640419946</c:v>
                </c:pt>
                <c:pt idx="260">
                  <c:v>-41.850918635170608</c:v>
                </c:pt>
                <c:pt idx="261">
                  <c:v>-42.014960629921262</c:v>
                </c:pt>
                <c:pt idx="262">
                  <c:v>-42.179002624671917</c:v>
                </c:pt>
                <c:pt idx="263">
                  <c:v>-42.343044619422571</c:v>
                </c:pt>
                <c:pt idx="264">
                  <c:v>-42.507086614173225</c:v>
                </c:pt>
                <c:pt idx="265">
                  <c:v>-42.671128608923887</c:v>
                </c:pt>
                <c:pt idx="266">
                  <c:v>-42.835170603674541</c:v>
                </c:pt>
                <c:pt idx="267">
                  <c:v>-42.999212598425196</c:v>
                </c:pt>
                <c:pt idx="268">
                  <c:v>-43.163254593175857</c:v>
                </c:pt>
                <c:pt idx="269">
                  <c:v>-43.327296587926504</c:v>
                </c:pt>
                <c:pt idx="270">
                  <c:v>-43.491338582677166</c:v>
                </c:pt>
                <c:pt idx="271">
                  <c:v>-43.655380577427827</c:v>
                </c:pt>
                <c:pt idx="272">
                  <c:v>-43.819422572178475</c:v>
                </c:pt>
                <c:pt idx="273">
                  <c:v>-43.983464566929136</c:v>
                </c:pt>
                <c:pt idx="274">
                  <c:v>-44.147506561679791</c:v>
                </c:pt>
                <c:pt idx="275">
                  <c:v>-44.311548556430445</c:v>
                </c:pt>
                <c:pt idx="276">
                  <c:v>-44.475590551181106</c:v>
                </c:pt>
                <c:pt idx="277">
                  <c:v>-44.639632545931761</c:v>
                </c:pt>
                <c:pt idx="278">
                  <c:v>-44.803674540682415</c:v>
                </c:pt>
                <c:pt idx="279">
                  <c:v>-44.96771653543307</c:v>
                </c:pt>
                <c:pt idx="280">
                  <c:v>-45.131758530183724</c:v>
                </c:pt>
                <c:pt idx="281">
                  <c:v>-45.295800524934386</c:v>
                </c:pt>
                <c:pt idx="282">
                  <c:v>-45.45984251968504</c:v>
                </c:pt>
                <c:pt idx="283">
                  <c:v>-45.623884514435694</c:v>
                </c:pt>
                <c:pt idx="284">
                  <c:v>-45.787926509186349</c:v>
                </c:pt>
                <c:pt idx="285">
                  <c:v>-45.95196850393701</c:v>
                </c:pt>
                <c:pt idx="286">
                  <c:v>-46.116010498687665</c:v>
                </c:pt>
                <c:pt idx="287">
                  <c:v>-46.280052493438319</c:v>
                </c:pt>
                <c:pt idx="288">
                  <c:v>-46.444094488188981</c:v>
                </c:pt>
                <c:pt idx="289">
                  <c:v>-46.608136482939628</c:v>
                </c:pt>
                <c:pt idx="290">
                  <c:v>-46.772178477690289</c:v>
                </c:pt>
                <c:pt idx="291">
                  <c:v>-46.936220472440951</c:v>
                </c:pt>
                <c:pt idx="292">
                  <c:v>-47.100262467191598</c:v>
                </c:pt>
                <c:pt idx="293">
                  <c:v>-47.26430446194226</c:v>
                </c:pt>
                <c:pt idx="294">
                  <c:v>-47.428346456692914</c:v>
                </c:pt>
                <c:pt idx="295">
                  <c:v>-47.592388451443568</c:v>
                </c:pt>
                <c:pt idx="296">
                  <c:v>-47.75643044619423</c:v>
                </c:pt>
                <c:pt idx="297">
                  <c:v>-47.920472440944884</c:v>
                </c:pt>
                <c:pt idx="298">
                  <c:v>-48.084514435695539</c:v>
                </c:pt>
                <c:pt idx="299">
                  <c:v>-48.248556430446193</c:v>
                </c:pt>
                <c:pt idx="300">
                  <c:v>-48.412598425196848</c:v>
                </c:pt>
                <c:pt idx="301">
                  <c:v>-48.576640419947509</c:v>
                </c:pt>
                <c:pt idx="302">
                  <c:v>-48.740682414698163</c:v>
                </c:pt>
                <c:pt idx="303">
                  <c:v>-48.904724409448818</c:v>
                </c:pt>
                <c:pt idx="304">
                  <c:v>-49.068766404199472</c:v>
                </c:pt>
                <c:pt idx="305">
                  <c:v>-49.232808398950134</c:v>
                </c:pt>
                <c:pt idx="306">
                  <c:v>-49.396850393700788</c:v>
                </c:pt>
                <c:pt idx="307">
                  <c:v>-49.560892388451443</c:v>
                </c:pt>
                <c:pt idx="308">
                  <c:v>-49.724934383202104</c:v>
                </c:pt>
                <c:pt idx="309">
                  <c:v>-49.888976377952751</c:v>
                </c:pt>
                <c:pt idx="310">
                  <c:v>-50.053018372703413</c:v>
                </c:pt>
                <c:pt idx="311">
                  <c:v>-50.217060367454074</c:v>
                </c:pt>
                <c:pt idx="312">
                  <c:v>-50.381102362204722</c:v>
                </c:pt>
                <c:pt idx="313">
                  <c:v>-50.545144356955383</c:v>
                </c:pt>
                <c:pt idx="314">
                  <c:v>-50.709186351706037</c:v>
                </c:pt>
                <c:pt idx="315">
                  <c:v>-50.873228346456692</c:v>
                </c:pt>
                <c:pt idx="316">
                  <c:v>-51.037270341207353</c:v>
                </c:pt>
                <c:pt idx="317">
                  <c:v>-51.201312335958008</c:v>
                </c:pt>
                <c:pt idx="318">
                  <c:v>-51.365354330708662</c:v>
                </c:pt>
                <c:pt idx="319">
                  <c:v>-51.529396325459317</c:v>
                </c:pt>
                <c:pt idx="320">
                  <c:v>-51.693438320209971</c:v>
                </c:pt>
                <c:pt idx="321">
                  <c:v>-51.857480314960632</c:v>
                </c:pt>
                <c:pt idx="322">
                  <c:v>-52.021522309711294</c:v>
                </c:pt>
                <c:pt idx="323">
                  <c:v>-52.185564304461941</c:v>
                </c:pt>
                <c:pt idx="324">
                  <c:v>-52.349606299212596</c:v>
                </c:pt>
                <c:pt idx="325">
                  <c:v>-52.513648293963257</c:v>
                </c:pt>
                <c:pt idx="326">
                  <c:v>-52.677690288713912</c:v>
                </c:pt>
                <c:pt idx="327">
                  <c:v>-52.841732283464573</c:v>
                </c:pt>
                <c:pt idx="328">
                  <c:v>-53.00577427821522</c:v>
                </c:pt>
                <c:pt idx="329">
                  <c:v>-53.169816272965875</c:v>
                </c:pt>
                <c:pt idx="330">
                  <c:v>-53.333858267716536</c:v>
                </c:pt>
                <c:pt idx="331">
                  <c:v>-53.497900262467191</c:v>
                </c:pt>
                <c:pt idx="332">
                  <c:v>-53.661942257217852</c:v>
                </c:pt>
                <c:pt idx="333">
                  <c:v>-53.825984251968499</c:v>
                </c:pt>
                <c:pt idx="334">
                  <c:v>-53.990026246719161</c:v>
                </c:pt>
                <c:pt idx="335">
                  <c:v>-54.154068241469815</c:v>
                </c:pt>
                <c:pt idx="336">
                  <c:v>-54.318110236220477</c:v>
                </c:pt>
                <c:pt idx="337">
                  <c:v>-54.482152230971131</c:v>
                </c:pt>
                <c:pt idx="338">
                  <c:v>-54.646194225721779</c:v>
                </c:pt>
                <c:pt idx="339">
                  <c:v>-54.81023622047244</c:v>
                </c:pt>
                <c:pt idx="340">
                  <c:v>-54.974278215223094</c:v>
                </c:pt>
                <c:pt idx="341">
                  <c:v>-55.138320209973756</c:v>
                </c:pt>
                <c:pt idx="342">
                  <c:v>-55.302362204724417</c:v>
                </c:pt>
                <c:pt idx="343">
                  <c:v>-55.466404199475058</c:v>
                </c:pt>
                <c:pt idx="344">
                  <c:v>-55.630446194225719</c:v>
                </c:pt>
                <c:pt idx="345">
                  <c:v>-55.794488188976381</c:v>
                </c:pt>
                <c:pt idx="346">
                  <c:v>-55.958530183727035</c:v>
                </c:pt>
                <c:pt idx="347">
                  <c:v>-56.122572178477697</c:v>
                </c:pt>
                <c:pt idx="348">
                  <c:v>-56.286614173228344</c:v>
                </c:pt>
                <c:pt idx="349">
                  <c:v>-56.450656167978998</c:v>
                </c:pt>
                <c:pt idx="350">
                  <c:v>-56.61469816272966</c:v>
                </c:pt>
                <c:pt idx="351">
                  <c:v>-56.778740157480314</c:v>
                </c:pt>
                <c:pt idx="352">
                  <c:v>-56.942782152230976</c:v>
                </c:pt>
                <c:pt idx="353">
                  <c:v>-57.106824146981623</c:v>
                </c:pt>
                <c:pt idx="354">
                  <c:v>-57.270866141732284</c:v>
                </c:pt>
                <c:pt idx="355">
                  <c:v>-57.434908136482939</c:v>
                </c:pt>
                <c:pt idx="356">
                  <c:v>-57.5989501312336</c:v>
                </c:pt>
                <c:pt idx="357">
                  <c:v>-57.762992125984255</c:v>
                </c:pt>
                <c:pt idx="358">
                  <c:v>-57.927034120734902</c:v>
                </c:pt>
                <c:pt idx="359">
                  <c:v>-58.091076115485563</c:v>
                </c:pt>
                <c:pt idx="360">
                  <c:v>-58.255118110236218</c:v>
                </c:pt>
                <c:pt idx="361">
                  <c:v>-58.419160104986879</c:v>
                </c:pt>
                <c:pt idx="362">
                  <c:v>-58.583202099737534</c:v>
                </c:pt>
                <c:pt idx="363">
                  <c:v>-58.747244094488181</c:v>
                </c:pt>
                <c:pt idx="364">
                  <c:v>-58.911286089238843</c:v>
                </c:pt>
                <c:pt idx="365">
                  <c:v>-59.075328083989504</c:v>
                </c:pt>
                <c:pt idx="366">
                  <c:v>-59.239370078740158</c:v>
                </c:pt>
                <c:pt idx="367">
                  <c:v>-59.40341207349082</c:v>
                </c:pt>
                <c:pt idx="368">
                  <c:v>-59.567454068241467</c:v>
                </c:pt>
                <c:pt idx="369">
                  <c:v>-59.731496062992122</c:v>
                </c:pt>
                <c:pt idx="370">
                  <c:v>-59.895538057742783</c:v>
                </c:pt>
                <c:pt idx="371">
                  <c:v>-60.059580052493438</c:v>
                </c:pt>
                <c:pt idx="372">
                  <c:v>-60.223622047244099</c:v>
                </c:pt>
                <c:pt idx="373">
                  <c:v>-60.387664041994746</c:v>
                </c:pt>
                <c:pt idx="374">
                  <c:v>-60.551706036745401</c:v>
                </c:pt>
                <c:pt idx="375">
                  <c:v>-60.715748031496062</c:v>
                </c:pt>
                <c:pt idx="376">
                  <c:v>-60.879790026246724</c:v>
                </c:pt>
                <c:pt idx="377">
                  <c:v>-61.043832020997378</c:v>
                </c:pt>
                <c:pt idx="378">
                  <c:v>-61.207874015748025</c:v>
                </c:pt>
                <c:pt idx="379">
                  <c:v>-61.371916010498687</c:v>
                </c:pt>
                <c:pt idx="380">
                  <c:v>-61.535958005249341</c:v>
                </c:pt>
                <c:pt idx="381">
                  <c:v>-61.7</c:v>
                </c:pt>
                <c:pt idx="382">
                  <c:v>-61.864041994750657</c:v>
                </c:pt>
                <c:pt idx="383">
                  <c:v>-62.028083989501305</c:v>
                </c:pt>
                <c:pt idx="384">
                  <c:v>-62.192125984251966</c:v>
                </c:pt>
                <c:pt idx="385">
                  <c:v>-62.356167979002628</c:v>
                </c:pt>
                <c:pt idx="386">
                  <c:v>-62.520209973753282</c:v>
                </c:pt>
                <c:pt idx="387">
                  <c:v>-62.684251968503943</c:v>
                </c:pt>
                <c:pt idx="388">
                  <c:v>-62.848293963254591</c:v>
                </c:pt>
                <c:pt idx="389">
                  <c:v>-63.012335958005245</c:v>
                </c:pt>
                <c:pt idx="390">
                  <c:v>-63.176377952755907</c:v>
                </c:pt>
                <c:pt idx="391">
                  <c:v>-63.340419947506561</c:v>
                </c:pt>
                <c:pt idx="392">
                  <c:v>-63.504461942257223</c:v>
                </c:pt>
                <c:pt idx="393">
                  <c:v>-63.66850393700787</c:v>
                </c:pt>
                <c:pt idx="394">
                  <c:v>-63.832545931758531</c:v>
                </c:pt>
                <c:pt idx="395">
                  <c:v>-63.996587926509193</c:v>
                </c:pt>
                <c:pt idx="396">
                  <c:v>-64.16062992125984</c:v>
                </c:pt>
                <c:pt idx="397">
                  <c:v>-64.324671916010502</c:v>
                </c:pt>
                <c:pt idx="398">
                  <c:v>-64.488713910761149</c:v>
                </c:pt>
                <c:pt idx="399">
                  <c:v>-64.65275590551181</c:v>
                </c:pt>
                <c:pt idx="400">
                  <c:v>-64.816797900262472</c:v>
                </c:pt>
                <c:pt idx="401">
                  <c:v>-64.980839895013119</c:v>
                </c:pt>
                <c:pt idx="402">
                  <c:v>-65.144881889763781</c:v>
                </c:pt>
                <c:pt idx="403">
                  <c:v>-65.308923884514428</c:v>
                </c:pt>
                <c:pt idx="404">
                  <c:v>-65.472965879265089</c:v>
                </c:pt>
                <c:pt idx="405">
                  <c:v>-65.637007874015751</c:v>
                </c:pt>
                <c:pt idx="406">
                  <c:v>-65.801049868766412</c:v>
                </c:pt>
                <c:pt idx="407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6-4FCC-8FF4-9D089B7CA2DE}"/>
            </c:ext>
          </c:extLst>
        </c:ser>
        <c:ser>
          <c:idx val="7"/>
          <c:order val="1"/>
          <c:tx>
            <c:strRef>
              <c:f>'013C'!$BM$11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'013C'!$BM$14:$BM$950</c:f>
              <c:numCache>
                <c:formatCode>0.0</c:formatCode>
                <c:ptCount val="937"/>
                <c:pt idx="0">
                  <c:v>2.2893722517424249</c:v>
                </c:pt>
                <c:pt idx="1">
                  <c:v>2.2285164190565325</c:v>
                </c:pt>
                <c:pt idx="2">
                  <c:v>2.2764352796548324</c:v>
                </c:pt>
                <c:pt idx="3">
                  <c:v>2.3476811403001578</c:v>
                </c:pt>
                <c:pt idx="4">
                  <c:v>2.4045446912081396</c:v>
                </c:pt>
                <c:pt idx="5">
                  <c:v>2.6022025267235729</c:v>
                </c:pt>
                <c:pt idx="6">
                  <c:v>1.8369826414176789</c:v>
                </c:pt>
                <c:pt idx="7">
                  <c:v>1.6206090859530016</c:v>
                </c:pt>
                <c:pt idx="8">
                  <c:v>1.6648393591141897</c:v>
                </c:pt>
                <c:pt idx="9">
                  <c:v>1.8052577769134082</c:v>
                </c:pt>
                <c:pt idx="10">
                  <c:v>2.2773377706373723</c:v>
                </c:pt>
                <c:pt idx="11">
                  <c:v>2.2029490969843284</c:v>
                </c:pt>
                <c:pt idx="12">
                  <c:v>3.1995341884328106</c:v>
                </c:pt>
                <c:pt idx="13">
                  <c:v>3.0966061883641607</c:v>
                </c:pt>
                <c:pt idx="14">
                  <c:v>2.761563291525766</c:v>
                </c:pt>
                <c:pt idx="15">
                  <c:v>2.9270524256640478</c:v>
                </c:pt>
                <c:pt idx="16">
                  <c:v>2.8433717637302682</c:v>
                </c:pt>
                <c:pt idx="17">
                  <c:v>2.8714122687116217</c:v>
                </c:pt>
                <c:pt idx="18">
                  <c:v>2.913947598625469</c:v>
                </c:pt>
                <c:pt idx="19">
                  <c:v>2.8107407338981116</c:v>
                </c:pt>
                <c:pt idx="20">
                  <c:v>2.952021958352526</c:v>
                </c:pt>
                <c:pt idx="21">
                  <c:v>2.7150219597655703</c:v>
                </c:pt>
                <c:pt idx="22">
                  <c:v>2.5906177887158885</c:v>
                </c:pt>
                <c:pt idx="23">
                  <c:v>2.8587716211944714</c:v>
                </c:pt>
                <c:pt idx="24">
                  <c:v>2.9420421913645711</c:v>
                </c:pt>
                <c:pt idx="25">
                  <c:v>2.8888114057240801</c:v>
                </c:pt>
                <c:pt idx="26">
                  <c:v>3.0538672091574761</c:v>
                </c:pt>
                <c:pt idx="27">
                  <c:v>2.7554346594484627</c:v>
                </c:pt>
                <c:pt idx="28">
                  <c:v>3.314660618406386</c:v>
                </c:pt>
                <c:pt idx="29">
                  <c:v>3.0727620624841299</c:v>
                </c:pt>
                <c:pt idx="30">
                  <c:v>3.1578600922386393</c:v>
                </c:pt>
                <c:pt idx="31">
                  <c:v>3.1172799818890167</c:v>
                </c:pt>
                <c:pt idx="32">
                  <c:v>3.0830999535082397</c:v>
                </c:pt>
                <c:pt idx="33">
                  <c:v>3.0008526206448116</c:v>
                </c:pt>
                <c:pt idx="34">
                  <c:v>3.1374770335926505</c:v>
                </c:pt>
                <c:pt idx="35">
                  <c:v>3.2572808767242187</c:v>
                </c:pt>
                <c:pt idx="36">
                  <c:v>2.9180440531136584</c:v>
                </c:pt>
                <c:pt idx="37">
                  <c:v>3.1900544534765185</c:v>
                </c:pt>
                <c:pt idx="38">
                  <c:v>3.0925754437103845</c:v>
                </c:pt>
                <c:pt idx="39">
                  <c:v>3.2071644542328497</c:v>
                </c:pt>
                <c:pt idx="40">
                  <c:v>3.1413114805615456</c:v>
                </c:pt>
                <c:pt idx="41">
                  <c:v>3.0638404600042333</c:v>
                </c:pt>
                <c:pt idx="42">
                  <c:v>3.1089690683187499</c:v>
                </c:pt>
                <c:pt idx="43">
                  <c:v>3.1593536732986713</c:v>
                </c:pt>
                <c:pt idx="44">
                  <c:v>3.1359695380121062</c:v>
                </c:pt>
                <c:pt idx="45">
                  <c:v>3.178252709009814</c:v>
                </c:pt>
                <c:pt idx="46">
                  <c:v>2.9338282408703868</c:v>
                </c:pt>
                <c:pt idx="47">
                  <c:v>3.2453077287489331</c:v>
                </c:pt>
                <c:pt idx="48">
                  <c:v>3.1794362062299659</c:v>
                </c:pt>
                <c:pt idx="49">
                  <c:v>3.1267135391474405</c:v>
                </c:pt>
                <c:pt idx="50">
                  <c:v>3.1303003212447367</c:v>
                </c:pt>
                <c:pt idx="51">
                  <c:v>3.1722369465656679</c:v>
                </c:pt>
                <c:pt idx="52">
                  <c:v>3.2115352057234592</c:v>
                </c:pt>
                <c:pt idx="53">
                  <c:v>3.1780455941806594</c:v>
                </c:pt>
                <c:pt idx="54">
                  <c:v>3.2469150473941526</c:v>
                </c:pt>
                <c:pt idx="55">
                  <c:v>3.2415189887048457</c:v>
                </c:pt>
                <c:pt idx="56">
                  <c:v>3.2259580795787444</c:v>
                </c:pt>
                <c:pt idx="57">
                  <c:v>3.2475493373721238</c:v>
                </c:pt>
                <c:pt idx="58">
                  <c:v>3.3048966141893503</c:v>
                </c:pt>
                <c:pt idx="59">
                  <c:v>3.3461636248874087</c:v>
                </c:pt>
                <c:pt idx="60">
                  <c:v>3.0832414763977756</c:v>
                </c:pt>
                <c:pt idx="61">
                  <c:v>3.2931263538494737</c:v>
                </c:pt>
                <c:pt idx="62">
                  <c:v>3.2930962702471072</c:v>
                </c:pt>
                <c:pt idx="63">
                  <c:v>3.3069422938478272</c:v>
                </c:pt>
                <c:pt idx="64">
                  <c:v>3.2764772113695195</c:v>
                </c:pt>
                <c:pt idx="65">
                  <c:v>3.3118591542106763</c:v>
                </c:pt>
                <c:pt idx="66">
                  <c:v>3.3408452859158495</c:v>
                </c:pt>
                <c:pt idx="67">
                  <c:v>3.3327059289277376</c:v>
                </c:pt>
                <c:pt idx="68">
                  <c:v>3.3593552751876818</c:v>
                </c:pt>
                <c:pt idx="69">
                  <c:v>3.3864968104435564</c:v>
                </c:pt>
                <c:pt idx="70">
                  <c:v>3.3794907024363581</c:v>
                </c:pt>
                <c:pt idx="71">
                  <c:v>3.3597311730051391</c:v>
                </c:pt>
                <c:pt idx="72">
                  <c:v>3.1922314897607236</c:v>
                </c:pt>
                <c:pt idx="73">
                  <c:v>3.2204557966337539</c:v>
                </c:pt>
                <c:pt idx="74">
                  <c:v>3.3750208633700995</c:v>
                </c:pt>
                <c:pt idx="75">
                  <c:v>3.0472146718040483</c:v>
                </c:pt>
                <c:pt idx="76">
                  <c:v>2.4829447401786449</c:v>
                </c:pt>
                <c:pt idx="77">
                  <c:v>2.7595648645575475</c:v>
                </c:pt>
                <c:pt idx="78">
                  <c:v>3.1878118208956994</c:v>
                </c:pt>
                <c:pt idx="79">
                  <c:v>3.0083366340505369</c:v>
                </c:pt>
                <c:pt idx="80">
                  <c:v>2.638930941901064</c:v>
                </c:pt>
                <c:pt idx="81">
                  <c:v>2.2979228644633491</c:v>
                </c:pt>
                <c:pt idx="82">
                  <c:v>2.4402638590901131</c:v>
                </c:pt>
                <c:pt idx="83">
                  <c:v>2.8477685481515218</c:v>
                </c:pt>
                <c:pt idx="84">
                  <c:v>3.2182291295699694</c:v>
                </c:pt>
                <c:pt idx="85">
                  <c:v>3.2331546281953205</c:v>
                </c:pt>
                <c:pt idx="86">
                  <c:v>2.5228355190008336</c:v>
                </c:pt>
                <c:pt idx="87">
                  <c:v>1.9899945630239904</c:v>
                </c:pt>
                <c:pt idx="88">
                  <c:v>2.1004286664135976</c:v>
                </c:pt>
                <c:pt idx="89">
                  <c:v>2.4078688905977916</c:v>
                </c:pt>
                <c:pt idx="90">
                  <c:v>2.8310640280603203</c:v>
                </c:pt>
                <c:pt idx="91">
                  <c:v>3.143182513102234</c:v>
                </c:pt>
                <c:pt idx="92">
                  <c:v>3.2210865163585507</c:v>
                </c:pt>
                <c:pt idx="93">
                  <c:v>3.2939212108031102</c:v>
                </c:pt>
                <c:pt idx="94">
                  <c:v>3.2409161686189796</c:v>
                </c:pt>
                <c:pt idx="95">
                  <c:v>3.2268848041385096</c:v>
                </c:pt>
                <c:pt idx="96">
                  <c:v>3.268984163555642</c:v>
                </c:pt>
                <c:pt idx="97">
                  <c:v>2.9774992134774125</c:v>
                </c:pt>
                <c:pt idx="98">
                  <c:v>2.9484374541343046</c:v>
                </c:pt>
                <c:pt idx="99">
                  <c:v>3.2465495405843212</c:v>
                </c:pt>
                <c:pt idx="100">
                  <c:v>3.2263891392714434</c:v>
                </c:pt>
                <c:pt idx="101">
                  <c:v>3.2536324919922106</c:v>
                </c:pt>
                <c:pt idx="102">
                  <c:v>3.277182653748822</c:v>
                </c:pt>
                <c:pt idx="103">
                  <c:v>3.2692790413009991</c:v>
                </c:pt>
                <c:pt idx="104">
                  <c:v>3.3011081883640156</c:v>
                </c:pt>
                <c:pt idx="105">
                  <c:v>3.3226417530359953</c:v>
                </c:pt>
                <c:pt idx="106">
                  <c:v>3.3083930548349101</c:v>
                </c:pt>
                <c:pt idx="107">
                  <c:v>3.3072738349546467</c:v>
                </c:pt>
                <c:pt idx="108">
                  <c:v>3.3059954581422071</c:v>
                </c:pt>
                <c:pt idx="109">
                  <c:v>3.2671860673684043</c:v>
                </c:pt>
                <c:pt idx="110">
                  <c:v>3.2364894566367681</c:v>
                </c:pt>
                <c:pt idx="111">
                  <c:v>3.2736727646286057</c:v>
                </c:pt>
                <c:pt idx="112">
                  <c:v>3.2751255623188733</c:v>
                </c:pt>
                <c:pt idx="113">
                  <c:v>3.2829457677519991</c:v>
                </c:pt>
                <c:pt idx="114">
                  <c:v>3.3019221748696705</c:v>
                </c:pt>
                <c:pt idx="115">
                  <c:v>3.2681968063631324</c:v>
                </c:pt>
                <c:pt idx="116">
                  <c:v>3.2788355421405289</c:v>
                </c:pt>
                <c:pt idx="117">
                  <c:v>3.2935215367704798</c:v>
                </c:pt>
                <c:pt idx="118">
                  <c:v>3.2958906256118046</c:v>
                </c:pt>
                <c:pt idx="119">
                  <c:v>3.2868246092907607</c:v>
                </c:pt>
                <c:pt idx="120">
                  <c:v>3.318186795309809</c:v>
                </c:pt>
                <c:pt idx="121">
                  <c:v>3.2968203517056986</c:v>
                </c:pt>
                <c:pt idx="122">
                  <c:v>3.2479844274510672</c:v>
                </c:pt>
                <c:pt idx="123">
                  <c:v>3.2133939272767917</c:v>
                </c:pt>
                <c:pt idx="124">
                  <c:v>3.2951192763533665</c:v>
                </c:pt>
                <c:pt idx="125">
                  <c:v>3.2819102529572102</c:v>
                </c:pt>
                <c:pt idx="126">
                  <c:v>3.2504194386408365</c:v>
                </c:pt>
                <c:pt idx="127">
                  <c:v>3.2800631069808279</c:v>
                </c:pt>
                <c:pt idx="128">
                  <c:v>3.3002848792465871</c:v>
                </c:pt>
                <c:pt idx="129">
                  <c:v>3.2839220654124555</c:v>
                </c:pt>
                <c:pt idx="130">
                  <c:v>3.3007271956573199</c:v>
                </c:pt>
                <c:pt idx="131">
                  <c:v>3.2715109196350953</c:v>
                </c:pt>
                <c:pt idx="132">
                  <c:v>3.2887976471535283</c:v>
                </c:pt>
                <c:pt idx="133">
                  <c:v>3.2587496968716474</c:v>
                </c:pt>
                <c:pt idx="134">
                  <c:v>3.3025032946692869</c:v>
                </c:pt>
                <c:pt idx="135">
                  <c:v>3.3187029754004169</c:v>
                </c:pt>
                <c:pt idx="136">
                  <c:v>3.3459303191553431</c:v>
                </c:pt>
                <c:pt idx="137">
                  <c:v>3.361145025408864</c:v>
                </c:pt>
                <c:pt idx="138">
                  <c:v>3.2717367478920876</c:v>
                </c:pt>
                <c:pt idx="139">
                  <c:v>3.3382150660640644</c:v>
                </c:pt>
                <c:pt idx="140">
                  <c:v>3.3501067082319462</c:v>
                </c:pt>
                <c:pt idx="141">
                  <c:v>3.3035347692605441</c:v>
                </c:pt>
                <c:pt idx="142">
                  <c:v>3.2856491628817239</c:v>
                </c:pt>
                <c:pt idx="143">
                  <c:v>3.3235184876697028</c:v>
                </c:pt>
                <c:pt idx="144">
                  <c:v>3.1992999106913045</c:v>
                </c:pt>
                <c:pt idx="145">
                  <c:v>3.1468086772209869</c:v>
                </c:pt>
                <c:pt idx="146">
                  <c:v>3.3917341087699673</c:v>
                </c:pt>
                <c:pt idx="147">
                  <c:v>3.3343995219494262</c:v>
                </c:pt>
                <c:pt idx="148">
                  <c:v>3.3473324580649866</c:v>
                </c:pt>
                <c:pt idx="149">
                  <c:v>3.4291424094936489</c:v>
                </c:pt>
                <c:pt idx="150">
                  <c:v>3.4000135415696855</c:v>
                </c:pt>
                <c:pt idx="151">
                  <c:v>3.4570722383624037</c:v>
                </c:pt>
                <c:pt idx="152">
                  <c:v>3.31133214526669</c:v>
                </c:pt>
                <c:pt idx="153">
                  <c:v>3.3046114036188099</c:v>
                </c:pt>
                <c:pt idx="154">
                  <c:v>3.3170337819381515</c:v>
                </c:pt>
                <c:pt idx="155">
                  <c:v>3.3321987790428889</c:v>
                </c:pt>
                <c:pt idx="156">
                  <c:v>3.3767899295598061</c:v>
                </c:pt>
                <c:pt idx="157">
                  <c:v>3.3440216286694757</c:v>
                </c:pt>
                <c:pt idx="158">
                  <c:v>3.3273494525461085</c:v>
                </c:pt>
                <c:pt idx="159">
                  <c:v>3.3317090504364502</c:v>
                </c:pt>
                <c:pt idx="160">
                  <c:v>3.3232621079700113</c:v>
                </c:pt>
                <c:pt idx="161">
                  <c:v>3.292942498294916</c:v>
                </c:pt>
                <c:pt idx="162">
                  <c:v>3.3066955720772695</c:v>
                </c:pt>
                <c:pt idx="163">
                  <c:v>3.3264041325919496</c:v>
                </c:pt>
                <c:pt idx="164">
                  <c:v>3.3087455036966316</c:v>
                </c:pt>
                <c:pt idx="165">
                  <c:v>3.3172537660701598</c:v>
                </c:pt>
                <c:pt idx="166">
                  <c:v>3.3286354271809739</c:v>
                </c:pt>
                <c:pt idx="167">
                  <c:v>3.3521108167647227</c:v>
                </c:pt>
                <c:pt idx="168">
                  <c:v>3.372661738050124</c:v>
                </c:pt>
                <c:pt idx="169">
                  <c:v>3.3522442433914534</c:v>
                </c:pt>
                <c:pt idx="170">
                  <c:v>3.2841838738183005</c:v>
                </c:pt>
                <c:pt idx="171">
                  <c:v>3.318950970743157</c:v>
                </c:pt>
                <c:pt idx="172">
                  <c:v>3.3313347401737672</c:v>
                </c:pt>
                <c:pt idx="173">
                  <c:v>3.3439747211581463</c:v>
                </c:pt>
                <c:pt idx="174">
                  <c:v>3.3352375117596047</c:v>
                </c:pt>
                <c:pt idx="175">
                  <c:v>3.3381873352301867</c:v>
                </c:pt>
                <c:pt idx="176">
                  <c:v>3.3539568924457184</c:v>
                </c:pt>
                <c:pt idx="177">
                  <c:v>3.3384403925108384</c:v>
                </c:pt>
                <c:pt idx="178">
                  <c:v>3.327841144371845</c:v>
                </c:pt>
                <c:pt idx="179">
                  <c:v>3.3359046720541183</c:v>
                </c:pt>
                <c:pt idx="180">
                  <c:v>3.3615742729856359</c:v>
                </c:pt>
                <c:pt idx="181">
                  <c:v>3.3654126359573588</c:v>
                </c:pt>
                <c:pt idx="182">
                  <c:v>3.3553440348875028</c:v>
                </c:pt>
                <c:pt idx="183">
                  <c:v>3.3351175744777208</c:v>
                </c:pt>
                <c:pt idx="184">
                  <c:v>3.3289156329988829</c:v>
                </c:pt>
                <c:pt idx="185">
                  <c:v>3.3268892099943836</c:v>
                </c:pt>
                <c:pt idx="186">
                  <c:v>3.3127905714942179</c:v>
                </c:pt>
                <c:pt idx="187">
                  <c:v>3.3425949165072133</c:v>
                </c:pt>
                <c:pt idx="188">
                  <c:v>3.3332621791417183</c:v>
                </c:pt>
                <c:pt idx="189">
                  <c:v>3.3441331531540843</c:v>
                </c:pt>
                <c:pt idx="190">
                  <c:v>3.3559232136493975</c:v>
                </c:pt>
                <c:pt idx="191">
                  <c:v>3.3263465138600909</c:v>
                </c:pt>
                <c:pt idx="192">
                  <c:v>3.3226343475077762</c:v>
                </c:pt>
                <c:pt idx="193">
                  <c:v>3.3207117522472687</c:v>
                </c:pt>
                <c:pt idx="194">
                  <c:v>3.3406595701742456</c:v>
                </c:pt>
                <c:pt idx="195">
                  <c:v>3.3226198977579986</c:v>
                </c:pt>
                <c:pt idx="196">
                  <c:v>3.315109775806143</c:v>
                </c:pt>
                <c:pt idx="197">
                  <c:v>3.3235019858899344</c:v>
                </c:pt>
                <c:pt idx="198">
                  <c:v>3.3505279182153562</c:v>
                </c:pt>
                <c:pt idx="199">
                  <c:v>3.3795297123568147</c:v>
                </c:pt>
                <c:pt idx="200">
                  <c:v>3.3760201334135513</c:v>
                </c:pt>
                <c:pt idx="201">
                  <c:v>3.3762748642877911</c:v>
                </c:pt>
                <c:pt idx="202">
                  <c:v>3.3865527117738567</c:v>
                </c:pt>
                <c:pt idx="203">
                  <c:v>3.3303426181503042</c:v>
                </c:pt>
                <c:pt idx="204">
                  <c:v>3.3069244190557758</c:v>
                </c:pt>
                <c:pt idx="205">
                  <c:v>3.3383695430219587</c:v>
                </c:pt>
                <c:pt idx="206">
                  <c:v>3.3439249946804415</c:v>
                </c:pt>
                <c:pt idx="207">
                  <c:v>3.3508120583928696</c:v>
                </c:pt>
                <c:pt idx="208">
                  <c:v>3.3659251596080475</c:v>
                </c:pt>
                <c:pt idx="209">
                  <c:v>3.3814461648939256</c:v>
                </c:pt>
                <c:pt idx="210">
                  <c:v>3.3862299859224652</c:v>
                </c:pt>
                <c:pt idx="211">
                  <c:v>3.3829417171098499</c:v>
                </c:pt>
                <c:pt idx="212">
                  <c:v>3.3871257156202894</c:v>
                </c:pt>
                <c:pt idx="213">
                  <c:v>3.3830375524222855</c:v>
                </c:pt>
                <c:pt idx="214">
                  <c:v>3.3765810818094604</c:v>
                </c:pt>
                <c:pt idx="215">
                  <c:v>3.377128227733142</c:v>
                </c:pt>
                <c:pt idx="216">
                  <c:v>3.3800196276588075</c:v>
                </c:pt>
                <c:pt idx="217">
                  <c:v>3.3851281457368287</c:v>
                </c:pt>
                <c:pt idx="218">
                  <c:v>3.3836463302623097</c:v>
                </c:pt>
                <c:pt idx="219">
                  <c:v>3.3914193096775147</c:v>
                </c:pt>
                <c:pt idx="220">
                  <c:v>3.392026329294676</c:v>
                </c:pt>
                <c:pt idx="221">
                  <c:v>3.3814437152723675</c:v>
                </c:pt>
                <c:pt idx="222">
                  <c:v>3.3835299744192184</c:v>
                </c:pt>
                <c:pt idx="223">
                  <c:v>3.3852030668902922</c:v>
                </c:pt>
                <c:pt idx="224">
                  <c:v>3.3953377546058299</c:v>
                </c:pt>
                <c:pt idx="225">
                  <c:v>3.3882593713055136</c:v>
                </c:pt>
                <c:pt idx="226">
                  <c:v>3.3868503643078047</c:v>
                </c:pt>
                <c:pt idx="227">
                  <c:v>3.3787842050760837</c:v>
                </c:pt>
                <c:pt idx="228">
                  <c:v>3.3791988201097523</c:v>
                </c:pt>
                <c:pt idx="229">
                  <c:v>3.3757982920107255</c:v>
                </c:pt>
                <c:pt idx="230">
                  <c:v>3.3592325212410143</c:v>
                </c:pt>
                <c:pt idx="231">
                  <c:v>3.3488298587459453</c:v>
                </c:pt>
                <c:pt idx="232">
                  <c:v>3.3544081476149588</c:v>
                </c:pt>
                <c:pt idx="233">
                  <c:v>3.3300056083603966</c:v>
                </c:pt>
                <c:pt idx="234">
                  <c:v>3.3366671789895808</c:v>
                </c:pt>
                <c:pt idx="235">
                  <c:v>3.3276774084551524</c:v>
                </c:pt>
                <c:pt idx="236">
                  <c:v>3.3271264382335786</c:v>
                </c:pt>
                <c:pt idx="237">
                  <c:v>3.3133482825554852</c:v>
                </c:pt>
                <c:pt idx="238">
                  <c:v>3.3015712650292395</c:v>
                </c:pt>
                <c:pt idx="239">
                  <c:v>3.2921421438108034</c:v>
                </c:pt>
                <c:pt idx="240">
                  <c:v>3.2966718570082221</c:v>
                </c:pt>
                <c:pt idx="241">
                  <c:v>3.2917668271193246</c:v>
                </c:pt>
                <c:pt idx="242">
                  <c:v>3.2990304952895677</c:v>
                </c:pt>
                <c:pt idx="243">
                  <c:v>3.2969370977396104</c:v>
                </c:pt>
                <c:pt idx="244">
                  <c:v>3.2980783303970336</c:v>
                </c:pt>
                <c:pt idx="245">
                  <c:v>3.2880057548154267</c:v>
                </c:pt>
                <c:pt idx="246">
                  <c:v>3.2817841463529098</c:v>
                </c:pt>
                <c:pt idx="247">
                  <c:v>3.2818701386768048</c:v>
                </c:pt>
                <c:pt idx="248">
                  <c:v>3.2932948997174103</c:v>
                </c:pt>
                <c:pt idx="249">
                  <c:v>3.2983871992907514</c:v>
                </c:pt>
                <c:pt idx="250">
                  <c:v>3.3078412324812216</c:v>
                </c:pt>
                <c:pt idx="251">
                  <c:v>3.3262376732194383</c:v>
                </c:pt>
                <c:pt idx="252">
                  <c:v>3.3608684505607598</c:v>
                </c:pt>
                <c:pt idx="253">
                  <c:v>3.338057897005323</c:v>
                </c:pt>
                <c:pt idx="254">
                  <c:v>3.3244512595471187</c:v>
                </c:pt>
                <c:pt idx="255">
                  <c:v>3.3271980872395472</c:v>
                </c:pt>
                <c:pt idx="256">
                  <c:v>3.3213603329384607</c:v>
                </c:pt>
                <c:pt idx="257">
                  <c:v>3.3175998182636541</c:v>
                </c:pt>
                <c:pt idx="258">
                  <c:v>3.3217163769789271</c:v>
                </c:pt>
                <c:pt idx="259">
                  <c:v>3.3254409954641226</c:v>
                </c:pt>
                <c:pt idx="260">
                  <c:v>3.3137854956807749</c:v>
                </c:pt>
                <c:pt idx="261">
                  <c:v>3.299683599066273</c:v>
                </c:pt>
                <c:pt idx="262">
                  <c:v>3.2948178205647016</c:v>
                </c:pt>
                <c:pt idx="263">
                  <c:v>3.292506236222132</c:v>
                </c:pt>
                <c:pt idx="264">
                  <c:v>3.3058444421623472</c:v>
                </c:pt>
                <c:pt idx="265">
                  <c:v>3.3132274495917882</c:v>
                </c:pt>
                <c:pt idx="266">
                  <c:v>3.3129859174500784</c:v>
                </c:pt>
                <c:pt idx="267">
                  <c:v>3.3148236271982179</c:v>
                </c:pt>
                <c:pt idx="268">
                  <c:v>3.3114458172254744</c:v>
                </c:pt>
                <c:pt idx="269">
                  <c:v>3.3041646710369261</c:v>
                </c:pt>
                <c:pt idx="270">
                  <c:v>3.3129250851998839</c:v>
                </c:pt>
                <c:pt idx="271">
                  <c:v>3.3003171434475118</c:v>
                </c:pt>
                <c:pt idx="272">
                  <c:v>3.3024429397169608</c:v>
                </c:pt>
                <c:pt idx="273">
                  <c:v>3.2902957316052932</c:v>
                </c:pt>
                <c:pt idx="274">
                  <c:v>3.2974713454717444</c:v>
                </c:pt>
                <c:pt idx="275">
                  <c:v>3.2889290825440005</c:v>
                </c:pt>
                <c:pt idx="276">
                  <c:v>3.2930968593510741</c:v>
                </c:pt>
                <c:pt idx="277">
                  <c:v>3.2907106882271919</c:v>
                </c:pt>
                <c:pt idx="278">
                  <c:v>3.2818923881492998</c:v>
                </c:pt>
                <c:pt idx="279">
                  <c:v>3.2890869732440211</c:v>
                </c:pt>
                <c:pt idx="280">
                  <c:v>3.2811699998901123</c:v>
                </c:pt>
                <c:pt idx="281">
                  <c:v>3.2794784919431343</c:v>
                </c:pt>
                <c:pt idx="282">
                  <c:v>3.2734651596230262</c:v>
                </c:pt>
                <c:pt idx="283">
                  <c:v>3.2773894359885012</c:v>
                </c:pt>
                <c:pt idx="284">
                  <c:v>3.2868989567849751</c:v>
                </c:pt>
                <c:pt idx="285">
                  <c:v>3.2849560284853054</c:v>
                </c:pt>
                <c:pt idx="286">
                  <c:v>3.2960090521877197</c:v>
                </c:pt>
                <c:pt idx="287">
                  <c:v>3.2940070445428997</c:v>
                </c:pt>
                <c:pt idx="288">
                  <c:v>3.2987239389165701</c:v>
                </c:pt>
                <c:pt idx="289">
                  <c:v>3.4138913646816262</c:v>
                </c:pt>
                <c:pt idx="290">
                  <c:v>3.3000859143719028</c:v>
                </c:pt>
                <c:pt idx="291">
                  <c:v>3.0025604845721672</c:v>
                </c:pt>
                <c:pt idx="292">
                  <c:v>3.2089241364998582</c:v>
                </c:pt>
                <c:pt idx="293">
                  <c:v>3.2691532874276366</c:v>
                </c:pt>
                <c:pt idx="294">
                  <c:v>3.2833727709231439</c:v>
                </c:pt>
                <c:pt idx="295">
                  <c:v>3.1903111758812943</c:v>
                </c:pt>
                <c:pt idx="296">
                  <c:v>3.0703964248811397</c:v>
                </c:pt>
                <c:pt idx="297">
                  <c:v>3.0827900415505964</c:v>
                </c:pt>
                <c:pt idx="298">
                  <c:v>3.0799035672362134</c:v>
                </c:pt>
                <c:pt idx="299">
                  <c:v>3.1472077549893425</c:v>
                </c:pt>
                <c:pt idx="300">
                  <c:v>3.1102316996863424</c:v>
                </c:pt>
                <c:pt idx="301">
                  <c:v>3.1347920460343524</c:v>
                </c:pt>
                <c:pt idx="302">
                  <c:v>2.9534171498986312</c:v>
                </c:pt>
                <c:pt idx="303">
                  <c:v>2.8087270524620327</c:v>
                </c:pt>
                <c:pt idx="304">
                  <c:v>2.7211950483455776</c:v>
                </c:pt>
                <c:pt idx="305">
                  <c:v>2.7395575071986724</c:v>
                </c:pt>
                <c:pt idx="306">
                  <c:v>2.7345428012061403</c:v>
                </c:pt>
                <c:pt idx="307">
                  <c:v>2.657377696767524</c:v>
                </c:pt>
                <c:pt idx="308">
                  <c:v>2.6063458459224358</c:v>
                </c:pt>
                <c:pt idx="309">
                  <c:v>2.6281745729940686</c:v>
                </c:pt>
                <c:pt idx="310">
                  <c:v>2.5598502595736154</c:v>
                </c:pt>
                <c:pt idx="311">
                  <c:v>2.6029879113306493</c:v>
                </c:pt>
                <c:pt idx="312">
                  <c:v>2.7054135147087806</c:v>
                </c:pt>
                <c:pt idx="313">
                  <c:v>2.692631819448227</c:v>
                </c:pt>
                <c:pt idx="314">
                  <c:v>2.6449414524931356</c:v>
                </c:pt>
                <c:pt idx="315">
                  <c:v>2.6964662871130982</c:v>
                </c:pt>
                <c:pt idx="316">
                  <c:v>2.627999716318878</c:v>
                </c:pt>
                <c:pt idx="317">
                  <c:v>2.7287829068946805</c:v>
                </c:pt>
                <c:pt idx="318">
                  <c:v>2.7697805158409867</c:v>
                </c:pt>
                <c:pt idx="319">
                  <c:v>2.7887848306476748</c:v>
                </c:pt>
                <c:pt idx="320">
                  <c:v>2.81472422973351</c:v>
                </c:pt>
                <c:pt idx="321">
                  <c:v>2.8365464598855925</c:v>
                </c:pt>
                <c:pt idx="322">
                  <c:v>2.8623150004822815</c:v>
                </c:pt>
                <c:pt idx="323">
                  <c:v>2.8698609668476154</c:v>
                </c:pt>
                <c:pt idx="324">
                  <c:v>2.8786105562571045</c:v>
                </c:pt>
                <c:pt idx="325">
                  <c:v>2.9230715655568877</c:v>
                </c:pt>
                <c:pt idx="326">
                  <c:v>2.9175682141506196</c:v>
                </c:pt>
                <c:pt idx="327">
                  <c:v>2.937999208577819</c:v>
                </c:pt>
                <c:pt idx="328">
                  <c:v>2.9274666101657183</c:v>
                </c:pt>
                <c:pt idx="329">
                  <c:v>2.9325731069507412</c:v>
                </c:pt>
                <c:pt idx="330">
                  <c:v>2.9461486361894966</c:v>
                </c:pt>
                <c:pt idx="331">
                  <c:v>2.9357897554266068</c:v>
                </c:pt>
                <c:pt idx="332">
                  <c:v>2.886938572521057</c:v>
                </c:pt>
                <c:pt idx="333">
                  <c:v>2.8763500612805997</c:v>
                </c:pt>
                <c:pt idx="334">
                  <c:v>2.8855742013896921</c:v>
                </c:pt>
                <c:pt idx="335">
                  <c:v>2.9242616850868148</c:v>
                </c:pt>
                <c:pt idx="336">
                  <c:v>2.9035118510741911</c:v>
                </c:pt>
                <c:pt idx="337">
                  <c:v>2.8335760509587926</c:v>
                </c:pt>
                <c:pt idx="338">
                  <c:v>2.8430129886815623</c:v>
                </c:pt>
                <c:pt idx="339">
                  <c:v>2.8821796274020137</c:v>
                </c:pt>
                <c:pt idx="340">
                  <c:v>2.8542795012783939</c:v>
                </c:pt>
                <c:pt idx="341">
                  <c:v>2.8893648445243745</c:v>
                </c:pt>
                <c:pt idx="342">
                  <c:v>2.8344898230720865</c:v>
                </c:pt>
                <c:pt idx="343">
                  <c:v>2.8300843331556242</c:v>
                </c:pt>
                <c:pt idx="344">
                  <c:v>2.8273047635046971</c:v>
                </c:pt>
                <c:pt idx="345">
                  <c:v>2.8884414834652978</c:v>
                </c:pt>
                <c:pt idx="346">
                  <c:v>2.8029071942725103</c:v>
                </c:pt>
                <c:pt idx="347">
                  <c:v>2.8168959589805089</c:v>
                </c:pt>
                <c:pt idx="348">
                  <c:v>2.860033182091799</c:v>
                </c:pt>
                <c:pt idx="349">
                  <c:v>2.8719214086852043</c:v>
                </c:pt>
                <c:pt idx="350">
                  <c:v>2.8900567566982556</c:v>
                </c:pt>
                <c:pt idx="351">
                  <c:v>2.9097294111560648</c:v>
                </c:pt>
                <c:pt idx="352">
                  <c:v>2.8850280143361093</c:v>
                </c:pt>
                <c:pt idx="353">
                  <c:v>2.8813577069789846</c:v>
                </c:pt>
                <c:pt idx="354">
                  <c:v>2.8486372289761102</c:v>
                </c:pt>
                <c:pt idx="355">
                  <c:v>2.8229630671188604</c:v>
                </c:pt>
                <c:pt idx="356">
                  <c:v>2.803370486585667</c:v>
                </c:pt>
                <c:pt idx="357">
                  <c:v>2.8158677717965261</c:v>
                </c:pt>
                <c:pt idx="358">
                  <c:v>2.8781849377089319</c:v>
                </c:pt>
                <c:pt idx="359">
                  <c:v>2.9350681889356429</c:v>
                </c:pt>
                <c:pt idx="360">
                  <c:v>2.9655518113013719</c:v>
                </c:pt>
                <c:pt idx="361">
                  <c:v>2.9169214283898532</c:v>
                </c:pt>
                <c:pt idx="362">
                  <c:v>2.8865340614738457</c:v>
                </c:pt>
                <c:pt idx="363">
                  <c:v>2.8384586097262341</c:v>
                </c:pt>
                <c:pt idx="364">
                  <c:v>2.9015098543239373</c:v>
                </c:pt>
                <c:pt idx="365">
                  <c:v>2.9297192613202374</c:v>
                </c:pt>
                <c:pt idx="366">
                  <c:v>2.9319957882843317</c:v>
                </c:pt>
                <c:pt idx="367">
                  <c:v>2.9329955075638381</c:v>
                </c:pt>
                <c:pt idx="368">
                  <c:v>2.9323466395104187</c:v>
                </c:pt>
                <c:pt idx="369">
                  <c:v>2.9477664434429869</c:v>
                </c:pt>
                <c:pt idx="370">
                  <c:v>2.914339902278126</c:v>
                </c:pt>
                <c:pt idx="371">
                  <c:v>2.9098745530602632</c:v>
                </c:pt>
                <c:pt idx="372">
                  <c:v>2.9329295128925148</c:v>
                </c:pt>
                <c:pt idx="373">
                  <c:v>2.9268594541191097</c:v>
                </c:pt>
                <c:pt idx="374">
                  <c:v>2.9310728251837506</c:v>
                </c:pt>
                <c:pt idx="375">
                  <c:v>2.9443972533246461</c:v>
                </c:pt>
                <c:pt idx="376">
                  <c:v>2.9748146705644833</c:v>
                </c:pt>
                <c:pt idx="377">
                  <c:v>2.9768780821666025</c:v>
                </c:pt>
                <c:pt idx="378">
                  <c:v>2.9721391958356262</c:v>
                </c:pt>
                <c:pt idx="379">
                  <c:v>2.9693826267852148</c:v>
                </c:pt>
                <c:pt idx="380">
                  <c:v>2.9713411393225311</c:v>
                </c:pt>
                <c:pt idx="381">
                  <c:v>2.9524845826202553</c:v>
                </c:pt>
                <c:pt idx="382">
                  <c:v>2.9341321182798494</c:v>
                </c:pt>
                <c:pt idx="383">
                  <c:v>2.9678510697967457</c:v>
                </c:pt>
                <c:pt idx="384">
                  <c:v>2.94965005171218</c:v>
                </c:pt>
                <c:pt idx="385">
                  <c:v>2.9522249071874698</c:v>
                </c:pt>
                <c:pt idx="386">
                  <c:v>2.9479947736784555</c:v>
                </c:pt>
                <c:pt idx="387">
                  <c:v>2.9400149579572172</c:v>
                </c:pt>
                <c:pt idx="388">
                  <c:v>2.9438825381948392</c:v>
                </c:pt>
                <c:pt idx="389">
                  <c:v>2.9324531883994434</c:v>
                </c:pt>
                <c:pt idx="390">
                  <c:v>2.9537919969125412</c:v>
                </c:pt>
                <c:pt idx="391">
                  <c:v>2.9793944545443924</c:v>
                </c:pt>
                <c:pt idx="392">
                  <c:v>2.968427743151115</c:v>
                </c:pt>
                <c:pt idx="393">
                  <c:v>2.9460637153342519</c:v>
                </c:pt>
                <c:pt idx="394">
                  <c:v>2.903945530989636</c:v>
                </c:pt>
                <c:pt idx="395">
                  <c:v>2.9300195642450713</c:v>
                </c:pt>
                <c:pt idx="396">
                  <c:v>2.8023603673007083</c:v>
                </c:pt>
                <c:pt idx="397">
                  <c:v>2.9743018471459344</c:v>
                </c:pt>
                <c:pt idx="398">
                  <c:v>2.9539832916132776</c:v>
                </c:pt>
                <c:pt idx="399">
                  <c:v>2.9657621131649354</c:v>
                </c:pt>
                <c:pt idx="400">
                  <c:v>2.9642357963620984</c:v>
                </c:pt>
                <c:pt idx="401">
                  <c:v>2.9823806575335898</c:v>
                </c:pt>
                <c:pt idx="402">
                  <c:v>2.9569170043018098</c:v>
                </c:pt>
                <c:pt idx="403">
                  <c:v>2.961143112983164</c:v>
                </c:pt>
                <c:pt idx="404">
                  <c:v>2.9700656503728675</c:v>
                </c:pt>
                <c:pt idx="405">
                  <c:v>2.978510391184765</c:v>
                </c:pt>
                <c:pt idx="406">
                  <c:v>3.0005013103466665</c:v>
                </c:pt>
              </c:numCache>
            </c:numRef>
          </c:xVal>
          <c:yVal>
            <c:numRef>
              <c:f>'013C'!$J$13:$J$950</c:f>
              <c:numCache>
                <c:formatCode>0.0</c:formatCode>
                <c:ptCount val="938"/>
                <c:pt idx="0">
                  <c:v>0.8</c:v>
                </c:pt>
                <c:pt idx="1">
                  <c:v>0.63595800524934387</c:v>
                </c:pt>
                <c:pt idx="2">
                  <c:v>0.4719160104986877</c:v>
                </c:pt>
                <c:pt idx="3">
                  <c:v>0.30787401574803158</c:v>
                </c:pt>
                <c:pt idx="4">
                  <c:v>0.14383202099737535</c:v>
                </c:pt>
                <c:pt idx="5">
                  <c:v>-2.0209973753280708E-2</c:v>
                </c:pt>
                <c:pt idx="6">
                  <c:v>-0.18425196850393688</c:v>
                </c:pt>
                <c:pt idx="7">
                  <c:v>-0.34829396325459294</c:v>
                </c:pt>
                <c:pt idx="8">
                  <c:v>-0.51233595800524934</c:v>
                </c:pt>
                <c:pt idx="9">
                  <c:v>-0.67637795275590551</c:v>
                </c:pt>
                <c:pt idx="10">
                  <c:v>-0.84041994750656146</c:v>
                </c:pt>
                <c:pt idx="11">
                  <c:v>-1.0044619422572179</c:v>
                </c:pt>
                <c:pt idx="12">
                  <c:v>-1.1685039370078738</c:v>
                </c:pt>
                <c:pt idx="13">
                  <c:v>-1.3325459317585302</c:v>
                </c:pt>
                <c:pt idx="14">
                  <c:v>-1.4965879265091859</c:v>
                </c:pt>
                <c:pt idx="15">
                  <c:v>-1.6606299212598425</c:v>
                </c:pt>
                <c:pt idx="16">
                  <c:v>-1.8246719160104987</c:v>
                </c:pt>
                <c:pt idx="17">
                  <c:v>-1.9887139107611544</c:v>
                </c:pt>
                <c:pt idx="18">
                  <c:v>-2.1527559055118113</c:v>
                </c:pt>
                <c:pt idx="19">
                  <c:v>-2.3167979002624666</c:v>
                </c:pt>
                <c:pt idx="20">
                  <c:v>-2.4808398950131227</c:v>
                </c:pt>
                <c:pt idx="21">
                  <c:v>-2.6448818897637798</c:v>
                </c:pt>
                <c:pt idx="22">
                  <c:v>-2.808923884514436</c:v>
                </c:pt>
                <c:pt idx="23">
                  <c:v>-2.9729658792650913</c:v>
                </c:pt>
                <c:pt idx="24">
                  <c:v>-3.1370078740157474</c:v>
                </c:pt>
                <c:pt idx="25">
                  <c:v>-3.3010498687664045</c:v>
                </c:pt>
                <c:pt idx="26">
                  <c:v>-3.4650918635170607</c:v>
                </c:pt>
                <c:pt idx="27">
                  <c:v>-3.6291338582677168</c:v>
                </c:pt>
                <c:pt idx="28">
                  <c:v>-3.7931758530183721</c:v>
                </c:pt>
                <c:pt idx="29">
                  <c:v>-3.9572178477690283</c:v>
                </c:pt>
                <c:pt idx="30">
                  <c:v>-4.1212598425196854</c:v>
                </c:pt>
                <c:pt idx="31">
                  <c:v>-4.2853018372703415</c:v>
                </c:pt>
                <c:pt idx="32">
                  <c:v>-4.4493438320209977</c:v>
                </c:pt>
                <c:pt idx="33">
                  <c:v>-4.613385826771653</c:v>
                </c:pt>
                <c:pt idx="34">
                  <c:v>-4.7774278215223092</c:v>
                </c:pt>
                <c:pt idx="35">
                  <c:v>-4.9414698162729653</c:v>
                </c:pt>
                <c:pt idx="36">
                  <c:v>-5.1055118110236224</c:v>
                </c:pt>
                <c:pt idx="37">
                  <c:v>-5.2695538057742786</c:v>
                </c:pt>
                <c:pt idx="38">
                  <c:v>-5.4335958005249338</c:v>
                </c:pt>
                <c:pt idx="39">
                  <c:v>-5.59763779527559</c:v>
                </c:pt>
                <c:pt idx="40">
                  <c:v>-5.7616797900262462</c:v>
                </c:pt>
                <c:pt idx="41">
                  <c:v>-5.9257217847769024</c:v>
                </c:pt>
                <c:pt idx="42">
                  <c:v>-6.0897637795275594</c:v>
                </c:pt>
                <c:pt idx="43">
                  <c:v>-6.2538057742782147</c:v>
                </c:pt>
                <c:pt idx="44">
                  <c:v>-6.4178477690288718</c:v>
                </c:pt>
                <c:pt idx="45">
                  <c:v>-6.5818897637795271</c:v>
                </c:pt>
                <c:pt idx="46">
                  <c:v>-6.7459317585301832</c:v>
                </c:pt>
                <c:pt idx="47">
                  <c:v>-6.9099737532808403</c:v>
                </c:pt>
                <c:pt idx="48">
                  <c:v>-7.0740157480314956</c:v>
                </c:pt>
                <c:pt idx="49">
                  <c:v>-7.2380577427821526</c:v>
                </c:pt>
                <c:pt idx="50">
                  <c:v>-7.4020997375328088</c:v>
                </c:pt>
                <c:pt idx="51">
                  <c:v>-7.5661417322834632</c:v>
                </c:pt>
                <c:pt idx="52">
                  <c:v>-7.7301837270341212</c:v>
                </c:pt>
                <c:pt idx="53">
                  <c:v>-7.8942257217847756</c:v>
                </c:pt>
                <c:pt idx="54">
                  <c:v>-8.0582677165354326</c:v>
                </c:pt>
                <c:pt idx="55">
                  <c:v>-8.2223097112860888</c:v>
                </c:pt>
                <c:pt idx="56">
                  <c:v>-8.3863517060367432</c:v>
                </c:pt>
                <c:pt idx="57">
                  <c:v>-8.5503937007874011</c:v>
                </c:pt>
                <c:pt idx="58">
                  <c:v>-8.7144356955380555</c:v>
                </c:pt>
                <c:pt idx="59">
                  <c:v>-8.8784776902887135</c:v>
                </c:pt>
                <c:pt idx="60">
                  <c:v>-9.0425196850393696</c:v>
                </c:pt>
                <c:pt idx="61">
                  <c:v>-9.206561679790024</c:v>
                </c:pt>
                <c:pt idx="62">
                  <c:v>-9.370603674540682</c:v>
                </c:pt>
                <c:pt idx="63">
                  <c:v>-9.5346456692913364</c:v>
                </c:pt>
                <c:pt idx="64">
                  <c:v>-9.6986876640419943</c:v>
                </c:pt>
                <c:pt idx="65">
                  <c:v>-9.8627296587926505</c:v>
                </c:pt>
                <c:pt idx="66">
                  <c:v>-10.026771653543305</c:v>
                </c:pt>
                <c:pt idx="67">
                  <c:v>-10.190813648293963</c:v>
                </c:pt>
                <c:pt idx="68">
                  <c:v>-10.354855643044617</c:v>
                </c:pt>
                <c:pt idx="69">
                  <c:v>-10.518897637795275</c:v>
                </c:pt>
                <c:pt idx="70">
                  <c:v>-10.68293963254593</c:v>
                </c:pt>
                <c:pt idx="71">
                  <c:v>-10.846981627296586</c:v>
                </c:pt>
                <c:pt idx="72">
                  <c:v>-11.011023622047244</c:v>
                </c:pt>
                <c:pt idx="73">
                  <c:v>-11.175065616797898</c:v>
                </c:pt>
                <c:pt idx="74">
                  <c:v>-11.339107611548556</c:v>
                </c:pt>
                <c:pt idx="75">
                  <c:v>-11.50314960629921</c:v>
                </c:pt>
                <c:pt idx="76">
                  <c:v>-11.667191601049867</c:v>
                </c:pt>
                <c:pt idx="77">
                  <c:v>-11.831233595800525</c:v>
                </c:pt>
                <c:pt idx="78">
                  <c:v>-11.995275590551179</c:v>
                </c:pt>
                <c:pt idx="79">
                  <c:v>-12.159317585301837</c:v>
                </c:pt>
                <c:pt idx="80">
                  <c:v>-12.323359580052491</c:v>
                </c:pt>
                <c:pt idx="81">
                  <c:v>-12.487401574803147</c:v>
                </c:pt>
                <c:pt idx="82">
                  <c:v>-12.651443569553804</c:v>
                </c:pt>
                <c:pt idx="83">
                  <c:v>-12.815485564304462</c:v>
                </c:pt>
                <c:pt idx="84">
                  <c:v>-12.979527559055118</c:v>
                </c:pt>
                <c:pt idx="85">
                  <c:v>-13.143569553805772</c:v>
                </c:pt>
                <c:pt idx="86">
                  <c:v>-13.307611548556428</c:v>
                </c:pt>
                <c:pt idx="87">
                  <c:v>-13.471653543307085</c:v>
                </c:pt>
                <c:pt idx="88">
                  <c:v>-13.635695538057742</c:v>
                </c:pt>
                <c:pt idx="89">
                  <c:v>-13.799737532808399</c:v>
                </c:pt>
                <c:pt idx="90">
                  <c:v>-13.963779527559053</c:v>
                </c:pt>
                <c:pt idx="91">
                  <c:v>-14.127821522309709</c:v>
                </c:pt>
                <c:pt idx="92">
                  <c:v>-14.291863517060365</c:v>
                </c:pt>
                <c:pt idx="93">
                  <c:v>-14.455905511811023</c:v>
                </c:pt>
                <c:pt idx="94">
                  <c:v>-14.61994750656168</c:v>
                </c:pt>
                <c:pt idx="95">
                  <c:v>-14.783989501312334</c:v>
                </c:pt>
                <c:pt idx="96">
                  <c:v>-14.94803149606299</c:v>
                </c:pt>
                <c:pt idx="97">
                  <c:v>-15.112073490813646</c:v>
                </c:pt>
                <c:pt idx="98">
                  <c:v>-15.276115485564304</c:v>
                </c:pt>
                <c:pt idx="99">
                  <c:v>-15.440157480314959</c:v>
                </c:pt>
                <c:pt idx="100">
                  <c:v>-15.604199475065617</c:v>
                </c:pt>
                <c:pt idx="101">
                  <c:v>-15.768241469816271</c:v>
                </c:pt>
                <c:pt idx="102">
                  <c:v>-15.932283464566925</c:v>
                </c:pt>
                <c:pt idx="103">
                  <c:v>-16.096325459317583</c:v>
                </c:pt>
                <c:pt idx="104">
                  <c:v>-16.260367454068241</c:v>
                </c:pt>
                <c:pt idx="105">
                  <c:v>-16.424409448818896</c:v>
                </c:pt>
                <c:pt idx="106">
                  <c:v>-16.58845144356955</c:v>
                </c:pt>
                <c:pt idx="107">
                  <c:v>-16.752493438320208</c:v>
                </c:pt>
                <c:pt idx="108">
                  <c:v>-16.916535433070866</c:v>
                </c:pt>
                <c:pt idx="109">
                  <c:v>-17.08057742782152</c:v>
                </c:pt>
                <c:pt idx="110">
                  <c:v>-17.244619422572178</c:v>
                </c:pt>
                <c:pt idx="111">
                  <c:v>-17.408661417322833</c:v>
                </c:pt>
                <c:pt idx="112">
                  <c:v>-17.572703412073487</c:v>
                </c:pt>
                <c:pt idx="113">
                  <c:v>-17.736745406824145</c:v>
                </c:pt>
                <c:pt idx="114">
                  <c:v>-17.900787401574803</c:v>
                </c:pt>
                <c:pt idx="115">
                  <c:v>-18.064829396325457</c:v>
                </c:pt>
                <c:pt idx="116">
                  <c:v>-18.228871391076112</c:v>
                </c:pt>
                <c:pt idx="117">
                  <c:v>-18.39291338582677</c:v>
                </c:pt>
                <c:pt idx="118">
                  <c:v>-18.556955380577428</c:v>
                </c:pt>
                <c:pt idx="119">
                  <c:v>-18.720997375328082</c:v>
                </c:pt>
                <c:pt idx="120">
                  <c:v>-18.88503937007874</c:v>
                </c:pt>
                <c:pt idx="121">
                  <c:v>-19.049081364829394</c:v>
                </c:pt>
                <c:pt idx="122">
                  <c:v>-19.213123359580049</c:v>
                </c:pt>
                <c:pt idx="123">
                  <c:v>-19.377165354330707</c:v>
                </c:pt>
                <c:pt idx="124">
                  <c:v>-19.541207349081365</c:v>
                </c:pt>
                <c:pt idx="125">
                  <c:v>-19.705249343832019</c:v>
                </c:pt>
                <c:pt idx="126">
                  <c:v>-19.869291338582673</c:v>
                </c:pt>
                <c:pt idx="127">
                  <c:v>-20.033333333333331</c:v>
                </c:pt>
                <c:pt idx="128">
                  <c:v>-20.197375328083989</c:v>
                </c:pt>
                <c:pt idx="129">
                  <c:v>-20.361417322834644</c:v>
                </c:pt>
                <c:pt idx="130">
                  <c:v>-20.525459317585302</c:v>
                </c:pt>
                <c:pt idx="131">
                  <c:v>-20.689501312335956</c:v>
                </c:pt>
                <c:pt idx="132">
                  <c:v>-20.853543307086611</c:v>
                </c:pt>
                <c:pt idx="133">
                  <c:v>-21.017585301837268</c:v>
                </c:pt>
                <c:pt idx="134">
                  <c:v>-21.181627296587926</c:v>
                </c:pt>
                <c:pt idx="135">
                  <c:v>-21.345669291338581</c:v>
                </c:pt>
                <c:pt idx="136">
                  <c:v>-21.509711286089235</c:v>
                </c:pt>
                <c:pt idx="137">
                  <c:v>-21.673753280839893</c:v>
                </c:pt>
                <c:pt idx="138">
                  <c:v>-21.837795275590551</c:v>
                </c:pt>
                <c:pt idx="139">
                  <c:v>-22.001837270341206</c:v>
                </c:pt>
                <c:pt idx="140">
                  <c:v>-22.16587926509186</c:v>
                </c:pt>
                <c:pt idx="141">
                  <c:v>-22.329921259842518</c:v>
                </c:pt>
                <c:pt idx="142">
                  <c:v>-22.493963254593172</c:v>
                </c:pt>
                <c:pt idx="143">
                  <c:v>-22.65800524934383</c:v>
                </c:pt>
                <c:pt idx="144">
                  <c:v>-22.822047244094488</c:v>
                </c:pt>
                <c:pt idx="145">
                  <c:v>-22.986089238845143</c:v>
                </c:pt>
                <c:pt idx="146">
                  <c:v>-23.150131233595797</c:v>
                </c:pt>
                <c:pt idx="147">
                  <c:v>-23.314173228346455</c:v>
                </c:pt>
                <c:pt idx="148">
                  <c:v>-23.478215223097113</c:v>
                </c:pt>
                <c:pt idx="149">
                  <c:v>-23.642257217847767</c:v>
                </c:pt>
                <c:pt idx="150">
                  <c:v>-23.806299212598422</c:v>
                </c:pt>
                <c:pt idx="151">
                  <c:v>-23.97034120734908</c:v>
                </c:pt>
                <c:pt idx="152">
                  <c:v>-24.134383202099734</c:v>
                </c:pt>
                <c:pt idx="153">
                  <c:v>-24.298425196850392</c:v>
                </c:pt>
                <c:pt idx="154">
                  <c:v>-24.46246719160105</c:v>
                </c:pt>
                <c:pt idx="155">
                  <c:v>-24.626509186351704</c:v>
                </c:pt>
                <c:pt idx="156">
                  <c:v>-24.790551181102359</c:v>
                </c:pt>
                <c:pt idx="157">
                  <c:v>-24.954593175853017</c:v>
                </c:pt>
                <c:pt idx="158">
                  <c:v>-25.118635170603675</c:v>
                </c:pt>
                <c:pt idx="159">
                  <c:v>-25.282677165354329</c:v>
                </c:pt>
                <c:pt idx="160">
                  <c:v>-25.446719160104983</c:v>
                </c:pt>
                <c:pt idx="161">
                  <c:v>-25.610761154855645</c:v>
                </c:pt>
                <c:pt idx="162">
                  <c:v>-25.774803149606296</c:v>
                </c:pt>
                <c:pt idx="163">
                  <c:v>-25.938845144356954</c:v>
                </c:pt>
                <c:pt idx="164">
                  <c:v>-26.102887139107608</c:v>
                </c:pt>
                <c:pt idx="165">
                  <c:v>-26.266929133858266</c:v>
                </c:pt>
                <c:pt idx="166">
                  <c:v>-26.430971128608924</c:v>
                </c:pt>
                <c:pt idx="167">
                  <c:v>-26.595013123359578</c:v>
                </c:pt>
                <c:pt idx="168">
                  <c:v>-26.759055118110236</c:v>
                </c:pt>
                <c:pt idx="169">
                  <c:v>-26.923097112860887</c:v>
                </c:pt>
                <c:pt idx="170">
                  <c:v>-27.087139107611545</c:v>
                </c:pt>
                <c:pt idx="171">
                  <c:v>-27.251181102362207</c:v>
                </c:pt>
                <c:pt idx="172">
                  <c:v>-27.415223097112857</c:v>
                </c:pt>
                <c:pt idx="173">
                  <c:v>-27.579265091863515</c:v>
                </c:pt>
                <c:pt idx="174">
                  <c:v>-27.74330708661417</c:v>
                </c:pt>
                <c:pt idx="175">
                  <c:v>-27.907349081364828</c:v>
                </c:pt>
                <c:pt idx="176">
                  <c:v>-28.071391076115486</c:v>
                </c:pt>
                <c:pt idx="177">
                  <c:v>-28.23543307086614</c:v>
                </c:pt>
                <c:pt idx="178">
                  <c:v>-28.399475065616798</c:v>
                </c:pt>
                <c:pt idx="179">
                  <c:v>-28.563517060367449</c:v>
                </c:pt>
                <c:pt idx="180">
                  <c:v>-28.727559055118107</c:v>
                </c:pt>
                <c:pt idx="181">
                  <c:v>-28.891601049868765</c:v>
                </c:pt>
                <c:pt idx="182">
                  <c:v>-29.055643044619419</c:v>
                </c:pt>
                <c:pt idx="183">
                  <c:v>-29.219685039370077</c:v>
                </c:pt>
                <c:pt idx="184">
                  <c:v>-29.383727034120732</c:v>
                </c:pt>
                <c:pt idx="185">
                  <c:v>-29.547769028871389</c:v>
                </c:pt>
                <c:pt idx="186">
                  <c:v>-29.711811023622047</c:v>
                </c:pt>
                <c:pt idx="187">
                  <c:v>-29.875853018372698</c:v>
                </c:pt>
                <c:pt idx="188">
                  <c:v>-30.03989501312336</c:v>
                </c:pt>
                <c:pt idx="189">
                  <c:v>-30.203937007874011</c:v>
                </c:pt>
                <c:pt idx="190">
                  <c:v>-30.367979002624669</c:v>
                </c:pt>
                <c:pt idx="191">
                  <c:v>-30.532020997375326</c:v>
                </c:pt>
                <c:pt idx="192">
                  <c:v>-30.696062992125981</c:v>
                </c:pt>
                <c:pt idx="193">
                  <c:v>-30.860104986876639</c:v>
                </c:pt>
                <c:pt idx="194">
                  <c:v>-31.024146981627293</c:v>
                </c:pt>
                <c:pt idx="195">
                  <c:v>-31.188188976377951</c:v>
                </c:pt>
                <c:pt idx="196">
                  <c:v>-31.352230971128609</c:v>
                </c:pt>
                <c:pt idx="197">
                  <c:v>-31.516272965879264</c:v>
                </c:pt>
                <c:pt idx="198">
                  <c:v>-31.680314960629918</c:v>
                </c:pt>
                <c:pt idx="199">
                  <c:v>-31.844356955380572</c:v>
                </c:pt>
                <c:pt idx="200">
                  <c:v>-32.008398950131237</c:v>
                </c:pt>
                <c:pt idx="201">
                  <c:v>-32.172440944881892</c:v>
                </c:pt>
                <c:pt idx="202">
                  <c:v>-32.336482939632546</c:v>
                </c:pt>
                <c:pt idx="203">
                  <c:v>-32.500524934383208</c:v>
                </c:pt>
                <c:pt idx="204">
                  <c:v>-32.664566929133855</c:v>
                </c:pt>
                <c:pt idx="205">
                  <c:v>-32.828608923884516</c:v>
                </c:pt>
                <c:pt idx="206">
                  <c:v>-32.992650918635171</c:v>
                </c:pt>
                <c:pt idx="207">
                  <c:v>-33.156692913385825</c:v>
                </c:pt>
                <c:pt idx="208">
                  <c:v>-33.320734908136487</c:v>
                </c:pt>
                <c:pt idx="209">
                  <c:v>-33.484776902887141</c:v>
                </c:pt>
                <c:pt idx="210">
                  <c:v>-33.648818897637796</c:v>
                </c:pt>
                <c:pt idx="211">
                  <c:v>-33.812860892388457</c:v>
                </c:pt>
                <c:pt idx="212">
                  <c:v>-33.976902887139104</c:v>
                </c:pt>
                <c:pt idx="213">
                  <c:v>-34.140944881889766</c:v>
                </c:pt>
                <c:pt idx="214">
                  <c:v>-34.30498687664042</c:v>
                </c:pt>
                <c:pt idx="215">
                  <c:v>-34.469028871391075</c:v>
                </c:pt>
                <c:pt idx="216">
                  <c:v>-34.633070866141736</c:v>
                </c:pt>
                <c:pt idx="217">
                  <c:v>-34.797112860892391</c:v>
                </c:pt>
                <c:pt idx="218">
                  <c:v>-34.961154855643045</c:v>
                </c:pt>
                <c:pt idx="219">
                  <c:v>-35.125196850393699</c:v>
                </c:pt>
                <c:pt idx="220">
                  <c:v>-35.289238845144361</c:v>
                </c:pt>
                <c:pt idx="221">
                  <c:v>-35.453280839895015</c:v>
                </c:pt>
                <c:pt idx="222">
                  <c:v>-35.61732283464567</c:v>
                </c:pt>
                <c:pt idx="223">
                  <c:v>-35.781364829396331</c:v>
                </c:pt>
                <c:pt idx="224">
                  <c:v>-35.945406824146978</c:v>
                </c:pt>
                <c:pt idx="225">
                  <c:v>-36.10944881889764</c:v>
                </c:pt>
                <c:pt idx="226">
                  <c:v>-36.273490813648294</c:v>
                </c:pt>
                <c:pt idx="227">
                  <c:v>-36.437532808398949</c:v>
                </c:pt>
                <c:pt idx="228">
                  <c:v>-36.60157480314961</c:v>
                </c:pt>
                <c:pt idx="229">
                  <c:v>-36.765616797900265</c:v>
                </c:pt>
                <c:pt idx="230">
                  <c:v>-36.929658792650919</c:v>
                </c:pt>
                <c:pt idx="231">
                  <c:v>-37.09370078740158</c:v>
                </c:pt>
                <c:pt idx="232">
                  <c:v>-37.257742782152228</c:v>
                </c:pt>
                <c:pt idx="233">
                  <c:v>-37.421784776902889</c:v>
                </c:pt>
                <c:pt idx="234">
                  <c:v>-37.585826771653544</c:v>
                </c:pt>
                <c:pt idx="235">
                  <c:v>-37.749868766404198</c:v>
                </c:pt>
                <c:pt idx="236">
                  <c:v>-37.91391076115486</c:v>
                </c:pt>
                <c:pt idx="237">
                  <c:v>-38.077952755905514</c:v>
                </c:pt>
                <c:pt idx="238">
                  <c:v>-38.241994750656168</c:v>
                </c:pt>
                <c:pt idx="239">
                  <c:v>-38.406036745406823</c:v>
                </c:pt>
                <c:pt idx="240">
                  <c:v>-38.570078740157484</c:v>
                </c:pt>
                <c:pt idx="241">
                  <c:v>-38.734120734908139</c:v>
                </c:pt>
                <c:pt idx="242">
                  <c:v>-38.898162729658793</c:v>
                </c:pt>
                <c:pt idx="243">
                  <c:v>-39.062204724409447</c:v>
                </c:pt>
                <c:pt idx="244">
                  <c:v>-39.226246719160102</c:v>
                </c:pt>
                <c:pt idx="245">
                  <c:v>-39.390288713910763</c:v>
                </c:pt>
                <c:pt idx="246">
                  <c:v>-39.554330708661418</c:v>
                </c:pt>
                <c:pt idx="247">
                  <c:v>-39.718372703412072</c:v>
                </c:pt>
                <c:pt idx="248">
                  <c:v>-39.882414698162734</c:v>
                </c:pt>
                <c:pt idx="249">
                  <c:v>-40.046456692913381</c:v>
                </c:pt>
                <c:pt idx="250">
                  <c:v>-40.210498687664042</c:v>
                </c:pt>
                <c:pt idx="251">
                  <c:v>-40.374540682414704</c:v>
                </c:pt>
                <c:pt idx="252">
                  <c:v>-40.538582677165351</c:v>
                </c:pt>
                <c:pt idx="253">
                  <c:v>-40.702624671916013</c:v>
                </c:pt>
                <c:pt idx="254">
                  <c:v>-40.866666666666667</c:v>
                </c:pt>
                <c:pt idx="255">
                  <c:v>-41.030708661417322</c:v>
                </c:pt>
                <c:pt idx="256">
                  <c:v>-41.194750656167983</c:v>
                </c:pt>
                <c:pt idx="257">
                  <c:v>-41.358792650918637</c:v>
                </c:pt>
                <c:pt idx="258">
                  <c:v>-41.522834645669292</c:v>
                </c:pt>
                <c:pt idx="259">
                  <c:v>-41.686876640419946</c:v>
                </c:pt>
                <c:pt idx="260">
                  <c:v>-41.850918635170608</c:v>
                </c:pt>
                <c:pt idx="261">
                  <c:v>-42.014960629921262</c:v>
                </c:pt>
                <c:pt idx="262">
                  <c:v>-42.179002624671917</c:v>
                </c:pt>
                <c:pt idx="263">
                  <c:v>-42.343044619422571</c:v>
                </c:pt>
                <c:pt idx="264">
                  <c:v>-42.507086614173225</c:v>
                </c:pt>
                <c:pt idx="265">
                  <c:v>-42.671128608923887</c:v>
                </c:pt>
                <c:pt idx="266">
                  <c:v>-42.835170603674541</c:v>
                </c:pt>
                <c:pt idx="267">
                  <c:v>-42.999212598425196</c:v>
                </c:pt>
                <c:pt idx="268">
                  <c:v>-43.163254593175857</c:v>
                </c:pt>
                <c:pt idx="269">
                  <c:v>-43.327296587926504</c:v>
                </c:pt>
                <c:pt idx="270">
                  <c:v>-43.491338582677166</c:v>
                </c:pt>
                <c:pt idx="271">
                  <c:v>-43.655380577427827</c:v>
                </c:pt>
                <c:pt idx="272">
                  <c:v>-43.819422572178475</c:v>
                </c:pt>
                <c:pt idx="273">
                  <c:v>-43.983464566929136</c:v>
                </c:pt>
                <c:pt idx="274">
                  <c:v>-44.147506561679791</c:v>
                </c:pt>
                <c:pt idx="275">
                  <c:v>-44.311548556430445</c:v>
                </c:pt>
                <c:pt idx="276">
                  <c:v>-44.475590551181106</c:v>
                </c:pt>
                <c:pt idx="277">
                  <c:v>-44.639632545931761</c:v>
                </c:pt>
                <c:pt idx="278">
                  <c:v>-44.803674540682415</c:v>
                </c:pt>
                <c:pt idx="279">
                  <c:v>-44.96771653543307</c:v>
                </c:pt>
                <c:pt idx="280">
                  <c:v>-45.131758530183724</c:v>
                </c:pt>
                <c:pt idx="281">
                  <c:v>-45.295800524934386</c:v>
                </c:pt>
                <c:pt idx="282">
                  <c:v>-45.45984251968504</c:v>
                </c:pt>
                <c:pt idx="283">
                  <c:v>-45.623884514435694</c:v>
                </c:pt>
                <c:pt idx="284">
                  <c:v>-45.787926509186349</c:v>
                </c:pt>
                <c:pt idx="285">
                  <c:v>-45.95196850393701</c:v>
                </c:pt>
                <c:pt idx="286">
                  <c:v>-46.116010498687665</c:v>
                </c:pt>
                <c:pt idx="287">
                  <c:v>-46.280052493438319</c:v>
                </c:pt>
                <c:pt idx="288">
                  <c:v>-46.444094488188981</c:v>
                </c:pt>
                <c:pt idx="289">
                  <c:v>-46.608136482939628</c:v>
                </c:pt>
                <c:pt idx="290">
                  <c:v>-46.772178477690289</c:v>
                </c:pt>
                <c:pt idx="291">
                  <c:v>-46.936220472440951</c:v>
                </c:pt>
                <c:pt idx="292">
                  <c:v>-47.100262467191598</c:v>
                </c:pt>
                <c:pt idx="293">
                  <c:v>-47.26430446194226</c:v>
                </c:pt>
                <c:pt idx="294">
                  <c:v>-47.428346456692914</c:v>
                </c:pt>
                <c:pt idx="295">
                  <c:v>-47.592388451443568</c:v>
                </c:pt>
                <c:pt idx="296">
                  <c:v>-47.75643044619423</c:v>
                </c:pt>
                <c:pt idx="297">
                  <c:v>-47.920472440944884</c:v>
                </c:pt>
                <c:pt idx="298">
                  <c:v>-48.084514435695539</c:v>
                </c:pt>
                <c:pt idx="299">
                  <c:v>-48.248556430446193</c:v>
                </c:pt>
                <c:pt idx="300">
                  <c:v>-48.412598425196848</c:v>
                </c:pt>
                <c:pt idx="301">
                  <c:v>-48.576640419947509</c:v>
                </c:pt>
                <c:pt idx="302">
                  <c:v>-48.740682414698163</c:v>
                </c:pt>
                <c:pt idx="303">
                  <c:v>-48.904724409448818</c:v>
                </c:pt>
                <c:pt idx="304">
                  <c:v>-49.068766404199472</c:v>
                </c:pt>
                <c:pt idx="305">
                  <c:v>-49.232808398950134</c:v>
                </c:pt>
                <c:pt idx="306">
                  <c:v>-49.396850393700788</c:v>
                </c:pt>
                <c:pt idx="307">
                  <c:v>-49.560892388451443</c:v>
                </c:pt>
                <c:pt idx="308">
                  <c:v>-49.724934383202104</c:v>
                </c:pt>
                <c:pt idx="309">
                  <c:v>-49.888976377952751</c:v>
                </c:pt>
                <c:pt idx="310">
                  <c:v>-50.053018372703413</c:v>
                </c:pt>
                <c:pt idx="311">
                  <c:v>-50.217060367454074</c:v>
                </c:pt>
                <c:pt idx="312">
                  <c:v>-50.381102362204722</c:v>
                </c:pt>
                <c:pt idx="313">
                  <c:v>-50.545144356955383</c:v>
                </c:pt>
                <c:pt idx="314">
                  <c:v>-50.709186351706037</c:v>
                </c:pt>
                <c:pt idx="315">
                  <c:v>-50.873228346456692</c:v>
                </c:pt>
                <c:pt idx="316">
                  <c:v>-51.037270341207353</c:v>
                </c:pt>
                <c:pt idx="317">
                  <c:v>-51.201312335958008</c:v>
                </c:pt>
                <c:pt idx="318">
                  <c:v>-51.365354330708662</c:v>
                </c:pt>
                <c:pt idx="319">
                  <c:v>-51.529396325459317</c:v>
                </c:pt>
                <c:pt idx="320">
                  <c:v>-51.693438320209971</c:v>
                </c:pt>
                <c:pt idx="321">
                  <c:v>-51.857480314960632</c:v>
                </c:pt>
                <c:pt idx="322">
                  <c:v>-52.021522309711294</c:v>
                </c:pt>
                <c:pt idx="323">
                  <c:v>-52.185564304461941</c:v>
                </c:pt>
                <c:pt idx="324">
                  <c:v>-52.349606299212596</c:v>
                </c:pt>
                <c:pt idx="325">
                  <c:v>-52.513648293963257</c:v>
                </c:pt>
                <c:pt idx="326">
                  <c:v>-52.677690288713912</c:v>
                </c:pt>
                <c:pt idx="327">
                  <c:v>-52.841732283464573</c:v>
                </c:pt>
                <c:pt idx="328">
                  <c:v>-53.00577427821522</c:v>
                </c:pt>
                <c:pt idx="329">
                  <c:v>-53.169816272965875</c:v>
                </c:pt>
                <c:pt idx="330">
                  <c:v>-53.333858267716536</c:v>
                </c:pt>
                <c:pt idx="331">
                  <c:v>-53.497900262467191</c:v>
                </c:pt>
                <c:pt idx="332">
                  <c:v>-53.661942257217852</c:v>
                </c:pt>
                <c:pt idx="333">
                  <c:v>-53.825984251968499</c:v>
                </c:pt>
                <c:pt idx="334">
                  <c:v>-53.990026246719161</c:v>
                </c:pt>
                <c:pt idx="335">
                  <c:v>-54.154068241469815</c:v>
                </c:pt>
                <c:pt idx="336">
                  <c:v>-54.318110236220477</c:v>
                </c:pt>
                <c:pt idx="337">
                  <c:v>-54.482152230971131</c:v>
                </c:pt>
                <c:pt idx="338">
                  <c:v>-54.646194225721779</c:v>
                </c:pt>
                <c:pt idx="339">
                  <c:v>-54.81023622047244</c:v>
                </c:pt>
                <c:pt idx="340">
                  <c:v>-54.974278215223094</c:v>
                </c:pt>
                <c:pt idx="341">
                  <c:v>-55.138320209973756</c:v>
                </c:pt>
                <c:pt idx="342">
                  <c:v>-55.302362204724417</c:v>
                </c:pt>
                <c:pt idx="343">
                  <c:v>-55.466404199475058</c:v>
                </c:pt>
                <c:pt idx="344">
                  <c:v>-55.630446194225719</c:v>
                </c:pt>
                <c:pt idx="345">
                  <c:v>-55.794488188976381</c:v>
                </c:pt>
                <c:pt idx="346">
                  <c:v>-55.958530183727035</c:v>
                </c:pt>
                <c:pt idx="347">
                  <c:v>-56.122572178477697</c:v>
                </c:pt>
                <c:pt idx="348">
                  <c:v>-56.286614173228344</c:v>
                </c:pt>
                <c:pt idx="349">
                  <c:v>-56.450656167978998</c:v>
                </c:pt>
                <c:pt idx="350">
                  <c:v>-56.61469816272966</c:v>
                </c:pt>
                <c:pt idx="351">
                  <c:v>-56.778740157480314</c:v>
                </c:pt>
                <c:pt idx="352">
                  <c:v>-56.942782152230976</c:v>
                </c:pt>
                <c:pt idx="353">
                  <c:v>-57.106824146981623</c:v>
                </c:pt>
                <c:pt idx="354">
                  <c:v>-57.270866141732284</c:v>
                </c:pt>
                <c:pt idx="355">
                  <c:v>-57.434908136482939</c:v>
                </c:pt>
                <c:pt idx="356">
                  <c:v>-57.5989501312336</c:v>
                </c:pt>
                <c:pt idx="357">
                  <c:v>-57.762992125984255</c:v>
                </c:pt>
                <c:pt idx="358">
                  <c:v>-57.927034120734902</c:v>
                </c:pt>
                <c:pt idx="359">
                  <c:v>-58.091076115485563</c:v>
                </c:pt>
                <c:pt idx="360">
                  <c:v>-58.255118110236218</c:v>
                </c:pt>
                <c:pt idx="361">
                  <c:v>-58.419160104986879</c:v>
                </c:pt>
                <c:pt idx="362">
                  <c:v>-58.583202099737534</c:v>
                </c:pt>
                <c:pt idx="363">
                  <c:v>-58.747244094488181</c:v>
                </c:pt>
                <c:pt idx="364">
                  <c:v>-58.911286089238843</c:v>
                </c:pt>
                <c:pt idx="365">
                  <c:v>-59.075328083989504</c:v>
                </c:pt>
                <c:pt idx="366">
                  <c:v>-59.239370078740158</c:v>
                </c:pt>
                <c:pt idx="367">
                  <c:v>-59.40341207349082</c:v>
                </c:pt>
                <c:pt idx="368">
                  <c:v>-59.567454068241467</c:v>
                </c:pt>
                <c:pt idx="369">
                  <c:v>-59.731496062992122</c:v>
                </c:pt>
                <c:pt idx="370">
                  <c:v>-59.895538057742783</c:v>
                </c:pt>
                <c:pt idx="371">
                  <c:v>-60.059580052493438</c:v>
                </c:pt>
                <c:pt idx="372">
                  <c:v>-60.223622047244099</c:v>
                </c:pt>
                <c:pt idx="373">
                  <c:v>-60.387664041994746</c:v>
                </c:pt>
                <c:pt idx="374">
                  <c:v>-60.551706036745401</c:v>
                </c:pt>
                <c:pt idx="375">
                  <c:v>-60.715748031496062</c:v>
                </c:pt>
                <c:pt idx="376">
                  <c:v>-60.879790026246724</c:v>
                </c:pt>
                <c:pt idx="377">
                  <c:v>-61.043832020997378</c:v>
                </c:pt>
                <c:pt idx="378">
                  <c:v>-61.207874015748025</c:v>
                </c:pt>
                <c:pt idx="379">
                  <c:v>-61.371916010498687</c:v>
                </c:pt>
                <c:pt idx="380">
                  <c:v>-61.535958005249341</c:v>
                </c:pt>
                <c:pt idx="381">
                  <c:v>-61.7</c:v>
                </c:pt>
                <c:pt idx="382">
                  <c:v>-61.864041994750657</c:v>
                </c:pt>
                <c:pt idx="383">
                  <c:v>-62.028083989501305</c:v>
                </c:pt>
                <c:pt idx="384">
                  <c:v>-62.192125984251966</c:v>
                </c:pt>
                <c:pt idx="385">
                  <c:v>-62.356167979002628</c:v>
                </c:pt>
                <c:pt idx="386">
                  <c:v>-62.520209973753282</c:v>
                </c:pt>
                <c:pt idx="387">
                  <c:v>-62.684251968503943</c:v>
                </c:pt>
                <c:pt idx="388">
                  <c:v>-62.848293963254591</c:v>
                </c:pt>
                <c:pt idx="389">
                  <c:v>-63.012335958005245</c:v>
                </c:pt>
                <c:pt idx="390">
                  <c:v>-63.176377952755907</c:v>
                </c:pt>
                <c:pt idx="391">
                  <c:v>-63.340419947506561</c:v>
                </c:pt>
                <c:pt idx="392">
                  <c:v>-63.504461942257223</c:v>
                </c:pt>
                <c:pt idx="393">
                  <c:v>-63.66850393700787</c:v>
                </c:pt>
                <c:pt idx="394">
                  <c:v>-63.832545931758531</c:v>
                </c:pt>
                <c:pt idx="395">
                  <c:v>-63.996587926509193</c:v>
                </c:pt>
                <c:pt idx="396">
                  <c:v>-64.16062992125984</c:v>
                </c:pt>
                <c:pt idx="397">
                  <c:v>-64.324671916010502</c:v>
                </c:pt>
                <c:pt idx="398">
                  <c:v>-64.488713910761149</c:v>
                </c:pt>
                <c:pt idx="399">
                  <c:v>-64.65275590551181</c:v>
                </c:pt>
                <c:pt idx="400">
                  <c:v>-64.816797900262472</c:v>
                </c:pt>
                <c:pt idx="401">
                  <c:v>-64.980839895013119</c:v>
                </c:pt>
                <c:pt idx="402">
                  <c:v>-65.144881889763781</c:v>
                </c:pt>
                <c:pt idx="403">
                  <c:v>-65.308923884514428</c:v>
                </c:pt>
                <c:pt idx="404">
                  <c:v>-65.472965879265089</c:v>
                </c:pt>
                <c:pt idx="405">
                  <c:v>-65.637007874015751</c:v>
                </c:pt>
                <c:pt idx="406">
                  <c:v>-65.801049868766412</c:v>
                </c:pt>
                <c:pt idx="407">
                  <c:v>-65.96509186351706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06-4FCC-8FF4-9D089B7CA2DE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'013C'!$DW$75:$DW$76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'013C'!$DV$75:$DV$76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06-4FCC-8FF4-9D089B7CA2DE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'013C'!$DX$75:$DX$76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'013C'!$DV$75:$DV$76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06-4FCC-8FF4-9D089B7CA2DE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'013C'!$DY$75:$DY$76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'013C'!$DV$75:$DV$76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606-4FCC-8FF4-9D089B7CA2DE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'013C'!$DZ$75:$DZ$76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'013C'!$DV$75:$DV$76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606-4FCC-8FF4-9D089B7CA2DE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'013C'!$EA$75:$EA$76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'013C'!$DV$75:$DV$76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06-4FCC-8FF4-9D089B7CA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'014C'!$AD$12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'014C'!$J$14:$J$451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'014C'!$AD$14:$AD$451</c:f>
              <c:numCache>
                <c:formatCode>0</c:formatCode>
                <c:ptCount val="438"/>
                <c:pt idx="0">
                  <c:v>1.1538500268405643</c:v>
                </c:pt>
                <c:pt idx="1">
                  <c:v>1.0629663968238048</c:v>
                </c:pt>
                <c:pt idx="2">
                  <c:v>2.1529112995218926</c:v>
                </c:pt>
                <c:pt idx="3">
                  <c:v>2.8567482252401653</c:v>
                </c:pt>
                <c:pt idx="4">
                  <c:v>2.0698989818272975</c:v>
                </c:pt>
                <c:pt idx="5">
                  <c:v>1.4190503430326822</c:v>
                </c:pt>
                <c:pt idx="6">
                  <c:v>1.553482765569675</c:v>
                </c:pt>
                <c:pt idx="7">
                  <c:v>1.3388696346050397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1.4589734793607949</c:v>
                </c:pt>
                <c:pt idx="20">
                  <c:v>0.81480794575684623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1.0028663270554234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1.5812904225828801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0.98573677884130628</c:v>
                </c:pt>
                <c:pt idx="46">
                  <c:v>0.35</c:v>
                </c:pt>
                <c:pt idx="47">
                  <c:v>9.6292226424259386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1.7746568436045969</c:v>
                </c:pt>
                <c:pt idx="58">
                  <c:v>2.4128825783827565</c:v>
                </c:pt>
                <c:pt idx="59">
                  <c:v>2.1985384423407486</c:v>
                </c:pt>
                <c:pt idx="60">
                  <c:v>0.35</c:v>
                </c:pt>
                <c:pt idx="61">
                  <c:v>0.35</c:v>
                </c:pt>
                <c:pt idx="62">
                  <c:v>1.6689098831437039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0.35</c:v>
                </c:pt>
                <c:pt idx="72">
                  <c:v>0.35</c:v>
                </c:pt>
                <c:pt idx="73">
                  <c:v>0.35</c:v>
                </c:pt>
                <c:pt idx="74">
                  <c:v>0.35</c:v>
                </c:pt>
                <c:pt idx="75">
                  <c:v>1.064200544681837</c:v>
                </c:pt>
                <c:pt idx="76">
                  <c:v>1.6797840416404239</c:v>
                </c:pt>
                <c:pt idx="77">
                  <c:v>2.0563101211133858</c:v>
                </c:pt>
                <c:pt idx="78">
                  <c:v>2.2694559921297843</c:v>
                </c:pt>
                <c:pt idx="79">
                  <c:v>2.2206322615355298</c:v>
                </c:pt>
                <c:pt idx="80">
                  <c:v>1.9562427154463409</c:v>
                </c:pt>
                <c:pt idx="81">
                  <c:v>1.991345313225694</c:v>
                </c:pt>
                <c:pt idx="82">
                  <c:v>2.7180392508017408</c:v>
                </c:pt>
                <c:pt idx="83">
                  <c:v>2.1910088311604818</c:v>
                </c:pt>
                <c:pt idx="84">
                  <c:v>2.4739035213641198</c:v>
                </c:pt>
                <c:pt idx="85">
                  <c:v>2.5909317556518241</c:v>
                </c:pt>
                <c:pt idx="86">
                  <c:v>2.0833490916583259</c:v>
                </c:pt>
                <c:pt idx="87">
                  <c:v>0.35</c:v>
                </c:pt>
                <c:pt idx="88">
                  <c:v>1.3664384455498042</c:v>
                </c:pt>
                <c:pt idx="89">
                  <c:v>42.270592153491762</c:v>
                </c:pt>
                <c:pt idx="90">
                  <c:v>30.63506065132243</c:v>
                </c:pt>
                <c:pt idx="91">
                  <c:v>8.9401476775571602</c:v>
                </c:pt>
                <c:pt idx="92">
                  <c:v>2.1095704940586995</c:v>
                </c:pt>
                <c:pt idx="93">
                  <c:v>11.044503729343813</c:v>
                </c:pt>
                <c:pt idx="94">
                  <c:v>2.7747482765034253</c:v>
                </c:pt>
                <c:pt idx="95">
                  <c:v>2.6415824824754437</c:v>
                </c:pt>
                <c:pt idx="96">
                  <c:v>2.8536740049976732</c:v>
                </c:pt>
                <c:pt idx="97">
                  <c:v>2.1950707727117154</c:v>
                </c:pt>
                <c:pt idx="98">
                  <c:v>3.8925563247420687</c:v>
                </c:pt>
                <c:pt idx="99">
                  <c:v>3.223601099213929</c:v>
                </c:pt>
                <c:pt idx="100">
                  <c:v>2.341906303647145</c:v>
                </c:pt>
                <c:pt idx="101">
                  <c:v>9.328851232853113</c:v>
                </c:pt>
                <c:pt idx="102">
                  <c:v>6.8294888368462843</c:v>
                </c:pt>
                <c:pt idx="103">
                  <c:v>2.6759679200048323</c:v>
                </c:pt>
                <c:pt idx="104">
                  <c:v>3.3628937034756072</c:v>
                </c:pt>
                <c:pt idx="105">
                  <c:v>3.2301686191670131</c:v>
                </c:pt>
                <c:pt idx="106">
                  <c:v>3.2352515471383301</c:v>
                </c:pt>
                <c:pt idx="107">
                  <c:v>3.2196689540436951</c:v>
                </c:pt>
                <c:pt idx="108">
                  <c:v>2.8877152838792384</c:v>
                </c:pt>
                <c:pt idx="109">
                  <c:v>2.7394995834982669</c:v>
                </c:pt>
                <c:pt idx="110">
                  <c:v>2.5990791708584404</c:v>
                </c:pt>
                <c:pt idx="111">
                  <c:v>2.7136598482900371</c:v>
                </c:pt>
                <c:pt idx="112">
                  <c:v>3.0131011397902348</c:v>
                </c:pt>
                <c:pt idx="113">
                  <c:v>3.1012730041566319</c:v>
                </c:pt>
                <c:pt idx="114">
                  <c:v>3.2619014765542249</c:v>
                </c:pt>
                <c:pt idx="115">
                  <c:v>3.3392057448522916</c:v>
                </c:pt>
                <c:pt idx="116">
                  <c:v>2.9775363892730429</c:v>
                </c:pt>
                <c:pt idx="117">
                  <c:v>2.9695300832257869</c:v>
                </c:pt>
                <c:pt idx="118">
                  <c:v>2.856424342658678</c:v>
                </c:pt>
                <c:pt idx="119">
                  <c:v>3.449857743341763</c:v>
                </c:pt>
                <c:pt idx="120">
                  <c:v>2.7512912711106683</c:v>
                </c:pt>
                <c:pt idx="121">
                  <c:v>2.4651876573345675</c:v>
                </c:pt>
                <c:pt idx="122">
                  <c:v>2.5663530330697624</c:v>
                </c:pt>
                <c:pt idx="123">
                  <c:v>2.4005221626418654</c:v>
                </c:pt>
                <c:pt idx="124">
                  <c:v>2.7597368723273088</c:v>
                </c:pt>
                <c:pt idx="125">
                  <c:v>2.9040059294113236</c:v>
                </c:pt>
                <c:pt idx="126">
                  <c:v>2.7338150702783981</c:v>
                </c:pt>
                <c:pt idx="127">
                  <c:v>3.145256349723855</c:v>
                </c:pt>
                <c:pt idx="128">
                  <c:v>3.4644637379087073</c:v>
                </c:pt>
                <c:pt idx="129">
                  <c:v>4.0366167165357263</c:v>
                </c:pt>
                <c:pt idx="130">
                  <c:v>3.4158954999257163</c:v>
                </c:pt>
                <c:pt idx="131">
                  <c:v>3.1912415695944256</c:v>
                </c:pt>
                <c:pt idx="132">
                  <c:v>2.9388549748363149</c:v>
                </c:pt>
                <c:pt idx="133">
                  <c:v>3.9481204913861774</c:v>
                </c:pt>
                <c:pt idx="134">
                  <c:v>4.1859271348485159</c:v>
                </c:pt>
                <c:pt idx="135">
                  <c:v>3.1440240034567513</c:v>
                </c:pt>
                <c:pt idx="136">
                  <c:v>3.0261823668394401</c:v>
                </c:pt>
                <c:pt idx="137">
                  <c:v>2.8101521700445291</c:v>
                </c:pt>
                <c:pt idx="138">
                  <c:v>3.7761810514697349</c:v>
                </c:pt>
                <c:pt idx="139">
                  <c:v>4.0372396529665302</c:v>
                </c:pt>
                <c:pt idx="140">
                  <c:v>3.6994543128562589</c:v>
                </c:pt>
                <c:pt idx="141">
                  <c:v>3.2932386374645288</c:v>
                </c:pt>
                <c:pt idx="142">
                  <c:v>3.4728716686512167</c:v>
                </c:pt>
                <c:pt idx="143">
                  <c:v>3.4907248485942048</c:v>
                </c:pt>
                <c:pt idx="144">
                  <c:v>4.2902717737659728</c:v>
                </c:pt>
                <c:pt idx="145">
                  <c:v>4.1169536446314208</c:v>
                </c:pt>
                <c:pt idx="146">
                  <c:v>3.2754337286129243</c:v>
                </c:pt>
                <c:pt idx="147">
                  <c:v>3.4476009857415093</c:v>
                </c:pt>
                <c:pt idx="148">
                  <c:v>3.3535051728932537</c:v>
                </c:pt>
                <c:pt idx="149">
                  <c:v>3.4558633660900435</c:v>
                </c:pt>
                <c:pt idx="150">
                  <c:v>2.4965757719826684</c:v>
                </c:pt>
                <c:pt idx="151">
                  <c:v>3.8770671903377751</c:v>
                </c:pt>
                <c:pt idx="152">
                  <c:v>6.8355548190243667</c:v>
                </c:pt>
                <c:pt idx="153">
                  <c:v>5.1369853446302596</c:v>
                </c:pt>
                <c:pt idx="154">
                  <c:v>4.9970295963532569</c:v>
                </c:pt>
                <c:pt idx="155">
                  <c:v>5.8738072616352017</c:v>
                </c:pt>
                <c:pt idx="156">
                  <c:v>4.7558604491541887</c:v>
                </c:pt>
                <c:pt idx="157">
                  <c:v>4.1406370061639102</c:v>
                </c:pt>
                <c:pt idx="158">
                  <c:v>4.2031119478207071</c:v>
                </c:pt>
                <c:pt idx="159">
                  <c:v>4.1817860624521721</c:v>
                </c:pt>
                <c:pt idx="160">
                  <c:v>4.3889506514483632</c:v>
                </c:pt>
                <c:pt idx="161">
                  <c:v>3.9119480353124869</c:v>
                </c:pt>
                <c:pt idx="162">
                  <c:v>4.140150163524777</c:v>
                </c:pt>
                <c:pt idx="163">
                  <c:v>3.8919092305485017</c:v>
                </c:pt>
                <c:pt idx="164">
                  <c:v>3.8997066096004178</c:v>
                </c:pt>
                <c:pt idx="165">
                  <c:v>4.4107013838360949</c:v>
                </c:pt>
                <c:pt idx="166">
                  <c:v>4.701950697095528</c:v>
                </c:pt>
                <c:pt idx="167">
                  <c:v>4.5352391391950828</c:v>
                </c:pt>
                <c:pt idx="168">
                  <c:v>4.2331440319898634</c:v>
                </c:pt>
                <c:pt idx="169">
                  <c:v>3.8839833217122299</c:v>
                </c:pt>
                <c:pt idx="170">
                  <c:v>4.1629349530569328</c:v>
                </c:pt>
                <c:pt idx="171">
                  <c:v>4.065121042282847</c:v>
                </c:pt>
                <c:pt idx="172">
                  <c:v>3.8322481043633019</c:v>
                </c:pt>
                <c:pt idx="173">
                  <c:v>3.7259469814776658</c:v>
                </c:pt>
                <c:pt idx="174">
                  <c:v>3.1716459676041433</c:v>
                </c:pt>
                <c:pt idx="175">
                  <c:v>3.3087344304556887</c:v>
                </c:pt>
                <c:pt idx="176">
                  <c:v>2.9969410774507956</c:v>
                </c:pt>
                <c:pt idx="177">
                  <c:v>2.9631156585485998</c:v>
                </c:pt>
                <c:pt idx="178">
                  <c:v>3.4015739566609136</c:v>
                </c:pt>
                <c:pt idx="179">
                  <c:v>3.6007380526371868</c:v>
                </c:pt>
                <c:pt idx="180">
                  <c:v>3.3767757417155986</c:v>
                </c:pt>
                <c:pt idx="181">
                  <c:v>3.3117904205606674</c:v>
                </c:pt>
                <c:pt idx="182">
                  <c:v>3.1335393569195649</c:v>
                </c:pt>
                <c:pt idx="183">
                  <c:v>3.0545545666050256</c:v>
                </c:pt>
                <c:pt idx="184">
                  <c:v>2.967744420084284</c:v>
                </c:pt>
                <c:pt idx="185">
                  <c:v>2.8789237602567903</c:v>
                </c:pt>
                <c:pt idx="186">
                  <c:v>3.0578837787686073</c:v>
                </c:pt>
                <c:pt idx="187">
                  <c:v>3.1037757377234172</c:v>
                </c:pt>
                <c:pt idx="188">
                  <c:v>3.0851294969658025</c:v>
                </c:pt>
                <c:pt idx="189">
                  <c:v>3.3436864943748961</c:v>
                </c:pt>
                <c:pt idx="190">
                  <c:v>3.1786696358300466</c:v>
                </c:pt>
                <c:pt idx="191">
                  <c:v>2.9302065772526809</c:v>
                </c:pt>
                <c:pt idx="192">
                  <c:v>3.1292674496791113</c:v>
                </c:pt>
                <c:pt idx="193">
                  <c:v>3.420257325554001</c:v>
                </c:pt>
                <c:pt idx="194">
                  <c:v>4.6185804449556009</c:v>
                </c:pt>
                <c:pt idx="195">
                  <c:v>3.0749366625618739</c:v>
                </c:pt>
                <c:pt idx="196">
                  <c:v>2.7614028993422508</c:v>
                </c:pt>
                <c:pt idx="197">
                  <c:v>3.4003736811705609</c:v>
                </c:pt>
                <c:pt idx="198">
                  <c:v>4.004285724764995</c:v>
                </c:pt>
                <c:pt idx="199">
                  <c:v>3.57190708073193</c:v>
                </c:pt>
                <c:pt idx="200">
                  <c:v>3.46903174484763</c:v>
                </c:pt>
                <c:pt idx="201">
                  <c:v>3.2944009112179713</c:v>
                </c:pt>
                <c:pt idx="202">
                  <c:v>3.4001381112682498</c:v>
                </c:pt>
                <c:pt idx="203">
                  <c:v>3.4173848431606064</c:v>
                </c:pt>
                <c:pt idx="204">
                  <c:v>3.2546714840304611</c:v>
                </c:pt>
                <c:pt idx="205">
                  <c:v>3.1557472544016689</c:v>
                </c:pt>
                <c:pt idx="206">
                  <c:v>3.1059427412332026</c:v>
                </c:pt>
                <c:pt idx="207">
                  <c:v>3.08752858395244</c:v>
                </c:pt>
                <c:pt idx="208">
                  <c:v>3.2438810570126537</c:v>
                </c:pt>
                <c:pt idx="209">
                  <c:v>3.5630100554123887</c:v>
                </c:pt>
                <c:pt idx="210">
                  <c:v>3.59566802218631</c:v>
                </c:pt>
                <c:pt idx="211">
                  <c:v>3.6739907921428845</c:v>
                </c:pt>
                <c:pt idx="212">
                  <c:v>3.4661277121656542</c:v>
                </c:pt>
                <c:pt idx="213">
                  <c:v>3.4517170714564926</c:v>
                </c:pt>
                <c:pt idx="214">
                  <c:v>4.4751996039693855</c:v>
                </c:pt>
                <c:pt idx="215">
                  <c:v>3.5669851867228641</c:v>
                </c:pt>
                <c:pt idx="216">
                  <c:v>4.5593030065263696</c:v>
                </c:pt>
                <c:pt idx="217">
                  <c:v>3.9192643248535992</c:v>
                </c:pt>
                <c:pt idx="218">
                  <c:v>3.7730874475176375</c:v>
                </c:pt>
                <c:pt idx="219">
                  <c:v>3.7622812463077953</c:v>
                </c:pt>
                <c:pt idx="220">
                  <c:v>3.7202178139108506</c:v>
                </c:pt>
                <c:pt idx="221">
                  <c:v>3.4678253786218436</c:v>
                </c:pt>
                <c:pt idx="222">
                  <c:v>3.4438374949888448</c:v>
                </c:pt>
                <c:pt idx="223">
                  <c:v>3.6507816830002686</c:v>
                </c:pt>
                <c:pt idx="224">
                  <c:v>3.573698841366987</c:v>
                </c:pt>
                <c:pt idx="225">
                  <c:v>3.4661210357822529</c:v>
                </c:pt>
                <c:pt idx="226">
                  <c:v>3.1177967471448147</c:v>
                </c:pt>
                <c:pt idx="227">
                  <c:v>3.0505296006367875</c:v>
                </c:pt>
                <c:pt idx="228">
                  <c:v>3.1530751246795443</c:v>
                </c:pt>
                <c:pt idx="229">
                  <c:v>3.1687402866994021</c:v>
                </c:pt>
                <c:pt idx="230">
                  <c:v>3.3577166804257703</c:v>
                </c:pt>
                <c:pt idx="231">
                  <c:v>3.2501343192179881</c:v>
                </c:pt>
                <c:pt idx="232">
                  <c:v>3.0953781919505645</c:v>
                </c:pt>
                <c:pt idx="233">
                  <c:v>2.9569329359379184</c:v>
                </c:pt>
                <c:pt idx="234">
                  <c:v>3.1275709683914648</c:v>
                </c:pt>
                <c:pt idx="235">
                  <c:v>3.1809175071697009</c:v>
                </c:pt>
                <c:pt idx="236">
                  <c:v>3.3725572938011634</c:v>
                </c:pt>
                <c:pt idx="237">
                  <c:v>3.4860345745102457</c:v>
                </c:pt>
                <c:pt idx="238">
                  <c:v>3.327707847488953</c:v>
                </c:pt>
                <c:pt idx="239">
                  <c:v>3.2569711429732564</c:v>
                </c:pt>
                <c:pt idx="240">
                  <c:v>3.2348889020578864</c:v>
                </c:pt>
                <c:pt idx="241">
                  <c:v>3.3331457415838166</c:v>
                </c:pt>
                <c:pt idx="242">
                  <c:v>3.4615646122570851</c:v>
                </c:pt>
                <c:pt idx="243">
                  <c:v>3.6294760189409985</c:v>
                </c:pt>
                <c:pt idx="244">
                  <c:v>3.8924981078099048</c:v>
                </c:pt>
                <c:pt idx="245">
                  <c:v>3.7789150407005572</c:v>
                </c:pt>
                <c:pt idx="246">
                  <c:v>3.869125194800763</c:v>
                </c:pt>
                <c:pt idx="247">
                  <c:v>3.874602925016732</c:v>
                </c:pt>
                <c:pt idx="248">
                  <c:v>3.6854222823091289</c:v>
                </c:pt>
                <c:pt idx="249">
                  <c:v>3.8450818279221504</c:v>
                </c:pt>
                <c:pt idx="250">
                  <c:v>3.7901256923265159</c:v>
                </c:pt>
                <c:pt idx="251">
                  <c:v>3.7826253382827977</c:v>
                </c:pt>
                <c:pt idx="252">
                  <c:v>3.9948115670684428</c:v>
                </c:pt>
                <c:pt idx="253">
                  <c:v>4.4156749765961223</c:v>
                </c:pt>
                <c:pt idx="254">
                  <c:v>4.6880980550377842</c:v>
                </c:pt>
                <c:pt idx="255">
                  <c:v>4.6341909309230331</c:v>
                </c:pt>
                <c:pt idx="256">
                  <c:v>4.2952554799457481</c:v>
                </c:pt>
                <c:pt idx="257">
                  <c:v>3.7842545639376528</c:v>
                </c:pt>
                <c:pt idx="258">
                  <c:v>3.7659890390877382</c:v>
                </c:pt>
                <c:pt idx="259">
                  <c:v>3.5305937053384633</c:v>
                </c:pt>
                <c:pt idx="260">
                  <c:v>3.4554930254405027</c:v>
                </c:pt>
                <c:pt idx="261">
                  <c:v>3.4803318006277575</c:v>
                </c:pt>
                <c:pt idx="262">
                  <c:v>3.5587208811565145</c:v>
                </c:pt>
                <c:pt idx="263">
                  <c:v>3.8650630113485791</c:v>
                </c:pt>
                <c:pt idx="264">
                  <c:v>3.7209688107572307</c:v>
                </c:pt>
                <c:pt idx="265">
                  <c:v>3.8856195908608759</c:v>
                </c:pt>
                <c:pt idx="266">
                  <c:v>3.860610191963795</c:v>
                </c:pt>
                <c:pt idx="267">
                  <c:v>3.930137045199587</c:v>
                </c:pt>
                <c:pt idx="268">
                  <c:v>4.0331963773728088</c:v>
                </c:pt>
                <c:pt idx="269">
                  <c:v>4.3480788450362553</c:v>
                </c:pt>
                <c:pt idx="270">
                  <c:v>4.4205491106159904</c:v>
                </c:pt>
                <c:pt idx="271">
                  <c:v>4.5151540482324597</c:v>
                </c:pt>
                <c:pt idx="272">
                  <c:v>4.4445893241625427</c:v>
                </c:pt>
                <c:pt idx="273">
                  <c:v>4.3496791468688052</c:v>
                </c:pt>
                <c:pt idx="274">
                  <c:v>4.3170441300920057</c:v>
                </c:pt>
                <c:pt idx="275">
                  <c:v>4.4279032301294521</c:v>
                </c:pt>
                <c:pt idx="276">
                  <c:v>4.4794902810435957</c:v>
                </c:pt>
                <c:pt idx="277">
                  <c:v>4.4510466906207249</c:v>
                </c:pt>
                <c:pt idx="278">
                  <c:v>4.4886758791001249</c:v>
                </c:pt>
                <c:pt idx="279">
                  <c:v>4.5365818856749627</c:v>
                </c:pt>
                <c:pt idx="280">
                  <c:v>4.5219934606239569</c:v>
                </c:pt>
                <c:pt idx="281">
                  <c:v>4.4411631878827738</c:v>
                </c:pt>
                <c:pt idx="282">
                  <c:v>4.6636500915343859</c:v>
                </c:pt>
                <c:pt idx="283">
                  <c:v>4.933053551504381</c:v>
                </c:pt>
                <c:pt idx="284">
                  <c:v>5.0095454662899588</c:v>
                </c:pt>
                <c:pt idx="285">
                  <c:v>5.0528927374664701</c:v>
                </c:pt>
                <c:pt idx="286">
                  <c:v>4.9123752586479288</c:v>
                </c:pt>
                <c:pt idx="287">
                  <c:v>4.9727818430517452</c:v>
                </c:pt>
                <c:pt idx="288">
                  <c:v>4.9658047132834771</c:v>
                </c:pt>
                <c:pt idx="289">
                  <c:v>5.1120044127016699</c:v>
                </c:pt>
                <c:pt idx="290">
                  <c:v>5.4929971126541552</c:v>
                </c:pt>
                <c:pt idx="291">
                  <c:v>5.6109480393364244</c:v>
                </c:pt>
                <c:pt idx="292">
                  <c:v>5.3839356770491822</c:v>
                </c:pt>
                <c:pt idx="293">
                  <c:v>5.0130690453889564</c:v>
                </c:pt>
                <c:pt idx="294">
                  <c:v>4.8130235148395499</c:v>
                </c:pt>
                <c:pt idx="295">
                  <c:v>5.228998777663973</c:v>
                </c:pt>
                <c:pt idx="296">
                  <c:v>5.5139159113908764</c:v>
                </c:pt>
                <c:pt idx="297">
                  <c:v>6.250150522951321</c:v>
                </c:pt>
                <c:pt idx="298">
                  <c:v>5.8091311932397893</c:v>
                </c:pt>
                <c:pt idx="299">
                  <c:v>6.9441466131205445</c:v>
                </c:pt>
                <c:pt idx="300">
                  <c:v>12.00582639561833</c:v>
                </c:pt>
                <c:pt idx="301">
                  <c:v>6.8146255224763461</c:v>
                </c:pt>
                <c:pt idx="302">
                  <c:v>4.0576075582309326</c:v>
                </c:pt>
                <c:pt idx="303">
                  <c:v>3.4883864838113166</c:v>
                </c:pt>
                <c:pt idx="304">
                  <c:v>11.12880886157166</c:v>
                </c:pt>
                <c:pt idx="305">
                  <c:v>3.3636227911621446</c:v>
                </c:pt>
                <c:pt idx="306">
                  <c:v>5.2908581292267556</c:v>
                </c:pt>
                <c:pt idx="307">
                  <c:v>3.5958025244346943</c:v>
                </c:pt>
                <c:pt idx="308">
                  <c:v>3.4027042858985093</c:v>
                </c:pt>
                <c:pt idx="309">
                  <c:v>3.6051523278502371</c:v>
                </c:pt>
                <c:pt idx="310">
                  <c:v>3.6369020495455127</c:v>
                </c:pt>
                <c:pt idx="311">
                  <c:v>3.1957912840452321</c:v>
                </c:pt>
                <c:pt idx="312">
                  <c:v>3.9544694149770039</c:v>
                </c:pt>
                <c:pt idx="313">
                  <c:v>4.3109217096866654</c:v>
                </c:pt>
                <c:pt idx="314">
                  <c:v>2.9851213426350611</c:v>
                </c:pt>
                <c:pt idx="315">
                  <c:v>2.1010593517974057</c:v>
                </c:pt>
                <c:pt idx="316">
                  <c:v>1.3565629894085625</c:v>
                </c:pt>
                <c:pt idx="317">
                  <c:v>2.4077776637217752</c:v>
                </c:pt>
                <c:pt idx="318">
                  <c:v>1.3393434228321552</c:v>
                </c:pt>
                <c:pt idx="319">
                  <c:v>1.8073355292549025</c:v>
                </c:pt>
                <c:pt idx="320">
                  <c:v>2.5237082438353755</c:v>
                </c:pt>
                <c:pt idx="321">
                  <c:v>2.305902808227426</c:v>
                </c:pt>
                <c:pt idx="322">
                  <c:v>2.4692357278674359</c:v>
                </c:pt>
                <c:pt idx="323">
                  <c:v>2.1628952319607819</c:v>
                </c:pt>
                <c:pt idx="324">
                  <c:v>1.8827930691891126</c:v>
                </c:pt>
                <c:pt idx="325">
                  <c:v>2.0234328602603062</c:v>
                </c:pt>
                <c:pt idx="326">
                  <c:v>2.2318092382043164</c:v>
                </c:pt>
                <c:pt idx="327">
                  <c:v>2.5858121021834166</c:v>
                </c:pt>
                <c:pt idx="328">
                  <c:v>3.2904500008934798</c:v>
                </c:pt>
                <c:pt idx="329">
                  <c:v>2.6695359899473381</c:v>
                </c:pt>
                <c:pt idx="330">
                  <c:v>2.5719753192447454</c:v>
                </c:pt>
                <c:pt idx="331">
                  <c:v>2.4270572426237247</c:v>
                </c:pt>
                <c:pt idx="332">
                  <c:v>2.74608548100292</c:v>
                </c:pt>
                <c:pt idx="333">
                  <c:v>3.8620576637382689</c:v>
                </c:pt>
                <c:pt idx="334">
                  <c:v>4.3601604092770767</c:v>
                </c:pt>
                <c:pt idx="335">
                  <c:v>2.9375231672121531</c:v>
                </c:pt>
                <c:pt idx="336">
                  <c:v>2.4744657503418099</c:v>
                </c:pt>
                <c:pt idx="337">
                  <c:v>2.5378631175165065</c:v>
                </c:pt>
                <c:pt idx="338">
                  <c:v>3.0571125532081806</c:v>
                </c:pt>
                <c:pt idx="339">
                  <c:v>2.2079472226251142</c:v>
                </c:pt>
                <c:pt idx="340">
                  <c:v>3.7130225367614109</c:v>
                </c:pt>
                <c:pt idx="341">
                  <c:v>5.9188618945688969</c:v>
                </c:pt>
                <c:pt idx="342">
                  <c:v>5.6513910464103745</c:v>
                </c:pt>
                <c:pt idx="343">
                  <c:v>7.5519011091980985</c:v>
                </c:pt>
                <c:pt idx="344">
                  <c:v>7.8888388514116876</c:v>
                </c:pt>
                <c:pt idx="345">
                  <c:v>5.2649873941858321</c:v>
                </c:pt>
                <c:pt idx="346">
                  <c:v>6.3316796972671252</c:v>
                </c:pt>
                <c:pt idx="347">
                  <c:v>16.657465478194535</c:v>
                </c:pt>
                <c:pt idx="348">
                  <c:v>20.405444407651846</c:v>
                </c:pt>
                <c:pt idx="349">
                  <c:v>7.6644041331017103</c:v>
                </c:pt>
                <c:pt idx="350">
                  <c:v>5.2387355655514316</c:v>
                </c:pt>
                <c:pt idx="351">
                  <c:v>4.2361311006107432</c:v>
                </c:pt>
                <c:pt idx="352">
                  <c:v>3.5903565569379028</c:v>
                </c:pt>
                <c:pt idx="353">
                  <c:v>3.0789908626259601</c:v>
                </c:pt>
                <c:pt idx="354">
                  <c:v>2.897929864154885</c:v>
                </c:pt>
                <c:pt idx="355">
                  <c:v>3.3305592951241731</c:v>
                </c:pt>
                <c:pt idx="356">
                  <c:v>2.9875352312127186</c:v>
                </c:pt>
                <c:pt idx="357">
                  <c:v>5.3163975567724382</c:v>
                </c:pt>
                <c:pt idx="358">
                  <c:v>7.0755233747895474</c:v>
                </c:pt>
                <c:pt idx="359">
                  <c:v>5.4775963846767599</c:v>
                </c:pt>
                <c:pt idx="360">
                  <c:v>3.3576674321365223</c:v>
                </c:pt>
                <c:pt idx="361">
                  <c:v>3.2562102810552771</c:v>
                </c:pt>
                <c:pt idx="362">
                  <c:v>3.3214882321636154</c:v>
                </c:pt>
                <c:pt idx="363">
                  <c:v>3.0727467550986409</c:v>
                </c:pt>
                <c:pt idx="364">
                  <c:v>3.024945536280772</c:v>
                </c:pt>
                <c:pt idx="365">
                  <c:v>3.11596609979705</c:v>
                </c:pt>
                <c:pt idx="366">
                  <c:v>3.7350947996762489</c:v>
                </c:pt>
                <c:pt idx="367">
                  <c:v>3.3862771008323351</c:v>
                </c:pt>
                <c:pt idx="368">
                  <c:v>3.4774253348112008</c:v>
                </c:pt>
                <c:pt idx="369">
                  <c:v>4.5466711720873914</c:v>
                </c:pt>
                <c:pt idx="370">
                  <c:v>4.6539188880724778</c:v>
                </c:pt>
                <c:pt idx="371">
                  <c:v>3.9146912489229329</c:v>
                </c:pt>
                <c:pt idx="372">
                  <c:v>6.5431431680188119</c:v>
                </c:pt>
                <c:pt idx="373">
                  <c:v>6.238218240621217</c:v>
                </c:pt>
                <c:pt idx="374">
                  <c:v>6.6180075982996165</c:v>
                </c:pt>
                <c:pt idx="375">
                  <c:v>6.1313871044255652</c:v>
                </c:pt>
                <c:pt idx="376">
                  <c:v>6.0249110043954275</c:v>
                </c:pt>
                <c:pt idx="377">
                  <c:v>5.2238585443971193</c:v>
                </c:pt>
                <c:pt idx="378">
                  <c:v>4.821461829727129</c:v>
                </c:pt>
                <c:pt idx="379">
                  <c:v>4.3210640580905375</c:v>
                </c:pt>
                <c:pt idx="380">
                  <c:v>4.5222393353863559</c:v>
                </c:pt>
                <c:pt idx="381">
                  <c:v>4.301178637936534</c:v>
                </c:pt>
                <c:pt idx="382">
                  <c:v>4.7249892315397197</c:v>
                </c:pt>
                <c:pt idx="383">
                  <c:v>5.2092049150182778</c:v>
                </c:pt>
                <c:pt idx="384">
                  <c:v>5.6330387800612467</c:v>
                </c:pt>
                <c:pt idx="385">
                  <c:v>5.2873887857733894</c:v>
                </c:pt>
                <c:pt idx="386">
                  <c:v>5.8292926123856148</c:v>
                </c:pt>
                <c:pt idx="387">
                  <c:v>5.8559620820933889</c:v>
                </c:pt>
                <c:pt idx="388">
                  <c:v>6.1281858306191523</c:v>
                </c:pt>
                <c:pt idx="389">
                  <c:v>6.2201962929889021</c:v>
                </c:pt>
                <c:pt idx="390">
                  <c:v>6.3734299973095325</c:v>
                </c:pt>
                <c:pt idx="391">
                  <c:v>6.3606599816490341</c:v>
                </c:pt>
                <c:pt idx="392">
                  <c:v>6.6742487132733945</c:v>
                </c:pt>
                <c:pt idx="393">
                  <c:v>6.6639013134233007</c:v>
                </c:pt>
                <c:pt idx="394">
                  <c:v>6.6470234169253359</c:v>
                </c:pt>
                <c:pt idx="395">
                  <c:v>11.707324560403221</c:v>
                </c:pt>
                <c:pt idx="396">
                  <c:v>6.0231063422339801</c:v>
                </c:pt>
                <c:pt idx="397">
                  <c:v>6.6638288072230267</c:v>
                </c:pt>
                <c:pt idx="398">
                  <c:v>6.8762409557568347</c:v>
                </c:pt>
                <c:pt idx="399">
                  <c:v>7.2701639668902747</c:v>
                </c:pt>
                <c:pt idx="400">
                  <c:v>6.1281273282210833</c:v>
                </c:pt>
                <c:pt idx="401">
                  <c:v>7.5026696883146453</c:v>
                </c:pt>
                <c:pt idx="402">
                  <c:v>7.5153135359731724</c:v>
                </c:pt>
                <c:pt idx="403">
                  <c:v>7.4701600580872736</c:v>
                </c:pt>
                <c:pt idx="404">
                  <c:v>6.9850689596250088</c:v>
                </c:pt>
                <c:pt idx="405">
                  <c:v>8.2198628384377876</c:v>
                </c:pt>
                <c:pt idx="406">
                  <c:v>7.8940884087782184</c:v>
                </c:pt>
                <c:pt idx="407">
                  <c:v>7.9570574621425205</c:v>
                </c:pt>
                <c:pt idx="408">
                  <c:v>8.568121862655051</c:v>
                </c:pt>
                <c:pt idx="409">
                  <c:v>8.508534561404705</c:v>
                </c:pt>
                <c:pt idx="410">
                  <c:v>9.2759163425860311</c:v>
                </c:pt>
                <c:pt idx="411">
                  <c:v>9.3060555163911687</c:v>
                </c:pt>
                <c:pt idx="412">
                  <c:v>7.7988834972572185</c:v>
                </c:pt>
                <c:pt idx="413">
                  <c:v>5.8567115220253125</c:v>
                </c:pt>
                <c:pt idx="414">
                  <c:v>6.2032111862776951</c:v>
                </c:pt>
                <c:pt idx="415">
                  <c:v>9.3667068312895569</c:v>
                </c:pt>
                <c:pt idx="416">
                  <c:v>16.237012005680263</c:v>
                </c:pt>
                <c:pt idx="417">
                  <c:v>14.605388562079092</c:v>
                </c:pt>
                <c:pt idx="418">
                  <c:v>11.820112739883191</c:v>
                </c:pt>
                <c:pt idx="419">
                  <c:v>5.1870905270596648</c:v>
                </c:pt>
                <c:pt idx="420">
                  <c:v>6.1065446663174523</c:v>
                </c:pt>
                <c:pt idx="421">
                  <c:v>5.3682482382959815</c:v>
                </c:pt>
                <c:pt idx="422">
                  <c:v>4.8277887982865177</c:v>
                </c:pt>
                <c:pt idx="423">
                  <c:v>9.6098420414336445</c:v>
                </c:pt>
                <c:pt idx="424">
                  <c:v>6.988846900479567</c:v>
                </c:pt>
                <c:pt idx="425">
                  <c:v>7.4397764068217782</c:v>
                </c:pt>
                <c:pt idx="426">
                  <c:v>10.032437905812587</c:v>
                </c:pt>
                <c:pt idx="427">
                  <c:v>21.991246992484616</c:v>
                </c:pt>
                <c:pt idx="428">
                  <c:v>30.878246427592522</c:v>
                </c:pt>
                <c:pt idx="429">
                  <c:v>22.546304569981107</c:v>
                </c:pt>
                <c:pt idx="430">
                  <c:v>19.085779536787712</c:v>
                </c:pt>
                <c:pt idx="431">
                  <c:v>18.977940722622474</c:v>
                </c:pt>
                <c:pt idx="432">
                  <c:v>12.137609698807108</c:v>
                </c:pt>
                <c:pt idx="433">
                  <c:v>8.6535350591365727</c:v>
                </c:pt>
                <c:pt idx="434">
                  <c:v>12.86191770069415</c:v>
                </c:pt>
                <c:pt idx="435">
                  <c:v>23.435336198757962</c:v>
                </c:pt>
                <c:pt idx="436">
                  <c:v>26.462420182748371</c:v>
                </c:pt>
                <c:pt idx="437">
                  <c:v>11.19388169110119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1-41AA-8D3B-36C6EC446355}"/>
            </c:ext>
          </c:extLst>
        </c:ser>
        <c:ser>
          <c:idx val="1"/>
          <c:order val="1"/>
          <c:tx>
            <c:strRef>
              <c:f>'014C'!$AC$12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'014C'!$J$14:$J$451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'014C'!$AC$14:$AC$451</c:f>
              <c:numCache>
                <c:formatCode>0</c:formatCode>
                <c:ptCount val="438"/>
                <c:pt idx="0">
                  <c:v>10.417286129458319</c:v>
                </c:pt>
                <c:pt idx="1">
                  <c:v>9.6720537515943477</c:v>
                </c:pt>
                <c:pt idx="2">
                  <c:v>22.052870578424901</c:v>
                </c:pt>
                <c:pt idx="3">
                  <c:v>32.839793512439684</c:v>
                </c:pt>
                <c:pt idx="4">
                  <c:v>20.778370138826673</c:v>
                </c:pt>
                <c:pt idx="5">
                  <c:v>12.814650182986</c:v>
                </c:pt>
                <c:pt idx="6">
                  <c:v>14.184646044770943</c:v>
                </c:pt>
                <c:pt idx="7">
                  <c:v>12.050750767292314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5.4889562340837728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13.209276696393928</c:v>
                </c:pt>
                <c:pt idx="20">
                  <c:v>7.7925908172941121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9.1972557631244314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14.483365879345527</c:v>
                </c:pt>
                <c:pt idx="41">
                  <c:v>1.8400000000000034</c:v>
                </c:pt>
                <c:pt idx="42">
                  <c:v>5.2752103791016935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9.064383750652496</c:v>
                </c:pt>
                <c:pt idx="46">
                  <c:v>3.7176777966968189</c:v>
                </c:pt>
                <c:pt idx="47">
                  <c:v>58.212795453440606</c:v>
                </c:pt>
                <c:pt idx="48">
                  <c:v>5.4878547161983704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1.8400000000000034</c:v>
                </c:pt>
                <c:pt idx="57">
                  <c:v>16.725779205695162</c:v>
                </c:pt>
                <c:pt idx="58">
                  <c:v>26.252670205469059</c:v>
                </c:pt>
                <c:pt idx="59">
                  <c:v>22.773338487907097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15.462295174616159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1.8400000000000034</c:v>
                </c:pt>
                <c:pt idx="72">
                  <c:v>1.8400000000000034</c:v>
                </c:pt>
                <c:pt idx="73">
                  <c:v>1.8400000000000034</c:v>
                </c:pt>
                <c:pt idx="74">
                  <c:v>1.8400000000000034</c:v>
                </c:pt>
                <c:pt idx="75">
                  <c:v>9.681948534096378</c:v>
                </c:pt>
                <c:pt idx="76">
                  <c:v>15.58795572380069</c:v>
                </c:pt>
                <c:pt idx="77">
                  <c:v>20.574829273457723</c:v>
                </c:pt>
                <c:pt idx="78">
                  <c:v>23.913980725779879</c:v>
                </c:pt>
                <c:pt idx="79">
                  <c:v>23.12635017387818</c:v>
                </c:pt>
                <c:pt idx="80">
                  <c:v>19.125026507275138</c:v>
                </c:pt>
                <c:pt idx="81">
                  <c:v>19.623498737065489</c:v>
                </c:pt>
                <c:pt idx="82">
                  <c:v>30.957373420020588</c:v>
                </c:pt>
                <c:pt idx="83">
                  <c:v>22.653608705501185</c:v>
                </c:pt>
                <c:pt idx="84">
                  <c:v>27.239084044247548</c:v>
                </c:pt>
                <c:pt idx="85">
                  <c:v>29.077819306714076</c:v>
                </c:pt>
                <c:pt idx="86">
                  <c:v>20.981314089525014</c:v>
                </c:pt>
                <c:pt idx="87">
                  <c:v>1.8400000000000034</c:v>
                </c:pt>
                <c:pt idx="88">
                  <c:v>12.309247347907714</c:v>
                </c:pt>
                <c:pt idx="89">
                  <c:v>52.624167437689806</c:v>
                </c:pt>
                <c:pt idx="90">
                  <c:v>59.577253693864236</c:v>
                </c:pt>
                <c:pt idx="91">
                  <c:v>57.318975439440067</c:v>
                </c:pt>
                <c:pt idx="92">
                  <c:v>21.381053148934271</c:v>
                </c:pt>
                <c:pt idx="93">
                  <c:v>59.679887311200432</c:v>
                </c:pt>
                <c:pt idx="94">
                  <c:v>31.74895920587133</c:v>
                </c:pt>
                <c:pt idx="95">
                  <c:v>29.843409346663563</c:v>
                </c:pt>
                <c:pt idx="96">
                  <c:v>32.800045241735418</c:v>
                </c:pt>
                <c:pt idx="97">
                  <c:v>22.718160181839465</c:v>
                </c:pt>
                <c:pt idx="98">
                  <c:v>42.341935667914299</c:v>
                </c:pt>
                <c:pt idx="99">
                  <c:v>36.990134503609745</c:v>
                </c:pt>
                <c:pt idx="100">
                  <c:v>25.094591822127285</c:v>
                </c:pt>
                <c:pt idx="101">
                  <c:v>57.839612715370116</c:v>
                </c:pt>
                <c:pt idx="102">
                  <c:v>53.52086489999796</c:v>
                </c:pt>
                <c:pt idx="103">
                  <c:v>30.350856887682482</c:v>
                </c:pt>
                <c:pt idx="104">
                  <c:v>38.299847839226487</c:v>
                </c:pt>
                <c:pt idx="105">
                  <c:v>37.054778479052764</c:v>
                </c:pt>
                <c:pt idx="106">
                  <c:v>37.104604142338175</c:v>
                </c:pt>
                <c:pt idx="107">
                  <c:v>36.951286412029347</c:v>
                </c:pt>
                <c:pt idx="108">
                  <c:v>33.235242784543445</c:v>
                </c:pt>
                <c:pt idx="109">
                  <c:v>31.260480443942456</c:v>
                </c:pt>
                <c:pt idx="110">
                  <c:v>29.202355022548829</c:v>
                </c:pt>
                <c:pt idx="111">
                  <c:v>30.894992992745387</c:v>
                </c:pt>
                <c:pt idx="112">
                  <c:v>34.746939765701214</c:v>
                </c:pt>
                <c:pt idx="113">
                  <c:v>35.728717530089057</c:v>
                </c:pt>
                <c:pt idx="114">
                  <c:v>37.362946152718472</c:v>
                </c:pt>
                <c:pt idx="115">
                  <c:v>38.085856760198823</c:v>
                </c:pt>
                <c:pt idx="116">
                  <c:v>34.332384212120502</c:v>
                </c:pt>
                <c:pt idx="117">
                  <c:v>34.237535773282332</c:v>
                </c:pt>
                <c:pt idx="118">
                  <c:v>32.835610047990102</c:v>
                </c:pt>
                <c:pt idx="119">
                  <c:v>39.057168351732884</c:v>
                </c:pt>
                <c:pt idx="120">
                  <c:v>31.425193698950167</c:v>
                </c:pt>
                <c:pt idx="121">
                  <c:v>27.099052431547918</c:v>
                </c:pt>
                <c:pt idx="122">
                  <c:v>28.699092887102523</c:v>
                </c:pt>
                <c:pt idx="123">
                  <c:v>26.051493634406057</c:v>
                </c:pt>
                <c:pt idx="124">
                  <c:v>31.542362822713372</c:v>
                </c:pt>
                <c:pt idx="125">
                  <c:v>33.439690154717951</c:v>
                </c:pt>
                <c:pt idx="126">
                  <c:v>31.180610110425036</c:v>
                </c:pt>
                <c:pt idx="127">
                  <c:v>36.195162136382791</c:v>
                </c:pt>
                <c:pt idx="128">
                  <c:v>39.180195094833735</c:v>
                </c:pt>
                <c:pt idx="129">
                  <c:v>43.247121247755693</c:v>
                </c:pt>
                <c:pt idx="130">
                  <c:v>38.766557244901698</c:v>
                </c:pt>
                <c:pt idx="131">
                  <c:v>36.667180748827377</c:v>
                </c:pt>
                <c:pt idx="132">
                  <c:v>33.868857755404733</c:v>
                </c:pt>
                <c:pt idx="133">
                  <c:v>42.699111349138775</c:v>
                </c:pt>
                <c:pt idx="134">
                  <c:v>44.118531631985377</c:v>
                </c:pt>
                <c:pt idx="135">
                  <c:v>36.182295583680713</c:v>
                </c:pt>
                <c:pt idx="136">
                  <c:v>34.896680011444644</c:v>
                </c:pt>
                <c:pt idx="137">
                  <c:v>32.227751275904012</c:v>
                </c:pt>
                <c:pt idx="138">
                  <c:v>41.558316642022305</c:v>
                </c:pt>
                <c:pt idx="139">
                  <c:v>43.250891892068552</c:v>
                </c:pt>
                <c:pt idx="140">
                  <c:v>41.013143435236685</c:v>
                </c:pt>
                <c:pt idx="141">
                  <c:v>37.660642152226046</c:v>
                </c:pt>
                <c:pt idx="142">
                  <c:v>39.250492899873144</c:v>
                </c:pt>
                <c:pt idx="143">
                  <c:v>39.398513939860102</c:v>
                </c:pt>
                <c:pt idx="144">
                  <c:v>44.691623218053103</c:v>
                </c:pt>
                <c:pt idx="145">
                  <c:v>43.723877254825396</c:v>
                </c:pt>
                <c:pt idx="146">
                  <c:v>37.492294625542804</c:v>
                </c:pt>
                <c:pt idx="147">
                  <c:v>39.038055926020711</c:v>
                </c:pt>
                <c:pt idx="148">
                  <c:v>38.215442760756559</c:v>
                </c:pt>
                <c:pt idx="149">
                  <c:v>39.10789420930012</c:v>
                </c:pt>
                <c:pt idx="150">
                  <c:v>27.601664589567051</c:v>
                </c:pt>
                <c:pt idx="151">
                  <c:v>42.240477067622336</c:v>
                </c:pt>
                <c:pt idx="152">
                  <c:v>53.534814904113759</c:v>
                </c:pt>
                <c:pt idx="153">
                  <c:v>48.513754182952837</c:v>
                </c:pt>
                <c:pt idx="154">
                  <c:v>47.965503307400681</c:v>
                </c:pt>
                <c:pt idx="155">
                  <c:v>51.008241277019273</c:v>
                </c:pt>
                <c:pt idx="156">
                  <c:v>46.951429614979041</c:v>
                </c:pt>
                <c:pt idx="157">
                  <c:v>43.860870925461569</c:v>
                </c:pt>
                <c:pt idx="158">
                  <c:v>44.214851172830045</c:v>
                </c:pt>
                <c:pt idx="159">
                  <c:v>44.095203624116081</c:v>
                </c:pt>
                <c:pt idx="160">
                  <c:v>45.208988341464817</c:v>
                </c:pt>
                <c:pt idx="161">
                  <c:v>42.467781364181427</c:v>
                </c:pt>
                <c:pt idx="162">
                  <c:v>43.858070645001575</c:v>
                </c:pt>
                <c:pt idx="163">
                  <c:v>42.337713805461654</c:v>
                </c:pt>
                <c:pt idx="164">
                  <c:v>42.388489706913902</c:v>
                </c:pt>
                <c:pt idx="165">
                  <c:v>45.31999829068009</c:v>
                </c:pt>
                <c:pt idx="166">
                  <c:v>46.71155589366586</c:v>
                </c:pt>
                <c:pt idx="167">
                  <c:v>45.935851548989987</c:v>
                </c:pt>
                <c:pt idx="168">
                  <c:v>44.381317161300998</c:v>
                </c:pt>
                <c:pt idx="169">
                  <c:v>42.285883858387017</c:v>
                </c:pt>
                <c:pt idx="170">
                  <c:v>43.988425308748333</c:v>
                </c:pt>
                <c:pt idx="171">
                  <c:v>43.418458171675979</c:v>
                </c:pt>
                <c:pt idx="172">
                  <c:v>41.94207784079947</c:v>
                </c:pt>
                <c:pt idx="173">
                  <c:v>41.204090141517796</c:v>
                </c:pt>
                <c:pt idx="174">
                  <c:v>36.467951134331813</c:v>
                </c:pt>
                <c:pt idx="175">
                  <c:v>37.805482163889977</c:v>
                </c:pt>
                <c:pt idx="176">
                  <c:v>34.559932647966704</c:v>
                </c:pt>
                <c:pt idx="177">
                  <c:v>34.161136719758773</c:v>
                </c:pt>
                <c:pt idx="178">
                  <c:v>38.642059913771277</c:v>
                </c:pt>
                <c:pt idx="179">
                  <c:v>40.274965303733296</c:v>
                </c:pt>
                <c:pt idx="180">
                  <c:v>38.423680771648343</c:v>
                </c:pt>
                <c:pt idx="181">
                  <c:v>37.833865079541674</c:v>
                </c:pt>
                <c:pt idx="182">
                  <c:v>36.072361381614755</c:v>
                </c:pt>
                <c:pt idx="183">
                  <c:v>35.216499225401293</c:v>
                </c:pt>
                <c:pt idx="184">
                  <c:v>34.216304267439568</c:v>
                </c:pt>
                <c:pt idx="185">
                  <c:v>33.123885925112432</c:v>
                </c:pt>
                <c:pt idx="186">
                  <c:v>35.2535879950224</c:v>
                </c:pt>
                <c:pt idx="187">
                  <c:v>35.755663443731933</c:v>
                </c:pt>
                <c:pt idx="188">
                  <c:v>35.553711613156906</c:v>
                </c:pt>
                <c:pt idx="189">
                  <c:v>38.126597566110497</c:v>
                </c:pt>
                <c:pt idx="190">
                  <c:v>36.539683749356655</c:v>
                </c:pt>
                <c:pt idx="191">
                  <c:v>33.7633851730223</c:v>
                </c:pt>
                <c:pt idx="192">
                  <c:v>36.027328326024637</c:v>
                </c:pt>
                <c:pt idx="193">
                  <c:v>38.804242438739934</c:v>
                </c:pt>
                <c:pt idx="194">
                  <c:v>46.330254319684173</c:v>
                </c:pt>
                <c:pt idx="195">
                  <c:v>35.442139040017977</c:v>
                </c:pt>
                <c:pt idx="196">
                  <c:v>31.565396817244675</c:v>
                </c:pt>
                <c:pt idx="197">
                  <c:v>38.631572438830311</c:v>
                </c:pt>
                <c:pt idx="198">
                  <c:v>43.049782533022999</c:v>
                </c:pt>
                <c:pt idx="199">
                  <c:v>40.051004703433058</c:v>
                </c:pt>
                <c:pt idx="200">
                  <c:v>39.218434745079094</c:v>
                </c:pt>
                <c:pt idx="201">
                  <c:v>37.671559681691377</c:v>
                </c:pt>
                <c:pt idx="202">
                  <c:v>38.629513157248354</c:v>
                </c:pt>
                <c:pt idx="203">
                  <c:v>38.779436956325625</c:v>
                </c:pt>
                <c:pt idx="204">
                  <c:v>37.293335794633329</c:v>
                </c:pt>
                <c:pt idx="205">
                  <c:v>36.304230219100987</c:v>
                </c:pt>
                <c:pt idx="206">
                  <c:v>35.778954770207605</c:v>
                </c:pt>
                <c:pt idx="207">
                  <c:v>35.579850863612862</c:v>
                </c:pt>
                <c:pt idx="208">
                  <c:v>37.188787648152854</c:v>
                </c:pt>
                <c:pt idx="209">
                  <c:v>39.981091325986569</c:v>
                </c:pt>
                <c:pt idx="210">
                  <c:v>40.235865147115554</c:v>
                </c:pt>
                <c:pt idx="211">
                  <c:v>40.826830288597193</c:v>
                </c:pt>
                <c:pt idx="212">
                  <c:v>39.194137527046998</c:v>
                </c:pt>
                <c:pt idx="213">
                  <c:v>39.072894008961534</c:v>
                </c:pt>
                <c:pt idx="214">
                  <c:v>45.643055907996441</c:v>
                </c:pt>
                <c:pt idx="215">
                  <c:v>40.012375385341066</c:v>
                </c:pt>
                <c:pt idx="216">
                  <c:v>46.05113705666249</c:v>
                </c:pt>
                <c:pt idx="217">
                  <c:v>42.514926405447852</c:v>
                </c:pt>
                <c:pt idx="218">
                  <c:v>41.536791342834718</c:v>
                </c:pt>
                <c:pt idx="219">
                  <c:v>41.461307400590414</c:v>
                </c:pt>
                <c:pt idx="220">
                  <c:v>41.163043430641935</c:v>
                </c:pt>
                <c:pt idx="221">
                  <c:v>39.20834691927648</c:v>
                </c:pt>
                <c:pt idx="222">
                  <c:v>39.006120821700478</c:v>
                </c:pt>
                <c:pt idx="223">
                  <c:v>40.654573630954296</c:v>
                </c:pt>
                <c:pt idx="224">
                  <c:v>40.065038346091725</c:v>
                </c:pt>
                <c:pt idx="225">
                  <c:v>39.194081615435763</c:v>
                </c:pt>
                <c:pt idx="226">
                  <c:v>35.905711502192943</c:v>
                </c:pt>
                <c:pt idx="227">
                  <c:v>35.171537228801043</c:v>
                </c:pt>
                <c:pt idx="228">
                  <c:v>36.276528205644411</c:v>
                </c:pt>
                <c:pt idx="229">
                  <c:v>36.438169246165565</c:v>
                </c:pt>
                <c:pt idx="230">
                  <c:v>38.253371103365751</c:v>
                </c:pt>
                <c:pt idx="231">
                  <c:v>37.249471732248864</c:v>
                </c:pt>
                <c:pt idx="232">
                  <c:v>35.665054552344586</c:v>
                </c:pt>
                <c:pt idx="233">
                  <c:v>34.087151137302783</c:v>
                </c:pt>
                <c:pt idx="234">
                  <c:v>36.009405649438094</c:v>
                </c:pt>
                <c:pt idx="235">
                  <c:v>36.562564818844812</c:v>
                </c:pt>
                <c:pt idx="236">
                  <c:v>38.386172194016808</c:v>
                </c:pt>
                <c:pt idx="237">
                  <c:v>39.359789794598086</c:v>
                </c:pt>
                <c:pt idx="238">
                  <c:v>37.980744917309224</c:v>
                </c:pt>
                <c:pt idx="239">
                  <c:v>37.315515092666914</c:v>
                </c:pt>
                <c:pt idx="240">
                  <c:v>37.101055211932177</c:v>
                </c:pt>
                <c:pt idx="241">
                  <c:v>38.030559546234826</c:v>
                </c:pt>
                <c:pt idx="242">
                  <c:v>39.155867680441041</c:v>
                </c:pt>
                <c:pt idx="243">
                  <c:v>40.494347077602988</c:v>
                </c:pt>
                <c:pt idx="244">
                  <c:v>42.341555900550681</c:v>
                </c:pt>
                <c:pt idx="245">
                  <c:v>41.577308686904445</c:v>
                </c:pt>
                <c:pt idx="246">
                  <c:v>42.18812659318052</c:v>
                </c:pt>
                <c:pt idx="247">
                  <c:v>42.224257536763055</c:v>
                </c:pt>
                <c:pt idx="248">
                  <c:v>40.910815172758163</c:v>
                </c:pt>
                <c:pt idx="249">
                  <c:v>42.028266243760363</c:v>
                </c:pt>
                <c:pt idx="250">
                  <c:v>41.654882073896601</c:v>
                </c:pt>
                <c:pt idx="251">
                  <c:v>41.603036338824438</c:v>
                </c:pt>
                <c:pt idx="252">
                  <c:v>42.991338059896925</c:v>
                </c:pt>
                <c:pt idx="253">
                  <c:v>45.345233598027598</c:v>
                </c:pt>
                <c:pt idx="254">
                  <c:v>46.649083608796232</c:v>
                </c:pt>
                <c:pt idx="255">
                  <c:v>46.402633880318483</c:v>
                </c:pt>
                <c:pt idx="256">
                  <c:v>44.718308879334458</c:v>
                </c:pt>
                <c:pt idx="257">
                  <c:v>41.614316728626768</c:v>
                </c:pt>
                <c:pt idx="258">
                  <c:v>41.487258992016315</c:v>
                </c:pt>
                <c:pt idx="259">
                  <c:v>39.723086826575667</c:v>
                </c:pt>
                <c:pt idx="260">
                  <c:v>39.104771853828176</c:v>
                </c:pt>
                <c:pt idx="261">
                  <c:v>39.312550115747698</c:v>
                </c:pt>
                <c:pt idx="262">
                  <c:v>39.947249798512146</c:v>
                </c:pt>
                <c:pt idx="263">
                  <c:v>42.161263601929562</c:v>
                </c:pt>
                <c:pt idx="264">
                  <c:v>41.168431648254739</c:v>
                </c:pt>
                <c:pt idx="265">
                  <c:v>42.296601930242815</c:v>
                </c:pt>
                <c:pt idx="266">
                  <c:v>42.131749592556595</c:v>
                </c:pt>
                <c:pt idx="267">
                  <c:v>42.584653253380779</c:v>
                </c:pt>
                <c:pt idx="268">
                  <c:v>43.226396793903753</c:v>
                </c:pt>
                <c:pt idx="269">
                  <c:v>44.997476973390718</c:v>
                </c:pt>
                <c:pt idx="270">
                  <c:v>45.369911047888493</c:v>
                </c:pt>
                <c:pt idx="271">
                  <c:v>45.838730990418533</c:v>
                </c:pt>
                <c:pt idx="272">
                  <c:v>45.490861260773237</c:v>
                </c:pt>
                <c:pt idx="273">
                  <c:v>45.005831200472514</c:v>
                </c:pt>
                <c:pt idx="274">
                  <c:v>44.834269301716404</c:v>
                </c:pt>
                <c:pt idx="275">
                  <c:v>45.407045254860051</c:v>
                </c:pt>
                <c:pt idx="276">
                  <c:v>45.664229550666192</c:v>
                </c:pt>
                <c:pt idx="277">
                  <c:v>45.523134845866068</c:v>
                </c:pt>
                <c:pt idx="278">
                  <c:v>45.709428160853676</c:v>
                </c:pt>
                <c:pt idx="279">
                  <c:v>45.942315082211302</c:v>
                </c:pt>
                <c:pt idx="280">
                  <c:v>45.87189511854578</c:v>
                </c:pt>
                <c:pt idx="281">
                  <c:v>45.473700925747416</c:v>
                </c:pt>
                <c:pt idx="282">
                  <c:v>46.537978392903035</c:v>
                </c:pt>
                <c:pt idx="283">
                  <c:v>47.705422562962177</c:v>
                </c:pt>
                <c:pt idx="284">
                  <c:v>48.015670616548704</c:v>
                </c:pt>
                <c:pt idx="285">
                  <c:v>48.187660395940533</c:v>
                </c:pt>
                <c:pt idx="286">
                  <c:v>47.620027909949478</c:v>
                </c:pt>
                <c:pt idx="287">
                  <c:v>47.867652626477252</c:v>
                </c:pt>
                <c:pt idx="288">
                  <c:v>47.839334308642123</c:v>
                </c:pt>
                <c:pt idx="289">
                  <c:v>48.417903438803165</c:v>
                </c:pt>
                <c:pt idx="290">
                  <c:v>49.793766941104096</c:v>
                </c:pt>
                <c:pt idx="291">
                  <c:v>50.185597844536318</c:v>
                </c:pt>
                <c:pt idx="292">
                  <c:v>49.417840855842655</c:v>
                </c:pt>
                <c:pt idx="293">
                  <c:v>48.029752768965011</c:v>
                </c:pt>
                <c:pt idx="294">
                  <c:v>47.200295494379652</c:v>
                </c:pt>
                <c:pt idx="295">
                  <c:v>48.859628352203465</c:v>
                </c:pt>
                <c:pt idx="296">
                  <c:v>49.864349797174633</c:v>
                </c:pt>
                <c:pt idx="297">
                  <c:v>52.07870391592509</c:v>
                </c:pt>
                <c:pt idx="298">
                  <c:v>50.811964197315291</c:v>
                </c:pt>
                <c:pt idx="299">
                  <c:v>53.780870003544571</c:v>
                </c:pt>
                <c:pt idx="300">
                  <c:v>60.448851470398786</c:v>
                </c:pt>
                <c:pt idx="301">
                  <c:v>53.486590242600215</c:v>
                </c:pt>
                <c:pt idx="302">
                  <c:v>43.373532034208552</c:v>
                </c:pt>
                <c:pt idx="303">
                  <c:v>39.379222220639441</c:v>
                </c:pt>
                <c:pt idx="304">
                  <c:v>59.753965146895595</c:v>
                </c:pt>
                <c:pt idx="305">
                  <c:v>38.306380256317283</c:v>
                </c:pt>
                <c:pt idx="306">
                  <c:v>49.086029335129062</c:v>
                </c:pt>
                <c:pt idx="307">
                  <c:v>40.236903983216585</c:v>
                </c:pt>
                <c:pt idx="308">
                  <c:v>38.651928633069197</c:v>
                </c:pt>
                <c:pt idx="309">
                  <c:v>40.308910666969467</c:v>
                </c:pt>
                <c:pt idx="310">
                  <c:v>40.550424434101231</c:v>
                </c:pt>
                <c:pt idx="311">
                  <c:v>36.713039002433838</c:v>
                </c:pt>
                <c:pt idx="312">
                  <c:v>42.739263800372221</c:v>
                </c:pt>
                <c:pt idx="313">
                  <c:v>44.801801310709564</c:v>
                </c:pt>
                <c:pt idx="314">
                  <c:v>34.42172067748217</c:v>
                </c:pt>
                <c:pt idx="315">
                  <c:v>21.250722824006786</c:v>
                </c:pt>
                <c:pt idx="316">
                  <c:v>12.21616273930438</c:v>
                </c:pt>
                <c:pt idx="317">
                  <c:v>26.169624290769846</c:v>
                </c:pt>
                <c:pt idx="318">
                  <c:v>12.055157580597069</c:v>
                </c:pt>
                <c:pt idx="319">
                  <c:v>17.135587806841059</c:v>
                </c:pt>
                <c:pt idx="320">
                  <c:v>28.031978037087782</c:v>
                </c:pt>
                <c:pt idx="321">
                  <c:v>24.506812112762603</c:v>
                </c:pt>
                <c:pt idx="322">
                  <c:v>27.164131693653147</c:v>
                </c:pt>
                <c:pt idx="323">
                  <c:v>22.209439853649229</c:v>
                </c:pt>
                <c:pt idx="324">
                  <c:v>18.118408087897365</c:v>
                </c:pt>
                <c:pt idx="325">
                  <c:v>20.088799686939851</c:v>
                </c:pt>
                <c:pt idx="326">
                  <c:v>23.305819052369444</c:v>
                </c:pt>
                <c:pt idx="327">
                  <c:v>28.999303249242857</c:v>
                </c:pt>
                <c:pt idx="328">
                  <c:v>37.634412043992732</c:v>
                </c:pt>
                <c:pt idx="329">
                  <c:v>30.256724529666442</c:v>
                </c:pt>
                <c:pt idx="330">
                  <c:v>28.786116997632121</c:v>
                </c:pt>
                <c:pt idx="331">
                  <c:v>26.482913758623866</c:v>
                </c:pt>
                <c:pt idx="332">
                  <c:v>31.35263715287951</c:v>
                </c:pt>
                <c:pt idx="333">
                  <c:v>42.141351462719157</c:v>
                </c:pt>
                <c:pt idx="334">
                  <c:v>45.060400106895919</c:v>
                </c:pt>
                <c:pt idx="335">
                  <c:v>33.852659653318085</c:v>
                </c:pt>
                <c:pt idx="336">
                  <c:v>27.24810529528223</c:v>
                </c:pt>
                <c:pt idx="337">
                  <c:v>28.254733521217986</c:v>
                </c:pt>
                <c:pt idx="338">
                  <c:v>35.245004361974537</c:v>
                </c:pt>
                <c:pt idx="339">
                  <c:v>22.923371816177038</c:v>
                </c:pt>
                <c:pt idx="340">
                  <c:v>41.111300984863547</c:v>
                </c:pt>
                <c:pt idx="341">
                  <c:v>51.142724565637046</c:v>
                </c:pt>
                <c:pt idx="342">
                  <c:v>50.316588268417256</c:v>
                </c:pt>
                <c:pt idx="343">
                  <c:v>55.040198156450892</c:v>
                </c:pt>
                <c:pt idx="344">
                  <c:v>55.662142034303741</c:v>
                </c:pt>
                <c:pt idx="345">
                  <c:v>48.991928451437168</c:v>
                </c:pt>
                <c:pt idx="346">
                  <c:v>52.295736634578134</c:v>
                </c:pt>
                <c:pt idx="347">
                  <c:v>62.410205147357829</c:v>
                </c:pt>
                <c:pt idx="348">
                  <c:v>62.589253156902586</c:v>
                </c:pt>
                <c:pt idx="349">
                  <c:v>55.253433314202972</c:v>
                </c:pt>
                <c:pt idx="350">
                  <c:v>48.895584416758147</c:v>
                </c:pt>
                <c:pt idx="351">
                  <c:v>44.397746632761972</c:v>
                </c:pt>
                <c:pt idx="352">
                  <c:v>40.194773831698356</c:v>
                </c:pt>
                <c:pt idx="353">
                  <c:v>35.486617462050987</c:v>
                </c:pt>
                <c:pt idx="354">
                  <c:v>33.363722799850237</c:v>
                </c:pt>
                <c:pt idx="355">
                  <c:v>38.006888993053195</c:v>
                </c:pt>
                <c:pt idx="356">
                  <c:v>34.450046017125473</c:v>
                </c:pt>
                <c:pt idx="357">
                  <c:v>49.178115046583137</c:v>
                </c:pt>
                <c:pt idx="358">
                  <c:v>54.069531258322641</c:v>
                </c:pt>
                <c:pt idx="359">
                  <c:v>49.741494919867868</c:v>
                </c:pt>
                <c:pt idx="360">
                  <c:v>38.252928199866176</c:v>
                </c:pt>
                <c:pt idx="361">
                  <c:v>37.308180832468452</c:v>
                </c:pt>
                <c:pt idx="362">
                  <c:v>37.923542654181482</c:v>
                </c:pt>
                <c:pt idx="363">
                  <c:v>35.418058285346575</c:v>
                </c:pt>
                <c:pt idx="364">
                  <c:v>34.882584317373798</c:v>
                </c:pt>
                <c:pt idx="365">
                  <c:v>35.886207821103241</c:v>
                </c:pt>
                <c:pt idx="366">
                  <c:v>41.269351260649557</c:v>
                </c:pt>
                <c:pt idx="367">
                  <c:v>38.507777273869515</c:v>
                </c:pt>
                <c:pt idx="368">
                  <c:v>39.288407819967546</c:v>
                </c:pt>
                <c:pt idx="369">
                  <c:v>45.990765168543184</c:v>
                </c:pt>
                <c:pt idx="370">
                  <c:v>46.493448843765414</c:v>
                </c:pt>
                <c:pt idx="371">
                  <c:v>42.485479581164896</c:v>
                </c:pt>
                <c:pt idx="372">
                  <c:v>52.836314623888768</c:v>
                </c:pt>
                <c:pt idx="373">
                  <c:v>52.046519795766429</c:v>
                </c:pt>
                <c:pt idx="374">
                  <c:v>53.020355311905362</c:v>
                </c:pt>
                <c:pt idx="375">
                  <c:v>51.753448721555664</c:v>
                </c:pt>
                <c:pt idx="376">
                  <c:v>51.452234210588486</c:v>
                </c:pt>
                <c:pt idx="377">
                  <c:v>48.840597606128199</c:v>
                </c:pt>
                <c:pt idx="378">
                  <c:v>47.236567456063433</c:v>
                </c:pt>
                <c:pt idx="379">
                  <c:v>44.85553858894091</c:v>
                </c:pt>
                <c:pt idx="380">
                  <c:v>45.873085575018919</c:v>
                </c:pt>
                <c:pt idx="381">
                  <c:v>44.749946088962773</c:v>
                </c:pt>
                <c:pt idx="382">
                  <c:v>46.814693596528201</c:v>
                </c:pt>
                <c:pt idx="383">
                  <c:v>48.786158885422914</c:v>
                </c:pt>
                <c:pt idx="384">
                  <c:v>50.257354796829745</c:v>
                </c:pt>
                <c:pt idx="385">
                  <c:v>49.073458341822167</c:v>
                </c:pt>
                <c:pt idx="386">
                  <c:v>50.87356342517532</c:v>
                </c:pt>
                <c:pt idx="387">
                  <c:v>50.954468998035743</c:v>
                </c:pt>
                <c:pt idx="388">
                  <c:v>51.744527444248625</c:v>
                </c:pt>
                <c:pt idx="389">
                  <c:v>51.997703746751569</c:v>
                </c:pt>
                <c:pt idx="390">
                  <c:v>52.404975911071958</c:v>
                </c:pt>
                <c:pt idx="391">
                  <c:v>52.371697804086288</c:v>
                </c:pt>
                <c:pt idx="392">
                  <c:v>53.156205570715649</c:v>
                </c:pt>
                <c:pt idx="393">
                  <c:v>53.131364055996379</c:v>
                </c:pt>
                <c:pt idx="394">
                  <c:v>53.09069736749931</c:v>
                </c:pt>
                <c:pt idx="395">
                  <c:v>60.22722342604137</c:v>
                </c:pt>
                <c:pt idx="396">
                  <c:v>51.447047875463333</c:v>
                </c:pt>
                <c:pt idx="397">
                  <c:v>53.131189745478842</c:v>
                </c:pt>
                <c:pt idx="398">
                  <c:v>53.627815018520202</c:v>
                </c:pt>
                <c:pt idx="399">
                  <c:v>54.479979577523807</c:v>
                </c:pt>
                <c:pt idx="400">
                  <c:v>51.744364333749282</c:v>
                </c:pt>
                <c:pt idx="401">
                  <c:v>54.945055325775549</c:v>
                </c:pt>
                <c:pt idx="402">
                  <c:v>54.969598495147757</c:v>
                </c:pt>
                <c:pt idx="403">
                  <c:v>54.88160410814875</c:v>
                </c:pt>
                <c:pt idx="404">
                  <c:v>53.871824215422926</c:v>
                </c:pt>
                <c:pt idx="405">
                  <c:v>56.227132306934834</c:v>
                </c:pt>
                <c:pt idx="406">
                  <c:v>55.671445391027973</c:v>
                </c:pt>
                <c:pt idx="407">
                  <c:v>55.782154416953915</c:v>
                </c:pt>
                <c:pt idx="408">
                  <c:v>56.77707934555805</c:v>
                </c:pt>
                <c:pt idx="409">
                  <c:v>56.68602632088772</c:v>
                </c:pt>
                <c:pt idx="410">
                  <c:v>57.77128599291224</c:v>
                </c:pt>
                <c:pt idx="411">
                  <c:v>57.810285244174736</c:v>
                </c:pt>
                <c:pt idx="412">
                  <c:v>55.500926277165519</c:v>
                </c:pt>
                <c:pt idx="413">
                  <c:v>50.956733097919155</c:v>
                </c:pt>
                <c:pt idx="414">
                  <c:v>51.951466936863213</c:v>
                </c:pt>
                <c:pt idx="415">
                  <c:v>57.88799502645702</c:v>
                </c:pt>
                <c:pt idx="416">
                  <c:v>62.325455092653335</c:v>
                </c:pt>
                <c:pt idx="417">
                  <c:v>61.842984986311258</c:v>
                </c:pt>
                <c:pt idx="418">
                  <c:v>60.31269522367672</c:v>
                </c:pt>
                <c:pt idx="419">
                  <c:v>48.703476280319641</c:v>
                </c:pt>
                <c:pt idx="420">
                  <c:v>51.684001381799646</c:v>
                </c:pt>
                <c:pt idx="421">
                  <c:v>49.36264192539911</c:v>
                </c:pt>
                <c:pt idx="422">
                  <c:v>47.263686590264257</c:v>
                </c:pt>
                <c:pt idx="423">
                  <c:v>58.189442628382629</c:v>
                </c:pt>
                <c:pt idx="424">
                  <c:v>53.880173149387055</c:v>
                </c:pt>
                <c:pt idx="425">
                  <c:v>54.821847702507362</c:v>
                </c:pt>
                <c:pt idx="426">
                  <c:v>58.677159009731966</c:v>
                </c:pt>
                <c:pt idx="427">
                  <c:v>62.407644832203346</c:v>
                </c:pt>
                <c:pt idx="428">
                  <c:v>59.462513483128298</c:v>
                </c:pt>
                <c:pt idx="429">
                  <c:v>62.314040769360858</c:v>
                </c:pt>
                <c:pt idx="430">
                  <c:v>62.632971578938559</c:v>
                </c:pt>
                <c:pt idx="431">
                  <c:v>62.631813663645673</c:v>
                </c:pt>
                <c:pt idx="432">
                  <c:v>60.542099231320691</c:v>
                </c:pt>
                <c:pt idx="433">
                  <c:v>56.905492237254201</c:v>
                </c:pt>
                <c:pt idx="434">
                  <c:v>61.007547450015409</c:v>
                </c:pt>
                <c:pt idx="435">
                  <c:v>62.134298214375889</c:v>
                </c:pt>
                <c:pt idx="436">
                  <c:v>61.276530689320154</c:v>
                </c:pt>
                <c:pt idx="437">
                  <c:v>59.810225476023589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61-41AA-8D3B-36C6EC446355}"/>
            </c:ext>
          </c:extLst>
        </c:ser>
        <c:ser>
          <c:idx val="0"/>
          <c:order val="2"/>
          <c:tx>
            <c:strRef>
              <c:f>'014C'!$AB$12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'014C'!$J$14:$J$451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'014C'!$AB$14:$AB$451</c:f>
              <c:numCache>
                <c:formatCode>0</c:formatCode>
                <c:ptCount val="438"/>
                <c:pt idx="0">
                  <c:v>88.428863843701123</c:v>
                </c:pt>
                <c:pt idx="1">
                  <c:v>89.264979851581842</c:v>
                </c:pt>
                <c:pt idx="2">
                  <c:v>75.794218122053209</c:v>
                </c:pt>
                <c:pt idx="3">
                  <c:v>64.303458262320149</c:v>
                </c:pt>
                <c:pt idx="4">
                  <c:v>77.151730879346033</c:v>
                </c:pt>
                <c:pt idx="5">
                  <c:v>85.76629947398132</c:v>
                </c:pt>
                <c:pt idx="6">
                  <c:v>84.261871189659388</c:v>
                </c:pt>
                <c:pt idx="7">
                  <c:v>86.610379598102639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94.161043765916233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85.331749824245279</c:v>
                </c:pt>
                <c:pt idx="20">
                  <c:v>91.392601236949048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89.79987790982014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97.81</c:v>
                </c:pt>
                <c:pt idx="40">
                  <c:v>83.935343698071591</c:v>
                </c:pt>
                <c:pt idx="41">
                  <c:v>97.81</c:v>
                </c:pt>
                <c:pt idx="42">
                  <c:v>94.374789620898312</c:v>
                </c:pt>
                <c:pt idx="43">
                  <c:v>97.81</c:v>
                </c:pt>
                <c:pt idx="44">
                  <c:v>97.81</c:v>
                </c:pt>
                <c:pt idx="45">
                  <c:v>89.949879470506204</c:v>
                </c:pt>
                <c:pt idx="46">
                  <c:v>95.932322203303187</c:v>
                </c:pt>
                <c:pt idx="47">
                  <c:v>32.157981904133457</c:v>
                </c:pt>
                <c:pt idx="48">
                  <c:v>94.162145283801635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97.81</c:v>
                </c:pt>
                <c:pt idx="56">
                  <c:v>97.81</c:v>
                </c:pt>
                <c:pt idx="57">
                  <c:v>81.499563950700235</c:v>
                </c:pt>
                <c:pt idx="58">
                  <c:v>71.334447216148192</c:v>
                </c:pt>
                <c:pt idx="59">
                  <c:v>75.028123069752155</c:v>
                </c:pt>
                <c:pt idx="60">
                  <c:v>97.81</c:v>
                </c:pt>
                <c:pt idx="61">
                  <c:v>97.81</c:v>
                </c:pt>
                <c:pt idx="62">
                  <c:v>82.868794942240143</c:v>
                </c:pt>
                <c:pt idx="63">
                  <c:v>97.81</c:v>
                </c:pt>
                <c:pt idx="64">
                  <c:v>97.81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97.81</c:v>
                </c:pt>
                <c:pt idx="69">
                  <c:v>97.81</c:v>
                </c:pt>
                <c:pt idx="70">
                  <c:v>97.81</c:v>
                </c:pt>
                <c:pt idx="71">
                  <c:v>97.81</c:v>
                </c:pt>
                <c:pt idx="72">
                  <c:v>97.81</c:v>
                </c:pt>
                <c:pt idx="73">
                  <c:v>97.81</c:v>
                </c:pt>
                <c:pt idx="74">
                  <c:v>97.81</c:v>
                </c:pt>
                <c:pt idx="75">
                  <c:v>89.253850921221783</c:v>
                </c:pt>
                <c:pt idx="76">
                  <c:v>82.732260234558893</c:v>
                </c:pt>
                <c:pt idx="77">
                  <c:v>77.368860605428893</c:v>
                </c:pt>
                <c:pt idx="78">
                  <c:v>73.816563282090343</c:v>
                </c:pt>
                <c:pt idx="79">
                  <c:v>74.653017564586293</c:v>
                </c:pt>
                <c:pt idx="80">
                  <c:v>78.918730777278526</c:v>
                </c:pt>
                <c:pt idx="81">
                  <c:v>78.385155949708818</c:v>
                </c:pt>
                <c:pt idx="82">
                  <c:v>66.324587329177675</c:v>
                </c:pt>
                <c:pt idx="83">
                  <c:v>75.155382463338327</c:v>
                </c:pt>
                <c:pt idx="84">
                  <c:v>70.28701243438833</c:v>
                </c:pt>
                <c:pt idx="85">
                  <c:v>68.331248937634101</c:v>
                </c:pt>
                <c:pt idx="86">
                  <c:v>76.935336818816666</c:v>
                </c:pt>
                <c:pt idx="87">
                  <c:v>97.81</c:v>
                </c:pt>
                <c:pt idx="88">
                  <c:v>86.324314206542482</c:v>
                </c:pt>
                <c:pt idx="89">
                  <c:v>5.1052404088184318</c:v>
                </c:pt>
                <c:pt idx="90">
                  <c:v>9.7876856548133304</c:v>
                </c:pt>
                <c:pt idx="91">
                  <c:v>33.74087688300277</c:v>
                </c:pt>
                <c:pt idx="92">
                  <c:v>76.509376357007028</c:v>
                </c:pt>
                <c:pt idx="93">
                  <c:v>29.275608959455752</c:v>
                </c:pt>
                <c:pt idx="94">
                  <c:v>65.476292517625239</c:v>
                </c:pt>
                <c:pt idx="95">
                  <c:v>67.515008170860995</c:v>
                </c:pt>
                <c:pt idx="96">
                  <c:v>64.34628075326691</c:v>
                </c:pt>
                <c:pt idx="97">
                  <c:v>75.086769045448818</c:v>
                </c:pt>
                <c:pt idx="98">
                  <c:v>53.765508007343634</c:v>
                </c:pt>
                <c:pt idx="99">
                  <c:v>59.786264397176325</c:v>
                </c:pt>
                <c:pt idx="100">
                  <c:v>72.563501874225565</c:v>
                </c:pt>
                <c:pt idx="101">
                  <c:v>32.831536051776773</c:v>
                </c:pt>
                <c:pt idx="102">
                  <c:v>39.649646263155759</c:v>
                </c:pt>
                <c:pt idx="103">
                  <c:v>66.973175192312681</c:v>
                </c:pt>
                <c:pt idx="104">
                  <c:v>58.337258457297906</c:v>
                </c:pt>
                <c:pt idx="105">
                  <c:v>59.715052901780226</c:v>
                </c:pt>
                <c:pt idx="106">
                  <c:v>59.660144310523492</c:v>
                </c:pt>
                <c:pt idx="107">
                  <c:v>59.829044633926955</c:v>
                </c:pt>
                <c:pt idx="108">
                  <c:v>63.877041931577317</c:v>
                </c:pt>
                <c:pt idx="109">
                  <c:v>66.000019972559272</c:v>
                </c:pt>
                <c:pt idx="110">
                  <c:v>68.198565806592725</c:v>
                </c:pt>
                <c:pt idx="111">
                  <c:v>66.391347158964578</c:v>
                </c:pt>
                <c:pt idx="112">
                  <c:v>62.239959094508549</c:v>
                </c:pt>
                <c:pt idx="113">
                  <c:v>61.170009465754312</c:v>
                </c:pt>
                <c:pt idx="114">
                  <c:v>59.375152370727307</c:v>
                </c:pt>
                <c:pt idx="115">
                  <c:v>58.574937494948884</c:v>
                </c:pt>
                <c:pt idx="116">
                  <c:v>62.690079398606457</c:v>
                </c:pt>
                <c:pt idx="117">
                  <c:v>62.792934143491877</c:v>
                </c:pt>
                <c:pt idx="118">
                  <c:v>64.307965609351214</c:v>
                </c:pt>
                <c:pt idx="119">
                  <c:v>57.49297390492535</c:v>
                </c:pt>
                <c:pt idx="120">
                  <c:v>65.823515029939159</c:v>
                </c:pt>
                <c:pt idx="121">
                  <c:v>70.435759911117515</c:v>
                </c:pt>
                <c:pt idx="122">
                  <c:v>68.734554079827717</c:v>
                </c:pt>
                <c:pt idx="123">
                  <c:v>71.54798420295208</c:v>
                </c:pt>
                <c:pt idx="124">
                  <c:v>65.697900304959319</c:v>
                </c:pt>
                <c:pt idx="125">
                  <c:v>63.656303915870723</c:v>
                </c:pt>
                <c:pt idx="126">
                  <c:v>66.085574819296568</c:v>
                </c:pt>
                <c:pt idx="127">
                  <c:v>60.659581513893357</c:v>
                </c:pt>
                <c:pt idx="128">
                  <c:v>57.355341167257556</c:v>
                </c:pt>
                <c:pt idx="129">
                  <c:v>52.716262035708581</c:v>
                </c:pt>
                <c:pt idx="130">
                  <c:v>57.817547255172585</c:v>
                </c:pt>
                <c:pt idx="131">
                  <c:v>60.141577681578198</c:v>
                </c:pt>
                <c:pt idx="132">
                  <c:v>63.192287269758957</c:v>
                </c:pt>
                <c:pt idx="133">
                  <c:v>53.352768159475048</c:v>
                </c:pt>
                <c:pt idx="134">
                  <c:v>51.695541233166111</c:v>
                </c:pt>
                <c:pt idx="135">
                  <c:v>60.673680412862538</c:v>
                </c:pt>
                <c:pt idx="136">
                  <c:v>62.077137621715913</c:v>
                </c:pt>
                <c:pt idx="137">
                  <c:v>64.962096554051456</c:v>
                </c:pt>
                <c:pt idx="138">
                  <c:v>54.66550230650796</c:v>
                </c:pt>
                <c:pt idx="139">
                  <c:v>52.711868454964915</c:v>
                </c:pt>
                <c:pt idx="140">
                  <c:v>55.287402251907054</c:v>
                </c:pt>
                <c:pt idx="141">
                  <c:v>59.046119210309428</c:v>
                </c:pt>
                <c:pt idx="142">
                  <c:v>57.27663543147564</c:v>
                </c:pt>
                <c:pt idx="143">
                  <c:v>57.110761211545693</c:v>
                </c:pt>
                <c:pt idx="144">
                  <c:v>51.018105008180925</c:v>
                </c:pt>
                <c:pt idx="145">
                  <c:v>52.159169100543181</c:v>
                </c:pt>
                <c:pt idx="146">
                  <c:v>59.232271645844271</c:v>
                </c:pt>
                <c:pt idx="147">
                  <c:v>57.51434308823778</c:v>
                </c:pt>
                <c:pt idx="148">
                  <c:v>58.43105206635019</c:v>
                </c:pt>
                <c:pt idx="149">
                  <c:v>57.436242424609837</c:v>
                </c:pt>
                <c:pt idx="150">
                  <c:v>69.901759638450287</c:v>
                </c:pt>
                <c:pt idx="151">
                  <c:v>53.882455742039888</c:v>
                </c:pt>
                <c:pt idx="152">
                  <c:v>39.629630276861874</c:v>
                </c:pt>
                <c:pt idx="153">
                  <c:v>46.349260472416901</c:v>
                </c:pt>
                <c:pt idx="154">
                  <c:v>47.037467096246061</c:v>
                </c:pt>
                <c:pt idx="155">
                  <c:v>43.117951461345527</c:v>
                </c:pt>
                <c:pt idx="156">
                  <c:v>48.292709935866768</c:v>
                </c:pt>
                <c:pt idx="157">
                  <c:v>51.998492068374517</c:v>
                </c:pt>
                <c:pt idx="158">
                  <c:v>51.582036879349246</c:v>
                </c:pt>
                <c:pt idx="159">
                  <c:v>51.72301031343175</c:v>
                </c:pt>
                <c:pt idx="160">
                  <c:v>50.402061007086822</c:v>
                </c:pt>
                <c:pt idx="161">
                  <c:v>53.620270600506089</c:v>
                </c:pt>
                <c:pt idx="162">
                  <c:v>52.001779191473645</c:v>
                </c:pt>
                <c:pt idx="163">
                  <c:v>53.770376963989847</c:v>
                </c:pt>
                <c:pt idx="164">
                  <c:v>53.711803683485684</c:v>
                </c:pt>
                <c:pt idx="165">
                  <c:v>50.269300325483819</c:v>
                </c:pt>
                <c:pt idx="166">
                  <c:v>48.586493409238614</c:v>
                </c:pt>
                <c:pt idx="167">
                  <c:v>49.528909311814928</c:v>
                </c:pt>
                <c:pt idx="168">
                  <c:v>51.385538806709135</c:v>
                </c:pt>
                <c:pt idx="169">
                  <c:v>53.830132819900754</c:v>
                </c:pt>
                <c:pt idx="170">
                  <c:v>51.848639738194734</c:v>
                </c:pt>
                <c:pt idx="171">
                  <c:v>52.516420786041174</c:v>
                </c:pt>
                <c:pt idx="172">
                  <c:v>54.225674054837228</c:v>
                </c:pt>
                <c:pt idx="173">
                  <c:v>55.069962877004542</c:v>
                </c:pt>
                <c:pt idx="174">
                  <c:v>60.360402898064045</c:v>
                </c:pt>
                <c:pt idx="175">
                  <c:v>58.885783405654337</c:v>
                </c:pt>
                <c:pt idx="176">
                  <c:v>62.443126274582497</c:v>
                </c:pt>
                <c:pt idx="177">
                  <c:v>62.875747621692625</c:v>
                </c:pt>
                <c:pt idx="178">
                  <c:v>57.956366129567812</c:v>
                </c:pt>
                <c:pt idx="179">
                  <c:v>56.124296643629521</c:v>
                </c:pt>
                <c:pt idx="180">
                  <c:v>58.19954348663606</c:v>
                </c:pt>
                <c:pt idx="181">
                  <c:v>58.854344499897657</c:v>
                </c:pt>
                <c:pt idx="182">
                  <c:v>60.794099261465682</c:v>
                </c:pt>
                <c:pt idx="183">
                  <c:v>61.728946207993687</c:v>
                </c:pt>
                <c:pt idx="184">
                  <c:v>62.815951312476145</c:v>
                </c:pt>
                <c:pt idx="185">
                  <c:v>63.997190314630778</c:v>
                </c:pt>
                <c:pt idx="186">
                  <c:v>61.688528226208987</c:v>
                </c:pt>
                <c:pt idx="187">
                  <c:v>61.14056081854465</c:v>
                </c:pt>
                <c:pt idx="188">
                  <c:v>61.361158889877295</c:v>
                </c:pt>
                <c:pt idx="189">
                  <c:v>58.52971593951461</c:v>
                </c:pt>
                <c:pt idx="190">
                  <c:v>60.281646614813297</c:v>
                </c:pt>
                <c:pt idx="191">
                  <c:v>63.306408249725024</c:v>
                </c:pt>
                <c:pt idx="192">
                  <c:v>60.843404224296251</c:v>
                </c:pt>
                <c:pt idx="193">
                  <c:v>57.775500235706062</c:v>
                </c:pt>
                <c:pt idx="194">
                  <c:v>49.051165235360223</c:v>
                </c:pt>
                <c:pt idx="195">
                  <c:v>61.482924297420148</c:v>
                </c:pt>
                <c:pt idx="196">
                  <c:v>65.673200283413081</c:v>
                </c:pt>
                <c:pt idx="197">
                  <c:v>57.968053879999125</c:v>
                </c:pt>
                <c:pt idx="198">
                  <c:v>52.945931742212004</c:v>
                </c:pt>
                <c:pt idx="199">
                  <c:v>56.377088215835009</c:v>
                </c:pt>
                <c:pt idx="200">
                  <c:v>57.31253351007328</c:v>
                </c:pt>
                <c:pt idx="201">
                  <c:v>59.034039407090653</c:v>
                </c:pt>
                <c:pt idx="202">
                  <c:v>57.970348731483398</c:v>
                </c:pt>
                <c:pt idx="203">
                  <c:v>57.80317820051377</c:v>
                </c:pt>
                <c:pt idx="204">
                  <c:v>59.451992721336211</c:v>
                </c:pt>
                <c:pt idx="205">
                  <c:v>60.540022526497346</c:v>
                </c:pt>
                <c:pt idx="206">
                  <c:v>61.115102488559188</c:v>
                </c:pt>
                <c:pt idx="207">
                  <c:v>61.332620552434705</c:v>
                </c:pt>
                <c:pt idx="208">
                  <c:v>59.567331294834496</c:v>
                </c:pt>
                <c:pt idx="209">
                  <c:v>56.45589861860104</c:v>
                </c:pt>
                <c:pt idx="210">
                  <c:v>56.168466830698137</c:v>
                </c:pt>
                <c:pt idx="211">
                  <c:v>55.499178919259919</c:v>
                </c:pt>
                <c:pt idx="212">
                  <c:v>57.339734760787351</c:v>
                </c:pt>
                <c:pt idx="213">
                  <c:v>57.475388919581974</c:v>
                </c:pt>
                <c:pt idx="214">
                  <c:v>49.881744488034172</c:v>
                </c:pt>
                <c:pt idx="215">
                  <c:v>56.420639427936067</c:v>
                </c:pt>
                <c:pt idx="216">
                  <c:v>49.389559936811139</c:v>
                </c:pt>
                <c:pt idx="217">
                  <c:v>53.565809269698548</c:v>
                </c:pt>
                <c:pt idx="218">
                  <c:v>54.690121209647643</c:v>
                </c:pt>
                <c:pt idx="219">
                  <c:v>54.776411353101793</c:v>
                </c:pt>
                <c:pt idx="220">
                  <c:v>55.116738755447216</c:v>
                </c:pt>
                <c:pt idx="221">
                  <c:v>57.323827702101674</c:v>
                </c:pt>
                <c:pt idx="222">
                  <c:v>57.550041683310674</c:v>
                </c:pt>
                <c:pt idx="223">
                  <c:v>55.694644686045436</c:v>
                </c:pt>
                <c:pt idx="224">
                  <c:v>56.361262812541284</c:v>
                </c:pt>
                <c:pt idx="225">
                  <c:v>57.339797348781985</c:v>
                </c:pt>
                <c:pt idx="226">
                  <c:v>60.976491750662248</c:v>
                </c:pt>
                <c:pt idx="227">
                  <c:v>61.777933170562164</c:v>
                </c:pt>
                <c:pt idx="228">
                  <c:v>60.570396669676043</c:v>
                </c:pt>
                <c:pt idx="229">
                  <c:v>60.393090467135032</c:v>
                </c:pt>
                <c:pt idx="230">
                  <c:v>58.388912216208482</c:v>
                </c:pt>
                <c:pt idx="231">
                  <c:v>59.500393948533144</c:v>
                </c:pt>
                <c:pt idx="232">
                  <c:v>61.239567255704856</c:v>
                </c:pt>
                <c:pt idx="233">
                  <c:v>62.955915926759303</c:v>
                </c:pt>
                <c:pt idx="234">
                  <c:v>60.863023382170439</c:v>
                </c:pt>
                <c:pt idx="235">
                  <c:v>60.256517673985485</c:v>
                </c:pt>
                <c:pt idx="236">
                  <c:v>58.241270512182027</c:v>
                </c:pt>
                <c:pt idx="237">
                  <c:v>57.154175630891672</c:v>
                </c:pt>
                <c:pt idx="238">
                  <c:v>58.691547235201824</c:v>
                </c:pt>
                <c:pt idx="239">
                  <c:v>59.42751376435983</c:v>
                </c:pt>
                <c:pt idx="240">
                  <c:v>59.664055886009933</c:v>
                </c:pt>
                <c:pt idx="241">
                  <c:v>58.636294712181353</c:v>
                </c:pt>
                <c:pt idx="242">
                  <c:v>57.382567707301874</c:v>
                </c:pt>
                <c:pt idx="243">
                  <c:v>55.876176903456013</c:v>
                </c:pt>
                <c:pt idx="244">
                  <c:v>53.765945991639413</c:v>
                </c:pt>
                <c:pt idx="245">
                  <c:v>54.643776272395002</c:v>
                </c:pt>
                <c:pt idx="246">
                  <c:v>53.942748212018714</c:v>
                </c:pt>
                <c:pt idx="247">
                  <c:v>53.901139538220214</c:v>
                </c:pt>
                <c:pt idx="248">
                  <c:v>55.403762544932711</c:v>
                </c:pt>
                <c:pt idx="249">
                  <c:v>54.126651928317486</c:v>
                </c:pt>
                <c:pt idx="250">
                  <c:v>54.554992233776886</c:v>
                </c:pt>
                <c:pt idx="251">
                  <c:v>54.614338322892763</c:v>
                </c:pt>
                <c:pt idx="252">
                  <c:v>53.013850373034629</c:v>
                </c:pt>
                <c:pt idx="253">
                  <c:v>50.23909142537628</c:v>
                </c:pt>
                <c:pt idx="254">
                  <c:v>48.662818336165984</c:v>
                </c:pt>
                <c:pt idx="255">
                  <c:v>48.963175188758484</c:v>
                </c:pt>
                <c:pt idx="256">
                  <c:v>50.986435640719797</c:v>
                </c:pt>
                <c:pt idx="257">
                  <c:v>54.601428707435581</c:v>
                </c:pt>
                <c:pt idx="258">
                  <c:v>54.74675196889595</c:v>
                </c:pt>
                <c:pt idx="259">
                  <c:v>56.746319468085872</c:v>
                </c:pt>
                <c:pt idx="260">
                  <c:v>57.439735120731321</c:v>
                </c:pt>
                <c:pt idx="261">
                  <c:v>57.207118083624543</c:v>
                </c:pt>
                <c:pt idx="262">
                  <c:v>56.494029320331336</c:v>
                </c:pt>
                <c:pt idx="263">
                  <c:v>53.973673386721856</c:v>
                </c:pt>
                <c:pt idx="264">
                  <c:v>55.110599540988034</c:v>
                </c:pt>
                <c:pt idx="265">
                  <c:v>53.817778478896308</c:v>
                </c:pt>
                <c:pt idx="266">
                  <c:v>54.007640215479611</c:v>
                </c:pt>
                <c:pt idx="267">
                  <c:v>53.485209701419635</c:v>
                </c:pt>
                <c:pt idx="268">
                  <c:v>52.740406828723437</c:v>
                </c:pt>
                <c:pt idx="269">
                  <c:v>50.654444181573027</c:v>
                </c:pt>
                <c:pt idx="270">
                  <c:v>50.209539841495513</c:v>
                </c:pt>
                <c:pt idx="271">
                  <c:v>49.646114961349006</c:v>
                </c:pt>
                <c:pt idx="272">
                  <c:v>50.064549415064221</c:v>
                </c:pt>
                <c:pt idx="273">
                  <c:v>50.644489652658677</c:v>
                </c:pt>
                <c:pt idx="274">
                  <c:v>50.848686568191589</c:v>
                </c:pt>
                <c:pt idx="275">
                  <c:v>50.165051515010497</c:v>
                </c:pt>
                <c:pt idx="276">
                  <c:v>49.856280168290212</c:v>
                </c:pt>
                <c:pt idx="277">
                  <c:v>50.025818463513211</c:v>
                </c:pt>
                <c:pt idx="278">
                  <c:v>49.801895960046203</c:v>
                </c:pt>
                <c:pt idx="279">
                  <c:v>49.521103032113736</c:v>
                </c:pt>
                <c:pt idx="280">
                  <c:v>49.60611142083026</c:v>
                </c:pt>
                <c:pt idx="281">
                  <c:v>50.085135886369812</c:v>
                </c:pt>
                <c:pt idx="282">
                  <c:v>48.798371515562579</c:v>
                </c:pt>
                <c:pt idx="283">
                  <c:v>47.361523885533444</c:v>
                </c:pt>
                <c:pt idx="284">
                  <c:v>46.974783917161339</c:v>
                </c:pt>
                <c:pt idx="285">
                  <c:v>46.759446866592995</c:v>
                </c:pt>
                <c:pt idx="286">
                  <c:v>47.467596831402595</c:v>
                </c:pt>
                <c:pt idx="287">
                  <c:v>47.159565530470999</c:v>
                </c:pt>
                <c:pt idx="288">
                  <c:v>47.194860978074402</c:v>
                </c:pt>
                <c:pt idx="289">
                  <c:v>46.470092148495162</c:v>
                </c:pt>
                <c:pt idx="290">
                  <c:v>44.713235946241753</c:v>
                </c:pt>
                <c:pt idx="291">
                  <c:v>44.203454116127254</c:v>
                </c:pt>
                <c:pt idx="292">
                  <c:v>45.198223467108164</c:v>
                </c:pt>
                <c:pt idx="293">
                  <c:v>46.957178185646029</c:v>
                </c:pt>
                <c:pt idx="294">
                  <c:v>47.986680990780798</c:v>
                </c:pt>
                <c:pt idx="295">
                  <c:v>45.91137287013256</c:v>
                </c:pt>
                <c:pt idx="296">
                  <c:v>44.621734291434493</c:v>
                </c:pt>
                <c:pt idx="297">
                  <c:v>41.671145561123588</c:v>
                </c:pt>
                <c:pt idx="298">
                  <c:v>43.378904609444916</c:v>
                </c:pt>
                <c:pt idx="299">
                  <c:v>39.274983383334884</c:v>
                </c:pt>
                <c:pt idx="300">
                  <c:v>27.545322133982886</c:v>
                </c:pt>
                <c:pt idx="301">
                  <c:v>39.698784234923437</c:v>
                </c:pt>
                <c:pt idx="302">
                  <c:v>52.568860407560514</c:v>
                </c:pt>
                <c:pt idx="303">
                  <c:v>57.13239129554924</c:v>
                </c:pt>
                <c:pt idx="304">
                  <c:v>29.117225991532749</c:v>
                </c:pt>
                <c:pt idx="305">
                  <c:v>58.329996952520574</c:v>
                </c:pt>
                <c:pt idx="306">
                  <c:v>45.623112535644182</c:v>
                </c:pt>
                <c:pt idx="307">
                  <c:v>56.167293492348719</c:v>
                </c:pt>
                <c:pt idx="308">
                  <c:v>57.945367081032295</c:v>
                </c:pt>
                <c:pt idx="309">
                  <c:v>56.085937005180298</c:v>
                </c:pt>
                <c:pt idx="310">
                  <c:v>55.812673516353257</c:v>
                </c:pt>
                <c:pt idx="311">
                  <c:v>60.091169713520927</c:v>
                </c:pt>
                <c:pt idx="312">
                  <c:v>53.306266784650774</c:v>
                </c:pt>
                <c:pt idx="313">
                  <c:v>50.887276979603769</c:v>
                </c:pt>
                <c:pt idx="314">
                  <c:v>62.593157979882761</c:v>
                </c:pt>
                <c:pt idx="315">
                  <c:v>76.648217824195811</c:v>
                </c:pt>
                <c:pt idx="316">
                  <c:v>86.427274271287061</c:v>
                </c:pt>
                <c:pt idx="317">
                  <c:v>71.42259804550838</c:v>
                </c:pt>
                <c:pt idx="318">
                  <c:v>86.605498996570773</c:v>
                </c:pt>
                <c:pt idx="319">
                  <c:v>81.057076663904041</c:v>
                </c:pt>
                <c:pt idx="320">
                  <c:v>69.444313719076845</c:v>
                </c:pt>
                <c:pt idx="321">
                  <c:v>73.187285079009968</c:v>
                </c:pt>
                <c:pt idx="322">
                  <c:v>70.366632578479411</c:v>
                </c:pt>
                <c:pt idx="323">
                  <c:v>75.627664914389982</c:v>
                </c:pt>
                <c:pt idx="324">
                  <c:v>79.998798842913516</c:v>
                </c:pt>
                <c:pt idx="325">
                  <c:v>77.887767452799849</c:v>
                </c:pt>
                <c:pt idx="326">
                  <c:v>74.462371709426236</c:v>
                </c:pt>
                <c:pt idx="327">
                  <c:v>68.414884648573732</c:v>
                </c:pt>
                <c:pt idx="328">
                  <c:v>59.075137955113789</c:v>
                </c:pt>
                <c:pt idx="329">
                  <c:v>67.073739480386223</c:v>
                </c:pt>
                <c:pt idx="330">
                  <c:v>68.641907683123137</c:v>
                </c:pt>
                <c:pt idx="331">
                  <c:v>71.090028998752416</c:v>
                </c:pt>
                <c:pt idx="332">
                  <c:v>65.901277366117569</c:v>
                </c:pt>
                <c:pt idx="333">
                  <c:v>53.996590873542573</c:v>
                </c:pt>
                <c:pt idx="334">
                  <c:v>50.579439483827002</c:v>
                </c:pt>
                <c:pt idx="335">
                  <c:v>63.209817179469766</c:v>
                </c:pt>
                <c:pt idx="336">
                  <c:v>70.277428954375964</c:v>
                </c:pt>
                <c:pt idx="337">
                  <c:v>69.207403361265506</c:v>
                </c:pt>
                <c:pt idx="338">
                  <c:v>61.697883084817278</c:v>
                </c:pt>
                <c:pt idx="339">
                  <c:v>74.868680961197853</c:v>
                </c:pt>
                <c:pt idx="340">
                  <c:v>55.175676478375046</c:v>
                </c:pt>
                <c:pt idx="341">
                  <c:v>42.938413539794055</c:v>
                </c:pt>
                <c:pt idx="342">
                  <c:v>44.03202068517237</c:v>
                </c:pt>
                <c:pt idx="343">
                  <c:v>37.40790073435101</c:v>
                </c:pt>
                <c:pt idx="344">
                  <c:v>36.449019114284567</c:v>
                </c:pt>
                <c:pt idx="345">
                  <c:v>45.743084154377001</c:v>
                </c:pt>
                <c:pt idx="346">
                  <c:v>41.372583668154739</c:v>
                </c:pt>
                <c:pt idx="347">
                  <c:v>20.93232937444764</c:v>
                </c:pt>
                <c:pt idx="348">
                  <c:v>17.005302435445564</c:v>
                </c:pt>
                <c:pt idx="349">
                  <c:v>37.082162552695316</c:v>
                </c:pt>
                <c:pt idx="350">
                  <c:v>45.865680017690423</c:v>
                </c:pt>
                <c:pt idx="351">
                  <c:v>51.366122266627286</c:v>
                </c:pt>
                <c:pt idx="352">
                  <c:v>56.214869611363738</c:v>
                </c:pt>
                <c:pt idx="353">
                  <c:v>61.434391675323056</c:v>
                </c:pt>
                <c:pt idx="354">
                  <c:v>63.738347335994874</c:v>
                </c:pt>
                <c:pt idx="355">
                  <c:v>58.66255171182263</c:v>
                </c:pt>
                <c:pt idx="356">
                  <c:v>62.562418751661809</c:v>
                </c:pt>
                <c:pt idx="357">
                  <c:v>45.505487396644426</c:v>
                </c:pt>
                <c:pt idx="358">
                  <c:v>38.854945366887812</c:v>
                </c:pt>
                <c:pt idx="359">
                  <c:v>44.780908695455373</c:v>
                </c:pt>
                <c:pt idx="360">
                  <c:v>58.389404367997301</c:v>
                </c:pt>
                <c:pt idx="361">
                  <c:v>59.435608886476274</c:v>
                </c:pt>
                <c:pt idx="362">
                  <c:v>58.754969113654901</c:v>
                </c:pt>
                <c:pt idx="363">
                  <c:v>61.50919495955479</c:v>
                </c:pt>
                <c:pt idx="364">
                  <c:v>62.092470146345427</c:v>
                </c:pt>
                <c:pt idx="365">
                  <c:v>60.99782607909971</c:v>
                </c:pt>
                <c:pt idx="366">
                  <c:v>54.995553939674195</c:v>
                </c:pt>
                <c:pt idx="367">
                  <c:v>58.105945625298148</c:v>
                </c:pt>
                <c:pt idx="368">
                  <c:v>57.234166845221253</c:v>
                </c:pt>
                <c:pt idx="369">
                  <c:v>49.462563659369422</c:v>
                </c:pt>
                <c:pt idx="370">
                  <c:v>48.852632268162111</c:v>
                </c:pt>
                <c:pt idx="371">
                  <c:v>53.599829169912169</c:v>
                </c:pt>
                <c:pt idx="372">
                  <c:v>40.620542208092417</c:v>
                </c:pt>
                <c:pt idx="373">
                  <c:v>41.715261963612356</c:v>
                </c:pt>
                <c:pt idx="374">
                  <c:v>40.361637089795018</c:v>
                </c:pt>
                <c:pt idx="375">
                  <c:v>42.115164174018773</c:v>
                </c:pt>
                <c:pt idx="376">
                  <c:v>42.522854785016087</c:v>
                </c:pt>
                <c:pt idx="377">
                  <c:v>45.935543849474683</c:v>
                </c:pt>
                <c:pt idx="378">
                  <c:v>47.94197071420944</c:v>
                </c:pt>
                <c:pt idx="379">
                  <c:v>50.823397352968556</c:v>
                </c:pt>
                <c:pt idx="380">
                  <c:v>49.604675089594721</c:v>
                </c:pt>
                <c:pt idx="381">
                  <c:v>50.948875273100697</c:v>
                </c:pt>
                <c:pt idx="382">
                  <c:v>48.460317171932076</c:v>
                </c:pt>
                <c:pt idx="383">
                  <c:v>46.00463619955881</c:v>
                </c:pt>
                <c:pt idx="384">
                  <c:v>44.109606423109007</c:v>
                </c:pt>
                <c:pt idx="385">
                  <c:v>45.639152872404445</c:v>
                </c:pt>
                <c:pt idx="386">
                  <c:v>43.297143962439065</c:v>
                </c:pt>
                <c:pt idx="387">
                  <c:v>43.189568919870865</c:v>
                </c:pt>
                <c:pt idx="388">
                  <c:v>42.127286725132223</c:v>
                </c:pt>
                <c:pt idx="389">
                  <c:v>41.782099960259529</c:v>
                </c:pt>
                <c:pt idx="390">
                  <c:v>41.221594091618513</c:v>
                </c:pt>
                <c:pt idx="391">
                  <c:v>41.267642214264676</c:v>
                </c:pt>
                <c:pt idx="392">
                  <c:v>40.169545716010958</c:v>
                </c:pt>
                <c:pt idx="393">
                  <c:v>40.204734630580319</c:v>
                </c:pt>
                <c:pt idx="394">
                  <c:v>40.262279215575354</c:v>
                </c:pt>
                <c:pt idx="395">
                  <c:v>28.065452013555408</c:v>
                </c:pt>
                <c:pt idx="396">
                  <c:v>42.529845782302687</c:v>
                </c:pt>
                <c:pt idx="397">
                  <c:v>40.204981447298131</c:v>
                </c:pt>
                <c:pt idx="398">
                  <c:v>39.495944025722963</c:v>
                </c:pt>
                <c:pt idx="399">
                  <c:v>38.24985645558592</c:v>
                </c:pt>
                <c:pt idx="400">
                  <c:v>42.127508338029635</c:v>
                </c:pt>
                <c:pt idx="401">
                  <c:v>37.552274985909804</c:v>
                </c:pt>
                <c:pt idx="402">
                  <c:v>37.515087968879072</c:v>
                </c:pt>
                <c:pt idx="403">
                  <c:v>37.648235833763977</c:v>
                </c:pt>
                <c:pt idx="404">
                  <c:v>39.143106824952064</c:v>
                </c:pt>
                <c:pt idx="405">
                  <c:v>35.553004854627382</c:v>
                </c:pt>
                <c:pt idx="406">
                  <c:v>36.43446620019381</c:v>
                </c:pt>
                <c:pt idx="407">
                  <c:v>36.260788120903563</c:v>
                </c:pt>
                <c:pt idx="408">
                  <c:v>34.654798791786895</c:v>
                </c:pt>
                <c:pt idx="409">
                  <c:v>34.805439117707579</c:v>
                </c:pt>
                <c:pt idx="410">
                  <c:v>32.95279766450173</c:v>
                </c:pt>
                <c:pt idx="411">
                  <c:v>32.883659239434095</c:v>
                </c:pt>
                <c:pt idx="412">
                  <c:v>36.700190225577266</c:v>
                </c:pt>
                <c:pt idx="413">
                  <c:v>43.18655538005553</c:v>
                </c:pt>
                <c:pt idx="414">
                  <c:v>41.845321876859096</c:v>
                </c:pt>
                <c:pt idx="415">
                  <c:v>32.745298142253425</c:v>
                </c:pt>
                <c:pt idx="416">
                  <c:v>21.437532901666401</c:v>
                </c:pt>
                <c:pt idx="417">
                  <c:v>23.55162645160965</c:v>
                </c:pt>
                <c:pt idx="418">
                  <c:v>27.867192036440088</c:v>
                </c:pt>
                <c:pt idx="419">
                  <c:v>46.109433192620692</c:v>
                </c:pt>
                <c:pt idx="420">
                  <c:v>42.2094539518829</c:v>
                </c:pt>
                <c:pt idx="421">
                  <c:v>45.269109836304906</c:v>
                </c:pt>
                <c:pt idx="422">
                  <c:v>47.908524611449224</c:v>
                </c:pt>
                <c:pt idx="423">
                  <c:v>32.200715330183726</c:v>
                </c:pt>
                <c:pt idx="424">
                  <c:v>39.13097995013338</c:v>
                </c:pt>
                <c:pt idx="425">
                  <c:v>37.738375890670859</c:v>
                </c:pt>
                <c:pt idx="426">
                  <c:v>31.290403084455448</c:v>
                </c:pt>
                <c:pt idx="427">
                  <c:v>15.601108175312035</c:v>
                </c:pt>
                <c:pt idx="428">
                  <c:v>9.6592400892791801</c:v>
                </c:pt>
                <c:pt idx="429">
                  <c:v>15.139654660658032</c:v>
                </c:pt>
                <c:pt idx="430">
                  <c:v>18.28124888427373</c:v>
                </c:pt>
                <c:pt idx="431">
                  <c:v>18.39024561373185</c:v>
                </c:pt>
                <c:pt idx="432">
                  <c:v>27.320291069872198</c:v>
                </c:pt>
                <c:pt idx="433">
                  <c:v>34.440972703609226</c:v>
                </c:pt>
                <c:pt idx="434">
                  <c:v>26.130534849290441</c:v>
                </c:pt>
                <c:pt idx="435">
                  <c:v>14.430365586866145</c:v>
                </c:pt>
                <c:pt idx="436">
                  <c:v>12.261049127931472</c:v>
                </c:pt>
                <c:pt idx="437">
                  <c:v>28.995892832875221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61-41AA-8D3B-36C6EC446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'014C'!$BB$12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'014C'!$J$14:$J$451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'014C'!$BB$14:$BB$451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5-4C47-ABF0-7959C7B4577D}"/>
            </c:ext>
          </c:extLst>
        </c:ser>
        <c:ser>
          <c:idx val="1"/>
          <c:order val="1"/>
          <c:tx>
            <c:strRef>
              <c:f>'014C'!$BA$12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'014C'!$J$14:$J$451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'014C'!$BA$14:$BA$451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100</c:v>
                </c:pt>
                <c:pt idx="92">
                  <c:v>0</c:v>
                </c:pt>
                <c:pt idx="93">
                  <c:v>100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100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100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95-4C47-ABF0-7959C7B4577D}"/>
            </c:ext>
          </c:extLst>
        </c:ser>
        <c:ser>
          <c:idx val="0"/>
          <c:order val="2"/>
          <c:tx>
            <c:strRef>
              <c:f>'014C'!$AZ$12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'014C'!$J$14:$J$451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'014C'!$AZ$14:$AZ$451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100</c:v>
                </c:pt>
                <c:pt idx="93">
                  <c:v>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100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95-4C47-ABF0-7959C7B45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'014C'!$BE$12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'014C'!$J$14:$J$451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'014C'!$BE$14:$BE$451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7-4D2F-B1A3-2543A4F3DF12}"/>
            </c:ext>
          </c:extLst>
        </c:ser>
        <c:ser>
          <c:idx val="1"/>
          <c:order val="1"/>
          <c:tx>
            <c:strRef>
              <c:f>'014C'!$BD$12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'014C'!$J$14:$J$451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'014C'!$BD$14:$BD$451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100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0</c:v>
                </c:pt>
                <c:pt idx="61">
                  <c:v>0</c:v>
                </c:pt>
                <c:pt idx="62">
                  <c:v>100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0</c:v>
                </c:pt>
                <c:pt idx="96">
                  <c:v>100</c:v>
                </c:pt>
                <c:pt idx="97">
                  <c:v>0</c:v>
                </c:pt>
                <c:pt idx="98">
                  <c:v>100</c:v>
                </c:pt>
                <c:pt idx="99">
                  <c:v>100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100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100</c:v>
                </c:pt>
                <c:pt idx="358">
                  <c:v>100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100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100</c:v>
                </c:pt>
                <c:pt idx="417">
                  <c:v>100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0</c:v>
                </c:pt>
                <c:pt idx="433">
                  <c:v>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E7-4D2F-B1A3-2543A4F3DF12}"/>
            </c:ext>
          </c:extLst>
        </c:ser>
        <c:ser>
          <c:idx val="0"/>
          <c:order val="2"/>
          <c:tx>
            <c:strRef>
              <c:f>'014C'!$BC$12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'014C'!$J$14:$J$451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'014C'!$BC$14:$BC$451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100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100</c:v>
                </c:pt>
                <c:pt idx="44">
                  <c:v>100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100</c:v>
                </c:pt>
                <c:pt idx="61">
                  <c:v>100</c:v>
                </c:pt>
                <c:pt idx="62">
                  <c:v>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100</c:v>
                </c:pt>
                <c:pt idx="96">
                  <c:v>0</c:v>
                </c:pt>
                <c:pt idx="97">
                  <c:v>100</c:v>
                </c:pt>
                <c:pt idx="98">
                  <c:v>0</c:v>
                </c:pt>
                <c:pt idx="99">
                  <c:v>0</c:v>
                </c:pt>
                <c:pt idx="100">
                  <c:v>100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100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0</c:v>
                </c:pt>
                <c:pt idx="358">
                  <c:v>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0</c:v>
                </c:pt>
                <c:pt idx="417">
                  <c:v>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100</c:v>
                </c:pt>
                <c:pt idx="433">
                  <c:v>100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E7-4D2F-B1A3-2543A4F3D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'014C'!$O$14:$O$950</c:f>
              <c:numCache>
                <c:formatCode>0.0</c:formatCode>
                <c:ptCount val="937"/>
                <c:pt idx="0">
                  <c:v>1.9824858757061663</c:v>
                </c:pt>
                <c:pt idx="1">
                  <c:v>2.291054613935942</c:v>
                </c:pt>
                <c:pt idx="2">
                  <c:v>3.2604519774010861</c:v>
                </c:pt>
                <c:pt idx="3">
                  <c:v>3.5335216572504571</c:v>
                </c:pt>
                <c:pt idx="4">
                  <c:v>2.905461393596982</c:v>
                </c:pt>
                <c:pt idx="5">
                  <c:v>2.8071563088511819</c:v>
                </c:pt>
                <c:pt idx="6">
                  <c:v>2.910922787193944</c:v>
                </c:pt>
                <c:pt idx="7">
                  <c:v>2.8426553672315862</c:v>
                </c:pt>
                <c:pt idx="8">
                  <c:v>2.4876647834274821</c:v>
                </c:pt>
                <c:pt idx="9">
                  <c:v>2.3647834274952619</c:v>
                </c:pt>
                <c:pt idx="10">
                  <c:v>2.4030131826741776</c:v>
                </c:pt>
                <c:pt idx="11">
                  <c:v>2.3156308851223617</c:v>
                </c:pt>
                <c:pt idx="12">
                  <c:v>2.4139359698681617</c:v>
                </c:pt>
                <c:pt idx="13">
                  <c:v>1.9579096045197464</c:v>
                </c:pt>
                <c:pt idx="14">
                  <c:v>1.7203389830508398</c:v>
                </c:pt>
                <c:pt idx="15">
                  <c:v>2.0644067796610197</c:v>
                </c:pt>
                <c:pt idx="16">
                  <c:v>2.3429378531072929</c:v>
                </c:pt>
                <c:pt idx="17">
                  <c:v>2.0261770244821045</c:v>
                </c:pt>
                <c:pt idx="18">
                  <c:v>1.9196798493408307</c:v>
                </c:pt>
                <c:pt idx="19">
                  <c:v>2.0562146892654862</c:v>
                </c:pt>
                <c:pt idx="20">
                  <c:v>1.9824858757061663</c:v>
                </c:pt>
                <c:pt idx="21">
                  <c:v>2.1763653483991949</c:v>
                </c:pt>
                <c:pt idx="22">
                  <c:v>2.9518832391713707</c:v>
                </c:pt>
                <c:pt idx="23">
                  <c:v>3.4488700564971531</c:v>
                </c:pt>
                <c:pt idx="24">
                  <c:v>3.9950094161958352</c:v>
                </c:pt>
                <c:pt idx="25">
                  <c:v>2.5013182674199173</c:v>
                </c:pt>
                <c:pt idx="26">
                  <c:v>2.3511299435028268</c:v>
                </c:pt>
                <c:pt idx="27">
                  <c:v>2.1763653483991949</c:v>
                </c:pt>
                <c:pt idx="28">
                  <c:v>2.0534839924670352</c:v>
                </c:pt>
                <c:pt idx="29">
                  <c:v>2.1272128060263555</c:v>
                </c:pt>
                <c:pt idx="30">
                  <c:v>2.1135593220338595</c:v>
                </c:pt>
                <c:pt idx="31">
                  <c:v>1.9824858757061663</c:v>
                </c:pt>
                <c:pt idx="32">
                  <c:v>2.6815442561205107</c:v>
                </c:pt>
                <c:pt idx="33">
                  <c:v>1.6957627118643595</c:v>
                </c:pt>
                <c:pt idx="34">
                  <c:v>1.7012241054613819</c:v>
                </c:pt>
                <c:pt idx="35">
                  <c:v>1.8650659133709686</c:v>
                </c:pt>
                <c:pt idx="36">
                  <c:v>1.9688323917137309</c:v>
                </c:pt>
                <c:pt idx="37">
                  <c:v>1.8923728813558998</c:v>
                </c:pt>
                <c:pt idx="38">
                  <c:v>1.9688323917137309</c:v>
                </c:pt>
                <c:pt idx="39">
                  <c:v>1.9961393596986619</c:v>
                </c:pt>
                <c:pt idx="40">
                  <c:v>2.7498116760828082</c:v>
                </c:pt>
                <c:pt idx="41">
                  <c:v>2.3183615819208727</c:v>
                </c:pt>
                <c:pt idx="42">
                  <c:v>2.2664783427495223</c:v>
                </c:pt>
                <c:pt idx="43">
                  <c:v>2.2364406779660797</c:v>
                </c:pt>
                <c:pt idx="44">
                  <c:v>2.3074387947268886</c:v>
                </c:pt>
                <c:pt idx="45">
                  <c:v>2.3210922787193842</c:v>
                </c:pt>
                <c:pt idx="46">
                  <c:v>5.0709039548022528</c:v>
                </c:pt>
                <c:pt idx="47">
                  <c:v>9.4973634651600243</c:v>
                </c:pt>
                <c:pt idx="48">
                  <c:v>2.7088512241054419</c:v>
                </c:pt>
                <c:pt idx="49">
                  <c:v>1.8377589453860375</c:v>
                </c:pt>
                <c:pt idx="50">
                  <c:v>1.7258003766478018</c:v>
                </c:pt>
                <c:pt idx="51">
                  <c:v>1.9387947269302888</c:v>
                </c:pt>
                <c:pt idx="52">
                  <c:v>2.0016007532956239</c:v>
                </c:pt>
                <c:pt idx="53">
                  <c:v>2.2145951035781106</c:v>
                </c:pt>
                <c:pt idx="54">
                  <c:v>1.7967984934086105</c:v>
                </c:pt>
                <c:pt idx="55">
                  <c:v>3.5307909604519456</c:v>
                </c:pt>
                <c:pt idx="56">
                  <c:v>4.6312617702447829</c:v>
                </c:pt>
                <c:pt idx="57">
                  <c:v>5.6470809792843166</c:v>
                </c:pt>
                <c:pt idx="58">
                  <c:v>5.040866290018811</c:v>
                </c:pt>
                <c:pt idx="59">
                  <c:v>3.1703389830508195</c:v>
                </c:pt>
                <c:pt idx="60">
                  <c:v>2.3702448210922236</c:v>
                </c:pt>
                <c:pt idx="61">
                  <c:v>2.902730696798471</c:v>
                </c:pt>
                <c:pt idx="62">
                  <c:v>3.4898305084745802</c:v>
                </c:pt>
                <c:pt idx="63">
                  <c:v>3.1758003766477816</c:v>
                </c:pt>
                <c:pt idx="64">
                  <c:v>3.099340866290011</c:v>
                </c:pt>
                <c:pt idx="65">
                  <c:v>3.0720338983050799</c:v>
                </c:pt>
                <c:pt idx="66">
                  <c:v>3.178531073446293</c:v>
                </c:pt>
                <c:pt idx="67">
                  <c:v>3.5116760828624889</c:v>
                </c:pt>
                <c:pt idx="68">
                  <c:v>3.7383239171374711</c:v>
                </c:pt>
                <c:pt idx="69">
                  <c:v>3.9076271186440197</c:v>
                </c:pt>
                <c:pt idx="70">
                  <c:v>3.9403954802259724</c:v>
                </c:pt>
                <c:pt idx="71">
                  <c:v>3.7164783427495016</c:v>
                </c:pt>
                <c:pt idx="72">
                  <c:v>3.5635593220339001</c:v>
                </c:pt>
                <c:pt idx="73">
                  <c:v>3.519868173257962</c:v>
                </c:pt>
                <c:pt idx="74">
                  <c:v>3.3969868173258022</c:v>
                </c:pt>
                <c:pt idx="75">
                  <c:v>3.0829566854990036</c:v>
                </c:pt>
                <c:pt idx="76">
                  <c:v>2.8508474576271201</c:v>
                </c:pt>
                <c:pt idx="77">
                  <c:v>2.7170433145009154</c:v>
                </c:pt>
                <c:pt idx="78">
                  <c:v>2.5723163841807866</c:v>
                </c:pt>
                <c:pt idx="79">
                  <c:v>2.5723163841807866</c:v>
                </c:pt>
                <c:pt idx="80">
                  <c:v>2.6132768361581529</c:v>
                </c:pt>
                <c:pt idx="81">
                  <c:v>2.8235404896421281</c:v>
                </c:pt>
                <c:pt idx="82">
                  <c:v>3.4242937853107329</c:v>
                </c:pt>
                <c:pt idx="83">
                  <c:v>2.8836158192090129</c:v>
                </c:pt>
                <c:pt idx="84">
                  <c:v>2.7115819209039533</c:v>
                </c:pt>
                <c:pt idx="85">
                  <c:v>2.6815442561205107</c:v>
                </c:pt>
                <c:pt idx="86">
                  <c:v>2.637853107344633</c:v>
                </c:pt>
                <c:pt idx="87">
                  <c:v>2.8344632768361127</c:v>
                </c:pt>
                <c:pt idx="88">
                  <c:v>3.9376647834274618</c:v>
                </c:pt>
                <c:pt idx="89">
                  <c:v>18.934651600753284</c:v>
                </c:pt>
                <c:pt idx="90">
                  <c:v>15.302824858757027</c:v>
                </c:pt>
                <c:pt idx="91">
                  <c:v>8.1948210922786835</c:v>
                </c:pt>
                <c:pt idx="92">
                  <c:v>4.584839924670395</c:v>
                </c:pt>
                <c:pt idx="93">
                  <c:v>7.0506591337099698</c:v>
                </c:pt>
                <c:pt idx="94">
                  <c:v>3.61271186440674</c:v>
                </c:pt>
                <c:pt idx="95">
                  <c:v>2.8672316384180663</c:v>
                </c:pt>
                <c:pt idx="96">
                  <c:v>2.6023540489641683</c:v>
                </c:pt>
                <c:pt idx="97">
                  <c:v>2.736158192090373</c:v>
                </c:pt>
                <c:pt idx="98">
                  <c:v>3.5089453860639774</c:v>
                </c:pt>
                <c:pt idx="99">
                  <c:v>2.92457627118644</c:v>
                </c:pt>
                <c:pt idx="100">
                  <c:v>2.6487758945385571</c:v>
                </c:pt>
                <c:pt idx="101">
                  <c:v>5.6361581920903934</c:v>
                </c:pt>
                <c:pt idx="102">
                  <c:v>5.7344632768361326</c:v>
                </c:pt>
                <c:pt idx="103">
                  <c:v>3.8748587570621265</c:v>
                </c:pt>
                <c:pt idx="104">
                  <c:v>3.1266478342749418</c:v>
                </c:pt>
                <c:pt idx="105">
                  <c:v>2.7634651600753042</c:v>
                </c:pt>
                <c:pt idx="106">
                  <c:v>2.6569679849340306</c:v>
                </c:pt>
                <c:pt idx="107">
                  <c:v>2.6951977401129459</c:v>
                </c:pt>
                <c:pt idx="108">
                  <c:v>2.6924670433144953</c:v>
                </c:pt>
                <c:pt idx="109">
                  <c:v>2.6951977401129459</c:v>
                </c:pt>
                <c:pt idx="110">
                  <c:v>2.719774011299426</c:v>
                </c:pt>
                <c:pt idx="111">
                  <c:v>2.6569679849340306</c:v>
                </c:pt>
                <c:pt idx="112">
                  <c:v>2.640583804143084</c:v>
                </c:pt>
                <c:pt idx="113">
                  <c:v>2.6214689265536264</c:v>
                </c:pt>
                <c:pt idx="114">
                  <c:v>2.6678907721280152</c:v>
                </c:pt>
                <c:pt idx="115">
                  <c:v>2.6651600753295646</c:v>
                </c:pt>
                <c:pt idx="116">
                  <c:v>2.736158192090373</c:v>
                </c:pt>
                <c:pt idx="117">
                  <c:v>2.7771186440677997</c:v>
                </c:pt>
                <c:pt idx="118">
                  <c:v>2.7634651600753042</c:v>
                </c:pt>
                <c:pt idx="119">
                  <c:v>3.0119585687381951</c:v>
                </c:pt>
                <c:pt idx="120">
                  <c:v>2.8508474576271201</c:v>
                </c:pt>
                <c:pt idx="121">
                  <c:v>3.3751412429378331</c:v>
                </c:pt>
                <c:pt idx="122">
                  <c:v>3.4652542372880997</c:v>
                </c:pt>
                <c:pt idx="123">
                  <c:v>2.9791902071563023</c:v>
                </c:pt>
                <c:pt idx="124">
                  <c:v>3.0747645951035305</c:v>
                </c:pt>
                <c:pt idx="125">
                  <c:v>3.1184557438794687</c:v>
                </c:pt>
                <c:pt idx="126">
                  <c:v>2.8590395480225927</c:v>
                </c:pt>
                <c:pt idx="127">
                  <c:v>2.7498116760828082</c:v>
                </c:pt>
                <c:pt idx="128">
                  <c:v>2.6733521657250376</c:v>
                </c:pt>
                <c:pt idx="129">
                  <c:v>2.7525423728813196</c:v>
                </c:pt>
                <c:pt idx="130">
                  <c:v>2.6897363465159843</c:v>
                </c:pt>
                <c:pt idx="131">
                  <c:v>2.730696798493411</c:v>
                </c:pt>
                <c:pt idx="132">
                  <c:v>2.7552730696798307</c:v>
                </c:pt>
                <c:pt idx="133">
                  <c:v>2.9136534839924555</c:v>
                </c:pt>
                <c:pt idx="134">
                  <c:v>3.0310734463276527</c:v>
                </c:pt>
                <c:pt idx="135">
                  <c:v>2.905461393596982</c:v>
                </c:pt>
                <c:pt idx="136">
                  <c:v>2.92457627118644</c:v>
                </c:pt>
                <c:pt idx="137">
                  <c:v>2.9081920903954326</c:v>
                </c:pt>
                <c:pt idx="138">
                  <c:v>2.9928436911487371</c:v>
                </c:pt>
                <c:pt idx="139">
                  <c:v>2.9273069679848907</c:v>
                </c:pt>
                <c:pt idx="140">
                  <c:v>2.8945386064029974</c:v>
                </c:pt>
                <c:pt idx="141">
                  <c:v>2.8426553672315862</c:v>
                </c:pt>
                <c:pt idx="142">
                  <c:v>2.8699623352165169</c:v>
                </c:pt>
                <c:pt idx="143">
                  <c:v>2.9354990583803642</c:v>
                </c:pt>
                <c:pt idx="144">
                  <c:v>2.9983050847457595</c:v>
                </c:pt>
                <c:pt idx="145">
                  <c:v>2.905461393596982</c:v>
                </c:pt>
                <c:pt idx="146">
                  <c:v>2.8208097928436775</c:v>
                </c:pt>
                <c:pt idx="147">
                  <c:v>2.910922787193944</c:v>
                </c:pt>
                <c:pt idx="148">
                  <c:v>2.9928436911487371</c:v>
                </c:pt>
                <c:pt idx="149">
                  <c:v>3.2003766478342621</c:v>
                </c:pt>
                <c:pt idx="150">
                  <c:v>2.984651600753264</c:v>
                </c:pt>
                <c:pt idx="151">
                  <c:v>3.156685499058324</c:v>
                </c:pt>
                <c:pt idx="152">
                  <c:v>3.6837099811676088</c:v>
                </c:pt>
                <c:pt idx="153">
                  <c:v>3.2358757062146659</c:v>
                </c:pt>
                <c:pt idx="154">
                  <c:v>3.0802259887005525</c:v>
                </c:pt>
                <c:pt idx="155">
                  <c:v>3.2058380414312242</c:v>
                </c:pt>
                <c:pt idx="156">
                  <c:v>2.8672316384180663</c:v>
                </c:pt>
                <c:pt idx="157">
                  <c:v>2.7470809792843576</c:v>
                </c:pt>
                <c:pt idx="158">
                  <c:v>2.9901129943502256</c:v>
                </c:pt>
                <c:pt idx="159">
                  <c:v>3.1348399246704148</c:v>
                </c:pt>
                <c:pt idx="160">
                  <c:v>3.1129943502824466</c:v>
                </c:pt>
                <c:pt idx="161">
                  <c:v>2.9573446327683328</c:v>
                </c:pt>
                <c:pt idx="162">
                  <c:v>3.1211864406779197</c:v>
                </c:pt>
                <c:pt idx="163">
                  <c:v>3.2386064030131774</c:v>
                </c:pt>
                <c:pt idx="164">
                  <c:v>3.159416195856835</c:v>
                </c:pt>
                <c:pt idx="165">
                  <c:v>3.1184557438794687</c:v>
                </c:pt>
                <c:pt idx="166">
                  <c:v>3.2085687382297352</c:v>
                </c:pt>
                <c:pt idx="167">
                  <c:v>3.2058380414312242</c:v>
                </c:pt>
                <c:pt idx="168">
                  <c:v>3.3177966101694594</c:v>
                </c:pt>
                <c:pt idx="169">
                  <c:v>3.3014124293785128</c:v>
                </c:pt>
                <c:pt idx="170">
                  <c:v>3.2495291902071015</c:v>
                </c:pt>
                <c:pt idx="171">
                  <c:v>3.1403013182673774</c:v>
                </c:pt>
                <c:pt idx="172">
                  <c:v>3.1266478342749418</c:v>
                </c:pt>
                <c:pt idx="173">
                  <c:v>3.1758003766477816</c:v>
                </c:pt>
                <c:pt idx="174">
                  <c:v>3.2222222222221699</c:v>
                </c:pt>
                <c:pt idx="175">
                  <c:v>3.3642184557438486</c:v>
                </c:pt>
                <c:pt idx="176">
                  <c:v>3.3997175141242524</c:v>
                </c:pt>
                <c:pt idx="177">
                  <c:v>3.4488700564971531</c:v>
                </c:pt>
                <c:pt idx="178">
                  <c:v>3.3969868173258022</c:v>
                </c:pt>
                <c:pt idx="179">
                  <c:v>3.4406779661016795</c:v>
                </c:pt>
                <c:pt idx="180">
                  <c:v>3.3942561205272908</c:v>
                </c:pt>
                <c:pt idx="181">
                  <c:v>3.4625235404895882</c:v>
                </c:pt>
                <c:pt idx="182">
                  <c:v>3.5744821092278238</c:v>
                </c:pt>
                <c:pt idx="183">
                  <c:v>3.6345574387947082</c:v>
                </c:pt>
                <c:pt idx="184">
                  <c:v>3.6290960451976861</c:v>
                </c:pt>
                <c:pt idx="185">
                  <c:v>3.6209039548022122</c:v>
                </c:pt>
                <c:pt idx="186">
                  <c:v>3.7328625235404487</c:v>
                </c:pt>
                <c:pt idx="187">
                  <c:v>3.7601694915253794</c:v>
                </c:pt>
                <c:pt idx="188">
                  <c:v>3.6290960451976861</c:v>
                </c:pt>
                <c:pt idx="189">
                  <c:v>3.6509416195856552</c:v>
                </c:pt>
                <c:pt idx="190">
                  <c:v>3.7437853107344332</c:v>
                </c:pt>
                <c:pt idx="191">
                  <c:v>3.7519774011299063</c:v>
                </c:pt>
                <c:pt idx="192">
                  <c:v>3.787476459510311</c:v>
                </c:pt>
                <c:pt idx="193">
                  <c:v>3.7519774011299063</c:v>
                </c:pt>
                <c:pt idx="194">
                  <c:v>3.6673258003766014</c:v>
                </c:pt>
                <c:pt idx="195">
                  <c:v>3.7738229755178754</c:v>
                </c:pt>
                <c:pt idx="196">
                  <c:v>3.6372881355932196</c:v>
                </c:pt>
                <c:pt idx="197">
                  <c:v>4.0878531073446132</c:v>
                </c:pt>
                <c:pt idx="198">
                  <c:v>4.0195856873822553</c:v>
                </c:pt>
                <c:pt idx="199">
                  <c:v>3.9567796610169195</c:v>
                </c:pt>
                <c:pt idx="200">
                  <c:v>4.0168549905838047</c:v>
                </c:pt>
                <c:pt idx="201">
                  <c:v>3.8775894538606375</c:v>
                </c:pt>
                <c:pt idx="202">
                  <c:v>3.8038606403013175</c:v>
                </c:pt>
                <c:pt idx="203">
                  <c:v>3.7956685499057841</c:v>
                </c:pt>
                <c:pt idx="204">
                  <c:v>3.7274011299434862</c:v>
                </c:pt>
                <c:pt idx="205">
                  <c:v>3.8530131826741574</c:v>
                </c:pt>
                <c:pt idx="206">
                  <c:v>4.1069679849340703</c:v>
                </c:pt>
                <c:pt idx="207">
                  <c:v>4.2598870056496736</c:v>
                </c:pt>
                <c:pt idx="208">
                  <c:v>4.2435028248587265</c:v>
                </c:pt>
                <c:pt idx="209">
                  <c:v>4.2435028248587265</c:v>
                </c:pt>
                <c:pt idx="210">
                  <c:v>4.1588512241054216</c:v>
                </c:pt>
                <c:pt idx="211">
                  <c:v>4.2407721280602146</c:v>
                </c:pt>
                <c:pt idx="212">
                  <c:v>4.1670433145008952</c:v>
                </c:pt>
                <c:pt idx="213">
                  <c:v>4.6558380414312648</c:v>
                </c:pt>
                <c:pt idx="214">
                  <c:v>5.3193973634651446</c:v>
                </c:pt>
                <c:pt idx="215">
                  <c:v>4.5711864406779599</c:v>
                </c:pt>
                <c:pt idx="216">
                  <c:v>4.5711864406779599</c:v>
                </c:pt>
                <c:pt idx="217">
                  <c:v>4.5029190207156011</c:v>
                </c:pt>
                <c:pt idx="218">
                  <c:v>4.4564971751412132</c:v>
                </c:pt>
                <c:pt idx="219">
                  <c:v>4.4046139359698619</c:v>
                </c:pt>
                <c:pt idx="220">
                  <c:v>4.4674199623351978</c:v>
                </c:pt>
                <c:pt idx="221">
                  <c:v>4.3854990583804039</c:v>
                </c:pt>
                <c:pt idx="222">
                  <c:v>4.3472693032014886</c:v>
                </c:pt>
                <c:pt idx="223">
                  <c:v>4.3827683615818938</c:v>
                </c:pt>
                <c:pt idx="224">
                  <c:v>4.4264595103577706</c:v>
                </c:pt>
                <c:pt idx="225">
                  <c:v>4.500188323917091</c:v>
                </c:pt>
                <c:pt idx="226">
                  <c:v>4.4455743879472287</c:v>
                </c:pt>
                <c:pt idx="227">
                  <c:v>4.4182674199622971</c:v>
                </c:pt>
                <c:pt idx="228">
                  <c:v>4.4892655367231669</c:v>
                </c:pt>
                <c:pt idx="229">
                  <c:v>4.4783427495291823</c:v>
                </c:pt>
                <c:pt idx="230">
                  <c:v>4.5984934086628915</c:v>
                </c:pt>
                <c:pt idx="231">
                  <c:v>4.609416195856876</c:v>
                </c:pt>
                <c:pt idx="232">
                  <c:v>4.5930320150658686</c:v>
                </c:pt>
                <c:pt idx="233">
                  <c:v>4.5684557438794489</c:v>
                </c:pt>
                <c:pt idx="234">
                  <c:v>4.5466101694914789</c:v>
                </c:pt>
                <c:pt idx="235">
                  <c:v>4.584839924670395</c:v>
                </c:pt>
                <c:pt idx="236">
                  <c:v>4.6694915254236991</c:v>
                </c:pt>
                <c:pt idx="237">
                  <c:v>4.7623352165724775</c:v>
                </c:pt>
                <c:pt idx="238">
                  <c:v>4.7923728813559192</c:v>
                </c:pt>
                <c:pt idx="239">
                  <c:v>4.8224105461393618</c:v>
                </c:pt>
                <c:pt idx="240">
                  <c:v>4.855178907721255</c:v>
                </c:pt>
                <c:pt idx="241">
                  <c:v>4.915254237288079</c:v>
                </c:pt>
                <c:pt idx="242">
                  <c:v>4.9807909604519258</c:v>
                </c:pt>
                <c:pt idx="243">
                  <c:v>5.0272128060263155</c:v>
                </c:pt>
                <c:pt idx="244">
                  <c:v>5.1309792843690776</c:v>
                </c:pt>
                <c:pt idx="245">
                  <c:v>5.1173258003766424</c:v>
                </c:pt>
                <c:pt idx="246">
                  <c:v>5.1610169491525202</c:v>
                </c:pt>
                <c:pt idx="247">
                  <c:v>5.2210922787193432</c:v>
                </c:pt>
                <c:pt idx="248">
                  <c:v>5.3002824858756856</c:v>
                </c:pt>
                <c:pt idx="249">
                  <c:v>5.3603578154425104</c:v>
                </c:pt>
                <c:pt idx="250">
                  <c:v>5.371280602636495</c:v>
                </c:pt>
                <c:pt idx="251">
                  <c:v>5.4013182674199376</c:v>
                </c:pt>
                <c:pt idx="252">
                  <c:v>5.2757062146892659</c:v>
                </c:pt>
                <c:pt idx="253">
                  <c:v>5.1145951035781305</c:v>
                </c:pt>
                <c:pt idx="254">
                  <c:v>5.1801318267419774</c:v>
                </c:pt>
                <c:pt idx="255">
                  <c:v>5.3658192090395334</c:v>
                </c:pt>
                <c:pt idx="256">
                  <c:v>5.1992467043314345</c:v>
                </c:pt>
                <c:pt idx="257">
                  <c:v>5.024482109227864</c:v>
                </c:pt>
                <c:pt idx="258">
                  <c:v>5.0954802259886725</c:v>
                </c:pt>
                <c:pt idx="259">
                  <c:v>5.1145951035781305</c:v>
                </c:pt>
                <c:pt idx="260">
                  <c:v>5.2047080979283971</c:v>
                </c:pt>
                <c:pt idx="261">
                  <c:v>5.3385122410546018</c:v>
                </c:pt>
                <c:pt idx="262">
                  <c:v>5.3330508474575788</c:v>
                </c:pt>
                <c:pt idx="263">
                  <c:v>5.4258945386063573</c:v>
                </c:pt>
                <c:pt idx="264">
                  <c:v>5.371280602636495</c:v>
                </c:pt>
                <c:pt idx="265">
                  <c:v>5.5187382297551348</c:v>
                </c:pt>
                <c:pt idx="266">
                  <c:v>5.5624293785310739</c:v>
                </c:pt>
                <c:pt idx="267">
                  <c:v>5.5378531073445929</c:v>
                </c:pt>
                <c:pt idx="268">
                  <c:v>5.5405838041431039</c:v>
                </c:pt>
                <c:pt idx="269">
                  <c:v>5.6115819209039124</c:v>
                </c:pt>
                <c:pt idx="270">
                  <c:v>5.5733521657249963</c:v>
                </c:pt>
                <c:pt idx="271">
                  <c:v>5.5951977401129653</c:v>
                </c:pt>
                <c:pt idx="272">
                  <c:v>5.5979284369114781</c:v>
                </c:pt>
                <c:pt idx="273">
                  <c:v>5.5487758945385774</c:v>
                </c:pt>
                <c:pt idx="274">
                  <c:v>5.6225047080978969</c:v>
                </c:pt>
                <c:pt idx="275">
                  <c:v>5.7098870056497129</c:v>
                </c:pt>
                <c:pt idx="276">
                  <c:v>5.8054613935969419</c:v>
                </c:pt>
                <c:pt idx="277">
                  <c:v>5.7918079096045068</c:v>
                </c:pt>
                <c:pt idx="278">
                  <c:v>5.7781544256120103</c:v>
                </c:pt>
                <c:pt idx="279">
                  <c:v>5.8027306967984913</c:v>
                </c:pt>
                <c:pt idx="280">
                  <c:v>5.8163841807909265</c:v>
                </c:pt>
                <c:pt idx="281">
                  <c:v>5.8464218455743682</c:v>
                </c:pt>
                <c:pt idx="282">
                  <c:v>5.8901129943502459</c:v>
                </c:pt>
                <c:pt idx="283">
                  <c:v>5.9010357815442305</c:v>
                </c:pt>
                <c:pt idx="284">
                  <c:v>5.8573446327683527</c:v>
                </c:pt>
                <c:pt idx="285">
                  <c:v>5.887382297551734</c:v>
                </c:pt>
                <c:pt idx="286">
                  <c:v>5.8709981167607888</c:v>
                </c:pt>
                <c:pt idx="287">
                  <c:v>5.9774952919020619</c:v>
                </c:pt>
                <c:pt idx="288">
                  <c:v>5.9611111111110553</c:v>
                </c:pt>
                <c:pt idx="289">
                  <c:v>5.8737288135592989</c:v>
                </c:pt>
                <c:pt idx="290">
                  <c:v>5.9310734463276731</c:v>
                </c:pt>
                <c:pt idx="291">
                  <c:v>6.0129943502824661</c:v>
                </c:pt>
                <c:pt idx="292">
                  <c:v>6.0676082862523284</c:v>
                </c:pt>
                <c:pt idx="293">
                  <c:v>5.9529190207155818</c:v>
                </c:pt>
                <c:pt idx="294">
                  <c:v>5.8709981167607888</c:v>
                </c:pt>
                <c:pt idx="295">
                  <c:v>5.9010357815442305</c:v>
                </c:pt>
                <c:pt idx="296">
                  <c:v>5.8819209039547733</c:v>
                </c:pt>
                <c:pt idx="297">
                  <c:v>6.0512241054613822</c:v>
                </c:pt>
                <c:pt idx="298">
                  <c:v>5.9174199623351775</c:v>
                </c:pt>
                <c:pt idx="299">
                  <c:v>5.6962335216572173</c:v>
                </c:pt>
                <c:pt idx="300">
                  <c:v>7.2718455743879282</c:v>
                </c:pt>
                <c:pt idx="301">
                  <c:v>6.6410546139359417</c:v>
                </c:pt>
                <c:pt idx="302">
                  <c:v>6.878625235404848</c:v>
                </c:pt>
                <c:pt idx="303">
                  <c:v>6.6383239171374306</c:v>
                </c:pt>
                <c:pt idx="304">
                  <c:v>8.7109227871939243</c:v>
                </c:pt>
                <c:pt idx="305">
                  <c:v>6.4335216572504166</c:v>
                </c:pt>
                <c:pt idx="306">
                  <c:v>9.2843691148775367</c:v>
                </c:pt>
                <c:pt idx="307">
                  <c:v>10.950094161958516</c:v>
                </c:pt>
                <c:pt idx="308">
                  <c:v>12.632203389830501</c:v>
                </c:pt>
                <c:pt idx="309">
                  <c:v>13.956591337099807</c:v>
                </c:pt>
                <c:pt idx="310">
                  <c:v>15.231826741996217</c:v>
                </c:pt>
                <c:pt idx="311">
                  <c:v>14.887758945386038</c:v>
                </c:pt>
                <c:pt idx="312">
                  <c:v>16.187570621468925</c:v>
                </c:pt>
                <c:pt idx="313">
                  <c:v>16.490677966101678</c:v>
                </c:pt>
                <c:pt idx="314">
                  <c:v>14.874105461393539</c:v>
                </c:pt>
                <c:pt idx="315">
                  <c:v>13.598870056497132</c:v>
                </c:pt>
                <c:pt idx="316">
                  <c:v>13.161958568738173</c:v>
                </c:pt>
                <c:pt idx="317">
                  <c:v>15.38747645951033</c:v>
                </c:pt>
                <c:pt idx="318">
                  <c:v>15.646892655367205</c:v>
                </c:pt>
                <c:pt idx="319">
                  <c:v>17.708568738229715</c:v>
                </c:pt>
                <c:pt idx="320">
                  <c:v>18.931920903954772</c:v>
                </c:pt>
                <c:pt idx="321">
                  <c:v>18.552354048964187</c:v>
                </c:pt>
                <c:pt idx="322">
                  <c:v>18.78173258003762</c:v>
                </c:pt>
                <c:pt idx="323">
                  <c:v>19.15310734463273</c:v>
                </c:pt>
                <c:pt idx="324">
                  <c:v>20.117043314500918</c:v>
                </c:pt>
                <c:pt idx="325">
                  <c:v>21.253013182674156</c:v>
                </c:pt>
                <c:pt idx="326">
                  <c:v>21.463276836158194</c:v>
                </c:pt>
                <c:pt idx="327">
                  <c:v>22.211487758945374</c:v>
                </c:pt>
                <c:pt idx="328">
                  <c:v>23.467608286252325</c:v>
                </c:pt>
                <c:pt idx="329">
                  <c:v>21.111016949152539</c:v>
                </c:pt>
                <c:pt idx="330">
                  <c:v>20.22900188323915</c:v>
                </c:pt>
                <c:pt idx="331">
                  <c:v>19.794821092278706</c:v>
                </c:pt>
                <c:pt idx="332">
                  <c:v>20.463841807909606</c:v>
                </c:pt>
                <c:pt idx="333">
                  <c:v>20.485687382297517</c:v>
                </c:pt>
                <c:pt idx="334">
                  <c:v>20.693220338983039</c:v>
                </c:pt>
                <c:pt idx="335">
                  <c:v>20.990866290018833</c:v>
                </c:pt>
                <c:pt idx="336">
                  <c:v>22.151412429378492</c:v>
                </c:pt>
                <c:pt idx="337">
                  <c:v>23.524952919020702</c:v>
                </c:pt>
                <c:pt idx="338">
                  <c:v>23.459416195856857</c:v>
                </c:pt>
                <c:pt idx="339">
                  <c:v>20.461111111111094</c:v>
                </c:pt>
                <c:pt idx="340">
                  <c:v>21.883804143126145</c:v>
                </c:pt>
                <c:pt idx="341">
                  <c:v>21.416854990583804</c:v>
                </c:pt>
                <c:pt idx="342">
                  <c:v>20.37645951035779</c:v>
                </c:pt>
                <c:pt idx="343">
                  <c:v>21.984839924670393</c:v>
                </c:pt>
                <c:pt idx="344">
                  <c:v>22.039453860640258</c:v>
                </c:pt>
                <c:pt idx="345">
                  <c:v>20.928060263653435</c:v>
                </c:pt>
                <c:pt idx="346">
                  <c:v>21.537005649717511</c:v>
                </c:pt>
                <c:pt idx="347">
                  <c:v>27.369774011299384</c:v>
                </c:pt>
                <c:pt idx="348">
                  <c:v>31.307438794726909</c:v>
                </c:pt>
                <c:pt idx="349">
                  <c:v>25.840583804143126</c:v>
                </c:pt>
                <c:pt idx="350">
                  <c:v>25.217984934086612</c:v>
                </c:pt>
                <c:pt idx="351">
                  <c:v>24.546233521657197</c:v>
                </c:pt>
                <c:pt idx="352">
                  <c:v>23.69971751412427</c:v>
                </c:pt>
                <c:pt idx="353">
                  <c:v>23.2245762711864</c:v>
                </c:pt>
                <c:pt idx="354">
                  <c:v>22.361676082862466</c:v>
                </c:pt>
                <c:pt idx="355">
                  <c:v>22.935122410546143</c:v>
                </c:pt>
                <c:pt idx="356">
                  <c:v>22.997928436911472</c:v>
                </c:pt>
                <c:pt idx="357">
                  <c:v>26.146421845574388</c:v>
                </c:pt>
                <c:pt idx="358">
                  <c:v>26.3020715630885</c:v>
                </c:pt>
                <c:pt idx="359">
                  <c:v>23.369303201506586</c:v>
                </c:pt>
                <c:pt idx="360">
                  <c:v>22.580131826741976</c:v>
                </c:pt>
                <c:pt idx="361">
                  <c:v>23.036158192090394</c:v>
                </c:pt>
                <c:pt idx="362">
                  <c:v>23.393879472693008</c:v>
                </c:pt>
                <c:pt idx="363">
                  <c:v>23.210922787193965</c:v>
                </c:pt>
                <c:pt idx="364">
                  <c:v>22.378060263653474</c:v>
                </c:pt>
                <c:pt idx="365">
                  <c:v>21.692655367231627</c:v>
                </c:pt>
                <c:pt idx="366">
                  <c:v>22.104990583804103</c:v>
                </c:pt>
                <c:pt idx="367">
                  <c:v>20.908945386063976</c:v>
                </c:pt>
                <c:pt idx="368">
                  <c:v>19.584557438794729</c:v>
                </c:pt>
                <c:pt idx="369">
                  <c:v>19.775706214689247</c:v>
                </c:pt>
                <c:pt idx="370">
                  <c:v>19.715630885122359</c:v>
                </c:pt>
                <c:pt idx="371">
                  <c:v>19.595480225988652</c:v>
                </c:pt>
                <c:pt idx="372">
                  <c:v>20.736911487758917</c:v>
                </c:pt>
                <c:pt idx="373">
                  <c:v>20.447457627118599</c:v>
                </c:pt>
                <c:pt idx="374">
                  <c:v>20.477495291902041</c:v>
                </c:pt>
                <c:pt idx="375">
                  <c:v>20.452919020715623</c:v>
                </c:pt>
                <c:pt idx="376">
                  <c:v>20.447457627118599</c:v>
                </c:pt>
                <c:pt idx="377">
                  <c:v>20.160734463276793</c:v>
                </c:pt>
                <c:pt idx="378">
                  <c:v>20.070621468926525</c:v>
                </c:pt>
                <c:pt idx="379">
                  <c:v>19.611864406779659</c:v>
                </c:pt>
                <c:pt idx="380">
                  <c:v>20.013276836158152</c:v>
                </c:pt>
                <c:pt idx="381">
                  <c:v>19.614595103578111</c:v>
                </c:pt>
                <c:pt idx="382">
                  <c:v>19.371563088512243</c:v>
                </c:pt>
                <c:pt idx="383">
                  <c:v>19.751129943502825</c:v>
                </c:pt>
                <c:pt idx="384">
                  <c:v>19.770244821092223</c:v>
                </c:pt>
                <c:pt idx="385">
                  <c:v>19.31421845574387</c:v>
                </c:pt>
                <c:pt idx="386">
                  <c:v>19.084839924670437</c:v>
                </c:pt>
                <c:pt idx="387">
                  <c:v>18.754425612052689</c:v>
                </c:pt>
                <c:pt idx="388">
                  <c:v>18.67796610169486</c:v>
                </c:pt>
                <c:pt idx="389">
                  <c:v>18.795386064030115</c:v>
                </c:pt>
                <c:pt idx="390">
                  <c:v>18.514124293785272</c:v>
                </c:pt>
                <c:pt idx="391">
                  <c:v>18.454048964218444</c:v>
                </c:pt>
                <c:pt idx="392">
                  <c:v>18.724387947269246</c:v>
                </c:pt>
                <c:pt idx="393">
                  <c:v>19.273258003766443</c:v>
                </c:pt>
                <c:pt idx="394">
                  <c:v>20.515725047080956</c:v>
                </c:pt>
                <c:pt idx="395">
                  <c:v>22.916007532956684</c:v>
                </c:pt>
                <c:pt idx="396">
                  <c:v>20.332768361581913</c:v>
                </c:pt>
                <c:pt idx="397">
                  <c:v>19.975047080979238</c:v>
                </c:pt>
                <c:pt idx="398">
                  <c:v>19.628248587570607</c:v>
                </c:pt>
                <c:pt idx="399">
                  <c:v>19.117608286252327</c:v>
                </c:pt>
                <c:pt idx="400">
                  <c:v>18.107250470809756</c:v>
                </c:pt>
                <c:pt idx="401">
                  <c:v>18.202824858757047</c:v>
                </c:pt>
                <c:pt idx="402">
                  <c:v>18.388512241054602</c:v>
                </c:pt>
                <c:pt idx="403">
                  <c:v>18.282015065913328</c:v>
                </c:pt>
                <c:pt idx="404">
                  <c:v>17.776836158192072</c:v>
                </c:pt>
                <c:pt idx="405">
                  <c:v>17.126930320150628</c:v>
                </c:pt>
                <c:pt idx="406">
                  <c:v>16.728248587570587</c:v>
                </c:pt>
                <c:pt idx="407">
                  <c:v>17.298964218455687</c:v>
                </c:pt>
                <c:pt idx="408">
                  <c:v>17.9352165725047</c:v>
                </c:pt>
                <c:pt idx="409">
                  <c:v>18.216478342749483</c:v>
                </c:pt>
                <c:pt idx="410">
                  <c:v>18.467702448210883</c:v>
                </c:pt>
                <c:pt idx="411">
                  <c:v>18.686158192090389</c:v>
                </c:pt>
                <c:pt idx="412">
                  <c:v>17.042278719397324</c:v>
                </c:pt>
                <c:pt idx="413">
                  <c:v>15.554048964218429</c:v>
                </c:pt>
                <c:pt idx="414">
                  <c:v>15.092561205273052</c:v>
                </c:pt>
                <c:pt idx="415">
                  <c:v>14.358003766478303</c:v>
                </c:pt>
                <c:pt idx="416">
                  <c:v>15.073446327683595</c:v>
                </c:pt>
                <c:pt idx="417">
                  <c:v>15.401129943502825</c:v>
                </c:pt>
                <c:pt idx="418">
                  <c:v>16.345951035781489</c:v>
                </c:pt>
                <c:pt idx="419">
                  <c:v>15.480320150659107</c:v>
                </c:pt>
                <c:pt idx="420">
                  <c:v>16.646327683615791</c:v>
                </c:pt>
                <c:pt idx="421">
                  <c:v>16.37871939736344</c:v>
                </c:pt>
                <c:pt idx="422">
                  <c:v>15.980037664783403</c:v>
                </c:pt>
                <c:pt idx="423">
                  <c:v>21.151977401129901</c:v>
                </c:pt>
                <c:pt idx="424">
                  <c:v>20.392843691148737</c:v>
                </c:pt>
                <c:pt idx="425">
                  <c:v>19.835781544256069</c:v>
                </c:pt>
                <c:pt idx="426">
                  <c:v>22.790395480225953</c:v>
                </c:pt>
                <c:pt idx="427">
                  <c:v>23.980979284369116</c:v>
                </c:pt>
                <c:pt idx="428">
                  <c:v>21.539736346515962</c:v>
                </c:pt>
                <c:pt idx="429">
                  <c:v>16.17391713747643</c:v>
                </c:pt>
                <c:pt idx="430">
                  <c:v>12.995386064030075</c:v>
                </c:pt>
                <c:pt idx="431">
                  <c:v>11.621845574387928</c:v>
                </c:pt>
                <c:pt idx="432">
                  <c:v>11.640960451977385</c:v>
                </c:pt>
                <c:pt idx="433">
                  <c:v>14.251506591337089</c:v>
                </c:pt>
                <c:pt idx="434">
                  <c:v>19.633709981167566</c:v>
                </c:pt>
                <c:pt idx="435">
                  <c:v>23.191807909604506</c:v>
                </c:pt>
                <c:pt idx="436">
                  <c:v>23.617796610169478</c:v>
                </c:pt>
                <c:pt idx="437">
                  <c:v>17.039548022598876</c:v>
                </c:pt>
                <c:pt idx="438">
                  <c:v>15.570433145009375</c:v>
                </c:pt>
                <c:pt idx="439">
                  <c:v>16.430602636534793</c:v>
                </c:pt>
                <c:pt idx="440">
                  <c:v>14.723917137476452</c:v>
                </c:pt>
                <c:pt idx="441">
                  <c:v>12.826082862523529</c:v>
                </c:pt>
                <c:pt idx="442">
                  <c:v>12.547551789077193</c:v>
                </c:pt>
                <c:pt idx="443">
                  <c:v>13.83917137476455</c:v>
                </c:pt>
                <c:pt idx="444">
                  <c:v>17.279849340866292</c:v>
                </c:pt>
                <c:pt idx="445">
                  <c:v>18.126365348399215</c:v>
                </c:pt>
                <c:pt idx="446">
                  <c:v>18.915536723163822</c:v>
                </c:pt>
                <c:pt idx="447">
                  <c:v>20.387382297551778</c:v>
                </c:pt>
                <c:pt idx="448">
                  <c:v>21.90838041431256</c:v>
                </c:pt>
                <c:pt idx="449">
                  <c:v>20.614030131826699</c:v>
                </c:pt>
                <c:pt idx="450">
                  <c:v>20.335499058380364</c:v>
                </c:pt>
                <c:pt idx="451">
                  <c:v>20.078813559321997</c:v>
                </c:pt>
                <c:pt idx="452">
                  <c:v>20.226271186440638</c:v>
                </c:pt>
                <c:pt idx="453">
                  <c:v>20.644067796610138</c:v>
                </c:pt>
                <c:pt idx="454">
                  <c:v>21.012711864406736</c:v>
                </c:pt>
                <c:pt idx="455">
                  <c:v>22.233333333333285</c:v>
                </c:pt>
                <c:pt idx="456">
                  <c:v>22.348022598870035</c:v>
                </c:pt>
                <c:pt idx="457">
                  <c:v>22.834086629001828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30-4FC0-BB75-46ADE8BAB222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'014C'!$P$14:$P$950</c:f>
              <c:numCache>
                <c:formatCode>0.0</c:formatCode>
                <c:ptCount val="937"/>
                <c:pt idx="0">
                  <c:v>1.9851821806565746</c:v>
                </c:pt>
                <c:pt idx="1">
                  <c:v>2.2941929360913353</c:v>
                </c:pt>
                <c:pt idx="2">
                  <c:v>3.2620874410595304</c:v>
                </c:pt>
                <c:pt idx="3">
                  <c:v>3.5281290473496405</c:v>
                </c:pt>
                <c:pt idx="4">
                  <c:v>2.8965326460562859</c:v>
                </c:pt>
                <c:pt idx="5">
                  <c:v>2.8011890765838849</c:v>
                </c:pt>
                <c:pt idx="6">
                  <c:v>2.907430851274563</c:v>
                </c:pt>
                <c:pt idx="7">
                  <c:v>2.8381467917407397</c:v>
                </c:pt>
                <c:pt idx="8">
                  <c:v>2.4778962031973144</c:v>
                </c:pt>
                <c:pt idx="9">
                  <c:v>2.3547496369421035</c:v>
                </c:pt>
                <c:pt idx="10">
                  <c:v>2.3919185508290552</c:v>
                </c:pt>
                <c:pt idx="11">
                  <c:v>2.3022819655318161</c:v>
                </c:pt>
                <c:pt idx="12">
                  <c:v>2.4008522606006069</c:v>
                </c:pt>
                <c:pt idx="13">
                  <c:v>1.941112950730318</c:v>
                </c:pt>
                <c:pt idx="14">
                  <c:v>1.6933317318262588</c:v>
                </c:pt>
                <c:pt idx="15">
                  <c:v>2.0343496097220424</c:v>
                </c:pt>
                <c:pt idx="16">
                  <c:v>2.3122176573608382</c:v>
                </c:pt>
                <c:pt idx="17">
                  <c:v>2.0436367040790104</c:v>
                </c:pt>
                <c:pt idx="18">
                  <c:v>1.9251608626826442</c:v>
                </c:pt>
                <c:pt idx="19">
                  <c:v>2.1367502240137459</c:v>
                </c:pt>
                <c:pt idx="20">
                  <c:v>2.1262298707672751</c:v>
                </c:pt>
                <c:pt idx="21">
                  <c:v>2.3094567288201659</c:v>
                </c:pt>
                <c:pt idx="22">
                  <c:v>3.0689293950513878</c:v>
                </c:pt>
                <c:pt idx="23">
                  <c:v>3.4950608544180812</c:v>
                </c:pt>
                <c:pt idx="24">
                  <c:v>4.0195413710725001</c:v>
                </c:pt>
                <c:pt idx="25">
                  <c:v>2.5315964459613869</c:v>
                </c:pt>
                <c:pt idx="26">
                  <c:v>2.3812313151623026</c:v>
                </c:pt>
                <c:pt idx="27">
                  <c:v>2.2029747841392893</c:v>
                </c:pt>
                <c:pt idx="28">
                  <c:v>2.0794746041201506</c:v>
                </c:pt>
                <c:pt idx="29">
                  <c:v>2.1542200572509365</c:v>
                </c:pt>
                <c:pt idx="30">
                  <c:v>2.1413180025069152</c:v>
                </c:pt>
                <c:pt idx="31">
                  <c:v>2.011261195750687</c:v>
                </c:pt>
                <c:pt idx="32">
                  <c:v>2.7114246191774938</c:v>
                </c:pt>
                <c:pt idx="33">
                  <c:v>1.7327153502011021</c:v>
                </c:pt>
                <c:pt idx="34">
                  <c:v>1.7412266625125208</c:v>
                </c:pt>
                <c:pt idx="35">
                  <c:v>1.9069249426830441</c:v>
                </c:pt>
                <c:pt idx="36">
                  <c:v>2.0112218416717886</c:v>
                </c:pt>
                <c:pt idx="37">
                  <c:v>1.9401991429352723</c:v>
                </c:pt>
                <c:pt idx="38">
                  <c:v>2.0168354601750975</c:v>
                </c:pt>
                <c:pt idx="39">
                  <c:v>2.045335874613488</c:v>
                </c:pt>
                <c:pt idx="40">
                  <c:v>2.8000690322895982</c:v>
                </c:pt>
                <c:pt idx="41">
                  <c:v>2.3750281875999444</c:v>
                </c:pt>
                <c:pt idx="42">
                  <c:v>2.3274325153169482</c:v>
                </c:pt>
                <c:pt idx="43">
                  <c:v>2.2973064470925086</c:v>
                </c:pt>
                <c:pt idx="44">
                  <c:v>2.3687465810583026</c:v>
                </c:pt>
                <c:pt idx="45">
                  <c:v>2.383018889137777</c:v>
                </c:pt>
                <c:pt idx="46">
                  <c:v>5.1335377927486219</c:v>
                </c:pt>
                <c:pt idx="47">
                  <c:v>9.5443498940499261</c:v>
                </c:pt>
                <c:pt idx="48">
                  <c:v>2.7605230353681836</c:v>
                </c:pt>
                <c:pt idx="49">
                  <c:v>1.8825352882510138</c:v>
                </c:pt>
                <c:pt idx="50">
                  <c:v>1.7845444631903029</c:v>
                </c:pt>
                <c:pt idx="51">
                  <c:v>1.9949751136838771</c:v>
                </c:pt>
                <c:pt idx="52">
                  <c:v>2.0561014746702693</c:v>
                </c:pt>
                <c:pt idx="53">
                  <c:v>2.2686980094682698</c:v>
                </c:pt>
                <c:pt idx="54">
                  <c:v>1.840425591540626</c:v>
                </c:pt>
                <c:pt idx="55">
                  <c:v>3.5997898461500979</c:v>
                </c:pt>
                <c:pt idx="56">
                  <c:v>4.7180739493038288</c:v>
                </c:pt>
                <c:pt idx="57">
                  <c:v>5.7182015475663963</c:v>
                </c:pt>
                <c:pt idx="58">
                  <c:v>5.1161860217482484</c:v>
                </c:pt>
                <c:pt idx="59">
                  <c:v>3.2537476296314813</c:v>
                </c:pt>
                <c:pt idx="60">
                  <c:v>2.4567475881077803</c:v>
                </c:pt>
                <c:pt idx="61">
                  <c:v>2.9883494294040576</c:v>
                </c:pt>
                <c:pt idx="62">
                  <c:v>3.5738579791422209</c:v>
                </c:pt>
                <c:pt idx="63">
                  <c:v>3.2447108589049365</c:v>
                </c:pt>
                <c:pt idx="64">
                  <c:v>3.1567589012175574</c:v>
                </c:pt>
                <c:pt idx="65">
                  <c:v>3.1355517706614187</c:v>
                </c:pt>
                <c:pt idx="66">
                  <c:v>3.2574311445361084</c:v>
                </c:pt>
                <c:pt idx="67">
                  <c:v>3.587349428355914</c:v>
                </c:pt>
                <c:pt idx="68">
                  <c:v>3.8186384432832381</c:v>
                </c:pt>
                <c:pt idx="69">
                  <c:v>3.9867039966158289</c:v>
                </c:pt>
                <c:pt idx="70">
                  <c:v>4.0219034528251987</c:v>
                </c:pt>
                <c:pt idx="71">
                  <c:v>3.7997543841686681</c:v>
                </c:pt>
                <c:pt idx="72">
                  <c:v>3.6453767066766161</c:v>
                </c:pt>
                <c:pt idx="73">
                  <c:v>3.619056834056587</c:v>
                </c:pt>
                <c:pt idx="74">
                  <c:v>3.508375152982012</c:v>
                </c:pt>
                <c:pt idx="75">
                  <c:v>3.207163520099777</c:v>
                </c:pt>
                <c:pt idx="76">
                  <c:v>2.9849554776195566</c:v>
                </c:pt>
                <c:pt idx="77">
                  <c:v>2.8505767121268715</c:v>
                </c:pt>
                <c:pt idx="78">
                  <c:v>2.7171654222543578</c:v>
                </c:pt>
                <c:pt idx="79">
                  <c:v>2.7233536631241471</c:v>
                </c:pt>
                <c:pt idx="80">
                  <c:v>2.7697951284433269</c:v>
                </c:pt>
                <c:pt idx="81">
                  <c:v>2.986202821076593</c:v>
                </c:pt>
                <c:pt idx="82">
                  <c:v>3.5830221636208317</c:v>
                </c:pt>
                <c:pt idx="83">
                  <c:v>3.0117566069341524</c:v>
                </c:pt>
                <c:pt idx="84">
                  <c:v>2.8483862458467981</c:v>
                </c:pt>
                <c:pt idx="85">
                  <c:v>2.8297526249519676</c:v>
                </c:pt>
                <c:pt idx="86">
                  <c:v>2.7990125802821488</c:v>
                </c:pt>
                <c:pt idx="87">
                  <c:v>3.0091484762461684</c:v>
                </c:pt>
                <c:pt idx="88">
                  <c:v>4.1310031088878825</c:v>
                </c:pt>
                <c:pt idx="89">
                  <c:v>19.119591599318991</c:v>
                </c:pt>
                <c:pt idx="90">
                  <c:v>15.369083237784272</c:v>
                </c:pt>
                <c:pt idx="91">
                  <c:v>8.2658090553992682</c:v>
                </c:pt>
                <c:pt idx="92">
                  <c:v>4.6659942835056336</c:v>
                </c:pt>
                <c:pt idx="93">
                  <c:v>7.1353054284645898</c:v>
                </c:pt>
                <c:pt idx="94">
                  <c:v>3.6856889049497568</c:v>
                </c:pt>
                <c:pt idx="95">
                  <c:v>2.9416673357375336</c:v>
                </c:pt>
                <c:pt idx="96">
                  <c:v>2.6843924422093766</c:v>
                </c:pt>
                <c:pt idx="97">
                  <c:v>2.8525413221629128</c:v>
                </c:pt>
                <c:pt idx="98">
                  <c:v>3.6365999548636339</c:v>
                </c:pt>
                <c:pt idx="99">
                  <c:v>3.0545293294520182</c:v>
                </c:pt>
                <c:pt idx="100">
                  <c:v>2.7798339958165976</c:v>
                </c:pt>
                <c:pt idx="101">
                  <c:v>5.7718574740207762</c:v>
                </c:pt>
                <c:pt idx="102">
                  <c:v>5.8587143131574049</c:v>
                </c:pt>
                <c:pt idx="103">
                  <c:v>3.998888784780906</c:v>
                </c:pt>
                <c:pt idx="104">
                  <c:v>3.2515176946831925</c:v>
                </c:pt>
                <c:pt idx="105">
                  <c:v>2.8913407374774529</c:v>
                </c:pt>
                <c:pt idx="106">
                  <c:v>2.7884239016965573</c:v>
                </c:pt>
                <c:pt idx="107">
                  <c:v>2.830587609999839</c:v>
                </c:pt>
                <c:pt idx="108">
                  <c:v>2.8321886818102406</c:v>
                </c:pt>
                <c:pt idx="109">
                  <c:v>2.8389417351740547</c:v>
                </c:pt>
                <c:pt idx="110">
                  <c:v>2.8671425474414112</c:v>
                </c:pt>
                <c:pt idx="111">
                  <c:v>2.8075632466724061</c:v>
                </c:pt>
                <c:pt idx="112">
                  <c:v>2.7943615897573513</c:v>
                </c:pt>
                <c:pt idx="113">
                  <c:v>2.7789596566897674</c:v>
                </c:pt>
                <c:pt idx="114">
                  <c:v>2.829580665711513</c:v>
                </c:pt>
                <c:pt idx="115">
                  <c:v>2.8300766945094527</c:v>
                </c:pt>
                <c:pt idx="116">
                  <c:v>2.9049645626741287</c:v>
                </c:pt>
                <c:pt idx="117">
                  <c:v>2.9607325910185516</c:v>
                </c:pt>
                <c:pt idx="118">
                  <c:v>2.9508804549889267</c:v>
                </c:pt>
                <c:pt idx="119">
                  <c:v>3.2033520184966822</c:v>
                </c:pt>
                <c:pt idx="120">
                  <c:v>3.045335027820502</c:v>
                </c:pt>
                <c:pt idx="121">
                  <c:v>3.5740047834605662</c:v>
                </c:pt>
                <c:pt idx="122">
                  <c:v>3.6658858466307724</c:v>
                </c:pt>
                <c:pt idx="123">
                  <c:v>3.1798218164989751</c:v>
                </c:pt>
                <c:pt idx="124">
                  <c:v>3.2788881403655847</c:v>
                </c:pt>
                <c:pt idx="125">
                  <c:v>3.32501038376894</c:v>
                </c:pt>
                <c:pt idx="126">
                  <c:v>3.0679368790984842</c:v>
                </c:pt>
                <c:pt idx="127">
                  <c:v>2.9626429602830662</c:v>
                </c:pt>
                <c:pt idx="128">
                  <c:v>2.8891891669191931</c:v>
                </c:pt>
                <c:pt idx="129">
                  <c:v>2.9718713099948562</c:v>
                </c:pt>
                <c:pt idx="130">
                  <c:v>2.9124246143874064</c:v>
                </c:pt>
                <c:pt idx="131">
                  <c:v>2.9576726332531873</c:v>
                </c:pt>
                <c:pt idx="132">
                  <c:v>2.9857408403589885</c:v>
                </c:pt>
                <c:pt idx="133">
                  <c:v>3.1476573923114928</c:v>
                </c:pt>
                <c:pt idx="134">
                  <c:v>3.2681714750815849</c:v>
                </c:pt>
                <c:pt idx="135">
                  <c:v>3.1451231221398266</c:v>
                </c:pt>
                <c:pt idx="136">
                  <c:v>3.1660502702697233</c:v>
                </c:pt>
                <c:pt idx="137">
                  <c:v>3.1533348322800907</c:v>
                </c:pt>
                <c:pt idx="138">
                  <c:v>3.2412131586297854</c:v>
                </c:pt>
                <c:pt idx="139">
                  <c:v>3.1790799679443236</c:v>
                </c:pt>
                <c:pt idx="140">
                  <c:v>3.1506433749712826</c:v>
                </c:pt>
                <c:pt idx="141">
                  <c:v>3.1026056854832404</c:v>
                </c:pt>
                <c:pt idx="142">
                  <c:v>3.1331835807850599</c:v>
                </c:pt>
                <c:pt idx="143">
                  <c:v>3.2000021538433638</c:v>
                </c:pt>
                <c:pt idx="144">
                  <c:v>3.2657696954821582</c:v>
                </c:pt>
                <c:pt idx="145">
                  <c:v>3.1761085282092725</c:v>
                </c:pt>
                <c:pt idx="146">
                  <c:v>3.0952582754188387</c:v>
                </c:pt>
                <c:pt idx="147">
                  <c:v>3.1891726177319759</c:v>
                </c:pt>
                <c:pt idx="148">
                  <c:v>3.2745412558856515</c:v>
                </c:pt>
                <c:pt idx="149">
                  <c:v>3.4868037966645158</c:v>
                </c:pt>
                <c:pt idx="150">
                  <c:v>3.2688686635585924</c:v>
                </c:pt>
                <c:pt idx="151">
                  <c:v>3.4438198754165534</c:v>
                </c:pt>
                <c:pt idx="152">
                  <c:v>3.9471522353386446</c:v>
                </c:pt>
                <c:pt idx="153">
                  <c:v>3.4753606278755167</c:v>
                </c:pt>
                <c:pt idx="154">
                  <c:v>3.3274020097281416</c:v>
                </c:pt>
                <c:pt idx="155">
                  <c:v>3.460218942900068</c:v>
                </c:pt>
                <c:pt idx="156">
                  <c:v>3.1282427979616845</c:v>
                </c:pt>
                <c:pt idx="157">
                  <c:v>3.034303759083584</c:v>
                </c:pt>
                <c:pt idx="158">
                  <c:v>3.2851594786776857</c:v>
                </c:pt>
                <c:pt idx="159">
                  <c:v>3.4351906154576946</c:v>
                </c:pt>
                <c:pt idx="160">
                  <c:v>3.4179862217220682</c:v>
                </c:pt>
                <c:pt idx="161">
                  <c:v>3.2671544917422906</c:v>
                </c:pt>
                <c:pt idx="162">
                  <c:v>3.4376707594471503</c:v>
                </c:pt>
                <c:pt idx="163">
                  <c:v>3.5589804731862755</c:v>
                </c:pt>
                <c:pt idx="164">
                  <c:v>3.4842104380797827</c:v>
                </c:pt>
                <c:pt idx="165">
                  <c:v>3.447581754711269</c:v>
                </c:pt>
                <c:pt idx="166">
                  <c:v>3.5420265176703882</c:v>
                </c:pt>
                <c:pt idx="167">
                  <c:v>3.5449978428161835</c:v>
                </c:pt>
                <c:pt idx="168">
                  <c:v>3.661641793927259</c:v>
                </c:pt>
                <c:pt idx="169">
                  <c:v>3.6384505481795442</c:v>
                </c:pt>
                <c:pt idx="170">
                  <c:v>3.5901476483685109</c:v>
                </c:pt>
                <c:pt idx="171">
                  <c:v>3.4819364160002522</c:v>
                </c:pt>
                <c:pt idx="172">
                  <c:v>3.4735871384676362</c:v>
                </c:pt>
                <c:pt idx="173">
                  <c:v>3.5255243892318813</c:v>
                </c:pt>
                <c:pt idx="174">
                  <c:v>3.5769410292225996</c:v>
                </c:pt>
                <c:pt idx="175">
                  <c:v>3.7264957569495212</c:v>
                </c:pt>
                <c:pt idx="176">
                  <c:v>3.7924498007533884</c:v>
                </c:pt>
                <c:pt idx="177">
                  <c:v>3.8203413155665125</c:v>
                </c:pt>
                <c:pt idx="178">
                  <c:v>3.7704913555380926</c:v>
                </c:pt>
                <c:pt idx="179">
                  <c:v>3.8197961228172792</c:v>
                </c:pt>
                <c:pt idx="180">
                  <c:v>3.7788994923052019</c:v>
                </c:pt>
                <c:pt idx="181">
                  <c:v>3.8539297755037696</c:v>
                </c:pt>
                <c:pt idx="182">
                  <c:v>3.9717229713478064</c:v>
                </c:pt>
                <c:pt idx="183">
                  <c:v>4.0386053658714589</c:v>
                </c:pt>
                <c:pt idx="184">
                  <c:v>4.0378735563677761</c:v>
                </c:pt>
                <c:pt idx="185">
                  <c:v>4.034322646624644</c:v>
                </c:pt>
                <c:pt idx="186">
                  <c:v>4.1516738252636971</c:v>
                </c:pt>
                <c:pt idx="187">
                  <c:v>4.1808372655095649</c:v>
                </c:pt>
                <c:pt idx="188">
                  <c:v>4.0512666776788206</c:v>
                </c:pt>
                <c:pt idx="189">
                  <c:v>4.0795215015390713</c:v>
                </c:pt>
                <c:pt idx="190">
                  <c:v>4.1783766266756448</c:v>
                </c:pt>
                <c:pt idx="191">
                  <c:v>4.1919613269719349</c:v>
                </c:pt>
                <c:pt idx="192">
                  <c:v>4.2301124885822494</c:v>
                </c:pt>
                <c:pt idx="193">
                  <c:v>4.1953648594503186</c:v>
                </c:pt>
                <c:pt idx="194">
                  <c:v>4.1156638513928456</c:v>
                </c:pt>
                <c:pt idx="195">
                  <c:v>4.2271116192299507</c:v>
                </c:pt>
                <c:pt idx="196">
                  <c:v>4.1016272094299193</c:v>
                </c:pt>
                <c:pt idx="197">
                  <c:v>4.5287652693171099</c:v>
                </c:pt>
                <c:pt idx="198">
                  <c:v>4.4677469315165057</c:v>
                </c:pt>
                <c:pt idx="199">
                  <c:v>4.4087422531140401</c:v>
                </c:pt>
                <c:pt idx="200">
                  <c:v>4.4727957375257903</c:v>
                </c:pt>
                <c:pt idx="201">
                  <c:v>4.3337070076846169</c:v>
                </c:pt>
                <c:pt idx="202">
                  <c:v>4.263470130044678</c:v>
                </c:pt>
                <c:pt idx="203">
                  <c:v>4.2611126667549462</c:v>
                </c:pt>
                <c:pt idx="204">
                  <c:v>4.1981936549729664</c:v>
                </c:pt>
                <c:pt idx="205">
                  <c:v>4.3321156311573548</c:v>
                </c:pt>
                <c:pt idx="206">
                  <c:v>4.593805734504504</c:v>
                </c:pt>
                <c:pt idx="207">
                  <c:v>4.7496862704935072</c:v>
                </c:pt>
                <c:pt idx="208">
                  <c:v>4.7343187292740252</c:v>
                </c:pt>
                <c:pt idx="209">
                  <c:v>4.734451334435521</c:v>
                </c:pt>
                <c:pt idx="210">
                  <c:v>4.6564299917569905</c:v>
                </c:pt>
                <c:pt idx="211">
                  <c:v>4.746837626047494</c:v>
                </c:pt>
                <c:pt idx="212">
                  <c:v>4.6766891518485529</c:v>
                </c:pt>
                <c:pt idx="213">
                  <c:v>5.1747220383631083</c:v>
                </c:pt>
                <c:pt idx="214">
                  <c:v>5.7503641383254793</c:v>
                </c:pt>
                <c:pt idx="215">
                  <c:v>4.9862405961588365</c:v>
                </c:pt>
                <c:pt idx="216">
                  <c:v>5.0378240039805808</c:v>
                </c:pt>
                <c:pt idx="217">
                  <c:v>4.9759216317700057</c:v>
                </c:pt>
                <c:pt idx="218">
                  <c:v>4.9346713874939416</c:v>
                </c:pt>
                <c:pt idx="219">
                  <c:v>4.8878713461799181</c:v>
                </c:pt>
                <c:pt idx="220">
                  <c:v>4.9574402357815233</c:v>
                </c:pt>
                <c:pt idx="221">
                  <c:v>4.8783482419386335</c:v>
                </c:pt>
                <c:pt idx="222">
                  <c:v>4.844406053648072</c:v>
                </c:pt>
                <c:pt idx="223">
                  <c:v>4.8864469666622545</c:v>
                </c:pt>
                <c:pt idx="224">
                  <c:v>4.9384038371713501</c:v>
                </c:pt>
                <c:pt idx="225">
                  <c:v>5.0221222395633305</c:v>
                </c:pt>
                <c:pt idx="226">
                  <c:v>4.9743153685502364</c:v>
                </c:pt>
                <c:pt idx="227">
                  <c:v>4.9512517657331605</c:v>
                </c:pt>
                <c:pt idx="228">
                  <c:v>5.0219404704505415</c:v>
                </c:pt>
                <c:pt idx="229">
                  <c:v>5.0045642320637764</c:v>
                </c:pt>
                <c:pt idx="230">
                  <c:v>5.1296654838933167</c:v>
                </c:pt>
                <c:pt idx="231">
                  <c:v>5.1445664259321662</c:v>
                </c:pt>
                <c:pt idx="232">
                  <c:v>5.1317625845015371</c:v>
                </c:pt>
                <c:pt idx="233">
                  <c:v>5.114568000638366</c:v>
                </c:pt>
                <c:pt idx="234">
                  <c:v>5.0962585638902755</c:v>
                </c:pt>
                <c:pt idx="235">
                  <c:v>5.1335600829387236</c:v>
                </c:pt>
                <c:pt idx="236">
                  <c:v>5.2230296712263637</c:v>
                </c:pt>
                <c:pt idx="237">
                  <c:v>5.3226362256114115</c:v>
                </c:pt>
                <c:pt idx="238">
                  <c:v>5.3521876714693697</c:v>
                </c:pt>
                <c:pt idx="239">
                  <c:v>5.3749320523705606</c:v>
                </c:pt>
                <c:pt idx="240">
                  <c:v>5.4123415946047961</c:v>
                </c:pt>
                <c:pt idx="241">
                  <c:v>5.4806384441843399</c:v>
                </c:pt>
                <c:pt idx="242">
                  <c:v>5.5498881118700609</c:v>
                </c:pt>
                <c:pt idx="243">
                  <c:v>5.6010395415377889</c:v>
                </c:pt>
                <c:pt idx="244">
                  <c:v>5.7131601450547667</c:v>
                </c:pt>
                <c:pt idx="245">
                  <c:v>5.7070209535470759</c:v>
                </c:pt>
                <c:pt idx="246">
                  <c:v>5.7591104292176682</c:v>
                </c:pt>
                <c:pt idx="247">
                  <c:v>5.830368794070611</c:v>
                </c:pt>
                <c:pt idx="248">
                  <c:v>5.9182667401651567</c:v>
                </c:pt>
                <c:pt idx="249">
                  <c:v>5.9806847609184022</c:v>
                </c:pt>
                <c:pt idx="250">
                  <c:v>5.9878062001495156</c:v>
                </c:pt>
                <c:pt idx="251">
                  <c:v>5.9984393096341186</c:v>
                </c:pt>
                <c:pt idx="252">
                  <c:v>5.8599645562383849</c:v>
                </c:pt>
                <c:pt idx="253">
                  <c:v>5.7124675750407858</c:v>
                </c:pt>
                <c:pt idx="254">
                  <c:v>5.7968342311369927</c:v>
                </c:pt>
                <c:pt idx="255">
                  <c:v>5.9918039747392324</c:v>
                </c:pt>
                <c:pt idx="256">
                  <c:v>5.8205460876582933</c:v>
                </c:pt>
                <c:pt idx="257">
                  <c:v>5.6402120757719123</c:v>
                </c:pt>
                <c:pt idx="258">
                  <c:v>5.7198737297504252</c:v>
                </c:pt>
                <c:pt idx="259">
                  <c:v>5.74614928606064</c:v>
                </c:pt>
                <c:pt idx="260">
                  <c:v>5.8324167307275374</c:v>
                </c:pt>
                <c:pt idx="261">
                  <c:v>5.9511922888842532</c:v>
                </c:pt>
                <c:pt idx="262">
                  <c:v>5.942990388616324</c:v>
                </c:pt>
                <c:pt idx="263">
                  <c:v>6.0441882049393181</c:v>
                </c:pt>
                <c:pt idx="264">
                  <c:v>5.9985914199511488</c:v>
                </c:pt>
                <c:pt idx="265">
                  <c:v>6.1467562745977649</c:v>
                </c:pt>
                <c:pt idx="266">
                  <c:v>6.1770543020626594</c:v>
                </c:pt>
                <c:pt idx="267">
                  <c:v>6.1603901388454094</c:v>
                </c:pt>
                <c:pt idx="268">
                  <c:v>6.1713423556566402</c:v>
                </c:pt>
                <c:pt idx="269">
                  <c:v>6.2513576233991426</c:v>
                </c:pt>
                <c:pt idx="270">
                  <c:v>6.2231174570528864</c:v>
                </c:pt>
                <c:pt idx="271">
                  <c:v>6.245581855527834</c:v>
                </c:pt>
                <c:pt idx="272">
                  <c:v>6.2495502005003045</c:v>
                </c:pt>
                <c:pt idx="273">
                  <c:v>6.2094148091090968</c:v>
                </c:pt>
                <c:pt idx="274">
                  <c:v>6.2899064859046865</c:v>
                </c:pt>
                <c:pt idx="275">
                  <c:v>6.3790568522764426</c:v>
                </c:pt>
                <c:pt idx="276">
                  <c:v>6.4641112307450292</c:v>
                </c:pt>
                <c:pt idx="277">
                  <c:v>6.4534192620259931</c:v>
                </c:pt>
                <c:pt idx="278">
                  <c:v>6.4461750275057792</c:v>
                </c:pt>
                <c:pt idx="279">
                  <c:v>6.4843654286057966</c:v>
                </c:pt>
                <c:pt idx="280">
                  <c:v>6.5094671582073422</c:v>
                </c:pt>
                <c:pt idx="281">
                  <c:v>6.5447648277301047</c:v>
                </c:pt>
                <c:pt idx="282">
                  <c:v>6.5911522814563908</c:v>
                </c:pt>
                <c:pt idx="283">
                  <c:v>6.6009700256379134</c:v>
                </c:pt>
                <c:pt idx="284">
                  <c:v>6.571865444626539</c:v>
                </c:pt>
                <c:pt idx="285">
                  <c:v>6.6077819382362204</c:v>
                </c:pt>
                <c:pt idx="286">
                  <c:v>6.5918397746502597</c:v>
                </c:pt>
                <c:pt idx="287">
                  <c:v>6.6955964431206265</c:v>
                </c:pt>
                <c:pt idx="288">
                  <c:v>6.6801404984600881</c:v>
                </c:pt>
                <c:pt idx="289">
                  <c:v>6.5974435832811729</c:v>
                </c:pt>
                <c:pt idx="290">
                  <c:v>6.664910410043702</c:v>
                </c:pt>
                <c:pt idx="291">
                  <c:v>6.7569977097131488</c:v>
                </c:pt>
                <c:pt idx="292">
                  <c:v>6.8132913110619544</c:v>
                </c:pt>
                <c:pt idx="293">
                  <c:v>6.7022707883265831</c:v>
                </c:pt>
                <c:pt idx="294">
                  <c:v>6.6242838374961561</c:v>
                </c:pt>
                <c:pt idx="295">
                  <c:v>6.6650183186402341</c:v>
                </c:pt>
                <c:pt idx="296">
                  <c:v>6.6264988857519374</c:v>
                </c:pt>
                <c:pt idx="297">
                  <c:v>6.8010178902773681</c:v>
                </c:pt>
                <c:pt idx="298">
                  <c:v>6.6381290150631536</c:v>
                </c:pt>
                <c:pt idx="299">
                  <c:v>6.411284754161386</c:v>
                </c:pt>
                <c:pt idx="300">
                  <c:v>7.8924819319073096</c:v>
                </c:pt>
                <c:pt idx="301">
                  <c:v>7.3111084949726415</c:v>
                </c:pt>
                <c:pt idx="302">
                  <c:v>7.5783384708960382</c:v>
                </c:pt>
                <c:pt idx="303">
                  <c:v>7.2453019430227767</c:v>
                </c:pt>
                <c:pt idx="304">
                  <c:v>9.3140994651163993</c:v>
                </c:pt>
                <c:pt idx="305">
                  <c:v>6.9600525518285004</c:v>
                </c:pt>
                <c:pt idx="306">
                  <c:v>9.8061704253622803</c:v>
                </c:pt>
                <c:pt idx="307">
                  <c:v>11.330140554804585</c:v>
                </c:pt>
                <c:pt idx="308">
                  <c:v>12.954168721941546</c:v>
                </c:pt>
                <c:pt idx="309">
                  <c:v>14.226973261389107</c:v>
                </c:pt>
                <c:pt idx="310">
                  <c:v>15.457255516538547</c:v>
                </c:pt>
                <c:pt idx="311">
                  <c:v>15.104479980990163</c:v>
                </c:pt>
                <c:pt idx="312">
                  <c:v>16.370079525407213</c:v>
                </c:pt>
                <c:pt idx="313">
                  <c:v>16.634377759442287</c:v>
                </c:pt>
                <c:pt idx="314">
                  <c:v>14.984123543714295</c:v>
                </c:pt>
                <c:pt idx="315">
                  <c:v>13.687848119860604</c:v>
                </c:pt>
                <c:pt idx="316">
                  <c:v>13.226537282386476</c:v>
                </c:pt>
                <c:pt idx="317">
                  <c:v>15.454707276388541</c:v>
                </c:pt>
                <c:pt idx="318">
                  <c:v>15.723803649034588</c:v>
                </c:pt>
                <c:pt idx="319">
                  <c:v>17.794099067394306</c:v>
                </c:pt>
                <c:pt idx="320">
                  <c:v>19.029960320020436</c:v>
                </c:pt>
                <c:pt idx="321">
                  <c:v>18.695788631981806</c:v>
                </c:pt>
                <c:pt idx="322">
                  <c:v>18.931797421130014</c:v>
                </c:pt>
                <c:pt idx="323">
                  <c:v>19.307592357774972</c:v>
                </c:pt>
                <c:pt idx="324">
                  <c:v>20.27365001022709</c:v>
                </c:pt>
                <c:pt idx="325">
                  <c:v>21.411211140338274</c:v>
                </c:pt>
                <c:pt idx="326">
                  <c:v>21.619132102635891</c:v>
                </c:pt>
                <c:pt idx="327">
                  <c:v>22.365353948000639</c:v>
                </c:pt>
                <c:pt idx="328">
                  <c:v>23.61935279272366</c:v>
                </c:pt>
                <c:pt idx="329">
                  <c:v>21.255247163139131</c:v>
                </c:pt>
                <c:pt idx="330">
                  <c:v>20.369607556144864</c:v>
                </c:pt>
                <c:pt idx="331">
                  <c:v>19.934498529053954</c:v>
                </c:pt>
                <c:pt idx="332">
                  <c:v>20.60303302575937</c:v>
                </c:pt>
                <c:pt idx="333">
                  <c:v>20.625188012190769</c:v>
                </c:pt>
                <c:pt idx="334">
                  <c:v>20.835903492752184</c:v>
                </c:pt>
                <c:pt idx="335">
                  <c:v>21.140444912185743</c:v>
                </c:pt>
                <c:pt idx="336">
                  <c:v>22.304085171980297</c:v>
                </c:pt>
                <c:pt idx="337">
                  <c:v>23.682001631951859</c:v>
                </c:pt>
                <c:pt idx="338">
                  <c:v>23.619205415458918</c:v>
                </c:pt>
                <c:pt idx="339">
                  <c:v>20.621253944477147</c:v>
                </c:pt>
                <c:pt idx="340">
                  <c:v>22.049516393275006</c:v>
                </c:pt>
                <c:pt idx="341">
                  <c:v>21.586324386975036</c:v>
                </c:pt>
                <c:pt idx="342">
                  <c:v>20.548846220301925</c:v>
                </c:pt>
                <c:pt idx="343">
                  <c:v>22.163724287527806</c:v>
                </c:pt>
                <c:pt idx="344">
                  <c:v>22.223244614473003</c:v>
                </c:pt>
                <c:pt idx="345">
                  <c:v>21.124360104387257</c:v>
                </c:pt>
                <c:pt idx="346">
                  <c:v>21.74678701520337</c:v>
                </c:pt>
                <c:pt idx="347">
                  <c:v>27.585655214214039</c:v>
                </c:pt>
                <c:pt idx="348">
                  <c:v>31.54307816670439</c:v>
                </c:pt>
                <c:pt idx="349">
                  <c:v>26.08700839592224</c:v>
                </c:pt>
                <c:pt idx="350">
                  <c:v>25.469934740928039</c:v>
                </c:pt>
                <c:pt idx="351">
                  <c:v>24.79765290785264</c:v>
                </c:pt>
                <c:pt idx="352">
                  <c:v>23.951976733009186</c:v>
                </c:pt>
                <c:pt idx="353">
                  <c:v>23.478338348568265</c:v>
                </c:pt>
                <c:pt idx="354">
                  <c:v>22.615526563685329</c:v>
                </c:pt>
                <c:pt idx="355">
                  <c:v>23.190519951586452</c:v>
                </c:pt>
                <c:pt idx="356">
                  <c:v>23.254298415802747</c:v>
                </c:pt>
                <c:pt idx="357">
                  <c:v>26.409245275658446</c:v>
                </c:pt>
                <c:pt idx="358">
                  <c:v>26.571834663290822</c:v>
                </c:pt>
                <c:pt idx="359">
                  <c:v>23.636148988156005</c:v>
                </c:pt>
                <c:pt idx="360">
                  <c:v>22.847021815111894</c:v>
                </c:pt>
                <c:pt idx="361">
                  <c:v>23.30247355809383</c:v>
                </c:pt>
                <c:pt idx="362">
                  <c:v>23.662228117839376</c:v>
                </c:pt>
                <c:pt idx="363">
                  <c:v>23.480067063309306</c:v>
                </c:pt>
                <c:pt idx="364">
                  <c:v>22.646983531166324</c:v>
                </c:pt>
                <c:pt idx="365">
                  <c:v>21.958705522912073</c:v>
                </c:pt>
                <c:pt idx="366">
                  <c:v>22.375195701211407</c:v>
                </c:pt>
                <c:pt idx="367">
                  <c:v>21.183305465198142</c:v>
                </c:pt>
                <c:pt idx="368">
                  <c:v>19.859845754059361</c:v>
                </c:pt>
                <c:pt idx="369">
                  <c:v>20.050729319630889</c:v>
                </c:pt>
                <c:pt idx="370">
                  <c:v>19.991493822753473</c:v>
                </c:pt>
                <c:pt idx="371">
                  <c:v>19.873067030719206</c:v>
                </c:pt>
                <c:pt idx="372">
                  <c:v>21.017459807762869</c:v>
                </c:pt>
                <c:pt idx="373">
                  <c:v>20.730260234867977</c:v>
                </c:pt>
                <c:pt idx="374">
                  <c:v>20.767104964608187</c:v>
                </c:pt>
                <c:pt idx="375">
                  <c:v>20.740716422881331</c:v>
                </c:pt>
                <c:pt idx="376">
                  <c:v>20.7353876344458</c:v>
                </c:pt>
                <c:pt idx="377">
                  <c:v>20.448885479206488</c:v>
                </c:pt>
                <c:pt idx="378">
                  <c:v>20.359744922707186</c:v>
                </c:pt>
                <c:pt idx="379">
                  <c:v>19.902092903572782</c:v>
                </c:pt>
                <c:pt idx="380">
                  <c:v>20.305848024137696</c:v>
                </c:pt>
                <c:pt idx="381">
                  <c:v>19.905884441663201</c:v>
                </c:pt>
                <c:pt idx="382">
                  <c:v>19.664178478212285</c:v>
                </c:pt>
                <c:pt idx="383">
                  <c:v>20.04480617449483</c:v>
                </c:pt>
                <c:pt idx="384">
                  <c:v>20.066131138109156</c:v>
                </c:pt>
                <c:pt idx="385">
                  <c:v>19.610944605450271</c:v>
                </c:pt>
                <c:pt idx="386">
                  <c:v>19.382140696743321</c:v>
                </c:pt>
                <c:pt idx="387">
                  <c:v>19.052787225417536</c:v>
                </c:pt>
                <c:pt idx="388">
                  <c:v>18.978449397643637</c:v>
                </c:pt>
                <c:pt idx="389">
                  <c:v>19.097062806432351</c:v>
                </c:pt>
                <c:pt idx="390">
                  <c:v>18.816464061994985</c:v>
                </c:pt>
                <c:pt idx="391">
                  <c:v>18.756786547912643</c:v>
                </c:pt>
                <c:pt idx="392">
                  <c:v>19.028495784298897</c:v>
                </c:pt>
                <c:pt idx="393">
                  <c:v>19.579620128541517</c:v>
                </c:pt>
                <c:pt idx="394">
                  <c:v>20.828142807564326</c:v>
                </c:pt>
                <c:pt idx="395">
                  <c:v>23.232226641402924</c:v>
                </c:pt>
                <c:pt idx="396">
                  <c:v>20.649473688953634</c:v>
                </c:pt>
                <c:pt idx="397">
                  <c:v>20.294183502978377</c:v>
                </c:pt>
                <c:pt idx="398">
                  <c:v>19.949771902476666</c:v>
                </c:pt>
                <c:pt idx="399">
                  <c:v>19.440678661375834</c:v>
                </c:pt>
                <c:pt idx="400">
                  <c:v>18.432309923355696</c:v>
                </c:pt>
                <c:pt idx="401">
                  <c:v>18.528856749153952</c:v>
                </c:pt>
                <c:pt idx="402">
                  <c:v>18.71653320887394</c:v>
                </c:pt>
                <c:pt idx="403">
                  <c:v>18.613262759329057</c:v>
                </c:pt>
                <c:pt idx="404">
                  <c:v>18.107730237843814</c:v>
                </c:pt>
                <c:pt idx="405">
                  <c:v>17.460520704752778</c:v>
                </c:pt>
                <c:pt idx="406">
                  <c:v>17.064623680564139</c:v>
                </c:pt>
                <c:pt idx="407">
                  <c:v>17.637947212958654</c:v>
                </c:pt>
                <c:pt idx="408">
                  <c:v>18.277072678840067</c:v>
                </c:pt>
                <c:pt idx="409">
                  <c:v>18.560898148873761</c:v>
                </c:pt>
                <c:pt idx="410">
                  <c:v>18.813801919714106</c:v>
                </c:pt>
                <c:pt idx="411">
                  <c:v>19.032301865314111</c:v>
                </c:pt>
                <c:pt idx="412">
                  <c:v>17.388378190900546</c:v>
                </c:pt>
                <c:pt idx="413">
                  <c:v>15.898159358299219</c:v>
                </c:pt>
                <c:pt idx="414">
                  <c:v>15.434240504726425</c:v>
                </c:pt>
                <c:pt idx="415">
                  <c:v>14.700434495180151</c:v>
                </c:pt>
                <c:pt idx="416">
                  <c:v>15.417600923484883</c:v>
                </c:pt>
                <c:pt idx="417">
                  <c:v>15.749351097589976</c:v>
                </c:pt>
                <c:pt idx="418">
                  <c:v>16.696647486216555</c:v>
                </c:pt>
                <c:pt idx="419">
                  <c:v>15.827126849690305</c:v>
                </c:pt>
                <c:pt idx="420">
                  <c:v>16.997510352976342</c:v>
                </c:pt>
                <c:pt idx="421">
                  <c:v>16.737416359208733</c:v>
                </c:pt>
                <c:pt idx="422">
                  <c:v>16.342889588355554</c:v>
                </c:pt>
                <c:pt idx="423">
                  <c:v>21.529725304510048</c:v>
                </c:pt>
                <c:pt idx="424">
                  <c:v>20.786150600144353</c:v>
                </c:pt>
                <c:pt idx="425">
                  <c:v>20.26330058491752</c:v>
                </c:pt>
                <c:pt idx="426">
                  <c:v>23.225030997887664</c:v>
                </c:pt>
                <c:pt idx="427">
                  <c:v>24.421184218813636</c:v>
                </c:pt>
                <c:pt idx="428">
                  <c:v>21.982549182469896</c:v>
                </c:pt>
                <c:pt idx="429">
                  <c:v>16.618940059455287</c:v>
                </c:pt>
                <c:pt idx="430">
                  <c:v>13.445624789027754</c:v>
                </c:pt>
                <c:pt idx="431">
                  <c:v>12.078228338534899</c:v>
                </c:pt>
                <c:pt idx="432">
                  <c:v>12.097431619565352</c:v>
                </c:pt>
                <c:pt idx="433">
                  <c:v>14.70727053139708</c:v>
                </c:pt>
                <c:pt idx="434">
                  <c:v>20.092347033059959</c:v>
                </c:pt>
                <c:pt idx="435">
                  <c:v>23.661760601944515</c:v>
                </c:pt>
                <c:pt idx="436">
                  <c:v>23.955011535852503</c:v>
                </c:pt>
                <c:pt idx="437">
                  <c:v>17.364474869983319</c:v>
                </c:pt>
                <c:pt idx="438">
                  <c:v>15.900885207456129</c:v>
                </c:pt>
                <c:pt idx="439">
                  <c:v>16.77245874287016</c:v>
                </c:pt>
                <c:pt idx="440">
                  <c:v>15.070060810700173</c:v>
                </c:pt>
                <c:pt idx="441">
                  <c:v>13.181774107374926</c:v>
                </c:pt>
                <c:pt idx="442">
                  <c:v>12.935156676128504</c:v>
                </c:pt>
                <c:pt idx="443">
                  <c:v>14.282956648569449</c:v>
                </c:pt>
                <c:pt idx="444">
                  <c:v>17.807573681897836</c:v>
                </c:pt>
                <c:pt idx="445">
                  <c:v>18.665979952244854</c:v>
                </c:pt>
                <c:pt idx="446">
                  <c:v>19.453560065071514</c:v>
                </c:pt>
                <c:pt idx="447">
                  <c:v>20.926952699676917</c:v>
                </c:pt>
                <c:pt idx="448">
                  <c:v>22.451177542034092</c:v>
                </c:pt>
                <c:pt idx="449">
                  <c:v>21.124294793261335</c:v>
                </c:pt>
                <c:pt idx="450">
                  <c:v>20.847487586914443</c:v>
                </c:pt>
                <c:pt idx="451">
                  <c:v>20.590934693017569</c:v>
                </c:pt>
                <c:pt idx="452">
                  <c:v>20.739850976912663</c:v>
                </c:pt>
                <c:pt idx="453">
                  <c:v>21.160388093753067</c:v>
                </c:pt>
                <c:pt idx="454">
                  <c:v>21.543928141357661</c:v>
                </c:pt>
                <c:pt idx="455">
                  <c:v>22.778915169446218</c:v>
                </c:pt>
                <c:pt idx="456">
                  <c:v>22.89921805348628</c:v>
                </c:pt>
                <c:pt idx="457">
                  <c:v>23.400266466867063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30-4FC0-BB75-46ADE8BAB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'014C'!$Q$14:$Q$950</c:f>
              <c:numCache>
                <c:formatCode>0.0</c:formatCode>
                <c:ptCount val="937"/>
                <c:pt idx="0">
                  <c:v>5.4129620739318166E-2</c:v>
                </c:pt>
                <c:pt idx="1">
                  <c:v>6.7098175708113272E-2</c:v>
                </c:pt>
                <c:pt idx="2">
                  <c:v>8.6394383101296005E-2</c:v>
                </c:pt>
                <c:pt idx="3">
                  <c:v>7.7498079692750785E-2</c:v>
                </c:pt>
                <c:pt idx="4">
                  <c:v>7.5117378780604899E-2</c:v>
                </c:pt>
                <c:pt idx="5">
                  <c:v>8.3449831973115687E-2</c:v>
                </c:pt>
                <c:pt idx="6">
                  <c:v>8.5517282765242397E-2</c:v>
                </c:pt>
                <c:pt idx="7">
                  <c:v>8.6081132981276842E-2</c:v>
                </c:pt>
                <c:pt idx="8">
                  <c:v>8.6018482957272935E-2</c:v>
                </c:pt>
                <c:pt idx="9">
                  <c:v>8.1257081132981149E-2</c:v>
                </c:pt>
                <c:pt idx="10">
                  <c:v>9.3097935669707046E-2</c:v>
                </c:pt>
                <c:pt idx="11">
                  <c:v>8.6331733077292097E-2</c:v>
                </c:pt>
                <c:pt idx="12">
                  <c:v>7.7936629860777762E-2</c:v>
                </c:pt>
                <c:pt idx="13">
                  <c:v>8.1445031204992524E-2</c:v>
                </c:pt>
                <c:pt idx="14">
                  <c:v>7.7873979836773854E-2</c:v>
                </c:pt>
                <c:pt idx="15">
                  <c:v>9.5478636581852946E-2</c:v>
                </c:pt>
                <c:pt idx="16">
                  <c:v>0.1041869899183868</c:v>
                </c:pt>
                <c:pt idx="17">
                  <c:v>8.9025684109457506E-2</c:v>
                </c:pt>
                <c:pt idx="18">
                  <c:v>6.7223475756120726E-2</c:v>
                </c:pt>
                <c:pt idx="19">
                  <c:v>5.3691070571291195E-2</c:v>
                </c:pt>
                <c:pt idx="20">
                  <c:v>5.7136821891502397E-2</c:v>
                </c:pt>
                <c:pt idx="21">
                  <c:v>8.3700432069130942E-2</c:v>
                </c:pt>
                <c:pt idx="22">
                  <c:v>0.16032141142582812</c:v>
                </c:pt>
                <c:pt idx="23">
                  <c:v>0.19891382621219394</c:v>
                </c:pt>
                <c:pt idx="24">
                  <c:v>0.19803672587613999</c:v>
                </c:pt>
                <c:pt idx="25">
                  <c:v>0.12774339894383077</c:v>
                </c:pt>
                <c:pt idx="26">
                  <c:v>9.6167786845895178E-2</c:v>
                </c:pt>
                <c:pt idx="27">
                  <c:v>7.6683629380700738E-2</c:v>
                </c:pt>
                <c:pt idx="28">
                  <c:v>7.3551128180508699E-2</c:v>
                </c:pt>
                <c:pt idx="29">
                  <c:v>8.2510081613057826E-2</c:v>
                </c:pt>
                <c:pt idx="30">
                  <c:v>8.3136581853096511E-2</c:v>
                </c:pt>
                <c:pt idx="31">
                  <c:v>9.1155784925588138E-2</c:v>
                </c:pt>
                <c:pt idx="32">
                  <c:v>8.376308209313485E-2</c:v>
                </c:pt>
                <c:pt idx="33">
                  <c:v>5.6385021603456605E-2</c:v>
                </c:pt>
                <c:pt idx="34">
                  <c:v>5.6009121459433528E-2</c:v>
                </c:pt>
                <c:pt idx="35">
                  <c:v>6.5093374939990095E-2</c:v>
                </c:pt>
                <c:pt idx="36">
                  <c:v>7.0543927028324474E-2</c:v>
                </c:pt>
                <c:pt idx="37">
                  <c:v>7.7999279884781308E-2</c:v>
                </c:pt>
                <c:pt idx="38">
                  <c:v>7.4616178588574014E-2</c:v>
                </c:pt>
                <c:pt idx="39">
                  <c:v>7.3237878060489536E-2</c:v>
                </c:pt>
                <c:pt idx="40">
                  <c:v>7.8625780124819994E-2</c:v>
                </c:pt>
                <c:pt idx="41">
                  <c:v>8.1507681228996418E-2</c:v>
                </c:pt>
                <c:pt idx="42">
                  <c:v>7.1922227556408952E-2</c:v>
                </c:pt>
                <c:pt idx="43">
                  <c:v>7.4616178588574014E-2</c:v>
                </c:pt>
                <c:pt idx="44">
                  <c:v>7.9252280364858332E-2</c:v>
                </c:pt>
                <c:pt idx="45">
                  <c:v>6.9102976476236089E-2</c:v>
                </c:pt>
                <c:pt idx="46">
                  <c:v>0.20668242918866991</c:v>
                </c:pt>
                <c:pt idx="47">
                  <c:v>0.1788658185309647</c:v>
                </c:pt>
                <c:pt idx="48">
                  <c:v>9.071723475756116E-2</c:v>
                </c:pt>
                <c:pt idx="49">
                  <c:v>7.2799327892462559E-2</c:v>
                </c:pt>
                <c:pt idx="50">
                  <c:v>6.9165626500239996E-2</c:v>
                </c:pt>
                <c:pt idx="51">
                  <c:v>6.8915026404224394E-2</c:v>
                </c:pt>
                <c:pt idx="52">
                  <c:v>7.931493038886224E-2</c:v>
                </c:pt>
                <c:pt idx="53">
                  <c:v>0.10556529044647127</c:v>
                </c:pt>
                <c:pt idx="54">
                  <c:v>0.15844191070571276</c:v>
                </c:pt>
                <c:pt idx="55">
                  <c:v>0.17454296687469989</c:v>
                </c:pt>
                <c:pt idx="56">
                  <c:v>0.23832069131060946</c:v>
                </c:pt>
                <c:pt idx="57">
                  <c:v>0.19922707633221309</c:v>
                </c:pt>
                <c:pt idx="58">
                  <c:v>0.14797935669707135</c:v>
                </c:pt>
                <c:pt idx="59">
                  <c:v>8.1820931349015594E-2</c:v>
                </c:pt>
                <c:pt idx="60">
                  <c:v>8.6018482957272935E-2</c:v>
                </c:pt>
                <c:pt idx="61">
                  <c:v>0.10976284205472862</c:v>
                </c:pt>
                <c:pt idx="62">
                  <c:v>0.10706889102256356</c:v>
                </c:pt>
                <c:pt idx="63">
                  <c:v>0.13532405184829577</c:v>
                </c:pt>
                <c:pt idx="64">
                  <c:v>0.16075996159385478</c:v>
                </c:pt>
                <c:pt idx="65">
                  <c:v>0.17040806529044647</c:v>
                </c:pt>
                <c:pt idx="66">
                  <c:v>0.18851392222755642</c:v>
                </c:pt>
                <c:pt idx="67">
                  <c:v>0.21332333173307708</c:v>
                </c:pt>
                <c:pt idx="68">
                  <c:v>0.24082669227076314</c:v>
                </c:pt>
                <c:pt idx="69">
                  <c:v>0.24264354296687457</c:v>
                </c:pt>
                <c:pt idx="70">
                  <c:v>0.22059073451752256</c:v>
                </c:pt>
                <c:pt idx="71">
                  <c:v>0.20235957753240513</c:v>
                </c:pt>
                <c:pt idx="72">
                  <c:v>0.18995487277964448</c:v>
                </c:pt>
                <c:pt idx="73">
                  <c:v>0.16852856457033108</c:v>
                </c:pt>
                <c:pt idx="74">
                  <c:v>0.12924699951992305</c:v>
                </c:pt>
                <c:pt idx="75">
                  <c:v>0.10005208833413336</c:v>
                </c:pt>
                <c:pt idx="76">
                  <c:v>8.0943831012961986E-2</c:v>
                </c:pt>
                <c:pt idx="77">
                  <c:v>6.8476476236197764E-2</c:v>
                </c:pt>
                <c:pt idx="78">
                  <c:v>5.870307249159859E-2</c:v>
                </c:pt>
                <c:pt idx="79">
                  <c:v>5.9768122899663899E-2</c:v>
                </c:pt>
                <c:pt idx="80">
                  <c:v>6.6722275564090203E-2</c:v>
                </c:pt>
                <c:pt idx="81">
                  <c:v>7.3801728276523954E-2</c:v>
                </c:pt>
                <c:pt idx="82">
                  <c:v>7.7122179548727715E-2</c:v>
                </c:pt>
                <c:pt idx="83">
                  <c:v>7.1483677388381975E-2</c:v>
                </c:pt>
                <c:pt idx="84">
                  <c:v>5.8828372539606044E-2</c:v>
                </c:pt>
                <c:pt idx="85">
                  <c:v>5.5257321171387382E-2</c:v>
                </c:pt>
                <c:pt idx="86">
                  <c:v>6.5030724915986549E-2</c:v>
                </c:pt>
                <c:pt idx="87">
                  <c:v>0.13118915026404196</c:v>
                </c:pt>
                <c:pt idx="88">
                  <c:v>0.1325048007681229</c:v>
                </c:pt>
                <c:pt idx="89">
                  <c:v>0.12266874699951981</c:v>
                </c:pt>
                <c:pt idx="90">
                  <c:v>0.14916970715314448</c:v>
                </c:pt>
                <c:pt idx="91">
                  <c:v>0.1452854056649063</c:v>
                </c:pt>
                <c:pt idx="92">
                  <c:v>0.14064930388862196</c:v>
                </c:pt>
                <c:pt idx="93">
                  <c:v>9.3724435909745385E-2</c:v>
                </c:pt>
                <c:pt idx="94">
                  <c:v>8.2196831493038663E-2</c:v>
                </c:pt>
                <c:pt idx="95">
                  <c:v>6.0206673067690869E-2</c:v>
                </c:pt>
                <c:pt idx="96">
                  <c:v>4.7614018242918832E-2</c:v>
                </c:pt>
                <c:pt idx="97">
                  <c:v>6.6095775324051864E-2</c:v>
                </c:pt>
                <c:pt idx="98">
                  <c:v>5.8953672587613845E-2</c:v>
                </c:pt>
                <c:pt idx="99">
                  <c:v>5.1122419587133934E-2</c:v>
                </c:pt>
                <c:pt idx="100">
                  <c:v>5.9705472875659985E-2</c:v>
                </c:pt>
                <c:pt idx="101">
                  <c:v>6.9228276524243904E-2</c:v>
                </c:pt>
                <c:pt idx="102">
                  <c:v>9.2346135381660893E-2</c:v>
                </c:pt>
                <c:pt idx="103">
                  <c:v>9.4100336053768455E-2</c:v>
                </c:pt>
                <c:pt idx="104">
                  <c:v>5.5006721075371773E-2</c:v>
                </c:pt>
                <c:pt idx="105">
                  <c:v>4.6298367738838254E-2</c:v>
                </c:pt>
                <c:pt idx="106">
                  <c:v>4.3165866538646229E-2</c:v>
                </c:pt>
                <c:pt idx="107">
                  <c:v>4.4481517042726806E-2</c:v>
                </c:pt>
                <c:pt idx="108">
                  <c:v>4.9744119059049463E-2</c:v>
                </c:pt>
                <c:pt idx="109">
                  <c:v>5.2626020163225887E-2</c:v>
                </c:pt>
                <c:pt idx="110">
                  <c:v>5.632237157945269E-2</c:v>
                </c:pt>
                <c:pt idx="111">
                  <c:v>5.1936869899183641E-2</c:v>
                </c:pt>
                <c:pt idx="112">
                  <c:v>4.6047767642822639E-2</c:v>
                </c:pt>
                <c:pt idx="113">
                  <c:v>4.410561689870373E-2</c:v>
                </c:pt>
                <c:pt idx="114">
                  <c:v>4.3103216514642322E-2</c:v>
                </c:pt>
                <c:pt idx="115">
                  <c:v>4.1975516082573106E-2</c:v>
                </c:pt>
                <c:pt idx="116">
                  <c:v>4.9493518963033847E-2</c:v>
                </c:pt>
                <c:pt idx="117">
                  <c:v>5.0871819491118325E-2</c:v>
                </c:pt>
                <c:pt idx="118">
                  <c:v>5.2500720115218419E-2</c:v>
                </c:pt>
                <c:pt idx="119">
                  <c:v>5.0370619299087795E-2</c:v>
                </c:pt>
                <c:pt idx="120">
                  <c:v>5.7324771963514105E-2</c:v>
                </c:pt>
                <c:pt idx="121">
                  <c:v>8.2071531445031209E-2</c:v>
                </c:pt>
                <c:pt idx="122">
                  <c:v>8.2510081613057826E-2</c:v>
                </c:pt>
                <c:pt idx="123">
                  <c:v>6.9729476716274427E-2</c:v>
                </c:pt>
                <c:pt idx="124">
                  <c:v>6.4404224675947863E-2</c:v>
                </c:pt>
                <c:pt idx="125">
                  <c:v>6.2775324051848116E-2</c:v>
                </c:pt>
                <c:pt idx="126">
                  <c:v>5.7951272203552437E-2</c:v>
                </c:pt>
                <c:pt idx="127">
                  <c:v>4.7175468074891855E-2</c:v>
                </c:pt>
                <c:pt idx="128">
                  <c:v>4.0597215554488621E-2</c:v>
                </c:pt>
                <c:pt idx="129">
                  <c:v>3.6462313970235187E-2</c:v>
                </c:pt>
                <c:pt idx="130">
                  <c:v>4.1662265962553936E-2</c:v>
                </c:pt>
                <c:pt idx="131">
                  <c:v>4.5922467594815192E-2</c:v>
                </c:pt>
                <c:pt idx="132">
                  <c:v>5.0746519443110871E-2</c:v>
                </c:pt>
                <c:pt idx="133">
                  <c:v>4.1599615938550036E-2</c:v>
                </c:pt>
                <c:pt idx="134">
                  <c:v>4.2288766202592268E-2</c:v>
                </c:pt>
                <c:pt idx="135">
                  <c:v>5.181156985117618E-2</c:v>
                </c:pt>
                <c:pt idx="136">
                  <c:v>5.4380220835333434E-2</c:v>
                </c:pt>
                <c:pt idx="137">
                  <c:v>5.7951272203552437E-2</c:v>
                </c:pt>
                <c:pt idx="138">
                  <c:v>4.5671867498799576E-2</c:v>
                </c:pt>
                <c:pt idx="139">
                  <c:v>4.1035765722515605E-2</c:v>
                </c:pt>
                <c:pt idx="140">
                  <c:v>4.3855016802688461E-2</c:v>
                </c:pt>
                <c:pt idx="141">
                  <c:v>4.7676668266922739E-2</c:v>
                </c:pt>
                <c:pt idx="142">
                  <c:v>4.5985117618818745E-2</c:v>
                </c:pt>
                <c:pt idx="143">
                  <c:v>4.7614018242918832E-2</c:v>
                </c:pt>
                <c:pt idx="144">
                  <c:v>4.0409265482476919E-2</c:v>
                </c:pt>
                <c:pt idx="145">
                  <c:v>3.965746519443112E-2</c:v>
                </c:pt>
                <c:pt idx="146">
                  <c:v>4.730076812289967E-2</c:v>
                </c:pt>
                <c:pt idx="147">
                  <c:v>4.7488718194911024E-2</c:v>
                </c:pt>
                <c:pt idx="148">
                  <c:v>5.1185069611137494E-2</c:v>
                </c:pt>
                <c:pt idx="149">
                  <c:v>5.582117138742182E-2</c:v>
                </c:pt>
                <c:pt idx="150">
                  <c:v>6.7536725876139903E-2</c:v>
                </c:pt>
                <c:pt idx="151">
                  <c:v>4.9054968795007217E-2</c:v>
                </c:pt>
                <c:pt idx="152">
                  <c:v>3.7965914546327126E-2</c:v>
                </c:pt>
                <c:pt idx="153">
                  <c:v>3.9156265002400242E-2</c:v>
                </c:pt>
                <c:pt idx="154">
                  <c:v>3.639966394623128E-2</c:v>
                </c:pt>
                <c:pt idx="155">
                  <c:v>3.3079212674027886E-2</c:v>
                </c:pt>
                <c:pt idx="156">
                  <c:v>3.3079212674027886E-2</c:v>
                </c:pt>
                <c:pt idx="157">
                  <c:v>3.5334613538165971E-2</c:v>
                </c:pt>
                <c:pt idx="158">
                  <c:v>4.1035765722515605E-2</c:v>
                </c:pt>
                <c:pt idx="159">
                  <c:v>4.5108017282765138E-2</c:v>
                </c:pt>
                <c:pt idx="160">
                  <c:v>4.2476716274603983E-2</c:v>
                </c:pt>
                <c:pt idx="161">
                  <c:v>4.3165866538646229E-2</c:v>
                </c:pt>
                <c:pt idx="162">
                  <c:v>4.5170667306769038E-2</c:v>
                </c:pt>
                <c:pt idx="163">
                  <c:v>5.1185069611137494E-2</c:v>
                </c:pt>
                <c:pt idx="164">
                  <c:v>4.8867018722995509E-2</c:v>
                </c:pt>
                <c:pt idx="165">
                  <c:v>4.2414066250600076E-2</c:v>
                </c:pt>
                <c:pt idx="166">
                  <c:v>4.2100816130580906E-2</c:v>
                </c:pt>
                <c:pt idx="167">
                  <c:v>4.3541766682668952E-2</c:v>
                </c:pt>
                <c:pt idx="168">
                  <c:v>4.9556168987037748E-2</c:v>
                </c:pt>
                <c:pt idx="169">
                  <c:v>5.3064570331252857E-2</c:v>
                </c:pt>
                <c:pt idx="170">
                  <c:v>4.8428468554968539E-2</c:v>
                </c:pt>
                <c:pt idx="171">
                  <c:v>4.6486317810849623E-2</c:v>
                </c:pt>
                <c:pt idx="172">
                  <c:v>4.8741718674988048E-2</c:v>
                </c:pt>
                <c:pt idx="173">
                  <c:v>5.1435669707153117E-2</c:v>
                </c:pt>
                <c:pt idx="174">
                  <c:v>6.1021123379740562E-2</c:v>
                </c:pt>
                <c:pt idx="175">
                  <c:v>6.3088574171867293E-2</c:v>
                </c:pt>
                <c:pt idx="176">
                  <c:v>6.9980076812289682E-2</c:v>
                </c:pt>
                <c:pt idx="177">
                  <c:v>7.2298127700432022E-2</c:v>
                </c:pt>
                <c:pt idx="178">
                  <c:v>6.2587373979836755E-2</c:v>
                </c:pt>
                <c:pt idx="179">
                  <c:v>6.0895823331733115E-2</c:v>
                </c:pt>
                <c:pt idx="180">
                  <c:v>6.2900624099855945E-2</c:v>
                </c:pt>
                <c:pt idx="181">
                  <c:v>6.6095775324051864E-2</c:v>
                </c:pt>
                <c:pt idx="182">
                  <c:v>7.2924627940470374E-2</c:v>
                </c:pt>
                <c:pt idx="183">
                  <c:v>7.6495679308689363E-2</c:v>
                </c:pt>
                <c:pt idx="184">
                  <c:v>7.8187229956793031E-2</c:v>
                </c:pt>
                <c:pt idx="185">
                  <c:v>7.9941430628900578E-2</c:v>
                </c:pt>
                <c:pt idx="186">
                  <c:v>7.9690830532885309E-2</c:v>
                </c:pt>
                <c:pt idx="187">
                  <c:v>7.9628180508881402E-2</c:v>
                </c:pt>
                <c:pt idx="188">
                  <c:v>7.568122899663933E-2</c:v>
                </c:pt>
                <c:pt idx="189">
                  <c:v>7.1483677388381975E-2</c:v>
                </c:pt>
                <c:pt idx="190">
                  <c:v>7.7560729716754678E-2</c:v>
                </c:pt>
                <c:pt idx="191">
                  <c:v>8.3199231877100072E-2</c:v>
                </c:pt>
                <c:pt idx="192">
                  <c:v>8.0004080652904486E-2</c:v>
                </c:pt>
                <c:pt idx="193">
                  <c:v>7.3363178108497351E-2</c:v>
                </c:pt>
                <c:pt idx="194">
                  <c:v>5.5194671147383481E-2</c:v>
                </c:pt>
                <c:pt idx="195">
                  <c:v>8.0693230916946718E-2</c:v>
                </c:pt>
                <c:pt idx="196">
                  <c:v>8.338718194911178E-2</c:v>
                </c:pt>
                <c:pt idx="197">
                  <c:v>8.4577532405184536E-2</c:v>
                </c:pt>
                <c:pt idx="198">
                  <c:v>7.2736677868459013E-2</c:v>
                </c:pt>
                <c:pt idx="199">
                  <c:v>7.7310129620739076E-2</c:v>
                </c:pt>
                <c:pt idx="200">
                  <c:v>8.100648103696588E-2</c:v>
                </c:pt>
                <c:pt idx="201">
                  <c:v>7.9690830532885309E-2</c:v>
                </c:pt>
                <c:pt idx="202">
                  <c:v>7.5367978876620154E-2</c:v>
                </c:pt>
                <c:pt idx="203">
                  <c:v>7.4804128660585723E-2</c:v>
                </c:pt>
                <c:pt idx="204">
                  <c:v>7.5555928948631529E-2</c:v>
                </c:pt>
                <c:pt idx="205">
                  <c:v>8.1632981277004232E-2</c:v>
                </c:pt>
                <c:pt idx="206">
                  <c:v>9.1281084973595591E-2</c:v>
                </c:pt>
                <c:pt idx="207">
                  <c:v>9.6982237157945225E-2</c:v>
                </c:pt>
                <c:pt idx="208">
                  <c:v>9.2909985597695338E-2</c:v>
                </c:pt>
                <c:pt idx="209">
                  <c:v>8.6707633221315181E-2</c:v>
                </c:pt>
                <c:pt idx="210">
                  <c:v>8.338718194911178E-2</c:v>
                </c:pt>
                <c:pt idx="211">
                  <c:v>8.4702832453192364E-2</c:v>
                </c:pt>
                <c:pt idx="212">
                  <c:v>8.5955832933269027E-2</c:v>
                </c:pt>
                <c:pt idx="213">
                  <c:v>0.10262073931829095</c:v>
                </c:pt>
                <c:pt idx="214">
                  <c:v>0.10706889102256356</c:v>
                </c:pt>
                <c:pt idx="215">
                  <c:v>9.7483437349975749E-2</c:v>
                </c:pt>
                <c:pt idx="216">
                  <c:v>8.2259481517042557E-2</c:v>
                </c:pt>
                <c:pt idx="217">
                  <c:v>8.915098415746496E-2</c:v>
                </c:pt>
                <c:pt idx="218">
                  <c:v>9.0028084493518928E-2</c:v>
                </c:pt>
                <c:pt idx="219">
                  <c:v>8.8524483917426636E-2</c:v>
                </c:pt>
                <c:pt idx="220">
                  <c:v>9.1281084973595591E-2</c:v>
                </c:pt>
                <c:pt idx="221">
                  <c:v>9.3160585693710954E-2</c:v>
                </c:pt>
                <c:pt idx="222">
                  <c:v>9.2346135381660893E-2</c:v>
                </c:pt>
                <c:pt idx="223">
                  <c:v>8.9714834373499738E-2</c:v>
                </c:pt>
                <c:pt idx="224">
                  <c:v>9.2534085453672602E-2</c:v>
                </c:pt>
                <c:pt idx="225">
                  <c:v>9.7044887181949119E-2</c:v>
                </c:pt>
                <c:pt idx="226">
                  <c:v>0.10274603936629841</c:v>
                </c:pt>
                <c:pt idx="227">
                  <c:v>0.10343518963034065</c:v>
                </c:pt>
                <c:pt idx="228">
                  <c:v>0.10343518963034065</c:v>
                </c:pt>
                <c:pt idx="229">
                  <c:v>0.10268338934229451</c:v>
                </c:pt>
                <c:pt idx="230">
                  <c:v>0.10262073931829095</c:v>
                </c:pt>
                <c:pt idx="231">
                  <c:v>0.10537734037445991</c:v>
                </c:pt>
                <c:pt idx="232">
                  <c:v>0.10850984157465195</c:v>
                </c:pt>
                <c:pt idx="233">
                  <c:v>0.11126644263082092</c:v>
                </c:pt>
                <c:pt idx="234">
                  <c:v>0.10606649063850215</c:v>
                </c:pt>
                <c:pt idx="235">
                  <c:v>0.10612914066250571</c:v>
                </c:pt>
                <c:pt idx="236">
                  <c:v>0.10475084013442124</c:v>
                </c:pt>
                <c:pt idx="237">
                  <c:v>0.10556529044647127</c:v>
                </c:pt>
                <c:pt idx="238">
                  <c:v>0.11001344215074388</c:v>
                </c:pt>
                <c:pt idx="239">
                  <c:v>0.11270739318290929</c:v>
                </c:pt>
                <c:pt idx="240">
                  <c:v>0.11439894383101294</c:v>
                </c:pt>
                <c:pt idx="241">
                  <c:v>0.11421099375900123</c:v>
                </c:pt>
                <c:pt idx="242">
                  <c:v>0.1136471435429668</c:v>
                </c:pt>
                <c:pt idx="243">
                  <c:v>0.11176764282285143</c:v>
                </c:pt>
                <c:pt idx="244">
                  <c:v>0.11032669227076307</c:v>
                </c:pt>
                <c:pt idx="245">
                  <c:v>0.11195559289486313</c:v>
                </c:pt>
                <c:pt idx="246">
                  <c:v>0.11176764282285143</c:v>
                </c:pt>
                <c:pt idx="247">
                  <c:v>0.11370979356697068</c:v>
                </c:pt>
                <c:pt idx="248">
                  <c:v>0.12010009601536223</c:v>
                </c:pt>
                <c:pt idx="249">
                  <c:v>0.11903504560729691</c:v>
                </c:pt>
                <c:pt idx="250">
                  <c:v>0.1204759961593853</c:v>
                </c:pt>
                <c:pt idx="251">
                  <c:v>0.1216663466154584</c:v>
                </c:pt>
                <c:pt idx="252">
                  <c:v>0.11339654344695153</c:v>
                </c:pt>
                <c:pt idx="253">
                  <c:v>0.10130508881421003</c:v>
                </c:pt>
                <c:pt idx="254">
                  <c:v>9.9550888142102487E-2</c:v>
                </c:pt>
                <c:pt idx="255">
                  <c:v>0.10625444071051351</c:v>
                </c:pt>
                <c:pt idx="256">
                  <c:v>0.10587854056649044</c:v>
                </c:pt>
                <c:pt idx="257">
                  <c:v>0.10869779164666331</c:v>
                </c:pt>
                <c:pt idx="258">
                  <c:v>0.11145439270283228</c:v>
                </c:pt>
                <c:pt idx="259">
                  <c:v>0.11684229476716274</c:v>
                </c:pt>
                <c:pt idx="260">
                  <c:v>0.1216663466154584</c:v>
                </c:pt>
                <c:pt idx="261">
                  <c:v>0.12586389822371577</c:v>
                </c:pt>
                <c:pt idx="262">
                  <c:v>0.12392174747959651</c:v>
                </c:pt>
                <c:pt idx="263">
                  <c:v>0.12091454632741228</c:v>
                </c:pt>
                <c:pt idx="264">
                  <c:v>0.12185429668746978</c:v>
                </c:pt>
                <c:pt idx="265">
                  <c:v>0.12373379740758514</c:v>
                </c:pt>
                <c:pt idx="266">
                  <c:v>0.12573859817570796</c:v>
                </c:pt>
                <c:pt idx="267">
                  <c:v>0.12354584733557342</c:v>
                </c:pt>
                <c:pt idx="268">
                  <c:v>0.12172899663946232</c:v>
                </c:pt>
                <c:pt idx="269">
                  <c:v>0.11872179548727775</c:v>
                </c:pt>
                <c:pt idx="270">
                  <c:v>0.11627844455112796</c:v>
                </c:pt>
                <c:pt idx="271">
                  <c:v>0.11552664426308182</c:v>
                </c:pt>
                <c:pt idx="272">
                  <c:v>0.11671699471915493</c:v>
                </c:pt>
                <c:pt idx="273">
                  <c:v>0.11659169467114711</c:v>
                </c:pt>
                <c:pt idx="274">
                  <c:v>0.11959889582333169</c:v>
                </c:pt>
                <c:pt idx="275">
                  <c:v>0.12072659625540091</c:v>
                </c:pt>
                <c:pt idx="276">
                  <c:v>0.1231072971675468</c:v>
                </c:pt>
                <c:pt idx="277">
                  <c:v>0.1231072971675468</c:v>
                </c:pt>
                <c:pt idx="278">
                  <c:v>0.1220422467594815</c:v>
                </c:pt>
                <c:pt idx="279">
                  <c:v>0.12210489678348538</c:v>
                </c:pt>
                <c:pt idx="280">
                  <c:v>0.12279404704752762</c:v>
                </c:pt>
                <c:pt idx="281">
                  <c:v>0.1251120979356696</c:v>
                </c:pt>
                <c:pt idx="282">
                  <c:v>0.12304464714354291</c:v>
                </c:pt>
                <c:pt idx="283">
                  <c:v>0.11941094575131997</c:v>
                </c:pt>
                <c:pt idx="284">
                  <c:v>0.1169049447911663</c:v>
                </c:pt>
                <c:pt idx="285">
                  <c:v>0.11728084493518937</c:v>
                </c:pt>
                <c:pt idx="286">
                  <c:v>0.11872179548727775</c:v>
                </c:pt>
                <c:pt idx="287">
                  <c:v>0.12135309649543924</c:v>
                </c:pt>
                <c:pt idx="288">
                  <c:v>0.12091454632741228</c:v>
                </c:pt>
                <c:pt idx="289">
                  <c:v>0.11602784445511269</c:v>
                </c:pt>
                <c:pt idx="290">
                  <c:v>0.11289534325492066</c:v>
                </c:pt>
                <c:pt idx="291">
                  <c:v>0.11402304368698987</c:v>
                </c:pt>
                <c:pt idx="292">
                  <c:v>0.11865914546327384</c:v>
                </c:pt>
                <c:pt idx="293">
                  <c:v>0.11997479596735477</c:v>
                </c:pt>
                <c:pt idx="294">
                  <c:v>0.12016274603936612</c:v>
                </c:pt>
                <c:pt idx="295">
                  <c:v>0.11533869419107044</c:v>
                </c:pt>
                <c:pt idx="296">
                  <c:v>0.11107849255880919</c:v>
                </c:pt>
                <c:pt idx="297">
                  <c:v>0.10775804128660581</c:v>
                </c:pt>
                <c:pt idx="298">
                  <c:v>0.10863514162265939</c:v>
                </c:pt>
                <c:pt idx="299">
                  <c:v>9.0153384541526382E-2</c:v>
                </c:pt>
                <c:pt idx="300">
                  <c:v>9.2408785405664814E-2</c:v>
                </c:pt>
                <c:pt idx="301">
                  <c:v>0.11972419587133915</c:v>
                </c:pt>
                <c:pt idx="302">
                  <c:v>0.16884181469035028</c:v>
                </c:pt>
                <c:pt idx="303">
                  <c:v>0.1737285165626499</c:v>
                </c:pt>
                <c:pt idx="304">
                  <c:v>0.13970955352856446</c:v>
                </c:pt>
                <c:pt idx="305">
                  <c:v>0.16940566490638503</c:v>
                </c:pt>
                <c:pt idx="306">
                  <c:v>0.23293278924627933</c:v>
                </c:pt>
                <c:pt idx="307">
                  <c:v>0.3472064330292845</c:v>
                </c:pt>
                <c:pt idx="308">
                  <c:v>0.43109481517042714</c:v>
                </c:pt>
                <c:pt idx="309">
                  <c:v>0.4817160345655303</c:v>
                </c:pt>
                <c:pt idx="310">
                  <c:v>0.53947935669707148</c:v>
                </c:pt>
                <c:pt idx="311">
                  <c:v>0.54931541046567434</c:v>
                </c:pt>
                <c:pt idx="312">
                  <c:v>0.56817306769083042</c:v>
                </c:pt>
                <c:pt idx="313">
                  <c:v>0.56598031685069583</c:v>
                </c:pt>
                <c:pt idx="314">
                  <c:v>0.56372491598655761</c:v>
                </c:pt>
                <c:pt idx="315">
                  <c:v>0.57970067210753695</c:v>
                </c:pt>
                <c:pt idx="316">
                  <c:v>0.60977268362938053</c:v>
                </c:pt>
                <c:pt idx="317">
                  <c:v>0.64366634661545818</c:v>
                </c:pt>
                <c:pt idx="318">
                  <c:v>0.75336653864618319</c:v>
                </c:pt>
                <c:pt idx="319">
                  <c:v>0.8353127700432067</c:v>
                </c:pt>
                <c:pt idx="320">
                  <c:v>0.81939966394623132</c:v>
                </c:pt>
                <c:pt idx="321">
                  <c:v>0.82622851656264973</c:v>
                </c:pt>
                <c:pt idx="322">
                  <c:v>0.81808401344215043</c:v>
                </c:pt>
                <c:pt idx="323">
                  <c:v>0.87778948631781062</c:v>
                </c:pt>
                <c:pt idx="324">
                  <c:v>0.96668987037926046</c:v>
                </c:pt>
                <c:pt idx="325">
                  <c:v>1.0156821891502641</c:v>
                </c:pt>
                <c:pt idx="326">
                  <c:v>0.99939318290926527</c:v>
                </c:pt>
                <c:pt idx="327">
                  <c:v>0.99049687950072007</c:v>
                </c:pt>
                <c:pt idx="328">
                  <c:v>0.97646327412385958</c:v>
                </c:pt>
                <c:pt idx="329">
                  <c:v>0.91901320211233783</c:v>
                </c:pt>
                <c:pt idx="330">
                  <c:v>0.88361593855016773</c:v>
                </c:pt>
                <c:pt idx="331">
                  <c:v>0.87891718674987973</c:v>
                </c:pt>
                <c:pt idx="332">
                  <c:v>0.87465698511761858</c:v>
                </c:pt>
                <c:pt idx="333">
                  <c:v>0.78043134901584232</c:v>
                </c:pt>
                <c:pt idx="334">
                  <c:v>0.76245079212674005</c:v>
                </c:pt>
                <c:pt idx="335">
                  <c:v>0.8811099375900141</c:v>
                </c:pt>
                <c:pt idx="336">
                  <c:v>1.003026884301488</c:v>
                </c:pt>
                <c:pt idx="337">
                  <c:v>1.0705636101776281</c:v>
                </c:pt>
                <c:pt idx="338">
                  <c:v>0.99964378300528056</c:v>
                </c:pt>
                <c:pt idx="339">
                  <c:v>0.94576476236197771</c:v>
                </c:pt>
                <c:pt idx="340">
                  <c:v>0.86031012962073905</c:v>
                </c:pt>
                <c:pt idx="341">
                  <c:v>0.73031132981276992</c:v>
                </c:pt>
                <c:pt idx="342">
                  <c:v>0.69215746519443089</c:v>
                </c:pt>
                <c:pt idx="343">
                  <c:v>0.70381036965914534</c:v>
                </c:pt>
                <c:pt idx="344">
                  <c:v>0.6967309169467113</c:v>
                </c:pt>
                <c:pt idx="345">
                  <c:v>0.73250408065290418</c:v>
                </c:pt>
                <c:pt idx="346">
                  <c:v>0.72147767642822835</c:v>
                </c:pt>
                <c:pt idx="347">
                  <c:v>0.72248007681228976</c:v>
                </c:pt>
                <c:pt idx="348">
                  <c:v>0.80254680748919816</c:v>
                </c:pt>
                <c:pt idx="349">
                  <c:v>0.87403048487758028</c:v>
                </c:pt>
                <c:pt idx="350">
                  <c:v>0.93899855976956292</c:v>
                </c:pt>
                <c:pt idx="351">
                  <c:v>0.96023691790686494</c:v>
                </c:pt>
                <c:pt idx="352">
                  <c:v>0.9625549687950069</c:v>
                </c:pt>
                <c:pt idx="353">
                  <c:v>0.9847330772923667</c:v>
                </c:pt>
                <c:pt idx="354">
                  <c:v>0.95867066730676898</c:v>
                </c:pt>
                <c:pt idx="355">
                  <c:v>0.94482501200192015</c:v>
                </c:pt>
                <c:pt idx="356">
                  <c:v>0.98260297647623596</c:v>
                </c:pt>
                <c:pt idx="357">
                  <c:v>0.98072347575612062</c:v>
                </c:pt>
                <c:pt idx="358">
                  <c:v>0.91550480076812268</c:v>
                </c:pt>
                <c:pt idx="359">
                  <c:v>0.8390091214594334</c:v>
                </c:pt>
                <c:pt idx="360">
                  <c:v>0.92389990398463728</c:v>
                </c:pt>
                <c:pt idx="361">
                  <c:v>0.95697911665866509</c:v>
                </c:pt>
                <c:pt idx="362">
                  <c:v>0.9696970715314448</c:v>
                </c:pt>
                <c:pt idx="363">
                  <c:v>0.98467042726836285</c:v>
                </c:pt>
                <c:pt idx="364">
                  <c:v>0.94538886221795471</c:v>
                </c:pt>
                <c:pt idx="365">
                  <c:v>0.8998422947671626</c:v>
                </c:pt>
                <c:pt idx="366">
                  <c:v>0.86995823331733046</c:v>
                </c:pt>
                <c:pt idx="367">
                  <c:v>0.83525012001920285</c:v>
                </c:pt>
                <c:pt idx="368">
                  <c:v>0.76119779164666312</c:v>
                </c:pt>
                <c:pt idx="369">
                  <c:v>0.70926092174747934</c:v>
                </c:pt>
                <c:pt idx="370">
                  <c:v>0.70149231877100326</c:v>
                </c:pt>
                <c:pt idx="371">
                  <c:v>0.73344383101296196</c:v>
                </c:pt>
                <c:pt idx="372">
                  <c:v>0.67849975996159362</c:v>
                </c:pt>
                <c:pt idx="373">
                  <c:v>0.67524195871339399</c:v>
                </c:pt>
                <c:pt idx="374">
                  <c:v>0.66459145463274116</c:v>
                </c:pt>
                <c:pt idx="375">
                  <c:v>0.67900096015362443</c:v>
                </c:pt>
                <c:pt idx="376">
                  <c:v>0.68232141142582792</c:v>
                </c:pt>
                <c:pt idx="377">
                  <c:v>0.69835981757081111</c:v>
                </c:pt>
                <c:pt idx="378">
                  <c:v>0.71082717234757553</c:v>
                </c:pt>
                <c:pt idx="379">
                  <c:v>0.71233077292366764</c:v>
                </c:pt>
                <c:pt idx="380">
                  <c:v>0.72172827652424354</c:v>
                </c:pt>
                <c:pt idx="381">
                  <c:v>0.71345847335573676</c:v>
                </c:pt>
                <c:pt idx="382">
                  <c:v>0.68213346135381647</c:v>
                </c:pt>
                <c:pt idx="383">
                  <c:v>0.67994071051368199</c:v>
                </c:pt>
                <c:pt idx="384">
                  <c:v>0.66509265482477187</c:v>
                </c:pt>
                <c:pt idx="385">
                  <c:v>0.65682285165626486</c:v>
                </c:pt>
                <c:pt idx="386">
                  <c:v>0.6273773403744598</c:v>
                </c:pt>
                <c:pt idx="387">
                  <c:v>0.61171483437349949</c:v>
                </c:pt>
                <c:pt idx="388">
                  <c:v>0.59974867978876611</c:v>
                </c:pt>
                <c:pt idx="389">
                  <c:v>0.60212938070091193</c:v>
                </c:pt>
                <c:pt idx="390">
                  <c:v>0.58521387421987514</c:v>
                </c:pt>
                <c:pt idx="391">
                  <c:v>0.58295847335573681</c:v>
                </c:pt>
                <c:pt idx="392">
                  <c:v>0.58577772443590947</c:v>
                </c:pt>
                <c:pt idx="393">
                  <c:v>0.61002328372539594</c:v>
                </c:pt>
                <c:pt idx="394">
                  <c:v>0.66540590494479102</c:v>
                </c:pt>
                <c:pt idx="395">
                  <c:v>0.64335309649543904</c:v>
                </c:pt>
                <c:pt idx="396">
                  <c:v>0.67718410945751306</c:v>
                </c:pt>
                <c:pt idx="397">
                  <c:v>0.64090974555928926</c:v>
                </c:pt>
                <c:pt idx="398">
                  <c:v>0.61948343734997569</c:v>
                </c:pt>
                <c:pt idx="399">
                  <c:v>0.58659217474795966</c:v>
                </c:pt>
                <c:pt idx="400">
                  <c:v>0.57462602016322584</c:v>
                </c:pt>
                <c:pt idx="401">
                  <c:v>0.54179740758521344</c:v>
                </c:pt>
                <c:pt idx="402">
                  <c:v>0.54931541046567434</c:v>
                </c:pt>
                <c:pt idx="403">
                  <c:v>0.545932309169467</c:v>
                </c:pt>
                <c:pt idx="404">
                  <c:v>0.53672275564090233</c:v>
                </c:pt>
                <c:pt idx="405">
                  <c:v>0.48096423427748419</c:v>
                </c:pt>
                <c:pt idx="406">
                  <c:v>0.47175468074891963</c:v>
                </c:pt>
                <c:pt idx="407">
                  <c:v>0.49368218915026385</c:v>
                </c:pt>
                <c:pt idx="408">
                  <c:v>0.50640014402304356</c:v>
                </c:pt>
                <c:pt idx="409">
                  <c:v>0.51918074891982691</c:v>
                </c:pt>
                <c:pt idx="410">
                  <c:v>0.51316634661545835</c:v>
                </c:pt>
                <c:pt idx="411">
                  <c:v>0.5213734997599615</c:v>
                </c:pt>
                <c:pt idx="412">
                  <c:v>0.4866653864618336</c:v>
                </c:pt>
                <c:pt idx="413">
                  <c:v>0.47206793086893878</c:v>
                </c:pt>
                <c:pt idx="414">
                  <c:v>0.44356216994719133</c:v>
                </c:pt>
                <c:pt idx="415">
                  <c:v>0.35165458473355721</c:v>
                </c:pt>
                <c:pt idx="416">
                  <c:v>0.28418050888142093</c:v>
                </c:pt>
                <c:pt idx="417">
                  <c:v>0.3146910705712912</c:v>
                </c:pt>
                <c:pt idx="418">
                  <c:v>0.3864879980796927</c:v>
                </c:pt>
                <c:pt idx="419">
                  <c:v>0.48854488718194905</c:v>
                </c:pt>
                <c:pt idx="420">
                  <c:v>0.51185069611137779</c:v>
                </c:pt>
                <c:pt idx="421">
                  <c:v>0.52212530004800739</c:v>
                </c:pt>
                <c:pt idx="422">
                  <c:v>0.52262650024003832</c:v>
                </c:pt>
                <c:pt idx="423">
                  <c:v>0.6160376860297645</c:v>
                </c:pt>
                <c:pt idx="424">
                  <c:v>0.64980604896783478</c:v>
                </c:pt>
                <c:pt idx="425">
                  <c:v>0.61303048487758038</c:v>
                </c:pt>
                <c:pt idx="426">
                  <c:v>0.67492870859337484</c:v>
                </c:pt>
                <c:pt idx="427">
                  <c:v>0.50671339414306271</c:v>
                </c:pt>
                <c:pt idx="428">
                  <c:v>0.31174651944311071</c:v>
                </c:pt>
                <c:pt idx="429">
                  <c:v>0.24928444551128173</c:v>
                </c:pt>
                <c:pt idx="430">
                  <c:v>0.19139582333173283</c:v>
                </c:pt>
                <c:pt idx="431">
                  <c:v>0.15411905904944762</c:v>
                </c:pt>
                <c:pt idx="432">
                  <c:v>0.2199015842534803</c:v>
                </c:pt>
                <c:pt idx="433">
                  <c:v>0.35961113778204501</c:v>
                </c:pt>
                <c:pt idx="434">
                  <c:v>0.49236653864618335</c:v>
                </c:pt>
                <c:pt idx="435">
                  <c:v>0.45897407585213623</c:v>
                </c:pt>
                <c:pt idx="436">
                  <c:v>0.43090686509841553</c:v>
                </c:pt>
                <c:pt idx="437">
                  <c:v>0.42219851176188172</c:v>
                </c:pt>
                <c:pt idx="438">
                  <c:v>0.35528828612578001</c:v>
                </c:pt>
                <c:pt idx="439">
                  <c:v>0.28862866058569348</c:v>
                </c:pt>
                <c:pt idx="440">
                  <c:v>0.23487493999039824</c:v>
                </c:pt>
                <c:pt idx="441">
                  <c:v>0.22478828612577992</c:v>
                </c:pt>
                <c:pt idx="442">
                  <c:v>0.18588262121939494</c:v>
                </c:pt>
                <c:pt idx="443">
                  <c:v>0.27528420547287552</c:v>
                </c:pt>
                <c:pt idx="444">
                  <c:v>0.42952856457033112</c:v>
                </c:pt>
                <c:pt idx="445">
                  <c:v>0.58327172347575595</c:v>
                </c:pt>
                <c:pt idx="446">
                  <c:v>0.65763730196831471</c:v>
                </c:pt>
                <c:pt idx="447">
                  <c:v>0.7379546327412384</c:v>
                </c:pt>
                <c:pt idx="448">
                  <c:v>0.75117378780604871</c:v>
                </c:pt>
                <c:pt idx="449">
                  <c:v>0.80066730676908282</c:v>
                </c:pt>
                <c:pt idx="450">
                  <c:v>0.8433319731156983</c:v>
                </c:pt>
                <c:pt idx="451">
                  <c:v>0.86995823331733046</c:v>
                </c:pt>
                <c:pt idx="452">
                  <c:v>0.86294143062890039</c:v>
                </c:pt>
                <c:pt idx="453">
                  <c:v>0.83537542006721055</c:v>
                </c:pt>
                <c:pt idx="454">
                  <c:v>0.81206961113778187</c:v>
                </c:pt>
                <c:pt idx="455">
                  <c:v>0.77673499759961573</c:v>
                </c:pt>
                <c:pt idx="456">
                  <c:v>0.8346862698031684</c:v>
                </c:pt>
                <c:pt idx="457">
                  <c:v>0.84439702352376367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38-46CE-8E23-7DE43BF74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'014C'!$S$14:$S$950</c:f>
              <c:numCache>
                <c:formatCode>0.0</c:formatCode>
                <c:ptCount val="937"/>
                <c:pt idx="0">
                  <c:v>0.18724339933390613</c:v>
                </c:pt>
                <c:pt idx="1">
                  <c:v>0.21793903856897259</c:v>
                </c:pt>
                <c:pt idx="2">
                  <c:v>0.11357386516974607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1.2124777497851307</c:v>
                </c:pt>
                <c:pt idx="18">
                  <c:v>0.38062592651482535</c:v>
                </c:pt>
                <c:pt idx="19">
                  <c:v>5.5927454686291362</c:v>
                </c:pt>
                <c:pt idx="20">
                  <c:v>9.9822218792436601</c:v>
                </c:pt>
                <c:pt idx="21">
                  <c:v>9.2424569736785536</c:v>
                </c:pt>
                <c:pt idx="22">
                  <c:v>8.1282052694456368</c:v>
                </c:pt>
                <c:pt idx="23">
                  <c:v>3.2076943000644609</c:v>
                </c:pt>
                <c:pt idx="24">
                  <c:v>1.7036079775461968</c:v>
                </c:pt>
                <c:pt idx="25">
                  <c:v>2.102651287602062</c:v>
                </c:pt>
                <c:pt idx="26">
                  <c:v>2.0903730319080362</c:v>
                </c:pt>
                <c:pt idx="27">
                  <c:v>1.84787748195101</c:v>
                </c:pt>
                <c:pt idx="28">
                  <c:v>1.8049035870219166</c:v>
                </c:pt>
                <c:pt idx="29">
                  <c:v>1.8755035572625698</c:v>
                </c:pt>
                <c:pt idx="30">
                  <c:v>1.9276861439621833</c:v>
                </c:pt>
                <c:pt idx="31">
                  <c:v>1.9982861142028356</c:v>
                </c:pt>
                <c:pt idx="32">
                  <c:v>2.0750252122905022</c:v>
                </c:pt>
                <c:pt idx="33">
                  <c:v>2.5661554400515683</c:v>
                </c:pt>
                <c:pt idx="34">
                  <c:v>2.7779553507735288</c:v>
                </c:pt>
                <c:pt idx="35">
                  <c:v>2.9068770355608073</c:v>
                </c:pt>
                <c:pt idx="36">
                  <c:v>2.9437118026428881</c:v>
                </c:pt>
                <c:pt idx="37">
                  <c:v>3.3212681652342058</c:v>
                </c:pt>
                <c:pt idx="38">
                  <c:v>3.3335464209282342</c:v>
                </c:pt>
                <c:pt idx="39">
                  <c:v>3.416424646862914</c:v>
                </c:pt>
                <c:pt idx="40">
                  <c:v>3.4900941810270729</c:v>
                </c:pt>
                <c:pt idx="41">
                  <c:v>3.935180949935539</c:v>
                </c:pt>
                <c:pt idx="42">
                  <c:v>4.2329286505156851</c:v>
                </c:pt>
                <c:pt idx="43">
                  <c:v>4.2267895226686711</c:v>
                </c:pt>
                <c:pt idx="44">
                  <c:v>4.2574851619037393</c:v>
                </c:pt>
                <c:pt idx="45">
                  <c:v>4.3004590568328327</c:v>
                </c:pt>
                <c:pt idx="46">
                  <c:v>4.3495720796089392</c:v>
                </c:pt>
                <c:pt idx="47">
                  <c:v>3.2629464506875805</c:v>
                </c:pt>
                <c:pt idx="48">
                  <c:v>3.588320226579286</c:v>
                </c:pt>
                <c:pt idx="49">
                  <c:v>3.1094682545122474</c:v>
                </c:pt>
                <c:pt idx="50">
                  <c:v>4.0794504543403516</c:v>
                </c:pt>
                <c:pt idx="51">
                  <c:v>3.9014157467769657</c:v>
                </c:pt>
                <c:pt idx="52">
                  <c:v>3.7847723176837134</c:v>
                </c:pt>
                <c:pt idx="53">
                  <c:v>3.7571462423721531</c:v>
                </c:pt>
                <c:pt idx="54">
                  <c:v>3.0296595925010736</c:v>
                </c:pt>
                <c:pt idx="55">
                  <c:v>4.791589284593897</c:v>
                </c:pt>
                <c:pt idx="56">
                  <c:v>6.0286235457670818</c:v>
                </c:pt>
                <c:pt idx="57">
                  <c:v>4.9389283529222165</c:v>
                </c:pt>
                <c:pt idx="58">
                  <c:v>5.2305369256553496</c:v>
                </c:pt>
                <c:pt idx="59">
                  <c:v>5.7922671236570684</c:v>
                </c:pt>
                <c:pt idx="60">
                  <c:v>6.0071365983025347</c:v>
                </c:pt>
                <c:pt idx="61">
                  <c:v>5.945745319832402</c:v>
                </c:pt>
                <c:pt idx="62">
                  <c:v>5.8352410185861618</c:v>
                </c:pt>
                <c:pt idx="63">
                  <c:v>4.7854501567468839</c:v>
                </c:pt>
                <c:pt idx="64">
                  <c:v>3.987363536635153</c:v>
                </c:pt>
                <c:pt idx="65">
                  <c:v>4.4109633580790728</c:v>
                </c:pt>
                <c:pt idx="66">
                  <c:v>5.4791716034593891</c:v>
                </c:pt>
                <c:pt idx="67">
                  <c:v>5.2550934370434019</c:v>
                </c:pt>
                <c:pt idx="68">
                  <c:v>5.5773976490116022</c:v>
                </c:pt>
                <c:pt idx="69">
                  <c:v>5.4914498591534153</c:v>
                </c:pt>
                <c:pt idx="70">
                  <c:v>5.6602758749462811</c:v>
                </c:pt>
                <c:pt idx="71">
                  <c:v>5.7830584318865492</c:v>
                </c:pt>
                <c:pt idx="72">
                  <c:v>5.6817628224108283</c:v>
                </c:pt>
                <c:pt idx="73">
                  <c:v>6.8881014443489468</c:v>
                </c:pt>
                <c:pt idx="74">
                  <c:v>7.7353010872367847</c:v>
                </c:pt>
                <c:pt idx="75">
                  <c:v>8.625474625053716</c:v>
                </c:pt>
                <c:pt idx="76">
                  <c:v>9.3130569439192072</c:v>
                </c:pt>
                <c:pt idx="77">
                  <c:v>9.2731526129136235</c:v>
                </c:pt>
                <c:pt idx="78">
                  <c:v>10.058960977331328</c:v>
                </c:pt>
                <c:pt idx="79">
                  <c:v>10.48869992662226</c:v>
                </c:pt>
                <c:pt idx="80">
                  <c:v>10.869325853137084</c:v>
                </c:pt>
                <c:pt idx="81">
                  <c:v>11.295995238504512</c:v>
                </c:pt>
                <c:pt idx="82">
                  <c:v>11.022804049312418</c:v>
                </c:pt>
                <c:pt idx="83">
                  <c:v>8.8986658142458097</c:v>
                </c:pt>
                <c:pt idx="84">
                  <c:v>9.5003003432531159</c:v>
                </c:pt>
                <c:pt idx="85">
                  <c:v>10.292247835517832</c:v>
                </c:pt>
                <c:pt idx="86">
                  <c:v>11.191630065105286</c:v>
                </c:pt>
                <c:pt idx="87">
                  <c:v>12.130916625698323</c:v>
                </c:pt>
                <c:pt idx="88">
                  <c:v>13.42627260141813</c:v>
                </c:pt>
                <c:pt idx="89">
                  <c:v>12.843055455951866</c:v>
                </c:pt>
                <c:pt idx="90">
                  <c:v>4.6012763213364831</c:v>
                </c:pt>
                <c:pt idx="91">
                  <c:v>4.9297196611516965</c:v>
                </c:pt>
                <c:pt idx="92">
                  <c:v>5.6357193635582306</c:v>
                </c:pt>
                <c:pt idx="93">
                  <c:v>5.8782149135152553</c:v>
                </c:pt>
                <c:pt idx="94">
                  <c:v>5.0678500377094959</c:v>
                </c:pt>
                <c:pt idx="95">
                  <c:v>5.1691456471852169</c:v>
                </c:pt>
                <c:pt idx="96">
                  <c:v>5.6971106420283624</c:v>
                </c:pt>
                <c:pt idx="97">
                  <c:v>8.0821618105930373</c:v>
                </c:pt>
                <c:pt idx="98">
                  <c:v>8.8649006110872381</c:v>
                </c:pt>
                <c:pt idx="99">
                  <c:v>9.0245179351095839</c:v>
                </c:pt>
                <c:pt idx="100">
                  <c:v>9.1012570331972498</c:v>
                </c:pt>
                <c:pt idx="101">
                  <c:v>9.4235612451654482</c:v>
                </c:pt>
                <c:pt idx="102">
                  <c:v>8.6285441889772247</c:v>
                </c:pt>
                <c:pt idx="103">
                  <c:v>8.6131963693596898</c:v>
                </c:pt>
                <c:pt idx="104">
                  <c:v>8.6715180839063173</c:v>
                </c:pt>
                <c:pt idx="105">
                  <c:v>8.8802484307047695</c:v>
                </c:pt>
                <c:pt idx="106">
                  <c:v>9.1288831085088109</c:v>
                </c:pt>
                <c:pt idx="107">
                  <c:v>9.4020742977009011</c:v>
                </c:pt>
                <c:pt idx="108">
                  <c:v>9.7028915622045542</c:v>
                </c:pt>
                <c:pt idx="109">
                  <c:v>9.9822218792436601</c:v>
                </c:pt>
                <c:pt idx="110">
                  <c:v>10.233926120971207</c:v>
                </c:pt>
                <c:pt idx="111">
                  <c:v>10.458004287387194</c:v>
                </c:pt>
                <c:pt idx="112">
                  <c:v>10.679012889879674</c:v>
                </c:pt>
                <c:pt idx="113">
                  <c:v>10.936856259454233</c:v>
                </c:pt>
                <c:pt idx="114">
                  <c:v>11.228464832187365</c:v>
                </c:pt>
                <c:pt idx="115">
                  <c:v>11.452542998603352</c:v>
                </c:pt>
                <c:pt idx="116">
                  <c:v>11.722664623871937</c:v>
                </c:pt>
                <c:pt idx="117">
                  <c:v>12.750968538246669</c:v>
                </c:pt>
                <c:pt idx="118">
                  <c:v>13.014951035668243</c:v>
                </c:pt>
                <c:pt idx="119">
                  <c:v>13.291211788783841</c:v>
                </c:pt>
                <c:pt idx="120">
                  <c:v>13.506081263429309</c:v>
                </c:pt>
                <c:pt idx="121">
                  <c:v>13.809968091856465</c:v>
                </c:pt>
                <c:pt idx="122">
                  <c:v>13.932750648796732</c:v>
                </c:pt>
                <c:pt idx="123">
                  <c:v>13.932750648796732</c:v>
                </c:pt>
                <c:pt idx="124">
                  <c:v>14.175246198753761</c:v>
                </c:pt>
                <c:pt idx="125">
                  <c:v>14.344072214546625</c:v>
                </c:pt>
                <c:pt idx="126">
                  <c:v>14.506759102492481</c:v>
                </c:pt>
                <c:pt idx="127">
                  <c:v>14.779950291684573</c:v>
                </c:pt>
                <c:pt idx="128">
                  <c:v>14.988680638483027</c:v>
                </c:pt>
                <c:pt idx="129">
                  <c:v>15.231176188440051</c:v>
                </c:pt>
                <c:pt idx="130">
                  <c:v>15.464463046626559</c:v>
                </c:pt>
                <c:pt idx="131">
                  <c:v>15.762210747206703</c:v>
                </c:pt>
                <c:pt idx="132">
                  <c:v>16.004706297163725</c:v>
                </c:pt>
                <c:pt idx="133">
                  <c:v>16.25027141104426</c:v>
                </c:pt>
                <c:pt idx="134">
                  <c:v>16.465140885689731</c:v>
                </c:pt>
                <c:pt idx="135">
                  <c:v>16.643175593253115</c:v>
                </c:pt>
                <c:pt idx="136">
                  <c:v>16.769027714116888</c:v>
                </c:pt>
                <c:pt idx="137">
                  <c:v>17.02380151976794</c:v>
                </c:pt>
                <c:pt idx="138">
                  <c:v>17.247879686183929</c:v>
                </c:pt>
                <c:pt idx="139">
                  <c:v>17.484236108293942</c:v>
                </c:pt>
                <c:pt idx="140">
                  <c:v>17.785053372797591</c:v>
                </c:pt>
                <c:pt idx="141">
                  <c:v>18.052105434142671</c:v>
                </c:pt>
                <c:pt idx="142">
                  <c:v>18.279253164482164</c:v>
                </c:pt>
                <c:pt idx="143">
                  <c:v>18.368270518263859</c:v>
                </c:pt>
                <c:pt idx="144">
                  <c:v>18.573931301138806</c:v>
                </c:pt>
                <c:pt idx="145">
                  <c:v>18.794939903631285</c:v>
                </c:pt>
                <c:pt idx="146">
                  <c:v>19.058922401052858</c:v>
                </c:pt>
                <c:pt idx="147">
                  <c:v>19.32290489847443</c:v>
                </c:pt>
                <c:pt idx="148">
                  <c:v>19.562330884507951</c:v>
                </c:pt>
                <c:pt idx="149">
                  <c:v>19.89077422432316</c:v>
                </c:pt>
                <c:pt idx="150">
                  <c:v>19.737296028147831</c:v>
                </c:pt>
                <c:pt idx="151">
                  <c:v>19.939887247099264</c:v>
                </c:pt>
                <c:pt idx="152">
                  <c:v>18.294600984099695</c:v>
                </c:pt>
                <c:pt idx="153">
                  <c:v>16.630897337559087</c:v>
                </c:pt>
                <c:pt idx="154">
                  <c:v>17.165001460249247</c:v>
                </c:pt>
                <c:pt idx="155">
                  <c:v>17.665340379780833</c:v>
                </c:pt>
                <c:pt idx="156">
                  <c:v>18.125774968306835</c:v>
                </c:pt>
                <c:pt idx="157">
                  <c:v>19.946026374946285</c:v>
                </c:pt>
                <c:pt idx="158">
                  <c:v>20.489339189406962</c:v>
                </c:pt>
                <c:pt idx="159">
                  <c:v>20.857686860227762</c:v>
                </c:pt>
                <c:pt idx="160">
                  <c:v>21.179991072195961</c:v>
                </c:pt>
                <c:pt idx="161">
                  <c:v>21.514573539858187</c:v>
                </c:pt>
                <c:pt idx="162">
                  <c:v>21.978077692307689</c:v>
                </c:pt>
                <c:pt idx="163">
                  <c:v>22.248199317576276</c:v>
                </c:pt>
                <c:pt idx="164">
                  <c:v>22.55515570992694</c:v>
                </c:pt>
                <c:pt idx="165">
                  <c:v>22.855972974430596</c:v>
                </c:pt>
                <c:pt idx="166">
                  <c:v>23.156790238934249</c:v>
                </c:pt>
                <c:pt idx="167">
                  <c:v>23.552763985066608</c:v>
                </c:pt>
                <c:pt idx="168">
                  <c:v>23.878137760958314</c:v>
                </c:pt>
                <c:pt idx="169">
                  <c:v>23.405424916738294</c:v>
                </c:pt>
                <c:pt idx="170">
                  <c:v>23.654059594542325</c:v>
                </c:pt>
                <c:pt idx="171">
                  <c:v>23.724659564782982</c:v>
                </c:pt>
                <c:pt idx="172">
                  <c:v>24.093007235603785</c:v>
                </c:pt>
                <c:pt idx="173">
                  <c:v>24.286389762784697</c:v>
                </c:pt>
                <c:pt idx="174">
                  <c:v>24.633250486140948</c:v>
                </c:pt>
                <c:pt idx="175">
                  <c:v>25.158145917060594</c:v>
                </c:pt>
                <c:pt idx="176">
                  <c:v>27.273075460356687</c:v>
                </c:pt>
                <c:pt idx="177">
                  <c:v>25.796615213149977</c:v>
                </c:pt>
                <c:pt idx="178">
                  <c:v>25.937815153631281</c:v>
                </c:pt>
                <c:pt idx="179">
                  <c:v>26.327649771916633</c:v>
                </c:pt>
                <c:pt idx="180">
                  <c:v>26.711345262354957</c:v>
                </c:pt>
                <c:pt idx="181">
                  <c:v>27.18098854265148</c:v>
                </c:pt>
                <c:pt idx="182">
                  <c:v>27.586170980554364</c:v>
                </c:pt>
                <c:pt idx="183">
                  <c:v>28.058883824774384</c:v>
                </c:pt>
                <c:pt idx="184">
                  <c:v>28.3873271645896</c:v>
                </c:pt>
                <c:pt idx="185">
                  <c:v>28.709631376557795</c:v>
                </c:pt>
                <c:pt idx="186">
                  <c:v>29.084118175225612</c:v>
                </c:pt>
                <c:pt idx="187">
                  <c:v>29.213039860012891</c:v>
                </c:pt>
                <c:pt idx="188">
                  <c:v>29.317405033412118</c:v>
                </c:pt>
                <c:pt idx="189">
                  <c:v>29.762491802320582</c:v>
                </c:pt>
                <c:pt idx="190">
                  <c:v>30.179952495917487</c:v>
                </c:pt>
                <c:pt idx="191">
                  <c:v>30.554439294585304</c:v>
                </c:pt>
                <c:pt idx="192">
                  <c:v>30.738613129995706</c:v>
                </c:pt>
                <c:pt idx="193">
                  <c:v>30.790795716695317</c:v>
                </c:pt>
                <c:pt idx="194">
                  <c:v>31.134586876128058</c:v>
                </c:pt>
                <c:pt idx="195">
                  <c:v>31.478378035560809</c:v>
                </c:pt>
                <c:pt idx="196">
                  <c:v>32.245769016437471</c:v>
                </c:pt>
                <c:pt idx="197">
                  <c:v>30.618900136978944</c:v>
                </c:pt>
                <c:pt idx="198">
                  <c:v>31.122308620434037</c:v>
                </c:pt>
                <c:pt idx="199">
                  <c:v>31.38629111785561</c:v>
                </c:pt>
                <c:pt idx="200">
                  <c:v>31.662551870971217</c:v>
                </c:pt>
                <c:pt idx="201">
                  <c:v>31.674830126665238</c:v>
                </c:pt>
                <c:pt idx="202">
                  <c:v>31.917325676622266</c:v>
                </c:pt>
                <c:pt idx="203">
                  <c:v>32.322508114525142</c:v>
                </c:pt>
                <c:pt idx="204">
                  <c:v>32.693925349269435</c:v>
                </c:pt>
                <c:pt idx="205">
                  <c:v>33.271003366888706</c:v>
                </c:pt>
                <c:pt idx="206">
                  <c:v>33.808177053502369</c:v>
                </c:pt>
                <c:pt idx="207">
                  <c:v>34.013837836377313</c:v>
                </c:pt>
                <c:pt idx="208">
                  <c:v>34.084437806617963</c:v>
                </c:pt>
                <c:pt idx="209">
                  <c:v>34.093646498388487</c:v>
                </c:pt>
                <c:pt idx="210">
                  <c:v>34.554081086914479</c:v>
                </c:pt>
                <c:pt idx="211">
                  <c:v>35.143437360227765</c:v>
                </c:pt>
                <c:pt idx="212">
                  <c:v>35.392072038031806</c:v>
                </c:pt>
                <c:pt idx="213">
                  <c:v>36.033610898044692</c:v>
                </c:pt>
                <c:pt idx="214">
                  <c:v>29.928248254189942</c:v>
                </c:pt>
                <c:pt idx="215">
                  <c:v>28.823205241727546</c:v>
                </c:pt>
                <c:pt idx="216">
                  <c:v>32.40538634045982</c:v>
                </c:pt>
                <c:pt idx="217">
                  <c:v>32.847403545444777</c:v>
                </c:pt>
                <c:pt idx="218">
                  <c:v>33.206542524495056</c:v>
                </c:pt>
                <c:pt idx="219">
                  <c:v>33.559542375698328</c:v>
                </c:pt>
                <c:pt idx="220">
                  <c:v>34.029185655994844</c:v>
                </c:pt>
                <c:pt idx="221">
                  <c:v>34.22563774709927</c:v>
                </c:pt>
                <c:pt idx="222">
                  <c:v>34.523385447679416</c:v>
                </c:pt>
                <c:pt idx="223">
                  <c:v>34.977680908358401</c:v>
                </c:pt>
                <c:pt idx="224">
                  <c:v>35.551689362054148</c:v>
                </c:pt>
                <c:pt idx="225">
                  <c:v>36.245410808766657</c:v>
                </c:pt>
                <c:pt idx="226">
                  <c:v>36.718123652986677</c:v>
                </c:pt>
                <c:pt idx="227">
                  <c:v>37.012801789643312</c:v>
                </c:pt>
                <c:pt idx="228">
                  <c:v>36.991314842178767</c:v>
                </c:pt>
                <c:pt idx="229">
                  <c:v>36.543158509346803</c:v>
                </c:pt>
                <c:pt idx="230">
                  <c:v>36.886949668779543</c:v>
                </c:pt>
                <c:pt idx="231">
                  <c:v>37.163210421895151</c:v>
                </c:pt>
                <c:pt idx="232">
                  <c:v>37.411845099699185</c:v>
                </c:pt>
                <c:pt idx="233">
                  <c:v>37.924462274924792</c:v>
                </c:pt>
                <c:pt idx="234">
                  <c:v>38.170027388805337</c:v>
                </c:pt>
                <c:pt idx="235">
                  <c:v>38.105566546411687</c:v>
                </c:pt>
                <c:pt idx="236">
                  <c:v>38.440149014073917</c:v>
                </c:pt>
                <c:pt idx="237">
                  <c:v>38.90979229437044</c:v>
                </c:pt>
                <c:pt idx="238">
                  <c:v>38.87602709121186</c:v>
                </c:pt>
                <c:pt idx="239">
                  <c:v>38.369549043833267</c:v>
                </c:pt>
                <c:pt idx="240">
                  <c:v>38.691853255801462</c:v>
                </c:pt>
                <c:pt idx="241">
                  <c:v>39.262792145573698</c:v>
                </c:pt>
                <c:pt idx="242">
                  <c:v>39.520635515148257</c:v>
                </c:pt>
                <c:pt idx="243">
                  <c:v>39.849078854963473</c:v>
                </c:pt>
                <c:pt idx="244">
                  <c:v>40.429226436506227</c:v>
                </c:pt>
                <c:pt idx="245">
                  <c:v>40.951052303502365</c:v>
                </c:pt>
                <c:pt idx="246">
                  <c:v>41.534269448968629</c:v>
                </c:pt>
                <c:pt idx="247">
                  <c:v>42.310869121615816</c:v>
                </c:pt>
                <c:pt idx="248">
                  <c:v>42.915573214546626</c:v>
                </c:pt>
                <c:pt idx="249">
                  <c:v>43.078260102492486</c:v>
                </c:pt>
                <c:pt idx="250">
                  <c:v>42.814277605070899</c:v>
                </c:pt>
                <c:pt idx="251">
                  <c:v>41.466739042651483</c:v>
                </c:pt>
                <c:pt idx="252">
                  <c:v>40.573495940911044</c:v>
                </c:pt>
                <c:pt idx="253">
                  <c:v>41.518921629351098</c:v>
                </c:pt>
                <c:pt idx="254">
                  <c:v>42.826555860764934</c:v>
                </c:pt>
                <c:pt idx="255">
                  <c:v>43.471164284701331</c:v>
                </c:pt>
                <c:pt idx="256">
                  <c:v>43.145790508809633</c:v>
                </c:pt>
                <c:pt idx="257">
                  <c:v>42.759025454447787</c:v>
                </c:pt>
                <c:pt idx="258">
                  <c:v>43.360659983455093</c:v>
                </c:pt>
                <c:pt idx="259">
                  <c:v>43.857929339063176</c:v>
                </c:pt>
                <c:pt idx="260">
                  <c:v>43.590877277718093</c:v>
                </c:pt>
                <c:pt idx="261">
                  <c:v>42.54722554372583</c:v>
                </c:pt>
                <c:pt idx="262">
                  <c:v>42.356912580468418</c:v>
                </c:pt>
                <c:pt idx="263">
                  <c:v>42.937060162011171</c:v>
                </c:pt>
                <c:pt idx="264">
                  <c:v>43.563251202406533</c:v>
                </c:pt>
                <c:pt idx="265">
                  <c:v>43.612364225182638</c:v>
                </c:pt>
                <c:pt idx="266">
                  <c:v>42.682286356360123</c:v>
                </c:pt>
                <c:pt idx="267">
                  <c:v>43.231738298667807</c:v>
                </c:pt>
                <c:pt idx="268">
                  <c:v>43.80267718844005</c:v>
                </c:pt>
                <c:pt idx="269">
                  <c:v>44.428868228835412</c:v>
                </c:pt>
                <c:pt idx="270">
                  <c:v>45.122589675547914</c:v>
                </c:pt>
                <c:pt idx="271">
                  <c:v>45.165563570477005</c:v>
                </c:pt>
                <c:pt idx="272">
                  <c:v>45.251511360335194</c:v>
                </c:pt>
                <c:pt idx="273">
                  <c:v>45.877702400730556</c:v>
                </c:pt>
                <c:pt idx="274">
                  <c:v>46.347345681027079</c:v>
                </c:pt>
                <c:pt idx="275">
                  <c:v>46.470128237967337</c:v>
                </c:pt>
                <c:pt idx="276">
                  <c:v>45.739572024172759</c:v>
                </c:pt>
                <c:pt idx="277">
                  <c:v>45.945232807047695</c:v>
                </c:pt>
                <c:pt idx="278">
                  <c:v>46.39031957595617</c:v>
                </c:pt>
                <c:pt idx="279">
                  <c:v>47.335745264396223</c:v>
                </c:pt>
                <c:pt idx="280">
                  <c:v>48.130762320584438</c:v>
                </c:pt>
                <c:pt idx="281">
                  <c:v>48.496040427481738</c:v>
                </c:pt>
                <c:pt idx="282">
                  <c:v>48.683283826815639</c:v>
                </c:pt>
                <c:pt idx="283">
                  <c:v>48.606544728727982</c:v>
                </c:pt>
                <c:pt idx="284">
                  <c:v>49.619500823485176</c:v>
                </c:pt>
                <c:pt idx="285">
                  <c:v>50.027752825311566</c:v>
                </c:pt>
                <c:pt idx="286">
                  <c:v>50.058448464546622</c:v>
                </c:pt>
                <c:pt idx="287">
                  <c:v>49.86813550128921</c:v>
                </c:pt>
                <c:pt idx="288">
                  <c:v>49.932596343682853</c:v>
                </c:pt>
                <c:pt idx="289">
                  <c:v>50.257970119574559</c:v>
                </c:pt>
                <c:pt idx="290">
                  <c:v>50.960900258057585</c:v>
                </c:pt>
                <c:pt idx="291">
                  <c:v>51.666899960464114</c:v>
                </c:pt>
                <c:pt idx="292">
                  <c:v>51.783543389557373</c:v>
                </c:pt>
                <c:pt idx="293">
                  <c:v>52.038317195208428</c:v>
                </c:pt>
                <c:pt idx="294">
                  <c:v>52.311508384400518</c:v>
                </c:pt>
                <c:pt idx="295">
                  <c:v>53.054342853889125</c:v>
                </c:pt>
                <c:pt idx="296">
                  <c:v>51.706804291469709</c:v>
                </c:pt>
                <c:pt idx="297">
                  <c:v>52.069012834443491</c:v>
                </c:pt>
                <c:pt idx="298">
                  <c:v>50.049239772776104</c:v>
                </c:pt>
                <c:pt idx="299">
                  <c:v>49.656335590567252</c:v>
                </c:pt>
                <c:pt idx="300">
                  <c:v>43.099747049957031</c:v>
                </c:pt>
                <c:pt idx="301">
                  <c:v>46.531519516437477</c:v>
                </c:pt>
                <c:pt idx="302">
                  <c:v>48.591196909110437</c:v>
                </c:pt>
                <c:pt idx="303">
                  <c:v>42.151251797593467</c:v>
                </c:pt>
                <c:pt idx="304">
                  <c:v>41.887269300171887</c:v>
                </c:pt>
                <c:pt idx="305">
                  <c:v>36.564645456811348</c:v>
                </c:pt>
                <c:pt idx="306">
                  <c:v>36.236202116996139</c:v>
                </c:pt>
                <c:pt idx="307">
                  <c:v>26.392110614310269</c:v>
                </c:pt>
                <c:pt idx="308">
                  <c:v>22.358703618822513</c:v>
                </c:pt>
                <c:pt idx="309">
                  <c:v>18.776522520090243</c:v>
                </c:pt>
                <c:pt idx="310">
                  <c:v>15.654776009883967</c:v>
                </c:pt>
                <c:pt idx="311">
                  <c:v>15.050071916953156</c:v>
                </c:pt>
                <c:pt idx="312">
                  <c:v>12.674229440159003</c:v>
                </c:pt>
                <c:pt idx="313">
                  <c:v>9.9791523153201531</c:v>
                </c:pt>
                <c:pt idx="314">
                  <c:v>7.6401446056080795</c:v>
                </c:pt>
                <c:pt idx="315">
                  <c:v>6.1790321780189084</c:v>
                </c:pt>
                <c:pt idx="316">
                  <c:v>4.4846328922432308</c:v>
                </c:pt>
                <c:pt idx="317">
                  <c:v>4.6688067276536316</c:v>
                </c:pt>
                <c:pt idx="318">
                  <c:v>5.3410412269015897</c:v>
                </c:pt>
                <c:pt idx="319">
                  <c:v>5.9396061919853889</c:v>
                </c:pt>
                <c:pt idx="320">
                  <c:v>6.808292782337773</c:v>
                </c:pt>
                <c:pt idx="321">
                  <c:v>9.9607349317791147</c:v>
                </c:pt>
                <c:pt idx="322">
                  <c:v>10.421169520305114</c:v>
                </c:pt>
                <c:pt idx="323">
                  <c:v>10.728125912655779</c:v>
                </c:pt>
                <c:pt idx="324">
                  <c:v>10.875464980984098</c:v>
                </c:pt>
                <c:pt idx="325">
                  <c:v>10.985969282230339</c:v>
                </c:pt>
                <c:pt idx="326">
                  <c:v>10.823282394284487</c:v>
                </c:pt>
                <c:pt idx="327">
                  <c:v>10.685152017726685</c:v>
                </c:pt>
                <c:pt idx="328">
                  <c:v>10.537812949398367</c:v>
                </c:pt>
                <c:pt idx="329">
                  <c:v>10.015987082402233</c:v>
                </c:pt>
                <c:pt idx="330">
                  <c:v>9.7642828406746869</c:v>
                </c:pt>
                <c:pt idx="331">
                  <c:v>9.6998219982810472</c:v>
                </c:pt>
                <c:pt idx="332">
                  <c:v>9.6660567951224738</c:v>
                </c:pt>
                <c:pt idx="333">
                  <c:v>9.687543742587021</c:v>
                </c:pt>
                <c:pt idx="334">
                  <c:v>9.9085523450794994</c:v>
                </c:pt>
                <c:pt idx="335">
                  <c:v>10.38740431714654</c:v>
                </c:pt>
                <c:pt idx="336">
                  <c:v>10.602273791792006</c:v>
                </c:pt>
                <c:pt idx="337">
                  <c:v>10.906160620219165</c:v>
                </c:pt>
                <c:pt idx="338">
                  <c:v>11.096473583476579</c:v>
                </c:pt>
                <c:pt idx="339">
                  <c:v>11.121030094864633</c:v>
                </c:pt>
                <c:pt idx="340">
                  <c:v>11.507795149226473</c:v>
                </c:pt>
                <c:pt idx="341">
                  <c:v>11.768708082724538</c:v>
                </c:pt>
                <c:pt idx="342">
                  <c:v>11.971299301675979</c:v>
                </c:pt>
                <c:pt idx="343">
                  <c:v>12.422525198431456</c:v>
                </c:pt>
                <c:pt idx="344">
                  <c:v>12.763246793940695</c:v>
                </c:pt>
                <c:pt idx="345">
                  <c:v>13.631933384293081</c:v>
                </c:pt>
                <c:pt idx="346">
                  <c:v>14.568150380962608</c:v>
                </c:pt>
                <c:pt idx="347">
                  <c:v>14.991750202406532</c:v>
                </c:pt>
                <c:pt idx="348">
                  <c:v>16.363845276214011</c:v>
                </c:pt>
                <c:pt idx="349">
                  <c:v>17.112818873549635</c:v>
                </c:pt>
                <c:pt idx="350">
                  <c:v>17.496514363987966</c:v>
                </c:pt>
                <c:pt idx="351">
                  <c:v>17.459679596905886</c:v>
                </c:pt>
                <c:pt idx="352">
                  <c:v>17.518001311452515</c:v>
                </c:pt>
                <c:pt idx="353">
                  <c:v>17.622366484851739</c:v>
                </c:pt>
                <c:pt idx="354">
                  <c:v>17.628505612698753</c:v>
                </c:pt>
                <c:pt idx="355">
                  <c:v>17.735940350021487</c:v>
                </c:pt>
                <c:pt idx="356">
                  <c:v>17.803470756338633</c:v>
                </c:pt>
                <c:pt idx="357">
                  <c:v>18.251627089170608</c:v>
                </c:pt>
                <c:pt idx="358">
                  <c:v>18.733548625161148</c:v>
                </c:pt>
                <c:pt idx="359">
                  <c:v>18.530957406209712</c:v>
                </c:pt>
                <c:pt idx="360">
                  <c:v>18.534026970133215</c:v>
                </c:pt>
                <c:pt idx="361">
                  <c:v>18.494122639127635</c:v>
                </c:pt>
                <c:pt idx="362">
                  <c:v>18.635322579608932</c:v>
                </c:pt>
                <c:pt idx="363">
                  <c:v>18.690574730232054</c:v>
                </c:pt>
                <c:pt idx="364">
                  <c:v>18.675226910614523</c:v>
                </c:pt>
                <c:pt idx="365">
                  <c:v>18.475705255586593</c:v>
                </c:pt>
                <c:pt idx="366">
                  <c:v>18.764244264396218</c:v>
                </c:pt>
                <c:pt idx="367">
                  <c:v>19.052783273205844</c:v>
                </c:pt>
                <c:pt idx="368">
                  <c:v>19.11724411559948</c:v>
                </c:pt>
                <c:pt idx="369">
                  <c:v>19.098826732058448</c:v>
                </c:pt>
                <c:pt idx="370">
                  <c:v>19.157148446605071</c:v>
                </c:pt>
                <c:pt idx="371">
                  <c:v>19.276861439621829</c:v>
                </c:pt>
                <c:pt idx="372">
                  <c:v>19.482522222496776</c:v>
                </c:pt>
                <c:pt idx="373">
                  <c:v>19.639069982595618</c:v>
                </c:pt>
                <c:pt idx="374">
                  <c:v>20.111782826815642</c:v>
                </c:pt>
                <c:pt idx="375">
                  <c:v>19.985930705951869</c:v>
                </c:pt>
                <c:pt idx="376">
                  <c:v>19.995139397722387</c:v>
                </c:pt>
                <c:pt idx="377">
                  <c:v>20.010487217339918</c:v>
                </c:pt>
                <c:pt idx="378">
                  <c:v>20.078017623657068</c:v>
                </c:pt>
                <c:pt idx="379">
                  <c:v>20.154756721744736</c:v>
                </c:pt>
                <c:pt idx="380">
                  <c:v>20.317443609690585</c:v>
                </c:pt>
                <c:pt idx="381">
                  <c:v>20.228426255908889</c:v>
                </c:pt>
                <c:pt idx="382">
                  <c:v>20.320513173614096</c:v>
                </c:pt>
                <c:pt idx="383">
                  <c:v>20.394182707778256</c:v>
                </c:pt>
                <c:pt idx="384">
                  <c:v>20.547660903953584</c:v>
                </c:pt>
                <c:pt idx="385">
                  <c:v>20.605982618500214</c:v>
                </c:pt>
                <c:pt idx="386">
                  <c:v>20.645886949505798</c:v>
                </c:pt>
                <c:pt idx="387">
                  <c:v>20.719556483669965</c:v>
                </c:pt>
                <c:pt idx="388">
                  <c:v>20.866895551998283</c:v>
                </c:pt>
                <c:pt idx="389">
                  <c:v>20.949773777932961</c:v>
                </c:pt>
                <c:pt idx="390">
                  <c:v>20.995817236785555</c:v>
                </c:pt>
                <c:pt idx="391">
                  <c:v>21.023443312097118</c:v>
                </c:pt>
                <c:pt idx="392">
                  <c:v>21.118599793725828</c:v>
                </c:pt>
                <c:pt idx="393">
                  <c:v>21.275147553824667</c:v>
                </c:pt>
                <c:pt idx="394">
                  <c:v>21.695677811345078</c:v>
                </c:pt>
                <c:pt idx="395">
                  <c:v>21.959660308766651</c:v>
                </c:pt>
                <c:pt idx="396">
                  <c:v>21.993425511925221</c:v>
                </c:pt>
                <c:pt idx="397">
                  <c:v>22.162251527718087</c:v>
                </c:pt>
                <c:pt idx="398">
                  <c:v>22.328007979587451</c:v>
                </c:pt>
                <c:pt idx="399">
                  <c:v>22.435442716910181</c:v>
                </c:pt>
                <c:pt idx="400">
                  <c:v>22.573573093467985</c:v>
                </c:pt>
                <c:pt idx="401">
                  <c:v>22.641103499785125</c:v>
                </c:pt>
                <c:pt idx="402">
                  <c:v>22.779233876342929</c:v>
                </c:pt>
                <c:pt idx="403">
                  <c:v>23.003312042758917</c:v>
                </c:pt>
                <c:pt idx="404">
                  <c:v>22.978755531370869</c:v>
                </c:pt>
                <c:pt idx="405">
                  <c:v>23.16599893070477</c:v>
                </c:pt>
                <c:pt idx="406">
                  <c:v>23.359381457885689</c:v>
                </c:pt>
                <c:pt idx="407">
                  <c:v>23.540485729372588</c:v>
                </c:pt>
                <c:pt idx="408">
                  <c:v>23.740007384400514</c:v>
                </c:pt>
                <c:pt idx="409">
                  <c:v>23.918042091963898</c:v>
                </c:pt>
                <c:pt idx="410">
                  <c:v>24.034685521057156</c:v>
                </c:pt>
                <c:pt idx="411">
                  <c:v>24.03775508498066</c:v>
                </c:pt>
                <c:pt idx="412">
                  <c:v>24.034685521057156</c:v>
                </c:pt>
                <c:pt idx="413">
                  <c:v>23.896555144499356</c:v>
                </c:pt>
                <c:pt idx="414">
                  <c:v>23.727729128706489</c:v>
                </c:pt>
                <c:pt idx="415">
                  <c:v>23.779911715406104</c:v>
                </c:pt>
                <c:pt idx="416">
                  <c:v>23.899624708422866</c:v>
                </c:pt>
                <c:pt idx="417">
                  <c:v>24.182024589385467</c:v>
                </c:pt>
                <c:pt idx="418">
                  <c:v>24.353920169101848</c:v>
                </c:pt>
                <c:pt idx="419">
                  <c:v>24.083798543833264</c:v>
                </c:pt>
                <c:pt idx="420">
                  <c:v>24.387685372260417</c:v>
                </c:pt>
                <c:pt idx="421">
                  <c:v>24.909511239256549</c:v>
                </c:pt>
                <c:pt idx="422">
                  <c:v>25.198050248066178</c:v>
                </c:pt>
                <c:pt idx="423">
                  <c:v>26.232493290287927</c:v>
                </c:pt>
                <c:pt idx="424">
                  <c:v>27.312979791362267</c:v>
                </c:pt>
                <c:pt idx="425">
                  <c:v>29.688822268156425</c:v>
                </c:pt>
                <c:pt idx="426">
                  <c:v>30.183022059840997</c:v>
                </c:pt>
                <c:pt idx="427">
                  <c:v>30.569787114202835</c:v>
                </c:pt>
                <c:pt idx="428">
                  <c:v>30.750891385689727</c:v>
                </c:pt>
                <c:pt idx="429">
                  <c:v>30.904369581865058</c:v>
                </c:pt>
                <c:pt idx="430">
                  <c:v>31.266578124838848</c:v>
                </c:pt>
                <c:pt idx="431">
                  <c:v>31.693247510206277</c:v>
                </c:pt>
                <c:pt idx="432">
                  <c:v>31.699386638053287</c:v>
                </c:pt>
                <c:pt idx="433">
                  <c:v>31.650273615277179</c:v>
                </c:pt>
                <c:pt idx="434">
                  <c:v>31.849795270305123</c:v>
                </c:pt>
                <c:pt idx="435">
                  <c:v>32.63560363472282</c:v>
                </c:pt>
                <c:pt idx="436">
                  <c:v>23.417703172432315</c:v>
                </c:pt>
                <c:pt idx="437">
                  <c:v>22.564364401697464</c:v>
                </c:pt>
                <c:pt idx="438">
                  <c:v>22.948059892135792</c:v>
                </c:pt>
                <c:pt idx="439">
                  <c:v>23.740007384400514</c:v>
                </c:pt>
                <c:pt idx="440">
                  <c:v>24.03775508498066</c:v>
                </c:pt>
                <c:pt idx="441">
                  <c:v>24.700780892458095</c:v>
                </c:pt>
                <c:pt idx="442">
                  <c:v>26.917006045229904</c:v>
                </c:pt>
                <c:pt idx="443">
                  <c:v>30.818421792006866</c:v>
                </c:pt>
                <c:pt idx="444">
                  <c:v>36.647523682746019</c:v>
                </c:pt>
                <c:pt idx="445">
                  <c:v>37.473236378169311</c:v>
                </c:pt>
                <c:pt idx="446">
                  <c:v>37.362732076923074</c:v>
                </c:pt>
                <c:pt idx="447">
                  <c:v>37.470166814245808</c:v>
                </c:pt>
                <c:pt idx="448">
                  <c:v>37.6942449806618</c:v>
                </c:pt>
                <c:pt idx="449">
                  <c:v>35.435045932960897</c:v>
                </c:pt>
                <c:pt idx="450">
                  <c:v>35.554758925977652</c:v>
                </c:pt>
                <c:pt idx="451">
                  <c:v>35.563967617748176</c:v>
                </c:pt>
                <c:pt idx="452">
                  <c:v>35.665263227223896</c:v>
                </c:pt>
                <c:pt idx="453">
                  <c:v>35.855576190481301</c:v>
                </c:pt>
                <c:pt idx="454">
                  <c:v>36.890019232703054</c:v>
                </c:pt>
                <c:pt idx="455">
                  <c:v>37.887627507842716</c:v>
                </c:pt>
                <c:pt idx="456">
                  <c:v>38.277462126128064</c:v>
                </c:pt>
                <c:pt idx="457">
                  <c:v>39.318044296196824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EA-46D8-AFD4-9F4BB51BDD86}"/>
            </c:ext>
          </c:extLst>
        </c:ser>
        <c:ser>
          <c:idx val="0"/>
          <c:order val="1"/>
          <c:tx>
            <c:strRef>
              <c:f>'014C'!$N$11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'014C'!$N$14:$N$950</c:f>
              <c:numCache>
                <c:formatCode>0.0</c:formatCode>
                <c:ptCount val="937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  <c:pt idx="439">
                  <c:v>31.277340332458444</c:v>
                </c:pt>
                <c:pt idx="440">
                  <c:v>31.348425196850389</c:v>
                </c:pt>
                <c:pt idx="441">
                  <c:v>31.419510061242345</c:v>
                </c:pt>
                <c:pt idx="442">
                  <c:v>31.490594925634291</c:v>
                </c:pt>
                <c:pt idx="443">
                  <c:v>31.561679790026247</c:v>
                </c:pt>
                <c:pt idx="444">
                  <c:v>31.6327646544182</c:v>
                </c:pt>
                <c:pt idx="445">
                  <c:v>31.703849518810152</c:v>
                </c:pt>
                <c:pt idx="446">
                  <c:v>31.774934383202101</c:v>
                </c:pt>
                <c:pt idx="447">
                  <c:v>31.846019247594047</c:v>
                </c:pt>
                <c:pt idx="448">
                  <c:v>31.917104111985996</c:v>
                </c:pt>
                <c:pt idx="449">
                  <c:v>31.988188976377948</c:v>
                </c:pt>
                <c:pt idx="450">
                  <c:v>32.059273840769904</c:v>
                </c:pt>
                <c:pt idx="451">
                  <c:v>32.130358705161854</c:v>
                </c:pt>
                <c:pt idx="452">
                  <c:v>32.201443569553795</c:v>
                </c:pt>
                <c:pt idx="453">
                  <c:v>32.272528433945752</c:v>
                </c:pt>
                <c:pt idx="454">
                  <c:v>32.343613298337708</c:v>
                </c:pt>
                <c:pt idx="455">
                  <c:v>32.414698162729657</c:v>
                </c:pt>
                <c:pt idx="456">
                  <c:v>32.485783027121613</c:v>
                </c:pt>
                <c:pt idx="457">
                  <c:v>32.556867891513562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EA-46D8-AFD4-9F4BB51BD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'014C'!$R$14:$R$950</c:f>
              <c:numCache>
                <c:formatCode>0.0</c:formatCode>
                <c:ptCount val="937"/>
                <c:pt idx="0">
                  <c:v>2.726682783411619</c:v>
                </c:pt>
                <c:pt idx="1">
                  <c:v>2.924696290906982</c:v>
                </c:pt>
                <c:pt idx="2">
                  <c:v>2.6484386044916994</c:v>
                </c:pt>
                <c:pt idx="3">
                  <c:v>2.1965772411575473</c:v>
                </c:pt>
                <c:pt idx="4">
                  <c:v>2.5933551580328089</c:v>
                </c:pt>
                <c:pt idx="5">
                  <c:v>2.9790860128186951</c:v>
                </c:pt>
                <c:pt idx="6">
                  <c:v>2.9413350528269047</c:v>
                </c:pt>
                <c:pt idx="7">
                  <c:v>3.0330049605531548</c:v>
                </c:pt>
                <c:pt idx="8">
                  <c:v>3.4714320497476989</c:v>
                </c:pt>
                <c:pt idx="9">
                  <c:v>3.4507736983241339</c:v>
                </c:pt>
                <c:pt idx="10">
                  <c:v>3.8921866983070417</c:v>
                </c:pt>
                <c:pt idx="11">
                  <c:v>3.7498331815907648</c:v>
                </c:pt>
                <c:pt idx="12">
                  <c:v>3.2462068216259512</c:v>
                </c:pt>
                <c:pt idx="13">
                  <c:v>4.1957904188084427</c:v>
                </c:pt>
                <c:pt idx="14">
                  <c:v>4.5988614264487175</c:v>
                </c:pt>
                <c:pt idx="15">
                  <c:v>4.6933248899582409</c:v>
                </c:pt>
                <c:pt idx="16">
                  <c:v>4.5059334957810888</c:v>
                </c:pt>
                <c:pt idx="17">
                  <c:v>4.3562382654297656</c:v>
                </c:pt>
                <c:pt idx="18">
                  <c:v>3.49183681525954</c:v>
                </c:pt>
                <c:pt idx="19">
                  <c:v>2.5127443520485993</c:v>
                </c:pt>
                <c:pt idx="20">
                  <c:v>2.6872363462227109</c:v>
                </c:pt>
                <c:pt idx="21">
                  <c:v>3.6242476866795874</c:v>
                </c:pt>
                <c:pt idx="22">
                  <c:v>5.2240175901193586</c:v>
                </c:pt>
                <c:pt idx="23">
                  <c:v>5.6912836284595283</c:v>
                </c:pt>
                <c:pt idx="24">
                  <c:v>4.9268488017402721</c:v>
                </c:pt>
                <c:pt idx="25">
                  <c:v>5.045962169350398</c:v>
                </c:pt>
                <c:pt idx="26">
                  <c:v>4.0385739190289653</c:v>
                </c:pt>
                <c:pt idx="27">
                  <c:v>3.4809127155153217</c:v>
                </c:pt>
                <c:pt idx="28">
                  <c:v>3.5370053586987185</c:v>
                </c:pt>
                <c:pt idx="29">
                  <c:v>3.8301603095438344</c:v>
                </c:pt>
                <c:pt idx="30">
                  <c:v>3.8824958159304521</c:v>
                </c:pt>
                <c:pt idx="31">
                  <c:v>4.5322698572506877</c:v>
                </c:pt>
                <c:pt idx="32">
                  <c:v>3.0892646434162807</c:v>
                </c:pt>
                <c:pt idx="33">
                  <c:v>3.2541422107741158</c:v>
                </c:pt>
                <c:pt idx="34">
                  <c:v>3.216647359317057</c:v>
                </c:pt>
                <c:pt idx="35">
                  <c:v>3.413525801828555</c:v>
                </c:pt>
                <c:pt idx="36">
                  <c:v>3.5075159570505767</c:v>
                </c:pt>
                <c:pt idx="37">
                  <c:v>4.020168763025965</c:v>
                </c:pt>
                <c:pt idx="38">
                  <c:v>3.6996661384610912</c:v>
                </c:pt>
                <c:pt idx="39">
                  <c:v>3.5807262254337306</c:v>
                </c:pt>
                <c:pt idx="40">
                  <c:v>2.8079943465011006</c:v>
                </c:pt>
                <c:pt idx="41">
                  <c:v>3.4318616366133745</c:v>
                </c:pt>
                <c:pt idx="42">
                  <c:v>3.0901960457751287</c:v>
                </c:pt>
                <c:pt idx="43">
                  <c:v>3.2479854258455121</c:v>
                </c:pt>
                <c:pt idx="44">
                  <c:v>3.3457475357895903</c:v>
                </c:pt>
                <c:pt idx="45">
                  <c:v>2.8998081715264501</c:v>
                </c:pt>
                <c:pt idx="46">
                  <c:v>4.0261207286838161</c:v>
                </c:pt>
                <c:pt idx="47">
                  <c:v>1.8740492596826526</c:v>
                </c:pt>
                <c:pt idx="48">
                  <c:v>3.2862335722354072</c:v>
                </c:pt>
                <c:pt idx="49">
                  <c:v>3.8670896820264882</c:v>
                </c:pt>
                <c:pt idx="50">
                  <c:v>3.8758141322290052</c:v>
                </c:pt>
                <c:pt idx="51">
                  <c:v>3.454430380184915</c:v>
                </c:pt>
                <c:pt idx="52">
                  <c:v>3.8575396869253127</c:v>
                </c:pt>
                <c:pt idx="53">
                  <c:v>4.653122187523465</c:v>
                </c:pt>
                <c:pt idx="54">
                  <c:v>8.6089821524966155</c:v>
                </c:pt>
                <c:pt idx="55">
                  <c:v>4.848698794496852</c:v>
                </c:pt>
                <c:pt idx="56">
                  <c:v>5.0512284010676565</c:v>
                </c:pt>
                <c:pt idx="57">
                  <c:v>3.4840862931283341</c:v>
                </c:pt>
                <c:pt idx="58">
                  <c:v>2.8923763926493318</c:v>
                </c:pt>
                <c:pt idx="59">
                  <c:v>2.514667413166356</c:v>
                </c:pt>
                <c:pt idx="60">
                  <c:v>3.5013154535556303</c:v>
                </c:pt>
                <c:pt idx="61">
                  <c:v>3.6730256834997284</c:v>
                </c:pt>
                <c:pt idx="62">
                  <c:v>2.9958910412064466</c:v>
                </c:pt>
                <c:pt idx="63">
                  <c:v>4.1706043383467009</c:v>
                </c:pt>
                <c:pt idx="64">
                  <c:v>5.0925638170165568</c:v>
                </c:pt>
                <c:pt idx="65">
                  <c:v>5.434707437616324</c:v>
                </c:pt>
                <c:pt idx="66">
                  <c:v>5.7871959179785746</c:v>
                </c:pt>
                <c:pt idx="67">
                  <c:v>5.946544544751621</c:v>
                </c:pt>
                <c:pt idx="68">
                  <c:v>6.3066115278434713</c:v>
                </c:pt>
                <c:pt idx="69">
                  <c:v>6.0863195053569576</c:v>
                </c:pt>
                <c:pt idx="70">
                  <c:v>5.4847347059653533</c:v>
                </c:pt>
                <c:pt idx="71">
                  <c:v>5.3255962642090227</c:v>
                </c:pt>
                <c:pt idx="72">
                  <c:v>5.2108434344175318</c:v>
                </c:pt>
                <c:pt idx="73">
                  <c:v>4.6566984796817366</c:v>
                </c:pt>
                <c:pt idx="74">
                  <c:v>3.6839560732285728</c:v>
                </c:pt>
                <c:pt idx="75">
                  <c:v>3.1196441250061571</c:v>
                </c:pt>
                <c:pt idx="76">
                  <c:v>2.7117265774936485</c:v>
                </c:pt>
                <c:pt idx="77">
                  <c:v>2.4021972797604914</c:v>
                </c:pt>
                <c:pt idx="78">
                  <c:v>2.160452654476011</c:v>
                </c:pt>
                <c:pt idx="79">
                  <c:v>2.1946515323720295</c:v>
                </c:pt>
                <c:pt idx="80">
                  <c:v>2.4089245763671081</c:v>
                </c:pt>
                <c:pt idx="81">
                  <c:v>2.4714238348323834</c:v>
                </c:pt>
                <c:pt idx="82">
                  <c:v>2.1524337842998915</c:v>
                </c:pt>
                <c:pt idx="83">
                  <c:v>2.3734878583415644</c:v>
                </c:pt>
                <c:pt idx="84">
                  <c:v>2.0653228692345738</c:v>
                </c:pt>
                <c:pt idx="85">
                  <c:v>1.9527262094977409</c:v>
                </c:pt>
                <c:pt idx="86">
                  <c:v>2.3233452173134306</c:v>
                </c:pt>
                <c:pt idx="87">
                  <c:v>4.3596768753563424</c:v>
                </c:pt>
                <c:pt idx="88">
                  <c:v>3.2075696211178806</c:v>
                </c:pt>
                <c:pt idx="89">
                  <c:v>0.64158664876444893</c:v>
                </c:pt>
                <c:pt idx="90">
                  <c:v>0.97058298693065026</c:v>
                </c:pt>
                <c:pt idx="91">
                  <c:v>1.7576670921282067</c:v>
                </c:pt>
                <c:pt idx="92">
                  <c:v>3.0143479683594889</c:v>
                </c:pt>
                <c:pt idx="93">
                  <c:v>1.3135308200803042</c:v>
                </c:pt>
                <c:pt idx="94">
                  <c:v>2.2301619483579058</c:v>
                </c:pt>
                <c:pt idx="95">
                  <c:v>2.0466853044957198</c:v>
                </c:pt>
                <c:pt idx="96">
                  <c:v>1.7737353709627621</c:v>
                </c:pt>
                <c:pt idx="97">
                  <c:v>2.3170838862357082</c:v>
                </c:pt>
                <c:pt idx="98">
                  <c:v>1.6211206434397183</c:v>
                </c:pt>
                <c:pt idx="99">
                  <c:v>1.673659476574916</c:v>
                </c:pt>
                <c:pt idx="100">
                  <c:v>2.147807134005534</c:v>
                </c:pt>
                <c:pt idx="101">
                  <c:v>1.1994107067931163</c:v>
                </c:pt>
                <c:pt idx="102">
                  <c:v>1.5762184405249364</c:v>
                </c:pt>
                <c:pt idx="103">
                  <c:v>2.3531621187340446</c:v>
                </c:pt>
                <c:pt idx="104">
                  <c:v>1.6917244880849798</c:v>
                </c:pt>
                <c:pt idx="105">
                  <c:v>1.6012767758127056</c:v>
                </c:pt>
                <c:pt idx="106">
                  <c:v>1.5480381771359397</c:v>
                </c:pt>
                <c:pt idx="107">
                  <c:v>1.5714587630350483</c:v>
                </c:pt>
                <c:pt idx="108">
                  <c:v>1.7563843602134119</c:v>
                </c:pt>
                <c:pt idx="109">
                  <c:v>1.8537196276766632</c:v>
                </c:pt>
                <c:pt idx="110">
                  <c:v>1.9644077909455115</c:v>
                </c:pt>
                <c:pt idx="111">
                  <c:v>1.8498913590189112</c:v>
                </c:pt>
                <c:pt idx="112">
                  <c:v>1.647881498643889</c:v>
                </c:pt>
                <c:pt idx="113">
                  <c:v>1.5871269232904706</c:v>
                </c:pt>
                <c:pt idx="114">
                  <c:v>1.5233075712228827</c:v>
                </c:pt>
                <c:pt idx="115">
                  <c:v>1.4831935884991581</c:v>
                </c:pt>
                <c:pt idx="116">
                  <c:v>1.703756376204232</c:v>
                </c:pt>
                <c:pt idx="117">
                  <c:v>1.7182172968081995</c:v>
                </c:pt>
                <c:pt idx="118">
                  <c:v>1.7791544224184923</c:v>
                </c:pt>
                <c:pt idx="119">
                  <c:v>1.5724347186397105</c:v>
                </c:pt>
                <c:pt idx="120">
                  <c:v>1.8823798183065767</c:v>
                </c:pt>
                <c:pt idx="121">
                  <c:v>2.2963464353722722</c:v>
                </c:pt>
                <c:pt idx="122">
                  <c:v>2.2507542532698026</c:v>
                </c:pt>
                <c:pt idx="123">
                  <c:v>2.1928737124348521</c:v>
                </c:pt>
                <c:pt idx="124">
                  <c:v>1.9642092660339128</c:v>
                </c:pt>
                <c:pt idx="125">
                  <c:v>1.887973774707179</c:v>
                </c:pt>
                <c:pt idx="126">
                  <c:v>1.8889330024476081</c:v>
                </c:pt>
                <c:pt idx="127">
                  <c:v>1.5923440221222089</c:v>
                </c:pt>
                <c:pt idx="128">
                  <c:v>1.4051421768889691</c:v>
                </c:pt>
                <c:pt idx="129">
                  <c:v>1.2269142963090922</c:v>
                </c:pt>
                <c:pt idx="130">
                  <c:v>1.4305010937190248</c:v>
                </c:pt>
                <c:pt idx="131">
                  <c:v>1.5526555264604927</c:v>
                </c:pt>
                <c:pt idx="132">
                  <c:v>1.6996290755432544</c:v>
                </c:pt>
                <c:pt idx="133">
                  <c:v>1.3216055864326841</c:v>
                </c:pt>
                <c:pt idx="134">
                  <c:v>1.2939579983800142</c:v>
                </c:pt>
                <c:pt idx="135">
                  <c:v>1.6473622125141314</c:v>
                </c:pt>
                <c:pt idx="136">
                  <c:v>1.7176044659171081</c:v>
                </c:pt>
                <c:pt idx="137">
                  <c:v>1.8377773146801997</c:v>
                </c:pt>
                <c:pt idx="138">
                  <c:v>1.4090979291873307</c:v>
                </c:pt>
                <c:pt idx="139">
                  <c:v>1.2908063381950849</c:v>
                </c:pt>
                <c:pt idx="140">
                  <c:v>1.3919384577471638</c:v>
                </c:pt>
                <c:pt idx="141">
                  <c:v>1.536665406435525</c:v>
                </c:pt>
                <c:pt idx="142">
                  <c:v>1.4676802821523971</c:v>
                </c:pt>
                <c:pt idx="143">
                  <c:v>1.4879370685964071</c:v>
                </c:pt>
                <c:pt idx="144">
                  <c:v>1.2373580886116617</c:v>
                </c:pt>
                <c:pt idx="145">
                  <c:v>1.2486180759317587</c:v>
                </c:pt>
                <c:pt idx="146">
                  <c:v>1.5281686991531944</c:v>
                </c:pt>
                <c:pt idx="147">
                  <c:v>1.4890607655061106</c:v>
                </c:pt>
                <c:pt idx="148">
                  <c:v>1.5631218424607598</c:v>
                </c:pt>
                <c:pt idx="149">
                  <c:v>1.6009266549732586</c:v>
                </c:pt>
                <c:pt idx="150">
                  <c:v>2.0660581022737485</c:v>
                </c:pt>
                <c:pt idx="151">
                  <c:v>1.4244348011689689</c:v>
                </c:pt>
                <c:pt idx="152">
                  <c:v>0.96185584651182954</c:v>
                </c:pt>
                <c:pt idx="153">
                  <c:v>1.1266820682818293</c:v>
                </c:pt>
                <c:pt idx="154">
                  <c:v>1.0939364657414881</c:v>
                </c:pt>
                <c:pt idx="155">
                  <c:v>0.95598611590466698</c:v>
                </c:pt>
                <c:pt idx="156">
                  <c:v>1.0574375075867448</c:v>
                </c:pt>
                <c:pt idx="157">
                  <c:v>1.1645048203360391</c:v>
                </c:pt>
                <c:pt idx="158">
                  <c:v>1.2491255291823145</c:v>
                </c:pt>
                <c:pt idx="159">
                  <c:v>1.3131154084954637</c:v>
                </c:pt>
                <c:pt idx="160">
                  <c:v>1.2427410035960629</c:v>
                </c:pt>
                <c:pt idx="161">
                  <c:v>1.3212067763476643</c:v>
                </c:pt>
                <c:pt idx="162">
                  <c:v>1.3139905030938284</c:v>
                </c:pt>
                <c:pt idx="163">
                  <c:v>1.4381947301136118</c:v>
                </c:pt>
                <c:pt idx="164">
                  <c:v>1.4025277632176285</c:v>
                </c:pt>
                <c:pt idx="165">
                  <c:v>1.2302555608040164</c:v>
                </c:pt>
                <c:pt idx="166">
                  <c:v>1.1886081575208212</c:v>
                </c:pt>
                <c:pt idx="167">
                  <c:v>1.2282593280248351</c:v>
                </c:pt>
                <c:pt idx="168">
                  <c:v>1.3533865892951464</c:v>
                </c:pt>
                <c:pt idx="169">
                  <c:v>1.4584386850551836</c:v>
                </c:pt>
                <c:pt idx="170">
                  <c:v>1.3489269327676852</c:v>
                </c:pt>
                <c:pt idx="171">
                  <c:v>1.33507084153619</c:v>
                </c:pt>
                <c:pt idx="172">
                  <c:v>1.4032099018103321</c:v>
                </c:pt>
                <c:pt idx="173">
                  <c:v>1.4589508971843927</c:v>
                </c:pt>
                <c:pt idx="174">
                  <c:v>1.7059583281137485</c:v>
                </c:pt>
                <c:pt idx="175">
                  <c:v>1.6929731921528091</c:v>
                </c:pt>
                <c:pt idx="176">
                  <c:v>1.845247280488401</c:v>
                </c:pt>
                <c:pt idx="177">
                  <c:v>1.8924520541094911</c:v>
                </c:pt>
                <c:pt idx="178">
                  <c:v>1.659926202666093</c:v>
                </c:pt>
                <c:pt idx="179">
                  <c:v>1.59421658574855</c:v>
                </c:pt>
                <c:pt idx="180">
                  <c:v>1.6645222829540074</c:v>
                </c:pt>
                <c:pt idx="181">
                  <c:v>1.7150228253811943</c:v>
                </c:pt>
                <c:pt idx="182">
                  <c:v>1.8360955299891766</c:v>
                </c:pt>
                <c:pt idx="183">
                  <c:v>1.8941112680907597</c:v>
                </c:pt>
                <c:pt idx="184">
                  <c:v>1.9363466652761032</c:v>
                </c:pt>
                <c:pt idx="185">
                  <c:v>1.9815329023270951</c:v>
                </c:pt>
                <c:pt idx="186">
                  <c:v>1.9194867874241948</c:v>
                </c:pt>
                <c:pt idx="187">
                  <c:v>1.9045988985456535</c:v>
                </c:pt>
                <c:pt idx="188">
                  <c:v>1.8680880578318533</c:v>
                </c:pt>
                <c:pt idx="189">
                  <c:v>1.7522564193230381</c:v>
                </c:pt>
                <c:pt idx="190">
                  <c:v>1.8562407520085791</c:v>
                </c:pt>
                <c:pt idx="191">
                  <c:v>1.9847328109107121</c:v>
                </c:pt>
                <c:pt idx="192">
                  <c:v>1.8912991290148502</c:v>
                </c:pt>
                <c:pt idx="193">
                  <c:v>1.7486721790893172</c:v>
                </c:pt>
                <c:pt idx="194">
                  <c:v>1.3410879299266436</c:v>
                </c:pt>
                <c:pt idx="195">
                  <c:v>1.9089448821237074</c:v>
                </c:pt>
                <c:pt idx="196">
                  <c:v>2.0330268376755201</c:v>
                </c:pt>
                <c:pt idx="197">
                  <c:v>1.8675627323457622</c:v>
                </c:pt>
                <c:pt idx="198">
                  <c:v>1.6280393447390205</c:v>
                </c:pt>
                <c:pt idx="199">
                  <c:v>1.7535642861891594</c:v>
                </c:pt>
                <c:pt idx="200">
                  <c:v>1.8110927882831536</c:v>
                </c:pt>
                <c:pt idx="201">
                  <c:v>1.8388605965187752</c:v>
                </c:pt>
                <c:pt idx="202">
                  <c:v>1.7677613910204726</c:v>
                </c:pt>
                <c:pt idx="203">
                  <c:v>1.7555069417479843</c:v>
                </c:pt>
                <c:pt idx="204">
                  <c:v>1.7997247187282992</c:v>
                </c:pt>
                <c:pt idx="205">
                  <c:v>1.8843675521928627</c:v>
                </c:pt>
                <c:pt idx="206">
                  <c:v>1.9870471293109944</c:v>
                </c:pt>
                <c:pt idx="207">
                  <c:v>2.0418661704127348</c:v>
                </c:pt>
                <c:pt idx="208">
                  <c:v>1.962478466504566</c:v>
                </c:pt>
                <c:pt idx="209">
                  <c:v>1.8314188296890195</c:v>
                </c:pt>
                <c:pt idx="210">
                  <c:v>1.7907964276651276</c:v>
                </c:pt>
                <c:pt idx="211">
                  <c:v>1.7844055163884149</c:v>
                </c:pt>
                <c:pt idx="212">
                  <c:v>1.8379633570320426</c:v>
                </c:pt>
                <c:pt idx="213">
                  <c:v>1.9831159733316308</c:v>
                </c:pt>
                <c:pt idx="214">
                  <c:v>1.8619497556504709</c:v>
                </c:pt>
                <c:pt idx="215">
                  <c:v>1.9550488082158004</c:v>
                </c:pt>
                <c:pt idx="216">
                  <c:v>1.6328375396211965</c:v>
                </c:pt>
                <c:pt idx="217">
                  <c:v>1.7916476736341342</c:v>
                </c:pt>
                <c:pt idx="218">
                  <c:v>1.8243987780357431</c:v>
                </c:pt>
                <c:pt idx="219">
                  <c:v>1.8111050321856841</c:v>
                </c:pt>
                <c:pt idx="220">
                  <c:v>1.8412947132423765</c:v>
                </c:pt>
                <c:pt idx="221">
                  <c:v>1.9096747725555845</c:v>
                </c:pt>
                <c:pt idx="222">
                  <c:v>1.906242671629885</c:v>
                </c:pt>
                <c:pt idx="223">
                  <c:v>1.8359932070393574</c:v>
                </c:pt>
                <c:pt idx="224">
                  <c:v>1.8737650565789867</c:v>
                </c:pt>
                <c:pt idx="225">
                  <c:v>1.9323481698125113</c:v>
                </c:pt>
                <c:pt idx="226">
                  <c:v>2.065531269205469</c:v>
                </c:pt>
                <c:pt idx="227">
                  <c:v>2.089071502002775</c:v>
                </c:pt>
                <c:pt idx="228">
                  <c:v>2.0596657853465357</c:v>
                </c:pt>
                <c:pt idx="229">
                  <c:v>2.0517948133108495</c:v>
                </c:pt>
                <c:pt idx="230">
                  <c:v>2.0005347257147807</c:v>
                </c:pt>
                <c:pt idx="231">
                  <c:v>2.0483230587379602</c:v>
                </c:pt>
                <c:pt idx="232">
                  <c:v>2.1144750909241803</c:v>
                </c:pt>
                <c:pt idx="233">
                  <c:v>2.1754807564770551</c:v>
                </c:pt>
                <c:pt idx="234">
                  <c:v>2.0812619553890008</c:v>
                </c:pt>
                <c:pt idx="235">
                  <c:v>2.0673594727219347</c:v>
                </c:pt>
                <c:pt idx="236">
                  <c:v>2.0055570565009986</c:v>
                </c:pt>
                <c:pt idx="237">
                  <c:v>1.9833271704444724</c:v>
                </c:pt>
                <c:pt idx="238">
                  <c:v>2.055485511787766</c:v>
                </c:pt>
                <c:pt idx="239">
                  <c:v>2.0969082415321103</c:v>
                </c:pt>
                <c:pt idx="240">
                  <c:v>2.1136682123879553</c:v>
                </c:pt>
                <c:pt idx="241">
                  <c:v>2.0838994383983445</c:v>
                </c:pt>
                <c:pt idx="242">
                  <c:v>2.0477375624906582</c:v>
                </c:pt>
                <c:pt idx="243">
                  <c:v>1.9954803388544755</c:v>
                </c:pt>
                <c:pt idx="244">
                  <c:v>1.9310974919241559</c:v>
                </c:pt>
                <c:pt idx="245">
                  <c:v>1.9617168713088315</c:v>
                </c:pt>
                <c:pt idx="246">
                  <c:v>1.9407101877370012</c:v>
                </c:pt>
                <c:pt idx="247">
                  <c:v>1.95030190341667</c:v>
                </c:pt>
                <c:pt idx="248">
                  <c:v>2.029311980825161</c:v>
                </c:pt>
                <c:pt idx="249">
                  <c:v>1.9903246930041794</c:v>
                </c:pt>
                <c:pt idx="250">
                  <c:v>2.0120223021977064</c:v>
                </c:pt>
                <c:pt idx="251">
                  <c:v>2.0283000349782578</c:v>
                </c:pt>
                <c:pt idx="252">
                  <c:v>1.9351063024132487</c:v>
                </c:pt>
                <c:pt idx="253">
                  <c:v>1.7734033057244396</c:v>
                </c:pt>
                <c:pt idx="254">
                  <c:v>1.7173319810902465</c:v>
                </c:pt>
                <c:pt idx="255">
                  <c:v>1.7733297210401111</c:v>
                </c:pt>
                <c:pt idx="256">
                  <c:v>1.8190482297011967</c:v>
                </c:pt>
                <c:pt idx="257">
                  <c:v>1.9271933428458374</c:v>
                </c:pt>
                <c:pt idx="258">
                  <c:v>1.9485463835177241</c:v>
                </c:pt>
                <c:pt idx="259">
                  <c:v>2.0334016564903026</c:v>
                </c:pt>
                <c:pt idx="260">
                  <c:v>2.0860365819621687</c:v>
                </c:pt>
                <c:pt idx="261">
                  <c:v>2.1149358332582646</c:v>
                </c:pt>
                <c:pt idx="262">
                  <c:v>2.0851749603527221</c:v>
                </c:pt>
                <c:pt idx="263">
                  <c:v>2.0005092864017828</c:v>
                </c:pt>
                <c:pt idx="264">
                  <c:v>2.0313818387794469</c:v>
                </c:pt>
                <c:pt idx="265">
                  <c:v>2.012993388381616</c:v>
                </c:pt>
                <c:pt idx="266">
                  <c:v>2.0355754058001558</c:v>
                </c:pt>
                <c:pt idx="267">
                  <c:v>2.0054873888024334</c:v>
                </c:pt>
                <c:pt idx="268">
                  <c:v>1.9724881496468232</c:v>
                </c:pt>
                <c:pt idx="269">
                  <c:v>1.8991361979179717</c:v>
                </c:pt>
                <c:pt idx="270">
                  <c:v>1.8684918829443811</c:v>
                </c:pt>
                <c:pt idx="271">
                  <c:v>1.8497338908596899</c:v>
                </c:pt>
                <c:pt idx="272">
                  <c:v>1.8676063232488511</c:v>
                </c:pt>
                <c:pt idx="273">
                  <c:v>1.8776599447037947</c:v>
                </c:pt>
                <c:pt idx="274">
                  <c:v>1.90144155706203</c:v>
                </c:pt>
                <c:pt idx="275">
                  <c:v>1.8925461718109344</c:v>
                </c:pt>
                <c:pt idx="276">
                  <c:v>1.9044736820433381</c:v>
                </c:pt>
                <c:pt idx="277">
                  <c:v>1.9076289974207934</c:v>
                </c:pt>
                <c:pt idx="278">
                  <c:v>1.8932505902915786</c:v>
                </c:pt>
                <c:pt idx="279">
                  <c:v>1.8830662480066171</c:v>
                </c:pt>
                <c:pt idx="280">
                  <c:v>1.8863916825005409</c:v>
                </c:pt>
                <c:pt idx="281">
                  <c:v>1.9116362654555723</c:v>
                </c:pt>
                <c:pt idx="282">
                  <c:v>1.8668154199640914</c:v>
                </c:pt>
                <c:pt idx="283">
                  <c:v>1.808990879939349</c:v>
                </c:pt>
                <c:pt idx="284">
                  <c:v>1.7788700297683848</c:v>
                </c:pt>
                <c:pt idx="285">
                  <c:v>1.7748897592479347</c:v>
                </c:pt>
                <c:pt idx="286">
                  <c:v>1.8010418873322314</c:v>
                </c:pt>
                <c:pt idx="287">
                  <c:v>1.8124314618770545</c:v>
                </c:pt>
                <c:pt idx="288">
                  <c:v>1.8100599284593728</c:v>
                </c:pt>
                <c:pt idx="289">
                  <c:v>1.7586788426526778</c:v>
                </c:pt>
                <c:pt idx="290">
                  <c:v>1.6938763810657194</c:v>
                </c:pt>
                <c:pt idx="291">
                  <c:v>1.6874808692488137</c:v>
                </c:pt>
                <c:pt idx="292">
                  <c:v>1.7415833265579101</c:v>
                </c:pt>
                <c:pt idx="293">
                  <c:v>1.790061902248357</c:v>
                </c:pt>
                <c:pt idx="294">
                  <c:v>1.8139733892318415</c:v>
                </c:pt>
                <c:pt idx="295">
                  <c:v>1.7305082848534663</c:v>
                </c:pt>
                <c:pt idx="296">
                  <c:v>1.6762772389149001</c:v>
                </c:pt>
                <c:pt idx="297">
                  <c:v>1.584439903336456</c:v>
                </c:pt>
                <c:pt idx="298">
                  <c:v>1.6365325436752731</c:v>
                </c:pt>
                <c:pt idx="299">
                  <c:v>1.4061672191834926</c:v>
                </c:pt>
                <c:pt idx="300">
                  <c:v>1.1708457010472137</c:v>
                </c:pt>
                <c:pt idx="301">
                  <c:v>1.637565575092552</c:v>
                </c:pt>
                <c:pt idx="302">
                  <c:v>2.2279529390086346</c:v>
                </c:pt>
                <c:pt idx="303">
                  <c:v>2.39780920006999</c:v>
                </c:pt>
                <c:pt idx="304">
                  <c:v>1.4999791880236111</c:v>
                </c:pt>
                <c:pt idx="305">
                  <c:v>2.433971060489764</c:v>
                </c:pt>
                <c:pt idx="306">
                  <c:v>2.3753695799925265</c:v>
                </c:pt>
                <c:pt idx="307">
                  <c:v>3.0644494774784627</c:v>
                </c:pt>
                <c:pt idx="308">
                  <c:v>3.3278462279115311</c:v>
                </c:pt>
                <c:pt idx="309">
                  <c:v>3.3859347713323529</c:v>
                </c:pt>
                <c:pt idx="310">
                  <c:v>3.4901367588822838</c:v>
                </c:pt>
                <c:pt idx="311">
                  <c:v>3.6367714158780617</c:v>
                </c:pt>
                <c:pt idx="312">
                  <c:v>3.4708021229157517</c:v>
                </c:pt>
                <c:pt idx="313">
                  <c:v>3.4024736304273508</c:v>
                </c:pt>
                <c:pt idx="314">
                  <c:v>3.7621480785443411</c:v>
                </c:pt>
                <c:pt idx="315">
                  <c:v>4.2351483376441834</c:v>
                </c:pt>
                <c:pt idx="316">
                  <c:v>4.6102216370826179</c:v>
                </c:pt>
                <c:pt idx="317">
                  <c:v>4.1648562803828799</c:v>
                </c:pt>
                <c:pt idx="318">
                  <c:v>4.7912487045870638</c:v>
                </c:pt>
                <c:pt idx="319">
                  <c:v>4.6943246009786677</c:v>
                </c:pt>
                <c:pt idx="320">
                  <c:v>4.3058401077388657</c:v>
                </c:pt>
                <c:pt idx="321">
                  <c:v>4.4193295764441212</c:v>
                </c:pt>
                <c:pt idx="322">
                  <c:v>4.3212168144640968</c:v>
                </c:pt>
                <c:pt idx="323">
                  <c:v>4.546343583664556</c:v>
                </c:pt>
                <c:pt idx="324">
                  <c:v>4.7682083388615837</c:v>
                </c:pt>
                <c:pt idx="325">
                  <c:v>4.7436933039100255</c:v>
                </c:pt>
                <c:pt idx="326">
                  <c:v>4.6227257327661881</c:v>
                </c:pt>
                <c:pt idx="327">
                  <c:v>4.4287109508913725</c:v>
                </c:pt>
                <c:pt idx="328">
                  <c:v>4.1341660912261551</c:v>
                </c:pt>
                <c:pt idx="329">
                  <c:v>4.3237003788226529</c:v>
                </c:pt>
                <c:pt idx="330">
                  <c:v>4.3379134139656452</c:v>
                </c:pt>
                <c:pt idx="331">
                  <c:v>4.4090258175739079</c:v>
                </c:pt>
                <c:pt idx="332">
                  <c:v>4.2452826436964912</c:v>
                </c:pt>
                <c:pt idx="333">
                  <c:v>3.7838750781547246</c:v>
                </c:pt>
                <c:pt idx="334">
                  <c:v>3.6593123614340044</c:v>
                </c:pt>
                <c:pt idx="335">
                  <c:v>4.1678873895512298</c:v>
                </c:pt>
                <c:pt idx="336">
                  <c:v>4.497054582456264</c:v>
                </c:pt>
                <c:pt idx="337">
                  <c:v>4.5205790744191958</c:v>
                </c:pt>
                <c:pt idx="338">
                  <c:v>4.2323345151611553</c:v>
                </c:pt>
                <c:pt idx="339">
                  <c:v>4.5863591268913861</c:v>
                </c:pt>
                <c:pt idx="340">
                  <c:v>3.9017188144912307</c:v>
                </c:pt>
                <c:pt idx="341">
                  <c:v>3.3832129857801645</c:v>
                </c:pt>
                <c:pt idx="342">
                  <c:v>3.3683519637739594</c:v>
                </c:pt>
                <c:pt idx="343">
                  <c:v>3.1755058875876769</c:v>
                </c:pt>
                <c:pt idx="344">
                  <c:v>3.1351448856075756</c:v>
                </c:pt>
                <c:pt idx="345">
                  <c:v>3.4675799741776441</c:v>
                </c:pt>
                <c:pt idx="346">
                  <c:v>3.3176288337391493</c:v>
                </c:pt>
                <c:pt idx="347">
                  <c:v>2.6190426553291291</c:v>
                </c:pt>
                <c:pt idx="348">
                  <c:v>2.5442881739307688</c:v>
                </c:pt>
                <c:pt idx="349">
                  <c:v>3.35044352963908</c:v>
                </c:pt>
                <c:pt idx="350">
                  <c:v>3.6866940152016614</c:v>
                </c:pt>
                <c:pt idx="351">
                  <c:v>3.8722895327032667</c:v>
                </c:pt>
                <c:pt idx="352">
                  <c:v>4.0186869732069797</c:v>
                </c:pt>
                <c:pt idx="353">
                  <c:v>4.1942196362989925</c:v>
                </c:pt>
                <c:pt idx="354">
                  <c:v>4.2389933509049733</c:v>
                </c:pt>
                <c:pt idx="355">
                  <c:v>4.0741864088186821</c:v>
                </c:pt>
                <c:pt idx="356">
                  <c:v>4.2254681646662622</c:v>
                </c:pt>
                <c:pt idx="357">
                  <c:v>3.7135611620831099</c:v>
                </c:pt>
                <c:pt idx="358">
                  <c:v>3.4453955188608001</c:v>
                </c:pt>
                <c:pt idx="359">
                  <c:v>3.5496862110653393</c:v>
                </c:pt>
                <c:pt idx="360">
                  <c:v>4.0438526800614971</c:v>
                </c:pt>
                <c:pt idx="361">
                  <c:v>4.1067705292010519</c:v>
                </c:pt>
                <c:pt idx="362">
                  <c:v>4.0980801414908719</c:v>
                </c:pt>
                <c:pt idx="363">
                  <c:v>4.1936440156384389</c:v>
                </c:pt>
                <c:pt idx="364">
                  <c:v>4.1744582050714598</c:v>
                </c:pt>
                <c:pt idx="365">
                  <c:v>4.0978840661998603</c:v>
                </c:pt>
                <c:pt idx="366">
                  <c:v>3.8880474831790206</c:v>
                </c:pt>
                <c:pt idx="367">
                  <c:v>3.9429640543654889</c:v>
                </c:pt>
                <c:pt idx="368">
                  <c:v>3.8328484575016093</c:v>
                </c:pt>
                <c:pt idx="369">
                  <c:v>3.5373322857292258</c:v>
                </c:pt>
                <c:pt idx="370">
                  <c:v>3.5089539830815162</c:v>
                </c:pt>
                <c:pt idx="371">
                  <c:v>3.6906423647604365</c:v>
                </c:pt>
                <c:pt idx="372">
                  <c:v>3.2282671938831902</c:v>
                </c:pt>
                <c:pt idx="373">
                  <c:v>3.2572768072522669</c:v>
                </c:pt>
                <c:pt idx="374">
                  <c:v>3.2002123346771461</c:v>
                </c:pt>
                <c:pt idx="375">
                  <c:v>3.2737584676898863</c:v>
                </c:pt>
                <c:pt idx="376">
                  <c:v>3.2906132427076011</c:v>
                </c:pt>
                <c:pt idx="377">
                  <c:v>3.415148558003029</c:v>
                </c:pt>
                <c:pt idx="378">
                  <c:v>3.4913363357258529</c:v>
                </c:pt>
                <c:pt idx="379">
                  <c:v>3.5791751971763306</c:v>
                </c:pt>
                <c:pt idx="380">
                  <c:v>3.5542877877659693</c:v>
                </c:pt>
                <c:pt idx="381">
                  <c:v>3.5841586212691032</c:v>
                </c:pt>
                <c:pt idx="382">
                  <c:v>3.4689141074955838</c:v>
                </c:pt>
                <c:pt idx="383">
                  <c:v>3.3921041919519479</c:v>
                </c:pt>
                <c:pt idx="384">
                  <c:v>3.3145036790955804</c:v>
                </c:pt>
                <c:pt idx="385">
                  <c:v>3.3492667735837709</c:v>
                </c:pt>
                <c:pt idx="386">
                  <c:v>3.2368836352522954</c:v>
                </c:pt>
                <c:pt idx="387">
                  <c:v>3.2106317418872763</c:v>
                </c:pt>
                <c:pt idx="388">
                  <c:v>3.1601563817075116</c:v>
                </c:pt>
                <c:pt idx="389">
                  <c:v>3.1529947133969749</c:v>
                </c:pt>
                <c:pt idx="390">
                  <c:v>3.1101160786200803</c:v>
                </c:pt>
                <c:pt idx="391">
                  <c:v>3.1079869244479492</c:v>
                </c:pt>
                <c:pt idx="392">
                  <c:v>3.0784237024098138</c:v>
                </c:pt>
                <c:pt idx="393">
                  <c:v>3.1156032636003772</c:v>
                </c:pt>
                <c:pt idx="394">
                  <c:v>3.1947442990602606</c:v>
                </c:pt>
                <c:pt idx="395">
                  <c:v>2.7692270156701126</c:v>
                </c:pt>
                <c:pt idx="396">
                  <c:v>3.2794255178511906</c:v>
                </c:pt>
                <c:pt idx="397">
                  <c:v>3.1580957443556636</c:v>
                </c:pt>
                <c:pt idx="398">
                  <c:v>3.1052156404508557</c:v>
                </c:pt>
                <c:pt idx="399">
                  <c:v>3.0173441213931671</c:v>
                </c:pt>
                <c:pt idx="400">
                  <c:v>3.1174932634737957</c:v>
                </c:pt>
                <c:pt idx="401">
                  <c:v>2.9240735946104852</c:v>
                </c:pt>
                <c:pt idx="402">
                  <c:v>2.9349207160075519</c:v>
                </c:pt>
                <c:pt idx="403">
                  <c:v>2.9330285411451738</c:v>
                </c:pt>
                <c:pt idx="404">
                  <c:v>2.9640531893897535</c:v>
                </c:pt>
                <c:pt idx="405">
                  <c:v>2.7545812774447502</c:v>
                </c:pt>
                <c:pt idx="406">
                  <c:v>2.7645185125660143</c:v>
                </c:pt>
                <c:pt idx="407">
                  <c:v>2.798977586164642</c:v>
                </c:pt>
                <c:pt idx="408">
                  <c:v>2.7706851798500463</c:v>
                </c:pt>
                <c:pt idx="409">
                  <c:v>2.7971747097342363</c:v>
                </c:pt>
                <c:pt idx="410">
                  <c:v>2.7276057694523468</c:v>
                </c:pt>
                <c:pt idx="411">
                  <c:v>2.7394137790035349</c:v>
                </c:pt>
                <c:pt idx="412">
                  <c:v>2.7987968809909414</c:v>
                </c:pt>
                <c:pt idx="413">
                  <c:v>2.9693244370613763</c:v>
                </c:pt>
                <c:pt idx="414">
                  <c:v>2.8738840101095962</c:v>
                </c:pt>
                <c:pt idx="415">
                  <c:v>2.3921373538234847</c:v>
                </c:pt>
                <c:pt idx="416">
                  <c:v>1.8432213305543701</c:v>
                </c:pt>
                <c:pt idx="417">
                  <c:v>1.9981208661952199</c:v>
                </c:pt>
                <c:pt idx="418">
                  <c:v>2.3147640770325117</c:v>
                </c:pt>
                <c:pt idx="419">
                  <c:v>3.0867566288034682</c:v>
                </c:pt>
                <c:pt idx="420">
                  <c:v>3.0113274560927121</c:v>
                </c:pt>
                <c:pt idx="421">
                  <c:v>3.1195095398385071</c:v>
                </c:pt>
                <c:pt idx="422">
                  <c:v>3.197883075783698</c:v>
                </c:pt>
                <c:pt idx="423">
                  <c:v>2.8613355596353887</c:v>
                </c:pt>
                <c:pt idx="424">
                  <c:v>3.1261490473532993</c:v>
                </c:pt>
                <c:pt idx="425">
                  <c:v>3.0253239461584767</c:v>
                </c:pt>
                <c:pt idx="426">
                  <c:v>2.9060400765654961</c:v>
                </c:pt>
                <c:pt idx="427">
                  <c:v>2.0748928045540884</c:v>
                </c:pt>
                <c:pt idx="428">
                  <c:v>1.4181545409288323</c:v>
                </c:pt>
                <c:pt idx="429">
                  <c:v>1.500002073654825</c:v>
                </c:pt>
                <c:pt idx="430">
                  <c:v>1.423480324156603</c:v>
                </c:pt>
                <c:pt idx="431">
                  <c:v>1.276007165369937</c:v>
                </c:pt>
                <c:pt idx="432">
                  <c:v>1.8177543066069519</c:v>
                </c:pt>
                <c:pt idx="433">
                  <c:v>2.4451249265752413</c:v>
                </c:pt>
                <c:pt idx="434">
                  <c:v>2.4505177908585951</c:v>
                </c:pt>
                <c:pt idx="435">
                  <c:v>1.9397291840338287</c:v>
                </c:pt>
                <c:pt idx="436">
                  <c:v>1.7988171888520885</c:v>
                </c:pt>
                <c:pt idx="437">
                  <c:v>2.4313923393773629</c:v>
                </c:pt>
                <c:pt idx="438">
                  <c:v>2.2343931264856924</c:v>
                </c:pt>
                <c:pt idx="439">
                  <c:v>1.7208488332599847</c:v>
                </c:pt>
                <c:pt idx="440">
                  <c:v>1.5585533657809152</c:v>
                </c:pt>
                <c:pt idx="441">
                  <c:v>1.7052961482628928</c:v>
                </c:pt>
                <c:pt idx="442">
                  <c:v>1.4370341687660924</c:v>
                </c:pt>
                <c:pt idx="443">
                  <c:v>1.9273614857638555</c:v>
                </c:pt>
                <c:pt idx="444">
                  <c:v>2.4120555233583865</c:v>
                </c:pt>
                <c:pt idx="445">
                  <c:v>3.1247849026303549</c:v>
                </c:pt>
                <c:pt idx="446">
                  <c:v>3.3805498827388902</c:v>
                </c:pt>
                <c:pt idx="447">
                  <c:v>3.5263358374802052</c:v>
                </c:pt>
                <c:pt idx="448">
                  <c:v>3.3458101981495973</c:v>
                </c:pt>
                <c:pt idx="449">
                  <c:v>3.7902676259966621</c:v>
                </c:pt>
                <c:pt idx="450">
                  <c:v>4.0452451145481971</c:v>
                </c:pt>
                <c:pt idx="451">
                  <c:v>4.2249574693291372</c:v>
                </c:pt>
                <c:pt idx="452">
                  <c:v>4.160788964151747</c:v>
                </c:pt>
                <c:pt idx="453">
                  <c:v>3.9478265538703829</c:v>
                </c:pt>
                <c:pt idx="454">
                  <c:v>3.7693665046109217</c:v>
                </c:pt>
                <c:pt idx="455">
                  <c:v>3.4098858168692106</c:v>
                </c:pt>
                <c:pt idx="456">
                  <c:v>3.6450426728701855</c:v>
                </c:pt>
                <c:pt idx="457">
                  <c:v>3.6084931969444169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94-4BD5-B7E3-39D860563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'014C'!$T$11:$U$11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'014C'!$U$14:$U$950</c:f>
              <c:numCache>
                <c:formatCode>0</c:formatCode>
                <c:ptCount val="93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5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5</c:v>
                </c:pt>
                <c:pt idx="92">
                  <c:v>3</c:v>
                </c:pt>
                <c:pt idx="93">
                  <c:v>5</c:v>
                </c:pt>
                <c:pt idx="94">
                  <c:v>3</c:v>
                </c:pt>
                <c:pt idx="95">
                  <c:v>1</c:v>
                </c:pt>
                <c:pt idx="96">
                  <c:v>1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3</c:v>
                </c:pt>
                <c:pt idx="101">
                  <c:v>1</c:v>
                </c:pt>
                <c:pt idx="102">
                  <c:v>3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1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1</c:v>
                </c:pt>
                <c:pt idx="194">
                  <c:v>1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1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3</c:v>
                </c:pt>
                <c:pt idx="216">
                  <c:v>3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3</c:v>
                </c:pt>
                <c:pt idx="298">
                  <c:v>4</c:v>
                </c:pt>
                <c:pt idx="299">
                  <c:v>3</c:v>
                </c:pt>
                <c:pt idx="300">
                  <c:v>5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5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3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3</c:v>
                </c:pt>
                <c:pt idx="337">
                  <c:v>3</c:v>
                </c:pt>
                <c:pt idx="338">
                  <c:v>4</c:v>
                </c:pt>
                <c:pt idx="339">
                  <c:v>3</c:v>
                </c:pt>
                <c:pt idx="340">
                  <c:v>4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4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4</c:v>
                </c:pt>
                <c:pt idx="447">
                  <c:v>4</c:v>
                </c:pt>
                <c:pt idx="448">
                  <c:v>5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5</c:v>
                </c:pt>
                <c:pt idx="456">
                  <c:v>4</c:v>
                </c:pt>
                <c:pt idx="457">
                  <c:v>4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57-44EE-B016-724B6DFF4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'014C'!$AN$11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'014C'!$AN$14:$AN$950</c:f>
              <c:numCache>
                <c:formatCode>0</c:formatCode>
                <c:ptCount val="937"/>
                <c:pt idx="0">
                  <c:v>1.9824858757061663</c:v>
                </c:pt>
                <c:pt idx="1">
                  <c:v>2.291054613935942</c:v>
                </c:pt>
                <c:pt idx="2">
                  <c:v>3.2604519774010861</c:v>
                </c:pt>
                <c:pt idx="3">
                  <c:v>3.5335216572504571</c:v>
                </c:pt>
                <c:pt idx="4">
                  <c:v>2.905461393596982</c:v>
                </c:pt>
                <c:pt idx="5">
                  <c:v>2.8071563088511819</c:v>
                </c:pt>
                <c:pt idx="6">
                  <c:v>2.910922787193944</c:v>
                </c:pt>
                <c:pt idx="7">
                  <c:v>2.8426553672315862</c:v>
                </c:pt>
                <c:pt idx="8">
                  <c:v>2.4876647834274821</c:v>
                </c:pt>
                <c:pt idx="9">
                  <c:v>2.3647834274952619</c:v>
                </c:pt>
                <c:pt idx="10">
                  <c:v>2.4030131826741776</c:v>
                </c:pt>
                <c:pt idx="11">
                  <c:v>2.3156308851223617</c:v>
                </c:pt>
                <c:pt idx="12">
                  <c:v>2.4139359698681617</c:v>
                </c:pt>
                <c:pt idx="13">
                  <c:v>1.9579096045197464</c:v>
                </c:pt>
                <c:pt idx="14">
                  <c:v>1.7203389830508398</c:v>
                </c:pt>
                <c:pt idx="15">
                  <c:v>2.0644067796610197</c:v>
                </c:pt>
                <c:pt idx="16">
                  <c:v>2.3429378531072929</c:v>
                </c:pt>
                <c:pt idx="17">
                  <c:v>2.0261770244821045</c:v>
                </c:pt>
                <c:pt idx="18">
                  <c:v>1.9196798493408307</c:v>
                </c:pt>
                <c:pt idx="19">
                  <c:v>2.0562146892654862</c:v>
                </c:pt>
                <c:pt idx="20">
                  <c:v>1.9824858757061663</c:v>
                </c:pt>
                <c:pt idx="21">
                  <c:v>2.1763653483991949</c:v>
                </c:pt>
                <c:pt idx="22">
                  <c:v>2.9518832391713707</c:v>
                </c:pt>
                <c:pt idx="23">
                  <c:v>3.4488700564971531</c:v>
                </c:pt>
                <c:pt idx="24">
                  <c:v>3.9950094161958352</c:v>
                </c:pt>
                <c:pt idx="25">
                  <c:v>2.5013182674199173</c:v>
                </c:pt>
                <c:pt idx="26">
                  <c:v>2.3511299435028268</c:v>
                </c:pt>
                <c:pt idx="27">
                  <c:v>2.1763653483991949</c:v>
                </c:pt>
                <c:pt idx="28">
                  <c:v>2.0534839924670352</c:v>
                </c:pt>
                <c:pt idx="29">
                  <c:v>2.1272128060263555</c:v>
                </c:pt>
                <c:pt idx="30">
                  <c:v>2.1135593220338595</c:v>
                </c:pt>
                <c:pt idx="31">
                  <c:v>1.9824858757061663</c:v>
                </c:pt>
                <c:pt idx="32">
                  <c:v>2.6815442561205107</c:v>
                </c:pt>
                <c:pt idx="33">
                  <c:v>1.6957627118643595</c:v>
                </c:pt>
                <c:pt idx="34">
                  <c:v>1.7012241054613819</c:v>
                </c:pt>
                <c:pt idx="35">
                  <c:v>1.8650659133709686</c:v>
                </c:pt>
                <c:pt idx="36">
                  <c:v>1.9688323917137309</c:v>
                </c:pt>
                <c:pt idx="37">
                  <c:v>1.8923728813558998</c:v>
                </c:pt>
                <c:pt idx="38">
                  <c:v>1.9688323917137309</c:v>
                </c:pt>
                <c:pt idx="39">
                  <c:v>1.9961393596986619</c:v>
                </c:pt>
                <c:pt idx="40">
                  <c:v>2.7498116760828082</c:v>
                </c:pt>
                <c:pt idx="41">
                  <c:v>2.3183615819208727</c:v>
                </c:pt>
                <c:pt idx="42">
                  <c:v>2.2664783427495223</c:v>
                </c:pt>
                <c:pt idx="43">
                  <c:v>2.2364406779660797</c:v>
                </c:pt>
                <c:pt idx="44">
                  <c:v>2.3074387947268886</c:v>
                </c:pt>
                <c:pt idx="45">
                  <c:v>2.3210922787193842</c:v>
                </c:pt>
                <c:pt idx="46">
                  <c:v>5.0709039548022528</c:v>
                </c:pt>
                <c:pt idx="47">
                  <c:v>4.7486817325800121</c:v>
                </c:pt>
                <c:pt idx="48">
                  <c:v>2.7088512241054419</c:v>
                </c:pt>
                <c:pt idx="49">
                  <c:v>1.8377589453860375</c:v>
                </c:pt>
                <c:pt idx="50">
                  <c:v>1.7258003766478018</c:v>
                </c:pt>
                <c:pt idx="51">
                  <c:v>1.9387947269302888</c:v>
                </c:pt>
                <c:pt idx="52">
                  <c:v>2.0016007532956239</c:v>
                </c:pt>
                <c:pt idx="53">
                  <c:v>2.2145951035781106</c:v>
                </c:pt>
                <c:pt idx="54">
                  <c:v>1.7967984934086105</c:v>
                </c:pt>
                <c:pt idx="55">
                  <c:v>3.5307909604519456</c:v>
                </c:pt>
                <c:pt idx="56">
                  <c:v>4.6312617702447829</c:v>
                </c:pt>
                <c:pt idx="57">
                  <c:v>5.6470809792843166</c:v>
                </c:pt>
                <c:pt idx="58">
                  <c:v>5.040866290018811</c:v>
                </c:pt>
                <c:pt idx="59">
                  <c:v>3.1703389830508195</c:v>
                </c:pt>
                <c:pt idx="60">
                  <c:v>2.3702448210922236</c:v>
                </c:pt>
                <c:pt idx="61">
                  <c:v>2.902730696798471</c:v>
                </c:pt>
                <c:pt idx="62">
                  <c:v>3.4898305084745802</c:v>
                </c:pt>
                <c:pt idx="63">
                  <c:v>3.1758003766477816</c:v>
                </c:pt>
                <c:pt idx="64">
                  <c:v>3.099340866290011</c:v>
                </c:pt>
                <c:pt idx="65">
                  <c:v>3.0720338983050799</c:v>
                </c:pt>
                <c:pt idx="66">
                  <c:v>3.178531073446293</c:v>
                </c:pt>
                <c:pt idx="67">
                  <c:v>3.5116760828624889</c:v>
                </c:pt>
                <c:pt idx="68">
                  <c:v>3.7383239171374711</c:v>
                </c:pt>
                <c:pt idx="69">
                  <c:v>3.9076271186440197</c:v>
                </c:pt>
                <c:pt idx="70">
                  <c:v>3.9403954802259724</c:v>
                </c:pt>
                <c:pt idx="71">
                  <c:v>3.7164783427495016</c:v>
                </c:pt>
                <c:pt idx="72">
                  <c:v>3.5635593220339001</c:v>
                </c:pt>
                <c:pt idx="73">
                  <c:v>3.519868173257962</c:v>
                </c:pt>
                <c:pt idx="74">
                  <c:v>3.3969868173258022</c:v>
                </c:pt>
                <c:pt idx="75">
                  <c:v>3.0829566854990036</c:v>
                </c:pt>
                <c:pt idx="76">
                  <c:v>2.8508474576271201</c:v>
                </c:pt>
                <c:pt idx="77">
                  <c:v>2.7170433145009154</c:v>
                </c:pt>
                <c:pt idx="78">
                  <c:v>2.5723163841807866</c:v>
                </c:pt>
                <c:pt idx="79">
                  <c:v>2.5723163841807866</c:v>
                </c:pt>
                <c:pt idx="80">
                  <c:v>2.6132768361581529</c:v>
                </c:pt>
                <c:pt idx="81">
                  <c:v>2.8235404896421281</c:v>
                </c:pt>
                <c:pt idx="82">
                  <c:v>3.4242937853107329</c:v>
                </c:pt>
                <c:pt idx="83">
                  <c:v>2.8836158192090129</c:v>
                </c:pt>
                <c:pt idx="84">
                  <c:v>1.3557909604519767</c:v>
                </c:pt>
                <c:pt idx="85">
                  <c:v>1.3407721280602554</c:v>
                </c:pt>
                <c:pt idx="86">
                  <c:v>2.637853107344633</c:v>
                </c:pt>
                <c:pt idx="87">
                  <c:v>2.8344632768361127</c:v>
                </c:pt>
                <c:pt idx="88">
                  <c:v>3.9376647834274618</c:v>
                </c:pt>
                <c:pt idx="89">
                  <c:v>18.934651600753284</c:v>
                </c:pt>
                <c:pt idx="90">
                  <c:v>15.302824858757027</c:v>
                </c:pt>
                <c:pt idx="91">
                  <c:v>4.0974105461393417</c:v>
                </c:pt>
                <c:pt idx="92">
                  <c:v>4.584839924670395</c:v>
                </c:pt>
                <c:pt idx="93">
                  <c:v>3.5253295668549849</c:v>
                </c:pt>
                <c:pt idx="94">
                  <c:v>3.61271186440674</c:v>
                </c:pt>
                <c:pt idx="95">
                  <c:v>1.4336158192090331</c:v>
                </c:pt>
                <c:pt idx="96">
                  <c:v>1.3011770244820842</c:v>
                </c:pt>
                <c:pt idx="97">
                  <c:v>2.736158192090373</c:v>
                </c:pt>
                <c:pt idx="98">
                  <c:v>1.7544726930319887</c:v>
                </c:pt>
                <c:pt idx="99">
                  <c:v>1.46228813559322</c:v>
                </c:pt>
                <c:pt idx="100">
                  <c:v>2.6487758945385571</c:v>
                </c:pt>
                <c:pt idx="101">
                  <c:v>2.8180790960451967</c:v>
                </c:pt>
                <c:pt idx="102">
                  <c:v>5.7344632768361326</c:v>
                </c:pt>
                <c:pt idx="103">
                  <c:v>3.8748587570621265</c:v>
                </c:pt>
                <c:pt idx="104">
                  <c:v>1.5633239171374709</c:v>
                </c:pt>
                <c:pt idx="105">
                  <c:v>1.3817325800376521</c:v>
                </c:pt>
                <c:pt idx="106">
                  <c:v>1.3284839924670153</c:v>
                </c:pt>
                <c:pt idx="107">
                  <c:v>1.3475988700564729</c:v>
                </c:pt>
                <c:pt idx="108">
                  <c:v>1.3462335216572476</c:v>
                </c:pt>
                <c:pt idx="109">
                  <c:v>1.3475988700564729</c:v>
                </c:pt>
                <c:pt idx="110">
                  <c:v>1.359887005649713</c:v>
                </c:pt>
                <c:pt idx="111">
                  <c:v>1.3284839924670153</c:v>
                </c:pt>
                <c:pt idx="112">
                  <c:v>1.320291902071542</c:v>
                </c:pt>
                <c:pt idx="113">
                  <c:v>1.3107344632768132</c:v>
                </c:pt>
                <c:pt idx="114">
                  <c:v>1.3339453860640076</c:v>
                </c:pt>
                <c:pt idx="115">
                  <c:v>1.3325800376647823</c:v>
                </c:pt>
                <c:pt idx="116">
                  <c:v>1.3680790960451865</c:v>
                </c:pt>
                <c:pt idx="117">
                  <c:v>1.3885593220338999</c:v>
                </c:pt>
                <c:pt idx="118">
                  <c:v>1.3817325800376521</c:v>
                </c:pt>
                <c:pt idx="119">
                  <c:v>1.5059792843690976</c:v>
                </c:pt>
                <c:pt idx="120">
                  <c:v>1.4254237288135601</c:v>
                </c:pt>
                <c:pt idx="121">
                  <c:v>3.3751412429378331</c:v>
                </c:pt>
                <c:pt idx="122">
                  <c:v>3.4652542372880997</c:v>
                </c:pt>
                <c:pt idx="123">
                  <c:v>2.9791902071563023</c:v>
                </c:pt>
                <c:pt idx="124">
                  <c:v>1.5373822975517653</c:v>
                </c:pt>
                <c:pt idx="125">
                  <c:v>1.5592278719397343</c:v>
                </c:pt>
                <c:pt idx="126">
                  <c:v>1.4295197740112964</c:v>
                </c:pt>
                <c:pt idx="127">
                  <c:v>1.3749058380414041</c:v>
                </c:pt>
                <c:pt idx="128">
                  <c:v>1.3366760828625188</c:v>
                </c:pt>
                <c:pt idx="129">
                  <c:v>1.3762711864406598</c:v>
                </c:pt>
                <c:pt idx="130">
                  <c:v>1.3448681732579921</c:v>
                </c:pt>
                <c:pt idx="131">
                  <c:v>1.3653483992467055</c:v>
                </c:pt>
                <c:pt idx="132">
                  <c:v>1.3776365348399153</c:v>
                </c:pt>
                <c:pt idx="133">
                  <c:v>1.4568267419962277</c:v>
                </c:pt>
                <c:pt idx="134">
                  <c:v>1.5155367231638264</c:v>
                </c:pt>
                <c:pt idx="135">
                  <c:v>1.452730696798491</c:v>
                </c:pt>
                <c:pt idx="136">
                  <c:v>1.46228813559322</c:v>
                </c:pt>
                <c:pt idx="137">
                  <c:v>1.4540960451977163</c:v>
                </c:pt>
                <c:pt idx="138">
                  <c:v>1.4964218455743685</c:v>
                </c:pt>
                <c:pt idx="139">
                  <c:v>1.4636534839924453</c:v>
                </c:pt>
                <c:pt idx="140">
                  <c:v>1.4472693032014987</c:v>
                </c:pt>
                <c:pt idx="141">
                  <c:v>1.4213276836157931</c:v>
                </c:pt>
                <c:pt idx="142">
                  <c:v>1.4349811676082584</c:v>
                </c:pt>
                <c:pt idx="143">
                  <c:v>1.4677495291901821</c:v>
                </c:pt>
                <c:pt idx="144">
                  <c:v>1.4991525423728798</c:v>
                </c:pt>
                <c:pt idx="145">
                  <c:v>1.452730696798491</c:v>
                </c:pt>
                <c:pt idx="146">
                  <c:v>1.4104048964218387</c:v>
                </c:pt>
                <c:pt idx="147">
                  <c:v>1.455461393596972</c:v>
                </c:pt>
                <c:pt idx="148">
                  <c:v>1.4964218455743685</c:v>
                </c:pt>
                <c:pt idx="149">
                  <c:v>1.6001883239171311</c:v>
                </c:pt>
                <c:pt idx="150">
                  <c:v>2.984651600753264</c:v>
                </c:pt>
                <c:pt idx="151">
                  <c:v>1.578342749529162</c:v>
                </c:pt>
                <c:pt idx="152">
                  <c:v>1.8418549905838044</c:v>
                </c:pt>
                <c:pt idx="153">
                  <c:v>1.617937853107333</c:v>
                </c:pt>
                <c:pt idx="154">
                  <c:v>1.5401129943502763</c:v>
                </c:pt>
                <c:pt idx="155">
                  <c:v>1.6029190207156121</c:v>
                </c:pt>
                <c:pt idx="156">
                  <c:v>1.4336158192090331</c:v>
                </c:pt>
                <c:pt idx="157">
                  <c:v>1.3735404896421788</c:v>
                </c:pt>
                <c:pt idx="158">
                  <c:v>1.4950564971751128</c:v>
                </c:pt>
                <c:pt idx="159">
                  <c:v>1.5674199623352074</c:v>
                </c:pt>
                <c:pt idx="160">
                  <c:v>1.5564971751412233</c:v>
                </c:pt>
                <c:pt idx="161">
                  <c:v>1.4786723163841664</c:v>
                </c:pt>
                <c:pt idx="162">
                  <c:v>1.5605932203389599</c:v>
                </c:pt>
                <c:pt idx="163">
                  <c:v>1.6193032015065887</c:v>
                </c:pt>
                <c:pt idx="164">
                  <c:v>1.5797080979284175</c:v>
                </c:pt>
                <c:pt idx="165">
                  <c:v>1.5592278719397343</c:v>
                </c:pt>
                <c:pt idx="166">
                  <c:v>1.6042843691148676</c:v>
                </c:pt>
                <c:pt idx="167">
                  <c:v>1.6029190207156121</c:v>
                </c:pt>
                <c:pt idx="168">
                  <c:v>1.6588983050847297</c:v>
                </c:pt>
                <c:pt idx="169">
                  <c:v>1.6507062146892564</c:v>
                </c:pt>
                <c:pt idx="170">
                  <c:v>1.6247645951035508</c:v>
                </c:pt>
                <c:pt idx="171">
                  <c:v>1.5701506591336887</c:v>
                </c:pt>
                <c:pt idx="172">
                  <c:v>1.5633239171374709</c:v>
                </c:pt>
                <c:pt idx="173">
                  <c:v>1.5879001883238908</c:v>
                </c:pt>
                <c:pt idx="174">
                  <c:v>1.611111111111085</c:v>
                </c:pt>
                <c:pt idx="175">
                  <c:v>1.6821092278719243</c:v>
                </c:pt>
                <c:pt idx="176">
                  <c:v>3.3997175141242524</c:v>
                </c:pt>
                <c:pt idx="177">
                  <c:v>3.4488700564971531</c:v>
                </c:pt>
                <c:pt idx="178">
                  <c:v>1.6984934086629011</c:v>
                </c:pt>
                <c:pt idx="179">
                  <c:v>1.7203389830508398</c:v>
                </c:pt>
                <c:pt idx="180">
                  <c:v>1.6971280602636454</c:v>
                </c:pt>
                <c:pt idx="181">
                  <c:v>1.7312617702447941</c:v>
                </c:pt>
                <c:pt idx="182">
                  <c:v>3.5744821092278238</c:v>
                </c:pt>
                <c:pt idx="183">
                  <c:v>3.6345574387947082</c:v>
                </c:pt>
                <c:pt idx="184">
                  <c:v>3.6290960451976861</c:v>
                </c:pt>
                <c:pt idx="185">
                  <c:v>3.6209039548022122</c:v>
                </c:pt>
                <c:pt idx="186">
                  <c:v>3.7328625235404487</c:v>
                </c:pt>
                <c:pt idx="187">
                  <c:v>3.7601694915253794</c:v>
                </c:pt>
                <c:pt idx="188">
                  <c:v>3.6290960451976861</c:v>
                </c:pt>
                <c:pt idx="189">
                  <c:v>1.8254708097928276</c:v>
                </c:pt>
                <c:pt idx="190">
                  <c:v>3.7437853107344332</c:v>
                </c:pt>
                <c:pt idx="191">
                  <c:v>3.7519774011299063</c:v>
                </c:pt>
                <c:pt idx="192">
                  <c:v>3.787476459510311</c:v>
                </c:pt>
                <c:pt idx="193">
                  <c:v>1.8759887005649531</c:v>
                </c:pt>
                <c:pt idx="194">
                  <c:v>1.8336629001883007</c:v>
                </c:pt>
                <c:pt idx="195">
                  <c:v>3.7738229755178754</c:v>
                </c:pt>
                <c:pt idx="196">
                  <c:v>3.6372881355932196</c:v>
                </c:pt>
                <c:pt idx="197">
                  <c:v>4.0878531073446132</c:v>
                </c:pt>
                <c:pt idx="198">
                  <c:v>2.0097928436911277</c:v>
                </c:pt>
                <c:pt idx="199">
                  <c:v>3.9567796610169195</c:v>
                </c:pt>
                <c:pt idx="200">
                  <c:v>4.0168549905838047</c:v>
                </c:pt>
                <c:pt idx="201">
                  <c:v>3.8775894538606375</c:v>
                </c:pt>
                <c:pt idx="202">
                  <c:v>3.8038606403013175</c:v>
                </c:pt>
                <c:pt idx="203">
                  <c:v>3.7956685499057841</c:v>
                </c:pt>
                <c:pt idx="204">
                  <c:v>3.7274011299434862</c:v>
                </c:pt>
                <c:pt idx="205">
                  <c:v>3.8530131826741574</c:v>
                </c:pt>
                <c:pt idx="206">
                  <c:v>4.1069679849340703</c:v>
                </c:pt>
                <c:pt idx="207">
                  <c:v>4.2598870056496736</c:v>
                </c:pt>
                <c:pt idx="208">
                  <c:v>4.2435028248587265</c:v>
                </c:pt>
                <c:pt idx="209">
                  <c:v>4.2435028248587265</c:v>
                </c:pt>
                <c:pt idx="210">
                  <c:v>4.1588512241054216</c:v>
                </c:pt>
                <c:pt idx="211">
                  <c:v>4.2407721280602146</c:v>
                </c:pt>
                <c:pt idx="212">
                  <c:v>4.1670433145008952</c:v>
                </c:pt>
                <c:pt idx="213">
                  <c:v>4.6558380414312648</c:v>
                </c:pt>
                <c:pt idx="214">
                  <c:v>3.5462649089767631</c:v>
                </c:pt>
                <c:pt idx="215">
                  <c:v>4.5711864406779599</c:v>
                </c:pt>
                <c:pt idx="216">
                  <c:v>4.5711864406779599</c:v>
                </c:pt>
                <c:pt idx="217">
                  <c:v>3.0019460138104006</c:v>
                </c:pt>
                <c:pt idx="218">
                  <c:v>2.9709981167608088</c:v>
                </c:pt>
                <c:pt idx="219">
                  <c:v>2.9364092906465746</c:v>
                </c:pt>
                <c:pt idx="220">
                  <c:v>2.9782799748901319</c:v>
                </c:pt>
                <c:pt idx="221">
                  <c:v>4.3854990583804039</c:v>
                </c:pt>
                <c:pt idx="222">
                  <c:v>4.3472693032014886</c:v>
                </c:pt>
                <c:pt idx="223">
                  <c:v>4.3827683615818938</c:v>
                </c:pt>
                <c:pt idx="224">
                  <c:v>4.4264595103577706</c:v>
                </c:pt>
                <c:pt idx="225">
                  <c:v>4.500188323917091</c:v>
                </c:pt>
                <c:pt idx="226">
                  <c:v>4.4455743879472287</c:v>
                </c:pt>
                <c:pt idx="227">
                  <c:v>4.4182674199622971</c:v>
                </c:pt>
                <c:pt idx="228">
                  <c:v>4.4892655367231669</c:v>
                </c:pt>
                <c:pt idx="229">
                  <c:v>4.4783427495291823</c:v>
                </c:pt>
                <c:pt idx="230">
                  <c:v>4.5984934086628915</c:v>
                </c:pt>
                <c:pt idx="231">
                  <c:v>4.609416195856876</c:v>
                </c:pt>
                <c:pt idx="232">
                  <c:v>4.5930320150658686</c:v>
                </c:pt>
                <c:pt idx="233">
                  <c:v>4.5684557438794489</c:v>
                </c:pt>
                <c:pt idx="234">
                  <c:v>4.5466101694914789</c:v>
                </c:pt>
                <c:pt idx="235">
                  <c:v>4.584839924670395</c:v>
                </c:pt>
                <c:pt idx="236">
                  <c:v>4.6694915254236991</c:v>
                </c:pt>
                <c:pt idx="237">
                  <c:v>4.7623352165724775</c:v>
                </c:pt>
                <c:pt idx="238">
                  <c:v>4.7923728813559192</c:v>
                </c:pt>
                <c:pt idx="239">
                  <c:v>4.8224105461393618</c:v>
                </c:pt>
                <c:pt idx="240">
                  <c:v>4.855178907721255</c:v>
                </c:pt>
                <c:pt idx="241">
                  <c:v>4.915254237288079</c:v>
                </c:pt>
                <c:pt idx="242">
                  <c:v>4.9807909604519258</c:v>
                </c:pt>
                <c:pt idx="243">
                  <c:v>3.3514752040175435</c:v>
                </c:pt>
                <c:pt idx="244">
                  <c:v>3.4206528562460519</c:v>
                </c:pt>
                <c:pt idx="245">
                  <c:v>3.4115505335844283</c:v>
                </c:pt>
                <c:pt idx="246">
                  <c:v>3.44067796610168</c:v>
                </c:pt>
                <c:pt idx="247">
                  <c:v>3.4807281858128953</c:v>
                </c:pt>
                <c:pt idx="248">
                  <c:v>3.5335216572504571</c:v>
                </c:pt>
                <c:pt idx="249">
                  <c:v>3.5735718769616738</c:v>
                </c:pt>
                <c:pt idx="250">
                  <c:v>3.5808537350909968</c:v>
                </c:pt>
                <c:pt idx="251">
                  <c:v>3.6008788449466249</c:v>
                </c:pt>
                <c:pt idx="252">
                  <c:v>3.5171374764595105</c:v>
                </c:pt>
                <c:pt idx="253">
                  <c:v>3.4097300690520869</c:v>
                </c:pt>
                <c:pt idx="254">
                  <c:v>3.4534212178279851</c:v>
                </c:pt>
                <c:pt idx="255">
                  <c:v>3.5772128060263557</c:v>
                </c:pt>
                <c:pt idx="256">
                  <c:v>3.4661644695542897</c:v>
                </c:pt>
                <c:pt idx="257">
                  <c:v>3.3496547394852425</c:v>
                </c:pt>
                <c:pt idx="258">
                  <c:v>3.3969868173257818</c:v>
                </c:pt>
                <c:pt idx="259">
                  <c:v>3.4097300690520869</c:v>
                </c:pt>
                <c:pt idx="260">
                  <c:v>3.4698053986189312</c:v>
                </c:pt>
                <c:pt idx="261">
                  <c:v>3.5590081607030677</c:v>
                </c:pt>
                <c:pt idx="262">
                  <c:v>3.5553672316383857</c:v>
                </c:pt>
                <c:pt idx="263">
                  <c:v>3.6172630257375715</c:v>
                </c:pt>
                <c:pt idx="264">
                  <c:v>3.5808537350909968</c:v>
                </c:pt>
                <c:pt idx="265">
                  <c:v>3.6791588198367564</c:v>
                </c:pt>
                <c:pt idx="266">
                  <c:v>3.7082862523540494</c:v>
                </c:pt>
                <c:pt idx="267">
                  <c:v>3.6919020715630619</c:v>
                </c:pt>
                <c:pt idx="268">
                  <c:v>3.6937225360954025</c:v>
                </c:pt>
                <c:pt idx="269">
                  <c:v>3.7410546139359417</c:v>
                </c:pt>
                <c:pt idx="270">
                  <c:v>3.7155681104833307</c:v>
                </c:pt>
                <c:pt idx="271">
                  <c:v>3.7301318267419767</c:v>
                </c:pt>
                <c:pt idx="272">
                  <c:v>3.7319522912743186</c:v>
                </c:pt>
                <c:pt idx="273">
                  <c:v>3.699183929692385</c:v>
                </c:pt>
                <c:pt idx="274">
                  <c:v>3.7483364720652648</c:v>
                </c:pt>
                <c:pt idx="275">
                  <c:v>3.8065913370998086</c:v>
                </c:pt>
                <c:pt idx="276">
                  <c:v>3.8703075957312945</c:v>
                </c:pt>
                <c:pt idx="277">
                  <c:v>3.8612052730696713</c:v>
                </c:pt>
                <c:pt idx="278">
                  <c:v>3.8521029504080069</c:v>
                </c:pt>
                <c:pt idx="279">
                  <c:v>3.8684871311989943</c:v>
                </c:pt>
                <c:pt idx="280">
                  <c:v>3.8775894538606175</c:v>
                </c:pt>
                <c:pt idx="281">
                  <c:v>3.8976145637162456</c:v>
                </c:pt>
                <c:pt idx="282">
                  <c:v>3.9267419962334973</c:v>
                </c:pt>
                <c:pt idx="283">
                  <c:v>3.9340238543628203</c:v>
                </c:pt>
                <c:pt idx="284">
                  <c:v>3.9048964218455686</c:v>
                </c:pt>
                <c:pt idx="285">
                  <c:v>3.9249215317011559</c:v>
                </c:pt>
                <c:pt idx="286">
                  <c:v>3.9139987445071927</c:v>
                </c:pt>
                <c:pt idx="287">
                  <c:v>3.9849968612680411</c:v>
                </c:pt>
                <c:pt idx="288">
                  <c:v>3.974074074074037</c:v>
                </c:pt>
                <c:pt idx="289">
                  <c:v>3.9158192090395327</c:v>
                </c:pt>
                <c:pt idx="290">
                  <c:v>3.9540489642184489</c:v>
                </c:pt>
                <c:pt idx="291">
                  <c:v>4.0086629001883107</c:v>
                </c:pt>
                <c:pt idx="292">
                  <c:v>4.0450721908348859</c:v>
                </c:pt>
                <c:pt idx="293">
                  <c:v>3.9686126804770545</c:v>
                </c:pt>
                <c:pt idx="294">
                  <c:v>3.9139987445071927</c:v>
                </c:pt>
                <c:pt idx="295">
                  <c:v>3.9340238543628203</c:v>
                </c:pt>
                <c:pt idx="296">
                  <c:v>3.9212806026365157</c:v>
                </c:pt>
                <c:pt idx="297">
                  <c:v>6.0512241054613822</c:v>
                </c:pt>
                <c:pt idx="298">
                  <c:v>3.9449466415567849</c:v>
                </c:pt>
                <c:pt idx="299">
                  <c:v>5.6962335216572173</c:v>
                </c:pt>
                <c:pt idx="300">
                  <c:v>3.6359227871939641</c:v>
                </c:pt>
                <c:pt idx="301">
                  <c:v>6.6410546139359417</c:v>
                </c:pt>
                <c:pt idx="302">
                  <c:v>4.5857501569365651</c:v>
                </c:pt>
                <c:pt idx="303">
                  <c:v>4.4255492780916201</c:v>
                </c:pt>
                <c:pt idx="304">
                  <c:v>4.3554613935969622</c:v>
                </c:pt>
                <c:pt idx="305">
                  <c:v>4.2890144381669444</c:v>
                </c:pt>
                <c:pt idx="306">
                  <c:v>6.1895794099183581</c:v>
                </c:pt>
                <c:pt idx="307">
                  <c:v>7.3000627746390103</c:v>
                </c:pt>
                <c:pt idx="308">
                  <c:v>8.4214689265536666</c:v>
                </c:pt>
                <c:pt idx="309">
                  <c:v>9.3043942247332048</c:v>
                </c:pt>
                <c:pt idx="310">
                  <c:v>10.154551161330811</c:v>
                </c:pt>
                <c:pt idx="311">
                  <c:v>9.9251726302573591</c:v>
                </c:pt>
                <c:pt idx="312">
                  <c:v>10.79171374764595</c:v>
                </c:pt>
                <c:pt idx="313">
                  <c:v>10.993785310734452</c:v>
                </c:pt>
                <c:pt idx="314">
                  <c:v>9.9160703075956924</c:v>
                </c:pt>
                <c:pt idx="315">
                  <c:v>13.598870056497132</c:v>
                </c:pt>
                <c:pt idx="316">
                  <c:v>13.161958568738173</c:v>
                </c:pt>
                <c:pt idx="317">
                  <c:v>15.38747645951033</c:v>
                </c:pt>
                <c:pt idx="318">
                  <c:v>15.646892655367205</c:v>
                </c:pt>
                <c:pt idx="319">
                  <c:v>17.708568738229715</c:v>
                </c:pt>
                <c:pt idx="320">
                  <c:v>18.931920903954772</c:v>
                </c:pt>
                <c:pt idx="321">
                  <c:v>18.552354048964187</c:v>
                </c:pt>
                <c:pt idx="322">
                  <c:v>18.78173258003762</c:v>
                </c:pt>
                <c:pt idx="323">
                  <c:v>19.15310734463273</c:v>
                </c:pt>
                <c:pt idx="324">
                  <c:v>20.117043314500918</c:v>
                </c:pt>
                <c:pt idx="325">
                  <c:v>21.253013182674156</c:v>
                </c:pt>
                <c:pt idx="326">
                  <c:v>21.463276836158194</c:v>
                </c:pt>
                <c:pt idx="327">
                  <c:v>14.807658505963582</c:v>
                </c:pt>
                <c:pt idx="328">
                  <c:v>15.645072190834883</c:v>
                </c:pt>
                <c:pt idx="329">
                  <c:v>14.074011299435027</c:v>
                </c:pt>
                <c:pt idx="330">
                  <c:v>13.486001255492766</c:v>
                </c:pt>
                <c:pt idx="331">
                  <c:v>19.794821092278706</c:v>
                </c:pt>
                <c:pt idx="332">
                  <c:v>13.64256120527307</c:v>
                </c:pt>
                <c:pt idx="333">
                  <c:v>13.657124921531677</c:v>
                </c:pt>
                <c:pt idx="334">
                  <c:v>13.795480225988692</c:v>
                </c:pt>
                <c:pt idx="335">
                  <c:v>13.993910860012555</c:v>
                </c:pt>
                <c:pt idx="336">
                  <c:v>22.151412429378492</c:v>
                </c:pt>
                <c:pt idx="337">
                  <c:v>23.524952919020702</c:v>
                </c:pt>
                <c:pt idx="338">
                  <c:v>15.639610797237905</c:v>
                </c:pt>
                <c:pt idx="339">
                  <c:v>20.461111111111094</c:v>
                </c:pt>
                <c:pt idx="340">
                  <c:v>14.589202762084097</c:v>
                </c:pt>
                <c:pt idx="341">
                  <c:v>10.708427495291902</c:v>
                </c:pt>
                <c:pt idx="342">
                  <c:v>10.188229755178895</c:v>
                </c:pt>
                <c:pt idx="343">
                  <c:v>10.992419962335196</c:v>
                </c:pt>
                <c:pt idx="344">
                  <c:v>11.019726930320129</c:v>
                </c:pt>
                <c:pt idx="345">
                  <c:v>10.464030131826718</c:v>
                </c:pt>
                <c:pt idx="346">
                  <c:v>10.768502824858755</c:v>
                </c:pt>
                <c:pt idx="347">
                  <c:v>13.684887005649692</c:v>
                </c:pt>
                <c:pt idx="348">
                  <c:v>15.653719397363455</c:v>
                </c:pt>
                <c:pt idx="349">
                  <c:v>12.920291902071563</c:v>
                </c:pt>
                <c:pt idx="350">
                  <c:v>12.608992467043306</c:v>
                </c:pt>
                <c:pt idx="351">
                  <c:v>16.364155681104798</c:v>
                </c:pt>
                <c:pt idx="352">
                  <c:v>15.799811676082847</c:v>
                </c:pt>
                <c:pt idx="353">
                  <c:v>15.4830508474576</c:v>
                </c:pt>
                <c:pt idx="354">
                  <c:v>14.907784055241644</c:v>
                </c:pt>
                <c:pt idx="355">
                  <c:v>15.290081607030762</c:v>
                </c:pt>
                <c:pt idx="356">
                  <c:v>15.331952291274314</c:v>
                </c:pt>
                <c:pt idx="357">
                  <c:v>13.073210922787194</c:v>
                </c:pt>
                <c:pt idx="358">
                  <c:v>13.15103578154425</c:v>
                </c:pt>
                <c:pt idx="359">
                  <c:v>11.684651600753293</c:v>
                </c:pt>
                <c:pt idx="360">
                  <c:v>15.053421217827983</c:v>
                </c:pt>
                <c:pt idx="361">
                  <c:v>15.35743879472693</c:v>
                </c:pt>
                <c:pt idx="362">
                  <c:v>15.595919648462006</c:v>
                </c:pt>
                <c:pt idx="363">
                  <c:v>15.473948524795977</c:v>
                </c:pt>
                <c:pt idx="364">
                  <c:v>14.918706842435649</c:v>
                </c:pt>
                <c:pt idx="365">
                  <c:v>14.461770244821084</c:v>
                </c:pt>
                <c:pt idx="366">
                  <c:v>14.736660389202735</c:v>
                </c:pt>
                <c:pt idx="367">
                  <c:v>13.939296924042651</c:v>
                </c:pt>
                <c:pt idx="368">
                  <c:v>13.056371625863152</c:v>
                </c:pt>
                <c:pt idx="369">
                  <c:v>13.183804143126165</c:v>
                </c:pt>
                <c:pt idx="370">
                  <c:v>13.143753923414906</c:v>
                </c:pt>
                <c:pt idx="371">
                  <c:v>13.063653483992434</c:v>
                </c:pt>
                <c:pt idx="372">
                  <c:v>10.368455743879458</c:v>
                </c:pt>
                <c:pt idx="373">
                  <c:v>10.223728813559299</c:v>
                </c:pt>
                <c:pt idx="374">
                  <c:v>10.238747645951021</c:v>
                </c:pt>
                <c:pt idx="375">
                  <c:v>10.226459510357811</c:v>
                </c:pt>
                <c:pt idx="376">
                  <c:v>10.223728813559299</c:v>
                </c:pt>
                <c:pt idx="377">
                  <c:v>10.080367231638396</c:v>
                </c:pt>
                <c:pt idx="378">
                  <c:v>13.380414312617683</c:v>
                </c:pt>
                <c:pt idx="379">
                  <c:v>13.074576271186439</c:v>
                </c:pt>
                <c:pt idx="380">
                  <c:v>13.342184557438769</c:v>
                </c:pt>
                <c:pt idx="381">
                  <c:v>13.07639673571874</c:v>
                </c:pt>
                <c:pt idx="382">
                  <c:v>12.914375392341496</c:v>
                </c:pt>
                <c:pt idx="383">
                  <c:v>9.8755649717514125</c:v>
                </c:pt>
                <c:pt idx="384">
                  <c:v>9.8851224105461117</c:v>
                </c:pt>
                <c:pt idx="385">
                  <c:v>9.6571092278719348</c:v>
                </c:pt>
                <c:pt idx="386">
                  <c:v>9.5424199623352184</c:v>
                </c:pt>
                <c:pt idx="387">
                  <c:v>9.3772128060263444</c:v>
                </c:pt>
                <c:pt idx="388">
                  <c:v>9.3389830508474301</c:v>
                </c:pt>
                <c:pt idx="389">
                  <c:v>9.3976930320150576</c:v>
                </c:pt>
                <c:pt idx="390">
                  <c:v>9.2570621468926362</c:v>
                </c:pt>
                <c:pt idx="391">
                  <c:v>9.227024482109222</c:v>
                </c:pt>
                <c:pt idx="392">
                  <c:v>9.3621939736346231</c:v>
                </c:pt>
                <c:pt idx="393">
                  <c:v>9.6366290018832217</c:v>
                </c:pt>
                <c:pt idx="394">
                  <c:v>10.257862523540478</c:v>
                </c:pt>
                <c:pt idx="395">
                  <c:v>11.458003766478342</c:v>
                </c:pt>
                <c:pt idx="396">
                  <c:v>10.166384180790956</c:v>
                </c:pt>
                <c:pt idx="397">
                  <c:v>9.9875235404896188</c:v>
                </c:pt>
                <c:pt idx="398">
                  <c:v>9.8141242937853033</c:v>
                </c:pt>
                <c:pt idx="399">
                  <c:v>9.5588041431261637</c:v>
                </c:pt>
                <c:pt idx="400">
                  <c:v>9.0536252354048781</c:v>
                </c:pt>
                <c:pt idx="401">
                  <c:v>9.1014124293785237</c:v>
                </c:pt>
                <c:pt idx="402">
                  <c:v>9.1942561205273012</c:v>
                </c:pt>
                <c:pt idx="403">
                  <c:v>9.1410075329566638</c:v>
                </c:pt>
                <c:pt idx="404">
                  <c:v>8.8884180790960361</c:v>
                </c:pt>
                <c:pt idx="405">
                  <c:v>8.5634651600753138</c:v>
                </c:pt>
                <c:pt idx="406">
                  <c:v>8.3641242937852933</c:v>
                </c:pt>
                <c:pt idx="407">
                  <c:v>8.6494821092278436</c:v>
                </c:pt>
                <c:pt idx="408">
                  <c:v>8.9676082862523501</c:v>
                </c:pt>
                <c:pt idx="409">
                  <c:v>9.1082391713747413</c:v>
                </c:pt>
                <c:pt idx="410">
                  <c:v>9.2338512241054413</c:v>
                </c:pt>
                <c:pt idx="411">
                  <c:v>9.3430790960451944</c:v>
                </c:pt>
                <c:pt idx="412">
                  <c:v>8.5211393596986618</c:v>
                </c:pt>
                <c:pt idx="413">
                  <c:v>7.7770244821092147</c:v>
                </c:pt>
                <c:pt idx="414">
                  <c:v>7.5462806026365259</c:v>
                </c:pt>
                <c:pt idx="415">
                  <c:v>7.1790018832391516</c:v>
                </c:pt>
                <c:pt idx="416">
                  <c:v>7.5367231638417973</c:v>
                </c:pt>
                <c:pt idx="417">
                  <c:v>7.7005649717514126</c:v>
                </c:pt>
                <c:pt idx="418">
                  <c:v>8.1729755178907446</c:v>
                </c:pt>
                <c:pt idx="419">
                  <c:v>7.7401600753295536</c:v>
                </c:pt>
                <c:pt idx="420">
                  <c:v>8.3231638418078955</c:v>
                </c:pt>
                <c:pt idx="421">
                  <c:v>8.1893596986817201</c:v>
                </c:pt>
                <c:pt idx="422">
                  <c:v>10.653358443188935</c:v>
                </c:pt>
                <c:pt idx="423">
                  <c:v>10.575988700564951</c:v>
                </c:pt>
                <c:pt idx="424">
                  <c:v>10.196421845574369</c:v>
                </c:pt>
                <c:pt idx="425">
                  <c:v>9.9178907721280343</c:v>
                </c:pt>
                <c:pt idx="426">
                  <c:v>11.395197740112977</c:v>
                </c:pt>
                <c:pt idx="427">
                  <c:v>11.990489642184558</c:v>
                </c:pt>
                <c:pt idx="428">
                  <c:v>10.769868173257981</c:v>
                </c:pt>
                <c:pt idx="429">
                  <c:v>8.0869585687382148</c:v>
                </c:pt>
                <c:pt idx="430">
                  <c:v>6.4976930320150377</c:v>
                </c:pt>
                <c:pt idx="431">
                  <c:v>5.8109227871939639</c:v>
                </c:pt>
                <c:pt idx="432">
                  <c:v>5.8204802259886925</c:v>
                </c:pt>
                <c:pt idx="433">
                  <c:v>7.1257532956685443</c:v>
                </c:pt>
                <c:pt idx="434">
                  <c:v>9.8168549905837832</c:v>
                </c:pt>
                <c:pt idx="435">
                  <c:v>11.595903954802253</c:v>
                </c:pt>
                <c:pt idx="436">
                  <c:v>11.808898305084739</c:v>
                </c:pt>
                <c:pt idx="437">
                  <c:v>8.5197740112994378</c:v>
                </c:pt>
                <c:pt idx="438">
                  <c:v>7.7852165725046873</c:v>
                </c:pt>
                <c:pt idx="439">
                  <c:v>8.2153013182673966</c:v>
                </c:pt>
                <c:pt idx="440">
                  <c:v>7.3619585687382258</c:v>
                </c:pt>
                <c:pt idx="441">
                  <c:v>6.4130414312617647</c:v>
                </c:pt>
                <c:pt idx="442">
                  <c:v>6.2737758945385966</c:v>
                </c:pt>
                <c:pt idx="443">
                  <c:v>6.9195856873822752</c:v>
                </c:pt>
                <c:pt idx="444">
                  <c:v>8.639924670433146</c:v>
                </c:pt>
                <c:pt idx="445">
                  <c:v>9.0631826741996075</c:v>
                </c:pt>
                <c:pt idx="446">
                  <c:v>12.610357815442548</c:v>
                </c:pt>
                <c:pt idx="447">
                  <c:v>13.591588198367852</c:v>
                </c:pt>
                <c:pt idx="448">
                  <c:v>10.95419020715628</c:v>
                </c:pt>
                <c:pt idx="449">
                  <c:v>13.742686754551132</c:v>
                </c:pt>
                <c:pt idx="450">
                  <c:v>13.556999372253577</c:v>
                </c:pt>
                <c:pt idx="451">
                  <c:v>13.385875706214664</c:v>
                </c:pt>
                <c:pt idx="452">
                  <c:v>13.484180790960425</c:v>
                </c:pt>
                <c:pt idx="453">
                  <c:v>13.762711864406759</c:v>
                </c:pt>
                <c:pt idx="454">
                  <c:v>14.008474576271157</c:v>
                </c:pt>
                <c:pt idx="455">
                  <c:v>11.116666666666642</c:v>
                </c:pt>
                <c:pt idx="456">
                  <c:v>14.898681732580023</c:v>
                </c:pt>
                <c:pt idx="457">
                  <c:v>15.222724419334552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90-45EE-9687-6FA31F607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'014C'!$AJ$12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'014C'!$AJ$14:$AJ$950</c:f>
              <c:numCache>
                <c:formatCode>0</c:formatCode>
                <c:ptCount val="937"/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60-4A42-BA7D-52FA5FE86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'014C'!$AE$11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'014C'!$AE$14:$AE$950</c:f>
              <c:numCache>
                <c:formatCode>0</c:formatCode>
                <c:ptCount val="937"/>
                <c:pt idx="0">
                  <c:v>198.24858757061662</c:v>
                </c:pt>
                <c:pt idx="1">
                  <c:v>229.10546139359423</c:v>
                </c:pt>
                <c:pt idx="2">
                  <c:v>326.04519774010862</c:v>
                </c:pt>
                <c:pt idx="3">
                  <c:v>353.35216572504567</c:v>
                </c:pt>
                <c:pt idx="4">
                  <c:v>290.5461393596982</c:v>
                </c:pt>
                <c:pt idx="5">
                  <c:v>280.71563088511823</c:v>
                </c:pt>
                <c:pt idx="6">
                  <c:v>291.09227871939441</c:v>
                </c:pt>
                <c:pt idx="7">
                  <c:v>284.26553672315862</c:v>
                </c:pt>
                <c:pt idx="8">
                  <c:v>248.76647834274823</c:v>
                </c:pt>
                <c:pt idx="9">
                  <c:v>236.47834274952621</c:v>
                </c:pt>
                <c:pt idx="10">
                  <c:v>240.30131826741777</c:v>
                </c:pt>
                <c:pt idx="11">
                  <c:v>231.56308851223616</c:v>
                </c:pt>
                <c:pt idx="12">
                  <c:v>241.39359698681619</c:v>
                </c:pt>
                <c:pt idx="13">
                  <c:v>195.79096045197463</c:v>
                </c:pt>
                <c:pt idx="14">
                  <c:v>172.03389830508397</c:v>
                </c:pt>
                <c:pt idx="15">
                  <c:v>206.44067796610199</c:v>
                </c:pt>
                <c:pt idx="16">
                  <c:v>234.29378531072931</c:v>
                </c:pt>
                <c:pt idx="17">
                  <c:v>202.61770244821045</c:v>
                </c:pt>
                <c:pt idx="18">
                  <c:v>191.96798493408306</c:v>
                </c:pt>
                <c:pt idx="19">
                  <c:v>205.62146892654863</c:v>
                </c:pt>
                <c:pt idx="20">
                  <c:v>198.24858757061662</c:v>
                </c:pt>
                <c:pt idx="21">
                  <c:v>217.63653483991948</c:v>
                </c:pt>
                <c:pt idx="22">
                  <c:v>295.1883239171371</c:v>
                </c:pt>
                <c:pt idx="23">
                  <c:v>344.88700564971532</c:v>
                </c:pt>
                <c:pt idx="24">
                  <c:v>399.5009416195835</c:v>
                </c:pt>
                <c:pt idx="25">
                  <c:v>250.13182674199174</c:v>
                </c:pt>
                <c:pt idx="26">
                  <c:v>235.11299435028269</c:v>
                </c:pt>
                <c:pt idx="27">
                  <c:v>217.63653483991948</c:v>
                </c:pt>
                <c:pt idx="28">
                  <c:v>205.34839924670351</c:v>
                </c:pt>
                <c:pt idx="29">
                  <c:v>212.72128060263555</c:v>
                </c:pt>
                <c:pt idx="30">
                  <c:v>211.35593220338598</c:v>
                </c:pt>
                <c:pt idx="31">
                  <c:v>198.24858757061662</c:v>
                </c:pt>
                <c:pt idx="32">
                  <c:v>268.15442561205111</c:v>
                </c:pt>
                <c:pt idx="33">
                  <c:v>169.57627118643595</c:v>
                </c:pt>
                <c:pt idx="34">
                  <c:v>170.12241054613818</c:v>
                </c:pt>
                <c:pt idx="35">
                  <c:v>186.50659133709686</c:v>
                </c:pt>
                <c:pt idx="36">
                  <c:v>196.88323917137308</c:v>
                </c:pt>
                <c:pt idx="37">
                  <c:v>189.23728813558998</c:v>
                </c:pt>
                <c:pt idx="38">
                  <c:v>196.88323917137308</c:v>
                </c:pt>
                <c:pt idx="39">
                  <c:v>199.61393596986619</c:v>
                </c:pt>
                <c:pt idx="40">
                  <c:v>274.98116760828083</c:v>
                </c:pt>
                <c:pt idx="41">
                  <c:v>231.83615819208725</c:v>
                </c:pt>
                <c:pt idx="42">
                  <c:v>226.64783427495223</c:v>
                </c:pt>
                <c:pt idx="43">
                  <c:v>223.644067796608</c:v>
                </c:pt>
                <c:pt idx="44">
                  <c:v>230.74387947268889</c:v>
                </c:pt>
                <c:pt idx="45">
                  <c:v>232.1092278719384</c:v>
                </c:pt>
                <c:pt idx="46">
                  <c:v>507.09039548022531</c:v>
                </c:pt>
                <c:pt idx="47">
                  <c:v>949.73634651600241</c:v>
                </c:pt>
                <c:pt idx="48">
                  <c:v>270.88512241054417</c:v>
                </c:pt>
                <c:pt idx="49">
                  <c:v>183.77589453860375</c:v>
                </c:pt>
                <c:pt idx="50">
                  <c:v>172.58003766478018</c:v>
                </c:pt>
                <c:pt idx="51">
                  <c:v>193.87947269302887</c:v>
                </c:pt>
                <c:pt idx="52">
                  <c:v>200.1600753295624</c:v>
                </c:pt>
                <c:pt idx="53">
                  <c:v>221.45951035781104</c:v>
                </c:pt>
                <c:pt idx="54">
                  <c:v>179.67984934086104</c:v>
                </c:pt>
                <c:pt idx="55">
                  <c:v>353.07909604519455</c:v>
                </c:pt>
                <c:pt idx="56">
                  <c:v>463.12617702447835</c:v>
                </c:pt>
                <c:pt idx="57">
                  <c:v>564.7080979284317</c:v>
                </c:pt>
                <c:pt idx="58">
                  <c:v>504.08662900188108</c:v>
                </c:pt>
                <c:pt idx="59">
                  <c:v>317.03389830508195</c:v>
                </c:pt>
                <c:pt idx="60">
                  <c:v>237.02448210922233</c:v>
                </c:pt>
                <c:pt idx="61">
                  <c:v>290.27306967984708</c:v>
                </c:pt>
                <c:pt idx="62">
                  <c:v>348.983050847458</c:v>
                </c:pt>
                <c:pt idx="63">
                  <c:v>317.58003766477816</c:v>
                </c:pt>
                <c:pt idx="64">
                  <c:v>309.93408662900111</c:v>
                </c:pt>
                <c:pt idx="65">
                  <c:v>307.20338983050794</c:v>
                </c:pt>
                <c:pt idx="66">
                  <c:v>317.85310734462934</c:v>
                </c:pt>
                <c:pt idx="67">
                  <c:v>351.16760828624888</c:v>
                </c:pt>
                <c:pt idx="68">
                  <c:v>373.83239171374714</c:v>
                </c:pt>
                <c:pt idx="69">
                  <c:v>390.76271186440198</c:v>
                </c:pt>
                <c:pt idx="70">
                  <c:v>394.03954802259722</c:v>
                </c:pt>
                <c:pt idx="71">
                  <c:v>371.64783427495018</c:v>
                </c:pt>
                <c:pt idx="72">
                  <c:v>356.35593220339001</c:v>
                </c:pt>
                <c:pt idx="73">
                  <c:v>351.98681732579621</c:v>
                </c:pt>
                <c:pt idx="74">
                  <c:v>339.69868173258021</c:v>
                </c:pt>
                <c:pt idx="75">
                  <c:v>308.29566854990037</c:v>
                </c:pt>
                <c:pt idx="76">
                  <c:v>285.08474576271203</c:v>
                </c:pt>
                <c:pt idx="77">
                  <c:v>271.70433145009156</c:v>
                </c:pt>
                <c:pt idx="78">
                  <c:v>257.23163841807866</c:v>
                </c:pt>
                <c:pt idx="79">
                  <c:v>257.23163841807866</c:v>
                </c:pt>
                <c:pt idx="80">
                  <c:v>261.32768361581532</c:v>
                </c:pt>
                <c:pt idx="81">
                  <c:v>282.35404896421284</c:v>
                </c:pt>
                <c:pt idx="82">
                  <c:v>342.42937853107327</c:v>
                </c:pt>
                <c:pt idx="83">
                  <c:v>288.3615819209013</c:v>
                </c:pt>
                <c:pt idx="84">
                  <c:v>271.15819209039535</c:v>
                </c:pt>
                <c:pt idx="85">
                  <c:v>268.15442561205111</c:v>
                </c:pt>
                <c:pt idx="86">
                  <c:v>263.78531073446328</c:v>
                </c:pt>
                <c:pt idx="87">
                  <c:v>283.44632768361123</c:v>
                </c:pt>
                <c:pt idx="88">
                  <c:v>393.76647834274615</c:v>
                </c:pt>
                <c:pt idx="89">
                  <c:v>1893.4651600753284</c:v>
                </c:pt>
                <c:pt idx="90">
                  <c:v>1530.2824858757026</c:v>
                </c:pt>
                <c:pt idx="91">
                  <c:v>819.48210922786836</c:v>
                </c:pt>
                <c:pt idx="92">
                  <c:v>458.48399246703946</c:v>
                </c:pt>
                <c:pt idx="93">
                  <c:v>705.06591337099701</c:v>
                </c:pt>
                <c:pt idx="94">
                  <c:v>361.271186440674</c:v>
                </c:pt>
                <c:pt idx="95">
                  <c:v>286.72316384180664</c:v>
                </c:pt>
                <c:pt idx="96">
                  <c:v>260.23540489641681</c:v>
                </c:pt>
                <c:pt idx="97">
                  <c:v>273.61581920903734</c:v>
                </c:pt>
                <c:pt idx="98">
                  <c:v>350.89453860639776</c:v>
                </c:pt>
                <c:pt idx="99">
                  <c:v>292.45762711864398</c:v>
                </c:pt>
                <c:pt idx="100">
                  <c:v>264.87758945385571</c:v>
                </c:pt>
                <c:pt idx="101">
                  <c:v>563.61581920903939</c:v>
                </c:pt>
                <c:pt idx="102">
                  <c:v>573.44632768361328</c:v>
                </c:pt>
                <c:pt idx="103">
                  <c:v>387.48587570621265</c:v>
                </c:pt>
                <c:pt idx="104">
                  <c:v>312.66478342749417</c:v>
                </c:pt>
                <c:pt idx="105">
                  <c:v>276.3465160075304</c:v>
                </c:pt>
                <c:pt idx="106">
                  <c:v>265.69679849340304</c:v>
                </c:pt>
                <c:pt idx="107">
                  <c:v>269.51977401129454</c:v>
                </c:pt>
                <c:pt idx="108">
                  <c:v>269.24670433144951</c:v>
                </c:pt>
                <c:pt idx="109">
                  <c:v>269.51977401129454</c:v>
                </c:pt>
                <c:pt idx="110">
                  <c:v>271.97740112994262</c:v>
                </c:pt>
                <c:pt idx="111">
                  <c:v>265.69679849340304</c:v>
                </c:pt>
                <c:pt idx="112">
                  <c:v>264.05838041430837</c:v>
                </c:pt>
                <c:pt idx="113">
                  <c:v>262.14689265536265</c:v>
                </c:pt>
                <c:pt idx="114">
                  <c:v>266.78907721280154</c:v>
                </c:pt>
                <c:pt idx="115">
                  <c:v>266.51600753295645</c:v>
                </c:pt>
                <c:pt idx="116">
                  <c:v>273.61581920903734</c:v>
                </c:pt>
                <c:pt idx="117">
                  <c:v>277.71186440677997</c:v>
                </c:pt>
                <c:pt idx="118">
                  <c:v>276.3465160075304</c:v>
                </c:pt>
                <c:pt idx="119">
                  <c:v>301.19585687381948</c:v>
                </c:pt>
                <c:pt idx="120">
                  <c:v>285.08474576271203</c:v>
                </c:pt>
                <c:pt idx="121">
                  <c:v>337.51412429378331</c:v>
                </c:pt>
                <c:pt idx="122">
                  <c:v>346.52542372880998</c:v>
                </c:pt>
                <c:pt idx="123">
                  <c:v>297.91902071563021</c:v>
                </c:pt>
                <c:pt idx="124">
                  <c:v>307.47645951035304</c:v>
                </c:pt>
                <c:pt idx="125">
                  <c:v>311.84557438794684</c:v>
                </c:pt>
                <c:pt idx="126">
                  <c:v>285.90395480225931</c:v>
                </c:pt>
                <c:pt idx="127">
                  <c:v>274.98116760828083</c:v>
                </c:pt>
                <c:pt idx="128">
                  <c:v>267.33521657250378</c:v>
                </c:pt>
                <c:pt idx="129">
                  <c:v>275.254237288132</c:v>
                </c:pt>
                <c:pt idx="130">
                  <c:v>268.97363465159845</c:v>
                </c:pt>
                <c:pt idx="131">
                  <c:v>273.06967984934107</c:v>
                </c:pt>
                <c:pt idx="132">
                  <c:v>275.52730696798307</c:v>
                </c:pt>
                <c:pt idx="133">
                  <c:v>291.36534839924559</c:v>
                </c:pt>
                <c:pt idx="134">
                  <c:v>303.10734463276526</c:v>
                </c:pt>
                <c:pt idx="135">
                  <c:v>290.5461393596982</c:v>
                </c:pt>
                <c:pt idx="136">
                  <c:v>292.45762711864398</c:v>
                </c:pt>
                <c:pt idx="137">
                  <c:v>290.81920903954324</c:v>
                </c:pt>
                <c:pt idx="138">
                  <c:v>299.2843691148737</c:v>
                </c:pt>
                <c:pt idx="139">
                  <c:v>292.73069679848902</c:v>
                </c:pt>
                <c:pt idx="140">
                  <c:v>289.45386064029975</c:v>
                </c:pt>
                <c:pt idx="141">
                  <c:v>284.26553672315862</c:v>
                </c:pt>
                <c:pt idx="142">
                  <c:v>286.99623352165167</c:v>
                </c:pt>
                <c:pt idx="143">
                  <c:v>293.54990583803641</c:v>
                </c:pt>
                <c:pt idx="144">
                  <c:v>299.83050847457594</c:v>
                </c:pt>
                <c:pt idx="145">
                  <c:v>290.5461393596982</c:v>
                </c:pt>
                <c:pt idx="146">
                  <c:v>282.08097928436774</c:v>
                </c:pt>
                <c:pt idx="147">
                  <c:v>291.09227871939441</c:v>
                </c:pt>
                <c:pt idx="148">
                  <c:v>299.2843691148737</c:v>
                </c:pt>
                <c:pt idx="149">
                  <c:v>320.03766478342624</c:v>
                </c:pt>
                <c:pt idx="150">
                  <c:v>298.46516007532642</c:v>
                </c:pt>
                <c:pt idx="151">
                  <c:v>315.66854990583238</c:v>
                </c:pt>
                <c:pt idx="152">
                  <c:v>368.37099811676092</c:v>
                </c:pt>
                <c:pt idx="153">
                  <c:v>323.58757062146663</c:v>
                </c:pt>
                <c:pt idx="154">
                  <c:v>308.02259887005528</c:v>
                </c:pt>
                <c:pt idx="155">
                  <c:v>320.58380414312239</c:v>
                </c:pt>
                <c:pt idx="156">
                  <c:v>286.72316384180664</c:v>
                </c:pt>
                <c:pt idx="157">
                  <c:v>274.70809792843573</c:v>
                </c:pt>
                <c:pt idx="158">
                  <c:v>299.01129943502258</c:v>
                </c:pt>
                <c:pt idx="159">
                  <c:v>313.4839924670415</c:v>
                </c:pt>
                <c:pt idx="160">
                  <c:v>311.29943502824466</c:v>
                </c:pt>
                <c:pt idx="161">
                  <c:v>295.73446327683325</c:v>
                </c:pt>
                <c:pt idx="162">
                  <c:v>312.11864406779193</c:v>
                </c:pt>
                <c:pt idx="163">
                  <c:v>323.86064030131774</c:v>
                </c:pt>
                <c:pt idx="164">
                  <c:v>315.9416195856835</c:v>
                </c:pt>
                <c:pt idx="165">
                  <c:v>311.84557438794684</c:v>
                </c:pt>
                <c:pt idx="166">
                  <c:v>320.85687382297351</c:v>
                </c:pt>
                <c:pt idx="167">
                  <c:v>320.58380414312239</c:v>
                </c:pt>
                <c:pt idx="168">
                  <c:v>331.77966101694591</c:v>
                </c:pt>
                <c:pt idx="169">
                  <c:v>330.14124293785125</c:v>
                </c:pt>
                <c:pt idx="170">
                  <c:v>324.95291902071017</c:v>
                </c:pt>
                <c:pt idx="171">
                  <c:v>314.03013182673772</c:v>
                </c:pt>
                <c:pt idx="172">
                  <c:v>312.66478342749417</c:v>
                </c:pt>
                <c:pt idx="173">
                  <c:v>317.58003766477816</c:v>
                </c:pt>
                <c:pt idx="174">
                  <c:v>322.222222222217</c:v>
                </c:pt>
                <c:pt idx="175">
                  <c:v>336.42184557438486</c:v>
                </c:pt>
                <c:pt idx="176">
                  <c:v>339.97175141242525</c:v>
                </c:pt>
                <c:pt idx="177">
                  <c:v>344.88700564971532</c:v>
                </c:pt>
                <c:pt idx="178">
                  <c:v>339.69868173258021</c:v>
                </c:pt>
                <c:pt idx="179">
                  <c:v>344.06779661016793</c:v>
                </c:pt>
                <c:pt idx="180">
                  <c:v>339.42561205272909</c:v>
                </c:pt>
                <c:pt idx="181">
                  <c:v>346.25235404895886</c:v>
                </c:pt>
                <c:pt idx="182">
                  <c:v>357.44821092278238</c:v>
                </c:pt>
                <c:pt idx="183">
                  <c:v>363.45574387947079</c:v>
                </c:pt>
                <c:pt idx="184">
                  <c:v>362.90960451976861</c:v>
                </c:pt>
                <c:pt idx="185">
                  <c:v>362.09039548022122</c:v>
                </c:pt>
                <c:pt idx="186">
                  <c:v>373.2862523540449</c:v>
                </c:pt>
                <c:pt idx="187">
                  <c:v>376.0169491525379</c:v>
                </c:pt>
                <c:pt idx="188">
                  <c:v>362.90960451976861</c:v>
                </c:pt>
                <c:pt idx="189">
                  <c:v>365.09416195856551</c:v>
                </c:pt>
                <c:pt idx="190">
                  <c:v>374.3785310734433</c:v>
                </c:pt>
                <c:pt idx="191">
                  <c:v>375.19774011299063</c:v>
                </c:pt>
                <c:pt idx="192">
                  <c:v>378.74764595103113</c:v>
                </c:pt>
                <c:pt idx="193">
                  <c:v>375.19774011299063</c:v>
                </c:pt>
                <c:pt idx="194">
                  <c:v>366.73258003766011</c:v>
                </c:pt>
                <c:pt idx="195">
                  <c:v>377.38229755178753</c:v>
                </c:pt>
                <c:pt idx="196">
                  <c:v>363.72881355932196</c:v>
                </c:pt>
                <c:pt idx="197">
                  <c:v>408.78531073446135</c:v>
                </c:pt>
                <c:pt idx="198">
                  <c:v>401.95856873822555</c:v>
                </c:pt>
                <c:pt idx="199">
                  <c:v>395.67796610169194</c:v>
                </c:pt>
                <c:pt idx="200">
                  <c:v>401.68549905838046</c:v>
                </c:pt>
                <c:pt idx="201">
                  <c:v>387.75894538606377</c:v>
                </c:pt>
                <c:pt idx="202">
                  <c:v>380.38606403013176</c:v>
                </c:pt>
                <c:pt idx="203">
                  <c:v>379.56685499057841</c:v>
                </c:pt>
                <c:pt idx="204">
                  <c:v>372.74011299434858</c:v>
                </c:pt>
                <c:pt idx="205">
                  <c:v>385.3013182674157</c:v>
                </c:pt>
                <c:pt idx="206">
                  <c:v>410.69679849340702</c:v>
                </c:pt>
                <c:pt idx="207">
                  <c:v>425.98870056496736</c:v>
                </c:pt>
                <c:pt idx="208">
                  <c:v>424.3502824858727</c:v>
                </c:pt>
                <c:pt idx="209">
                  <c:v>424.3502824858727</c:v>
                </c:pt>
                <c:pt idx="210">
                  <c:v>415.88512241054212</c:v>
                </c:pt>
                <c:pt idx="211">
                  <c:v>424.07721280602146</c:v>
                </c:pt>
                <c:pt idx="212">
                  <c:v>416.70433145008957</c:v>
                </c:pt>
                <c:pt idx="213">
                  <c:v>465.58380414312649</c:v>
                </c:pt>
                <c:pt idx="214">
                  <c:v>531.93973634651445</c:v>
                </c:pt>
                <c:pt idx="215">
                  <c:v>457.11864406779597</c:v>
                </c:pt>
                <c:pt idx="216">
                  <c:v>457.11864406779597</c:v>
                </c:pt>
                <c:pt idx="217">
                  <c:v>450.29190207156006</c:v>
                </c:pt>
                <c:pt idx="218">
                  <c:v>445.64971751412133</c:v>
                </c:pt>
                <c:pt idx="219">
                  <c:v>440.46139359698617</c:v>
                </c:pt>
                <c:pt idx="220">
                  <c:v>446.74199623351979</c:v>
                </c:pt>
                <c:pt idx="221">
                  <c:v>438.54990583804039</c:v>
                </c:pt>
                <c:pt idx="222">
                  <c:v>434.72693032014888</c:v>
                </c:pt>
                <c:pt idx="223">
                  <c:v>438.27683615818944</c:v>
                </c:pt>
                <c:pt idx="224">
                  <c:v>442.64595103577705</c:v>
                </c:pt>
                <c:pt idx="225">
                  <c:v>450.01883239170911</c:v>
                </c:pt>
                <c:pt idx="226">
                  <c:v>444.55743879472283</c:v>
                </c:pt>
                <c:pt idx="227">
                  <c:v>441.82674199622971</c:v>
                </c:pt>
                <c:pt idx="228">
                  <c:v>448.92655367231674</c:v>
                </c:pt>
                <c:pt idx="229">
                  <c:v>447.83427495291824</c:v>
                </c:pt>
                <c:pt idx="230">
                  <c:v>459.8493408662892</c:v>
                </c:pt>
                <c:pt idx="231">
                  <c:v>460.94161958568759</c:v>
                </c:pt>
                <c:pt idx="232">
                  <c:v>459.30320150658679</c:v>
                </c:pt>
                <c:pt idx="233">
                  <c:v>456.84557438794491</c:v>
                </c:pt>
                <c:pt idx="234">
                  <c:v>454.66101694914789</c:v>
                </c:pt>
                <c:pt idx="235">
                  <c:v>458.48399246703946</c:v>
                </c:pt>
                <c:pt idx="236">
                  <c:v>466.94915254236992</c:v>
                </c:pt>
                <c:pt idx="237">
                  <c:v>476.23352165724771</c:v>
                </c:pt>
                <c:pt idx="238">
                  <c:v>479.23728813559194</c:v>
                </c:pt>
                <c:pt idx="239">
                  <c:v>482.24105461393617</c:v>
                </c:pt>
                <c:pt idx="240">
                  <c:v>485.5178907721255</c:v>
                </c:pt>
                <c:pt idx="241">
                  <c:v>491.52542372880788</c:v>
                </c:pt>
                <c:pt idx="242">
                  <c:v>498.07909604519256</c:v>
                </c:pt>
                <c:pt idx="243">
                  <c:v>502.72128060263157</c:v>
                </c:pt>
                <c:pt idx="244">
                  <c:v>513.09792843690775</c:v>
                </c:pt>
                <c:pt idx="245">
                  <c:v>511.73258003766421</c:v>
                </c:pt>
                <c:pt idx="246">
                  <c:v>516.10169491525198</c:v>
                </c:pt>
                <c:pt idx="247">
                  <c:v>522.10922787193431</c:v>
                </c:pt>
                <c:pt idx="248">
                  <c:v>530.02824858756856</c:v>
                </c:pt>
                <c:pt idx="249">
                  <c:v>536.03578154425099</c:v>
                </c:pt>
                <c:pt idx="250">
                  <c:v>537.12806026364956</c:v>
                </c:pt>
                <c:pt idx="251">
                  <c:v>540.13182674199379</c:v>
                </c:pt>
                <c:pt idx="252">
                  <c:v>527.57062146892656</c:v>
                </c:pt>
                <c:pt idx="253">
                  <c:v>511.45951035781309</c:v>
                </c:pt>
                <c:pt idx="254">
                  <c:v>518.01318267419776</c:v>
                </c:pt>
                <c:pt idx="255">
                  <c:v>536.58192090395335</c:v>
                </c:pt>
                <c:pt idx="256">
                  <c:v>519.92467043314343</c:v>
                </c:pt>
                <c:pt idx="257">
                  <c:v>502.44821092278642</c:v>
                </c:pt>
                <c:pt idx="258">
                  <c:v>509.54802259886731</c:v>
                </c:pt>
                <c:pt idx="259">
                  <c:v>511.45951035781309</c:v>
                </c:pt>
                <c:pt idx="260">
                  <c:v>520.47080979283976</c:v>
                </c:pt>
                <c:pt idx="261">
                  <c:v>533.85122410546023</c:v>
                </c:pt>
                <c:pt idx="262">
                  <c:v>533.30508474575788</c:v>
                </c:pt>
                <c:pt idx="263">
                  <c:v>542.58945386063567</c:v>
                </c:pt>
                <c:pt idx="264">
                  <c:v>537.12806026364956</c:v>
                </c:pt>
                <c:pt idx="265">
                  <c:v>551.87382297551346</c:v>
                </c:pt>
                <c:pt idx="266">
                  <c:v>556.24293785310738</c:v>
                </c:pt>
                <c:pt idx="267">
                  <c:v>553.78531073445924</c:v>
                </c:pt>
                <c:pt idx="268">
                  <c:v>554.05838041431048</c:v>
                </c:pt>
                <c:pt idx="269">
                  <c:v>561.15819209039125</c:v>
                </c:pt>
                <c:pt idx="270">
                  <c:v>557.33521657249969</c:v>
                </c:pt>
                <c:pt idx="271">
                  <c:v>559.51977401129648</c:v>
                </c:pt>
                <c:pt idx="272">
                  <c:v>559.79284369114782</c:v>
                </c:pt>
                <c:pt idx="273">
                  <c:v>554.87758945385781</c:v>
                </c:pt>
                <c:pt idx="274">
                  <c:v>562.2504708097897</c:v>
                </c:pt>
                <c:pt idx="275">
                  <c:v>570.98870056497128</c:v>
                </c:pt>
                <c:pt idx="276">
                  <c:v>580.54613935969417</c:v>
                </c:pt>
                <c:pt idx="277">
                  <c:v>579.18079096045062</c:v>
                </c:pt>
                <c:pt idx="278">
                  <c:v>577.81544256120105</c:v>
                </c:pt>
                <c:pt idx="279">
                  <c:v>580.27306967984919</c:v>
                </c:pt>
                <c:pt idx="280">
                  <c:v>581.63841807909262</c:v>
                </c:pt>
                <c:pt idx="281">
                  <c:v>584.64218455743685</c:v>
                </c:pt>
                <c:pt idx="282">
                  <c:v>589.01129943502451</c:v>
                </c:pt>
                <c:pt idx="283">
                  <c:v>590.10357815442308</c:v>
                </c:pt>
                <c:pt idx="284">
                  <c:v>585.73446327683519</c:v>
                </c:pt>
                <c:pt idx="285">
                  <c:v>588.73822975517339</c:v>
                </c:pt>
                <c:pt idx="286">
                  <c:v>587.09981167607884</c:v>
                </c:pt>
                <c:pt idx="287">
                  <c:v>597.7495291902062</c:v>
                </c:pt>
                <c:pt idx="288">
                  <c:v>596.11111111110552</c:v>
                </c:pt>
                <c:pt idx="289">
                  <c:v>587.37288135592985</c:v>
                </c:pt>
                <c:pt idx="290">
                  <c:v>593.10734463276731</c:v>
                </c:pt>
                <c:pt idx="291">
                  <c:v>601.29943502824665</c:v>
                </c:pt>
                <c:pt idx="292">
                  <c:v>606.76082862523276</c:v>
                </c:pt>
                <c:pt idx="293">
                  <c:v>595.29190207155818</c:v>
                </c:pt>
                <c:pt idx="294">
                  <c:v>587.09981167607884</c:v>
                </c:pt>
                <c:pt idx="295">
                  <c:v>590.10357815442308</c:v>
                </c:pt>
                <c:pt idx="296">
                  <c:v>588.19209039547729</c:v>
                </c:pt>
                <c:pt idx="297">
                  <c:v>605.12241054613821</c:v>
                </c:pt>
                <c:pt idx="298">
                  <c:v>591.74199623351774</c:v>
                </c:pt>
                <c:pt idx="299">
                  <c:v>569.62335216572171</c:v>
                </c:pt>
                <c:pt idx="300">
                  <c:v>727.18455743879281</c:v>
                </c:pt>
                <c:pt idx="301">
                  <c:v>664.10546139359417</c:v>
                </c:pt>
                <c:pt idx="302">
                  <c:v>687.86252354048486</c:v>
                </c:pt>
                <c:pt idx="303">
                  <c:v>663.83239171374305</c:v>
                </c:pt>
                <c:pt idx="304">
                  <c:v>871.09227871939243</c:v>
                </c:pt>
                <c:pt idx="305">
                  <c:v>643.35216572504169</c:v>
                </c:pt>
                <c:pt idx="306">
                  <c:v>928.4369114877536</c:v>
                </c:pt>
                <c:pt idx="307">
                  <c:v>1095.0094161958516</c:v>
                </c:pt>
                <c:pt idx="308">
                  <c:v>1263.2203389830502</c:v>
                </c:pt>
                <c:pt idx="309">
                  <c:v>1395.6591337099808</c:v>
                </c:pt>
                <c:pt idx="310">
                  <c:v>1523.1826741996217</c:v>
                </c:pt>
                <c:pt idx="311">
                  <c:v>1488.7758945386038</c:v>
                </c:pt>
                <c:pt idx="312">
                  <c:v>1618.7570621468926</c:v>
                </c:pt>
                <c:pt idx="313">
                  <c:v>1649.0677966101678</c:v>
                </c:pt>
                <c:pt idx="314">
                  <c:v>1487.410546139354</c:v>
                </c:pt>
                <c:pt idx="315">
                  <c:v>1359.887005649713</c:v>
                </c:pt>
                <c:pt idx="316">
                  <c:v>1316.1958568738173</c:v>
                </c:pt>
                <c:pt idx="317">
                  <c:v>1538.7476459510331</c:v>
                </c:pt>
                <c:pt idx="318">
                  <c:v>1564.6892655367205</c:v>
                </c:pt>
                <c:pt idx="319">
                  <c:v>1770.8568738229715</c:v>
                </c:pt>
                <c:pt idx="320">
                  <c:v>1893.1920903954772</c:v>
                </c:pt>
                <c:pt idx="321">
                  <c:v>1855.2354048964185</c:v>
                </c:pt>
                <c:pt idx="322">
                  <c:v>1878.1732580037619</c:v>
                </c:pt>
                <c:pt idx="323">
                  <c:v>1915.3107344632729</c:v>
                </c:pt>
                <c:pt idx="324">
                  <c:v>2011.704331450092</c:v>
                </c:pt>
                <c:pt idx="325">
                  <c:v>2125.3013182674158</c:v>
                </c:pt>
                <c:pt idx="326">
                  <c:v>2146.3276836158193</c:v>
                </c:pt>
                <c:pt idx="327">
                  <c:v>2221.1487758945377</c:v>
                </c:pt>
                <c:pt idx="328">
                  <c:v>2346.7608286252325</c:v>
                </c:pt>
                <c:pt idx="329">
                  <c:v>2111.1016949152536</c:v>
                </c:pt>
                <c:pt idx="330">
                  <c:v>2022.900188323915</c:v>
                </c:pt>
                <c:pt idx="331">
                  <c:v>1979.4821092278708</c:v>
                </c:pt>
                <c:pt idx="332">
                  <c:v>2046.3841807909605</c:v>
                </c:pt>
                <c:pt idx="333">
                  <c:v>2048.5687382297519</c:v>
                </c:pt>
                <c:pt idx="334">
                  <c:v>2069.3220338983037</c:v>
                </c:pt>
                <c:pt idx="335">
                  <c:v>2099.086629001883</c:v>
                </c:pt>
                <c:pt idx="336">
                  <c:v>2215.1412429378493</c:v>
                </c:pt>
                <c:pt idx="337">
                  <c:v>2352.4952919020702</c:v>
                </c:pt>
                <c:pt idx="338">
                  <c:v>2345.9416195856857</c:v>
                </c:pt>
                <c:pt idx="339">
                  <c:v>2046.1111111111095</c:v>
                </c:pt>
                <c:pt idx="340">
                  <c:v>2188.3804143126144</c:v>
                </c:pt>
                <c:pt idx="341">
                  <c:v>2141.6854990583806</c:v>
                </c:pt>
                <c:pt idx="342">
                  <c:v>2037.6459510357788</c:v>
                </c:pt>
                <c:pt idx="343">
                  <c:v>2198.4839924670391</c:v>
                </c:pt>
                <c:pt idx="344">
                  <c:v>2203.9453860640256</c:v>
                </c:pt>
                <c:pt idx="345">
                  <c:v>2092.8060263653433</c:v>
                </c:pt>
                <c:pt idx="346">
                  <c:v>2153.7005649717512</c:v>
                </c:pt>
                <c:pt idx="347">
                  <c:v>2736.9774011299387</c:v>
                </c:pt>
                <c:pt idx="348">
                  <c:v>3130.7438794726909</c:v>
                </c:pt>
                <c:pt idx="349">
                  <c:v>2584.0583804143125</c:v>
                </c:pt>
                <c:pt idx="350">
                  <c:v>2521.7984934086612</c:v>
                </c:pt>
                <c:pt idx="351">
                  <c:v>2454.6233521657196</c:v>
                </c:pt>
                <c:pt idx="352">
                  <c:v>2369.9717514124268</c:v>
                </c:pt>
                <c:pt idx="353">
                  <c:v>2322.4576271186402</c:v>
                </c:pt>
                <c:pt idx="354">
                  <c:v>2236.1676082862464</c:v>
                </c:pt>
                <c:pt idx="355">
                  <c:v>2293.5122410546146</c:v>
                </c:pt>
                <c:pt idx="356">
                  <c:v>2299.792843691147</c:v>
                </c:pt>
                <c:pt idx="357">
                  <c:v>2614.6421845574387</c:v>
                </c:pt>
                <c:pt idx="358">
                  <c:v>2630.2071563088498</c:v>
                </c:pt>
                <c:pt idx="359">
                  <c:v>2336.9303201506586</c:v>
                </c:pt>
                <c:pt idx="360">
                  <c:v>2258.0131826741977</c:v>
                </c:pt>
                <c:pt idx="361">
                  <c:v>2303.6158192090397</c:v>
                </c:pt>
                <c:pt idx="362">
                  <c:v>2339.3879472693011</c:v>
                </c:pt>
                <c:pt idx="363">
                  <c:v>2321.0922787193967</c:v>
                </c:pt>
                <c:pt idx="364">
                  <c:v>2237.8060263653474</c:v>
                </c:pt>
                <c:pt idx="365">
                  <c:v>2169.2655367231628</c:v>
                </c:pt>
                <c:pt idx="366">
                  <c:v>2210.4990583804101</c:v>
                </c:pt>
                <c:pt idx="367">
                  <c:v>2090.8945386063979</c:v>
                </c:pt>
                <c:pt idx="368">
                  <c:v>1958.4557438794727</c:v>
                </c:pt>
                <c:pt idx="369">
                  <c:v>1977.5706214689246</c:v>
                </c:pt>
                <c:pt idx="370">
                  <c:v>1971.5630885122359</c:v>
                </c:pt>
                <c:pt idx="371">
                  <c:v>1959.5480225988654</c:v>
                </c:pt>
                <c:pt idx="372">
                  <c:v>2073.6911487758916</c:v>
                </c:pt>
                <c:pt idx="373">
                  <c:v>2044.7457627118597</c:v>
                </c:pt>
                <c:pt idx="374">
                  <c:v>2047.7495291902039</c:v>
                </c:pt>
                <c:pt idx="375">
                  <c:v>2045.2919020715624</c:v>
                </c:pt>
                <c:pt idx="376">
                  <c:v>2044.7457627118597</c:v>
                </c:pt>
                <c:pt idx="377">
                  <c:v>2016.0734463276792</c:v>
                </c:pt>
                <c:pt idx="378">
                  <c:v>2007.0621468926524</c:v>
                </c:pt>
                <c:pt idx="379">
                  <c:v>1961.1864406779659</c:v>
                </c:pt>
                <c:pt idx="380">
                  <c:v>2001.3276836158152</c:v>
                </c:pt>
                <c:pt idx="381">
                  <c:v>1961.459510357811</c:v>
                </c:pt>
                <c:pt idx="382">
                  <c:v>1937.1563088512244</c:v>
                </c:pt>
                <c:pt idx="383">
                  <c:v>1975.1129943502824</c:v>
                </c:pt>
                <c:pt idx="384">
                  <c:v>1977.0244821092224</c:v>
                </c:pt>
                <c:pt idx="385">
                  <c:v>1931.4218455743871</c:v>
                </c:pt>
                <c:pt idx="386">
                  <c:v>1908.4839924670437</c:v>
                </c:pt>
                <c:pt idx="387">
                  <c:v>1875.4425612052687</c:v>
                </c:pt>
                <c:pt idx="388">
                  <c:v>1867.796610169486</c:v>
                </c:pt>
                <c:pt idx="389">
                  <c:v>1879.5386064030113</c:v>
                </c:pt>
                <c:pt idx="390">
                  <c:v>1851.4124293785273</c:v>
                </c:pt>
                <c:pt idx="391">
                  <c:v>1845.4048964218443</c:v>
                </c:pt>
                <c:pt idx="392">
                  <c:v>1872.4387947269247</c:v>
                </c:pt>
                <c:pt idx="393">
                  <c:v>1927.3258003766446</c:v>
                </c:pt>
                <c:pt idx="394">
                  <c:v>2051.5725047080955</c:v>
                </c:pt>
                <c:pt idx="395">
                  <c:v>2291.6007532956683</c:v>
                </c:pt>
                <c:pt idx="396">
                  <c:v>2033.2768361581911</c:v>
                </c:pt>
                <c:pt idx="397">
                  <c:v>1997.5047080979239</c:v>
                </c:pt>
                <c:pt idx="398">
                  <c:v>1962.8248587570608</c:v>
                </c:pt>
                <c:pt idx="399">
                  <c:v>1911.760828625233</c:v>
                </c:pt>
                <c:pt idx="400">
                  <c:v>1810.7250470809754</c:v>
                </c:pt>
                <c:pt idx="401">
                  <c:v>1820.2824858757049</c:v>
                </c:pt>
                <c:pt idx="402">
                  <c:v>1838.8512241054602</c:v>
                </c:pt>
                <c:pt idx="403">
                  <c:v>1828.2015065913329</c:v>
                </c:pt>
                <c:pt idx="404">
                  <c:v>1777.6836158192073</c:v>
                </c:pt>
                <c:pt idx="405">
                  <c:v>1712.6930320150627</c:v>
                </c:pt>
                <c:pt idx="406">
                  <c:v>1672.8248587570586</c:v>
                </c:pt>
                <c:pt idx="407">
                  <c:v>1729.8964218455687</c:v>
                </c:pt>
                <c:pt idx="408">
                  <c:v>1793.5216572504701</c:v>
                </c:pt>
                <c:pt idx="409">
                  <c:v>1821.6478342749483</c:v>
                </c:pt>
                <c:pt idx="410">
                  <c:v>1846.7702448210882</c:v>
                </c:pt>
                <c:pt idx="411">
                  <c:v>1868.6158192090388</c:v>
                </c:pt>
                <c:pt idx="412">
                  <c:v>1704.2278719397323</c:v>
                </c:pt>
                <c:pt idx="413">
                  <c:v>1555.404896421843</c:v>
                </c:pt>
                <c:pt idx="414">
                  <c:v>1509.2561205273053</c:v>
                </c:pt>
                <c:pt idx="415">
                  <c:v>1435.8003766478303</c:v>
                </c:pt>
                <c:pt idx="416">
                  <c:v>1507.3446327683594</c:v>
                </c:pt>
                <c:pt idx="417">
                  <c:v>1540.1129943502824</c:v>
                </c:pt>
                <c:pt idx="418">
                  <c:v>1634.5951035781488</c:v>
                </c:pt>
                <c:pt idx="419">
                  <c:v>1548.0320150659106</c:v>
                </c:pt>
                <c:pt idx="420">
                  <c:v>1664.6327683615789</c:v>
                </c:pt>
                <c:pt idx="421">
                  <c:v>1637.8719397363441</c:v>
                </c:pt>
                <c:pt idx="422">
                  <c:v>1598.0037664783404</c:v>
                </c:pt>
                <c:pt idx="423">
                  <c:v>2115.1977401129902</c:v>
                </c:pt>
                <c:pt idx="424">
                  <c:v>2039.2843691148737</c:v>
                </c:pt>
                <c:pt idx="425">
                  <c:v>1983.5781544256067</c:v>
                </c:pt>
                <c:pt idx="426">
                  <c:v>2279.0395480225952</c:v>
                </c:pt>
                <c:pt idx="427">
                  <c:v>2398.0979284369118</c:v>
                </c:pt>
                <c:pt idx="428">
                  <c:v>2153.9736346515961</c:v>
                </c:pt>
                <c:pt idx="429">
                  <c:v>1617.3917137476431</c:v>
                </c:pt>
                <c:pt idx="430">
                  <c:v>1299.5386064030076</c:v>
                </c:pt>
                <c:pt idx="431">
                  <c:v>1162.1845574387928</c:v>
                </c:pt>
                <c:pt idx="432">
                  <c:v>1164.0960451977385</c:v>
                </c:pt>
                <c:pt idx="433">
                  <c:v>1425.1506591337088</c:v>
                </c:pt>
                <c:pt idx="434">
                  <c:v>1963.3709981167565</c:v>
                </c:pt>
                <c:pt idx="435">
                  <c:v>2319.1807909604508</c:v>
                </c:pt>
                <c:pt idx="436">
                  <c:v>2361.7796610169476</c:v>
                </c:pt>
                <c:pt idx="437">
                  <c:v>1703.9548022598876</c:v>
                </c:pt>
                <c:pt idx="438">
                  <c:v>1557.0433145009374</c:v>
                </c:pt>
                <c:pt idx="439">
                  <c:v>1643.0602636534793</c:v>
                </c:pt>
                <c:pt idx="440">
                  <c:v>1472.3917137476451</c:v>
                </c:pt>
                <c:pt idx="441">
                  <c:v>1282.6082862523531</c:v>
                </c:pt>
                <c:pt idx="442">
                  <c:v>1254.7551789077193</c:v>
                </c:pt>
                <c:pt idx="443">
                  <c:v>1383.9171374764551</c:v>
                </c:pt>
                <c:pt idx="444">
                  <c:v>1727.984934086629</c:v>
                </c:pt>
                <c:pt idx="445">
                  <c:v>1812.6365348399218</c:v>
                </c:pt>
                <c:pt idx="446">
                  <c:v>1891.5536723163823</c:v>
                </c:pt>
                <c:pt idx="447">
                  <c:v>2038.7382297551776</c:v>
                </c:pt>
                <c:pt idx="448">
                  <c:v>2190.838041431256</c:v>
                </c:pt>
                <c:pt idx="449">
                  <c:v>2061.4030131826698</c:v>
                </c:pt>
                <c:pt idx="450">
                  <c:v>2033.5499058380362</c:v>
                </c:pt>
                <c:pt idx="451">
                  <c:v>2007.8813559321995</c:v>
                </c:pt>
                <c:pt idx="452">
                  <c:v>2022.6271186440638</c:v>
                </c:pt>
                <c:pt idx="453">
                  <c:v>2064.4067796610138</c:v>
                </c:pt>
                <c:pt idx="454">
                  <c:v>2101.2711864406733</c:v>
                </c:pt>
                <c:pt idx="455">
                  <c:v>2223.3333333333285</c:v>
                </c:pt>
                <c:pt idx="456">
                  <c:v>2234.8022598870034</c:v>
                </c:pt>
                <c:pt idx="457">
                  <c:v>2283.4086629001827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62-4D25-9615-31BDEEF2D54C}"/>
            </c:ext>
          </c:extLst>
        </c:ser>
        <c:ser>
          <c:idx val="2"/>
          <c:order val="1"/>
          <c:tx>
            <c:strRef>
              <c:f>'014C'!$AF$11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'014C'!$AF$14:$AF$950</c:f>
              <c:numCache>
                <c:formatCode>0</c:formatCode>
                <c:ptCount val="937"/>
                <c:pt idx="0">
                  <c:v>232.63413951834335</c:v>
                </c:pt>
                <c:pt idx="1">
                  <c:v>268.07164077529683</c:v>
                </c:pt>
                <c:pt idx="2">
                  <c:v>381.02487727147786</c:v>
                </c:pt>
                <c:pt idx="3">
                  <c:v>411.40718451141362</c:v>
                </c:pt>
                <c:pt idx="4">
                  <c:v>336.18502027094178</c:v>
                </c:pt>
                <c:pt idx="5">
                  <c:v>324.05142447999384</c:v>
                </c:pt>
                <c:pt idx="6">
                  <c:v>335.63375153176116</c:v>
                </c:pt>
                <c:pt idx="7">
                  <c:v>326.56598043946951</c:v>
                </c:pt>
                <c:pt idx="8">
                  <c:v>283.26685299310691</c:v>
                </c:pt>
                <c:pt idx="9">
                  <c:v>267.8623164041814</c:v>
                </c:pt>
                <c:pt idx="10">
                  <c:v>271.31842453786322</c:v>
                </c:pt>
                <c:pt idx="11">
                  <c:v>259.85623864987559</c:v>
                </c:pt>
                <c:pt idx="12">
                  <c:v>270.53603868730312</c:v>
                </c:pt>
                <c:pt idx="13">
                  <c:v>215.5323557907214</c:v>
                </c:pt>
                <c:pt idx="14">
                  <c:v>185.46491889016662</c:v>
                </c:pt>
                <c:pt idx="15">
                  <c:v>224.66796396606395</c:v>
                </c:pt>
                <c:pt idx="16">
                  <c:v>256.44161724702155</c:v>
                </c:pt>
                <c:pt idx="17">
                  <c:v>223.92715277261169</c:v>
                </c:pt>
                <c:pt idx="18">
                  <c:v>209.07211322590317</c:v>
                </c:pt>
                <c:pt idx="19">
                  <c:v>233.04827400007323</c:v>
                </c:pt>
                <c:pt idx="20">
                  <c:v>230.89388011805832</c:v>
                </c:pt>
                <c:pt idx="21">
                  <c:v>251.53327580067418</c:v>
                </c:pt>
                <c:pt idx="22">
                  <c:v>339.96629597485838</c:v>
                </c:pt>
                <c:pt idx="23">
                  <c:v>389.1827035767451</c:v>
                </c:pt>
                <c:pt idx="24">
                  <c:v>449.96958850659951</c:v>
                </c:pt>
                <c:pt idx="25">
                  <c:v>274.00053911109723</c:v>
                </c:pt>
                <c:pt idx="26">
                  <c:v>255.39381845818656</c:v>
                </c:pt>
                <c:pt idx="27">
                  <c:v>233.50575660246076</c:v>
                </c:pt>
                <c:pt idx="28">
                  <c:v>218.05961839424961</c:v>
                </c:pt>
                <c:pt idx="29">
                  <c:v>225.93649585073547</c:v>
                </c:pt>
                <c:pt idx="30">
                  <c:v>223.50190179253809</c:v>
                </c:pt>
                <c:pt idx="31">
                  <c:v>207.28439573290467</c:v>
                </c:pt>
                <c:pt idx="32">
                  <c:v>288.73985793009882</c:v>
                </c:pt>
                <c:pt idx="33">
                  <c:v>172.68088572691678</c:v>
                </c:pt>
                <c:pt idx="34">
                  <c:v>172.7655113223006</c:v>
                </c:pt>
                <c:pt idx="35">
                  <c:v>191.34272137169671</c:v>
                </c:pt>
                <c:pt idx="36">
                  <c:v>202.69623951735417</c:v>
                </c:pt>
                <c:pt idx="37">
                  <c:v>193.42392263651035</c:v>
                </c:pt>
                <c:pt idx="38">
                  <c:v>201.52325469405963</c:v>
                </c:pt>
                <c:pt idx="39">
                  <c:v>203.95953936320487</c:v>
                </c:pt>
                <c:pt idx="40">
                  <c:v>291.83497029561124</c:v>
                </c:pt>
                <c:pt idx="41">
                  <c:v>240.9134597732218</c:v>
                </c:pt>
                <c:pt idx="42">
                  <c:v>234.39726365161562</c:v>
                </c:pt>
                <c:pt idx="43">
                  <c:v>229.93631506631027</c:v>
                </c:pt>
                <c:pt idx="44">
                  <c:v>237.42433144456177</c:v>
                </c:pt>
                <c:pt idx="45">
                  <c:v>238.18672124795216</c:v>
                </c:pt>
                <c:pt idx="46">
                  <c:v>560.86047523150364</c:v>
                </c:pt>
                <c:pt idx="47">
                  <c:v>1078.8628407080507</c:v>
                </c:pt>
                <c:pt idx="48">
                  <c:v>279.84885795129782</c:v>
                </c:pt>
                <c:pt idx="49">
                  <c:v>175.63947655508298</c:v>
                </c:pt>
                <c:pt idx="50">
                  <c:v>163.19443893021628</c:v>
                </c:pt>
                <c:pt idx="51">
                  <c:v>187.03428078232429</c:v>
                </c:pt>
                <c:pt idx="52">
                  <c:v>193.30891210417559</c:v>
                </c:pt>
                <c:pt idx="53">
                  <c:v>217.40356387445141</c:v>
                </c:pt>
                <c:pt idx="54">
                  <c:v>166.10186826523963</c:v>
                </c:pt>
                <c:pt idx="55">
                  <c:v>372.16919295451203</c:v>
                </c:pt>
                <c:pt idx="56">
                  <c:v>502.81532335487378</c:v>
                </c:pt>
                <c:pt idx="57">
                  <c:v>619.56068847392214</c:v>
                </c:pt>
                <c:pt idx="58">
                  <c:v>547.81862723053337</c:v>
                </c:pt>
                <c:pt idx="59">
                  <c:v>324.89666416229562</c:v>
                </c:pt>
                <c:pt idx="60">
                  <c:v>230.16700048450343</c:v>
                </c:pt>
                <c:pt idx="61">
                  <c:v>291.74344066788512</c:v>
                </c:pt>
                <c:pt idx="62">
                  <c:v>359.66184655031219</c:v>
                </c:pt>
                <c:pt idx="63">
                  <c:v>319.97370302386321</c:v>
                </c:pt>
                <c:pt idx="64">
                  <c:v>308.66146097387355</c:v>
                </c:pt>
                <c:pt idx="65">
                  <c:v>305.20155152755927</c:v>
                </c:pt>
                <c:pt idx="66">
                  <c:v>318.57534848487182</c:v>
                </c:pt>
                <c:pt idx="67">
                  <c:v>356.42431131808036</c:v>
                </c:pt>
                <c:pt idx="68">
                  <c:v>382.66983075217348</c:v>
                </c:pt>
                <c:pt idx="69">
                  <c:v>401.47729588100384</c:v>
                </c:pt>
                <c:pt idx="70">
                  <c:v>404.65345546592579</c:v>
                </c:pt>
                <c:pt idx="71">
                  <c:v>377.55331800780067</c:v>
                </c:pt>
                <c:pt idx="72">
                  <c:v>358.42628539255537</c:v>
                </c:pt>
                <c:pt idx="73">
                  <c:v>354.36487687990109</c:v>
                </c:pt>
                <c:pt idx="74">
                  <c:v>340.37854972553544</c:v>
                </c:pt>
                <c:pt idx="75">
                  <c:v>303.97693412320984</c:v>
                </c:pt>
                <c:pt idx="76">
                  <c:v>276.86985856818001</c:v>
                </c:pt>
                <c:pt idx="77">
                  <c:v>260.09563912933083</c:v>
                </c:pt>
                <c:pt idx="78">
                  <c:v>243.43524035167835</c:v>
                </c:pt>
                <c:pt idx="79">
                  <c:v>243.19831577900266</c:v>
                </c:pt>
                <c:pt idx="80">
                  <c:v>247.69706467096117</c:v>
                </c:pt>
                <c:pt idx="81">
                  <c:v>272.19184030575326</c:v>
                </c:pt>
                <c:pt idx="82">
                  <c:v>341.44092769477749</c:v>
                </c:pt>
                <c:pt idx="83">
                  <c:v>273.26826223310542</c:v>
                </c:pt>
                <c:pt idx="84">
                  <c:v>253.08326684194228</c:v>
                </c:pt>
                <c:pt idx="85">
                  <c:v>249.92612323813483</c:v>
                </c:pt>
                <c:pt idx="86">
                  <c:v>245.34469448432878</c:v>
                </c:pt>
                <c:pt idx="87">
                  <c:v>269.1016116874448</c:v>
                </c:pt>
                <c:pt idx="88">
                  <c:v>400.11955673499557</c:v>
                </c:pt>
                <c:pt idx="89">
                  <c:v>2162.5179556401222</c:v>
                </c:pt>
                <c:pt idx="90">
                  <c:v>1720.3167249022101</c:v>
                </c:pt>
                <c:pt idx="91">
                  <c:v>883.67245641720581</c:v>
                </c:pt>
                <c:pt idx="92">
                  <c:v>459.19988328412734</c:v>
                </c:pt>
                <c:pt idx="93">
                  <c:v>748.7421238984125</c:v>
                </c:pt>
                <c:pt idx="94">
                  <c:v>341.9399329275459</c:v>
                </c:pt>
                <c:pt idx="95">
                  <c:v>253.44303069816283</c:v>
                </c:pt>
                <c:pt idx="96">
                  <c:v>222.21044325514049</c:v>
                </c:pt>
                <c:pt idx="97">
                  <c:v>241.02771151584676</c:v>
                </c:pt>
                <c:pt idx="98">
                  <c:v>332.30495068798655</c:v>
                </c:pt>
                <c:pt idx="99">
                  <c:v>262.86110067043973</c:v>
                </c:pt>
                <c:pt idx="100">
                  <c:v>229.57904968538634</c:v>
                </c:pt>
                <c:pt idx="101">
                  <c:v>580.61685891675643</c:v>
                </c:pt>
                <c:pt idx="102">
                  <c:v>589.87035766959127</c:v>
                </c:pt>
                <c:pt idx="103">
                  <c:v>370.10240142088162</c:v>
                </c:pt>
                <c:pt idx="104">
                  <c:v>281.21143791085268</c:v>
                </c:pt>
                <c:pt idx="105">
                  <c:v>237.8727253292912</c:v>
                </c:pt>
                <c:pt idx="106">
                  <c:v>224.79990938594668</c:v>
                </c:pt>
                <c:pt idx="107">
                  <c:v>228.79539274662304</c:v>
                </c:pt>
                <c:pt idx="108">
                  <c:v>228.01880122578407</c:v>
                </c:pt>
                <c:pt idx="109">
                  <c:v>227.84832518181719</c:v>
                </c:pt>
                <c:pt idx="110">
                  <c:v>230.20111489120819</c:v>
                </c:pt>
                <c:pt idx="111">
                  <c:v>222.22683247867431</c:v>
                </c:pt>
                <c:pt idx="112">
                  <c:v>219.70874346072281</c:v>
                </c:pt>
                <c:pt idx="113">
                  <c:v>216.93179842482675</c:v>
                </c:pt>
                <c:pt idx="114">
                  <c:v>221.92225834061651</c:v>
                </c:pt>
                <c:pt idx="115">
                  <c:v>221.0156617594879</c:v>
                </c:pt>
                <c:pt idx="116">
                  <c:v>228.86104628032825</c:v>
                </c:pt>
                <c:pt idx="117">
                  <c:v>234.45703788113883</c:v>
                </c:pt>
                <c:pt idx="118">
                  <c:v>232.33301014382619</c:v>
                </c:pt>
                <c:pt idx="119">
                  <c:v>261.07059411679359</c:v>
                </c:pt>
                <c:pt idx="120">
                  <c:v>241.51540700929795</c:v>
                </c:pt>
                <c:pt idx="121">
                  <c:v>302.74689593900752</c:v>
                </c:pt>
                <c:pt idx="122">
                  <c:v>312.59147987226316</c:v>
                </c:pt>
                <c:pt idx="123">
                  <c:v>254.44252341704785</c:v>
                </c:pt>
                <c:pt idx="124">
                  <c:v>265.13243213811575</c:v>
                </c:pt>
                <c:pt idx="125">
                  <c:v>269.59362551056546</c:v>
                </c:pt>
                <c:pt idx="126">
                  <c:v>238.38473087433147</c:v>
                </c:pt>
                <c:pt idx="127">
                  <c:v>225.03225810339609</c:v>
                </c:pt>
                <c:pt idx="128">
                  <c:v>215.42568244440716</c:v>
                </c:pt>
                <c:pt idx="129">
                  <c:v>224.18804048418721</c:v>
                </c:pt>
                <c:pt idx="130">
                  <c:v>216.22935867889515</c:v>
                </c:pt>
                <c:pt idx="131">
                  <c:v>220.58770210574784</c:v>
                </c:pt>
                <c:pt idx="132">
                  <c:v>222.92489120789705</c:v>
                </c:pt>
                <c:pt idx="133">
                  <c:v>241.00894440965845</c:v>
                </c:pt>
                <c:pt idx="134">
                  <c:v>254.22211888407716</c:v>
                </c:pt>
                <c:pt idx="135">
                  <c:v>238.78088915710174</c:v>
                </c:pt>
                <c:pt idx="136">
                  <c:v>240.27795367385042</c:v>
                </c:pt>
                <c:pt idx="137">
                  <c:v>237.8170668824192</c:v>
                </c:pt>
                <c:pt idx="138">
                  <c:v>247.19074060149711</c:v>
                </c:pt>
                <c:pt idx="139">
                  <c:v>238.91600055173299</c:v>
                </c:pt>
                <c:pt idx="140">
                  <c:v>234.60556611519488</c:v>
                </c:pt>
                <c:pt idx="141">
                  <c:v>227.9891203239508</c:v>
                </c:pt>
                <c:pt idx="142">
                  <c:v>230.62156686092567</c:v>
                </c:pt>
                <c:pt idx="143">
                  <c:v>237.5176225457223</c:v>
                </c:pt>
                <c:pt idx="144">
                  <c:v>244.29002747528247</c:v>
                </c:pt>
                <c:pt idx="145">
                  <c:v>232.77670194464503</c:v>
                </c:pt>
                <c:pt idx="146">
                  <c:v>222.29995458841367</c:v>
                </c:pt>
                <c:pt idx="147">
                  <c:v>232.38374783260241</c:v>
                </c:pt>
                <c:pt idx="148">
                  <c:v>241.4621641168545</c:v>
                </c:pt>
                <c:pt idx="149">
                  <c:v>265.46927482759935</c:v>
                </c:pt>
                <c:pt idx="150">
                  <c:v>238.8648944930751</c:v>
                </c:pt>
                <c:pt idx="151">
                  <c:v>258.48243709547842</c:v>
                </c:pt>
                <c:pt idx="152">
                  <c:v>316.73305594072053</c:v>
                </c:pt>
                <c:pt idx="153">
                  <c:v>260.26320803476057</c:v>
                </c:pt>
                <c:pt idx="154">
                  <c:v>241.89135887183019</c:v>
                </c:pt>
                <c:pt idx="155">
                  <c:v>256.55192751117056</c:v>
                </c:pt>
                <c:pt idx="156">
                  <c:v>216.53095754929811</c:v>
                </c:pt>
                <c:pt idx="157">
                  <c:v>204.51435300628236</c:v>
                </c:pt>
                <c:pt idx="158">
                  <c:v>233.06183769529048</c:v>
                </c:pt>
                <c:pt idx="159">
                  <c:v>249.74760675911122</c:v>
                </c:pt>
                <c:pt idx="160">
                  <c:v>246.75860752697486</c:v>
                </c:pt>
                <c:pt idx="161">
                  <c:v>228.04874520729129</c:v>
                </c:pt>
                <c:pt idx="162">
                  <c:v>247.1445296740356</c:v>
                </c:pt>
                <c:pt idx="163">
                  <c:v>260.45130779186997</c:v>
                </c:pt>
                <c:pt idx="164">
                  <c:v>250.68988016316112</c:v>
                </c:pt>
                <c:pt idx="165">
                  <c:v>245.41567038597918</c:v>
                </c:pt>
                <c:pt idx="166">
                  <c:v>255.56186605910699</c:v>
                </c:pt>
                <c:pt idx="167">
                  <c:v>254.9464808130202</c:v>
                </c:pt>
                <c:pt idx="168">
                  <c:v>267.70434568049586</c:v>
                </c:pt>
                <c:pt idx="169">
                  <c:v>264.01101091752548</c:v>
                </c:pt>
                <c:pt idx="170">
                  <c:v>257.36336391181186</c:v>
                </c:pt>
                <c:pt idx="171">
                  <c:v>243.66767778171877</c:v>
                </c:pt>
                <c:pt idx="172">
                  <c:v>241.72045692640708</c:v>
                </c:pt>
                <c:pt idx="173">
                  <c:v>246.86576881190268</c:v>
                </c:pt>
                <c:pt idx="174">
                  <c:v>251.949832371101</c:v>
                </c:pt>
                <c:pt idx="175">
                  <c:v>268.57955331102903</c:v>
                </c:pt>
                <c:pt idx="176">
                  <c:v>275.37389967177427</c:v>
                </c:pt>
                <c:pt idx="177">
                  <c:v>277.69030144537328</c:v>
                </c:pt>
                <c:pt idx="178">
                  <c:v>270.86064735526122</c:v>
                </c:pt>
                <c:pt idx="179">
                  <c:v>275.69625530133811</c:v>
                </c:pt>
                <c:pt idx="180">
                  <c:v>269.91993409550162</c:v>
                </c:pt>
                <c:pt idx="181">
                  <c:v>286.56314480992319</c:v>
                </c:pt>
                <c:pt idx="182">
                  <c:v>299.50446258561499</c:v>
                </c:pt>
                <c:pt idx="183">
                  <c:v>306.45627432361459</c:v>
                </c:pt>
                <c:pt idx="184">
                  <c:v>305.4534738231041</c:v>
                </c:pt>
                <c:pt idx="185">
                  <c:v>304.11901447089377</c:v>
                </c:pt>
                <c:pt idx="186">
                  <c:v>317.00833022246979</c:v>
                </c:pt>
                <c:pt idx="187">
                  <c:v>319.52261792778881</c:v>
                </c:pt>
                <c:pt idx="188">
                  <c:v>303.36231409468297</c:v>
                </c:pt>
                <c:pt idx="189">
                  <c:v>305.7697057546352</c:v>
                </c:pt>
                <c:pt idx="190">
                  <c:v>316.48301521180196</c:v>
                </c:pt>
                <c:pt idx="191">
                  <c:v>317.16450998187656</c:v>
                </c:pt>
                <c:pt idx="192">
                  <c:v>320.73617667124807</c:v>
                </c:pt>
                <c:pt idx="193">
                  <c:v>315.73151503800256</c:v>
                </c:pt>
                <c:pt idx="194">
                  <c:v>305.4382205899874</c:v>
                </c:pt>
                <c:pt idx="195">
                  <c:v>317.63301742368725</c:v>
                </c:pt>
                <c:pt idx="196">
                  <c:v>301.95344041772404</c:v>
                </c:pt>
                <c:pt idx="197">
                  <c:v>351.28827161025754</c:v>
                </c:pt>
                <c:pt idx="198">
                  <c:v>343.19293836893269</c:v>
                </c:pt>
                <c:pt idx="199">
                  <c:v>335.33450623327138</c:v>
                </c:pt>
                <c:pt idx="200">
                  <c:v>341.95350501692945</c:v>
                </c:pt>
                <c:pt idx="201">
                  <c:v>324.67341977083186</c:v>
                </c:pt>
                <c:pt idx="202">
                  <c:v>315.49355243076184</c:v>
                </c:pt>
                <c:pt idx="203">
                  <c:v>314.29949854365742</c:v>
                </c:pt>
                <c:pt idx="204">
                  <c:v>305.98055659864139</c:v>
                </c:pt>
                <c:pt idx="205">
                  <c:v>320.81937794378644</c:v>
                </c:pt>
                <c:pt idx="206">
                  <c:v>350.68974366102094</c:v>
                </c:pt>
                <c:pt idx="207">
                  <c:v>368.11192498317939</c:v>
                </c:pt>
                <c:pt idx="208">
                  <c:v>365.38727369257481</c:v>
                </c:pt>
                <c:pt idx="209">
                  <c:v>364.48616903502659</c:v>
                </c:pt>
                <c:pt idx="210">
                  <c:v>354.39048227865169</c:v>
                </c:pt>
                <c:pt idx="211">
                  <c:v>364.10996928333964</c:v>
                </c:pt>
                <c:pt idx="212">
                  <c:v>354.94050234809282</c:v>
                </c:pt>
                <c:pt idx="213">
                  <c:v>412.61590137913981</c:v>
                </c:pt>
                <c:pt idx="214">
                  <c:v>479.4217961099298</c:v>
                </c:pt>
                <c:pt idx="215">
                  <c:v>388.60820353142407</c:v>
                </c:pt>
                <c:pt idx="216">
                  <c:v>393.76013448096381</c:v>
                </c:pt>
                <c:pt idx="217">
                  <c:v>385.56079719140723</c:v>
                </c:pt>
                <c:pt idx="218">
                  <c:v>379.79112201179305</c:v>
                </c:pt>
                <c:pt idx="219">
                  <c:v>373.36852953359545</c:v>
                </c:pt>
                <c:pt idx="220">
                  <c:v>380.63639951606007</c:v>
                </c:pt>
                <c:pt idx="221">
                  <c:v>370.41475379917233</c:v>
                </c:pt>
                <c:pt idx="222">
                  <c:v>365.50484991197015</c:v>
                </c:pt>
                <c:pt idx="223">
                  <c:v>369.53413441356156</c:v>
                </c:pt>
                <c:pt idx="224">
                  <c:v>374.73000214984859</c:v>
                </c:pt>
                <c:pt idx="225">
                  <c:v>383.66252069588666</c:v>
                </c:pt>
                <c:pt idx="226">
                  <c:v>377.12147766485725</c:v>
                </c:pt>
                <c:pt idx="227">
                  <c:v>373.4914073627711</c:v>
                </c:pt>
                <c:pt idx="228">
                  <c:v>380.89102030003284</c:v>
                </c:pt>
                <c:pt idx="229">
                  <c:v>377.93005169563037</c:v>
                </c:pt>
                <c:pt idx="230">
                  <c:v>391.73114076373429</c:v>
                </c:pt>
                <c:pt idx="231">
                  <c:v>392.56748750352187</c:v>
                </c:pt>
                <c:pt idx="232">
                  <c:v>390.14444795278234</c:v>
                </c:pt>
                <c:pt idx="233">
                  <c:v>387.20485046880276</c:v>
                </c:pt>
                <c:pt idx="234">
                  <c:v>384.13409382189138</c:v>
                </c:pt>
                <c:pt idx="235">
                  <c:v>387.60580256280804</c:v>
                </c:pt>
                <c:pt idx="236">
                  <c:v>397.21493121421781</c:v>
                </c:pt>
                <c:pt idx="237">
                  <c:v>408.01664411238164</c:v>
                </c:pt>
                <c:pt idx="238">
                  <c:v>410.57657953677017</c:v>
                </c:pt>
                <c:pt idx="239">
                  <c:v>412.33568378977418</c:v>
                </c:pt>
                <c:pt idx="240">
                  <c:v>415.82010114078349</c:v>
                </c:pt>
                <c:pt idx="241">
                  <c:v>422.93831935594676</c:v>
                </c:pt>
                <c:pt idx="242">
                  <c:v>430.16863381889561</c:v>
                </c:pt>
                <c:pt idx="243">
                  <c:v>435.26974380913936</c:v>
                </c:pt>
                <c:pt idx="244">
                  <c:v>447.54369778164772</c:v>
                </c:pt>
                <c:pt idx="245">
                  <c:v>445.9047346924304</c:v>
                </c:pt>
                <c:pt idx="246">
                  <c:v>451.11620303595231</c:v>
                </c:pt>
                <c:pt idx="247">
                  <c:v>458.58283481269194</c:v>
                </c:pt>
                <c:pt idx="248">
                  <c:v>468.0070643825614</c:v>
                </c:pt>
                <c:pt idx="249">
                  <c:v>474.43365567698356</c:v>
                </c:pt>
                <c:pt idx="250">
                  <c:v>474.35476679233142</c:v>
                </c:pt>
                <c:pt idx="251">
                  <c:v>474.68901558456054</c:v>
                </c:pt>
                <c:pt idx="252">
                  <c:v>457.4811628614558</c:v>
                </c:pt>
                <c:pt idx="253">
                  <c:v>439.21187157342581</c:v>
                </c:pt>
                <c:pt idx="254">
                  <c:v>448.22065526113761</c:v>
                </c:pt>
                <c:pt idx="255">
                  <c:v>470.24156689073561</c:v>
                </c:pt>
                <c:pt idx="256">
                  <c:v>449.17687491054795</c:v>
                </c:pt>
                <c:pt idx="257">
                  <c:v>427.04440354148483</c:v>
                </c:pt>
                <c:pt idx="258">
                  <c:v>435.49965756829147</c:v>
                </c:pt>
                <c:pt idx="259">
                  <c:v>437.67419422235724</c:v>
                </c:pt>
                <c:pt idx="260">
                  <c:v>446.90660009485617</c:v>
                </c:pt>
                <c:pt idx="261">
                  <c:v>459.96348990733372</c:v>
                </c:pt>
                <c:pt idx="262">
                  <c:v>458.08185519926491</c:v>
                </c:pt>
                <c:pt idx="263">
                  <c:v>469.07077538424585</c:v>
                </c:pt>
                <c:pt idx="264">
                  <c:v>462.7897424737958</c:v>
                </c:pt>
                <c:pt idx="265">
                  <c:v>479.30419657920288</c:v>
                </c:pt>
                <c:pt idx="266">
                  <c:v>481.95196513381916</c:v>
                </c:pt>
                <c:pt idx="267">
                  <c:v>479.07477007877134</c:v>
                </c:pt>
                <c:pt idx="268">
                  <c:v>479.44656090942726</c:v>
                </c:pt>
                <c:pt idx="269">
                  <c:v>487.94341655552682</c:v>
                </c:pt>
                <c:pt idx="270">
                  <c:v>483.7043387794194</c:v>
                </c:pt>
                <c:pt idx="271">
                  <c:v>485.43050392345367</c:v>
                </c:pt>
                <c:pt idx="272">
                  <c:v>484.9806627730789</c:v>
                </c:pt>
                <c:pt idx="273">
                  <c:v>479.34214675638896</c:v>
                </c:pt>
                <c:pt idx="274">
                  <c:v>487.89505052638134</c:v>
                </c:pt>
                <c:pt idx="275">
                  <c:v>497.4666236582753</c:v>
                </c:pt>
                <c:pt idx="276">
                  <c:v>506.55631586038481</c:v>
                </c:pt>
                <c:pt idx="277">
                  <c:v>504.38173192277389</c:v>
                </c:pt>
                <c:pt idx="278">
                  <c:v>502.61276377325981</c:v>
                </c:pt>
                <c:pt idx="279">
                  <c:v>506.18904687318462</c:v>
                </c:pt>
                <c:pt idx="280">
                  <c:v>508.22548626740695</c:v>
                </c:pt>
                <c:pt idx="281">
                  <c:v>511.46144800530186</c:v>
                </c:pt>
                <c:pt idx="282">
                  <c:v>516.00209023772879</c:v>
                </c:pt>
                <c:pt idx="283">
                  <c:v>516.24041370018381</c:v>
                </c:pt>
                <c:pt idx="284">
                  <c:v>511.89964008112133</c:v>
                </c:pt>
                <c:pt idx="285">
                  <c:v>440.69474091956153</c:v>
                </c:pt>
                <c:pt idx="286">
                  <c:v>437.64194971182616</c:v>
                </c:pt>
                <c:pt idx="287">
                  <c:v>448.67137404012931</c:v>
                </c:pt>
                <c:pt idx="288">
                  <c:v>445.67578505891419</c:v>
                </c:pt>
                <c:pt idx="289">
                  <c:v>434.76949366377244</c:v>
                </c:pt>
                <c:pt idx="290">
                  <c:v>441.52952484997689</c:v>
                </c:pt>
                <c:pt idx="291">
                  <c:v>451.18608226052487</c:v>
                </c:pt>
                <c:pt idx="292">
                  <c:v>456.63161633923255</c:v>
                </c:pt>
                <c:pt idx="293">
                  <c:v>442.39313581980184</c:v>
                </c:pt>
                <c:pt idx="294">
                  <c:v>432.0409578774233</c:v>
                </c:pt>
                <c:pt idx="295">
                  <c:v>435.65600722616307</c:v>
                </c:pt>
                <c:pt idx="296">
                  <c:v>429.94706668874113</c:v>
                </c:pt>
                <c:pt idx="297">
                  <c:v>449.30147172940474</c:v>
                </c:pt>
                <c:pt idx="298">
                  <c:v>428.960832094816</c:v>
                </c:pt>
                <c:pt idx="299">
                  <c:v>401.09602943816225</c:v>
                </c:pt>
                <c:pt idx="300">
                  <c:v>574.17727838711903</c:v>
                </c:pt>
                <c:pt idx="301">
                  <c:v>504.60316090306515</c:v>
                </c:pt>
                <c:pt idx="302">
                  <c:v>534.86473904937179</c:v>
                </c:pt>
                <c:pt idx="303">
                  <c:v>494.50672851371877</c:v>
                </c:pt>
                <c:pt idx="304">
                  <c:v>736.71742973887547</c:v>
                </c:pt>
                <c:pt idx="305">
                  <c:v>458.59349150738262</c:v>
                </c:pt>
                <c:pt idx="306">
                  <c:v>792.25364584314627</c:v>
                </c:pt>
                <c:pt idx="307">
                  <c:v>970.36700675638303</c:v>
                </c:pt>
                <c:pt idx="308">
                  <c:v>1160.2519015160503</c:v>
                </c:pt>
                <c:pt idx="309">
                  <c:v>1308.8163694887292</c:v>
                </c:pt>
                <c:pt idx="310">
                  <c:v>1452.3782157792764</c:v>
                </c:pt>
                <c:pt idx="311">
                  <c:v>1409.6979690465503</c:v>
                </c:pt>
                <c:pt idx="312">
                  <c:v>1557.4147905450511</c:v>
                </c:pt>
                <c:pt idx="313">
                  <c:v>1587.3314578809668</c:v>
                </c:pt>
                <c:pt idx="314">
                  <c:v>1392.0066605388749</c:v>
                </c:pt>
                <c:pt idx="315">
                  <c:v>1238.3264269467006</c:v>
                </c:pt>
                <c:pt idx="316">
                  <c:v>1182.8773211638868</c:v>
                </c:pt>
                <c:pt idx="317">
                  <c:v>1443.8377249665075</c:v>
                </c:pt>
                <c:pt idx="318">
                  <c:v>1474.3188791978316</c:v>
                </c:pt>
                <c:pt idx="319">
                  <c:v>1716.7058035131174</c:v>
                </c:pt>
                <c:pt idx="320">
                  <c:v>1860.9240024479809</c:v>
                </c:pt>
                <c:pt idx="321">
                  <c:v>1820.4324436575787</c:v>
                </c:pt>
                <c:pt idx="322">
                  <c:v>1847.0209410068042</c:v>
                </c:pt>
                <c:pt idx="323">
                  <c:v>1890.0548674732945</c:v>
                </c:pt>
                <c:pt idx="324">
                  <c:v>2002.5314663876861</c:v>
                </c:pt>
                <c:pt idx="325">
                  <c:v>2135.1849450266736</c:v>
                </c:pt>
                <c:pt idx="326">
                  <c:v>2158.468992158183</c:v>
                </c:pt>
                <c:pt idx="327">
                  <c:v>2245.0825549446486</c:v>
                </c:pt>
                <c:pt idx="328">
                  <c:v>2391.434588243852</c:v>
                </c:pt>
                <c:pt idx="329">
                  <c:v>2112.1272716245203</c:v>
                </c:pt>
                <c:pt idx="330">
                  <c:v>2006.7571341334547</c:v>
                </c:pt>
                <c:pt idx="331">
                  <c:v>1954.3905942780784</c:v>
                </c:pt>
                <c:pt idx="332">
                  <c:v>2031.8644689869757</c:v>
                </c:pt>
                <c:pt idx="333">
                  <c:v>2033.2936954283414</c:v>
                </c:pt>
                <c:pt idx="334">
                  <c:v>2056.9065094144144</c:v>
                </c:pt>
                <c:pt idx="335">
                  <c:v>2091.5576691501519</c:v>
                </c:pt>
                <c:pt idx="336">
                  <c:v>2227.2792806930656</c:v>
                </c:pt>
                <c:pt idx="337">
                  <c:v>2388.209856962686</c:v>
                </c:pt>
                <c:pt idx="338">
                  <c:v>2379.6448242364822</c:v>
                </c:pt>
                <c:pt idx="339">
                  <c:v>2025.76740862924</c:v>
                </c:pt>
                <c:pt idx="340">
                  <c:v>2192.6210424078363</c:v>
                </c:pt>
                <c:pt idx="341">
                  <c:v>2136.9506226455114</c:v>
                </c:pt>
                <c:pt idx="342">
                  <c:v>2013.7171251922289</c:v>
                </c:pt>
                <c:pt idx="343">
                  <c:v>2202.5255376094165</c:v>
                </c:pt>
                <c:pt idx="344">
                  <c:v>2208.3506864641699</c:v>
                </c:pt>
                <c:pt idx="345">
                  <c:v>2077.8929133152833</c:v>
                </c:pt>
                <c:pt idx="346">
                  <c:v>2149.9423661548508</c:v>
                </c:pt>
                <c:pt idx="347">
                  <c:v>2835.6907940761307</c:v>
                </c:pt>
                <c:pt idx="348">
                  <c:v>3300.092722406785</c:v>
                </c:pt>
                <c:pt idx="349">
                  <c:v>2657.0249185877328</c:v>
                </c:pt>
                <c:pt idx="350">
                  <c:v>2583.2507754496164</c:v>
                </c:pt>
                <c:pt idx="351">
                  <c:v>2502.9815525372414</c:v>
                </c:pt>
                <c:pt idx="352">
                  <c:v>2402.3129952992126</c:v>
                </c:pt>
                <c:pt idx="353">
                  <c:v>2345.4135898732466</c:v>
                </c:pt>
                <c:pt idx="354">
                  <c:v>2242.7290785129262</c:v>
                </c:pt>
                <c:pt idx="355">
                  <c:v>2309.198116891906</c:v>
                </c:pt>
                <c:pt idx="356">
                  <c:v>2315.5242230726712</c:v>
                </c:pt>
                <c:pt idx="357">
                  <c:v>2685.5171993286608</c:v>
                </c:pt>
                <c:pt idx="358">
                  <c:v>2703.4681200289651</c:v>
                </c:pt>
                <c:pt idx="359">
                  <c:v>2356.9160921684229</c:v>
                </c:pt>
                <c:pt idx="360">
                  <c:v>2262.9003586714934</c:v>
                </c:pt>
                <c:pt idx="361">
                  <c:v>2315.3056741188047</c:v>
                </c:pt>
                <c:pt idx="362">
                  <c:v>2356.4524974206583</c:v>
                </c:pt>
                <c:pt idx="363">
                  <c:v>2333.8445425724394</c:v>
                </c:pt>
                <c:pt idx="364">
                  <c:v>2234.6574727109364</c:v>
                </c:pt>
                <c:pt idx="365">
                  <c:v>2152.5063468363442</c:v>
                </c:pt>
                <c:pt idx="366">
                  <c:v>2200.3279487915843</c:v>
                </c:pt>
                <c:pt idx="367">
                  <c:v>2058.9283255335786</c:v>
                </c:pt>
                <c:pt idx="368">
                  <c:v>1902.049940496099</c:v>
                </c:pt>
                <c:pt idx="369">
                  <c:v>1923.3295880127741</c:v>
                </c:pt>
                <c:pt idx="370">
                  <c:v>1915.1834634766321</c:v>
                </c:pt>
                <c:pt idx="371">
                  <c:v>1900.0736571573311</c:v>
                </c:pt>
                <c:pt idx="372">
                  <c:v>2033.5308589648459</c:v>
                </c:pt>
                <c:pt idx="373">
                  <c:v>1998.5654313678242</c:v>
                </c:pt>
                <c:pt idx="374">
                  <c:v>2001.7228629043443</c:v>
                </c:pt>
                <c:pt idx="375">
                  <c:v>1997.4410860329745</c:v>
                </c:pt>
                <c:pt idx="376">
                  <c:v>1995.6369271958777</c:v>
                </c:pt>
                <c:pt idx="377">
                  <c:v>1960.7535487348068</c:v>
                </c:pt>
                <c:pt idx="378">
                  <c:v>1949.0891818902078</c:v>
                </c:pt>
                <c:pt idx="379">
                  <c:v>1894.070525323832</c:v>
                </c:pt>
                <c:pt idx="380">
                  <c:v>1940.3938851926703</c:v>
                </c:pt>
                <c:pt idx="381">
                  <c:v>1892.1621035274602</c:v>
                </c:pt>
                <c:pt idx="382">
                  <c:v>1862.548865276789</c:v>
                </c:pt>
                <c:pt idx="383">
                  <c:v>1906.1513517006426</c:v>
                </c:pt>
                <c:pt idx="384">
                  <c:v>1907.4829283988233</c:v>
                </c:pt>
                <c:pt idx="385">
                  <c:v>1852.7543290648612</c:v>
                </c:pt>
                <c:pt idx="386">
                  <c:v>1824.6589796075978</c:v>
                </c:pt>
                <c:pt idx="387">
                  <c:v>1784.7342698422358</c:v>
                </c:pt>
                <c:pt idx="388">
                  <c:v>1774.8114004947431</c:v>
                </c:pt>
                <c:pt idx="389">
                  <c:v>1787.5886766252047</c:v>
                </c:pt>
                <c:pt idx="390">
                  <c:v>1753.3998170820103</c:v>
                </c:pt>
                <c:pt idx="391">
                  <c:v>1745.2016905217592</c:v>
                </c:pt>
                <c:pt idx="392">
                  <c:v>1775.9902404872257</c:v>
                </c:pt>
                <c:pt idx="393">
                  <c:v>1839.6511560828524</c:v>
                </c:pt>
                <c:pt idx="394">
                  <c:v>1985.3589345937962</c:v>
                </c:pt>
                <c:pt idx="395">
                  <c:v>2267.0150842595381</c:v>
                </c:pt>
                <c:pt idx="396">
                  <c:v>1961.9845531855287</c:v>
                </c:pt>
                <c:pt idx="397">
                  <c:v>1919.0084652261114</c:v>
                </c:pt>
                <c:pt idx="398">
                  <c:v>1877.3122108518171</c:v>
                </c:pt>
                <c:pt idx="399">
                  <c:v>1816.2416458188027</c:v>
                </c:pt>
                <c:pt idx="400">
                  <c:v>1696.4327870305763</c:v>
                </c:pt>
                <c:pt idx="401">
                  <c:v>1706.6139945739249</c:v>
                </c:pt>
                <c:pt idx="402">
                  <c:v>1727.5163355198308</c:v>
                </c:pt>
                <c:pt idx="403">
                  <c:v>1714.1896283169278</c:v>
                </c:pt>
                <c:pt idx="404">
                  <c:v>1653.5379714739829</c:v>
                </c:pt>
                <c:pt idx="405">
                  <c:v>1576.218430912709</c:v>
                </c:pt>
                <c:pt idx="406">
                  <c:v>1528.4650678693645</c:v>
                </c:pt>
                <c:pt idx="407">
                  <c:v>1594.7376526593323</c:v>
                </c:pt>
                <c:pt idx="408">
                  <c:v>1668.751641388935</c:v>
                </c:pt>
                <c:pt idx="409">
                  <c:v>1700.9656306070412</c:v>
                </c:pt>
                <c:pt idx="410">
                  <c:v>1729.5417728612238</c:v>
                </c:pt>
                <c:pt idx="411">
                  <c:v>1754.0704062636025</c:v>
                </c:pt>
                <c:pt idx="412">
                  <c:v>1559.4903784879134</c:v>
                </c:pt>
                <c:pt idx="413">
                  <c:v>1382.9932732783705</c:v>
                </c:pt>
                <c:pt idx="414">
                  <c:v>1327.237342072184</c:v>
                </c:pt>
                <c:pt idx="415">
                  <c:v>1239.7299807514705</c:v>
                </c:pt>
                <c:pt idx="416">
                  <c:v>1322.9252591779343</c:v>
                </c:pt>
                <c:pt idx="417">
                  <c:v>1360.7774488750288</c:v>
                </c:pt>
                <c:pt idx="418">
                  <c:v>1471.0468402805336</c:v>
                </c:pt>
                <c:pt idx="419">
                  <c:v>1367.5730522562935</c:v>
                </c:pt>
                <c:pt idx="420">
                  <c:v>1504.0879865629104</c:v>
                </c:pt>
                <c:pt idx="421">
                  <c:v>1472.3114506279228</c:v>
                </c:pt>
                <c:pt idx="422">
                  <c:v>1424.719293859338</c:v>
                </c:pt>
                <c:pt idx="423">
                  <c:v>2033.7580179151855</c:v>
                </c:pt>
                <c:pt idx="424">
                  <c:v>1945.1013983804228</c:v>
                </c:pt>
                <c:pt idx="425">
                  <c:v>1882.4123893325848</c:v>
                </c:pt>
                <c:pt idx="426">
                  <c:v>2229.6740188961558</c:v>
                </c:pt>
                <c:pt idx="427">
                  <c:v>2369.2206846898239</c:v>
                </c:pt>
                <c:pt idx="428">
                  <c:v>2081.1452025694084</c:v>
                </c:pt>
                <c:pt idx="429">
                  <c:v>1448.9551220171265</c:v>
                </c:pt>
                <c:pt idx="430">
                  <c:v>1074.446671180971</c:v>
                </c:pt>
                <c:pt idx="431">
                  <c:v>912.39925798418903</c:v>
                </c:pt>
                <c:pt idx="432">
                  <c:v>913.48122496662018</c:v>
                </c:pt>
                <c:pt idx="433">
                  <c:v>1219.34385439626</c:v>
                </c:pt>
                <c:pt idx="434">
                  <c:v>1851.7050238060349</c:v>
                </c:pt>
                <c:pt idx="435">
                  <c:v>2270.4587893595367</c:v>
                </c:pt>
                <c:pt idx="436">
                  <c:v>2303.7816566805013</c:v>
                </c:pt>
                <c:pt idx="437">
                  <c:v>1527.2471593217983</c:v>
                </c:pt>
                <c:pt idx="438">
                  <c:v>1353.8828976503889</c:v>
                </c:pt>
                <c:pt idx="439">
                  <c:v>1455.2437180897116</c:v>
                </c:pt>
                <c:pt idx="440">
                  <c:v>1253.7843658720908</c:v>
                </c:pt>
                <c:pt idx="441">
                  <c:v>1030.4557464597335</c:v>
                </c:pt>
                <c:pt idx="442">
                  <c:v>1000.2646884684143</c:v>
                </c:pt>
                <c:pt idx="443">
                  <c:v>1157.6521485579622</c:v>
                </c:pt>
                <c:pt idx="444">
                  <c:v>1571.135733457797</c:v>
                </c:pt>
                <c:pt idx="445">
                  <c:v>1670.9474638892352</c:v>
                </c:pt>
                <c:pt idx="446">
                  <c:v>1762.4267052006319</c:v>
                </c:pt>
                <c:pt idx="447">
                  <c:v>1934.5897726036453</c:v>
                </c:pt>
                <c:pt idx="448">
                  <c:v>2112.7330997421614</c:v>
                </c:pt>
                <c:pt idx="449">
                  <c:v>1955.452004394803</c:v>
                </c:pt>
                <c:pt idx="450">
                  <c:v>1921.7092081563694</c:v>
                </c:pt>
                <c:pt idx="451">
                  <c:v>1890.349272206174</c:v>
                </c:pt>
                <c:pt idx="452">
                  <c:v>1906.6915924667981</c:v>
                </c:pt>
                <c:pt idx="453">
                  <c:v>1954.9893048386348</c:v>
                </c:pt>
                <c:pt idx="454">
                  <c:v>1998.9344208297882</c:v>
                </c:pt>
                <c:pt idx="455">
                  <c:v>2143.0497698190552</c:v>
                </c:pt>
                <c:pt idx="456">
                  <c:v>2156.0258077437925</c:v>
                </c:pt>
                <c:pt idx="457">
                  <c:v>2213.7954373556745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62-4D25-9615-31BDEEF2D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'014C'!$O$14:$O$950</c:f>
              <c:numCache>
                <c:formatCode>0.0</c:formatCode>
                <c:ptCount val="937"/>
                <c:pt idx="0">
                  <c:v>1.9824858757061663</c:v>
                </c:pt>
                <c:pt idx="1">
                  <c:v>2.291054613935942</c:v>
                </c:pt>
                <c:pt idx="2">
                  <c:v>3.2604519774010861</c:v>
                </c:pt>
                <c:pt idx="3">
                  <c:v>3.5335216572504571</c:v>
                </c:pt>
                <c:pt idx="4">
                  <c:v>2.905461393596982</c:v>
                </c:pt>
                <c:pt idx="5">
                  <c:v>2.8071563088511819</c:v>
                </c:pt>
                <c:pt idx="6">
                  <c:v>2.910922787193944</c:v>
                </c:pt>
                <c:pt idx="7">
                  <c:v>2.8426553672315862</c:v>
                </c:pt>
                <c:pt idx="8">
                  <c:v>2.4876647834274821</c:v>
                </c:pt>
                <c:pt idx="9">
                  <c:v>2.3647834274952619</c:v>
                </c:pt>
                <c:pt idx="10">
                  <c:v>2.4030131826741776</c:v>
                </c:pt>
                <c:pt idx="11">
                  <c:v>2.3156308851223617</c:v>
                </c:pt>
                <c:pt idx="12">
                  <c:v>2.4139359698681617</c:v>
                </c:pt>
                <c:pt idx="13">
                  <c:v>1.9579096045197464</c:v>
                </c:pt>
                <c:pt idx="14">
                  <c:v>1.7203389830508398</c:v>
                </c:pt>
                <c:pt idx="15">
                  <c:v>2.0644067796610197</c:v>
                </c:pt>
                <c:pt idx="16">
                  <c:v>2.3429378531072929</c:v>
                </c:pt>
                <c:pt idx="17">
                  <c:v>2.0261770244821045</c:v>
                </c:pt>
                <c:pt idx="18">
                  <c:v>1.9196798493408307</c:v>
                </c:pt>
                <c:pt idx="19">
                  <c:v>2.0562146892654862</c:v>
                </c:pt>
                <c:pt idx="20">
                  <c:v>1.9824858757061663</c:v>
                </c:pt>
                <c:pt idx="21">
                  <c:v>2.1763653483991949</c:v>
                </c:pt>
                <c:pt idx="22">
                  <c:v>2.9518832391713707</c:v>
                </c:pt>
                <c:pt idx="23">
                  <c:v>3.4488700564971531</c:v>
                </c:pt>
                <c:pt idx="24">
                  <c:v>3.9950094161958352</c:v>
                </c:pt>
                <c:pt idx="25">
                  <c:v>2.5013182674199173</c:v>
                </c:pt>
                <c:pt idx="26">
                  <c:v>2.3511299435028268</c:v>
                </c:pt>
                <c:pt idx="27">
                  <c:v>2.1763653483991949</c:v>
                </c:pt>
                <c:pt idx="28">
                  <c:v>2.0534839924670352</c:v>
                </c:pt>
                <c:pt idx="29">
                  <c:v>2.1272128060263555</c:v>
                </c:pt>
                <c:pt idx="30">
                  <c:v>2.1135593220338595</c:v>
                </c:pt>
                <c:pt idx="31">
                  <c:v>1.9824858757061663</c:v>
                </c:pt>
                <c:pt idx="32">
                  <c:v>2.6815442561205107</c:v>
                </c:pt>
                <c:pt idx="33">
                  <c:v>1.6957627118643595</c:v>
                </c:pt>
                <c:pt idx="34">
                  <c:v>1.7012241054613819</c:v>
                </c:pt>
                <c:pt idx="35">
                  <c:v>1.8650659133709686</c:v>
                </c:pt>
                <c:pt idx="36">
                  <c:v>1.9688323917137309</c:v>
                </c:pt>
                <c:pt idx="37">
                  <c:v>1.8923728813558998</c:v>
                </c:pt>
                <c:pt idx="38">
                  <c:v>1.9688323917137309</c:v>
                </c:pt>
                <c:pt idx="39">
                  <c:v>1.9961393596986619</c:v>
                </c:pt>
                <c:pt idx="40">
                  <c:v>2.7498116760828082</c:v>
                </c:pt>
                <c:pt idx="41">
                  <c:v>2.3183615819208727</c:v>
                </c:pt>
                <c:pt idx="42">
                  <c:v>2.2664783427495223</c:v>
                </c:pt>
                <c:pt idx="43">
                  <c:v>2.2364406779660797</c:v>
                </c:pt>
                <c:pt idx="44">
                  <c:v>2.3074387947268886</c:v>
                </c:pt>
                <c:pt idx="45">
                  <c:v>2.3210922787193842</c:v>
                </c:pt>
                <c:pt idx="46">
                  <c:v>5.0709039548022528</c:v>
                </c:pt>
                <c:pt idx="47">
                  <c:v>9.4973634651600243</c:v>
                </c:pt>
                <c:pt idx="48">
                  <c:v>2.7088512241054419</c:v>
                </c:pt>
                <c:pt idx="49">
                  <c:v>1.8377589453860375</c:v>
                </c:pt>
                <c:pt idx="50">
                  <c:v>1.7258003766478018</c:v>
                </c:pt>
                <c:pt idx="51">
                  <c:v>1.9387947269302888</c:v>
                </c:pt>
                <c:pt idx="52">
                  <c:v>2.0016007532956239</c:v>
                </c:pt>
                <c:pt idx="53">
                  <c:v>2.2145951035781106</c:v>
                </c:pt>
                <c:pt idx="54">
                  <c:v>1.7967984934086105</c:v>
                </c:pt>
                <c:pt idx="55">
                  <c:v>3.5307909604519456</c:v>
                </c:pt>
                <c:pt idx="56">
                  <c:v>4.6312617702447829</c:v>
                </c:pt>
                <c:pt idx="57">
                  <c:v>5.6470809792843166</c:v>
                </c:pt>
                <c:pt idx="58">
                  <c:v>5.040866290018811</c:v>
                </c:pt>
                <c:pt idx="59">
                  <c:v>3.1703389830508195</c:v>
                </c:pt>
                <c:pt idx="60">
                  <c:v>2.3702448210922236</c:v>
                </c:pt>
                <c:pt idx="61">
                  <c:v>2.902730696798471</c:v>
                </c:pt>
                <c:pt idx="62">
                  <c:v>3.4898305084745802</c:v>
                </c:pt>
                <c:pt idx="63">
                  <c:v>3.1758003766477816</c:v>
                </c:pt>
                <c:pt idx="64">
                  <c:v>3.099340866290011</c:v>
                </c:pt>
                <c:pt idx="65">
                  <c:v>3.0720338983050799</c:v>
                </c:pt>
                <c:pt idx="66">
                  <c:v>3.178531073446293</c:v>
                </c:pt>
                <c:pt idx="67">
                  <c:v>3.5116760828624889</c:v>
                </c:pt>
                <c:pt idx="68">
                  <c:v>3.7383239171374711</c:v>
                </c:pt>
                <c:pt idx="69">
                  <c:v>3.9076271186440197</c:v>
                </c:pt>
                <c:pt idx="70">
                  <c:v>3.9403954802259724</c:v>
                </c:pt>
                <c:pt idx="71">
                  <c:v>3.7164783427495016</c:v>
                </c:pt>
                <c:pt idx="72">
                  <c:v>3.5635593220339001</c:v>
                </c:pt>
                <c:pt idx="73">
                  <c:v>3.519868173257962</c:v>
                </c:pt>
                <c:pt idx="74">
                  <c:v>3.3969868173258022</c:v>
                </c:pt>
                <c:pt idx="75">
                  <c:v>3.0829566854990036</c:v>
                </c:pt>
                <c:pt idx="76">
                  <c:v>2.8508474576271201</c:v>
                </c:pt>
                <c:pt idx="77">
                  <c:v>2.7170433145009154</c:v>
                </c:pt>
                <c:pt idx="78">
                  <c:v>2.5723163841807866</c:v>
                </c:pt>
                <c:pt idx="79">
                  <c:v>2.5723163841807866</c:v>
                </c:pt>
                <c:pt idx="80">
                  <c:v>2.6132768361581529</c:v>
                </c:pt>
                <c:pt idx="81">
                  <c:v>2.8235404896421281</c:v>
                </c:pt>
                <c:pt idx="82">
                  <c:v>3.4242937853107329</c:v>
                </c:pt>
                <c:pt idx="83">
                  <c:v>2.8836158192090129</c:v>
                </c:pt>
                <c:pt idx="84">
                  <c:v>2.7115819209039533</c:v>
                </c:pt>
                <c:pt idx="85">
                  <c:v>2.6815442561205107</c:v>
                </c:pt>
                <c:pt idx="86">
                  <c:v>2.637853107344633</c:v>
                </c:pt>
                <c:pt idx="87">
                  <c:v>2.8344632768361127</c:v>
                </c:pt>
                <c:pt idx="88">
                  <c:v>3.9376647834274618</c:v>
                </c:pt>
                <c:pt idx="89">
                  <c:v>18.934651600753284</c:v>
                </c:pt>
                <c:pt idx="90">
                  <c:v>15.302824858757027</c:v>
                </c:pt>
                <c:pt idx="91">
                  <c:v>8.1948210922786835</c:v>
                </c:pt>
                <c:pt idx="92">
                  <c:v>4.584839924670395</c:v>
                </c:pt>
                <c:pt idx="93">
                  <c:v>7.0506591337099698</c:v>
                </c:pt>
                <c:pt idx="94">
                  <c:v>3.61271186440674</c:v>
                </c:pt>
                <c:pt idx="95">
                  <c:v>2.8672316384180663</c:v>
                </c:pt>
                <c:pt idx="96">
                  <c:v>2.6023540489641683</c:v>
                </c:pt>
                <c:pt idx="97">
                  <c:v>2.736158192090373</c:v>
                </c:pt>
                <c:pt idx="98">
                  <c:v>3.5089453860639774</c:v>
                </c:pt>
                <c:pt idx="99">
                  <c:v>2.92457627118644</c:v>
                </c:pt>
                <c:pt idx="100">
                  <c:v>2.6487758945385571</c:v>
                </c:pt>
                <c:pt idx="101">
                  <c:v>5.6361581920903934</c:v>
                </c:pt>
                <c:pt idx="102">
                  <c:v>5.7344632768361326</c:v>
                </c:pt>
                <c:pt idx="103">
                  <c:v>3.8748587570621265</c:v>
                </c:pt>
                <c:pt idx="104">
                  <c:v>3.1266478342749418</c:v>
                </c:pt>
                <c:pt idx="105">
                  <c:v>2.7634651600753042</c:v>
                </c:pt>
                <c:pt idx="106">
                  <c:v>2.6569679849340306</c:v>
                </c:pt>
                <c:pt idx="107">
                  <c:v>2.6951977401129459</c:v>
                </c:pt>
                <c:pt idx="108">
                  <c:v>2.6924670433144953</c:v>
                </c:pt>
                <c:pt idx="109">
                  <c:v>2.6951977401129459</c:v>
                </c:pt>
                <c:pt idx="110">
                  <c:v>2.719774011299426</c:v>
                </c:pt>
                <c:pt idx="111">
                  <c:v>2.6569679849340306</c:v>
                </c:pt>
                <c:pt idx="112">
                  <c:v>2.640583804143084</c:v>
                </c:pt>
                <c:pt idx="113">
                  <c:v>2.6214689265536264</c:v>
                </c:pt>
                <c:pt idx="114">
                  <c:v>2.6678907721280152</c:v>
                </c:pt>
                <c:pt idx="115">
                  <c:v>2.6651600753295646</c:v>
                </c:pt>
                <c:pt idx="116">
                  <c:v>2.736158192090373</c:v>
                </c:pt>
                <c:pt idx="117">
                  <c:v>2.7771186440677997</c:v>
                </c:pt>
                <c:pt idx="118">
                  <c:v>2.7634651600753042</c:v>
                </c:pt>
                <c:pt idx="119">
                  <c:v>3.0119585687381951</c:v>
                </c:pt>
                <c:pt idx="120">
                  <c:v>2.8508474576271201</c:v>
                </c:pt>
                <c:pt idx="121">
                  <c:v>3.3751412429378331</c:v>
                </c:pt>
                <c:pt idx="122">
                  <c:v>3.4652542372880997</c:v>
                </c:pt>
                <c:pt idx="123">
                  <c:v>2.9791902071563023</c:v>
                </c:pt>
                <c:pt idx="124">
                  <c:v>3.0747645951035305</c:v>
                </c:pt>
                <c:pt idx="125">
                  <c:v>3.1184557438794687</c:v>
                </c:pt>
                <c:pt idx="126">
                  <c:v>2.8590395480225927</c:v>
                </c:pt>
                <c:pt idx="127">
                  <c:v>2.7498116760828082</c:v>
                </c:pt>
                <c:pt idx="128">
                  <c:v>2.6733521657250376</c:v>
                </c:pt>
                <c:pt idx="129">
                  <c:v>2.7525423728813196</c:v>
                </c:pt>
                <c:pt idx="130">
                  <c:v>2.6897363465159843</c:v>
                </c:pt>
                <c:pt idx="131">
                  <c:v>2.730696798493411</c:v>
                </c:pt>
                <c:pt idx="132">
                  <c:v>2.7552730696798307</c:v>
                </c:pt>
                <c:pt idx="133">
                  <c:v>2.9136534839924555</c:v>
                </c:pt>
                <c:pt idx="134">
                  <c:v>3.0310734463276527</c:v>
                </c:pt>
                <c:pt idx="135">
                  <c:v>2.905461393596982</c:v>
                </c:pt>
                <c:pt idx="136">
                  <c:v>2.92457627118644</c:v>
                </c:pt>
                <c:pt idx="137">
                  <c:v>2.9081920903954326</c:v>
                </c:pt>
                <c:pt idx="138">
                  <c:v>2.9928436911487371</c:v>
                </c:pt>
                <c:pt idx="139">
                  <c:v>2.9273069679848907</c:v>
                </c:pt>
                <c:pt idx="140">
                  <c:v>2.8945386064029974</c:v>
                </c:pt>
                <c:pt idx="141">
                  <c:v>2.8426553672315862</c:v>
                </c:pt>
                <c:pt idx="142">
                  <c:v>2.8699623352165169</c:v>
                </c:pt>
                <c:pt idx="143">
                  <c:v>2.9354990583803642</c:v>
                </c:pt>
                <c:pt idx="144">
                  <c:v>2.9983050847457595</c:v>
                </c:pt>
                <c:pt idx="145">
                  <c:v>2.905461393596982</c:v>
                </c:pt>
                <c:pt idx="146">
                  <c:v>2.8208097928436775</c:v>
                </c:pt>
                <c:pt idx="147">
                  <c:v>2.910922787193944</c:v>
                </c:pt>
                <c:pt idx="148">
                  <c:v>2.9928436911487371</c:v>
                </c:pt>
                <c:pt idx="149">
                  <c:v>3.2003766478342621</c:v>
                </c:pt>
                <c:pt idx="150">
                  <c:v>2.984651600753264</c:v>
                </c:pt>
                <c:pt idx="151">
                  <c:v>3.156685499058324</c:v>
                </c:pt>
                <c:pt idx="152">
                  <c:v>3.6837099811676088</c:v>
                </c:pt>
                <c:pt idx="153">
                  <c:v>3.2358757062146659</c:v>
                </c:pt>
                <c:pt idx="154">
                  <c:v>3.0802259887005525</c:v>
                </c:pt>
                <c:pt idx="155">
                  <c:v>3.2058380414312242</c:v>
                </c:pt>
                <c:pt idx="156">
                  <c:v>2.8672316384180663</c:v>
                </c:pt>
                <c:pt idx="157">
                  <c:v>2.7470809792843576</c:v>
                </c:pt>
                <c:pt idx="158">
                  <c:v>2.9901129943502256</c:v>
                </c:pt>
                <c:pt idx="159">
                  <c:v>3.1348399246704148</c:v>
                </c:pt>
                <c:pt idx="160">
                  <c:v>3.1129943502824466</c:v>
                </c:pt>
                <c:pt idx="161">
                  <c:v>2.9573446327683328</c:v>
                </c:pt>
                <c:pt idx="162">
                  <c:v>3.1211864406779197</c:v>
                </c:pt>
                <c:pt idx="163">
                  <c:v>3.2386064030131774</c:v>
                </c:pt>
                <c:pt idx="164">
                  <c:v>3.159416195856835</c:v>
                </c:pt>
                <c:pt idx="165">
                  <c:v>3.1184557438794687</c:v>
                </c:pt>
                <c:pt idx="166">
                  <c:v>3.2085687382297352</c:v>
                </c:pt>
                <c:pt idx="167">
                  <c:v>3.2058380414312242</c:v>
                </c:pt>
                <c:pt idx="168">
                  <c:v>3.3177966101694594</c:v>
                </c:pt>
                <c:pt idx="169">
                  <c:v>3.3014124293785128</c:v>
                </c:pt>
                <c:pt idx="170">
                  <c:v>3.2495291902071015</c:v>
                </c:pt>
                <c:pt idx="171">
                  <c:v>3.1403013182673774</c:v>
                </c:pt>
                <c:pt idx="172">
                  <c:v>3.1266478342749418</c:v>
                </c:pt>
                <c:pt idx="173">
                  <c:v>3.1758003766477816</c:v>
                </c:pt>
                <c:pt idx="174">
                  <c:v>3.2222222222221699</c:v>
                </c:pt>
                <c:pt idx="175">
                  <c:v>3.3642184557438486</c:v>
                </c:pt>
                <c:pt idx="176">
                  <c:v>3.3997175141242524</c:v>
                </c:pt>
                <c:pt idx="177">
                  <c:v>3.4488700564971531</c:v>
                </c:pt>
                <c:pt idx="178">
                  <c:v>3.3969868173258022</c:v>
                </c:pt>
                <c:pt idx="179">
                  <c:v>3.4406779661016795</c:v>
                </c:pt>
                <c:pt idx="180">
                  <c:v>3.3942561205272908</c:v>
                </c:pt>
                <c:pt idx="181">
                  <c:v>3.4625235404895882</c:v>
                </c:pt>
                <c:pt idx="182">
                  <c:v>3.5744821092278238</c:v>
                </c:pt>
                <c:pt idx="183">
                  <c:v>3.6345574387947082</c:v>
                </c:pt>
                <c:pt idx="184">
                  <c:v>3.6290960451976861</c:v>
                </c:pt>
                <c:pt idx="185">
                  <c:v>3.6209039548022122</c:v>
                </c:pt>
                <c:pt idx="186">
                  <c:v>3.7328625235404487</c:v>
                </c:pt>
                <c:pt idx="187">
                  <c:v>3.7601694915253794</c:v>
                </c:pt>
                <c:pt idx="188">
                  <c:v>3.6290960451976861</c:v>
                </c:pt>
                <c:pt idx="189">
                  <c:v>3.6509416195856552</c:v>
                </c:pt>
                <c:pt idx="190">
                  <c:v>3.7437853107344332</c:v>
                </c:pt>
                <c:pt idx="191">
                  <c:v>3.7519774011299063</c:v>
                </c:pt>
                <c:pt idx="192">
                  <c:v>3.787476459510311</c:v>
                </c:pt>
                <c:pt idx="193">
                  <c:v>3.7519774011299063</c:v>
                </c:pt>
                <c:pt idx="194">
                  <c:v>3.6673258003766014</c:v>
                </c:pt>
                <c:pt idx="195">
                  <c:v>3.7738229755178754</c:v>
                </c:pt>
                <c:pt idx="196">
                  <c:v>3.6372881355932196</c:v>
                </c:pt>
                <c:pt idx="197">
                  <c:v>4.0878531073446132</c:v>
                </c:pt>
                <c:pt idx="198">
                  <c:v>4.0195856873822553</c:v>
                </c:pt>
                <c:pt idx="199">
                  <c:v>3.9567796610169195</c:v>
                </c:pt>
                <c:pt idx="200">
                  <c:v>4.0168549905838047</c:v>
                </c:pt>
                <c:pt idx="201">
                  <c:v>3.8775894538606375</c:v>
                </c:pt>
                <c:pt idx="202">
                  <c:v>3.8038606403013175</c:v>
                </c:pt>
                <c:pt idx="203">
                  <c:v>3.7956685499057841</c:v>
                </c:pt>
                <c:pt idx="204">
                  <c:v>3.7274011299434862</c:v>
                </c:pt>
                <c:pt idx="205">
                  <c:v>3.8530131826741574</c:v>
                </c:pt>
                <c:pt idx="206">
                  <c:v>4.1069679849340703</c:v>
                </c:pt>
                <c:pt idx="207">
                  <c:v>4.2598870056496736</c:v>
                </c:pt>
                <c:pt idx="208">
                  <c:v>4.2435028248587265</c:v>
                </c:pt>
                <c:pt idx="209">
                  <c:v>4.2435028248587265</c:v>
                </c:pt>
                <c:pt idx="210">
                  <c:v>4.1588512241054216</c:v>
                </c:pt>
                <c:pt idx="211">
                  <c:v>4.2407721280602146</c:v>
                </c:pt>
                <c:pt idx="212">
                  <c:v>4.1670433145008952</c:v>
                </c:pt>
                <c:pt idx="213">
                  <c:v>4.6558380414312648</c:v>
                </c:pt>
                <c:pt idx="214">
                  <c:v>5.3193973634651446</c:v>
                </c:pt>
                <c:pt idx="215">
                  <c:v>4.5711864406779599</c:v>
                </c:pt>
                <c:pt idx="216">
                  <c:v>4.5711864406779599</c:v>
                </c:pt>
                <c:pt idx="217">
                  <c:v>4.5029190207156011</c:v>
                </c:pt>
                <c:pt idx="218">
                  <c:v>4.4564971751412132</c:v>
                </c:pt>
                <c:pt idx="219">
                  <c:v>4.4046139359698619</c:v>
                </c:pt>
                <c:pt idx="220">
                  <c:v>4.4674199623351978</c:v>
                </c:pt>
                <c:pt idx="221">
                  <c:v>4.3854990583804039</c:v>
                </c:pt>
                <c:pt idx="222">
                  <c:v>4.3472693032014886</c:v>
                </c:pt>
                <c:pt idx="223">
                  <c:v>4.3827683615818938</c:v>
                </c:pt>
                <c:pt idx="224">
                  <c:v>4.4264595103577706</c:v>
                </c:pt>
                <c:pt idx="225">
                  <c:v>4.500188323917091</c:v>
                </c:pt>
                <c:pt idx="226">
                  <c:v>4.4455743879472287</c:v>
                </c:pt>
                <c:pt idx="227">
                  <c:v>4.4182674199622971</c:v>
                </c:pt>
                <c:pt idx="228">
                  <c:v>4.4892655367231669</c:v>
                </c:pt>
                <c:pt idx="229">
                  <c:v>4.4783427495291823</c:v>
                </c:pt>
                <c:pt idx="230">
                  <c:v>4.5984934086628915</c:v>
                </c:pt>
                <c:pt idx="231">
                  <c:v>4.609416195856876</c:v>
                </c:pt>
                <c:pt idx="232">
                  <c:v>4.5930320150658686</c:v>
                </c:pt>
                <c:pt idx="233">
                  <c:v>4.5684557438794489</c:v>
                </c:pt>
                <c:pt idx="234">
                  <c:v>4.5466101694914789</c:v>
                </c:pt>
                <c:pt idx="235">
                  <c:v>4.584839924670395</c:v>
                </c:pt>
                <c:pt idx="236">
                  <c:v>4.6694915254236991</c:v>
                </c:pt>
                <c:pt idx="237">
                  <c:v>4.7623352165724775</c:v>
                </c:pt>
                <c:pt idx="238">
                  <c:v>4.7923728813559192</c:v>
                </c:pt>
                <c:pt idx="239">
                  <c:v>4.8224105461393618</c:v>
                </c:pt>
                <c:pt idx="240">
                  <c:v>4.855178907721255</c:v>
                </c:pt>
                <c:pt idx="241">
                  <c:v>4.915254237288079</c:v>
                </c:pt>
                <c:pt idx="242">
                  <c:v>4.9807909604519258</c:v>
                </c:pt>
                <c:pt idx="243">
                  <c:v>5.0272128060263155</c:v>
                </c:pt>
                <c:pt idx="244">
                  <c:v>5.1309792843690776</c:v>
                </c:pt>
                <c:pt idx="245">
                  <c:v>5.1173258003766424</c:v>
                </c:pt>
                <c:pt idx="246">
                  <c:v>5.1610169491525202</c:v>
                </c:pt>
                <c:pt idx="247">
                  <c:v>5.2210922787193432</c:v>
                </c:pt>
                <c:pt idx="248">
                  <c:v>5.3002824858756856</c:v>
                </c:pt>
                <c:pt idx="249">
                  <c:v>5.3603578154425104</c:v>
                </c:pt>
                <c:pt idx="250">
                  <c:v>5.371280602636495</c:v>
                </c:pt>
                <c:pt idx="251">
                  <c:v>5.4013182674199376</c:v>
                </c:pt>
                <c:pt idx="252">
                  <c:v>5.2757062146892659</c:v>
                </c:pt>
                <c:pt idx="253">
                  <c:v>5.1145951035781305</c:v>
                </c:pt>
                <c:pt idx="254">
                  <c:v>5.1801318267419774</c:v>
                </c:pt>
                <c:pt idx="255">
                  <c:v>5.3658192090395334</c:v>
                </c:pt>
                <c:pt idx="256">
                  <c:v>5.1992467043314345</c:v>
                </c:pt>
                <c:pt idx="257">
                  <c:v>5.024482109227864</c:v>
                </c:pt>
                <c:pt idx="258">
                  <c:v>5.0954802259886725</c:v>
                </c:pt>
                <c:pt idx="259">
                  <c:v>5.1145951035781305</c:v>
                </c:pt>
                <c:pt idx="260">
                  <c:v>5.2047080979283971</c:v>
                </c:pt>
                <c:pt idx="261">
                  <c:v>5.3385122410546018</c:v>
                </c:pt>
                <c:pt idx="262">
                  <c:v>5.3330508474575788</c:v>
                </c:pt>
                <c:pt idx="263">
                  <c:v>5.4258945386063573</c:v>
                </c:pt>
                <c:pt idx="264">
                  <c:v>5.371280602636495</c:v>
                </c:pt>
                <c:pt idx="265">
                  <c:v>5.5187382297551348</c:v>
                </c:pt>
                <c:pt idx="266">
                  <c:v>5.5624293785310739</c:v>
                </c:pt>
                <c:pt idx="267">
                  <c:v>5.5378531073445929</c:v>
                </c:pt>
                <c:pt idx="268">
                  <c:v>5.5405838041431039</c:v>
                </c:pt>
                <c:pt idx="269">
                  <c:v>5.6115819209039124</c:v>
                </c:pt>
                <c:pt idx="270">
                  <c:v>5.5733521657249963</c:v>
                </c:pt>
                <c:pt idx="271">
                  <c:v>5.5951977401129653</c:v>
                </c:pt>
                <c:pt idx="272">
                  <c:v>5.5979284369114781</c:v>
                </c:pt>
                <c:pt idx="273">
                  <c:v>5.5487758945385774</c:v>
                </c:pt>
                <c:pt idx="274">
                  <c:v>5.6225047080978969</c:v>
                </c:pt>
                <c:pt idx="275">
                  <c:v>5.7098870056497129</c:v>
                </c:pt>
                <c:pt idx="276">
                  <c:v>5.8054613935969419</c:v>
                </c:pt>
                <c:pt idx="277">
                  <c:v>5.7918079096045068</c:v>
                </c:pt>
                <c:pt idx="278">
                  <c:v>5.7781544256120103</c:v>
                </c:pt>
                <c:pt idx="279">
                  <c:v>5.8027306967984913</c:v>
                </c:pt>
                <c:pt idx="280">
                  <c:v>5.8163841807909265</c:v>
                </c:pt>
                <c:pt idx="281">
                  <c:v>5.8464218455743682</c:v>
                </c:pt>
                <c:pt idx="282">
                  <c:v>5.8901129943502459</c:v>
                </c:pt>
                <c:pt idx="283">
                  <c:v>5.9010357815442305</c:v>
                </c:pt>
                <c:pt idx="284">
                  <c:v>5.8573446327683527</c:v>
                </c:pt>
                <c:pt idx="285">
                  <c:v>5.887382297551734</c:v>
                </c:pt>
                <c:pt idx="286">
                  <c:v>5.8709981167607888</c:v>
                </c:pt>
                <c:pt idx="287">
                  <c:v>5.9774952919020619</c:v>
                </c:pt>
                <c:pt idx="288">
                  <c:v>5.9611111111110553</c:v>
                </c:pt>
                <c:pt idx="289">
                  <c:v>5.8737288135592989</c:v>
                </c:pt>
                <c:pt idx="290">
                  <c:v>5.9310734463276731</c:v>
                </c:pt>
                <c:pt idx="291">
                  <c:v>6.0129943502824661</c:v>
                </c:pt>
                <c:pt idx="292">
                  <c:v>6.0676082862523284</c:v>
                </c:pt>
                <c:pt idx="293">
                  <c:v>5.9529190207155818</c:v>
                </c:pt>
                <c:pt idx="294">
                  <c:v>5.8709981167607888</c:v>
                </c:pt>
                <c:pt idx="295">
                  <c:v>5.9010357815442305</c:v>
                </c:pt>
                <c:pt idx="296">
                  <c:v>5.8819209039547733</c:v>
                </c:pt>
                <c:pt idx="297">
                  <c:v>6.0512241054613822</c:v>
                </c:pt>
                <c:pt idx="298">
                  <c:v>5.9174199623351775</c:v>
                </c:pt>
                <c:pt idx="299">
                  <c:v>5.6962335216572173</c:v>
                </c:pt>
                <c:pt idx="300">
                  <c:v>7.2718455743879282</c:v>
                </c:pt>
                <c:pt idx="301">
                  <c:v>6.6410546139359417</c:v>
                </c:pt>
                <c:pt idx="302">
                  <c:v>6.878625235404848</c:v>
                </c:pt>
                <c:pt idx="303">
                  <c:v>6.6383239171374306</c:v>
                </c:pt>
                <c:pt idx="304">
                  <c:v>8.7109227871939243</c:v>
                </c:pt>
                <c:pt idx="305">
                  <c:v>6.4335216572504166</c:v>
                </c:pt>
                <c:pt idx="306">
                  <c:v>9.2843691148775367</c:v>
                </c:pt>
                <c:pt idx="307">
                  <c:v>10.950094161958516</c:v>
                </c:pt>
                <c:pt idx="308">
                  <c:v>12.632203389830501</c:v>
                </c:pt>
                <c:pt idx="309">
                  <c:v>13.956591337099807</c:v>
                </c:pt>
                <c:pt idx="310">
                  <c:v>15.231826741996217</c:v>
                </c:pt>
                <c:pt idx="311">
                  <c:v>14.887758945386038</c:v>
                </c:pt>
                <c:pt idx="312">
                  <c:v>16.187570621468925</c:v>
                </c:pt>
                <c:pt idx="313">
                  <c:v>16.490677966101678</c:v>
                </c:pt>
                <c:pt idx="314">
                  <c:v>14.874105461393539</c:v>
                </c:pt>
                <c:pt idx="315">
                  <c:v>13.598870056497132</c:v>
                </c:pt>
                <c:pt idx="316">
                  <c:v>13.161958568738173</c:v>
                </c:pt>
                <c:pt idx="317">
                  <c:v>15.38747645951033</c:v>
                </c:pt>
                <c:pt idx="318">
                  <c:v>15.646892655367205</c:v>
                </c:pt>
                <c:pt idx="319">
                  <c:v>17.708568738229715</c:v>
                </c:pt>
                <c:pt idx="320">
                  <c:v>18.931920903954772</c:v>
                </c:pt>
                <c:pt idx="321">
                  <c:v>18.552354048964187</c:v>
                </c:pt>
                <c:pt idx="322">
                  <c:v>18.78173258003762</c:v>
                </c:pt>
                <c:pt idx="323">
                  <c:v>19.15310734463273</c:v>
                </c:pt>
                <c:pt idx="324">
                  <c:v>20.117043314500918</c:v>
                </c:pt>
                <c:pt idx="325">
                  <c:v>21.253013182674156</c:v>
                </c:pt>
                <c:pt idx="326">
                  <c:v>21.463276836158194</c:v>
                </c:pt>
                <c:pt idx="327">
                  <c:v>22.211487758945374</c:v>
                </c:pt>
                <c:pt idx="328">
                  <c:v>23.467608286252325</c:v>
                </c:pt>
                <c:pt idx="329">
                  <c:v>21.111016949152539</c:v>
                </c:pt>
                <c:pt idx="330">
                  <c:v>20.22900188323915</c:v>
                </c:pt>
                <c:pt idx="331">
                  <c:v>19.794821092278706</c:v>
                </c:pt>
                <c:pt idx="332">
                  <c:v>20.463841807909606</c:v>
                </c:pt>
                <c:pt idx="333">
                  <c:v>20.485687382297517</c:v>
                </c:pt>
                <c:pt idx="334">
                  <c:v>20.693220338983039</c:v>
                </c:pt>
                <c:pt idx="335">
                  <c:v>20.990866290018833</c:v>
                </c:pt>
                <c:pt idx="336">
                  <c:v>22.151412429378492</c:v>
                </c:pt>
                <c:pt idx="337">
                  <c:v>23.524952919020702</c:v>
                </c:pt>
                <c:pt idx="338">
                  <c:v>23.459416195856857</c:v>
                </c:pt>
                <c:pt idx="339">
                  <c:v>20.461111111111094</c:v>
                </c:pt>
                <c:pt idx="340">
                  <c:v>21.883804143126145</c:v>
                </c:pt>
                <c:pt idx="341">
                  <c:v>21.416854990583804</c:v>
                </c:pt>
                <c:pt idx="342">
                  <c:v>20.37645951035779</c:v>
                </c:pt>
                <c:pt idx="343">
                  <c:v>21.984839924670393</c:v>
                </c:pt>
                <c:pt idx="344">
                  <c:v>22.039453860640258</c:v>
                </c:pt>
                <c:pt idx="345">
                  <c:v>20.928060263653435</c:v>
                </c:pt>
                <c:pt idx="346">
                  <c:v>21.537005649717511</c:v>
                </c:pt>
                <c:pt idx="347">
                  <c:v>27.369774011299384</c:v>
                </c:pt>
                <c:pt idx="348">
                  <c:v>31.307438794726909</c:v>
                </c:pt>
                <c:pt idx="349">
                  <c:v>25.840583804143126</c:v>
                </c:pt>
                <c:pt idx="350">
                  <c:v>25.217984934086612</c:v>
                </c:pt>
                <c:pt idx="351">
                  <c:v>24.546233521657197</c:v>
                </c:pt>
                <c:pt idx="352">
                  <c:v>23.69971751412427</c:v>
                </c:pt>
                <c:pt idx="353">
                  <c:v>23.2245762711864</c:v>
                </c:pt>
                <c:pt idx="354">
                  <c:v>22.361676082862466</c:v>
                </c:pt>
                <c:pt idx="355">
                  <c:v>22.935122410546143</c:v>
                </c:pt>
                <c:pt idx="356">
                  <c:v>22.997928436911472</c:v>
                </c:pt>
                <c:pt idx="357">
                  <c:v>26.146421845574388</c:v>
                </c:pt>
                <c:pt idx="358">
                  <c:v>26.3020715630885</c:v>
                </c:pt>
                <c:pt idx="359">
                  <c:v>23.369303201506586</c:v>
                </c:pt>
                <c:pt idx="360">
                  <c:v>22.580131826741976</c:v>
                </c:pt>
                <c:pt idx="361">
                  <c:v>23.036158192090394</c:v>
                </c:pt>
                <c:pt idx="362">
                  <c:v>23.393879472693008</c:v>
                </c:pt>
                <c:pt idx="363">
                  <c:v>23.210922787193965</c:v>
                </c:pt>
                <c:pt idx="364">
                  <c:v>22.378060263653474</c:v>
                </c:pt>
                <c:pt idx="365">
                  <c:v>21.692655367231627</c:v>
                </c:pt>
                <c:pt idx="366">
                  <c:v>22.104990583804103</c:v>
                </c:pt>
                <c:pt idx="367">
                  <c:v>20.908945386063976</c:v>
                </c:pt>
                <c:pt idx="368">
                  <c:v>19.584557438794729</c:v>
                </c:pt>
                <c:pt idx="369">
                  <c:v>19.775706214689247</c:v>
                </c:pt>
                <c:pt idx="370">
                  <c:v>19.715630885122359</c:v>
                </c:pt>
                <c:pt idx="371">
                  <c:v>19.595480225988652</c:v>
                </c:pt>
                <c:pt idx="372">
                  <c:v>20.736911487758917</c:v>
                </c:pt>
                <c:pt idx="373">
                  <c:v>20.447457627118599</c:v>
                </c:pt>
                <c:pt idx="374">
                  <c:v>20.477495291902041</c:v>
                </c:pt>
                <c:pt idx="375">
                  <c:v>20.452919020715623</c:v>
                </c:pt>
                <c:pt idx="376">
                  <c:v>20.447457627118599</c:v>
                </c:pt>
                <c:pt idx="377">
                  <c:v>20.160734463276793</c:v>
                </c:pt>
                <c:pt idx="378">
                  <c:v>20.070621468926525</c:v>
                </c:pt>
                <c:pt idx="379">
                  <c:v>19.611864406779659</c:v>
                </c:pt>
                <c:pt idx="380">
                  <c:v>20.013276836158152</c:v>
                </c:pt>
                <c:pt idx="381">
                  <c:v>19.614595103578111</c:v>
                </c:pt>
                <c:pt idx="382">
                  <c:v>19.371563088512243</c:v>
                </c:pt>
                <c:pt idx="383">
                  <c:v>19.751129943502825</c:v>
                </c:pt>
                <c:pt idx="384">
                  <c:v>19.770244821092223</c:v>
                </c:pt>
                <c:pt idx="385">
                  <c:v>19.31421845574387</c:v>
                </c:pt>
                <c:pt idx="386">
                  <c:v>19.084839924670437</c:v>
                </c:pt>
                <c:pt idx="387">
                  <c:v>18.754425612052689</c:v>
                </c:pt>
                <c:pt idx="388">
                  <c:v>18.67796610169486</c:v>
                </c:pt>
                <c:pt idx="389">
                  <c:v>18.795386064030115</c:v>
                </c:pt>
                <c:pt idx="390">
                  <c:v>18.514124293785272</c:v>
                </c:pt>
                <c:pt idx="391">
                  <c:v>18.454048964218444</c:v>
                </c:pt>
                <c:pt idx="392">
                  <c:v>18.724387947269246</c:v>
                </c:pt>
                <c:pt idx="393">
                  <c:v>19.273258003766443</c:v>
                </c:pt>
                <c:pt idx="394">
                  <c:v>20.515725047080956</c:v>
                </c:pt>
                <c:pt idx="395">
                  <c:v>22.916007532956684</c:v>
                </c:pt>
                <c:pt idx="396">
                  <c:v>20.332768361581913</c:v>
                </c:pt>
                <c:pt idx="397">
                  <c:v>19.975047080979238</c:v>
                </c:pt>
                <c:pt idx="398">
                  <c:v>19.628248587570607</c:v>
                </c:pt>
                <c:pt idx="399">
                  <c:v>19.117608286252327</c:v>
                </c:pt>
                <c:pt idx="400">
                  <c:v>18.107250470809756</c:v>
                </c:pt>
                <c:pt idx="401">
                  <c:v>18.202824858757047</c:v>
                </c:pt>
                <c:pt idx="402">
                  <c:v>18.388512241054602</c:v>
                </c:pt>
                <c:pt idx="403">
                  <c:v>18.282015065913328</c:v>
                </c:pt>
                <c:pt idx="404">
                  <c:v>17.776836158192072</c:v>
                </c:pt>
                <c:pt idx="405">
                  <c:v>17.126930320150628</c:v>
                </c:pt>
                <c:pt idx="406">
                  <c:v>16.728248587570587</c:v>
                </c:pt>
                <c:pt idx="407">
                  <c:v>17.298964218455687</c:v>
                </c:pt>
                <c:pt idx="408">
                  <c:v>17.9352165725047</c:v>
                </c:pt>
                <c:pt idx="409">
                  <c:v>18.216478342749483</c:v>
                </c:pt>
                <c:pt idx="410">
                  <c:v>18.467702448210883</c:v>
                </c:pt>
                <c:pt idx="411">
                  <c:v>18.686158192090389</c:v>
                </c:pt>
                <c:pt idx="412">
                  <c:v>17.042278719397324</c:v>
                </c:pt>
                <c:pt idx="413">
                  <c:v>15.554048964218429</c:v>
                </c:pt>
                <c:pt idx="414">
                  <c:v>15.092561205273052</c:v>
                </c:pt>
                <c:pt idx="415">
                  <c:v>14.358003766478303</c:v>
                </c:pt>
                <c:pt idx="416">
                  <c:v>15.073446327683595</c:v>
                </c:pt>
                <c:pt idx="417">
                  <c:v>15.401129943502825</c:v>
                </c:pt>
                <c:pt idx="418">
                  <c:v>16.345951035781489</c:v>
                </c:pt>
                <c:pt idx="419">
                  <c:v>15.480320150659107</c:v>
                </c:pt>
                <c:pt idx="420">
                  <c:v>16.646327683615791</c:v>
                </c:pt>
                <c:pt idx="421">
                  <c:v>16.37871939736344</c:v>
                </c:pt>
                <c:pt idx="422">
                  <c:v>15.980037664783403</c:v>
                </c:pt>
                <c:pt idx="423">
                  <c:v>21.151977401129901</c:v>
                </c:pt>
                <c:pt idx="424">
                  <c:v>20.392843691148737</c:v>
                </c:pt>
                <c:pt idx="425">
                  <c:v>19.835781544256069</c:v>
                </c:pt>
                <c:pt idx="426">
                  <c:v>22.790395480225953</c:v>
                </c:pt>
                <c:pt idx="427">
                  <c:v>23.980979284369116</c:v>
                </c:pt>
                <c:pt idx="428">
                  <c:v>21.539736346515962</c:v>
                </c:pt>
                <c:pt idx="429">
                  <c:v>16.17391713747643</c:v>
                </c:pt>
                <c:pt idx="430">
                  <c:v>12.995386064030075</c:v>
                </c:pt>
                <c:pt idx="431">
                  <c:v>11.621845574387928</c:v>
                </c:pt>
                <c:pt idx="432">
                  <c:v>11.640960451977385</c:v>
                </c:pt>
                <c:pt idx="433">
                  <c:v>14.251506591337089</c:v>
                </c:pt>
                <c:pt idx="434">
                  <c:v>19.633709981167566</c:v>
                </c:pt>
                <c:pt idx="435">
                  <c:v>23.191807909604506</c:v>
                </c:pt>
                <c:pt idx="436">
                  <c:v>23.617796610169478</c:v>
                </c:pt>
                <c:pt idx="437">
                  <c:v>17.039548022598876</c:v>
                </c:pt>
                <c:pt idx="438">
                  <c:v>15.570433145009375</c:v>
                </c:pt>
                <c:pt idx="439">
                  <c:v>16.430602636534793</c:v>
                </c:pt>
                <c:pt idx="440">
                  <c:v>14.723917137476452</c:v>
                </c:pt>
                <c:pt idx="441">
                  <c:v>12.826082862523529</c:v>
                </c:pt>
                <c:pt idx="442">
                  <c:v>12.547551789077193</c:v>
                </c:pt>
                <c:pt idx="443">
                  <c:v>13.83917137476455</c:v>
                </c:pt>
                <c:pt idx="444">
                  <c:v>17.279849340866292</c:v>
                </c:pt>
                <c:pt idx="445">
                  <c:v>18.126365348399215</c:v>
                </c:pt>
                <c:pt idx="446">
                  <c:v>18.915536723163822</c:v>
                </c:pt>
                <c:pt idx="447">
                  <c:v>20.387382297551778</c:v>
                </c:pt>
                <c:pt idx="448">
                  <c:v>21.90838041431256</c:v>
                </c:pt>
                <c:pt idx="449">
                  <c:v>20.614030131826699</c:v>
                </c:pt>
                <c:pt idx="450">
                  <c:v>20.335499058380364</c:v>
                </c:pt>
                <c:pt idx="451">
                  <c:v>20.078813559321997</c:v>
                </c:pt>
                <c:pt idx="452">
                  <c:v>20.226271186440638</c:v>
                </c:pt>
                <c:pt idx="453">
                  <c:v>20.644067796610138</c:v>
                </c:pt>
                <c:pt idx="454">
                  <c:v>21.012711864406736</c:v>
                </c:pt>
                <c:pt idx="455">
                  <c:v>22.233333333333285</c:v>
                </c:pt>
                <c:pt idx="456">
                  <c:v>22.348022598870035</c:v>
                </c:pt>
                <c:pt idx="457">
                  <c:v>22.834086629001828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1E-49B3-AF68-8381DF6D8571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'014C'!$P$14:$P$950</c:f>
              <c:numCache>
                <c:formatCode>0.0</c:formatCode>
                <c:ptCount val="937"/>
                <c:pt idx="0">
                  <c:v>1.9851821806565746</c:v>
                </c:pt>
                <c:pt idx="1">
                  <c:v>2.2941929360913353</c:v>
                </c:pt>
                <c:pt idx="2">
                  <c:v>3.2620874410595304</c:v>
                </c:pt>
                <c:pt idx="3">
                  <c:v>3.5281290473496405</c:v>
                </c:pt>
                <c:pt idx="4">
                  <c:v>2.8965326460562859</c:v>
                </c:pt>
                <c:pt idx="5">
                  <c:v>2.8011890765838849</c:v>
                </c:pt>
                <c:pt idx="6">
                  <c:v>2.907430851274563</c:v>
                </c:pt>
                <c:pt idx="7">
                  <c:v>2.8381467917407397</c:v>
                </c:pt>
                <c:pt idx="8">
                  <c:v>2.4778962031973144</c:v>
                </c:pt>
                <c:pt idx="9">
                  <c:v>2.3547496369421035</c:v>
                </c:pt>
                <c:pt idx="10">
                  <c:v>2.3919185508290552</c:v>
                </c:pt>
                <c:pt idx="11">
                  <c:v>2.3022819655318161</c:v>
                </c:pt>
                <c:pt idx="12">
                  <c:v>2.4008522606006069</c:v>
                </c:pt>
                <c:pt idx="13">
                  <c:v>1.941112950730318</c:v>
                </c:pt>
                <c:pt idx="14">
                  <c:v>1.6933317318262588</c:v>
                </c:pt>
                <c:pt idx="15">
                  <c:v>2.0343496097220424</c:v>
                </c:pt>
                <c:pt idx="16">
                  <c:v>2.3122176573608382</c:v>
                </c:pt>
                <c:pt idx="17">
                  <c:v>2.0436367040790104</c:v>
                </c:pt>
                <c:pt idx="18">
                  <c:v>1.9251608626826442</c:v>
                </c:pt>
                <c:pt idx="19">
                  <c:v>2.1367502240137459</c:v>
                </c:pt>
                <c:pt idx="20">
                  <c:v>2.1262298707672751</c:v>
                </c:pt>
                <c:pt idx="21">
                  <c:v>2.3094567288201659</c:v>
                </c:pt>
                <c:pt idx="22">
                  <c:v>3.0689293950513878</c:v>
                </c:pt>
                <c:pt idx="23">
                  <c:v>3.4950608544180812</c:v>
                </c:pt>
                <c:pt idx="24">
                  <c:v>4.0195413710725001</c:v>
                </c:pt>
                <c:pt idx="25">
                  <c:v>2.5315964459613869</c:v>
                </c:pt>
                <c:pt idx="26">
                  <c:v>2.3812313151623026</c:v>
                </c:pt>
                <c:pt idx="27">
                  <c:v>2.2029747841392893</c:v>
                </c:pt>
                <c:pt idx="28">
                  <c:v>2.0794746041201506</c:v>
                </c:pt>
                <c:pt idx="29">
                  <c:v>2.1542200572509365</c:v>
                </c:pt>
                <c:pt idx="30">
                  <c:v>2.1413180025069152</c:v>
                </c:pt>
                <c:pt idx="31">
                  <c:v>2.011261195750687</c:v>
                </c:pt>
                <c:pt idx="32">
                  <c:v>2.7114246191774938</c:v>
                </c:pt>
                <c:pt idx="33">
                  <c:v>1.7327153502011021</c:v>
                </c:pt>
                <c:pt idx="34">
                  <c:v>1.7412266625125208</c:v>
                </c:pt>
                <c:pt idx="35">
                  <c:v>1.9069249426830441</c:v>
                </c:pt>
                <c:pt idx="36">
                  <c:v>2.0112218416717886</c:v>
                </c:pt>
                <c:pt idx="37">
                  <c:v>1.9401991429352723</c:v>
                </c:pt>
                <c:pt idx="38">
                  <c:v>2.0168354601750975</c:v>
                </c:pt>
                <c:pt idx="39">
                  <c:v>2.045335874613488</c:v>
                </c:pt>
                <c:pt idx="40">
                  <c:v>2.8000690322895982</c:v>
                </c:pt>
                <c:pt idx="41">
                  <c:v>2.3750281875999444</c:v>
                </c:pt>
                <c:pt idx="42">
                  <c:v>2.3274325153169482</c:v>
                </c:pt>
                <c:pt idx="43">
                  <c:v>2.2973064470925086</c:v>
                </c:pt>
                <c:pt idx="44">
                  <c:v>2.3687465810583026</c:v>
                </c:pt>
                <c:pt idx="45">
                  <c:v>2.383018889137777</c:v>
                </c:pt>
                <c:pt idx="46">
                  <c:v>5.1335377927486219</c:v>
                </c:pt>
                <c:pt idx="47">
                  <c:v>9.5443498940499261</c:v>
                </c:pt>
                <c:pt idx="48">
                  <c:v>2.7605230353681836</c:v>
                </c:pt>
                <c:pt idx="49">
                  <c:v>1.8825352882510138</c:v>
                </c:pt>
                <c:pt idx="50">
                  <c:v>1.7845444631903029</c:v>
                </c:pt>
                <c:pt idx="51">
                  <c:v>1.9949751136838771</c:v>
                </c:pt>
                <c:pt idx="52">
                  <c:v>2.0561014746702693</c:v>
                </c:pt>
                <c:pt idx="53">
                  <c:v>2.2686980094682698</c:v>
                </c:pt>
                <c:pt idx="54">
                  <c:v>1.840425591540626</c:v>
                </c:pt>
                <c:pt idx="55">
                  <c:v>3.5997898461500979</c:v>
                </c:pt>
                <c:pt idx="56">
                  <c:v>4.7180739493038288</c:v>
                </c:pt>
                <c:pt idx="57">
                  <c:v>5.7182015475663963</c:v>
                </c:pt>
                <c:pt idx="58">
                  <c:v>5.1161860217482484</c:v>
                </c:pt>
                <c:pt idx="59">
                  <c:v>3.2537476296314813</c:v>
                </c:pt>
                <c:pt idx="60">
                  <c:v>2.4567475881077803</c:v>
                </c:pt>
                <c:pt idx="61">
                  <c:v>2.9883494294040576</c:v>
                </c:pt>
                <c:pt idx="62">
                  <c:v>3.5738579791422209</c:v>
                </c:pt>
                <c:pt idx="63">
                  <c:v>3.2447108589049365</c:v>
                </c:pt>
                <c:pt idx="64">
                  <c:v>3.1567589012175574</c:v>
                </c:pt>
                <c:pt idx="65">
                  <c:v>3.1355517706614187</c:v>
                </c:pt>
                <c:pt idx="66">
                  <c:v>3.2574311445361084</c:v>
                </c:pt>
                <c:pt idx="67">
                  <c:v>3.587349428355914</c:v>
                </c:pt>
                <c:pt idx="68">
                  <c:v>3.8186384432832381</c:v>
                </c:pt>
                <c:pt idx="69">
                  <c:v>3.9867039966158289</c:v>
                </c:pt>
                <c:pt idx="70">
                  <c:v>4.0219034528251987</c:v>
                </c:pt>
                <c:pt idx="71">
                  <c:v>3.7997543841686681</c:v>
                </c:pt>
                <c:pt idx="72">
                  <c:v>3.6453767066766161</c:v>
                </c:pt>
                <c:pt idx="73">
                  <c:v>3.619056834056587</c:v>
                </c:pt>
                <c:pt idx="74">
                  <c:v>3.508375152982012</c:v>
                </c:pt>
                <c:pt idx="75">
                  <c:v>3.207163520099777</c:v>
                </c:pt>
                <c:pt idx="76">
                  <c:v>2.9849554776195566</c:v>
                </c:pt>
                <c:pt idx="77">
                  <c:v>2.8505767121268715</c:v>
                </c:pt>
                <c:pt idx="78">
                  <c:v>2.7171654222543578</c:v>
                </c:pt>
                <c:pt idx="79">
                  <c:v>2.7233536631241471</c:v>
                </c:pt>
                <c:pt idx="80">
                  <c:v>2.7697951284433269</c:v>
                </c:pt>
                <c:pt idx="81">
                  <c:v>2.986202821076593</c:v>
                </c:pt>
                <c:pt idx="82">
                  <c:v>3.5830221636208317</c:v>
                </c:pt>
                <c:pt idx="83">
                  <c:v>3.0117566069341524</c:v>
                </c:pt>
                <c:pt idx="84">
                  <c:v>2.8483862458467981</c:v>
                </c:pt>
                <c:pt idx="85">
                  <c:v>2.8297526249519676</c:v>
                </c:pt>
                <c:pt idx="86">
                  <c:v>2.7990125802821488</c:v>
                </c:pt>
                <c:pt idx="87">
                  <c:v>3.0091484762461684</c:v>
                </c:pt>
                <c:pt idx="88">
                  <c:v>4.1310031088878825</c:v>
                </c:pt>
                <c:pt idx="89">
                  <c:v>19.119591599318991</c:v>
                </c:pt>
                <c:pt idx="90">
                  <c:v>15.369083237784272</c:v>
                </c:pt>
                <c:pt idx="91">
                  <c:v>8.2658090553992682</c:v>
                </c:pt>
                <c:pt idx="92">
                  <c:v>4.6659942835056336</c:v>
                </c:pt>
                <c:pt idx="93">
                  <c:v>7.1353054284645898</c:v>
                </c:pt>
                <c:pt idx="94">
                  <c:v>3.6856889049497568</c:v>
                </c:pt>
                <c:pt idx="95">
                  <c:v>2.9416673357375336</c:v>
                </c:pt>
                <c:pt idx="96">
                  <c:v>2.6843924422093766</c:v>
                </c:pt>
                <c:pt idx="97">
                  <c:v>2.8525413221629128</c:v>
                </c:pt>
                <c:pt idx="98">
                  <c:v>3.6365999548636339</c:v>
                </c:pt>
                <c:pt idx="99">
                  <c:v>3.0545293294520182</c:v>
                </c:pt>
                <c:pt idx="100">
                  <c:v>2.7798339958165976</c:v>
                </c:pt>
                <c:pt idx="101">
                  <c:v>5.7718574740207762</c:v>
                </c:pt>
                <c:pt idx="102">
                  <c:v>5.8587143131574049</c:v>
                </c:pt>
                <c:pt idx="103">
                  <c:v>3.998888784780906</c:v>
                </c:pt>
                <c:pt idx="104">
                  <c:v>3.2515176946831925</c:v>
                </c:pt>
                <c:pt idx="105">
                  <c:v>2.8913407374774529</c:v>
                </c:pt>
                <c:pt idx="106">
                  <c:v>2.7884239016965573</c:v>
                </c:pt>
                <c:pt idx="107">
                  <c:v>2.830587609999839</c:v>
                </c:pt>
                <c:pt idx="108">
                  <c:v>2.8321886818102406</c:v>
                </c:pt>
                <c:pt idx="109">
                  <c:v>2.8389417351740547</c:v>
                </c:pt>
                <c:pt idx="110">
                  <c:v>2.8671425474414112</c:v>
                </c:pt>
                <c:pt idx="111">
                  <c:v>2.8075632466724061</c:v>
                </c:pt>
                <c:pt idx="112">
                  <c:v>2.7943615897573513</c:v>
                </c:pt>
                <c:pt idx="113">
                  <c:v>2.7789596566897674</c:v>
                </c:pt>
                <c:pt idx="114">
                  <c:v>2.829580665711513</c:v>
                </c:pt>
                <c:pt idx="115">
                  <c:v>2.8300766945094527</c:v>
                </c:pt>
                <c:pt idx="116">
                  <c:v>2.9049645626741287</c:v>
                </c:pt>
                <c:pt idx="117">
                  <c:v>2.9607325910185516</c:v>
                </c:pt>
                <c:pt idx="118">
                  <c:v>2.9508804549889267</c:v>
                </c:pt>
                <c:pt idx="119">
                  <c:v>3.2033520184966822</c:v>
                </c:pt>
                <c:pt idx="120">
                  <c:v>3.045335027820502</c:v>
                </c:pt>
                <c:pt idx="121">
                  <c:v>3.5740047834605662</c:v>
                </c:pt>
                <c:pt idx="122">
                  <c:v>3.6658858466307724</c:v>
                </c:pt>
                <c:pt idx="123">
                  <c:v>3.1798218164989751</c:v>
                </c:pt>
                <c:pt idx="124">
                  <c:v>3.2788881403655847</c:v>
                </c:pt>
                <c:pt idx="125">
                  <c:v>3.32501038376894</c:v>
                </c:pt>
                <c:pt idx="126">
                  <c:v>3.0679368790984842</c:v>
                </c:pt>
                <c:pt idx="127">
                  <c:v>2.9626429602830662</c:v>
                </c:pt>
                <c:pt idx="128">
                  <c:v>2.8891891669191931</c:v>
                </c:pt>
                <c:pt idx="129">
                  <c:v>2.9718713099948562</c:v>
                </c:pt>
                <c:pt idx="130">
                  <c:v>2.9124246143874064</c:v>
                </c:pt>
                <c:pt idx="131">
                  <c:v>2.9576726332531873</c:v>
                </c:pt>
                <c:pt idx="132">
                  <c:v>2.9857408403589885</c:v>
                </c:pt>
                <c:pt idx="133">
                  <c:v>3.1476573923114928</c:v>
                </c:pt>
                <c:pt idx="134">
                  <c:v>3.2681714750815849</c:v>
                </c:pt>
                <c:pt idx="135">
                  <c:v>3.1451231221398266</c:v>
                </c:pt>
                <c:pt idx="136">
                  <c:v>3.1660502702697233</c:v>
                </c:pt>
                <c:pt idx="137">
                  <c:v>3.1533348322800907</c:v>
                </c:pt>
                <c:pt idx="138">
                  <c:v>3.2412131586297854</c:v>
                </c:pt>
                <c:pt idx="139">
                  <c:v>3.1790799679443236</c:v>
                </c:pt>
                <c:pt idx="140">
                  <c:v>3.1506433749712826</c:v>
                </c:pt>
                <c:pt idx="141">
                  <c:v>3.1026056854832404</c:v>
                </c:pt>
                <c:pt idx="142">
                  <c:v>3.1331835807850599</c:v>
                </c:pt>
                <c:pt idx="143">
                  <c:v>3.2000021538433638</c:v>
                </c:pt>
                <c:pt idx="144">
                  <c:v>3.2657696954821582</c:v>
                </c:pt>
                <c:pt idx="145">
                  <c:v>3.1761085282092725</c:v>
                </c:pt>
                <c:pt idx="146">
                  <c:v>3.0952582754188387</c:v>
                </c:pt>
                <c:pt idx="147">
                  <c:v>3.1891726177319759</c:v>
                </c:pt>
                <c:pt idx="148">
                  <c:v>3.2745412558856515</c:v>
                </c:pt>
                <c:pt idx="149">
                  <c:v>3.4868037966645158</c:v>
                </c:pt>
                <c:pt idx="150">
                  <c:v>3.2688686635585924</c:v>
                </c:pt>
                <c:pt idx="151">
                  <c:v>3.4438198754165534</c:v>
                </c:pt>
                <c:pt idx="152">
                  <c:v>3.9471522353386446</c:v>
                </c:pt>
                <c:pt idx="153">
                  <c:v>3.4753606278755167</c:v>
                </c:pt>
                <c:pt idx="154">
                  <c:v>3.3274020097281416</c:v>
                </c:pt>
                <c:pt idx="155">
                  <c:v>3.460218942900068</c:v>
                </c:pt>
                <c:pt idx="156">
                  <c:v>3.1282427979616845</c:v>
                </c:pt>
                <c:pt idx="157">
                  <c:v>3.034303759083584</c:v>
                </c:pt>
                <c:pt idx="158">
                  <c:v>3.2851594786776857</c:v>
                </c:pt>
                <c:pt idx="159">
                  <c:v>3.4351906154576946</c:v>
                </c:pt>
                <c:pt idx="160">
                  <c:v>3.4179862217220682</c:v>
                </c:pt>
                <c:pt idx="161">
                  <c:v>3.2671544917422906</c:v>
                </c:pt>
                <c:pt idx="162">
                  <c:v>3.4376707594471503</c:v>
                </c:pt>
                <c:pt idx="163">
                  <c:v>3.5589804731862755</c:v>
                </c:pt>
                <c:pt idx="164">
                  <c:v>3.4842104380797827</c:v>
                </c:pt>
                <c:pt idx="165">
                  <c:v>3.447581754711269</c:v>
                </c:pt>
                <c:pt idx="166">
                  <c:v>3.5420265176703882</c:v>
                </c:pt>
                <c:pt idx="167">
                  <c:v>3.5449978428161835</c:v>
                </c:pt>
                <c:pt idx="168">
                  <c:v>3.661641793927259</c:v>
                </c:pt>
                <c:pt idx="169">
                  <c:v>3.6384505481795442</c:v>
                </c:pt>
                <c:pt idx="170">
                  <c:v>3.5901476483685109</c:v>
                </c:pt>
                <c:pt idx="171">
                  <c:v>3.4819364160002522</c:v>
                </c:pt>
                <c:pt idx="172">
                  <c:v>3.4735871384676362</c:v>
                </c:pt>
                <c:pt idx="173">
                  <c:v>3.5255243892318813</c:v>
                </c:pt>
                <c:pt idx="174">
                  <c:v>3.5769410292225996</c:v>
                </c:pt>
                <c:pt idx="175">
                  <c:v>3.7264957569495212</c:v>
                </c:pt>
                <c:pt idx="176">
                  <c:v>3.7924498007533884</c:v>
                </c:pt>
                <c:pt idx="177">
                  <c:v>3.8203413155665125</c:v>
                </c:pt>
                <c:pt idx="178">
                  <c:v>3.7704913555380926</c:v>
                </c:pt>
                <c:pt idx="179">
                  <c:v>3.8197961228172792</c:v>
                </c:pt>
                <c:pt idx="180">
                  <c:v>3.7788994923052019</c:v>
                </c:pt>
                <c:pt idx="181">
                  <c:v>3.8539297755037696</c:v>
                </c:pt>
                <c:pt idx="182">
                  <c:v>3.9717229713478064</c:v>
                </c:pt>
                <c:pt idx="183">
                  <c:v>4.0386053658714589</c:v>
                </c:pt>
                <c:pt idx="184">
                  <c:v>4.0378735563677761</c:v>
                </c:pt>
                <c:pt idx="185">
                  <c:v>4.034322646624644</c:v>
                </c:pt>
                <c:pt idx="186">
                  <c:v>4.1516738252636971</c:v>
                </c:pt>
                <c:pt idx="187">
                  <c:v>4.1808372655095649</c:v>
                </c:pt>
                <c:pt idx="188">
                  <c:v>4.0512666776788206</c:v>
                </c:pt>
                <c:pt idx="189">
                  <c:v>4.0795215015390713</c:v>
                </c:pt>
                <c:pt idx="190">
                  <c:v>4.1783766266756448</c:v>
                </c:pt>
                <c:pt idx="191">
                  <c:v>4.1919613269719349</c:v>
                </c:pt>
                <c:pt idx="192">
                  <c:v>4.2301124885822494</c:v>
                </c:pt>
                <c:pt idx="193">
                  <c:v>4.1953648594503186</c:v>
                </c:pt>
                <c:pt idx="194">
                  <c:v>4.1156638513928456</c:v>
                </c:pt>
                <c:pt idx="195">
                  <c:v>4.2271116192299507</c:v>
                </c:pt>
                <c:pt idx="196">
                  <c:v>4.1016272094299193</c:v>
                </c:pt>
                <c:pt idx="197">
                  <c:v>4.5287652693171099</c:v>
                </c:pt>
                <c:pt idx="198">
                  <c:v>4.4677469315165057</c:v>
                </c:pt>
                <c:pt idx="199">
                  <c:v>4.4087422531140401</c:v>
                </c:pt>
                <c:pt idx="200">
                  <c:v>4.4727957375257903</c:v>
                </c:pt>
                <c:pt idx="201">
                  <c:v>4.3337070076846169</c:v>
                </c:pt>
                <c:pt idx="202">
                  <c:v>4.263470130044678</c:v>
                </c:pt>
                <c:pt idx="203">
                  <c:v>4.2611126667549462</c:v>
                </c:pt>
                <c:pt idx="204">
                  <c:v>4.1981936549729664</c:v>
                </c:pt>
                <c:pt idx="205">
                  <c:v>4.3321156311573548</c:v>
                </c:pt>
                <c:pt idx="206">
                  <c:v>4.593805734504504</c:v>
                </c:pt>
                <c:pt idx="207">
                  <c:v>4.7496862704935072</c:v>
                </c:pt>
                <c:pt idx="208">
                  <c:v>4.7343187292740252</c:v>
                </c:pt>
                <c:pt idx="209">
                  <c:v>4.734451334435521</c:v>
                </c:pt>
                <c:pt idx="210">
                  <c:v>4.6564299917569905</c:v>
                </c:pt>
                <c:pt idx="211">
                  <c:v>4.746837626047494</c:v>
                </c:pt>
                <c:pt idx="212">
                  <c:v>4.6766891518485529</c:v>
                </c:pt>
                <c:pt idx="213">
                  <c:v>5.1747220383631083</c:v>
                </c:pt>
                <c:pt idx="214">
                  <c:v>5.7503641383254793</c:v>
                </c:pt>
                <c:pt idx="215">
                  <c:v>4.9862405961588365</c:v>
                </c:pt>
                <c:pt idx="216">
                  <c:v>5.0378240039805808</c:v>
                </c:pt>
                <c:pt idx="217">
                  <c:v>4.9759216317700057</c:v>
                </c:pt>
                <c:pt idx="218">
                  <c:v>4.9346713874939416</c:v>
                </c:pt>
                <c:pt idx="219">
                  <c:v>4.8878713461799181</c:v>
                </c:pt>
                <c:pt idx="220">
                  <c:v>4.9574402357815233</c:v>
                </c:pt>
                <c:pt idx="221">
                  <c:v>4.8783482419386335</c:v>
                </c:pt>
                <c:pt idx="222">
                  <c:v>4.844406053648072</c:v>
                </c:pt>
                <c:pt idx="223">
                  <c:v>4.8864469666622545</c:v>
                </c:pt>
                <c:pt idx="224">
                  <c:v>4.9384038371713501</c:v>
                </c:pt>
                <c:pt idx="225">
                  <c:v>5.0221222395633305</c:v>
                </c:pt>
                <c:pt idx="226">
                  <c:v>4.9743153685502364</c:v>
                </c:pt>
                <c:pt idx="227">
                  <c:v>4.9512517657331605</c:v>
                </c:pt>
                <c:pt idx="228">
                  <c:v>5.0219404704505415</c:v>
                </c:pt>
                <c:pt idx="229">
                  <c:v>5.0045642320637764</c:v>
                </c:pt>
                <c:pt idx="230">
                  <c:v>5.1296654838933167</c:v>
                </c:pt>
                <c:pt idx="231">
                  <c:v>5.1445664259321662</c:v>
                </c:pt>
                <c:pt idx="232">
                  <c:v>5.1317625845015371</c:v>
                </c:pt>
                <c:pt idx="233">
                  <c:v>5.114568000638366</c:v>
                </c:pt>
                <c:pt idx="234">
                  <c:v>5.0962585638902755</c:v>
                </c:pt>
                <c:pt idx="235">
                  <c:v>5.1335600829387236</c:v>
                </c:pt>
                <c:pt idx="236">
                  <c:v>5.2230296712263637</c:v>
                </c:pt>
                <c:pt idx="237">
                  <c:v>5.3226362256114115</c:v>
                </c:pt>
                <c:pt idx="238">
                  <c:v>5.3521876714693697</c:v>
                </c:pt>
                <c:pt idx="239">
                  <c:v>5.3749320523705606</c:v>
                </c:pt>
                <c:pt idx="240">
                  <c:v>5.4123415946047961</c:v>
                </c:pt>
                <c:pt idx="241">
                  <c:v>5.4806384441843399</c:v>
                </c:pt>
                <c:pt idx="242">
                  <c:v>5.5498881118700609</c:v>
                </c:pt>
                <c:pt idx="243">
                  <c:v>5.6010395415377889</c:v>
                </c:pt>
                <c:pt idx="244">
                  <c:v>5.7131601450547667</c:v>
                </c:pt>
                <c:pt idx="245">
                  <c:v>5.7070209535470759</c:v>
                </c:pt>
                <c:pt idx="246">
                  <c:v>5.7591104292176682</c:v>
                </c:pt>
                <c:pt idx="247">
                  <c:v>5.830368794070611</c:v>
                </c:pt>
                <c:pt idx="248">
                  <c:v>5.9182667401651567</c:v>
                </c:pt>
                <c:pt idx="249">
                  <c:v>5.9806847609184022</c:v>
                </c:pt>
                <c:pt idx="250">
                  <c:v>5.9878062001495156</c:v>
                </c:pt>
                <c:pt idx="251">
                  <c:v>5.9984393096341186</c:v>
                </c:pt>
                <c:pt idx="252">
                  <c:v>5.8599645562383849</c:v>
                </c:pt>
                <c:pt idx="253">
                  <c:v>5.7124675750407858</c:v>
                </c:pt>
                <c:pt idx="254">
                  <c:v>5.7968342311369927</c:v>
                </c:pt>
                <c:pt idx="255">
                  <c:v>5.9918039747392324</c:v>
                </c:pt>
                <c:pt idx="256">
                  <c:v>5.8205460876582933</c:v>
                </c:pt>
                <c:pt idx="257">
                  <c:v>5.6402120757719123</c:v>
                </c:pt>
                <c:pt idx="258">
                  <c:v>5.7198737297504252</c:v>
                </c:pt>
                <c:pt idx="259">
                  <c:v>5.74614928606064</c:v>
                </c:pt>
                <c:pt idx="260">
                  <c:v>5.8324167307275374</c:v>
                </c:pt>
                <c:pt idx="261">
                  <c:v>5.9511922888842532</c:v>
                </c:pt>
                <c:pt idx="262">
                  <c:v>5.942990388616324</c:v>
                </c:pt>
                <c:pt idx="263">
                  <c:v>6.0441882049393181</c:v>
                </c:pt>
                <c:pt idx="264">
                  <c:v>5.9985914199511488</c:v>
                </c:pt>
                <c:pt idx="265">
                  <c:v>6.1467562745977649</c:v>
                </c:pt>
                <c:pt idx="266">
                  <c:v>6.1770543020626594</c:v>
                </c:pt>
                <c:pt idx="267">
                  <c:v>6.1603901388454094</c:v>
                </c:pt>
                <c:pt idx="268">
                  <c:v>6.1713423556566402</c:v>
                </c:pt>
                <c:pt idx="269">
                  <c:v>6.2513576233991426</c:v>
                </c:pt>
                <c:pt idx="270">
                  <c:v>6.2231174570528864</c:v>
                </c:pt>
                <c:pt idx="271">
                  <c:v>6.245581855527834</c:v>
                </c:pt>
                <c:pt idx="272">
                  <c:v>6.2495502005003045</c:v>
                </c:pt>
                <c:pt idx="273">
                  <c:v>6.2094148091090968</c:v>
                </c:pt>
                <c:pt idx="274">
                  <c:v>6.2899064859046865</c:v>
                </c:pt>
                <c:pt idx="275">
                  <c:v>6.3790568522764426</c:v>
                </c:pt>
                <c:pt idx="276">
                  <c:v>6.4641112307450292</c:v>
                </c:pt>
                <c:pt idx="277">
                  <c:v>6.4534192620259931</c:v>
                </c:pt>
                <c:pt idx="278">
                  <c:v>6.4461750275057792</c:v>
                </c:pt>
                <c:pt idx="279">
                  <c:v>6.4843654286057966</c:v>
                </c:pt>
                <c:pt idx="280">
                  <c:v>6.5094671582073422</c:v>
                </c:pt>
                <c:pt idx="281">
                  <c:v>6.5447648277301047</c:v>
                </c:pt>
                <c:pt idx="282">
                  <c:v>6.5911522814563908</c:v>
                </c:pt>
                <c:pt idx="283">
                  <c:v>6.6009700256379134</c:v>
                </c:pt>
                <c:pt idx="284">
                  <c:v>6.571865444626539</c:v>
                </c:pt>
                <c:pt idx="285">
                  <c:v>6.6077819382362204</c:v>
                </c:pt>
                <c:pt idx="286">
                  <c:v>6.5918397746502597</c:v>
                </c:pt>
                <c:pt idx="287">
                  <c:v>6.6955964431206265</c:v>
                </c:pt>
                <c:pt idx="288">
                  <c:v>6.6801404984600881</c:v>
                </c:pt>
                <c:pt idx="289">
                  <c:v>6.5974435832811729</c:v>
                </c:pt>
                <c:pt idx="290">
                  <c:v>6.664910410043702</c:v>
                </c:pt>
                <c:pt idx="291">
                  <c:v>6.7569977097131488</c:v>
                </c:pt>
                <c:pt idx="292">
                  <c:v>6.8132913110619544</c:v>
                </c:pt>
                <c:pt idx="293">
                  <c:v>6.7022707883265831</c:v>
                </c:pt>
                <c:pt idx="294">
                  <c:v>6.6242838374961561</c:v>
                </c:pt>
                <c:pt idx="295">
                  <c:v>6.6650183186402341</c:v>
                </c:pt>
                <c:pt idx="296">
                  <c:v>6.6264988857519374</c:v>
                </c:pt>
                <c:pt idx="297">
                  <c:v>6.8010178902773681</c:v>
                </c:pt>
                <c:pt idx="298">
                  <c:v>6.6381290150631536</c:v>
                </c:pt>
                <c:pt idx="299">
                  <c:v>6.411284754161386</c:v>
                </c:pt>
                <c:pt idx="300">
                  <c:v>7.8924819319073096</c:v>
                </c:pt>
                <c:pt idx="301">
                  <c:v>7.3111084949726415</c:v>
                </c:pt>
                <c:pt idx="302">
                  <c:v>7.5783384708960382</c:v>
                </c:pt>
                <c:pt idx="303">
                  <c:v>7.2453019430227767</c:v>
                </c:pt>
                <c:pt idx="304">
                  <c:v>9.3140994651163993</c:v>
                </c:pt>
                <c:pt idx="305">
                  <c:v>6.9600525518285004</c:v>
                </c:pt>
                <c:pt idx="306">
                  <c:v>9.8061704253622803</c:v>
                </c:pt>
                <c:pt idx="307">
                  <c:v>11.330140554804585</c:v>
                </c:pt>
                <c:pt idx="308">
                  <c:v>12.954168721941546</c:v>
                </c:pt>
                <c:pt idx="309">
                  <c:v>14.226973261389107</c:v>
                </c:pt>
                <c:pt idx="310">
                  <c:v>15.457255516538547</c:v>
                </c:pt>
                <c:pt idx="311">
                  <c:v>15.104479980990163</c:v>
                </c:pt>
                <c:pt idx="312">
                  <c:v>16.370079525407213</c:v>
                </c:pt>
                <c:pt idx="313">
                  <c:v>16.634377759442287</c:v>
                </c:pt>
                <c:pt idx="314">
                  <c:v>14.984123543714295</c:v>
                </c:pt>
                <c:pt idx="315">
                  <c:v>13.687848119860604</c:v>
                </c:pt>
                <c:pt idx="316">
                  <c:v>13.226537282386476</c:v>
                </c:pt>
                <c:pt idx="317">
                  <c:v>15.454707276388541</c:v>
                </c:pt>
                <c:pt idx="318">
                  <c:v>15.723803649034588</c:v>
                </c:pt>
                <c:pt idx="319">
                  <c:v>17.794099067394306</c:v>
                </c:pt>
                <c:pt idx="320">
                  <c:v>19.029960320020436</c:v>
                </c:pt>
                <c:pt idx="321">
                  <c:v>18.695788631981806</c:v>
                </c:pt>
                <c:pt idx="322">
                  <c:v>18.931797421130014</c:v>
                </c:pt>
                <c:pt idx="323">
                  <c:v>19.307592357774972</c:v>
                </c:pt>
                <c:pt idx="324">
                  <c:v>20.27365001022709</c:v>
                </c:pt>
                <c:pt idx="325">
                  <c:v>21.411211140338274</c:v>
                </c:pt>
                <c:pt idx="326">
                  <c:v>21.619132102635891</c:v>
                </c:pt>
                <c:pt idx="327">
                  <c:v>22.365353948000639</c:v>
                </c:pt>
                <c:pt idx="328">
                  <c:v>23.61935279272366</c:v>
                </c:pt>
                <c:pt idx="329">
                  <c:v>21.255247163139131</c:v>
                </c:pt>
                <c:pt idx="330">
                  <c:v>20.369607556144864</c:v>
                </c:pt>
                <c:pt idx="331">
                  <c:v>19.934498529053954</c:v>
                </c:pt>
                <c:pt idx="332">
                  <c:v>20.60303302575937</c:v>
                </c:pt>
                <c:pt idx="333">
                  <c:v>20.625188012190769</c:v>
                </c:pt>
                <c:pt idx="334">
                  <c:v>20.835903492752184</c:v>
                </c:pt>
                <c:pt idx="335">
                  <c:v>21.140444912185743</c:v>
                </c:pt>
                <c:pt idx="336">
                  <c:v>22.304085171980297</c:v>
                </c:pt>
                <c:pt idx="337">
                  <c:v>23.682001631951859</c:v>
                </c:pt>
                <c:pt idx="338">
                  <c:v>23.619205415458918</c:v>
                </c:pt>
                <c:pt idx="339">
                  <c:v>20.621253944477147</c:v>
                </c:pt>
                <c:pt idx="340">
                  <c:v>22.049516393275006</c:v>
                </c:pt>
                <c:pt idx="341">
                  <c:v>21.586324386975036</c:v>
                </c:pt>
                <c:pt idx="342">
                  <c:v>20.548846220301925</c:v>
                </c:pt>
                <c:pt idx="343">
                  <c:v>22.163724287527806</c:v>
                </c:pt>
                <c:pt idx="344">
                  <c:v>22.223244614473003</c:v>
                </c:pt>
                <c:pt idx="345">
                  <c:v>21.124360104387257</c:v>
                </c:pt>
                <c:pt idx="346">
                  <c:v>21.74678701520337</c:v>
                </c:pt>
                <c:pt idx="347">
                  <c:v>27.585655214214039</c:v>
                </c:pt>
                <c:pt idx="348">
                  <c:v>31.54307816670439</c:v>
                </c:pt>
                <c:pt idx="349">
                  <c:v>26.08700839592224</c:v>
                </c:pt>
                <c:pt idx="350">
                  <c:v>25.469934740928039</c:v>
                </c:pt>
                <c:pt idx="351">
                  <c:v>24.79765290785264</c:v>
                </c:pt>
                <c:pt idx="352">
                  <c:v>23.951976733009186</c:v>
                </c:pt>
                <c:pt idx="353">
                  <c:v>23.478338348568265</c:v>
                </c:pt>
                <c:pt idx="354">
                  <c:v>22.615526563685329</c:v>
                </c:pt>
                <c:pt idx="355">
                  <c:v>23.190519951586452</c:v>
                </c:pt>
                <c:pt idx="356">
                  <c:v>23.254298415802747</c:v>
                </c:pt>
                <c:pt idx="357">
                  <c:v>26.409245275658446</c:v>
                </c:pt>
                <c:pt idx="358">
                  <c:v>26.571834663290822</c:v>
                </c:pt>
                <c:pt idx="359">
                  <c:v>23.636148988156005</c:v>
                </c:pt>
                <c:pt idx="360">
                  <c:v>22.847021815111894</c:v>
                </c:pt>
                <c:pt idx="361">
                  <c:v>23.30247355809383</c:v>
                </c:pt>
                <c:pt idx="362">
                  <c:v>23.662228117839376</c:v>
                </c:pt>
                <c:pt idx="363">
                  <c:v>23.480067063309306</c:v>
                </c:pt>
                <c:pt idx="364">
                  <c:v>22.646983531166324</c:v>
                </c:pt>
                <c:pt idx="365">
                  <c:v>21.958705522912073</c:v>
                </c:pt>
                <c:pt idx="366">
                  <c:v>22.375195701211407</c:v>
                </c:pt>
                <c:pt idx="367">
                  <c:v>21.183305465198142</c:v>
                </c:pt>
                <c:pt idx="368">
                  <c:v>19.859845754059361</c:v>
                </c:pt>
                <c:pt idx="369">
                  <c:v>20.050729319630889</c:v>
                </c:pt>
                <c:pt idx="370">
                  <c:v>19.991493822753473</c:v>
                </c:pt>
                <c:pt idx="371">
                  <c:v>19.873067030719206</c:v>
                </c:pt>
                <c:pt idx="372">
                  <c:v>21.017459807762869</c:v>
                </c:pt>
                <c:pt idx="373">
                  <c:v>20.730260234867977</c:v>
                </c:pt>
                <c:pt idx="374">
                  <c:v>20.767104964608187</c:v>
                </c:pt>
                <c:pt idx="375">
                  <c:v>20.740716422881331</c:v>
                </c:pt>
                <c:pt idx="376">
                  <c:v>20.7353876344458</c:v>
                </c:pt>
                <c:pt idx="377">
                  <c:v>20.448885479206488</c:v>
                </c:pt>
                <c:pt idx="378">
                  <c:v>20.359744922707186</c:v>
                </c:pt>
                <c:pt idx="379">
                  <c:v>19.902092903572782</c:v>
                </c:pt>
                <c:pt idx="380">
                  <c:v>20.305848024137696</c:v>
                </c:pt>
                <c:pt idx="381">
                  <c:v>19.905884441663201</c:v>
                </c:pt>
                <c:pt idx="382">
                  <c:v>19.664178478212285</c:v>
                </c:pt>
                <c:pt idx="383">
                  <c:v>20.04480617449483</c:v>
                </c:pt>
                <c:pt idx="384">
                  <c:v>20.066131138109156</c:v>
                </c:pt>
                <c:pt idx="385">
                  <c:v>19.610944605450271</c:v>
                </c:pt>
                <c:pt idx="386">
                  <c:v>19.382140696743321</c:v>
                </c:pt>
                <c:pt idx="387">
                  <c:v>19.052787225417536</c:v>
                </c:pt>
                <c:pt idx="388">
                  <c:v>18.978449397643637</c:v>
                </c:pt>
                <c:pt idx="389">
                  <c:v>19.097062806432351</c:v>
                </c:pt>
                <c:pt idx="390">
                  <c:v>18.816464061994985</c:v>
                </c:pt>
                <c:pt idx="391">
                  <c:v>18.756786547912643</c:v>
                </c:pt>
                <c:pt idx="392">
                  <c:v>19.028495784298897</c:v>
                </c:pt>
                <c:pt idx="393">
                  <c:v>19.579620128541517</c:v>
                </c:pt>
                <c:pt idx="394">
                  <c:v>20.828142807564326</c:v>
                </c:pt>
                <c:pt idx="395">
                  <c:v>23.232226641402924</c:v>
                </c:pt>
                <c:pt idx="396">
                  <c:v>20.649473688953634</c:v>
                </c:pt>
                <c:pt idx="397">
                  <c:v>20.294183502978377</c:v>
                </c:pt>
                <c:pt idx="398">
                  <c:v>19.949771902476666</c:v>
                </c:pt>
                <c:pt idx="399">
                  <c:v>19.440678661375834</c:v>
                </c:pt>
                <c:pt idx="400">
                  <c:v>18.432309923355696</c:v>
                </c:pt>
                <c:pt idx="401">
                  <c:v>18.528856749153952</c:v>
                </c:pt>
                <c:pt idx="402">
                  <c:v>18.71653320887394</c:v>
                </c:pt>
                <c:pt idx="403">
                  <c:v>18.613262759329057</c:v>
                </c:pt>
                <c:pt idx="404">
                  <c:v>18.107730237843814</c:v>
                </c:pt>
                <c:pt idx="405">
                  <c:v>17.460520704752778</c:v>
                </c:pt>
                <c:pt idx="406">
                  <c:v>17.064623680564139</c:v>
                </c:pt>
                <c:pt idx="407">
                  <c:v>17.637947212958654</c:v>
                </c:pt>
                <c:pt idx="408">
                  <c:v>18.277072678840067</c:v>
                </c:pt>
                <c:pt idx="409">
                  <c:v>18.560898148873761</c:v>
                </c:pt>
                <c:pt idx="410">
                  <c:v>18.813801919714106</c:v>
                </c:pt>
                <c:pt idx="411">
                  <c:v>19.032301865314111</c:v>
                </c:pt>
                <c:pt idx="412">
                  <c:v>17.388378190900546</c:v>
                </c:pt>
                <c:pt idx="413">
                  <c:v>15.898159358299219</c:v>
                </c:pt>
                <c:pt idx="414">
                  <c:v>15.434240504726425</c:v>
                </c:pt>
                <c:pt idx="415">
                  <c:v>14.700434495180151</c:v>
                </c:pt>
                <c:pt idx="416">
                  <c:v>15.417600923484883</c:v>
                </c:pt>
                <c:pt idx="417">
                  <c:v>15.749351097589976</c:v>
                </c:pt>
                <c:pt idx="418">
                  <c:v>16.696647486216555</c:v>
                </c:pt>
                <c:pt idx="419">
                  <c:v>15.827126849690305</c:v>
                </c:pt>
                <c:pt idx="420">
                  <c:v>16.997510352976342</c:v>
                </c:pt>
                <c:pt idx="421">
                  <c:v>16.737416359208733</c:v>
                </c:pt>
                <c:pt idx="422">
                  <c:v>16.342889588355554</c:v>
                </c:pt>
                <c:pt idx="423">
                  <c:v>21.529725304510048</c:v>
                </c:pt>
                <c:pt idx="424">
                  <c:v>20.786150600144353</c:v>
                </c:pt>
                <c:pt idx="425">
                  <c:v>20.26330058491752</c:v>
                </c:pt>
                <c:pt idx="426">
                  <c:v>23.225030997887664</c:v>
                </c:pt>
                <c:pt idx="427">
                  <c:v>24.421184218813636</c:v>
                </c:pt>
                <c:pt idx="428">
                  <c:v>21.982549182469896</c:v>
                </c:pt>
                <c:pt idx="429">
                  <c:v>16.618940059455287</c:v>
                </c:pt>
                <c:pt idx="430">
                  <c:v>13.445624789027754</c:v>
                </c:pt>
                <c:pt idx="431">
                  <c:v>12.078228338534899</c:v>
                </c:pt>
                <c:pt idx="432">
                  <c:v>12.097431619565352</c:v>
                </c:pt>
                <c:pt idx="433">
                  <c:v>14.70727053139708</c:v>
                </c:pt>
                <c:pt idx="434">
                  <c:v>20.092347033059959</c:v>
                </c:pt>
                <c:pt idx="435">
                  <c:v>23.661760601944515</c:v>
                </c:pt>
                <c:pt idx="436">
                  <c:v>23.955011535852503</c:v>
                </c:pt>
                <c:pt idx="437">
                  <c:v>17.364474869983319</c:v>
                </c:pt>
                <c:pt idx="438">
                  <c:v>15.900885207456129</c:v>
                </c:pt>
                <c:pt idx="439">
                  <c:v>16.77245874287016</c:v>
                </c:pt>
                <c:pt idx="440">
                  <c:v>15.070060810700173</c:v>
                </c:pt>
                <c:pt idx="441">
                  <c:v>13.181774107374926</c:v>
                </c:pt>
                <c:pt idx="442">
                  <c:v>12.935156676128504</c:v>
                </c:pt>
                <c:pt idx="443">
                  <c:v>14.282956648569449</c:v>
                </c:pt>
                <c:pt idx="444">
                  <c:v>17.807573681897836</c:v>
                </c:pt>
                <c:pt idx="445">
                  <c:v>18.665979952244854</c:v>
                </c:pt>
                <c:pt idx="446">
                  <c:v>19.453560065071514</c:v>
                </c:pt>
                <c:pt idx="447">
                  <c:v>20.926952699676917</c:v>
                </c:pt>
                <c:pt idx="448">
                  <c:v>22.451177542034092</c:v>
                </c:pt>
                <c:pt idx="449">
                  <c:v>21.124294793261335</c:v>
                </c:pt>
                <c:pt idx="450">
                  <c:v>20.847487586914443</c:v>
                </c:pt>
                <c:pt idx="451">
                  <c:v>20.590934693017569</c:v>
                </c:pt>
                <c:pt idx="452">
                  <c:v>20.739850976912663</c:v>
                </c:pt>
                <c:pt idx="453">
                  <c:v>21.160388093753067</c:v>
                </c:pt>
                <c:pt idx="454">
                  <c:v>21.543928141357661</c:v>
                </c:pt>
                <c:pt idx="455">
                  <c:v>22.778915169446218</c:v>
                </c:pt>
                <c:pt idx="456">
                  <c:v>22.89921805348628</c:v>
                </c:pt>
                <c:pt idx="457">
                  <c:v>23.400266466867063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1E-49B3-AF68-8381DF6D8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'014C'!$Q$14:$Q$950</c:f>
              <c:numCache>
                <c:formatCode>0.0</c:formatCode>
                <c:ptCount val="937"/>
                <c:pt idx="0">
                  <c:v>5.4129620739318166E-2</c:v>
                </c:pt>
                <c:pt idx="1">
                  <c:v>6.7098175708113272E-2</c:v>
                </c:pt>
                <c:pt idx="2">
                  <c:v>8.6394383101296005E-2</c:v>
                </c:pt>
                <c:pt idx="3">
                  <c:v>7.7498079692750785E-2</c:v>
                </c:pt>
                <c:pt idx="4">
                  <c:v>7.5117378780604899E-2</c:v>
                </c:pt>
                <c:pt idx="5">
                  <c:v>8.3449831973115687E-2</c:v>
                </c:pt>
                <c:pt idx="6">
                  <c:v>8.5517282765242397E-2</c:v>
                </c:pt>
                <c:pt idx="7">
                  <c:v>8.6081132981276842E-2</c:v>
                </c:pt>
                <c:pt idx="8">
                  <c:v>8.6018482957272935E-2</c:v>
                </c:pt>
                <c:pt idx="9">
                  <c:v>8.1257081132981149E-2</c:v>
                </c:pt>
                <c:pt idx="10">
                  <c:v>9.3097935669707046E-2</c:v>
                </c:pt>
                <c:pt idx="11">
                  <c:v>8.6331733077292097E-2</c:v>
                </c:pt>
                <c:pt idx="12">
                  <c:v>7.7936629860777762E-2</c:v>
                </c:pt>
                <c:pt idx="13">
                  <c:v>8.1445031204992524E-2</c:v>
                </c:pt>
                <c:pt idx="14">
                  <c:v>7.7873979836773854E-2</c:v>
                </c:pt>
                <c:pt idx="15">
                  <c:v>9.5478636581852946E-2</c:v>
                </c:pt>
                <c:pt idx="16">
                  <c:v>0.1041869899183868</c:v>
                </c:pt>
                <c:pt idx="17">
                  <c:v>8.9025684109457506E-2</c:v>
                </c:pt>
                <c:pt idx="18">
                  <c:v>6.7223475756120726E-2</c:v>
                </c:pt>
                <c:pt idx="19">
                  <c:v>5.3691070571291195E-2</c:v>
                </c:pt>
                <c:pt idx="20">
                  <c:v>5.7136821891502397E-2</c:v>
                </c:pt>
                <c:pt idx="21">
                  <c:v>8.3700432069130942E-2</c:v>
                </c:pt>
                <c:pt idx="22">
                  <c:v>0.16032141142582812</c:v>
                </c:pt>
                <c:pt idx="23">
                  <c:v>0.19891382621219394</c:v>
                </c:pt>
                <c:pt idx="24">
                  <c:v>0.19803672587613999</c:v>
                </c:pt>
                <c:pt idx="25">
                  <c:v>0.12774339894383077</c:v>
                </c:pt>
                <c:pt idx="26">
                  <c:v>9.6167786845895178E-2</c:v>
                </c:pt>
                <c:pt idx="27">
                  <c:v>7.6683629380700738E-2</c:v>
                </c:pt>
                <c:pt idx="28">
                  <c:v>7.3551128180508699E-2</c:v>
                </c:pt>
                <c:pt idx="29">
                  <c:v>8.2510081613057826E-2</c:v>
                </c:pt>
                <c:pt idx="30">
                  <c:v>8.3136581853096511E-2</c:v>
                </c:pt>
                <c:pt idx="31">
                  <c:v>9.1155784925588138E-2</c:v>
                </c:pt>
                <c:pt idx="32">
                  <c:v>8.376308209313485E-2</c:v>
                </c:pt>
                <c:pt idx="33">
                  <c:v>5.6385021603456605E-2</c:v>
                </c:pt>
                <c:pt idx="34">
                  <c:v>5.6009121459433528E-2</c:v>
                </c:pt>
                <c:pt idx="35">
                  <c:v>6.5093374939990095E-2</c:v>
                </c:pt>
                <c:pt idx="36">
                  <c:v>7.0543927028324474E-2</c:v>
                </c:pt>
                <c:pt idx="37">
                  <c:v>7.7999279884781308E-2</c:v>
                </c:pt>
                <c:pt idx="38">
                  <c:v>7.4616178588574014E-2</c:v>
                </c:pt>
                <c:pt idx="39">
                  <c:v>7.3237878060489536E-2</c:v>
                </c:pt>
                <c:pt idx="40">
                  <c:v>7.8625780124819994E-2</c:v>
                </c:pt>
                <c:pt idx="41">
                  <c:v>8.1507681228996418E-2</c:v>
                </c:pt>
                <c:pt idx="42">
                  <c:v>7.1922227556408952E-2</c:v>
                </c:pt>
                <c:pt idx="43">
                  <c:v>7.4616178588574014E-2</c:v>
                </c:pt>
                <c:pt idx="44">
                  <c:v>7.9252280364858332E-2</c:v>
                </c:pt>
                <c:pt idx="45">
                  <c:v>6.9102976476236089E-2</c:v>
                </c:pt>
                <c:pt idx="46">
                  <c:v>0.20668242918866991</c:v>
                </c:pt>
                <c:pt idx="47">
                  <c:v>0.1788658185309647</c:v>
                </c:pt>
                <c:pt idx="48">
                  <c:v>9.071723475756116E-2</c:v>
                </c:pt>
                <c:pt idx="49">
                  <c:v>7.2799327892462559E-2</c:v>
                </c:pt>
                <c:pt idx="50">
                  <c:v>6.9165626500239996E-2</c:v>
                </c:pt>
                <c:pt idx="51">
                  <c:v>6.8915026404224394E-2</c:v>
                </c:pt>
                <c:pt idx="52">
                  <c:v>7.931493038886224E-2</c:v>
                </c:pt>
                <c:pt idx="53">
                  <c:v>0.10556529044647127</c:v>
                </c:pt>
                <c:pt idx="54">
                  <c:v>0.15844191070571276</c:v>
                </c:pt>
                <c:pt idx="55">
                  <c:v>0.17454296687469989</c:v>
                </c:pt>
                <c:pt idx="56">
                  <c:v>0.23832069131060946</c:v>
                </c:pt>
                <c:pt idx="57">
                  <c:v>0.19922707633221309</c:v>
                </c:pt>
                <c:pt idx="58">
                  <c:v>0.14797935669707135</c:v>
                </c:pt>
                <c:pt idx="59">
                  <c:v>8.1820931349015594E-2</c:v>
                </c:pt>
                <c:pt idx="60">
                  <c:v>8.6018482957272935E-2</c:v>
                </c:pt>
                <c:pt idx="61">
                  <c:v>0.10976284205472862</c:v>
                </c:pt>
                <c:pt idx="62">
                  <c:v>0.10706889102256356</c:v>
                </c:pt>
                <c:pt idx="63">
                  <c:v>0.13532405184829577</c:v>
                </c:pt>
                <c:pt idx="64">
                  <c:v>0.16075996159385478</c:v>
                </c:pt>
                <c:pt idx="65">
                  <c:v>0.17040806529044647</c:v>
                </c:pt>
                <c:pt idx="66">
                  <c:v>0.18851392222755642</c:v>
                </c:pt>
                <c:pt idx="67">
                  <c:v>0.21332333173307708</c:v>
                </c:pt>
                <c:pt idx="68">
                  <c:v>0.24082669227076314</c:v>
                </c:pt>
                <c:pt idx="69">
                  <c:v>0.24264354296687457</c:v>
                </c:pt>
                <c:pt idx="70">
                  <c:v>0.22059073451752256</c:v>
                </c:pt>
                <c:pt idx="71">
                  <c:v>0.20235957753240513</c:v>
                </c:pt>
                <c:pt idx="72">
                  <c:v>0.18995487277964448</c:v>
                </c:pt>
                <c:pt idx="73">
                  <c:v>0.16852856457033108</c:v>
                </c:pt>
                <c:pt idx="74">
                  <c:v>0.12924699951992305</c:v>
                </c:pt>
                <c:pt idx="75">
                  <c:v>0.10005208833413336</c:v>
                </c:pt>
                <c:pt idx="76">
                  <c:v>8.0943831012961986E-2</c:v>
                </c:pt>
                <c:pt idx="77">
                  <c:v>6.8476476236197764E-2</c:v>
                </c:pt>
                <c:pt idx="78">
                  <c:v>5.870307249159859E-2</c:v>
                </c:pt>
                <c:pt idx="79">
                  <c:v>5.9768122899663899E-2</c:v>
                </c:pt>
                <c:pt idx="80">
                  <c:v>6.6722275564090203E-2</c:v>
                </c:pt>
                <c:pt idx="81">
                  <c:v>7.3801728276523954E-2</c:v>
                </c:pt>
                <c:pt idx="82">
                  <c:v>7.7122179548727715E-2</c:v>
                </c:pt>
                <c:pt idx="83">
                  <c:v>7.1483677388381975E-2</c:v>
                </c:pt>
                <c:pt idx="84">
                  <c:v>5.8828372539606044E-2</c:v>
                </c:pt>
                <c:pt idx="85">
                  <c:v>5.5257321171387382E-2</c:v>
                </c:pt>
                <c:pt idx="86">
                  <c:v>6.5030724915986549E-2</c:v>
                </c:pt>
                <c:pt idx="87">
                  <c:v>0.13118915026404196</c:v>
                </c:pt>
                <c:pt idx="88">
                  <c:v>0.1325048007681229</c:v>
                </c:pt>
                <c:pt idx="89">
                  <c:v>0.12266874699951981</c:v>
                </c:pt>
                <c:pt idx="90">
                  <c:v>0.14916970715314448</c:v>
                </c:pt>
                <c:pt idx="91">
                  <c:v>0.1452854056649063</c:v>
                </c:pt>
                <c:pt idx="92">
                  <c:v>0.14064930388862196</c:v>
                </c:pt>
                <c:pt idx="93">
                  <c:v>9.3724435909745385E-2</c:v>
                </c:pt>
                <c:pt idx="94">
                  <c:v>8.2196831493038663E-2</c:v>
                </c:pt>
                <c:pt idx="95">
                  <c:v>6.0206673067690869E-2</c:v>
                </c:pt>
                <c:pt idx="96">
                  <c:v>4.7614018242918832E-2</c:v>
                </c:pt>
                <c:pt idx="97">
                  <c:v>6.6095775324051864E-2</c:v>
                </c:pt>
                <c:pt idx="98">
                  <c:v>5.8953672587613845E-2</c:v>
                </c:pt>
                <c:pt idx="99">
                  <c:v>5.1122419587133934E-2</c:v>
                </c:pt>
                <c:pt idx="100">
                  <c:v>5.9705472875659985E-2</c:v>
                </c:pt>
                <c:pt idx="101">
                  <c:v>6.9228276524243904E-2</c:v>
                </c:pt>
                <c:pt idx="102">
                  <c:v>9.2346135381660893E-2</c:v>
                </c:pt>
                <c:pt idx="103">
                  <c:v>9.4100336053768455E-2</c:v>
                </c:pt>
                <c:pt idx="104">
                  <c:v>5.5006721075371773E-2</c:v>
                </c:pt>
                <c:pt idx="105">
                  <c:v>4.6298367738838254E-2</c:v>
                </c:pt>
                <c:pt idx="106">
                  <c:v>4.3165866538646229E-2</c:v>
                </c:pt>
                <c:pt idx="107">
                  <c:v>4.4481517042726806E-2</c:v>
                </c:pt>
                <c:pt idx="108">
                  <c:v>4.9744119059049463E-2</c:v>
                </c:pt>
                <c:pt idx="109">
                  <c:v>5.2626020163225887E-2</c:v>
                </c:pt>
                <c:pt idx="110">
                  <c:v>5.632237157945269E-2</c:v>
                </c:pt>
                <c:pt idx="111">
                  <c:v>5.1936869899183641E-2</c:v>
                </c:pt>
                <c:pt idx="112">
                  <c:v>4.6047767642822639E-2</c:v>
                </c:pt>
                <c:pt idx="113">
                  <c:v>4.410561689870373E-2</c:v>
                </c:pt>
                <c:pt idx="114">
                  <c:v>4.3103216514642322E-2</c:v>
                </c:pt>
                <c:pt idx="115">
                  <c:v>4.1975516082573106E-2</c:v>
                </c:pt>
                <c:pt idx="116">
                  <c:v>4.9493518963033847E-2</c:v>
                </c:pt>
                <c:pt idx="117">
                  <c:v>5.0871819491118325E-2</c:v>
                </c:pt>
                <c:pt idx="118">
                  <c:v>5.2500720115218419E-2</c:v>
                </c:pt>
                <c:pt idx="119">
                  <c:v>5.0370619299087795E-2</c:v>
                </c:pt>
                <c:pt idx="120">
                  <c:v>5.7324771963514105E-2</c:v>
                </c:pt>
                <c:pt idx="121">
                  <c:v>8.2071531445031209E-2</c:v>
                </c:pt>
                <c:pt idx="122">
                  <c:v>8.2510081613057826E-2</c:v>
                </c:pt>
                <c:pt idx="123">
                  <c:v>6.9729476716274427E-2</c:v>
                </c:pt>
                <c:pt idx="124">
                  <c:v>6.4404224675947863E-2</c:v>
                </c:pt>
                <c:pt idx="125">
                  <c:v>6.2775324051848116E-2</c:v>
                </c:pt>
                <c:pt idx="126">
                  <c:v>5.7951272203552437E-2</c:v>
                </c:pt>
                <c:pt idx="127">
                  <c:v>4.7175468074891855E-2</c:v>
                </c:pt>
                <c:pt idx="128">
                  <c:v>4.0597215554488621E-2</c:v>
                </c:pt>
                <c:pt idx="129">
                  <c:v>3.6462313970235187E-2</c:v>
                </c:pt>
                <c:pt idx="130">
                  <c:v>4.1662265962553936E-2</c:v>
                </c:pt>
                <c:pt idx="131">
                  <c:v>4.5922467594815192E-2</c:v>
                </c:pt>
                <c:pt idx="132">
                  <c:v>5.0746519443110871E-2</c:v>
                </c:pt>
                <c:pt idx="133">
                  <c:v>4.1599615938550036E-2</c:v>
                </c:pt>
                <c:pt idx="134">
                  <c:v>4.2288766202592268E-2</c:v>
                </c:pt>
                <c:pt idx="135">
                  <c:v>5.181156985117618E-2</c:v>
                </c:pt>
                <c:pt idx="136">
                  <c:v>5.4380220835333434E-2</c:v>
                </c:pt>
                <c:pt idx="137">
                  <c:v>5.7951272203552437E-2</c:v>
                </c:pt>
                <c:pt idx="138">
                  <c:v>4.5671867498799576E-2</c:v>
                </c:pt>
                <c:pt idx="139">
                  <c:v>4.1035765722515605E-2</c:v>
                </c:pt>
                <c:pt idx="140">
                  <c:v>4.3855016802688461E-2</c:v>
                </c:pt>
                <c:pt idx="141">
                  <c:v>4.7676668266922739E-2</c:v>
                </c:pt>
                <c:pt idx="142">
                  <c:v>4.5985117618818745E-2</c:v>
                </c:pt>
                <c:pt idx="143">
                  <c:v>4.7614018242918832E-2</c:v>
                </c:pt>
                <c:pt idx="144">
                  <c:v>4.0409265482476919E-2</c:v>
                </c:pt>
                <c:pt idx="145">
                  <c:v>3.965746519443112E-2</c:v>
                </c:pt>
                <c:pt idx="146">
                  <c:v>4.730076812289967E-2</c:v>
                </c:pt>
                <c:pt idx="147">
                  <c:v>4.7488718194911024E-2</c:v>
                </c:pt>
                <c:pt idx="148">
                  <c:v>5.1185069611137494E-2</c:v>
                </c:pt>
                <c:pt idx="149">
                  <c:v>5.582117138742182E-2</c:v>
                </c:pt>
                <c:pt idx="150">
                  <c:v>6.7536725876139903E-2</c:v>
                </c:pt>
                <c:pt idx="151">
                  <c:v>4.9054968795007217E-2</c:v>
                </c:pt>
                <c:pt idx="152">
                  <c:v>3.7965914546327126E-2</c:v>
                </c:pt>
                <c:pt idx="153">
                  <c:v>3.9156265002400242E-2</c:v>
                </c:pt>
                <c:pt idx="154">
                  <c:v>3.639966394623128E-2</c:v>
                </c:pt>
                <c:pt idx="155">
                  <c:v>3.3079212674027886E-2</c:v>
                </c:pt>
                <c:pt idx="156">
                  <c:v>3.3079212674027886E-2</c:v>
                </c:pt>
                <c:pt idx="157">
                  <c:v>3.5334613538165971E-2</c:v>
                </c:pt>
                <c:pt idx="158">
                  <c:v>4.1035765722515605E-2</c:v>
                </c:pt>
                <c:pt idx="159">
                  <c:v>4.5108017282765138E-2</c:v>
                </c:pt>
                <c:pt idx="160">
                  <c:v>4.2476716274603983E-2</c:v>
                </c:pt>
                <c:pt idx="161">
                  <c:v>4.3165866538646229E-2</c:v>
                </c:pt>
                <c:pt idx="162">
                  <c:v>4.5170667306769038E-2</c:v>
                </c:pt>
                <c:pt idx="163">
                  <c:v>5.1185069611137494E-2</c:v>
                </c:pt>
                <c:pt idx="164">
                  <c:v>4.8867018722995509E-2</c:v>
                </c:pt>
                <c:pt idx="165">
                  <c:v>4.2414066250600076E-2</c:v>
                </c:pt>
                <c:pt idx="166">
                  <c:v>4.2100816130580906E-2</c:v>
                </c:pt>
                <c:pt idx="167">
                  <c:v>4.3541766682668952E-2</c:v>
                </c:pt>
                <c:pt idx="168">
                  <c:v>4.9556168987037748E-2</c:v>
                </c:pt>
                <c:pt idx="169">
                  <c:v>5.3064570331252857E-2</c:v>
                </c:pt>
                <c:pt idx="170">
                  <c:v>4.8428468554968539E-2</c:v>
                </c:pt>
                <c:pt idx="171">
                  <c:v>4.6486317810849623E-2</c:v>
                </c:pt>
                <c:pt idx="172">
                  <c:v>4.8741718674988048E-2</c:v>
                </c:pt>
                <c:pt idx="173">
                  <c:v>5.1435669707153117E-2</c:v>
                </c:pt>
                <c:pt idx="174">
                  <c:v>6.1021123379740562E-2</c:v>
                </c:pt>
                <c:pt idx="175">
                  <c:v>6.3088574171867293E-2</c:v>
                </c:pt>
                <c:pt idx="176">
                  <c:v>6.9980076812289682E-2</c:v>
                </c:pt>
                <c:pt idx="177">
                  <c:v>7.2298127700432022E-2</c:v>
                </c:pt>
                <c:pt idx="178">
                  <c:v>6.2587373979836755E-2</c:v>
                </c:pt>
                <c:pt idx="179">
                  <c:v>6.0895823331733115E-2</c:v>
                </c:pt>
                <c:pt idx="180">
                  <c:v>6.2900624099855945E-2</c:v>
                </c:pt>
                <c:pt idx="181">
                  <c:v>6.6095775324051864E-2</c:v>
                </c:pt>
                <c:pt idx="182">
                  <c:v>7.2924627940470374E-2</c:v>
                </c:pt>
                <c:pt idx="183">
                  <c:v>7.6495679308689363E-2</c:v>
                </c:pt>
                <c:pt idx="184">
                  <c:v>7.8187229956793031E-2</c:v>
                </c:pt>
                <c:pt idx="185">
                  <c:v>7.9941430628900578E-2</c:v>
                </c:pt>
                <c:pt idx="186">
                  <c:v>7.9690830532885309E-2</c:v>
                </c:pt>
                <c:pt idx="187">
                  <c:v>7.9628180508881402E-2</c:v>
                </c:pt>
                <c:pt idx="188">
                  <c:v>7.568122899663933E-2</c:v>
                </c:pt>
                <c:pt idx="189">
                  <c:v>7.1483677388381975E-2</c:v>
                </c:pt>
                <c:pt idx="190">
                  <c:v>7.7560729716754678E-2</c:v>
                </c:pt>
                <c:pt idx="191">
                  <c:v>8.3199231877100072E-2</c:v>
                </c:pt>
                <c:pt idx="192">
                  <c:v>8.0004080652904486E-2</c:v>
                </c:pt>
                <c:pt idx="193">
                  <c:v>7.3363178108497351E-2</c:v>
                </c:pt>
                <c:pt idx="194">
                  <c:v>5.5194671147383481E-2</c:v>
                </c:pt>
                <c:pt idx="195">
                  <c:v>8.0693230916946718E-2</c:v>
                </c:pt>
                <c:pt idx="196">
                  <c:v>8.338718194911178E-2</c:v>
                </c:pt>
                <c:pt idx="197">
                  <c:v>8.4577532405184536E-2</c:v>
                </c:pt>
                <c:pt idx="198">
                  <c:v>7.2736677868459013E-2</c:v>
                </c:pt>
                <c:pt idx="199">
                  <c:v>7.7310129620739076E-2</c:v>
                </c:pt>
                <c:pt idx="200">
                  <c:v>8.100648103696588E-2</c:v>
                </c:pt>
                <c:pt idx="201">
                  <c:v>7.9690830532885309E-2</c:v>
                </c:pt>
                <c:pt idx="202">
                  <c:v>7.5367978876620154E-2</c:v>
                </c:pt>
                <c:pt idx="203">
                  <c:v>7.4804128660585723E-2</c:v>
                </c:pt>
                <c:pt idx="204">
                  <c:v>7.5555928948631529E-2</c:v>
                </c:pt>
                <c:pt idx="205">
                  <c:v>8.1632981277004232E-2</c:v>
                </c:pt>
                <c:pt idx="206">
                  <c:v>9.1281084973595591E-2</c:v>
                </c:pt>
                <c:pt idx="207">
                  <c:v>9.6982237157945225E-2</c:v>
                </c:pt>
                <c:pt idx="208">
                  <c:v>9.2909985597695338E-2</c:v>
                </c:pt>
                <c:pt idx="209">
                  <c:v>8.6707633221315181E-2</c:v>
                </c:pt>
                <c:pt idx="210">
                  <c:v>8.338718194911178E-2</c:v>
                </c:pt>
                <c:pt idx="211">
                  <c:v>8.4702832453192364E-2</c:v>
                </c:pt>
                <c:pt idx="212">
                  <c:v>8.5955832933269027E-2</c:v>
                </c:pt>
                <c:pt idx="213">
                  <c:v>0.10262073931829095</c:v>
                </c:pt>
                <c:pt idx="214">
                  <c:v>0.10706889102256356</c:v>
                </c:pt>
                <c:pt idx="215">
                  <c:v>9.7483437349975749E-2</c:v>
                </c:pt>
                <c:pt idx="216">
                  <c:v>8.2259481517042557E-2</c:v>
                </c:pt>
                <c:pt idx="217">
                  <c:v>8.915098415746496E-2</c:v>
                </c:pt>
                <c:pt idx="218">
                  <c:v>9.0028084493518928E-2</c:v>
                </c:pt>
                <c:pt idx="219">
                  <c:v>8.8524483917426636E-2</c:v>
                </c:pt>
                <c:pt idx="220">
                  <c:v>9.1281084973595591E-2</c:v>
                </c:pt>
                <c:pt idx="221">
                  <c:v>9.3160585693710954E-2</c:v>
                </c:pt>
                <c:pt idx="222">
                  <c:v>9.2346135381660893E-2</c:v>
                </c:pt>
                <c:pt idx="223">
                  <c:v>8.9714834373499738E-2</c:v>
                </c:pt>
                <c:pt idx="224">
                  <c:v>9.2534085453672602E-2</c:v>
                </c:pt>
                <c:pt idx="225">
                  <c:v>9.7044887181949119E-2</c:v>
                </c:pt>
                <c:pt idx="226">
                  <c:v>0.10274603936629841</c:v>
                </c:pt>
                <c:pt idx="227">
                  <c:v>0.10343518963034065</c:v>
                </c:pt>
                <c:pt idx="228">
                  <c:v>0.10343518963034065</c:v>
                </c:pt>
                <c:pt idx="229">
                  <c:v>0.10268338934229451</c:v>
                </c:pt>
                <c:pt idx="230">
                  <c:v>0.10262073931829095</c:v>
                </c:pt>
                <c:pt idx="231">
                  <c:v>0.10537734037445991</c:v>
                </c:pt>
                <c:pt idx="232">
                  <c:v>0.10850984157465195</c:v>
                </c:pt>
                <c:pt idx="233">
                  <c:v>0.11126644263082092</c:v>
                </c:pt>
                <c:pt idx="234">
                  <c:v>0.10606649063850215</c:v>
                </c:pt>
                <c:pt idx="235">
                  <c:v>0.10612914066250571</c:v>
                </c:pt>
                <c:pt idx="236">
                  <c:v>0.10475084013442124</c:v>
                </c:pt>
                <c:pt idx="237">
                  <c:v>0.10556529044647127</c:v>
                </c:pt>
                <c:pt idx="238">
                  <c:v>0.11001344215074388</c:v>
                </c:pt>
                <c:pt idx="239">
                  <c:v>0.11270739318290929</c:v>
                </c:pt>
                <c:pt idx="240">
                  <c:v>0.11439894383101294</c:v>
                </c:pt>
                <c:pt idx="241">
                  <c:v>0.11421099375900123</c:v>
                </c:pt>
                <c:pt idx="242">
                  <c:v>0.1136471435429668</c:v>
                </c:pt>
                <c:pt idx="243">
                  <c:v>0.11176764282285143</c:v>
                </c:pt>
                <c:pt idx="244">
                  <c:v>0.11032669227076307</c:v>
                </c:pt>
                <c:pt idx="245">
                  <c:v>0.11195559289486313</c:v>
                </c:pt>
                <c:pt idx="246">
                  <c:v>0.11176764282285143</c:v>
                </c:pt>
                <c:pt idx="247">
                  <c:v>0.11370979356697068</c:v>
                </c:pt>
                <c:pt idx="248">
                  <c:v>0.12010009601536223</c:v>
                </c:pt>
                <c:pt idx="249">
                  <c:v>0.11903504560729691</c:v>
                </c:pt>
                <c:pt idx="250">
                  <c:v>0.1204759961593853</c:v>
                </c:pt>
                <c:pt idx="251">
                  <c:v>0.1216663466154584</c:v>
                </c:pt>
                <c:pt idx="252">
                  <c:v>0.11339654344695153</c:v>
                </c:pt>
                <c:pt idx="253">
                  <c:v>0.10130508881421003</c:v>
                </c:pt>
                <c:pt idx="254">
                  <c:v>9.9550888142102487E-2</c:v>
                </c:pt>
                <c:pt idx="255">
                  <c:v>0.10625444071051351</c:v>
                </c:pt>
                <c:pt idx="256">
                  <c:v>0.10587854056649044</c:v>
                </c:pt>
                <c:pt idx="257">
                  <c:v>0.10869779164666331</c:v>
                </c:pt>
                <c:pt idx="258">
                  <c:v>0.11145439270283228</c:v>
                </c:pt>
                <c:pt idx="259">
                  <c:v>0.11684229476716274</c:v>
                </c:pt>
                <c:pt idx="260">
                  <c:v>0.1216663466154584</c:v>
                </c:pt>
                <c:pt idx="261">
                  <c:v>0.12586389822371577</c:v>
                </c:pt>
                <c:pt idx="262">
                  <c:v>0.12392174747959651</c:v>
                </c:pt>
                <c:pt idx="263">
                  <c:v>0.12091454632741228</c:v>
                </c:pt>
                <c:pt idx="264">
                  <c:v>0.12185429668746978</c:v>
                </c:pt>
                <c:pt idx="265">
                  <c:v>0.12373379740758514</c:v>
                </c:pt>
                <c:pt idx="266">
                  <c:v>0.12573859817570796</c:v>
                </c:pt>
                <c:pt idx="267">
                  <c:v>0.12354584733557342</c:v>
                </c:pt>
                <c:pt idx="268">
                  <c:v>0.12172899663946232</c:v>
                </c:pt>
                <c:pt idx="269">
                  <c:v>0.11872179548727775</c:v>
                </c:pt>
                <c:pt idx="270">
                  <c:v>0.11627844455112796</c:v>
                </c:pt>
                <c:pt idx="271">
                  <c:v>0.11552664426308182</c:v>
                </c:pt>
                <c:pt idx="272">
                  <c:v>0.11671699471915493</c:v>
                </c:pt>
                <c:pt idx="273">
                  <c:v>0.11659169467114711</c:v>
                </c:pt>
                <c:pt idx="274">
                  <c:v>0.11959889582333169</c:v>
                </c:pt>
                <c:pt idx="275">
                  <c:v>0.12072659625540091</c:v>
                </c:pt>
                <c:pt idx="276">
                  <c:v>0.1231072971675468</c:v>
                </c:pt>
                <c:pt idx="277">
                  <c:v>0.1231072971675468</c:v>
                </c:pt>
                <c:pt idx="278">
                  <c:v>0.1220422467594815</c:v>
                </c:pt>
                <c:pt idx="279">
                  <c:v>0.12210489678348538</c:v>
                </c:pt>
                <c:pt idx="280">
                  <c:v>0.12279404704752762</c:v>
                </c:pt>
                <c:pt idx="281">
                  <c:v>0.1251120979356696</c:v>
                </c:pt>
                <c:pt idx="282">
                  <c:v>0.12304464714354291</c:v>
                </c:pt>
                <c:pt idx="283">
                  <c:v>0.11941094575131997</c:v>
                </c:pt>
                <c:pt idx="284">
                  <c:v>0.1169049447911663</c:v>
                </c:pt>
                <c:pt idx="285">
                  <c:v>0.11728084493518937</c:v>
                </c:pt>
                <c:pt idx="286">
                  <c:v>0.11872179548727775</c:v>
                </c:pt>
                <c:pt idx="287">
                  <c:v>0.12135309649543924</c:v>
                </c:pt>
                <c:pt idx="288">
                  <c:v>0.12091454632741228</c:v>
                </c:pt>
                <c:pt idx="289">
                  <c:v>0.11602784445511269</c:v>
                </c:pt>
                <c:pt idx="290">
                  <c:v>0.11289534325492066</c:v>
                </c:pt>
                <c:pt idx="291">
                  <c:v>0.11402304368698987</c:v>
                </c:pt>
                <c:pt idx="292">
                  <c:v>0.11865914546327384</c:v>
                </c:pt>
                <c:pt idx="293">
                  <c:v>0.11997479596735477</c:v>
                </c:pt>
                <c:pt idx="294">
                  <c:v>0.12016274603936612</c:v>
                </c:pt>
                <c:pt idx="295">
                  <c:v>0.11533869419107044</c:v>
                </c:pt>
                <c:pt idx="296">
                  <c:v>0.11107849255880919</c:v>
                </c:pt>
                <c:pt idx="297">
                  <c:v>0.10775804128660581</c:v>
                </c:pt>
                <c:pt idx="298">
                  <c:v>0.10863514162265939</c:v>
                </c:pt>
                <c:pt idx="299">
                  <c:v>9.0153384541526382E-2</c:v>
                </c:pt>
                <c:pt idx="300">
                  <c:v>9.2408785405664814E-2</c:v>
                </c:pt>
                <c:pt idx="301">
                  <c:v>0.11972419587133915</c:v>
                </c:pt>
                <c:pt idx="302">
                  <c:v>0.16884181469035028</c:v>
                </c:pt>
                <c:pt idx="303">
                  <c:v>0.1737285165626499</c:v>
                </c:pt>
                <c:pt idx="304">
                  <c:v>0.13970955352856446</c:v>
                </c:pt>
                <c:pt idx="305">
                  <c:v>0.16940566490638503</c:v>
                </c:pt>
                <c:pt idx="306">
                  <c:v>0.23293278924627933</c:v>
                </c:pt>
                <c:pt idx="307">
                  <c:v>0.3472064330292845</c:v>
                </c:pt>
                <c:pt idx="308">
                  <c:v>0.43109481517042714</c:v>
                </c:pt>
                <c:pt idx="309">
                  <c:v>0.4817160345655303</c:v>
                </c:pt>
                <c:pt idx="310">
                  <c:v>0.53947935669707148</c:v>
                </c:pt>
                <c:pt idx="311">
                  <c:v>0.54931541046567434</c:v>
                </c:pt>
                <c:pt idx="312">
                  <c:v>0.56817306769083042</c:v>
                </c:pt>
                <c:pt idx="313">
                  <c:v>0.56598031685069583</c:v>
                </c:pt>
                <c:pt idx="314">
                  <c:v>0.56372491598655761</c:v>
                </c:pt>
                <c:pt idx="315">
                  <c:v>0.57970067210753695</c:v>
                </c:pt>
                <c:pt idx="316">
                  <c:v>0.60977268362938053</c:v>
                </c:pt>
                <c:pt idx="317">
                  <c:v>0.64366634661545818</c:v>
                </c:pt>
                <c:pt idx="318">
                  <c:v>0.75336653864618319</c:v>
                </c:pt>
                <c:pt idx="319">
                  <c:v>0.8353127700432067</c:v>
                </c:pt>
                <c:pt idx="320">
                  <c:v>0.81939966394623132</c:v>
                </c:pt>
                <c:pt idx="321">
                  <c:v>0.82622851656264973</c:v>
                </c:pt>
                <c:pt idx="322">
                  <c:v>0.81808401344215043</c:v>
                </c:pt>
                <c:pt idx="323">
                  <c:v>0.87778948631781062</c:v>
                </c:pt>
                <c:pt idx="324">
                  <c:v>0.96668987037926046</c:v>
                </c:pt>
                <c:pt idx="325">
                  <c:v>1.0156821891502641</c:v>
                </c:pt>
                <c:pt idx="326">
                  <c:v>0.99939318290926527</c:v>
                </c:pt>
                <c:pt idx="327">
                  <c:v>0.99049687950072007</c:v>
                </c:pt>
                <c:pt idx="328">
                  <c:v>0.97646327412385958</c:v>
                </c:pt>
                <c:pt idx="329">
                  <c:v>0.91901320211233783</c:v>
                </c:pt>
                <c:pt idx="330">
                  <c:v>0.88361593855016773</c:v>
                </c:pt>
                <c:pt idx="331">
                  <c:v>0.87891718674987973</c:v>
                </c:pt>
                <c:pt idx="332">
                  <c:v>0.87465698511761858</c:v>
                </c:pt>
                <c:pt idx="333">
                  <c:v>0.78043134901584232</c:v>
                </c:pt>
                <c:pt idx="334">
                  <c:v>0.76245079212674005</c:v>
                </c:pt>
                <c:pt idx="335">
                  <c:v>0.8811099375900141</c:v>
                </c:pt>
                <c:pt idx="336">
                  <c:v>1.003026884301488</c:v>
                </c:pt>
                <c:pt idx="337">
                  <c:v>1.0705636101776281</c:v>
                </c:pt>
                <c:pt idx="338">
                  <c:v>0.99964378300528056</c:v>
                </c:pt>
                <c:pt idx="339">
                  <c:v>0.94576476236197771</c:v>
                </c:pt>
                <c:pt idx="340">
                  <c:v>0.86031012962073905</c:v>
                </c:pt>
                <c:pt idx="341">
                  <c:v>0.73031132981276992</c:v>
                </c:pt>
                <c:pt idx="342">
                  <c:v>0.69215746519443089</c:v>
                </c:pt>
                <c:pt idx="343">
                  <c:v>0.70381036965914534</c:v>
                </c:pt>
                <c:pt idx="344">
                  <c:v>0.6967309169467113</c:v>
                </c:pt>
                <c:pt idx="345">
                  <c:v>0.73250408065290418</c:v>
                </c:pt>
                <c:pt idx="346">
                  <c:v>0.72147767642822835</c:v>
                </c:pt>
                <c:pt idx="347">
                  <c:v>0.72248007681228976</c:v>
                </c:pt>
                <c:pt idx="348">
                  <c:v>0.80254680748919816</c:v>
                </c:pt>
                <c:pt idx="349">
                  <c:v>0.87403048487758028</c:v>
                </c:pt>
                <c:pt idx="350">
                  <c:v>0.93899855976956292</c:v>
                </c:pt>
                <c:pt idx="351">
                  <c:v>0.96023691790686494</c:v>
                </c:pt>
                <c:pt idx="352">
                  <c:v>0.9625549687950069</c:v>
                </c:pt>
                <c:pt idx="353">
                  <c:v>0.9847330772923667</c:v>
                </c:pt>
                <c:pt idx="354">
                  <c:v>0.95867066730676898</c:v>
                </c:pt>
                <c:pt idx="355">
                  <c:v>0.94482501200192015</c:v>
                </c:pt>
                <c:pt idx="356">
                  <c:v>0.98260297647623596</c:v>
                </c:pt>
                <c:pt idx="357">
                  <c:v>0.98072347575612062</c:v>
                </c:pt>
                <c:pt idx="358">
                  <c:v>0.91550480076812268</c:v>
                </c:pt>
                <c:pt idx="359">
                  <c:v>0.8390091214594334</c:v>
                </c:pt>
                <c:pt idx="360">
                  <c:v>0.92389990398463728</c:v>
                </c:pt>
                <c:pt idx="361">
                  <c:v>0.95697911665866509</c:v>
                </c:pt>
                <c:pt idx="362">
                  <c:v>0.9696970715314448</c:v>
                </c:pt>
                <c:pt idx="363">
                  <c:v>0.98467042726836285</c:v>
                </c:pt>
                <c:pt idx="364">
                  <c:v>0.94538886221795471</c:v>
                </c:pt>
                <c:pt idx="365">
                  <c:v>0.8998422947671626</c:v>
                </c:pt>
                <c:pt idx="366">
                  <c:v>0.86995823331733046</c:v>
                </c:pt>
                <c:pt idx="367">
                  <c:v>0.83525012001920285</c:v>
                </c:pt>
                <c:pt idx="368">
                  <c:v>0.76119779164666312</c:v>
                </c:pt>
                <c:pt idx="369">
                  <c:v>0.70926092174747934</c:v>
                </c:pt>
                <c:pt idx="370">
                  <c:v>0.70149231877100326</c:v>
                </c:pt>
                <c:pt idx="371">
                  <c:v>0.73344383101296196</c:v>
                </c:pt>
                <c:pt idx="372">
                  <c:v>0.67849975996159362</c:v>
                </c:pt>
                <c:pt idx="373">
                  <c:v>0.67524195871339399</c:v>
                </c:pt>
                <c:pt idx="374">
                  <c:v>0.66459145463274116</c:v>
                </c:pt>
                <c:pt idx="375">
                  <c:v>0.67900096015362443</c:v>
                </c:pt>
                <c:pt idx="376">
                  <c:v>0.68232141142582792</c:v>
                </c:pt>
                <c:pt idx="377">
                  <c:v>0.69835981757081111</c:v>
                </c:pt>
                <c:pt idx="378">
                  <c:v>0.71082717234757553</c:v>
                </c:pt>
                <c:pt idx="379">
                  <c:v>0.71233077292366764</c:v>
                </c:pt>
                <c:pt idx="380">
                  <c:v>0.72172827652424354</c:v>
                </c:pt>
                <c:pt idx="381">
                  <c:v>0.71345847335573676</c:v>
                </c:pt>
                <c:pt idx="382">
                  <c:v>0.68213346135381647</c:v>
                </c:pt>
                <c:pt idx="383">
                  <c:v>0.67994071051368199</c:v>
                </c:pt>
                <c:pt idx="384">
                  <c:v>0.66509265482477187</c:v>
                </c:pt>
                <c:pt idx="385">
                  <c:v>0.65682285165626486</c:v>
                </c:pt>
                <c:pt idx="386">
                  <c:v>0.6273773403744598</c:v>
                </c:pt>
                <c:pt idx="387">
                  <c:v>0.61171483437349949</c:v>
                </c:pt>
                <c:pt idx="388">
                  <c:v>0.59974867978876611</c:v>
                </c:pt>
                <c:pt idx="389">
                  <c:v>0.60212938070091193</c:v>
                </c:pt>
                <c:pt idx="390">
                  <c:v>0.58521387421987514</c:v>
                </c:pt>
                <c:pt idx="391">
                  <c:v>0.58295847335573681</c:v>
                </c:pt>
                <c:pt idx="392">
                  <c:v>0.58577772443590947</c:v>
                </c:pt>
                <c:pt idx="393">
                  <c:v>0.61002328372539594</c:v>
                </c:pt>
                <c:pt idx="394">
                  <c:v>0.66540590494479102</c:v>
                </c:pt>
                <c:pt idx="395">
                  <c:v>0.64335309649543904</c:v>
                </c:pt>
                <c:pt idx="396">
                  <c:v>0.67718410945751306</c:v>
                </c:pt>
                <c:pt idx="397">
                  <c:v>0.64090974555928926</c:v>
                </c:pt>
                <c:pt idx="398">
                  <c:v>0.61948343734997569</c:v>
                </c:pt>
                <c:pt idx="399">
                  <c:v>0.58659217474795966</c:v>
                </c:pt>
                <c:pt idx="400">
                  <c:v>0.57462602016322584</c:v>
                </c:pt>
                <c:pt idx="401">
                  <c:v>0.54179740758521344</c:v>
                </c:pt>
                <c:pt idx="402">
                  <c:v>0.54931541046567434</c:v>
                </c:pt>
                <c:pt idx="403">
                  <c:v>0.545932309169467</c:v>
                </c:pt>
                <c:pt idx="404">
                  <c:v>0.53672275564090233</c:v>
                </c:pt>
                <c:pt idx="405">
                  <c:v>0.48096423427748419</c:v>
                </c:pt>
                <c:pt idx="406">
                  <c:v>0.47175468074891963</c:v>
                </c:pt>
                <c:pt idx="407">
                  <c:v>0.49368218915026385</c:v>
                </c:pt>
                <c:pt idx="408">
                  <c:v>0.50640014402304356</c:v>
                </c:pt>
                <c:pt idx="409">
                  <c:v>0.51918074891982691</c:v>
                </c:pt>
                <c:pt idx="410">
                  <c:v>0.51316634661545835</c:v>
                </c:pt>
                <c:pt idx="411">
                  <c:v>0.5213734997599615</c:v>
                </c:pt>
                <c:pt idx="412">
                  <c:v>0.4866653864618336</c:v>
                </c:pt>
                <c:pt idx="413">
                  <c:v>0.47206793086893878</c:v>
                </c:pt>
                <c:pt idx="414">
                  <c:v>0.44356216994719133</c:v>
                </c:pt>
                <c:pt idx="415">
                  <c:v>0.35165458473355721</c:v>
                </c:pt>
                <c:pt idx="416">
                  <c:v>0.28418050888142093</c:v>
                </c:pt>
                <c:pt idx="417">
                  <c:v>0.3146910705712912</c:v>
                </c:pt>
                <c:pt idx="418">
                  <c:v>0.3864879980796927</c:v>
                </c:pt>
                <c:pt idx="419">
                  <c:v>0.48854488718194905</c:v>
                </c:pt>
                <c:pt idx="420">
                  <c:v>0.51185069611137779</c:v>
                </c:pt>
                <c:pt idx="421">
                  <c:v>0.52212530004800739</c:v>
                </c:pt>
                <c:pt idx="422">
                  <c:v>0.52262650024003832</c:v>
                </c:pt>
                <c:pt idx="423">
                  <c:v>0.6160376860297645</c:v>
                </c:pt>
                <c:pt idx="424">
                  <c:v>0.64980604896783478</c:v>
                </c:pt>
                <c:pt idx="425">
                  <c:v>0.61303048487758038</c:v>
                </c:pt>
                <c:pt idx="426">
                  <c:v>0.67492870859337484</c:v>
                </c:pt>
                <c:pt idx="427">
                  <c:v>0.50671339414306271</c:v>
                </c:pt>
                <c:pt idx="428">
                  <c:v>0.31174651944311071</c:v>
                </c:pt>
                <c:pt idx="429">
                  <c:v>0.24928444551128173</c:v>
                </c:pt>
                <c:pt idx="430">
                  <c:v>0.19139582333173283</c:v>
                </c:pt>
                <c:pt idx="431">
                  <c:v>0.15411905904944762</c:v>
                </c:pt>
                <c:pt idx="432">
                  <c:v>0.2199015842534803</c:v>
                </c:pt>
                <c:pt idx="433">
                  <c:v>0.35961113778204501</c:v>
                </c:pt>
                <c:pt idx="434">
                  <c:v>0.49236653864618335</c:v>
                </c:pt>
                <c:pt idx="435">
                  <c:v>0.45897407585213623</c:v>
                </c:pt>
                <c:pt idx="436">
                  <c:v>0.43090686509841553</c:v>
                </c:pt>
                <c:pt idx="437">
                  <c:v>0.42219851176188172</c:v>
                </c:pt>
                <c:pt idx="438">
                  <c:v>0.35528828612578001</c:v>
                </c:pt>
                <c:pt idx="439">
                  <c:v>0.28862866058569348</c:v>
                </c:pt>
                <c:pt idx="440">
                  <c:v>0.23487493999039824</c:v>
                </c:pt>
                <c:pt idx="441">
                  <c:v>0.22478828612577992</c:v>
                </c:pt>
                <c:pt idx="442">
                  <c:v>0.18588262121939494</c:v>
                </c:pt>
                <c:pt idx="443">
                  <c:v>0.27528420547287552</c:v>
                </c:pt>
                <c:pt idx="444">
                  <c:v>0.42952856457033112</c:v>
                </c:pt>
                <c:pt idx="445">
                  <c:v>0.58327172347575595</c:v>
                </c:pt>
                <c:pt idx="446">
                  <c:v>0.65763730196831471</c:v>
                </c:pt>
                <c:pt idx="447">
                  <c:v>0.7379546327412384</c:v>
                </c:pt>
                <c:pt idx="448">
                  <c:v>0.75117378780604871</c:v>
                </c:pt>
                <c:pt idx="449">
                  <c:v>0.80066730676908282</c:v>
                </c:pt>
                <c:pt idx="450">
                  <c:v>0.8433319731156983</c:v>
                </c:pt>
                <c:pt idx="451">
                  <c:v>0.86995823331733046</c:v>
                </c:pt>
                <c:pt idx="452">
                  <c:v>0.86294143062890039</c:v>
                </c:pt>
                <c:pt idx="453">
                  <c:v>0.83537542006721055</c:v>
                </c:pt>
                <c:pt idx="454">
                  <c:v>0.81206961113778187</c:v>
                </c:pt>
                <c:pt idx="455">
                  <c:v>0.77673499759961573</c:v>
                </c:pt>
                <c:pt idx="456">
                  <c:v>0.8346862698031684</c:v>
                </c:pt>
                <c:pt idx="457">
                  <c:v>0.84439702352376367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9A-4355-9718-F0FF05D10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'014C'!$S$14:$S$950</c:f>
              <c:numCache>
                <c:formatCode>0.0</c:formatCode>
                <c:ptCount val="937"/>
                <c:pt idx="0">
                  <c:v>0.18724339933390613</c:v>
                </c:pt>
                <c:pt idx="1">
                  <c:v>0.21793903856897259</c:v>
                </c:pt>
                <c:pt idx="2">
                  <c:v>0.11357386516974607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1.2124777497851307</c:v>
                </c:pt>
                <c:pt idx="18">
                  <c:v>0.38062592651482535</c:v>
                </c:pt>
                <c:pt idx="19">
                  <c:v>5.5927454686291362</c:v>
                </c:pt>
                <c:pt idx="20">
                  <c:v>9.9822218792436601</c:v>
                </c:pt>
                <c:pt idx="21">
                  <c:v>9.2424569736785536</c:v>
                </c:pt>
                <c:pt idx="22">
                  <c:v>8.1282052694456368</c:v>
                </c:pt>
                <c:pt idx="23">
                  <c:v>3.2076943000644609</c:v>
                </c:pt>
                <c:pt idx="24">
                  <c:v>1.7036079775461968</c:v>
                </c:pt>
                <c:pt idx="25">
                  <c:v>2.102651287602062</c:v>
                </c:pt>
                <c:pt idx="26">
                  <c:v>2.0903730319080362</c:v>
                </c:pt>
                <c:pt idx="27">
                  <c:v>1.84787748195101</c:v>
                </c:pt>
                <c:pt idx="28">
                  <c:v>1.8049035870219166</c:v>
                </c:pt>
                <c:pt idx="29">
                  <c:v>1.8755035572625698</c:v>
                </c:pt>
                <c:pt idx="30">
                  <c:v>1.9276861439621833</c:v>
                </c:pt>
                <c:pt idx="31">
                  <c:v>1.9982861142028356</c:v>
                </c:pt>
                <c:pt idx="32">
                  <c:v>2.0750252122905022</c:v>
                </c:pt>
                <c:pt idx="33">
                  <c:v>2.5661554400515683</c:v>
                </c:pt>
                <c:pt idx="34">
                  <c:v>2.7779553507735288</c:v>
                </c:pt>
                <c:pt idx="35">
                  <c:v>2.9068770355608073</c:v>
                </c:pt>
                <c:pt idx="36">
                  <c:v>2.9437118026428881</c:v>
                </c:pt>
                <c:pt idx="37">
                  <c:v>3.3212681652342058</c:v>
                </c:pt>
                <c:pt idx="38">
                  <c:v>3.3335464209282342</c:v>
                </c:pt>
                <c:pt idx="39">
                  <c:v>3.416424646862914</c:v>
                </c:pt>
                <c:pt idx="40">
                  <c:v>3.4900941810270729</c:v>
                </c:pt>
                <c:pt idx="41">
                  <c:v>3.935180949935539</c:v>
                </c:pt>
                <c:pt idx="42">
                  <c:v>4.2329286505156851</c:v>
                </c:pt>
                <c:pt idx="43">
                  <c:v>4.2267895226686711</c:v>
                </c:pt>
                <c:pt idx="44">
                  <c:v>4.2574851619037393</c:v>
                </c:pt>
                <c:pt idx="45">
                  <c:v>4.3004590568328327</c:v>
                </c:pt>
                <c:pt idx="46">
                  <c:v>4.3495720796089392</c:v>
                </c:pt>
                <c:pt idx="47">
                  <c:v>3.2629464506875805</c:v>
                </c:pt>
                <c:pt idx="48">
                  <c:v>3.588320226579286</c:v>
                </c:pt>
                <c:pt idx="49">
                  <c:v>3.1094682545122474</c:v>
                </c:pt>
                <c:pt idx="50">
                  <c:v>4.0794504543403516</c:v>
                </c:pt>
                <c:pt idx="51">
                  <c:v>3.9014157467769657</c:v>
                </c:pt>
                <c:pt idx="52">
                  <c:v>3.7847723176837134</c:v>
                </c:pt>
                <c:pt idx="53">
                  <c:v>3.7571462423721531</c:v>
                </c:pt>
                <c:pt idx="54">
                  <c:v>3.0296595925010736</c:v>
                </c:pt>
                <c:pt idx="55">
                  <c:v>4.791589284593897</c:v>
                </c:pt>
                <c:pt idx="56">
                  <c:v>6.0286235457670818</c:v>
                </c:pt>
                <c:pt idx="57">
                  <c:v>4.9389283529222165</c:v>
                </c:pt>
                <c:pt idx="58">
                  <c:v>5.2305369256553496</c:v>
                </c:pt>
                <c:pt idx="59">
                  <c:v>5.7922671236570684</c:v>
                </c:pt>
                <c:pt idx="60">
                  <c:v>6.0071365983025347</c:v>
                </c:pt>
                <c:pt idx="61">
                  <c:v>5.945745319832402</c:v>
                </c:pt>
                <c:pt idx="62">
                  <c:v>5.8352410185861618</c:v>
                </c:pt>
                <c:pt idx="63">
                  <c:v>4.7854501567468839</c:v>
                </c:pt>
                <c:pt idx="64">
                  <c:v>3.987363536635153</c:v>
                </c:pt>
                <c:pt idx="65">
                  <c:v>4.4109633580790728</c:v>
                </c:pt>
                <c:pt idx="66">
                  <c:v>5.4791716034593891</c:v>
                </c:pt>
                <c:pt idx="67">
                  <c:v>5.2550934370434019</c:v>
                </c:pt>
                <c:pt idx="68">
                  <c:v>5.5773976490116022</c:v>
                </c:pt>
                <c:pt idx="69">
                  <c:v>5.4914498591534153</c:v>
                </c:pt>
                <c:pt idx="70">
                  <c:v>5.6602758749462811</c:v>
                </c:pt>
                <c:pt idx="71">
                  <c:v>5.7830584318865492</c:v>
                </c:pt>
                <c:pt idx="72">
                  <c:v>5.6817628224108283</c:v>
                </c:pt>
                <c:pt idx="73">
                  <c:v>6.8881014443489468</c:v>
                </c:pt>
                <c:pt idx="74">
                  <c:v>7.7353010872367847</c:v>
                </c:pt>
                <c:pt idx="75">
                  <c:v>8.625474625053716</c:v>
                </c:pt>
                <c:pt idx="76">
                  <c:v>9.3130569439192072</c:v>
                </c:pt>
                <c:pt idx="77">
                  <c:v>9.2731526129136235</c:v>
                </c:pt>
                <c:pt idx="78">
                  <c:v>10.058960977331328</c:v>
                </c:pt>
                <c:pt idx="79">
                  <c:v>10.48869992662226</c:v>
                </c:pt>
                <c:pt idx="80">
                  <c:v>10.869325853137084</c:v>
                </c:pt>
                <c:pt idx="81">
                  <c:v>11.295995238504512</c:v>
                </c:pt>
                <c:pt idx="82">
                  <c:v>11.022804049312418</c:v>
                </c:pt>
                <c:pt idx="83">
                  <c:v>8.8986658142458097</c:v>
                </c:pt>
                <c:pt idx="84">
                  <c:v>9.5003003432531159</c:v>
                </c:pt>
                <c:pt idx="85">
                  <c:v>10.292247835517832</c:v>
                </c:pt>
                <c:pt idx="86">
                  <c:v>11.191630065105286</c:v>
                </c:pt>
                <c:pt idx="87">
                  <c:v>12.130916625698323</c:v>
                </c:pt>
                <c:pt idx="88">
                  <c:v>13.42627260141813</c:v>
                </c:pt>
                <c:pt idx="89">
                  <c:v>12.843055455951866</c:v>
                </c:pt>
                <c:pt idx="90">
                  <c:v>4.6012763213364831</c:v>
                </c:pt>
                <c:pt idx="91">
                  <c:v>4.9297196611516965</c:v>
                </c:pt>
                <c:pt idx="92">
                  <c:v>5.6357193635582306</c:v>
                </c:pt>
                <c:pt idx="93">
                  <c:v>5.8782149135152553</c:v>
                </c:pt>
                <c:pt idx="94">
                  <c:v>5.0678500377094959</c:v>
                </c:pt>
                <c:pt idx="95">
                  <c:v>5.1691456471852169</c:v>
                </c:pt>
                <c:pt idx="96">
                  <c:v>5.6971106420283624</c:v>
                </c:pt>
                <c:pt idx="97">
                  <c:v>8.0821618105930373</c:v>
                </c:pt>
                <c:pt idx="98">
                  <c:v>8.8649006110872381</c:v>
                </c:pt>
                <c:pt idx="99">
                  <c:v>9.0245179351095839</c:v>
                </c:pt>
                <c:pt idx="100">
                  <c:v>9.1012570331972498</c:v>
                </c:pt>
                <c:pt idx="101">
                  <c:v>9.4235612451654482</c:v>
                </c:pt>
                <c:pt idx="102">
                  <c:v>8.6285441889772247</c:v>
                </c:pt>
                <c:pt idx="103">
                  <c:v>8.6131963693596898</c:v>
                </c:pt>
                <c:pt idx="104">
                  <c:v>8.6715180839063173</c:v>
                </c:pt>
                <c:pt idx="105">
                  <c:v>8.8802484307047695</c:v>
                </c:pt>
                <c:pt idx="106">
                  <c:v>9.1288831085088109</c:v>
                </c:pt>
                <c:pt idx="107">
                  <c:v>9.4020742977009011</c:v>
                </c:pt>
                <c:pt idx="108">
                  <c:v>9.7028915622045542</c:v>
                </c:pt>
                <c:pt idx="109">
                  <c:v>9.9822218792436601</c:v>
                </c:pt>
                <c:pt idx="110">
                  <c:v>10.233926120971207</c:v>
                </c:pt>
                <c:pt idx="111">
                  <c:v>10.458004287387194</c:v>
                </c:pt>
                <c:pt idx="112">
                  <c:v>10.679012889879674</c:v>
                </c:pt>
                <c:pt idx="113">
                  <c:v>10.936856259454233</c:v>
                </c:pt>
                <c:pt idx="114">
                  <c:v>11.228464832187365</c:v>
                </c:pt>
                <c:pt idx="115">
                  <c:v>11.452542998603352</c:v>
                </c:pt>
                <c:pt idx="116">
                  <c:v>11.722664623871937</c:v>
                </c:pt>
                <c:pt idx="117">
                  <c:v>12.750968538246669</c:v>
                </c:pt>
                <c:pt idx="118">
                  <c:v>13.014951035668243</c:v>
                </c:pt>
                <c:pt idx="119">
                  <c:v>13.291211788783841</c:v>
                </c:pt>
                <c:pt idx="120">
                  <c:v>13.506081263429309</c:v>
                </c:pt>
                <c:pt idx="121">
                  <c:v>13.809968091856465</c:v>
                </c:pt>
                <c:pt idx="122">
                  <c:v>13.932750648796732</c:v>
                </c:pt>
                <c:pt idx="123">
                  <c:v>13.932750648796732</c:v>
                </c:pt>
                <c:pt idx="124">
                  <c:v>14.175246198753761</c:v>
                </c:pt>
                <c:pt idx="125">
                  <c:v>14.344072214546625</c:v>
                </c:pt>
                <c:pt idx="126">
                  <c:v>14.506759102492481</c:v>
                </c:pt>
                <c:pt idx="127">
                  <c:v>14.779950291684573</c:v>
                </c:pt>
                <c:pt idx="128">
                  <c:v>14.988680638483027</c:v>
                </c:pt>
                <c:pt idx="129">
                  <c:v>15.231176188440051</c:v>
                </c:pt>
                <c:pt idx="130">
                  <c:v>15.464463046626559</c:v>
                </c:pt>
                <c:pt idx="131">
                  <c:v>15.762210747206703</c:v>
                </c:pt>
                <c:pt idx="132">
                  <c:v>16.004706297163725</c:v>
                </c:pt>
                <c:pt idx="133">
                  <c:v>16.25027141104426</c:v>
                </c:pt>
                <c:pt idx="134">
                  <c:v>16.465140885689731</c:v>
                </c:pt>
                <c:pt idx="135">
                  <c:v>16.643175593253115</c:v>
                </c:pt>
                <c:pt idx="136">
                  <c:v>16.769027714116888</c:v>
                </c:pt>
                <c:pt idx="137">
                  <c:v>17.02380151976794</c:v>
                </c:pt>
                <c:pt idx="138">
                  <c:v>17.247879686183929</c:v>
                </c:pt>
                <c:pt idx="139">
                  <c:v>17.484236108293942</c:v>
                </c:pt>
                <c:pt idx="140">
                  <c:v>17.785053372797591</c:v>
                </c:pt>
                <c:pt idx="141">
                  <c:v>18.052105434142671</c:v>
                </c:pt>
                <c:pt idx="142">
                  <c:v>18.279253164482164</c:v>
                </c:pt>
                <c:pt idx="143">
                  <c:v>18.368270518263859</c:v>
                </c:pt>
                <c:pt idx="144">
                  <c:v>18.573931301138806</c:v>
                </c:pt>
                <c:pt idx="145">
                  <c:v>18.794939903631285</c:v>
                </c:pt>
                <c:pt idx="146">
                  <c:v>19.058922401052858</c:v>
                </c:pt>
                <c:pt idx="147">
                  <c:v>19.32290489847443</c:v>
                </c:pt>
                <c:pt idx="148">
                  <c:v>19.562330884507951</c:v>
                </c:pt>
                <c:pt idx="149">
                  <c:v>19.89077422432316</c:v>
                </c:pt>
                <c:pt idx="150">
                  <c:v>19.737296028147831</c:v>
                </c:pt>
                <c:pt idx="151">
                  <c:v>19.939887247099264</c:v>
                </c:pt>
                <c:pt idx="152">
                  <c:v>18.294600984099695</c:v>
                </c:pt>
                <c:pt idx="153">
                  <c:v>16.630897337559087</c:v>
                </c:pt>
                <c:pt idx="154">
                  <c:v>17.165001460249247</c:v>
                </c:pt>
                <c:pt idx="155">
                  <c:v>17.665340379780833</c:v>
                </c:pt>
                <c:pt idx="156">
                  <c:v>18.125774968306835</c:v>
                </c:pt>
                <c:pt idx="157">
                  <c:v>19.946026374946285</c:v>
                </c:pt>
                <c:pt idx="158">
                  <c:v>20.489339189406962</c:v>
                </c:pt>
                <c:pt idx="159">
                  <c:v>20.857686860227762</c:v>
                </c:pt>
                <c:pt idx="160">
                  <c:v>21.179991072195961</c:v>
                </c:pt>
                <c:pt idx="161">
                  <c:v>21.514573539858187</c:v>
                </c:pt>
                <c:pt idx="162">
                  <c:v>21.978077692307689</c:v>
                </c:pt>
                <c:pt idx="163">
                  <c:v>22.248199317576276</c:v>
                </c:pt>
                <c:pt idx="164">
                  <c:v>22.55515570992694</c:v>
                </c:pt>
                <c:pt idx="165">
                  <c:v>22.855972974430596</c:v>
                </c:pt>
                <c:pt idx="166">
                  <c:v>23.156790238934249</c:v>
                </c:pt>
                <c:pt idx="167">
                  <c:v>23.552763985066608</c:v>
                </c:pt>
                <c:pt idx="168">
                  <c:v>23.878137760958314</c:v>
                </c:pt>
                <c:pt idx="169">
                  <c:v>23.405424916738294</c:v>
                </c:pt>
                <c:pt idx="170">
                  <c:v>23.654059594542325</c:v>
                </c:pt>
                <c:pt idx="171">
                  <c:v>23.724659564782982</c:v>
                </c:pt>
                <c:pt idx="172">
                  <c:v>24.093007235603785</c:v>
                </c:pt>
                <c:pt idx="173">
                  <c:v>24.286389762784697</c:v>
                </c:pt>
                <c:pt idx="174">
                  <c:v>24.633250486140948</c:v>
                </c:pt>
                <c:pt idx="175">
                  <c:v>25.158145917060594</c:v>
                </c:pt>
                <c:pt idx="176">
                  <c:v>27.273075460356687</c:v>
                </c:pt>
                <c:pt idx="177">
                  <c:v>25.796615213149977</c:v>
                </c:pt>
                <c:pt idx="178">
                  <c:v>25.937815153631281</c:v>
                </c:pt>
                <c:pt idx="179">
                  <c:v>26.327649771916633</c:v>
                </c:pt>
                <c:pt idx="180">
                  <c:v>26.711345262354957</c:v>
                </c:pt>
                <c:pt idx="181">
                  <c:v>27.18098854265148</c:v>
                </c:pt>
                <c:pt idx="182">
                  <c:v>27.586170980554364</c:v>
                </c:pt>
                <c:pt idx="183">
                  <c:v>28.058883824774384</c:v>
                </c:pt>
                <c:pt idx="184">
                  <c:v>28.3873271645896</c:v>
                </c:pt>
                <c:pt idx="185">
                  <c:v>28.709631376557795</c:v>
                </c:pt>
                <c:pt idx="186">
                  <c:v>29.084118175225612</c:v>
                </c:pt>
                <c:pt idx="187">
                  <c:v>29.213039860012891</c:v>
                </c:pt>
                <c:pt idx="188">
                  <c:v>29.317405033412118</c:v>
                </c:pt>
                <c:pt idx="189">
                  <c:v>29.762491802320582</c:v>
                </c:pt>
                <c:pt idx="190">
                  <c:v>30.179952495917487</c:v>
                </c:pt>
                <c:pt idx="191">
                  <c:v>30.554439294585304</c:v>
                </c:pt>
                <c:pt idx="192">
                  <c:v>30.738613129995706</c:v>
                </c:pt>
                <c:pt idx="193">
                  <c:v>30.790795716695317</c:v>
                </c:pt>
                <c:pt idx="194">
                  <c:v>31.134586876128058</c:v>
                </c:pt>
                <c:pt idx="195">
                  <c:v>31.478378035560809</c:v>
                </c:pt>
                <c:pt idx="196">
                  <c:v>32.245769016437471</c:v>
                </c:pt>
                <c:pt idx="197">
                  <c:v>30.618900136978944</c:v>
                </c:pt>
                <c:pt idx="198">
                  <c:v>31.122308620434037</c:v>
                </c:pt>
                <c:pt idx="199">
                  <c:v>31.38629111785561</c:v>
                </c:pt>
                <c:pt idx="200">
                  <c:v>31.662551870971217</c:v>
                </c:pt>
                <c:pt idx="201">
                  <c:v>31.674830126665238</c:v>
                </c:pt>
                <c:pt idx="202">
                  <c:v>31.917325676622266</c:v>
                </c:pt>
                <c:pt idx="203">
                  <c:v>32.322508114525142</c:v>
                </c:pt>
                <c:pt idx="204">
                  <c:v>32.693925349269435</c:v>
                </c:pt>
                <c:pt idx="205">
                  <c:v>33.271003366888706</c:v>
                </c:pt>
                <c:pt idx="206">
                  <c:v>33.808177053502369</c:v>
                </c:pt>
                <c:pt idx="207">
                  <c:v>34.013837836377313</c:v>
                </c:pt>
                <c:pt idx="208">
                  <c:v>34.084437806617963</c:v>
                </c:pt>
                <c:pt idx="209">
                  <c:v>34.093646498388487</c:v>
                </c:pt>
                <c:pt idx="210">
                  <c:v>34.554081086914479</c:v>
                </c:pt>
                <c:pt idx="211">
                  <c:v>35.143437360227765</c:v>
                </c:pt>
                <c:pt idx="212">
                  <c:v>35.392072038031806</c:v>
                </c:pt>
                <c:pt idx="213">
                  <c:v>36.033610898044692</c:v>
                </c:pt>
                <c:pt idx="214">
                  <c:v>29.928248254189942</c:v>
                </c:pt>
                <c:pt idx="215">
                  <c:v>28.823205241727546</c:v>
                </c:pt>
                <c:pt idx="216">
                  <c:v>32.40538634045982</c:v>
                </c:pt>
                <c:pt idx="217">
                  <c:v>32.847403545444777</c:v>
                </c:pt>
                <c:pt idx="218">
                  <c:v>33.206542524495056</c:v>
                </c:pt>
                <c:pt idx="219">
                  <c:v>33.559542375698328</c:v>
                </c:pt>
                <c:pt idx="220">
                  <c:v>34.029185655994844</c:v>
                </c:pt>
                <c:pt idx="221">
                  <c:v>34.22563774709927</c:v>
                </c:pt>
                <c:pt idx="222">
                  <c:v>34.523385447679416</c:v>
                </c:pt>
                <c:pt idx="223">
                  <c:v>34.977680908358401</c:v>
                </c:pt>
                <c:pt idx="224">
                  <c:v>35.551689362054148</c:v>
                </c:pt>
                <c:pt idx="225">
                  <c:v>36.245410808766657</c:v>
                </c:pt>
                <c:pt idx="226">
                  <c:v>36.718123652986677</c:v>
                </c:pt>
                <c:pt idx="227">
                  <c:v>37.012801789643312</c:v>
                </c:pt>
                <c:pt idx="228">
                  <c:v>36.991314842178767</c:v>
                </c:pt>
                <c:pt idx="229">
                  <c:v>36.543158509346803</c:v>
                </c:pt>
                <c:pt idx="230">
                  <c:v>36.886949668779543</c:v>
                </c:pt>
                <c:pt idx="231">
                  <c:v>37.163210421895151</c:v>
                </c:pt>
                <c:pt idx="232">
                  <c:v>37.411845099699185</c:v>
                </c:pt>
                <c:pt idx="233">
                  <c:v>37.924462274924792</c:v>
                </c:pt>
                <c:pt idx="234">
                  <c:v>38.170027388805337</c:v>
                </c:pt>
                <c:pt idx="235">
                  <c:v>38.105566546411687</c:v>
                </c:pt>
                <c:pt idx="236">
                  <c:v>38.440149014073917</c:v>
                </c:pt>
                <c:pt idx="237">
                  <c:v>38.90979229437044</c:v>
                </c:pt>
                <c:pt idx="238">
                  <c:v>38.87602709121186</c:v>
                </c:pt>
                <c:pt idx="239">
                  <c:v>38.369549043833267</c:v>
                </c:pt>
                <c:pt idx="240">
                  <c:v>38.691853255801462</c:v>
                </c:pt>
                <c:pt idx="241">
                  <c:v>39.262792145573698</c:v>
                </c:pt>
                <c:pt idx="242">
                  <c:v>39.520635515148257</c:v>
                </c:pt>
                <c:pt idx="243">
                  <c:v>39.849078854963473</c:v>
                </c:pt>
                <c:pt idx="244">
                  <c:v>40.429226436506227</c:v>
                </c:pt>
                <c:pt idx="245">
                  <c:v>40.951052303502365</c:v>
                </c:pt>
                <c:pt idx="246">
                  <c:v>41.534269448968629</c:v>
                </c:pt>
                <c:pt idx="247">
                  <c:v>42.310869121615816</c:v>
                </c:pt>
                <c:pt idx="248">
                  <c:v>42.915573214546626</c:v>
                </c:pt>
                <c:pt idx="249">
                  <c:v>43.078260102492486</c:v>
                </c:pt>
                <c:pt idx="250">
                  <c:v>42.814277605070899</c:v>
                </c:pt>
                <c:pt idx="251">
                  <c:v>41.466739042651483</c:v>
                </c:pt>
                <c:pt idx="252">
                  <c:v>40.573495940911044</c:v>
                </c:pt>
                <c:pt idx="253">
                  <c:v>41.518921629351098</c:v>
                </c:pt>
                <c:pt idx="254">
                  <c:v>42.826555860764934</c:v>
                </c:pt>
                <c:pt idx="255">
                  <c:v>43.471164284701331</c:v>
                </c:pt>
                <c:pt idx="256">
                  <c:v>43.145790508809633</c:v>
                </c:pt>
                <c:pt idx="257">
                  <c:v>42.759025454447787</c:v>
                </c:pt>
                <c:pt idx="258">
                  <c:v>43.360659983455093</c:v>
                </c:pt>
                <c:pt idx="259">
                  <c:v>43.857929339063176</c:v>
                </c:pt>
                <c:pt idx="260">
                  <c:v>43.590877277718093</c:v>
                </c:pt>
                <c:pt idx="261">
                  <c:v>42.54722554372583</c:v>
                </c:pt>
                <c:pt idx="262">
                  <c:v>42.356912580468418</c:v>
                </c:pt>
                <c:pt idx="263">
                  <c:v>42.937060162011171</c:v>
                </c:pt>
                <c:pt idx="264">
                  <c:v>43.563251202406533</c:v>
                </c:pt>
                <c:pt idx="265">
                  <c:v>43.612364225182638</c:v>
                </c:pt>
                <c:pt idx="266">
                  <c:v>42.682286356360123</c:v>
                </c:pt>
                <c:pt idx="267">
                  <c:v>43.231738298667807</c:v>
                </c:pt>
                <c:pt idx="268">
                  <c:v>43.80267718844005</c:v>
                </c:pt>
                <c:pt idx="269">
                  <c:v>44.428868228835412</c:v>
                </c:pt>
                <c:pt idx="270">
                  <c:v>45.122589675547914</c:v>
                </c:pt>
                <c:pt idx="271">
                  <c:v>45.165563570477005</c:v>
                </c:pt>
                <c:pt idx="272">
                  <c:v>45.251511360335194</c:v>
                </c:pt>
                <c:pt idx="273">
                  <c:v>45.877702400730556</c:v>
                </c:pt>
                <c:pt idx="274">
                  <c:v>46.347345681027079</c:v>
                </c:pt>
                <c:pt idx="275">
                  <c:v>46.470128237967337</c:v>
                </c:pt>
                <c:pt idx="276">
                  <c:v>45.739572024172759</c:v>
                </c:pt>
                <c:pt idx="277">
                  <c:v>45.945232807047695</c:v>
                </c:pt>
                <c:pt idx="278">
                  <c:v>46.39031957595617</c:v>
                </c:pt>
                <c:pt idx="279">
                  <c:v>47.335745264396223</c:v>
                </c:pt>
                <c:pt idx="280">
                  <c:v>48.130762320584438</c:v>
                </c:pt>
                <c:pt idx="281">
                  <c:v>48.496040427481738</c:v>
                </c:pt>
                <c:pt idx="282">
                  <c:v>48.683283826815639</c:v>
                </c:pt>
                <c:pt idx="283">
                  <c:v>48.606544728727982</c:v>
                </c:pt>
                <c:pt idx="284">
                  <c:v>49.619500823485176</c:v>
                </c:pt>
                <c:pt idx="285">
                  <c:v>50.027752825311566</c:v>
                </c:pt>
                <c:pt idx="286">
                  <c:v>50.058448464546622</c:v>
                </c:pt>
                <c:pt idx="287">
                  <c:v>49.86813550128921</c:v>
                </c:pt>
                <c:pt idx="288">
                  <c:v>49.932596343682853</c:v>
                </c:pt>
                <c:pt idx="289">
                  <c:v>50.257970119574559</c:v>
                </c:pt>
                <c:pt idx="290">
                  <c:v>50.960900258057585</c:v>
                </c:pt>
                <c:pt idx="291">
                  <c:v>51.666899960464114</c:v>
                </c:pt>
                <c:pt idx="292">
                  <c:v>51.783543389557373</c:v>
                </c:pt>
                <c:pt idx="293">
                  <c:v>52.038317195208428</c:v>
                </c:pt>
                <c:pt idx="294">
                  <c:v>52.311508384400518</c:v>
                </c:pt>
                <c:pt idx="295">
                  <c:v>53.054342853889125</c:v>
                </c:pt>
                <c:pt idx="296">
                  <c:v>51.706804291469709</c:v>
                </c:pt>
                <c:pt idx="297">
                  <c:v>52.069012834443491</c:v>
                </c:pt>
                <c:pt idx="298">
                  <c:v>50.049239772776104</c:v>
                </c:pt>
                <c:pt idx="299">
                  <c:v>49.656335590567252</c:v>
                </c:pt>
                <c:pt idx="300">
                  <c:v>43.099747049957031</c:v>
                </c:pt>
                <c:pt idx="301">
                  <c:v>46.531519516437477</c:v>
                </c:pt>
                <c:pt idx="302">
                  <c:v>48.591196909110437</c:v>
                </c:pt>
                <c:pt idx="303">
                  <c:v>42.151251797593467</c:v>
                </c:pt>
                <c:pt idx="304">
                  <c:v>41.887269300171887</c:v>
                </c:pt>
                <c:pt idx="305">
                  <c:v>36.564645456811348</c:v>
                </c:pt>
                <c:pt idx="306">
                  <c:v>36.236202116996139</c:v>
                </c:pt>
                <c:pt idx="307">
                  <c:v>26.392110614310269</c:v>
                </c:pt>
                <c:pt idx="308">
                  <c:v>22.358703618822513</c:v>
                </c:pt>
                <c:pt idx="309">
                  <c:v>18.776522520090243</c:v>
                </c:pt>
                <c:pt idx="310">
                  <c:v>15.654776009883967</c:v>
                </c:pt>
                <c:pt idx="311">
                  <c:v>15.050071916953156</c:v>
                </c:pt>
                <c:pt idx="312">
                  <c:v>12.674229440159003</c:v>
                </c:pt>
                <c:pt idx="313">
                  <c:v>9.9791523153201531</c:v>
                </c:pt>
                <c:pt idx="314">
                  <c:v>7.6401446056080795</c:v>
                </c:pt>
                <c:pt idx="315">
                  <c:v>6.1790321780189084</c:v>
                </c:pt>
                <c:pt idx="316">
                  <c:v>4.4846328922432308</c:v>
                </c:pt>
                <c:pt idx="317">
                  <c:v>4.6688067276536316</c:v>
                </c:pt>
                <c:pt idx="318">
                  <c:v>5.3410412269015897</c:v>
                </c:pt>
                <c:pt idx="319">
                  <c:v>5.9396061919853889</c:v>
                </c:pt>
                <c:pt idx="320">
                  <c:v>6.808292782337773</c:v>
                </c:pt>
                <c:pt idx="321">
                  <c:v>9.9607349317791147</c:v>
                </c:pt>
                <c:pt idx="322">
                  <c:v>10.421169520305114</c:v>
                </c:pt>
                <c:pt idx="323">
                  <c:v>10.728125912655779</c:v>
                </c:pt>
                <c:pt idx="324">
                  <c:v>10.875464980984098</c:v>
                </c:pt>
                <c:pt idx="325">
                  <c:v>10.985969282230339</c:v>
                </c:pt>
                <c:pt idx="326">
                  <c:v>10.823282394284487</c:v>
                </c:pt>
                <c:pt idx="327">
                  <c:v>10.685152017726685</c:v>
                </c:pt>
                <c:pt idx="328">
                  <c:v>10.537812949398367</c:v>
                </c:pt>
                <c:pt idx="329">
                  <c:v>10.015987082402233</c:v>
                </c:pt>
                <c:pt idx="330">
                  <c:v>9.7642828406746869</c:v>
                </c:pt>
                <c:pt idx="331">
                  <c:v>9.6998219982810472</c:v>
                </c:pt>
                <c:pt idx="332">
                  <c:v>9.6660567951224738</c:v>
                </c:pt>
                <c:pt idx="333">
                  <c:v>9.687543742587021</c:v>
                </c:pt>
                <c:pt idx="334">
                  <c:v>9.9085523450794994</c:v>
                </c:pt>
                <c:pt idx="335">
                  <c:v>10.38740431714654</c:v>
                </c:pt>
                <c:pt idx="336">
                  <c:v>10.602273791792006</c:v>
                </c:pt>
                <c:pt idx="337">
                  <c:v>10.906160620219165</c:v>
                </c:pt>
                <c:pt idx="338">
                  <c:v>11.096473583476579</c:v>
                </c:pt>
                <c:pt idx="339">
                  <c:v>11.121030094864633</c:v>
                </c:pt>
                <c:pt idx="340">
                  <c:v>11.507795149226473</c:v>
                </c:pt>
                <c:pt idx="341">
                  <c:v>11.768708082724538</c:v>
                </c:pt>
                <c:pt idx="342">
                  <c:v>11.971299301675979</c:v>
                </c:pt>
                <c:pt idx="343">
                  <c:v>12.422525198431456</c:v>
                </c:pt>
                <c:pt idx="344">
                  <c:v>12.763246793940695</c:v>
                </c:pt>
                <c:pt idx="345">
                  <c:v>13.631933384293081</c:v>
                </c:pt>
                <c:pt idx="346">
                  <c:v>14.568150380962608</c:v>
                </c:pt>
                <c:pt idx="347">
                  <c:v>14.991750202406532</c:v>
                </c:pt>
                <c:pt idx="348">
                  <c:v>16.363845276214011</c:v>
                </c:pt>
                <c:pt idx="349">
                  <c:v>17.112818873549635</c:v>
                </c:pt>
                <c:pt idx="350">
                  <c:v>17.496514363987966</c:v>
                </c:pt>
                <c:pt idx="351">
                  <c:v>17.459679596905886</c:v>
                </c:pt>
                <c:pt idx="352">
                  <c:v>17.518001311452515</c:v>
                </c:pt>
                <c:pt idx="353">
                  <c:v>17.622366484851739</c:v>
                </c:pt>
                <c:pt idx="354">
                  <c:v>17.628505612698753</c:v>
                </c:pt>
                <c:pt idx="355">
                  <c:v>17.735940350021487</c:v>
                </c:pt>
                <c:pt idx="356">
                  <c:v>17.803470756338633</c:v>
                </c:pt>
                <c:pt idx="357">
                  <c:v>18.251627089170608</c:v>
                </c:pt>
                <c:pt idx="358">
                  <c:v>18.733548625161148</c:v>
                </c:pt>
                <c:pt idx="359">
                  <c:v>18.530957406209712</c:v>
                </c:pt>
                <c:pt idx="360">
                  <c:v>18.534026970133215</c:v>
                </c:pt>
                <c:pt idx="361">
                  <c:v>18.494122639127635</c:v>
                </c:pt>
                <c:pt idx="362">
                  <c:v>18.635322579608932</c:v>
                </c:pt>
                <c:pt idx="363">
                  <c:v>18.690574730232054</c:v>
                </c:pt>
                <c:pt idx="364">
                  <c:v>18.675226910614523</c:v>
                </c:pt>
                <c:pt idx="365">
                  <c:v>18.475705255586593</c:v>
                </c:pt>
                <c:pt idx="366">
                  <c:v>18.764244264396218</c:v>
                </c:pt>
                <c:pt idx="367">
                  <c:v>19.052783273205844</c:v>
                </c:pt>
                <c:pt idx="368">
                  <c:v>19.11724411559948</c:v>
                </c:pt>
                <c:pt idx="369">
                  <c:v>19.098826732058448</c:v>
                </c:pt>
                <c:pt idx="370">
                  <c:v>19.157148446605071</c:v>
                </c:pt>
                <c:pt idx="371">
                  <c:v>19.276861439621829</c:v>
                </c:pt>
                <c:pt idx="372">
                  <c:v>19.482522222496776</c:v>
                </c:pt>
                <c:pt idx="373">
                  <c:v>19.639069982595618</c:v>
                </c:pt>
                <c:pt idx="374">
                  <c:v>20.111782826815642</c:v>
                </c:pt>
                <c:pt idx="375">
                  <c:v>19.985930705951869</c:v>
                </c:pt>
                <c:pt idx="376">
                  <c:v>19.995139397722387</c:v>
                </c:pt>
                <c:pt idx="377">
                  <c:v>20.010487217339918</c:v>
                </c:pt>
                <c:pt idx="378">
                  <c:v>20.078017623657068</c:v>
                </c:pt>
                <c:pt idx="379">
                  <c:v>20.154756721744736</c:v>
                </c:pt>
                <c:pt idx="380">
                  <c:v>20.317443609690585</c:v>
                </c:pt>
                <c:pt idx="381">
                  <c:v>20.228426255908889</c:v>
                </c:pt>
                <c:pt idx="382">
                  <c:v>20.320513173614096</c:v>
                </c:pt>
                <c:pt idx="383">
                  <c:v>20.394182707778256</c:v>
                </c:pt>
                <c:pt idx="384">
                  <c:v>20.547660903953584</c:v>
                </c:pt>
                <c:pt idx="385">
                  <c:v>20.605982618500214</c:v>
                </c:pt>
                <c:pt idx="386">
                  <c:v>20.645886949505798</c:v>
                </c:pt>
                <c:pt idx="387">
                  <c:v>20.719556483669965</c:v>
                </c:pt>
                <c:pt idx="388">
                  <c:v>20.866895551998283</c:v>
                </c:pt>
                <c:pt idx="389">
                  <c:v>20.949773777932961</c:v>
                </c:pt>
                <c:pt idx="390">
                  <c:v>20.995817236785555</c:v>
                </c:pt>
                <c:pt idx="391">
                  <c:v>21.023443312097118</c:v>
                </c:pt>
                <c:pt idx="392">
                  <c:v>21.118599793725828</c:v>
                </c:pt>
                <c:pt idx="393">
                  <c:v>21.275147553824667</c:v>
                </c:pt>
                <c:pt idx="394">
                  <c:v>21.695677811345078</c:v>
                </c:pt>
                <c:pt idx="395">
                  <c:v>21.959660308766651</c:v>
                </c:pt>
                <c:pt idx="396">
                  <c:v>21.993425511925221</c:v>
                </c:pt>
                <c:pt idx="397">
                  <c:v>22.162251527718087</c:v>
                </c:pt>
                <c:pt idx="398">
                  <c:v>22.328007979587451</c:v>
                </c:pt>
                <c:pt idx="399">
                  <c:v>22.435442716910181</c:v>
                </c:pt>
                <c:pt idx="400">
                  <c:v>22.573573093467985</c:v>
                </c:pt>
                <c:pt idx="401">
                  <c:v>22.641103499785125</c:v>
                </c:pt>
                <c:pt idx="402">
                  <c:v>22.779233876342929</c:v>
                </c:pt>
                <c:pt idx="403">
                  <c:v>23.003312042758917</c:v>
                </c:pt>
                <c:pt idx="404">
                  <c:v>22.978755531370869</c:v>
                </c:pt>
                <c:pt idx="405">
                  <c:v>23.16599893070477</c:v>
                </c:pt>
                <c:pt idx="406">
                  <c:v>23.359381457885689</c:v>
                </c:pt>
                <c:pt idx="407">
                  <c:v>23.540485729372588</c:v>
                </c:pt>
                <c:pt idx="408">
                  <c:v>23.740007384400514</c:v>
                </c:pt>
                <c:pt idx="409">
                  <c:v>23.918042091963898</c:v>
                </c:pt>
                <c:pt idx="410">
                  <c:v>24.034685521057156</c:v>
                </c:pt>
                <c:pt idx="411">
                  <c:v>24.03775508498066</c:v>
                </c:pt>
                <c:pt idx="412">
                  <c:v>24.034685521057156</c:v>
                </c:pt>
                <c:pt idx="413">
                  <c:v>23.896555144499356</c:v>
                </c:pt>
                <c:pt idx="414">
                  <c:v>23.727729128706489</c:v>
                </c:pt>
                <c:pt idx="415">
                  <c:v>23.779911715406104</c:v>
                </c:pt>
                <c:pt idx="416">
                  <c:v>23.899624708422866</c:v>
                </c:pt>
                <c:pt idx="417">
                  <c:v>24.182024589385467</c:v>
                </c:pt>
                <c:pt idx="418">
                  <c:v>24.353920169101848</c:v>
                </c:pt>
                <c:pt idx="419">
                  <c:v>24.083798543833264</c:v>
                </c:pt>
                <c:pt idx="420">
                  <c:v>24.387685372260417</c:v>
                </c:pt>
                <c:pt idx="421">
                  <c:v>24.909511239256549</c:v>
                </c:pt>
                <c:pt idx="422">
                  <c:v>25.198050248066178</c:v>
                </c:pt>
                <c:pt idx="423">
                  <c:v>26.232493290287927</c:v>
                </c:pt>
                <c:pt idx="424">
                  <c:v>27.312979791362267</c:v>
                </c:pt>
                <c:pt idx="425">
                  <c:v>29.688822268156425</c:v>
                </c:pt>
                <c:pt idx="426">
                  <c:v>30.183022059840997</c:v>
                </c:pt>
                <c:pt idx="427">
                  <c:v>30.569787114202835</c:v>
                </c:pt>
                <c:pt idx="428">
                  <c:v>30.750891385689727</c:v>
                </c:pt>
                <c:pt idx="429">
                  <c:v>30.904369581865058</c:v>
                </c:pt>
                <c:pt idx="430">
                  <c:v>31.266578124838848</c:v>
                </c:pt>
                <c:pt idx="431">
                  <c:v>31.693247510206277</c:v>
                </c:pt>
                <c:pt idx="432">
                  <c:v>31.699386638053287</c:v>
                </c:pt>
                <c:pt idx="433">
                  <c:v>31.650273615277179</c:v>
                </c:pt>
                <c:pt idx="434">
                  <c:v>31.849795270305123</c:v>
                </c:pt>
                <c:pt idx="435">
                  <c:v>32.63560363472282</c:v>
                </c:pt>
                <c:pt idx="436">
                  <c:v>23.417703172432315</c:v>
                </c:pt>
                <c:pt idx="437">
                  <c:v>22.564364401697464</c:v>
                </c:pt>
                <c:pt idx="438">
                  <c:v>22.948059892135792</c:v>
                </c:pt>
                <c:pt idx="439">
                  <c:v>23.740007384400514</c:v>
                </c:pt>
                <c:pt idx="440">
                  <c:v>24.03775508498066</c:v>
                </c:pt>
                <c:pt idx="441">
                  <c:v>24.700780892458095</c:v>
                </c:pt>
                <c:pt idx="442">
                  <c:v>26.917006045229904</c:v>
                </c:pt>
                <c:pt idx="443">
                  <c:v>30.818421792006866</c:v>
                </c:pt>
                <c:pt idx="444">
                  <c:v>36.647523682746019</c:v>
                </c:pt>
                <c:pt idx="445">
                  <c:v>37.473236378169311</c:v>
                </c:pt>
                <c:pt idx="446">
                  <c:v>37.362732076923074</c:v>
                </c:pt>
                <c:pt idx="447">
                  <c:v>37.470166814245808</c:v>
                </c:pt>
                <c:pt idx="448">
                  <c:v>37.6942449806618</c:v>
                </c:pt>
                <c:pt idx="449">
                  <c:v>35.435045932960897</c:v>
                </c:pt>
                <c:pt idx="450">
                  <c:v>35.554758925977652</c:v>
                </c:pt>
                <c:pt idx="451">
                  <c:v>35.563967617748176</c:v>
                </c:pt>
                <c:pt idx="452">
                  <c:v>35.665263227223896</c:v>
                </c:pt>
                <c:pt idx="453">
                  <c:v>35.855576190481301</c:v>
                </c:pt>
                <c:pt idx="454">
                  <c:v>36.890019232703054</c:v>
                </c:pt>
                <c:pt idx="455">
                  <c:v>37.887627507842716</c:v>
                </c:pt>
                <c:pt idx="456">
                  <c:v>38.277462126128064</c:v>
                </c:pt>
                <c:pt idx="457">
                  <c:v>39.318044296196824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9C-42B9-8DDB-9F032661B514}"/>
            </c:ext>
          </c:extLst>
        </c:ser>
        <c:ser>
          <c:idx val="0"/>
          <c:order val="1"/>
          <c:tx>
            <c:strRef>
              <c:f>'014C'!$N$11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'014C'!$N$14:$N$950</c:f>
              <c:numCache>
                <c:formatCode>0.0</c:formatCode>
                <c:ptCount val="937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  <c:pt idx="439">
                  <c:v>31.277340332458444</c:v>
                </c:pt>
                <c:pt idx="440">
                  <c:v>31.348425196850389</c:v>
                </c:pt>
                <c:pt idx="441">
                  <c:v>31.419510061242345</c:v>
                </c:pt>
                <c:pt idx="442">
                  <c:v>31.490594925634291</c:v>
                </c:pt>
                <c:pt idx="443">
                  <c:v>31.561679790026247</c:v>
                </c:pt>
                <c:pt idx="444">
                  <c:v>31.6327646544182</c:v>
                </c:pt>
                <c:pt idx="445">
                  <c:v>31.703849518810152</c:v>
                </c:pt>
                <c:pt idx="446">
                  <c:v>31.774934383202101</c:v>
                </c:pt>
                <c:pt idx="447">
                  <c:v>31.846019247594047</c:v>
                </c:pt>
                <c:pt idx="448">
                  <c:v>31.917104111985996</c:v>
                </c:pt>
                <c:pt idx="449">
                  <c:v>31.988188976377948</c:v>
                </c:pt>
                <c:pt idx="450">
                  <c:v>32.059273840769904</c:v>
                </c:pt>
                <c:pt idx="451">
                  <c:v>32.130358705161854</c:v>
                </c:pt>
                <c:pt idx="452">
                  <c:v>32.201443569553795</c:v>
                </c:pt>
                <c:pt idx="453">
                  <c:v>32.272528433945752</c:v>
                </c:pt>
                <c:pt idx="454">
                  <c:v>32.343613298337708</c:v>
                </c:pt>
                <c:pt idx="455">
                  <c:v>32.414698162729657</c:v>
                </c:pt>
                <c:pt idx="456">
                  <c:v>32.485783027121613</c:v>
                </c:pt>
                <c:pt idx="457">
                  <c:v>32.556867891513562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9C-42B9-8DDB-9F032661B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'014C'!$R$14:$R$950</c:f>
              <c:numCache>
                <c:formatCode>0.0</c:formatCode>
                <c:ptCount val="937"/>
                <c:pt idx="0">
                  <c:v>2.726682783411619</c:v>
                </c:pt>
                <c:pt idx="1">
                  <c:v>2.924696290906982</c:v>
                </c:pt>
                <c:pt idx="2">
                  <c:v>2.6484386044916994</c:v>
                </c:pt>
                <c:pt idx="3">
                  <c:v>2.1965772411575473</c:v>
                </c:pt>
                <c:pt idx="4">
                  <c:v>2.5933551580328089</c:v>
                </c:pt>
                <c:pt idx="5">
                  <c:v>2.9790860128186951</c:v>
                </c:pt>
                <c:pt idx="6">
                  <c:v>2.9413350528269047</c:v>
                </c:pt>
                <c:pt idx="7">
                  <c:v>3.0330049605531548</c:v>
                </c:pt>
                <c:pt idx="8">
                  <c:v>3.4714320497476989</c:v>
                </c:pt>
                <c:pt idx="9">
                  <c:v>3.4507736983241339</c:v>
                </c:pt>
                <c:pt idx="10">
                  <c:v>3.8921866983070417</c:v>
                </c:pt>
                <c:pt idx="11">
                  <c:v>3.7498331815907648</c:v>
                </c:pt>
                <c:pt idx="12">
                  <c:v>3.2462068216259512</c:v>
                </c:pt>
                <c:pt idx="13">
                  <c:v>4.1957904188084427</c:v>
                </c:pt>
                <c:pt idx="14">
                  <c:v>4.5988614264487175</c:v>
                </c:pt>
                <c:pt idx="15">
                  <c:v>4.6933248899582409</c:v>
                </c:pt>
                <c:pt idx="16">
                  <c:v>4.5059334957810888</c:v>
                </c:pt>
                <c:pt idx="17">
                  <c:v>4.3562382654297656</c:v>
                </c:pt>
                <c:pt idx="18">
                  <c:v>3.49183681525954</c:v>
                </c:pt>
                <c:pt idx="19">
                  <c:v>2.5127443520485993</c:v>
                </c:pt>
                <c:pt idx="20">
                  <c:v>2.6872363462227109</c:v>
                </c:pt>
                <c:pt idx="21">
                  <c:v>3.6242476866795874</c:v>
                </c:pt>
                <c:pt idx="22">
                  <c:v>5.2240175901193586</c:v>
                </c:pt>
                <c:pt idx="23">
                  <c:v>5.6912836284595283</c:v>
                </c:pt>
                <c:pt idx="24">
                  <c:v>4.9268488017402721</c:v>
                </c:pt>
                <c:pt idx="25">
                  <c:v>5.045962169350398</c:v>
                </c:pt>
                <c:pt idx="26">
                  <c:v>4.0385739190289653</c:v>
                </c:pt>
                <c:pt idx="27">
                  <c:v>3.4809127155153217</c:v>
                </c:pt>
                <c:pt idx="28">
                  <c:v>3.5370053586987185</c:v>
                </c:pt>
                <c:pt idx="29">
                  <c:v>3.8301603095438344</c:v>
                </c:pt>
                <c:pt idx="30">
                  <c:v>3.8824958159304521</c:v>
                </c:pt>
                <c:pt idx="31">
                  <c:v>4.5322698572506877</c:v>
                </c:pt>
                <c:pt idx="32">
                  <c:v>3.0892646434162807</c:v>
                </c:pt>
                <c:pt idx="33">
                  <c:v>3.2541422107741158</c:v>
                </c:pt>
                <c:pt idx="34">
                  <c:v>3.216647359317057</c:v>
                </c:pt>
                <c:pt idx="35">
                  <c:v>3.413525801828555</c:v>
                </c:pt>
                <c:pt idx="36">
                  <c:v>3.5075159570505767</c:v>
                </c:pt>
                <c:pt idx="37">
                  <c:v>4.020168763025965</c:v>
                </c:pt>
                <c:pt idx="38">
                  <c:v>3.6996661384610912</c:v>
                </c:pt>
                <c:pt idx="39">
                  <c:v>3.5807262254337306</c:v>
                </c:pt>
                <c:pt idx="40">
                  <c:v>2.8079943465011006</c:v>
                </c:pt>
                <c:pt idx="41">
                  <c:v>3.4318616366133745</c:v>
                </c:pt>
                <c:pt idx="42">
                  <c:v>3.0901960457751287</c:v>
                </c:pt>
                <c:pt idx="43">
                  <c:v>3.2479854258455121</c:v>
                </c:pt>
                <c:pt idx="44">
                  <c:v>3.3457475357895903</c:v>
                </c:pt>
                <c:pt idx="45">
                  <c:v>2.8998081715264501</c:v>
                </c:pt>
                <c:pt idx="46">
                  <c:v>4.0261207286838161</c:v>
                </c:pt>
                <c:pt idx="47">
                  <c:v>1.8740492596826526</c:v>
                </c:pt>
                <c:pt idx="48">
                  <c:v>3.2862335722354072</c:v>
                </c:pt>
                <c:pt idx="49">
                  <c:v>3.8670896820264882</c:v>
                </c:pt>
                <c:pt idx="50">
                  <c:v>3.8758141322290052</c:v>
                </c:pt>
                <c:pt idx="51">
                  <c:v>3.454430380184915</c:v>
                </c:pt>
                <c:pt idx="52">
                  <c:v>3.8575396869253127</c:v>
                </c:pt>
                <c:pt idx="53">
                  <c:v>4.653122187523465</c:v>
                </c:pt>
                <c:pt idx="54">
                  <c:v>8.6089821524966155</c:v>
                </c:pt>
                <c:pt idx="55">
                  <c:v>4.848698794496852</c:v>
                </c:pt>
                <c:pt idx="56">
                  <c:v>5.0512284010676565</c:v>
                </c:pt>
                <c:pt idx="57">
                  <c:v>3.4840862931283341</c:v>
                </c:pt>
                <c:pt idx="58">
                  <c:v>2.8923763926493318</c:v>
                </c:pt>
                <c:pt idx="59">
                  <c:v>2.514667413166356</c:v>
                </c:pt>
                <c:pt idx="60">
                  <c:v>3.5013154535556303</c:v>
                </c:pt>
                <c:pt idx="61">
                  <c:v>3.6730256834997284</c:v>
                </c:pt>
                <c:pt idx="62">
                  <c:v>2.9958910412064466</c:v>
                </c:pt>
                <c:pt idx="63">
                  <c:v>4.1706043383467009</c:v>
                </c:pt>
                <c:pt idx="64">
                  <c:v>5.0925638170165568</c:v>
                </c:pt>
                <c:pt idx="65">
                  <c:v>5.434707437616324</c:v>
                </c:pt>
                <c:pt idx="66">
                  <c:v>5.7871959179785746</c:v>
                </c:pt>
                <c:pt idx="67">
                  <c:v>5.946544544751621</c:v>
                </c:pt>
                <c:pt idx="68">
                  <c:v>6.3066115278434713</c:v>
                </c:pt>
                <c:pt idx="69">
                  <c:v>6.0863195053569576</c:v>
                </c:pt>
                <c:pt idx="70">
                  <c:v>5.4847347059653533</c:v>
                </c:pt>
                <c:pt idx="71">
                  <c:v>5.3255962642090227</c:v>
                </c:pt>
                <c:pt idx="72">
                  <c:v>5.2108434344175318</c:v>
                </c:pt>
                <c:pt idx="73">
                  <c:v>4.6566984796817366</c:v>
                </c:pt>
                <c:pt idx="74">
                  <c:v>3.6839560732285728</c:v>
                </c:pt>
                <c:pt idx="75">
                  <c:v>3.1196441250061571</c:v>
                </c:pt>
                <c:pt idx="76">
                  <c:v>2.7117265774936485</c:v>
                </c:pt>
                <c:pt idx="77">
                  <c:v>2.4021972797604914</c:v>
                </c:pt>
                <c:pt idx="78">
                  <c:v>2.160452654476011</c:v>
                </c:pt>
                <c:pt idx="79">
                  <c:v>2.1946515323720295</c:v>
                </c:pt>
                <c:pt idx="80">
                  <c:v>2.4089245763671081</c:v>
                </c:pt>
                <c:pt idx="81">
                  <c:v>2.4714238348323834</c:v>
                </c:pt>
                <c:pt idx="82">
                  <c:v>2.1524337842998915</c:v>
                </c:pt>
                <c:pt idx="83">
                  <c:v>2.3734878583415644</c:v>
                </c:pt>
                <c:pt idx="84">
                  <c:v>2.0653228692345738</c:v>
                </c:pt>
                <c:pt idx="85">
                  <c:v>1.9527262094977409</c:v>
                </c:pt>
                <c:pt idx="86">
                  <c:v>2.3233452173134306</c:v>
                </c:pt>
                <c:pt idx="87">
                  <c:v>4.3596768753563424</c:v>
                </c:pt>
                <c:pt idx="88">
                  <c:v>3.2075696211178806</c:v>
                </c:pt>
                <c:pt idx="89">
                  <c:v>0.64158664876444893</c:v>
                </c:pt>
                <c:pt idx="90">
                  <c:v>0.97058298693065026</c:v>
                </c:pt>
                <c:pt idx="91">
                  <c:v>1.7576670921282067</c:v>
                </c:pt>
                <c:pt idx="92">
                  <c:v>3.0143479683594889</c:v>
                </c:pt>
                <c:pt idx="93">
                  <c:v>1.3135308200803042</c:v>
                </c:pt>
                <c:pt idx="94">
                  <c:v>2.2301619483579058</c:v>
                </c:pt>
                <c:pt idx="95">
                  <c:v>2.0466853044957198</c:v>
                </c:pt>
                <c:pt idx="96">
                  <c:v>1.7737353709627621</c:v>
                </c:pt>
                <c:pt idx="97">
                  <c:v>2.3170838862357082</c:v>
                </c:pt>
                <c:pt idx="98">
                  <c:v>1.6211206434397183</c:v>
                </c:pt>
                <c:pt idx="99">
                  <c:v>1.673659476574916</c:v>
                </c:pt>
                <c:pt idx="100">
                  <c:v>2.147807134005534</c:v>
                </c:pt>
                <c:pt idx="101">
                  <c:v>1.1994107067931163</c:v>
                </c:pt>
                <c:pt idx="102">
                  <c:v>1.5762184405249364</c:v>
                </c:pt>
                <c:pt idx="103">
                  <c:v>2.3531621187340446</c:v>
                </c:pt>
                <c:pt idx="104">
                  <c:v>1.6917244880849798</c:v>
                </c:pt>
                <c:pt idx="105">
                  <c:v>1.6012767758127056</c:v>
                </c:pt>
                <c:pt idx="106">
                  <c:v>1.5480381771359397</c:v>
                </c:pt>
                <c:pt idx="107">
                  <c:v>1.5714587630350483</c:v>
                </c:pt>
                <c:pt idx="108">
                  <c:v>1.7563843602134119</c:v>
                </c:pt>
                <c:pt idx="109">
                  <c:v>1.8537196276766632</c:v>
                </c:pt>
                <c:pt idx="110">
                  <c:v>1.9644077909455115</c:v>
                </c:pt>
                <c:pt idx="111">
                  <c:v>1.8498913590189112</c:v>
                </c:pt>
                <c:pt idx="112">
                  <c:v>1.647881498643889</c:v>
                </c:pt>
                <c:pt idx="113">
                  <c:v>1.5871269232904706</c:v>
                </c:pt>
                <c:pt idx="114">
                  <c:v>1.5233075712228827</c:v>
                </c:pt>
                <c:pt idx="115">
                  <c:v>1.4831935884991581</c:v>
                </c:pt>
                <c:pt idx="116">
                  <c:v>1.703756376204232</c:v>
                </c:pt>
                <c:pt idx="117">
                  <c:v>1.7182172968081995</c:v>
                </c:pt>
                <c:pt idx="118">
                  <c:v>1.7791544224184923</c:v>
                </c:pt>
                <c:pt idx="119">
                  <c:v>1.5724347186397105</c:v>
                </c:pt>
                <c:pt idx="120">
                  <c:v>1.8823798183065767</c:v>
                </c:pt>
                <c:pt idx="121">
                  <c:v>2.2963464353722722</c:v>
                </c:pt>
                <c:pt idx="122">
                  <c:v>2.2507542532698026</c:v>
                </c:pt>
                <c:pt idx="123">
                  <c:v>2.1928737124348521</c:v>
                </c:pt>
                <c:pt idx="124">
                  <c:v>1.9642092660339128</c:v>
                </c:pt>
                <c:pt idx="125">
                  <c:v>1.887973774707179</c:v>
                </c:pt>
                <c:pt idx="126">
                  <c:v>1.8889330024476081</c:v>
                </c:pt>
                <c:pt idx="127">
                  <c:v>1.5923440221222089</c:v>
                </c:pt>
                <c:pt idx="128">
                  <c:v>1.4051421768889691</c:v>
                </c:pt>
                <c:pt idx="129">
                  <c:v>1.2269142963090922</c:v>
                </c:pt>
                <c:pt idx="130">
                  <c:v>1.4305010937190248</c:v>
                </c:pt>
                <c:pt idx="131">
                  <c:v>1.5526555264604927</c:v>
                </c:pt>
                <c:pt idx="132">
                  <c:v>1.6996290755432544</c:v>
                </c:pt>
                <c:pt idx="133">
                  <c:v>1.3216055864326841</c:v>
                </c:pt>
                <c:pt idx="134">
                  <c:v>1.2939579983800142</c:v>
                </c:pt>
                <c:pt idx="135">
                  <c:v>1.6473622125141314</c:v>
                </c:pt>
                <c:pt idx="136">
                  <c:v>1.7176044659171081</c:v>
                </c:pt>
                <c:pt idx="137">
                  <c:v>1.8377773146801997</c:v>
                </c:pt>
                <c:pt idx="138">
                  <c:v>1.4090979291873307</c:v>
                </c:pt>
                <c:pt idx="139">
                  <c:v>1.2908063381950849</c:v>
                </c:pt>
                <c:pt idx="140">
                  <c:v>1.3919384577471638</c:v>
                </c:pt>
                <c:pt idx="141">
                  <c:v>1.536665406435525</c:v>
                </c:pt>
                <c:pt idx="142">
                  <c:v>1.4676802821523971</c:v>
                </c:pt>
                <c:pt idx="143">
                  <c:v>1.4879370685964071</c:v>
                </c:pt>
                <c:pt idx="144">
                  <c:v>1.2373580886116617</c:v>
                </c:pt>
                <c:pt idx="145">
                  <c:v>1.2486180759317587</c:v>
                </c:pt>
                <c:pt idx="146">
                  <c:v>1.5281686991531944</c:v>
                </c:pt>
                <c:pt idx="147">
                  <c:v>1.4890607655061106</c:v>
                </c:pt>
                <c:pt idx="148">
                  <c:v>1.5631218424607598</c:v>
                </c:pt>
                <c:pt idx="149">
                  <c:v>1.6009266549732586</c:v>
                </c:pt>
                <c:pt idx="150">
                  <c:v>2.0660581022737485</c:v>
                </c:pt>
                <c:pt idx="151">
                  <c:v>1.4244348011689689</c:v>
                </c:pt>
                <c:pt idx="152">
                  <c:v>0.96185584651182954</c:v>
                </c:pt>
                <c:pt idx="153">
                  <c:v>1.1266820682818293</c:v>
                </c:pt>
                <c:pt idx="154">
                  <c:v>1.0939364657414881</c:v>
                </c:pt>
                <c:pt idx="155">
                  <c:v>0.95598611590466698</c:v>
                </c:pt>
                <c:pt idx="156">
                  <c:v>1.0574375075867448</c:v>
                </c:pt>
                <c:pt idx="157">
                  <c:v>1.1645048203360391</c:v>
                </c:pt>
                <c:pt idx="158">
                  <c:v>1.2491255291823145</c:v>
                </c:pt>
                <c:pt idx="159">
                  <c:v>1.3131154084954637</c:v>
                </c:pt>
                <c:pt idx="160">
                  <c:v>1.2427410035960629</c:v>
                </c:pt>
                <c:pt idx="161">
                  <c:v>1.3212067763476643</c:v>
                </c:pt>
                <c:pt idx="162">
                  <c:v>1.3139905030938284</c:v>
                </c:pt>
                <c:pt idx="163">
                  <c:v>1.4381947301136118</c:v>
                </c:pt>
                <c:pt idx="164">
                  <c:v>1.4025277632176285</c:v>
                </c:pt>
                <c:pt idx="165">
                  <c:v>1.2302555608040164</c:v>
                </c:pt>
                <c:pt idx="166">
                  <c:v>1.1886081575208212</c:v>
                </c:pt>
                <c:pt idx="167">
                  <c:v>1.2282593280248351</c:v>
                </c:pt>
                <c:pt idx="168">
                  <c:v>1.3533865892951464</c:v>
                </c:pt>
                <c:pt idx="169">
                  <c:v>1.4584386850551836</c:v>
                </c:pt>
                <c:pt idx="170">
                  <c:v>1.3489269327676852</c:v>
                </c:pt>
                <c:pt idx="171">
                  <c:v>1.33507084153619</c:v>
                </c:pt>
                <c:pt idx="172">
                  <c:v>1.4032099018103321</c:v>
                </c:pt>
                <c:pt idx="173">
                  <c:v>1.4589508971843927</c:v>
                </c:pt>
                <c:pt idx="174">
                  <c:v>1.7059583281137485</c:v>
                </c:pt>
                <c:pt idx="175">
                  <c:v>1.6929731921528091</c:v>
                </c:pt>
                <c:pt idx="176">
                  <c:v>1.845247280488401</c:v>
                </c:pt>
                <c:pt idx="177">
                  <c:v>1.8924520541094911</c:v>
                </c:pt>
                <c:pt idx="178">
                  <c:v>1.659926202666093</c:v>
                </c:pt>
                <c:pt idx="179">
                  <c:v>1.59421658574855</c:v>
                </c:pt>
                <c:pt idx="180">
                  <c:v>1.6645222829540074</c:v>
                </c:pt>
                <c:pt idx="181">
                  <c:v>1.7150228253811943</c:v>
                </c:pt>
                <c:pt idx="182">
                  <c:v>1.8360955299891766</c:v>
                </c:pt>
                <c:pt idx="183">
                  <c:v>1.8941112680907597</c:v>
                </c:pt>
                <c:pt idx="184">
                  <c:v>1.9363466652761032</c:v>
                </c:pt>
                <c:pt idx="185">
                  <c:v>1.9815329023270951</c:v>
                </c:pt>
                <c:pt idx="186">
                  <c:v>1.9194867874241948</c:v>
                </c:pt>
                <c:pt idx="187">
                  <c:v>1.9045988985456535</c:v>
                </c:pt>
                <c:pt idx="188">
                  <c:v>1.8680880578318533</c:v>
                </c:pt>
                <c:pt idx="189">
                  <c:v>1.7522564193230381</c:v>
                </c:pt>
                <c:pt idx="190">
                  <c:v>1.8562407520085791</c:v>
                </c:pt>
                <c:pt idx="191">
                  <c:v>1.9847328109107121</c:v>
                </c:pt>
                <c:pt idx="192">
                  <c:v>1.8912991290148502</c:v>
                </c:pt>
                <c:pt idx="193">
                  <c:v>1.7486721790893172</c:v>
                </c:pt>
                <c:pt idx="194">
                  <c:v>1.3410879299266436</c:v>
                </c:pt>
                <c:pt idx="195">
                  <c:v>1.9089448821237074</c:v>
                </c:pt>
                <c:pt idx="196">
                  <c:v>2.0330268376755201</c:v>
                </c:pt>
                <c:pt idx="197">
                  <c:v>1.8675627323457622</c:v>
                </c:pt>
                <c:pt idx="198">
                  <c:v>1.6280393447390205</c:v>
                </c:pt>
                <c:pt idx="199">
                  <c:v>1.7535642861891594</c:v>
                </c:pt>
                <c:pt idx="200">
                  <c:v>1.8110927882831536</c:v>
                </c:pt>
                <c:pt idx="201">
                  <c:v>1.8388605965187752</c:v>
                </c:pt>
                <c:pt idx="202">
                  <c:v>1.7677613910204726</c:v>
                </c:pt>
                <c:pt idx="203">
                  <c:v>1.7555069417479843</c:v>
                </c:pt>
                <c:pt idx="204">
                  <c:v>1.7997247187282992</c:v>
                </c:pt>
                <c:pt idx="205">
                  <c:v>1.8843675521928627</c:v>
                </c:pt>
                <c:pt idx="206">
                  <c:v>1.9870471293109944</c:v>
                </c:pt>
                <c:pt idx="207">
                  <c:v>2.0418661704127348</c:v>
                </c:pt>
                <c:pt idx="208">
                  <c:v>1.962478466504566</c:v>
                </c:pt>
                <c:pt idx="209">
                  <c:v>1.8314188296890195</c:v>
                </c:pt>
                <c:pt idx="210">
                  <c:v>1.7907964276651276</c:v>
                </c:pt>
                <c:pt idx="211">
                  <c:v>1.7844055163884149</c:v>
                </c:pt>
                <c:pt idx="212">
                  <c:v>1.8379633570320426</c:v>
                </c:pt>
                <c:pt idx="213">
                  <c:v>1.9831159733316308</c:v>
                </c:pt>
                <c:pt idx="214">
                  <c:v>1.8619497556504709</c:v>
                </c:pt>
                <c:pt idx="215">
                  <c:v>1.9550488082158004</c:v>
                </c:pt>
                <c:pt idx="216">
                  <c:v>1.6328375396211965</c:v>
                </c:pt>
                <c:pt idx="217">
                  <c:v>1.7916476736341342</c:v>
                </c:pt>
                <c:pt idx="218">
                  <c:v>1.8243987780357431</c:v>
                </c:pt>
                <c:pt idx="219">
                  <c:v>1.8111050321856841</c:v>
                </c:pt>
                <c:pt idx="220">
                  <c:v>1.8412947132423765</c:v>
                </c:pt>
                <c:pt idx="221">
                  <c:v>1.9096747725555845</c:v>
                </c:pt>
                <c:pt idx="222">
                  <c:v>1.906242671629885</c:v>
                </c:pt>
                <c:pt idx="223">
                  <c:v>1.8359932070393574</c:v>
                </c:pt>
                <c:pt idx="224">
                  <c:v>1.8737650565789867</c:v>
                </c:pt>
                <c:pt idx="225">
                  <c:v>1.9323481698125113</c:v>
                </c:pt>
                <c:pt idx="226">
                  <c:v>2.065531269205469</c:v>
                </c:pt>
                <c:pt idx="227">
                  <c:v>2.089071502002775</c:v>
                </c:pt>
                <c:pt idx="228">
                  <c:v>2.0596657853465357</c:v>
                </c:pt>
                <c:pt idx="229">
                  <c:v>2.0517948133108495</c:v>
                </c:pt>
                <c:pt idx="230">
                  <c:v>2.0005347257147807</c:v>
                </c:pt>
                <c:pt idx="231">
                  <c:v>2.0483230587379602</c:v>
                </c:pt>
                <c:pt idx="232">
                  <c:v>2.1144750909241803</c:v>
                </c:pt>
                <c:pt idx="233">
                  <c:v>2.1754807564770551</c:v>
                </c:pt>
                <c:pt idx="234">
                  <c:v>2.0812619553890008</c:v>
                </c:pt>
                <c:pt idx="235">
                  <c:v>2.0673594727219347</c:v>
                </c:pt>
                <c:pt idx="236">
                  <c:v>2.0055570565009986</c:v>
                </c:pt>
                <c:pt idx="237">
                  <c:v>1.9833271704444724</c:v>
                </c:pt>
                <c:pt idx="238">
                  <c:v>2.055485511787766</c:v>
                </c:pt>
                <c:pt idx="239">
                  <c:v>2.0969082415321103</c:v>
                </c:pt>
                <c:pt idx="240">
                  <c:v>2.1136682123879553</c:v>
                </c:pt>
                <c:pt idx="241">
                  <c:v>2.0838994383983445</c:v>
                </c:pt>
                <c:pt idx="242">
                  <c:v>2.0477375624906582</c:v>
                </c:pt>
                <c:pt idx="243">
                  <c:v>1.9954803388544755</c:v>
                </c:pt>
                <c:pt idx="244">
                  <c:v>1.9310974919241559</c:v>
                </c:pt>
                <c:pt idx="245">
                  <c:v>1.9617168713088315</c:v>
                </c:pt>
                <c:pt idx="246">
                  <c:v>1.9407101877370012</c:v>
                </c:pt>
                <c:pt idx="247">
                  <c:v>1.95030190341667</c:v>
                </c:pt>
                <c:pt idx="248">
                  <c:v>2.029311980825161</c:v>
                </c:pt>
                <c:pt idx="249">
                  <c:v>1.9903246930041794</c:v>
                </c:pt>
                <c:pt idx="250">
                  <c:v>2.0120223021977064</c:v>
                </c:pt>
                <c:pt idx="251">
                  <c:v>2.0283000349782578</c:v>
                </c:pt>
                <c:pt idx="252">
                  <c:v>1.9351063024132487</c:v>
                </c:pt>
                <c:pt idx="253">
                  <c:v>1.7734033057244396</c:v>
                </c:pt>
                <c:pt idx="254">
                  <c:v>1.7173319810902465</c:v>
                </c:pt>
                <c:pt idx="255">
                  <c:v>1.7733297210401111</c:v>
                </c:pt>
                <c:pt idx="256">
                  <c:v>1.8190482297011967</c:v>
                </c:pt>
                <c:pt idx="257">
                  <c:v>1.9271933428458374</c:v>
                </c:pt>
                <c:pt idx="258">
                  <c:v>1.9485463835177241</c:v>
                </c:pt>
                <c:pt idx="259">
                  <c:v>2.0334016564903026</c:v>
                </c:pt>
                <c:pt idx="260">
                  <c:v>2.0860365819621687</c:v>
                </c:pt>
                <c:pt idx="261">
                  <c:v>2.1149358332582646</c:v>
                </c:pt>
                <c:pt idx="262">
                  <c:v>2.0851749603527221</c:v>
                </c:pt>
                <c:pt idx="263">
                  <c:v>2.0005092864017828</c:v>
                </c:pt>
                <c:pt idx="264">
                  <c:v>2.0313818387794469</c:v>
                </c:pt>
                <c:pt idx="265">
                  <c:v>2.012993388381616</c:v>
                </c:pt>
                <c:pt idx="266">
                  <c:v>2.0355754058001558</c:v>
                </c:pt>
                <c:pt idx="267">
                  <c:v>2.0054873888024334</c:v>
                </c:pt>
                <c:pt idx="268">
                  <c:v>1.9724881496468232</c:v>
                </c:pt>
                <c:pt idx="269">
                  <c:v>1.8991361979179717</c:v>
                </c:pt>
                <c:pt idx="270">
                  <c:v>1.8684918829443811</c:v>
                </c:pt>
                <c:pt idx="271">
                  <c:v>1.8497338908596899</c:v>
                </c:pt>
                <c:pt idx="272">
                  <c:v>1.8676063232488511</c:v>
                </c:pt>
                <c:pt idx="273">
                  <c:v>1.8776599447037947</c:v>
                </c:pt>
                <c:pt idx="274">
                  <c:v>1.90144155706203</c:v>
                </c:pt>
                <c:pt idx="275">
                  <c:v>1.8925461718109344</c:v>
                </c:pt>
                <c:pt idx="276">
                  <c:v>1.9044736820433381</c:v>
                </c:pt>
                <c:pt idx="277">
                  <c:v>1.9076289974207934</c:v>
                </c:pt>
                <c:pt idx="278">
                  <c:v>1.8932505902915786</c:v>
                </c:pt>
                <c:pt idx="279">
                  <c:v>1.8830662480066171</c:v>
                </c:pt>
                <c:pt idx="280">
                  <c:v>1.8863916825005409</c:v>
                </c:pt>
                <c:pt idx="281">
                  <c:v>1.9116362654555723</c:v>
                </c:pt>
                <c:pt idx="282">
                  <c:v>1.8668154199640914</c:v>
                </c:pt>
                <c:pt idx="283">
                  <c:v>1.808990879939349</c:v>
                </c:pt>
                <c:pt idx="284">
                  <c:v>1.7788700297683848</c:v>
                </c:pt>
                <c:pt idx="285">
                  <c:v>1.7748897592479347</c:v>
                </c:pt>
                <c:pt idx="286">
                  <c:v>1.8010418873322314</c:v>
                </c:pt>
                <c:pt idx="287">
                  <c:v>1.8124314618770545</c:v>
                </c:pt>
                <c:pt idx="288">
                  <c:v>1.8100599284593728</c:v>
                </c:pt>
                <c:pt idx="289">
                  <c:v>1.7586788426526778</c:v>
                </c:pt>
                <c:pt idx="290">
                  <c:v>1.6938763810657194</c:v>
                </c:pt>
                <c:pt idx="291">
                  <c:v>1.6874808692488137</c:v>
                </c:pt>
                <c:pt idx="292">
                  <c:v>1.7415833265579101</c:v>
                </c:pt>
                <c:pt idx="293">
                  <c:v>1.790061902248357</c:v>
                </c:pt>
                <c:pt idx="294">
                  <c:v>1.8139733892318415</c:v>
                </c:pt>
                <c:pt idx="295">
                  <c:v>1.7305082848534663</c:v>
                </c:pt>
                <c:pt idx="296">
                  <c:v>1.6762772389149001</c:v>
                </c:pt>
                <c:pt idx="297">
                  <c:v>1.584439903336456</c:v>
                </c:pt>
                <c:pt idx="298">
                  <c:v>1.6365325436752731</c:v>
                </c:pt>
                <c:pt idx="299">
                  <c:v>1.4061672191834926</c:v>
                </c:pt>
                <c:pt idx="300">
                  <c:v>1.1708457010472137</c:v>
                </c:pt>
                <c:pt idx="301">
                  <c:v>1.637565575092552</c:v>
                </c:pt>
                <c:pt idx="302">
                  <c:v>2.2279529390086346</c:v>
                </c:pt>
                <c:pt idx="303">
                  <c:v>2.39780920006999</c:v>
                </c:pt>
                <c:pt idx="304">
                  <c:v>1.4999791880236111</c:v>
                </c:pt>
                <c:pt idx="305">
                  <c:v>2.433971060489764</c:v>
                </c:pt>
                <c:pt idx="306">
                  <c:v>2.3753695799925265</c:v>
                </c:pt>
                <c:pt idx="307">
                  <c:v>3.0644494774784627</c:v>
                </c:pt>
                <c:pt idx="308">
                  <c:v>3.3278462279115311</c:v>
                </c:pt>
                <c:pt idx="309">
                  <c:v>3.3859347713323529</c:v>
                </c:pt>
                <c:pt idx="310">
                  <c:v>3.4901367588822838</c:v>
                </c:pt>
                <c:pt idx="311">
                  <c:v>3.6367714158780617</c:v>
                </c:pt>
                <c:pt idx="312">
                  <c:v>3.4708021229157517</c:v>
                </c:pt>
                <c:pt idx="313">
                  <c:v>3.4024736304273508</c:v>
                </c:pt>
                <c:pt idx="314">
                  <c:v>3.7621480785443411</c:v>
                </c:pt>
                <c:pt idx="315">
                  <c:v>4.2351483376441834</c:v>
                </c:pt>
                <c:pt idx="316">
                  <c:v>4.6102216370826179</c:v>
                </c:pt>
                <c:pt idx="317">
                  <c:v>4.1648562803828799</c:v>
                </c:pt>
                <c:pt idx="318">
                  <c:v>4.7912487045870638</c:v>
                </c:pt>
                <c:pt idx="319">
                  <c:v>4.6943246009786677</c:v>
                </c:pt>
                <c:pt idx="320">
                  <c:v>4.3058401077388657</c:v>
                </c:pt>
                <c:pt idx="321">
                  <c:v>4.4193295764441212</c:v>
                </c:pt>
                <c:pt idx="322">
                  <c:v>4.3212168144640968</c:v>
                </c:pt>
                <c:pt idx="323">
                  <c:v>4.546343583664556</c:v>
                </c:pt>
                <c:pt idx="324">
                  <c:v>4.7682083388615837</c:v>
                </c:pt>
                <c:pt idx="325">
                  <c:v>4.7436933039100255</c:v>
                </c:pt>
                <c:pt idx="326">
                  <c:v>4.6227257327661881</c:v>
                </c:pt>
                <c:pt idx="327">
                  <c:v>4.4287109508913725</c:v>
                </c:pt>
                <c:pt idx="328">
                  <c:v>4.1341660912261551</c:v>
                </c:pt>
                <c:pt idx="329">
                  <c:v>4.3237003788226529</c:v>
                </c:pt>
                <c:pt idx="330">
                  <c:v>4.3379134139656452</c:v>
                </c:pt>
                <c:pt idx="331">
                  <c:v>4.4090258175739079</c:v>
                </c:pt>
                <c:pt idx="332">
                  <c:v>4.2452826436964912</c:v>
                </c:pt>
                <c:pt idx="333">
                  <c:v>3.7838750781547246</c:v>
                </c:pt>
                <c:pt idx="334">
                  <c:v>3.6593123614340044</c:v>
                </c:pt>
                <c:pt idx="335">
                  <c:v>4.1678873895512298</c:v>
                </c:pt>
                <c:pt idx="336">
                  <c:v>4.497054582456264</c:v>
                </c:pt>
                <c:pt idx="337">
                  <c:v>4.5205790744191958</c:v>
                </c:pt>
                <c:pt idx="338">
                  <c:v>4.2323345151611553</c:v>
                </c:pt>
                <c:pt idx="339">
                  <c:v>4.5863591268913861</c:v>
                </c:pt>
                <c:pt idx="340">
                  <c:v>3.9017188144912307</c:v>
                </c:pt>
                <c:pt idx="341">
                  <c:v>3.3832129857801645</c:v>
                </c:pt>
                <c:pt idx="342">
                  <c:v>3.3683519637739594</c:v>
                </c:pt>
                <c:pt idx="343">
                  <c:v>3.1755058875876769</c:v>
                </c:pt>
                <c:pt idx="344">
                  <c:v>3.1351448856075756</c:v>
                </c:pt>
                <c:pt idx="345">
                  <c:v>3.4675799741776441</c:v>
                </c:pt>
                <c:pt idx="346">
                  <c:v>3.3176288337391493</c:v>
                </c:pt>
                <c:pt idx="347">
                  <c:v>2.6190426553291291</c:v>
                </c:pt>
                <c:pt idx="348">
                  <c:v>2.5442881739307688</c:v>
                </c:pt>
                <c:pt idx="349">
                  <c:v>3.35044352963908</c:v>
                </c:pt>
                <c:pt idx="350">
                  <c:v>3.6866940152016614</c:v>
                </c:pt>
                <c:pt idx="351">
                  <c:v>3.8722895327032667</c:v>
                </c:pt>
                <c:pt idx="352">
                  <c:v>4.0186869732069797</c:v>
                </c:pt>
                <c:pt idx="353">
                  <c:v>4.1942196362989925</c:v>
                </c:pt>
                <c:pt idx="354">
                  <c:v>4.2389933509049733</c:v>
                </c:pt>
                <c:pt idx="355">
                  <c:v>4.0741864088186821</c:v>
                </c:pt>
                <c:pt idx="356">
                  <c:v>4.2254681646662622</c:v>
                </c:pt>
                <c:pt idx="357">
                  <c:v>3.7135611620831099</c:v>
                </c:pt>
                <c:pt idx="358">
                  <c:v>3.4453955188608001</c:v>
                </c:pt>
                <c:pt idx="359">
                  <c:v>3.5496862110653393</c:v>
                </c:pt>
                <c:pt idx="360">
                  <c:v>4.0438526800614971</c:v>
                </c:pt>
                <c:pt idx="361">
                  <c:v>4.1067705292010519</c:v>
                </c:pt>
                <c:pt idx="362">
                  <c:v>4.0980801414908719</c:v>
                </c:pt>
                <c:pt idx="363">
                  <c:v>4.1936440156384389</c:v>
                </c:pt>
                <c:pt idx="364">
                  <c:v>4.1744582050714598</c:v>
                </c:pt>
                <c:pt idx="365">
                  <c:v>4.0978840661998603</c:v>
                </c:pt>
                <c:pt idx="366">
                  <c:v>3.8880474831790206</c:v>
                </c:pt>
                <c:pt idx="367">
                  <c:v>3.9429640543654889</c:v>
                </c:pt>
                <c:pt idx="368">
                  <c:v>3.8328484575016093</c:v>
                </c:pt>
                <c:pt idx="369">
                  <c:v>3.5373322857292258</c:v>
                </c:pt>
                <c:pt idx="370">
                  <c:v>3.5089539830815162</c:v>
                </c:pt>
                <c:pt idx="371">
                  <c:v>3.6906423647604365</c:v>
                </c:pt>
                <c:pt idx="372">
                  <c:v>3.2282671938831902</c:v>
                </c:pt>
                <c:pt idx="373">
                  <c:v>3.2572768072522669</c:v>
                </c:pt>
                <c:pt idx="374">
                  <c:v>3.2002123346771461</c:v>
                </c:pt>
                <c:pt idx="375">
                  <c:v>3.2737584676898863</c:v>
                </c:pt>
                <c:pt idx="376">
                  <c:v>3.2906132427076011</c:v>
                </c:pt>
                <c:pt idx="377">
                  <c:v>3.415148558003029</c:v>
                </c:pt>
                <c:pt idx="378">
                  <c:v>3.4913363357258529</c:v>
                </c:pt>
                <c:pt idx="379">
                  <c:v>3.5791751971763306</c:v>
                </c:pt>
                <c:pt idx="380">
                  <c:v>3.5542877877659693</c:v>
                </c:pt>
                <c:pt idx="381">
                  <c:v>3.5841586212691032</c:v>
                </c:pt>
                <c:pt idx="382">
                  <c:v>3.4689141074955838</c:v>
                </c:pt>
                <c:pt idx="383">
                  <c:v>3.3921041919519479</c:v>
                </c:pt>
                <c:pt idx="384">
                  <c:v>3.3145036790955804</c:v>
                </c:pt>
                <c:pt idx="385">
                  <c:v>3.3492667735837709</c:v>
                </c:pt>
                <c:pt idx="386">
                  <c:v>3.2368836352522954</c:v>
                </c:pt>
                <c:pt idx="387">
                  <c:v>3.2106317418872763</c:v>
                </c:pt>
                <c:pt idx="388">
                  <c:v>3.1601563817075116</c:v>
                </c:pt>
                <c:pt idx="389">
                  <c:v>3.1529947133969749</c:v>
                </c:pt>
                <c:pt idx="390">
                  <c:v>3.1101160786200803</c:v>
                </c:pt>
                <c:pt idx="391">
                  <c:v>3.1079869244479492</c:v>
                </c:pt>
                <c:pt idx="392">
                  <c:v>3.0784237024098138</c:v>
                </c:pt>
                <c:pt idx="393">
                  <c:v>3.1156032636003772</c:v>
                </c:pt>
                <c:pt idx="394">
                  <c:v>3.1947442990602606</c:v>
                </c:pt>
                <c:pt idx="395">
                  <c:v>2.7692270156701126</c:v>
                </c:pt>
                <c:pt idx="396">
                  <c:v>3.2794255178511906</c:v>
                </c:pt>
                <c:pt idx="397">
                  <c:v>3.1580957443556636</c:v>
                </c:pt>
                <c:pt idx="398">
                  <c:v>3.1052156404508557</c:v>
                </c:pt>
                <c:pt idx="399">
                  <c:v>3.0173441213931671</c:v>
                </c:pt>
                <c:pt idx="400">
                  <c:v>3.1174932634737957</c:v>
                </c:pt>
                <c:pt idx="401">
                  <c:v>2.9240735946104852</c:v>
                </c:pt>
                <c:pt idx="402">
                  <c:v>2.9349207160075519</c:v>
                </c:pt>
                <c:pt idx="403">
                  <c:v>2.9330285411451738</c:v>
                </c:pt>
                <c:pt idx="404">
                  <c:v>2.9640531893897535</c:v>
                </c:pt>
                <c:pt idx="405">
                  <c:v>2.7545812774447502</c:v>
                </c:pt>
                <c:pt idx="406">
                  <c:v>2.7645185125660143</c:v>
                </c:pt>
                <c:pt idx="407">
                  <c:v>2.798977586164642</c:v>
                </c:pt>
                <c:pt idx="408">
                  <c:v>2.7706851798500463</c:v>
                </c:pt>
                <c:pt idx="409">
                  <c:v>2.7971747097342363</c:v>
                </c:pt>
                <c:pt idx="410">
                  <c:v>2.7276057694523468</c:v>
                </c:pt>
                <c:pt idx="411">
                  <c:v>2.7394137790035349</c:v>
                </c:pt>
                <c:pt idx="412">
                  <c:v>2.7987968809909414</c:v>
                </c:pt>
                <c:pt idx="413">
                  <c:v>2.9693244370613763</c:v>
                </c:pt>
                <c:pt idx="414">
                  <c:v>2.8738840101095962</c:v>
                </c:pt>
                <c:pt idx="415">
                  <c:v>2.3921373538234847</c:v>
                </c:pt>
                <c:pt idx="416">
                  <c:v>1.8432213305543701</c:v>
                </c:pt>
                <c:pt idx="417">
                  <c:v>1.9981208661952199</c:v>
                </c:pt>
                <c:pt idx="418">
                  <c:v>2.3147640770325117</c:v>
                </c:pt>
                <c:pt idx="419">
                  <c:v>3.0867566288034682</c:v>
                </c:pt>
                <c:pt idx="420">
                  <c:v>3.0113274560927121</c:v>
                </c:pt>
                <c:pt idx="421">
                  <c:v>3.1195095398385071</c:v>
                </c:pt>
                <c:pt idx="422">
                  <c:v>3.197883075783698</c:v>
                </c:pt>
                <c:pt idx="423">
                  <c:v>2.8613355596353887</c:v>
                </c:pt>
                <c:pt idx="424">
                  <c:v>3.1261490473532993</c:v>
                </c:pt>
                <c:pt idx="425">
                  <c:v>3.0253239461584767</c:v>
                </c:pt>
                <c:pt idx="426">
                  <c:v>2.9060400765654961</c:v>
                </c:pt>
                <c:pt idx="427">
                  <c:v>2.0748928045540884</c:v>
                </c:pt>
                <c:pt idx="428">
                  <c:v>1.4181545409288323</c:v>
                </c:pt>
                <c:pt idx="429">
                  <c:v>1.500002073654825</c:v>
                </c:pt>
                <c:pt idx="430">
                  <c:v>1.423480324156603</c:v>
                </c:pt>
                <c:pt idx="431">
                  <c:v>1.276007165369937</c:v>
                </c:pt>
                <c:pt idx="432">
                  <c:v>1.8177543066069519</c:v>
                </c:pt>
                <c:pt idx="433">
                  <c:v>2.4451249265752413</c:v>
                </c:pt>
                <c:pt idx="434">
                  <c:v>2.4505177908585951</c:v>
                </c:pt>
                <c:pt idx="435">
                  <c:v>1.9397291840338287</c:v>
                </c:pt>
                <c:pt idx="436">
                  <c:v>1.7988171888520885</c:v>
                </c:pt>
                <c:pt idx="437">
                  <c:v>2.4313923393773629</c:v>
                </c:pt>
                <c:pt idx="438">
                  <c:v>2.2343931264856924</c:v>
                </c:pt>
                <c:pt idx="439">
                  <c:v>1.7208488332599847</c:v>
                </c:pt>
                <c:pt idx="440">
                  <c:v>1.5585533657809152</c:v>
                </c:pt>
                <c:pt idx="441">
                  <c:v>1.7052961482628928</c:v>
                </c:pt>
                <c:pt idx="442">
                  <c:v>1.4370341687660924</c:v>
                </c:pt>
                <c:pt idx="443">
                  <c:v>1.9273614857638555</c:v>
                </c:pt>
                <c:pt idx="444">
                  <c:v>2.4120555233583865</c:v>
                </c:pt>
                <c:pt idx="445">
                  <c:v>3.1247849026303549</c:v>
                </c:pt>
                <c:pt idx="446">
                  <c:v>3.3805498827388902</c:v>
                </c:pt>
                <c:pt idx="447">
                  <c:v>3.5263358374802052</c:v>
                </c:pt>
                <c:pt idx="448">
                  <c:v>3.3458101981495973</c:v>
                </c:pt>
                <c:pt idx="449">
                  <c:v>3.7902676259966621</c:v>
                </c:pt>
                <c:pt idx="450">
                  <c:v>4.0452451145481971</c:v>
                </c:pt>
                <c:pt idx="451">
                  <c:v>4.2249574693291372</c:v>
                </c:pt>
                <c:pt idx="452">
                  <c:v>4.160788964151747</c:v>
                </c:pt>
                <c:pt idx="453">
                  <c:v>3.9478265538703829</c:v>
                </c:pt>
                <c:pt idx="454">
                  <c:v>3.7693665046109217</c:v>
                </c:pt>
                <c:pt idx="455">
                  <c:v>3.4098858168692106</c:v>
                </c:pt>
                <c:pt idx="456">
                  <c:v>3.6450426728701855</c:v>
                </c:pt>
                <c:pt idx="457">
                  <c:v>3.6084931969444169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5-4879-B393-A5C017449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'014C'!$V$11:$W$11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'014C'!$W$14:$W$950</c:f>
              <c:numCache>
                <c:formatCode>0</c:formatCode>
                <c:ptCount val="937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5</c:v>
                </c:pt>
                <c:pt idx="90">
                  <c:v>4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4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4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5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5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5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65-4BF7-B545-BC2ED0101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'014C'!$X$11:$Y$11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'014C'!$Y$14:$Y$950</c:f>
              <c:numCache>
                <c:formatCode>0</c:formatCode>
                <c:ptCount val="93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4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4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4</c:v>
                </c:pt>
                <c:pt idx="313">
                  <c:v>4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3</c:v>
                </c:pt>
                <c:pt idx="331">
                  <c:v>3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3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4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4</c:v>
                </c:pt>
                <c:pt idx="436">
                  <c:v>4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B-421D-8FAA-076BE3DF2669}"/>
            </c:ext>
          </c:extLst>
        </c:ser>
        <c:ser>
          <c:idx val="0"/>
          <c:order val="1"/>
          <c:tx>
            <c:strRef>
              <c:f>'014C'!$X$11:$Y$11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'014C'!$Y$14:$Y$950</c:f>
              <c:numCache>
                <c:formatCode>0</c:formatCode>
                <c:ptCount val="93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4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4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4</c:v>
                </c:pt>
                <c:pt idx="313">
                  <c:v>4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3</c:v>
                </c:pt>
                <c:pt idx="331">
                  <c:v>3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3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3</c:v>
                </c:pt>
                <c:pt idx="365">
                  <c:v>3</c:v>
                </c:pt>
                <c:pt idx="366">
                  <c:v>4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4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4</c:v>
                </c:pt>
                <c:pt idx="436">
                  <c:v>4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B-421D-8FAA-076BE3DF2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'014C'!$T$11:$U$11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'014C'!$U$14:$U$950</c:f>
              <c:numCache>
                <c:formatCode>0</c:formatCode>
                <c:ptCount val="93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5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5</c:v>
                </c:pt>
                <c:pt idx="92">
                  <c:v>3</c:v>
                </c:pt>
                <c:pt idx="93">
                  <c:v>5</c:v>
                </c:pt>
                <c:pt idx="94">
                  <c:v>3</c:v>
                </c:pt>
                <c:pt idx="95">
                  <c:v>1</c:v>
                </c:pt>
                <c:pt idx="96">
                  <c:v>1</c:v>
                </c:pt>
                <c:pt idx="97">
                  <c:v>3</c:v>
                </c:pt>
                <c:pt idx="98">
                  <c:v>1</c:v>
                </c:pt>
                <c:pt idx="99">
                  <c:v>1</c:v>
                </c:pt>
                <c:pt idx="100">
                  <c:v>3</c:v>
                </c:pt>
                <c:pt idx="101">
                  <c:v>1</c:v>
                </c:pt>
                <c:pt idx="102">
                  <c:v>3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1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1</c:v>
                </c:pt>
                <c:pt idx="194">
                  <c:v>1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1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3</c:v>
                </c:pt>
                <c:pt idx="216">
                  <c:v>3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3</c:v>
                </c:pt>
                <c:pt idx="298">
                  <c:v>4</c:v>
                </c:pt>
                <c:pt idx="299">
                  <c:v>3</c:v>
                </c:pt>
                <c:pt idx="300">
                  <c:v>5</c:v>
                </c:pt>
                <c:pt idx="301">
                  <c:v>3</c:v>
                </c:pt>
                <c:pt idx="302">
                  <c:v>4</c:v>
                </c:pt>
                <c:pt idx="303">
                  <c:v>4</c:v>
                </c:pt>
                <c:pt idx="304">
                  <c:v>5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3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3</c:v>
                </c:pt>
                <c:pt idx="337">
                  <c:v>3</c:v>
                </c:pt>
                <c:pt idx="338">
                  <c:v>4</c:v>
                </c:pt>
                <c:pt idx="339">
                  <c:v>3</c:v>
                </c:pt>
                <c:pt idx="340">
                  <c:v>4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4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4</c:v>
                </c:pt>
                <c:pt idx="447">
                  <c:v>4</c:v>
                </c:pt>
                <c:pt idx="448">
                  <c:v>5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5</c:v>
                </c:pt>
                <c:pt idx="456">
                  <c:v>4</c:v>
                </c:pt>
                <c:pt idx="457">
                  <c:v>4</c:v>
                </c:pt>
              </c:numCache>
            </c:numRef>
          </c:xVal>
          <c:yVal>
            <c:numRef>
              <c:f>'014C'!$J$14:$J$950</c:f>
              <c:numCache>
                <c:formatCode>0.0</c:formatCode>
                <c:ptCount val="937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72-46EA-85E5-1B55F3C30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'014C'!$X$11:$Y$11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'014C'!$BL$14:$BL$950</c:f>
              <c:numCache>
                <c:formatCode>0.0</c:formatCode>
                <c:ptCount val="937"/>
                <c:pt idx="0">
                  <c:v>2.7374273992625944</c:v>
                </c:pt>
                <c:pt idx="1">
                  <c:v>2.944699037038665</c:v>
                </c:pt>
                <c:pt idx="2">
                  <c:v>2.6675541879379407</c:v>
                </c:pt>
                <c:pt idx="3">
                  <c:v>2.2161550608678486</c:v>
                </c:pt>
                <c:pt idx="4">
                  <c:v>2.6287128061056628</c:v>
                </c:pt>
                <c:pt idx="5">
                  <c:v>3.0296510211949101</c:v>
                </c:pt>
                <c:pt idx="6">
                  <c:v>2.9975700447274023</c:v>
                </c:pt>
                <c:pt idx="7">
                  <c:v>3.1011166876034895</c:v>
                </c:pt>
                <c:pt idx="8">
                  <c:v>3.5725399627436496</c:v>
                </c:pt>
                <c:pt idx="9">
                  <c:v>3.5688695342481203</c:v>
                </c:pt>
                <c:pt idx="10">
                  <c:v>4.0368428103395182</c:v>
                </c:pt>
                <c:pt idx="11">
                  <c:v>3.9085744227085115</c:v>
                </c:pt>
                <c:pt idx="12">
                  <c:v>3.3892029033279711</c:v>
                </c:pt>
                <c:pt idx="13">
                  <c:v>4.4456287511475523</c:v>
                </c:pt>
                <c:pt idx="14">
                  <c:v>4.9398262170027181</c:v>
                </c:pt>
                <c:pt idx="15">
                  <c:v>4.9997251837971657</c:v>
                </c:pt>
                <c:pt idx="16">
                  <c:v>4.7797596439925272</c:v>
                </c:pt>
                <c:pt idx="17">
                  <c:v>4.6772397922934301</c:v>
                </c:pt>
                <c:pt idx="18">
                  <c:v>3.7827350977493199</c:v>
                </c:pt>
                <c:pt idx="19">
                  <c:v>2.7104240805477837</c:v>
                </c:pt>
                <c:pt idx="20">
                  <c:v>2.911285064213089</c:v>
                </c:pt>
                <c:pt idx="21">
                  <c:v>3.9148337824674742</c:v>
                </c:pt>
                <c:pt idx="22">
                  <c:v>5.5480036533034793</c:v>
                </c:pt>
                <c:pt idx="23">
                  <c:v>6.0130181526899724</c:v>
                </c:pt>
                <c:pt idx="24">
                  <c:v>5.1777806619541584</c:v>
                </c:pt>
                <c:pt idx="25">
                  <c:v>5.4848925548167919</c:v>
                </c:pt>
                <c:pt idx="26">
                  <c:v>4.4299651981749077</c:v>
                </c:pt>
                <c:pt idx="27">
                  <c:v>3.8635464871695389</c:v>
                </c:pt>
                <c:pt idx="28">
                  <c:v>3.9682147328830899</c:v>
                </c:pt>
                <c:pt idx="29">
                  <c:v>4.2963702648015678</c:v>
                </c:pt>
                <c:pt idx="30">
                  <c:v>4.3761481478297455</c:v>
                </c:pt>
                <c:pt idx="31">
                  <c:v>5.173669707904252</c:v>
                </c:pt>
                <c:pt idx="32">
                  <c:v>3.4129268875088359</c:v>
                </c:pt>
                <c:pt idx="33">
                  <c:v>3.8414975261583511</c:v>
                </c:pt>
                <c:pt idx="34">
                  <c:v>3.814018409437967</c:v>
                </c:pt>
                <c:pt idx="35">
                  <c:v>4.0022657019238164</c:v>
                </c:pt>
                <c:pt idx="36">
                  <c:v>4.0944447477198995</c:v>
                </c:pt>
                <c:pt idx="37">
                  <c:v>4.7441835237942191</c:v>
                </c:pt>
                <c:pt idx="38">
                  <c:v>4.3560104092819145</c:v>
                </c:pt>
                <c:pt idx="39">
                  <c:v>4.2244755872631119</c:v>
                </c:pt>
                <c:pt idx="40">
                  <c:v>3.1696310315452605</c:v>
                </c:pt>
                <c:pt idx="41">
                  <c:v>3.9803251246915528</c:v>
                </c:pt>
                <c:pt idx="42">
                  <c:v>3.6098708680423579</c:v>
                </c:pt>
                <c:pt idx="43">
                  <c:v>3.8177414250834576</c:v>
                </c:pt>
                <c:pt idx="44">
                  <c:v>3.9270607326782869</c:v>
                </c:pt>
                <c:pt idx="45">
                  <c:v>3.4131885672659479</c:v>
                </c:pt>
                <c:pt idx="46">
                  <c:v>4.3354062156925526</c:v>
                </c:pt>
                <c:pt idx="47">
                  <c:v>1.9504831087166496</c:v>
                </c:pt>
                <c:pt idx="48">
                  <c:v>3.8137071317575586</c:v>
                </c:pt>
                <c:pt idx="49">
                  <c:v>4.8762538916995464</c:v>
                </c:pt>
                <c:pt idx="50">
                  <c:v>4.9861579737527233</c:v>
                </c:pt>
                <c:pt idx="51">
                  <c:v>4.3348471367336012</c:v>
                </c:pt>
                <c:pt idx="52">
                  <c:v>4.8270760925983494</c:v>
                </c:pt>
                <c:pt idx="53">
                  <c:v>5.7126229733984912</c:v>
                </c:pt>
                <c:pt idx="54">
                  <c:v>11.222164436550319</c:v>
                </c:pt>
                <c:pt idx="55">
                  <c:v>5.517508455798211</c:v>
                </c:pt>
                <c:pt idx="56">
                  <c:v>5.5761483565001022</c:v>
                </c:pt>
                <c:pt idx="57">
                  <c:v>3.7830804963156091</c:v>
                </c:pt>
                <c:pt idx="58">
                  <c:v>3.1779379554909122</c:v>
                </c:pt>
                <c:pt idx="59">
                  <c:v>2.9370524585559425</c:v>
                </c:pt>
                <c:pt idx="60">
                  <c:v>4.3430173268440351</c:v>
                </c:pt>
                <c:pt idx="61">
                  <c:v>4.3834730531450621</c:v>
                </c:pt>
                <c:pt idx="62">
                  <c:v>3.4747713756682863</c:v>
                </c:pt>
                <c:pt idx="63">
                  <c:v>4.9316836618427038</c:v>
                </c:pt>
                <c:pt idx="64">
                  <c:v>6.0714114189962611</c:v>
                </c:pt>
                <c:pt idx="65">
                  <c:v>6.5080757213992104</c:v>
                </c:pt>
                <c:pt idx="66">
                  <c:v>6.8999979114719681</c:v>
                </c:pt>
                <c:pt idx="67">
                  <c:v>6.9854978490713897</c:v>
                </c:pt>
                <c:pt idx="68">
                  <c:v>7.34924609098596</c:v>
                </c:pt>
                <c:pt idx="69">
                  <c:v>7.0602550778544328</c:v>
                </c:pt>
                <c:pt idx="70">
                  <c:v>6.3685513819274826</c:v>
                </c:pt>
                <c:pt idx="71">
                  <c:v>6.2584157621196219</c:v>
                </c:pt>
                <c:pt idx="72">
                  <c:v>6.1858036707405786</c:v>
                </c:pt>
                <c:pt idx="73">
                  <c:v>5.5504625739746167</c:v>
                </c:pt>
                <c:pt idx="74">
                  <c:v>4.4301907585562796</c:v>
                </c:pt>
                <c:pt idx="75">
                  <c:v>3.8363528827817115</c:v>
                </c:pt>
                <c:pt idx="76">
                  <c:v>3.4044486763250537</c:v>
                </c:pt>
                <c:pt idx="77">
                  <c:v>3.0638119287446823</c:v>
                </c:pt>
                <c:pt idx="78">
                  <c:v>2.8042033070009014</c:v>
                </c:pt>
                <c:pt idx="79">
                  <c:v>2.8578292428782461</c:v>
                </c:pt>
                <c:pt idx="80">
                  <c:v>3.1330583198445061</c:v>
                </c:pt>
                <c:pt idx="81">
                  <c:v>3.1568517870539057</c:v>
                </c:pt>
                <c:pt idx="82">
                  <c:v>2.6353546300615953</c:v>
                </c:pt>
                <c:pt idx="83">
                  <c:v>3.0457773960379324</c:v>
                </c:pt>
                <c:pt idx="84">
                  <c:v>2.7042505004534667</c:v>
                </c:pt>
                <c:pt idx="85">
                  <c:v>2.571820624435178</c:v>
                </c:pt>
                <c:pt idx="86">
                  <c:v>3.0825711247080876</c:v>
                </c:pt>
                <c:pt idx="87">
                  <c:v>5.6753515506573553</c:v>
                </c:pt>
                <c:pt idx="88">
                  <c:v>3.8685133728934362</c:v>
                </c:pt>
                <c:pt idx="89">
                  <c:v>0.66647517539667134</c:v>
                </c:pt>
                <c:pt idx="90">
                  <c:v>1.0184395724782902</c:v>
                </c:pt>
                <c:pt idx="91">
                  <c:v>1.9280353117063356</c:v>
                </c:pt>
                <c:pt idx="92">
                  <c:v>3.5812363322121157</c:v>
                </c:pt>
                <c:pt idx="93">
                  <c:v>1.467079495931205</c:v>
                </c:pt>
                <c:pt idx="94">
                  <c:v>2.8046963078137845</c:v>
                </c:pt>
                <c:pt idx="95">
                  <c:v>2.7637238706455158</c:v>
                </c:pt>
                <c:pt idx="96">
                  <c:v>2.4889907234695134</c:v>
                </c:pt>
                <c:pt idx="97">
                  <c:v>3.1885167264002998</c:v>
                </c:pt>
                <c:pt idx="98">
                  <c:v>2.0694297678577245</c:v>
                </c:pt>
                <c:pt idx="99">
                  <c:v>2.2635407397944998</c:v>
                </c:pt>
                <c:pt idx="100">
                  <c:v>3.0221160848574047</c:v>
                </c:pt>
                <c:pt idx="101">
                  <c:v>1.3958891240388147</c:v>
                </c:pt>
                <c:pt idx="102">
                  <c:v>1.8329576836972858</c:v>
                </c:pt>
                <c:pt idx="103">
                  <c:v>2.968402489293557</c:v>
                </c:pt>
                <c:pt idx="104">
                  <c:v>2.2781889029061051</c:v>
                </c:pt>
                <c:pt idx="105">
                  <c:v>2.2627458491417434</c:v>
                </c:pt>
                <c:pt idx="106">
                  <c:v>2.2307994118804895</c:v>
                </c:pt>
                <c:pt idx="107">
                  <c:v>2.2591410735165356</c:v>
                </c:pt>
                <c:pt idx="108">
                  <c:v>2.5349181769926243</c:v>
                </c:pt>
                <c:pt idx="109">
                  <c:v>2.6837591626286841</c:v>
                </c:pt>
                <c:pt idx="110">
                  <c:v>2.8432636853767188</c:v>
                </c:pt>
                <c:pt idx="111">
                  <c:v>2.7147671850501331</c:v>
                </c:pt>
                <c:pt idx="112">
                  <c:v>2.4341739337685397</c:v>
                </c:pt>
                <c:pt idx="113">
                  <c:v>2.3609671747528478</c:v>
                </c:pt>
                <c:pt idx="114">
                  <c:v>2.2560805069365046</c:v>
                </c:pt>
                <c:pt idx="115">
                  <c:v>2.205952770405688</c:v>
                </c:pt>
                <c:pt idx="116">
                  <c:v>2.5129799347275608</c:v>
                </c:pt>
                <c:pt idx="117">
                  <c:v>2.5220513743452813</c:v>
                </c:pt>
                <c:pt idx="118">
                  <c:v>2.6263139958258139</c:v>
                </c:pt>
                <c:pt idx="119">
                  <c:v>2.2453841943036021</c:v>
                </c:pt>
                <c:pt idx="120">
                  <c:v>2.759876871136326</c:v>
                </c:pt>
                <c:pt idx="121">
                  <c:v>3.159580968086543</c:v>
                </c:pt>
                <c:pt idx="122">
                  <c:v>3.0773291822797373</c:v>
                </c:pt>
                <c:pt idx="123">
                  <c:v>3.1884237415770391</c:v>
                </c:pt>
                <c:pt idx="124">
                  <c:v>2.8274478174831916</c:v>
                </c:pt>
                <c:pt idx="125">
                  <c:v>2.7108081881264354</c:v>
                </c:pt>
                <c:pt idx="126">
                  <c:v>2.826248311866697</c:v>
                </c:pt>
                <c:pt idx="127">
                  <c:v>2.4355286154402775</c:v>
                </c:pt>
                <c:pt idx="128">
                  <c:v>2.1881581620704678</c:v>
                </c:pt>
                <c:pt idx="129">
                  <c:v>1.8894402096077592</c:v>
                </c:pt>
                <c:pt idx="130">
                  <c:v>2.2373257366803236</c:v>
                </c:pt>
                <c:pt idx="131">
                  <c:v>2.4180006952770041</c:v>
                </c:pt>
                <c:pt idx="132">
                  <c:v>2.6443455871847861</c:v>
                </c:pt>
                <c:pt idx="133">
                  <c:v>2.0069554919196522</c:v>
                </c:pt>
                <c:pt idx="134">
                  <c:v>1.9353380574922439</c:v>
                </c:pt>
                <c:pt idx="135">
                  <c:v>2.5226759370947942</c:v>
                </c:pt>
                <c:pt idx="136">
                  <c:v>2.6314383516888649</c:v>
                </c:pt>
                <c:pt idx="137">
                  <c:v>2.8329147079443997</c:v>
                </c:pt>
                <c:pt idx="138">
                  <c:v>2.1489432862577154</c:v>
                </c:pt>
                <c:pt idx="139">
                  <c:v>1.9968915421346642</c:v>
                </c:pt>
                <c:pt idx="140">
                  <c:v>2.1728222509135584</c:v>
                </c:pt>
                <c:pt idx="141">
                  <c:v>2.4298750292528832</c:v>
                </c:pt>
                <c:pt idx="142">
                  <c:v>2.3172382142599055</c:v>
                </c:pt>
                <c:pt idx="143">
                  <c:v>2.3304836665701276</c:v>
                </c:pt>
                <c:pt idx="144">
                  <c:v>1.9236448552996197</c:v>
                </c:pt>
                <c:pt idx="145">
                  <c:v>1.980102936557387</c:v>
                </c:pt>
                <c:pt idx="146">
                  <c:v>2.4716327486938234</c:v>
                </c:pt>
                <c:pt idx="147">
                  <c:v>2.375079495958563</c:v>
                </c:pt>
                <c:pt idx="148">
                  <c:v>2.4648205495047204</c:v>
                </c:pt>
                <c:pt idx="149">
                  <c:v>2.4475616162153897</c:v>
                </c:pt>
                <c:pt idx="150">
                  <c:v>3.2871820242416581</c:v>
                </c:pt>
                <c:pt idx="151">
                  <c:v>2.2083931501631513</c:v>
                </c:pt>
                <c:pt idx="152">
                  <c:v>1.3976415406791391</c:v>
                </c:pt>
                <c:pt idx="153">
                  <c:v>1.7508352320152847</c:v>
                </c:pt>
                <c:pt idx="154">
                  <c:v>1.7497544031225361</c:v>
                </c:pt>
                <c:pt idx="155">
                  <c:v>1.5002675421199025</c:v>
                </c:pt>
                <c:pt idx="156">
                  <c:v>1.7739608035213879</c:v>
                </c:pt>
                <c:pt idx="157">
                  <c:v>2.0047232012259246</c:v>
                </c:pt>
                <c:pt idx="158">
                  <c:v>2.0464452073583201</c:v>
                </c:pt>
                <c:pt idx="159">
                  <c:v>2.1009291534715198</c:v>
                </c:pt>
                <c:pt idx="160">
                  <c:v>2.0020658085477128</c:v>
                </c:pt>
                <c:pt idx="161">
                  <c:v>2.1994107293365031</c:v>
                </c:pt>
                <c:pt idx="162">
                  <c:v>2.1257537917520808</c:v>
                </c:pt>
                <c:pt idx="163">
                  <c:v>2.2870567762578218</c:v>
                </c:pt>
                <c:pt idx="164">
                  <c:v>2.2675477592687061</c:v>
                </c:pt>
                <c:pt idx="165">
                  <c:v>2.0099268070671883</c:v>
                </c:pt>
                <c:pt idx="166">
                  <c:v>1.9167471774014682</c:v>
                </c:pt>
                <c:pt idx="167">
                  <c:v>1.9870822559571313</c:v>
                </c:pt>
                <c:pt idx="168">
                  <c:v>2.154912921979423</c:v>
                </c:pt>
                <c:pt idx="169">
                  <c:v>2.3394087754923767</c:v>
                </c:pt>
                <c:pt idx="170">
                  <c:v>2.1895651344193636</c:v>
                </c:pt>
                <c:pt idx="171">
                  <c:v>2.2185239610717993</c:v>
                </c:pt>
                <c:pt idx="172">
                  <c:v>2.3446819274293706</c:v>
                </c:pt>
                <c:pt idx="173">
                  <c:v>2.423290051600262</c:v>
                </c:pt>
                <c:pt idx="174">
                  <c:v>2.8175258627424209</c:v>
                </c:pt>
                <c:pt idx="175">
                  <c:v>2.7345135326933501</c:v>
                </c:pt>
                <c:pt idx="176">
                  <c:v>2.9591456757825982</c:v>
                </c:pt>
                <c:pt idx="177">
                  <c:v>3.0319226107086328</c:v>
                </c:pt>
                <c:pt idx="178">
                  <c:v>2.6901809291305234</c:v>
                </c:pt>
                <c:pt idx="179">
                  <c:v>2.572033024054968</c:v>
                </c:pt>
                <c:pt idx="180">
                  <c:v>2.7129695903891866</c:v>
                </c:pt>
                <c:pt idx="181">
                  <c:v>2.7704355717959221</c:v>
                </c:pt>
                <c:pt idx="182">
                  <c:v>2.9219464382347136</c:v>
                </c:pt>
                <c:pt idx="183">
                  <c:v>2.9941410785702853</c:v>
                </c:pt>
                <c:pt idx="184">
                  <c:v>3.0705951007835424</c:v>
                </c:pt>
                <c:pt idx="185">
                  <c:v>3.1535344661805311</c:v>
                </c:pt>
                <c:pt idx="186">
                  <c:v>3.0134121944296637</c:v>
                </c:pt>
                <c:pt idx="187">
                  <c:v>2.9869049261398004</c:v>
                </c:pt>
                <c:pt idx="188">
                  <c:v>2.9930720348430153</c:v>
                </c:pt>
                <c:pt idx="189">
                  <c:v>2.804370562197704</c:v>
                </c:pt>
                <c:pt idx="190">
                  <c:v>2.9378253926448208</c:v>
                </c:pt>
                <c:pt idx="191">
                  <c:v>3.144499637093205</c:v>
                </c:pt>
                <c:pt idx="192">
                  <c:v>2.9894381011055562</c:v>
                </c:pt>
                <c:pt idx="193">
                  <c:v>2.7855714018434377</c:v>
                </c:pt>
                <c:pt idx="194">
                  <c:v>2.1677340005516905</c:v>
                </c:pt>
                <c:pt idx="195">
                  <c:v>3.0452024341899411</c:v>
                </c:pt>
                <c:pt idx="196">
                  <c:v>3.3135233430830517</c:v>
                </c:pt>
                <c:pt idx="197">
                  <c:v>2.8807870928553361</c:v>
                </c:pt>
                <c:pt idx="198">
                  <c:v>2.5369361385214804</c:v>
                </c:pt>
                <c:pt idx="199">
                  <c:v>2.7607699135601722</c:v>
                </c:pt>
                <c:pt idx="200">
                  <c:v>2.8357934434611356</c:v>
                </c:pt>
                <c:pt idx="201">
                  <c:v>2.9409561052017033</c:v>
                </c:pt>
                <c:pt idx="202">
                  <c:v>2.8638923914179792</c:v>
                </c:pt>
                <c:pt idx="203">
                  <c:v>2.8534716661794941</c:v>
                </c:pt>
                <c:pt idx="204">
                  <c:v>2.9620461030924474</c:v>
                </c:pt>
                <c:pt idx="205">
                  <c:v>3.0494978654954346</c:v>
                </c:pt>
                <c:pt idx="206">
                  <c:v>3.114513109850729</c:v>
                </c:pt>
                <c:pt idx="207">
                  <c:v>3.1498799158967925</c:v>
                </c:pt>
                <c:pt idx="208">
                  <c:v>3.040487978625749</c:v>
                </c:pt>
                <c:pt idx="209">
                  <c:v>2.8446456412864829</c:v>
                </c:pt>
                <c:pt idx="210">
                  <c:v>2.8149602623930829</c:v>
                </c:pt>
                <c:pt idx="211">
                  <c:v>2.7817918076271502</c:v>
                </c:pt>
                <c:pt idx="212">
                  <c:v>2.8970997448709368</c:v>
                </c:pt>
                <c:pt idx="213">
                  <c:v>2.9683174090065032</c:v>
                </c:pt>
                <c:pt idx="214">
                  <c:v>2.6600620023104367</c:v>
                </c:pt>
                <c:pt idx="215">
                  <c:v>2.99659804363495</c:v>
                </c:pt>
                <c:pt idx="216">
                  <c:v>2.4950339578672138</c:v>
                </c:pt>
                <c:pt idx="217">
                  <c:v>2.7624580383376349</c:v>
                </c:pt>
                <c:pt idx="218">
                  <c:v>2.8326826125844624</c:v>
                </c:pt>
                <c:pt idx="219">
                  <c:v>2.8340534200367959</c:v>
                </c:pt>
                <c:pt idx="220">
                  <c:v>2.8656293052493642</c:v>
                </c:pt>
                <c:pt idx="221">
                  <c:v>3.0066421887521724</c:v>
                </c:pt>
                <c:pt idx="222">
                  <c:v>3.0210478820550697</c:v>
                </c:pt>
                <c:pt idx="223">
                  <c:v>2.9024465061370708</c:v>
                </c:pt>
                <c:pt idx="224">
                  <c:v>2.9514833399652094</c:v>
                </c:pt>
                <c:pt idx="225">
                  <c:v>3.0221708748707732</c:v>
                </c:pt>
                <c:pt idx="226">
                  <c:v>3.256094040547485</c:v>
                </c:pt>
                <c:pt idx="227">
                  <c:v>3.3103030145630403</c:v>
                </c:pt>
                <c:pt idx="228">
                  <c:v>3.2449839559274172</c:v>
                </c:pt>
                <c:pt idx="229">
                  <c:v>3.2470363655206782</c:v>
                </c:pt>
                <c:pt idx="230">
                  <c:v>3.128984542399242</c:v>
                </c:pt>
                <c:pt idx="231">
                  <c:v>3.2060859863705105</c:v>
                </c:pt>
                <c:pt idx="232">
                  <c:v>3.3222095313121138</c:v>
                </c:pt>
                <c:pt idx="233">
                  <c:v>3.432869109068549</c:v>
                </c:pt>
                <c:pt idx="234">
                  <c:v>3.2990034545823312</c:v>
                </c:pt>
                <c:pt idx="235">
                  <c:v>3.2709301769467825</c:v>
                </c:pt>
                <c:pt idx="236">
                  <c:v>3.1491755319061689</c:v>
                </c:pt>
                <c:pt idx="237">
                  <c:v>3.0884123573761988</c:v>
                </c:pt>
                <c:pt idx="238">
                  <c:v>3.1981877905675811</c:v>
                </c:pt>
                <c:pt idx="239">
                  <c:v>3.262322689658701</c:v>
                </c:pt>
                <c:pt idx="240">
                  <c:v>3.2831389781318534</c:v>
                </c:pt>
                <c:pt idx="241">
                  <c:v>3.2218006547189972</c:v>
                </c:pt>
                <c:pt idx="242">
                  <c:v>3.1512623473606589</c:v>
                </c:pt>
                <c:pt idx="243">
                  <c:v>3.062328547487418</c:v>
                </c:pt>
                <c:pt idx="244">
                  <c:v>2.9388409107425484</c:v>
                </c:pt>
                <c:pt idx="245">
                  <c:v>2.9933390451078972</c:v>
                </c:pt>
                <c:pt idx="246">
                  <c:v>2.9533352956267223</c:v>
                </c:pt>
                <c:pt idx="247">
                  <c:v>2.9550966631280624</c:v>
                </c:pt>
                <c:pt idx="248">
                  <c:v>3.0575168834734847</c:v>
                </c:pt>
                <c:pt idx="249">
                  <c:v>2.9888377845420746</c:v>
                </c:pt>
                <c:pt idx="250">
                  <c:v>3.0255278576907467</c:v>
                </c:pt>
                <c:pt idx="251">
                  <c:v>3.0532428028699448</c:v>
                </c:pt>
                <c:pt idx="252">
                  <c:v>2.9541450395047821</c:v>
                </c:pt>
                <c:pt idx="253">
                  <c:v>2.750413113150604</c:v>
                </c:pt>
                <c:pt idx="254">
                  <c:v>2.6477407291131865</c:v>
                </c:pt>
                <c:pt idx="255">
                  <c:v>2.6920164320573847</c:v>
                </c:pt>
                <c:pt idx="256">
                  <c:v>2.809961939993042</c:v>
                </c:pt>
                <c:pt idx="257">
                  <c:v>3.0363829476747921</c:v>
                </c:pt>
                <c:pt idx="258">
                  <c:v>3.0521115325156583</c:v>
                </c:pt>
                <c:pt idx="259">
                  <c:v>3.1835421353705033</c:v>
                </c:pt>
                <c:pt idx="260">
                  <c:v>3.2455841607185434</c:v>
                </c:pt>
                <c:pt idx="261">
                  <c:v>3.2610126476435499</c:v>
                </c:pt>
                <c:pt idx="262">
                  <c:v>3.224053428814992</c:v>
                </c:pt>
                <c:pt idx="263">
                  <c:v>3.0711819633162021</c:v>
                </c:pt>
                <c:pt idx="264">
                  <c:v>3.1375987878765499</c:v>
                </c:pt>
                <c:pt idx="265">
                  <c:v>3.0748551680299627</c:v>
                </c:pt>
                <c:pt idx="266">
                  <c:v>3.1072968769504792</c:v>
                </c:pt>
                <c:pt idx="267">
                  <c:v>3.0716730875803449</c:v>
                </c:pt>
                <c:pt idx="268">
                  <c:v>3.0241253271982114</c:v>
                </c:pt>
                <c:pt idx="269">
                  <c:v>2.897430003565133</c:v>
                </c:pt>
                <c:pt idx="270">
                  <c:v>2.8629757350924505</c:v>
                </c:pt>
                <c:pt idx="271">
                  <c:v>2.8342261942322966</c:v>
                </c:pt>
                <c:pt idx="272">
                  <c:v>2.8661177650564102</c:v>
                </c:pt>
                <c:pt idx="273">
                  <c:v>2.897137616445626</c:v>
                </c:pt>
                <c:pt idx="274">
                  <c:v>2.9191287025252968</c:v>
                </c:pt>
                <c:pt idx="275">
                  <c:v>2.8892788760769497</c:v>
                </c:pt>
                <c:pt idx="276">
                  <c:v>2.8927653841484617</c:v>
                </c:pt>
                <c:pt idx="277">
                  <c:v>2.9053844767937083</c:v>
                </c:pt>
                <c:pt idx="278">
                  <c:v>2.890506125346529</c:v>
                </c:pt>
                <c:pt idx="279">
                  <c:v>2.8713173291901826</c:v>
                </c:pt>
                <c:pt idx="280">
                  <c:v>2.875817049920582</c:v>
                </c:pt>
                <c:pt idx="281">
                  <c:v>2.9113511341239287</c:v>
                </c:pt>
                <c:pt idx="282">
                  <c:v>2.8377553962423017</c:v>
                </c:pt>
                <c:pt idx="283">
                  <c:v>2.7526659980266674</c:v>
                </c:pt>
                <c:pt idx="284">
                  <c:v>2.7180154070663578</c:v>
                </c:pt>
                <c:pt idx="285">
                  <c:v>2.7104273790609965</c:v>
                </c:pt>
                <c:pt idx="286">
                  <c:v>2.7602817000673738</c:v>
                </c:pt>
                <c:pt idx="287">
                  <c:v>2.7612722733487249</c:v>
                </c:pt>
                <c:pt idx="288">
                  <c:v>2.7673266790668318</c:v>
                </c:pt>
                <c:pt idx="289">
                  <c:v>2.7130484779358954</c:v>
                </c:pt>
                <c:pt idx="290">
                  <c:v>2.6048044435699214</c:v>
                </c:pt>
                <c:pt idx="291">
                  <c:v>2.5819263544463373</c:v>
                </c:pt>
                <c:pt idx="292">
                  <c:v>2.6590359148943907</c:v>
                </c:pt>
                <c:pt idx="293">
                  <c:v>2.763466307110622</c:v>
                </c:pt>
                <c:pt idx="294">
                  <c:v>2.8250542117331836</c:v>
                </c:pt>
                <c:pt idx="295">
                  <c:v>2.6921906875459047</c:v>
                </c:pt>
                <c:pt idx="296">
                  <c:v>2.6224546094496417</c:v>
                </c:pt>
                <c:pt idx="297">
                  <c:v>2.4489454984912231</c:v>
                </c:pt>
                <c:pt idx="298">
                  <c:v>2.5698555942211367</c:v>
                </c:pt>
                <c:pt idx="299">
                  <c:v>2.2592370046335195</c:v>
                </c:pt>
                <c:pt idx="300">
                  <c:v>1.6919648401472618</c:v>
                </c:pt>
                <c:pt idx="301">
                  <c:v>2.4582783881279386</c:v>
                </c:pt>
                <c:pt idx="302">
                  <c:v>3.2928880330451529</c:v>
                </c:pt>
                <c:pt idx="303">
                  <c:v>3.6311256158990424</c:v>
                </c:pt>
                <c:pt idx="304">
                  <c:v>2.0415771584982987</c:v>
                </c:pt>
                <c:pt idx="305">
                  <c:v>3.7820826816468376</c:v>
                </c:pt>
                <c:pt idx="306">
                  <c:v>3.1841974090305882</c:v>
                </c:pt>
                <c:pt idx="307">
                  <c:v>3.9324618986899837</c:v>
                </c:pt>
                <c:pt idx="308">
                  <c:v>4.1279717070080642</c:v>
                </c:pt>
                <c:pt idx="309">
                  <c:v>4.1151003898167158</c:v>
                </c:pt>
                <c:pt idx="310">
                  <c:v>4.1734909013568533</c:v>
                </c:pt>
                <c:pt idx="311">
                  <c:v>4.3722940151229883</c:v>
                </c:pt>
                <c:pt idx="312">
                  <c:v>4.111492345021162</c:v>
                </c:pt>
                <c:pt idx="313">
                  <c:v>4.0216213757660375</c:v>
                </c:pt>
                <c:pt idx="314">
                  <c:v>4.5413433604596527</c:v>
                </c:pt>
                <c:pt idx="315">
                  <c:v>5.2192872612332328</c:v>
                </c:pt>
                <c:pt idx="316">
                  <c:v>5.7333301350267512</c:v>
                </c:pt>
                <c:pt idx="317">
                  <c:v>5.0076193794803592</c:v>
                </c:pt>
                <c:pt idx="318">
                  <c:v>5.7452630922080274</c:v>
                </c:pt>
                <c:pt idx="319">
                  <c:v>5.5052149778547399</c:v>
                </c:pt>
                <c:pt idx="320">
                  <c:v>4.9966523792587907</c:v>
                </c:pt>
                <c:pt idx="321">
                  <c:v>5.1463038946597219</c:v>
                </c:pt>
                <c:pt idx="322">
                  <c:v>5.0248401552604145</c:v>
                </c:pt>
                <c:pt idx="323">
                  <c:v>5.2730904202833386</c:v>
                </c:pt>
                <c:pt idx="324">
                  <c:v>5.4917334978116763</c:v>
                </c:pt>
                <c:pt idx="325">
                  <c:v>5.4227007084059808</c:v>
                </c:pt>
                <c:pt idx="326">
                  <c:v>5.2799430918343138</c:v>
                </c:pt>
                <c:pt idx="327">
                  <c:v>5.0370257153567488</c:v>
                </c:pt>
                <c:pt idx="328">
                  <c:v>4.670215550292796</c:v>
                </c:pt>
                <c:pt idx="329">
                  <c:v>4.9584723030429139</c:v>
                </c:pt>
                <c:pt idx="330">
                  <c:v>5.0095711824468685</c:v>
                </c:pt>
                <c:pt idx="331">
                  <c:v>5.1119336629831071</c:v>
                </c:pt>
                <c:pt idx="332">
                  <c:v>4.8994992945567306</c:v>
                </c:pt>
                <c:pt idx="333">
                  <c:v>4.3687097920015212</c:v>
                </c:pt>
                <c:pt idx="334">
                  <c:v>4.2206377878739234</c:v>
                </c:pt>
                <c:pt idx="335">
                  <c:v>4.7992413013384798</c:v>
                </c:pt>
                <c:pt idx="336">
                  <c:v>5.1403026802426695</c:v>
                </c:pt>
                <c:pt idx="337">
                  <c:v>5.1269987376457129</c:v>
                </c:pt>
                <c:pt idx="338">
                  <c:v>4.8041089476633916</c:v>
                </c:pt>
                <c:pt idx="339">
                  <c:v>5.3132428729475718</c:v>
                </c:pt>
                <c:pt idx="340">
                  <c:v>4.4764925064193166</c:v>
                </c:pt>
                <c:pt idx="341">
                  <c:v>3.8959913283309509</c:v>
                </c:pt>
                <c:pt idx="342">
                  <c:v>3.9109991960944051</c:v>
                </c:pt>
                <c:pt idx="343">
                  <c:v>3.6461973314655243</c:v>
                </c:pt>
                <c:pt idx="344">
                  <c:v>3.6002859188370469</c:v>
                </c:pt>
                <c:pt idx="345">
                  <c:v>4.0152151934515192</c:v>
                </c:pt>
                <c:pt idx="346">
                  <c:v>3.8263251842130508</c:v>
                </c:pt>
                <c:pt idx="347">
                  <c:v>2.9268583702081714</c:v>
                </c:pt>
                <c:pt idx="348">
                  <c:v>2.802980640094431</c:v>
                </c:pt>
                <c:pt idx="349">
                  <c:v>3.7729296261168952</c:v>
                </c:pt>
                <c:pt idx="350">
                  <c:v>4.1661518268145192</c:v>
                </c:pt>
                <c:pt idx="351">
                  <c:v>4.3933776634740793</c:v>
                </c:pt>
                <c:pt idx="352">
                  <c:v>4.5834250168336883</c:v>
                </c:pt>
                <c:pt idx="353">
                  <c:v>4.7995644218042441</c:v>
                </c:pt>
                <c:pt idx="354">
                  <c:v>4.8801427880674364</c:v>
                </c:pt>
                <c:pt idx="355">
                  <c:v>4.6751984629211583</c:v>
                </c:pt>
                <c:pt idx="356">
                  <c:v>4.8492294128177651</c:v>
                </c:pt>
                <c:pt idx="357">
                  <c:v>4.1896909131456095</c:v>
                </c:pt>
                <c:pt idx="358">
                  <c:v>3.8857452135058064</c:v>
                </c:pt>
                <c:pt idx="359">
                  <c:v>4.0699149430064541</c:v>
                </c:pt>
                <c:pt idx="360">
                  <c:v>4.6624472294339485</c:v>
                </c:pt>
                <c:pt idx="361">
                  <c:v>4.7232064926210393</c:v>
                </c:pt>
                <c:pt idx="362">
                  <c:v>4.7047630801913343</c:v>
                </c:pt>
                <c:pt idx="363">
                  <c:v>4.8223722926809982</c:v>
                </c:pt>
                <c:pt idx="364">
                  <c:v>4.8293982356850194</c:v>
                </c:pt>
                <c:pt idx="365">
                  <c:v>4.7667645545456621</c:v>
                </c:pt>
                <c:pt idx="366">
                  <c:v>4.5113174601602246</c:v>
                </c:pt>
                <c:pt idx="367">
                  <c:v>4.6192328262771332</c:v>
                </c:pt>
                <c:pt idx="368">
                  <c:v>4.5448596919851658</c:v>
                </c:pt>
                <c:pt idx="369">
                  <c:v>4.1895168922838</c:v>
                </c:pt>
                <c:pt idx="370">
                  <c:v>4.1606459326937202</c:v>
                </c:pt>
                <c:pt idx="371">
                  <c:v>4.3835465905679554</c:v>
                </c:pt>
                <c:pt idx="372">
                  <c:v>3.7976871287586143</c:v>
                </c:pt>
                <c:pt idx="373">
                  <c:v>3.8433880347675462</c:v>
                </c:pt>
                <c:pt idx="374">
                  <c:v>3.7769970578401897</c:v>
                </c:pt>
                <c:pt idx="375">
                  <c:v>3.866887237873045</c:v>
                </c:pt>
                <c:pt idx="376">
                  <c:v>3.8891936941326222</c:v>
                </c:pt>
                <c:pt idx="377">
                  <c:v>4.0490439113395134</c:v>
                </c:pt>
                <c:pt idx="378">
                  <c:v>4.1451571779705398</c:v>
                </c:pt>
                <c:pt idx="379">
                  <c:v>4.2703843025883756</c:v>
                </c:pt>
                <c:pt idx="380">
                  <c:v>4.2269447437388381</c:v>
                </c:pt>
                <c:pt idx="381">
                  <c:v>4.2813082716806488</c:v>
                </c:pt>
                <c:pt idx="382">
                  <c:v>4.1561106044790801</c:v>
                </c:pt>
                <c:pt idx="383">
                  <c:v>4.0512679051010334</c:v>
                </c:pt>
                <c:pt idx="384">
                  <c:v>3.9601285997707505</c:v>
                </c:pt>
                <c:pt idx="385">
                  <c:v>4.0223008806278502</c:v>
                </c:pt>
                <c:pt idx="386">
                  <c:v>3.8990010188836024</c:v>
                </c:pt>
                <c:pt idx="387">
                  <c:v>3.8835683524527673</c:v>
                </c:pt>
                <c:pt idx="388">
                  <c:v>3.8280977845312494</c:v>
                </c:pt>
                <c:pt idx="389">
                  <c:v>3.8168343596243428</c:v>
                </c:pt>
                <c:pt idx="390">
                  <c:v>3.7792265014819399</c:v>
                </c:pt>
                <c:pt idx="391">
                  <c:v>3.7816793722116548</c:v>
                </c:pt>
                <c:pt idx="392">
                  <c:v>3.7365336886062943</c:v>
                </c:pt>
                <c:pt idx="393">
                  <c:v>3.7613608739321132</c:v>
                </c:pt>
                <c:pt idx="394">
                  <c:v>3.811757431295197</c:v>
                </c:pt>
                <c:pt idx="395">
                  <c:v>3.2409515725480356</c:v>
                </c:pt>
                <c:pt idx="396">
                  <c:v>3.9238880587570026</c:v>
                </c:pt>
                <c:pt idx="397">
                  <c:v>3.7940062726013459</c:v>
                </c:pt>
                <c:pt idx="398">
                  <c:v>3.7457566088192729</c:v>
                </c:pt>
                <c:pt idx="399">
                  <c:v>3.661813151576323</c:v>
                </c:pt>
                <c:pt idx="400">
                  <c:v>3.830636483443099</c:v>
                </c:pt>
                <c:pt idx="401">
                  <c:v>3.5910736382393829</c:v>
                </c:pt>
                <c:pt idx="402">
                  <c:v>3.5985269329726717</c:v>
                </c:pt>
                <c:pt idx="403">
                  <c:v>3.6031020041612676</c:v>
                </c:pt>
                <c:pt idx="404">
                  <c:v>3.6670930054669988</c:v>
                </c:pt>
                <c:pt idx="405">
                  <c:v>3.4406257934620972</c:v>
                </c:pt>
                <c:pt idx="406">
                  <c:v>3.4756662765474502</c:v>
                </c:pt>
                <c:pt idx="407">
                  <c:v>3.4922793624708981</c:v>
                </c:pt>
                <c:pt idx="408">
                  <c:v>3.4296155180529677</c:v>
                </c:pt>
                <c:pt idx="409">
                  <c:v>3.4521542208066367</c:v>
                </c:pt>
                <c:pt idx="410">
                  <c:v>3.3579297890916342</c:v>
                </c:pt>
                <c:pt idx="411">
                  <c:v>3.3657156887401771</c:v>
                </c:pt>
                <c:pt idx="412">
                  <c:v>3.5171849291339048</c:v>
                </c:pt>
                <c:pt idx="413">
                  <c:v>3.8265762096913409</c:v>
                </c:pt>
                <c:pt idx="414">
                  <c:v>3.7391534515633831</c:v>
                </c:pt>
                <c:pt idx="415">
                  <c:v>3.1626959586377872</c:v>
                </c:pt>
                <c:pt idx="416">
                  <c:v>2.4030179783046774</c:v>
                </c:pt>
                <c:pt idx="417">
                  <c:v>2.5905345786182679</c:v>
                </c:pt>
                <c:pt idx="418">
                  <c:v>2.9536683121907386</c:v>
                </c:pt>
                <c:pt idx="419">
                  <c:v>4.0026651839979808</c:v>
                </c:pt>
                <c:pt idx="420">
                  <c:v>3.829536156771038</c:v>
                </c:pt>
                <c:pt idx="421">
                  <c:v>3.9869778995054119</c:v>
                </c:pt>
                <c:pt idx="422">
                  <c:v>4.1180120950419719</c:v>
                </c:pt>
                <c:pt idx="423">
                  <c:v>3.4477028836889181</c:v>
                </c:pt>
                <c:pt idx="424">
                  <c:v>3.796820144043827</c:v>
                </c:pt>
                <c:pt idx="425">
                  <c:v>3.6970472981281177</c:v>
                </c:pt>
                <c:pt idx="426">
                  <c:v>3.4552638447590969</c:v>
                </c:pt>
                <c:pt idx="427">
                  <c:v>2.445587618140542</c:v>
                </c:pt>
                <c:pt idx="428">
                  <c:v>1.7062504944005334</c:v>
                </c:pt>
                <c:pt idx="429">
                  <c:v>1.9328515064437095</c:v>
                </c:pt>
                <c:pt idx="430">
                  <c:v>1.9703262180364844</c:v>
                </c:pt>
                <c:pt idx="431">
                  <c:v>1.8487234296408288</c:v>
                </c:pt>
                <c:pt idx="432">
                  <c:v>2.6349059084973985</c:v>
                </c:pt>
                <c:pt idx="433">
                  <c:v>3.2854577074760529</c:v>
                </c:pt>
                <c:pt idx="434">
                  <c:v>3.0168387966883468</c:v>
                </c:pt>
                <c:pt idx="435">
                  <c:v>2.3087205698885378</c:v>
                </c:pt>
                <c:pt idx="436">
                  <c:v>2.1370889639378476</c:v>
                </c:pt>
                <c:pt idx="437">
                  <c:v>3.1129340100741176</c:v>
                </c:pt>
                <c:pt idx="438">
                  <c:v>2.9389085914254589</c:v>
                </c:pt>
                <c:pt idx="439">
                  <c:v>2.2286739342527992</c:v>
                </c:pt>
                <c:pt idx="440">
                  <c:v>2.0899534197235776</c:v>
                </c:pt>
                <c:pt idx="441">
                  <c:v>2.4067287360969916</c:v>
                </c:pt>
                <c:pt idx="442">
                  <c:v>2.0464062291069918</c:v>
                </c:pt>
                <c:pt idx="443">
                  <c:v>2.6415883823985769</c:v>
                </c:pt>
                <c:pt idx="444">
                  <c:v>3.0822013242955371</c:v>
                </c:pt>
                <c:pt idx="445">
                  <c:v>3.9452443817072793</c:v>
                </c:pt>
                <c:pt idx="446">
                  <c:v>4.2259866732494062</c:v>
                </c:pt>
                <c:pt idx="447">
                  <c:v>4.3345017234325063</c:v>
                </c:pt>
                <c:pt idx="448">
                  <c:v>4.0517805811876162</c:v>
                </c:pt>
                <c:pt idx="449">
                  <c:v>4.6543765796232917</c:v>
                </c:pt>
                <c:pt idx="450">
                  <c:v>4.9855141298125218</c:v>
                </c:pt>
                <c:pt idx="451">
                  <c:v>5.2252607185164672</c:v>
                </c:pt>
                <c:pt idx="452">
                  <c:v>5.1402285519010391</c:v>
                </c:pt>
                <c:pt idx="453">
                  <c:v>4.8572495680281955</c:v>
                </c:pt>
                <c:pt idx="454">
                  <c:v>4.6213679503238234</c:v>
                </c:pt>
                <c:pt idx="455">
                  <c:v>4.132219343109214</c:v>
                </c:pt>
                <c:pt idx="456">
                  <c:v>4.4146154470072938</c:v>
                </c:pt>
                <c:pt idx="457">
                  <c:v>4.3529254722476356</c:v>
                </c:pt>
              </c:numCache>
            </c:numRef>
          </c:xVal>
          <c:yVal>
            <c:numRef>
              <c:f>'014C'!$BK$14:$BK$950</c:f>
              <c:numCache>
                <c:formatCode>0</c:formatCode>
                <c:ptCount val="937"/>
                <c:pt idx="0">
                  <c:v>69.308135420056118</c:v>
                </c:pt>
                <c:pt idx="1">
                  <c:v>67.752687538506308</c:v>
                </c:pt>
                <c:pt idx="2">
                  <c:v>73.892221813125076</c:v>
                </c:pt>
                <c:pt idx="3">
                  <c:v>66.931255611072473</c:v>
                </c:pt>
                <c:pt idx="4">
                  <c:v>57.161178799313994</c:v>
                </c:pt>
                <c:pt idx="5">
                  <c:v>54.33877180672534</c:v>
                </c:pt>
                <c:pt idx="6">
                  <c:v>52.082002009146059</c:v>
                </c:pt>
                <c:pt idx="7">
                  <c:v>48.737043893548922</c:v>
                </c:pt>
                <c:pt idx="8">
                  <c:v>43.583892801574414</c:v>
                </c:pt>
                <c:pt idx="9">
                  <c:v>39.824456272247019</c:v>
                </c:pt>
                <c:pt idx="10">
                  <c:v>39.669146445637814</c:v>
                </c:pt>
                <c:pt idx="11">
                  <c:v>36.451024870906387</c:v>
                </c:pt>
                <c:pt idx="12">
                  <c:v>34.639840604636589</c:v>
                </c:pt>
                <c:pt idx="13">
                  <c:v>30.352249637480927</c:v>
                </c:pt>
                <c:pt idx="14">
                  <c:v>26.903575587351973</c:v>
                </c:pt>
                <c:pt idx="15">
                  <c:v>29.874853394317874</c:v>
                </c:pt>
                <c:pt idx="16">
                  <c:v>31.396411843852476</c:v>
                </c:pt>
                <c:pt idx="17">
                  <c:v>27.327003290948305</c:v>
                </c:pt>
                <c:pt idx="18">
                  <c:v>23.915636767405321</c:v>
                </c:pt>
                <c:pt idx="19">
                  <c:v>23.317241152028686</c:v>
                </c:pt>
                <c:pt idx="20">
                  <c:v>22.86400860307516</c:v>
                </c:pt>
                <c:pt idx="21">
                  <c:v>25.287055899772156</c:v>
                </c:pt>
                <c:pt idx="22">
                  <c:v>33.477897696707288</c:v>
                </c:pt>
                <c:pt idx="23">
                  <c:v>36.844172494249214</c:v>
                </c:pt>
                <c:pt idx="24">
                  <c:v>38.668697427532393</c:v>
                </c:pt>
                <c:pt idx="25">
                  <c:v>26.212726578136685</c:v>
                </c:pt>
                <c:pt idx="26">
                  <c:v>23.120649048451263</c:v>
                </c:pt>
                <c:pt idx="27">
                  <c:v>20.505314930752569</c:v>
                </c:pt>
                <c:pt idx="28">
                  <c:v>19.138513822832028</c:v>
                </c:pt>
                <c:pt idx="29">
                  <c:v>19.538139971419493</c:v>
                </c:pt>
                <c:pt idx="30">
                  <c:v>19.028329459977893</c:v>
                </c:pt>
                <c:pt idx="31">
                  <c:v>18.189787282785339</c:v>
                </c:pt>
                <c:pt idx="32">
                  <c:v>21.123813186921545</c:v>
                </c:pt>
                <c:pt idx="33">
                  <c:v>14.31258233964742</c:v>
                </c:pt>
                <c:pt idx="34">
                  <c:v>14.013643388326093</c:v>
                </c:pt>
                <c:pt idx="35">
                  <c:v>14.989921557603878</c:v>
                </c:pt>
                <c:pt idx="36">
                  <c:v>15.435860576406363</c:v>
                </c:pt>
                <c:pt idx="37">
                  <c:v>15.014872028854494</c:v>
                </c:pt>
                <c:pt idx="38">
                  <c:v>14.974471381992503</c:v>
                </c:pt>
                <c:pt idx="39">
                  <c:v>14.76085319259243</c:v>
                </c:pt>
                <c:pt idx="40">
                  <c:v>18.200463653355111</c:v>
                </c:pt>
                <c:pt idx="41">
                  <c:v>16.054522215583432</c:v>
                </c:pt>
                <c:pt idx="42">
                  <c:v>15.194311353970352</c:v>
                </c:pt>
                <c:pt idx="43">
                  <c:v>14.868314221126909</c:v>
                </c:pt>
                <c:pt idx="44">
                  <c:v>15.074862398902608</c:v>
                </c:pt>
                <c:pt idx="45">
                  <c:v>14.52951825782033</c:v>
                </c:pt>
                <c:pt idx="46">
                  <c:v>29.36050498782468</c:v>
                </c:pt>
                <c:pt idx="47">
                  <c:v>42.189760243824587</c:v>
                </c:pt>
                <c:pt idx="48">
                  <c:v>16.057263260142566</c:v>
                </c:pt>
                <c:pt idx="49">
                  <c:v>10.755063953176762</c:v>
                </c:pt>
                <c:pt idx="50">
                  <c:v>9.8041542580963323</c:v>
                </c:pt>
                <c:pt idx="51">
                  <c:v>11.027956637479416</c:v>
                </c:pt>
                <c:pt idx="52">
                  <c:v>11.190363746609274</c:v>
                </c:pt>
                <c:pt idx="53">
                  <c:v>12.3600867519405</c:v>
                </c:pt>
                <c:pt idx="54">
                  <c:v>9.2774974733552416</c:v>
                </c:pt>
                <c:pt idx="55">
                  <c:v>19.465187612651285</c:v>
                </c:pt>
                <c:pt idx="56">
                  <c:v>24.565582070486734</c:v>
                </c:pt>
                <c:pt idx="57">
                  <c:v>26.889865704892134</c:v>
                </c:pt>
                <c:pt idx="58">
                  <c:v>23.385495040469177</c:v>
                </c:pt>
                <c:pt idx="59">
                  <c:v>15.080375160812871</c:v>
                </c:pt>
                <c:pt idx="60">
                  <c:v>11.716480637656511</c:v>
                </c:pt>
                <c:pt idx="61">
                  <c:v>14.286048921694139</c:v>
                </c:pt>
                <c:pt idx="62">
                  <c:v>16.096818241148934</c:v>
                </c:pt>
                <c:pt idx="63">
                  <c:v>15.237964586611158</c:v>
                </c:pt>
                <c:pt idx="64">
                  <c:v>14.598084708168791</c:v>
                </c:pt>
                <c:pt idx="65">
                  <c:v>14.194596348556706</c:v>
                </c:pt>
                <c:pt idx="66">
                  <c:v>14.567305394115383</c:v>
                </c:pt>
                <c:pt idx="67">
                  <c:v>16.019260059596984</c:v>
                </c:pt>
                <c:pt idx="68">
                  <c:v>16.915843805787635</c:v>
                </c:pt>
                <c:pt idx="69">
                  <c:v>17.463072070826119</c:v>
                </c:pt>
                <c:pt idx="70">
                  <c:v>17.328702050408221</c:v>
                </c:pt>
                <c:pt idx="71">
                  <c:v>15.930496020279801</c:v>
                </c:pt>
                <c:pt idx="72">
                  <c:v>14.903046257384487</c:v>
                </c:pt>
                <c:pt idx="73">
                  <c:v>14.518213554325007</c:v>
                </c:pt>
                <c:pt idx="74">
                  <c:v>13.710240347772935</c:v>
                </c:pt>
                <c:pt idx="75">
                  <c:v>12.113042909354853</c:v>
                </c:pt>
                <c:pt idx="76">
                  <c:v>10.886944033327433</c:v>
                </c:pt>
                <c:pt idx="77">
                  <c:v>10.091560356362793</c:v>
                </c:pt>
                <c:pt idx="78">
                  <c:v>9.3223321017331902</c:v>
                </c:pt>
                <c:pt idx="79">
                  <c:v>9.1871902647580885</c:v>
                </c:pt>
                <c:pt idx="80">
                  <c:v>9.2301252065343196</c:v>
                </c:pt>
                <c:pt idx="81">
                  <c:v>9.9988720951960346</c:v>
                </c:pt>
                <c:pt idx="82">
                  <c:v>11.783425627533152</c:v>
                </c:pt>
                <c:pt idx="83">
                  <c:v>9.7800042900202246</c:v>
                </c:pt>
                <c:pt idx="84">
                  <c:v>8.9500320946764393</c:v>
                </c:pt>
                <c:pt idx="85">
                  <c:v>8.7288717105679385</c:v>
                </c:pt>
                <c:pt idx="86">
                  <c:v>8.4646091551372198</c:v>
                </c:pt>
                <c:pt idx="87">
                  <c:v>9.161477869577169</c:v>
                </c:pt>
                <c:pt idx="88">
                  <c:v>13.241594500023579</c:v>
                </c:pt>
                <c:pt idx="89">
                  <c:v>44.252105761206415</c:v>
                </c:pt>
                <c:pt idx="90">
                  <c:v>37.920927334577918</c:v>
                </c:pt>
                <c:pt idx="91">
                  <c:v>23.088590803128646</c:v>
                </c:pt>
                <c:pt idx="92">
                  <c:v>14.171991513453357</c:v>
                </c:pt>
                <c:pt idx="93">
                  <c:v>19.203718500867492</c:v>
                </c:pt>
                <c:pt idx="94">
                  <c:v>10.568816556044425</c:v>
                </c:pt>
                <c:pt idx="95">
                  <c:v>7.864912098700624</c:v>
                </c:pt>
                <c:pt idx="96">
                  <c:v>6.8304084388850024</c:v>
                </c:pt>
                <c:pt idx="97">
                  <c:v>7.3208921267047797</c:v>
                </c:pt>
                <c:pt idx="98">
                  <c:v>9.6529780951653237</c:v>
                </c:pt>
                <c:pt idx="99">
                  <c:v>7.8062656871007015</c:v>
                </c:pt>
                <c:pt idx="100">
                  <c:v>6.7564477074322475</c:v>
                </c:pt>
                <c:pt idx="101">
                  <c:v>14.504280750980515</c:v>
                </c:pt>
                <c:pt idx="102">
                  <c:v>14.963968761863528</c:v>
                </c:pt>
                <c:pt idx="103">
                  <c:v>10.489681367894242</c:v>
                </c:pt>
                <c:pt idx="104">
                  <c:v>7.9231048429718154</c:v>
                </c:pt>
                <c:pt idx="105">
                  <c:v>6.6470093981681595</c:v>
                </c:pt>
                <c:pt idx="106">
                  <c:v>6.2236754628513768</c:v>
                </c:pt>
                <c:pt idx="107">
                  <c:v>6.2707079413609623</c:v>
                </c:pt>
                <c:pt idx="108">
                  <c:v>6.1888986519298594</c:v>
                </c:pt>
                <c:pt idx="109">
                  <c:v>6.1247572975462594</c:v>
                </c:pt>
                <c:pt idx="110">
                  <c:v>6.1281913063703835</c:v>
                </c:pt>
                <c:pt idx="111">
                  <c:v>5.8625675120469438</c:v>
                </c:pt>
                <c:pt idx="112">
                  <c:v>5.7427061656096878</c:v>
                </c:pt>
                <c:pt idx="113">
                  <c:v>5.6184508693970194</c:v>
                </c:pt>
                <c:pt idx="114">
                  <c:v>5.6932217520542494</c:v>
                </c:pt>
                <c:pt idx="115">
                  <c:v>5.618623167706283</c:v>
                </c:pt>
                <c:pt idx="116">
                  <c:v>5.7630509163641754</c:v>
                </c:pt>
                <c:pt idx="117">
                  <c:v>5.8494485870553659</c:v>
                </c:pt>
                <c:pt idx="118">
                  <c:v>5.7457057162584242</c:v>
                </c:pt>
                <c:pt idx="119">
                  <c:v>6.3911454431722987</c:v>
                </c:pt>
                <c:pt idx="120">
                  <c:v>5.8660469444492813</c:v>
                </c:pt>
                <c:pt idx="121">
                  <c:v>7.2726005419444286</c:v>
                </c:pt>
                <c:pt idx="122">
                  <c:v>7.4426210650977556</c:v>
                </c:pt>
                <c:pt idx="123">
                  <c:v>6.01909512545837</c:v>
                </c:pt>
                <c:pt idx="124">
                  <c:v>6.216413172614315</c:v>
                </c:pt>
                <c:pt idx="125">
                  <c:v>6.2671535180712317</c:v>
                </c:pt>
                <c:pt idx="126">
                  <c:v>5.5032990864193874</c:v>
                </c:pt>
                <c:pt idx="127">
                  <c:v>5.1560069367650154</c:v>
                </c:pt>
                <c:pt idx="128">
                  <c:v>4.8984352555499999</c:v>
                </c:pt>
                <c:pt idx="129">
                  <c:v>5.0539276993292237</c:v>
                </c:pt>
                <c:pt idx="130">
                  <c:v>4.8376903683382153</c:v>
                </c:pt>
                <c:pt idx="131">
                  <c:v>4.8947162610710784</c:v>
                </c:pt>
                <c:pt idx="132">
                  <c:v>4.9069150466961888</c:v>
                </c:pt>
                <c:pt idx="133">
                  <c:v>5.2584874374842263</c:v>
                </c:pt>
                <c:pt idx="134">
                  <c:v>5.5003812660929636</c:v>
                </c:pt>
                <c:pt idx="135">
                  <c:v>5.1301661760149031</c:v>
                </c:pt>
                <c:pt idx="136">
                  <c:v>5.1224911346985804</c:v>
                </c:pt>
                <c:pt idx="137">
                  <c:v>5.0321734948466217</c:v>
                </c:pt>
                <c:pt idx="138">
                  <c:v>5.1888082882803301</c:v>
                </c:pt>
                <c:pt idx="139">
                  <c:v>4.979596726393682</c:v>
                </c:pt>
                <c:pt idx="140">
                  <c:v>4.8545362058887056</c:v>
                </c:pt>
                <c:pt idx="141">
                  <c:v>4.6845197425707195</c:v>
                </c:pt>
                <c:pt idx="142">
                  <c:v>4.7033113442190073</c:v>
                </c:pt>
                <c:pt idx="143">
                  <c:v>4.8070991276502859</c:v>
                </c:pt>
                <c:pt idx="144">
                  <c:v>4.906936453867961</c:v>
                </c:pt>
                <c:pt idx="145">
                  <c:v>4.644876388801106</c:v>
                </c:pt>
                <c:pt idx="146">
                  <c:v>4.4068275023432264</c:v>
                </c:pt>
                <c:pt idx="147">
                  <c:v>4.5717325973122174</c:v>
                </c:pt>
                <c:pt idx="148">
                  <c:v>4.7149255077950425</c:v>
                </c:pt>
                <c:pt idx="149">
                  <c:v>5.14223321539626</c:v>
                </c:pt>
                <c:pt idx="150">
                  <c:v>4.6003758946017106</c:v>
                </c:pt>
                <c:pt idx="151">
                  <c:v>4.9396366543389219</c:v>
                </c:pt>
                <c:pt idx="152">
                  <c:v>5.9995435044470664</c:v>
                </c:pt>
                <c:pt idx="153">
                  <c:v>4.9060053933315784</c:v>
                </c:pt>
                <c:pt idx="154">
                  <c:v>4.5327742972093956</c:v>
                </c:pt>
                <c:pt idx="155">
                  <c:v>4.772233153175498</c:v>
                </c:pt>
                <c:pt idx="156">
                  <c:v>4.0091941227998467</c:v>
                </c:pt>
                <c:pt idx="157">
                  <c:v>3.7646248258202242</c:v>
                </c:pt>
                <c:pt idx="158">
                  <c:v>4.2548756246368296</c:v>
                </c:pt>
                <c:pt idx="159">
                  <c:v>4.5262032686067304</c:v>
                </c:pt>
                <c:pt idx="160">
                  <c:v>4.4437533096092423</c:v>
                </c:pt>
                <c:pt idx="161">
                  <c:v>4.0842773978974423</c:v>
                </c:pt>
                <c:pt idx="162">
                  <c:v>4.3938607745971305</c:v>
                </c:pt>
                <c:pt idx="163">
                  <c:v>4.5984175282427806</c:v>
                </c:pt>
                <c:pt idx="164">
                  <c:v>4.4000558765228677</c:v>
                </c:pt>
                <c:pt idx="165">
                  <c:v>4.2815637799034327</c:v>
                </c:pt>
                <c:pt idx="166">
                  <c:v>4.4288339403031971</c:v>
                </c:pt>
                <c:pt idx="167">
                  <c:v>4.3909821668608595</c:v>
                </c:pt>
                <c:pt idx="168">
                  <c:v>4.5799824808979519</c:v>
                </c:pt>
                <c:pt idx="169">
                  <c:v>4.4898836060987994</c:v>
                </c:pt>
                <c:pt idx="170">
                  <c:v>4.351473314330935</c:v>
                </c:pt>
                <c:pt idx="171">
                  <c:v>4.0975794411630284</c:v>
                </c:pt>
                <c:pt idx="172">
                  <c:v>4.040842829022889</c:v>
                </c:pt>
                <c:pt idx="173">
                  <c:v>4.1012699853426469</c:v>
                </c:pt>
                <c:pt idx="174">
                  <c:v>4.1599812566219043</c:v>
                </c:pt>
                <c:pt idx="175">
                  <c:v>4.405393307553406</c:v>
                </c:pt>
                <c:pt idx="176">
                  <c:v>4.4892330163462235</c:v>
                </c:pt>
                <c:pt idx="177">
                  <c:v>4.5002633539808139</c:v>
                </c:pt>
                <c:pt idx="178">
                  <c:v>4.3652975786759169</c:v>
                </c:pt>
                <c:pt idx="179">
                  <c:v>4.4168611453603779</c:v>
                </c:pt>
                <c:pt idx="180">
                  <c:v>4.3005237502183133</c:v>
                </c:pt>
                <c:pt idx="181">
                  <c:v>4.4034019351674196</c:v>
                </c:pt>
                <c:pt idx="182">
                  <c:v>4.5838098380091594</c:v>
                </c:pt>
                <c:pt idx="183">
                  <c:v>4.6694064610998334</c:v>
                </c:pt>
                <c:pt idx="184">
                  <c:v>4.6311952739260471</c:v>
                </c:pt>
                <c:pt idx="185">
                  <c:v>4.5882514411590849</c:v>
                </c:pt>
                <c:pt idx="186">
                  <c:v>4.7634972191612661</c:v>
                </c:pt>
                <c:pt idx="187">
                  <c:v>4.7789754662548596</c:v>
                </c:pt>
                <c:pt idx="188">
                  <c:v>4.511112899742475</c:v>
                </c:pt>
                <c:pt idx="189">
                  <c:v>4.5260290904643341</c:v>
                </c:pt>
                <c:pt idx="190">
                  <c:v>4.6655700583315554</c:v>
                </c:pt>
                <c:pt idx="191">
                  <c:v>4.6538162182528948</c:v>
                </c:pt>
                <c:pt idx="192">
                  <c:v>4.685180129920842</c:v>
                </c:pt>
                <c:pt idx="193">
                  <c:v>4.5892248408441318</c:v>
                </c:pt>
                <c:pt idx="194">
                  <c:v>4.4161910940025484</c:v>
                </c:pt>
                <c:pt idx="195">
                  <c:v>4.5747585473876367</c:v>
                </c:pt>
                <c:pt idx="196">
                  <c:v>4.3247031456839728</c:v>
                </c:pt>
                <c:pt idx="197">
                  <c:v>5.022267673632582</c:v>
                </c:pt>
                <c:pt idx="198">
                  <c:v>4.8822272394548971</c:v>
                </c:pt>
                <c:pt idx="199">
                  <c:v>4.7468696888335327</c:v>
                </c:pt>
                <c:pt idx="200">
                  <c:v>4.8203910909224028</c:v>
                </c:pt>
                <c:pt idx="201">
                  <c:v>4.5519945764013965</c:v>
                </c:pt>
                <c:pt idx="202">
                  <c:v>4.401145074964286</c:v>
                </c:pt>
                <c:pt idx="203">
                  <c:v>4.3646536342759914</c:v>
                </c:pt>
                <c:pt idx="204">
                  <c:v>4.2281014005261879</c:v>
                </c:pt>
                <c:pt idx="205">
                  <c:v>4.417589845028477</c:v>
                </c:pt>
                <c:pt idx="206">
                  <c:v>4.8153356217932268</c:v>
                </c:pt>
                <c:pt idx="207">
                  <c:v>5.0365178728407578</c:v>
                </c:pt>
                <c:pt idx="208">
                  <c:v>4.9768647235177017</c:v>
                </c:pt>
                <c:pt idx="209">
                  <c:v>4.9428642622682712</c:v>
                </c:pt>
                <c:pt idx="210">
                  <c:v>4.78296840941612</c:v>
                </c:pt>
                <c:pt idx="211">
                  <c:v>4.8952271133460288</c:v>
                </c:pt>
                <c:pt idx="212">
                  <c:v>4.7495068589765825</c:v>
                </c:pt>
                <c:pt idx="213">
                  <c:v>5.5106959381501532</c:v>
                </c:pt>
                <c:pt idx="214">
                  <c:v>6.3886061882552792</c:v>
                </c:pt>
                <c:pt idx="215">
                  <c:v>5.1415926041442068</c:v>
                </c:pt>
                <c:pt idx="216">
                  <c:v>5.1888764434114467</c:v>
                </c:pt>
                <c:pt idx="217">
                  <c:v>5.0579026808077678</c:v>
                </c:pt>
                <c:pt idx="218">
                  <c:v>4.960254173983718</c:v>
                </c:pt>
                <c:pt idx="219">
                  <c:v>4.8547916287575132</c:v>
                </c:pt>
                <c:pt idx="220">
                  <c:v>4.9303175516882316</c:v>
                </c:pt>
                <c:pt idx="221">
                  <c:v>4.7760723381353909</c:v>
                </c:pt>
                <c:pt idx="222">
                  <c:v>4.6924024333405292</c:v>
                </c:pt>
                <c:pt idx="223">
                  <c:v>4.7255807565764751</c:v>
                </c:pt>
                <c:pt idx="224">
                  <c:v>4.7735868799851335</c:v>
                </c:pt>
                <c:pt idx="225">
                  <c:v>4.8693674558154205</c:v>
                </c:pt>
                <c:pt idx="226">
                  <c:v>4.7657325983406018</c:v>
                </c:pt>
                <c:pt idx="227">
                  <c:v>4.7001507091519681</c:v>
                </c:pt>
                <c:pt idx="228">
                  <c:v>4.7755533701655049</c:v>
                </c:pt>
                <c:pt idx="229">
                  <c:v>4.7189424162001137</c:v>
                </c:pt>
                <c:pt idx="230">
                  <c:v>4.8745436522768673</c:v>
                </c:pt>
                <c:pt idx="231">
                  <c:v>4.8657722406339321</c:v>
                </c:pt>
                <c:pt idx="232">
                  <c:v>4.8162174875114996</c:v>
                </c:pt>
                <c:pt idx="233">
                  <c:v>4.7606029616160841</c:v>
                </c:pt>
                <c:pt idx="234">
                  <c:v>4.7037924989740167</c:v>
                </c:pt>
                <c:pt idx="235">
                  <c:v>4.7284681486001361</c:v>
                </c:pt>
                <c:pt idx="236">
                  <c:v>4.8286830842749557</c:v>
                </c:pt>
                <c:pt idx="237">
                  <c:v>4.942781675521176</c:v>
                </c:pt>
                <c:pt idx="238">
                  <c:v>4.9550877963272253</c:v>
                </c:pt>
                <c:pt idx="239">
                  <c:v>4.957531611329701</c:v>
                </c:pt>
                <c:pt idx="240">
                  <c:v>4.980920239350624</c:v>
                </c:pt>
                <c:pt idx="241">
                  <c:v>5.0481152952129591</c:v>
                </c:pt>
                <c:pt idx="242">
                  <c:v>5.1161522724534656</c:v>
                </c:pt>
                <c:pt idx="243">
                  <c:v>5.1580973350985895</c:v>
                </c:pt>
                <c:pt idx="244">
                  <c:v>5.2855681096273983</c:v>
                </c:pt>
                <c:pt idx="245">
                  <c:v>5.2462033439537183</c:v>
                </c:pt>
                <c:pt idx="246">
                  <c:v>5.288503123698689</c:v>
                </c:pt>
                <c:pt idx="247">
                  <c:v>5.3571753913703759</c:v>
                </c:pt>
                <c:pt idx="248">
                  <c:v>5.4484184049800177</c:v>
                </c:pt>
                <c:pt idx="249">
                  <c:v>5.5037754585052721</c:v>
                </c:pt>
                <c:pt idx="250">
                  <c:v>5.4825898579585131</c:v>
                </c:pt>
                <c:pt idx="251">
                  <c:v>5.4663769817564845</c:v>
                </c:pt>
                <c:pt idx="252">
                  <c:v>5.2464841449360033</c:v>
                </c:pt>
                <c:pt idx="253">
                  <c:v>5.0159061606309781</c:v>
                </c:pt>
                <c:pt idx="254">
                  <c:v>5.101609605139668</c:v>
                </c:pt>
                <c:pt idx="255">
                  <c:v>5.3362246684431653</c:v>
                </c:pt>
                <c:pt idx="256">
                  <c:v>5.0758068968609438</c:v>
                </c:pt>
                <c:pt idx="257">
                  <c:v>4.8050759234422786</c:v>
                </c:pt>
                <c:pt idx="258">
                  <c:v>4.8840146244012521</c:v>
                </c:pt>
                <c:pt idx="259">
                  <c:v>4.8912435065859672</c:v>
                </c:pt>
                <c:pt idx="260">
                  <c:v>4.9780878750713295</c:v>
                </c:pt>
                <c:pt idx="261">
                  <c:v>5.1073344171742363</c:v>
                </c:pt>
                <c:pt idx="262">
                  <c:v>5.0682376347050635</c:v>
                </c:pt>
                <c:pt idx="263">
                  <c:v>5.1731627575354455</c:v>
                </c:pt>
                <c:pt idx="264">
                  <c:v>5.0851457989178979</c:v>
                </c:pt>
                <c:pt idx="265">
                  <c:v>5.2505621254169155</c:v>
                </c:pt>
                <c:pt idx="266">
                  <c:v>5.2615709373064483</c:v>
                </c:pt>
                <c:pt idx="267">
                  <c:v>5.2116520610469452</c:v>
                </c:pt>
                <c:pt idx="268">
                  <c:v>5.1977383549922118</c:v>
                </c:pt>
                <c:pt idx="269">
                  <c:v>5.2727932264293287</c:v>
                </c:pt>
                <c:pt idx="270">
                  <c:v>5.2085040534751723</c:v>
                </c:pt>
                <c:pt idx="271">
                  <c:v>5.2094567888166212</c:v>
                </c:pt>
                <c:pt idx="272">
                  <c:v>5.1868448261109661</c:v>
                </c:pt>
                <c:pt idx="273">
                  <c:v>5.1084026062653862</c:v>
                </c:pt>
                <c:pt idx="274">
                  <c:v>5.1830929375297927</c:v>
                </c:pt>
                <c:pt idx="275">
                  <c:v>5.2681966021669133</c:v>
                </c:pt>
                <c:pt idx="276">
                  <c:v>5.3475814859154296</c:v>
                </c:pt>
                <c:pt idx="277">
                  <c:v>5.3065255611205275</c:v>
                </c:pt>
                <c:pt idx="278">
                  <c:v>5.2700470868926592</c:v>
                </c:pt>
                <c:pt idx="279">
                  <c:v>5.2903333849191387</c:v>
                </c:pt>
                <c:pt idx="280">
                  <c:v>5.2942564418655094</c:v>
                </c:pt>
                <c:pt idx="281">
                  <c:v>5.3107538091636659</c:v>
                </c:pt>
                <c:pt idx="282">
                  <c:v>5.3408022282350265</c:v>
                </c:pt>
                <c:pt idx="283">
                  <c:v>5.3257568929569699</c:v>
                </c:pt>
                <c:pt idx="284">
                  <c:v>5.2631815947253342</c:v>
                </c:pt>
                <c:pt idx="285">
                  <c:v>5.2634019146937661</c:v>
                </c:pt>
                <c:pt idx="286">
                  <c:v>5.200911524064785</c:v>
                </c:pt>
                <c:pt idx="287">
                  <c:v>5.2830462655564174</c:v>
                </c:pt>
                <c:pt idx="288">
                  <c:v>5.2217523336298539</c:v>
                </c:pt>
                <c:pt idx="289">
                  <c:v>5.0812785942818426</c:v>
                </c:pt>
                <c:pt idx="290">
                  <c:v>5.1198127816347689</c:v>
                </c:pt>
                <c:pt idx="291">
                  <c:v>5.1868211930738468</c:v>
                </c:pt>
                <c:pt idx="292">
                  <c:v>5.2112648861580215</c:v>
                </c:pt>
                <c:pt idx="293">
                  <c:v>5.0411517792031617</c:v>
                </c:pt>
                <c:pt idx="294">
                  <c:v>4.9110999248776261</c:v>
                </c:pt>
                <c:pt idx="295">
                  <c:v>4.9188156456221286</c:v>
                </c:pt>
                <c:pt idx="296">
                  <c:v>4.8359592470068442</c:v>
                </c:pt>
                <c:pt idx="297">
                  <c:v>4.995903421268121</c:v>
                </c:pt>
                <c:pt idx="298">
                  <c:v>4.773108313883351</c:v>
                </c:pt>
                <c:pt idx="299">
                  <c:v>4.4809423731957283</c:v>
                </c:pt>
                <c:pt idx="300">
                  <c:v>6.0994906763592125</c:v>
                </c:pt>
                <c:pt idx="301">
                  <c:v>5.4095106654798464</c:v>
                </c:pt>
                <c:pt idx="302">
                  <c:v>5.6644590200580023</c:v>
                </c:pt>
                <c:pt idx="303">
                  <c:v>5.2570991987358591</c:v>
                </c:pt>
                <c:pt idx="304">
                  <c:v>7.479113315407667</c:v>
                </c:pt>
                <c:pt idx="305">
                  <c:v>4.8693678744442934</c:v>
                </c:pt>
                <c:pt idx="306">
                  <c:v>7.9105094483189173</c:v>
                </c:pt>
                <c:pt idx="307">
                  <c:v>9.4974566925038335</c:v>
                </c:pt>
                <c:pt idx="308">
                  <c:v>11.174869232206175</c:v>
                </c:pt>
                <c:pt idx="309">
                  <c:v>12.460951158857226</c:v>
                </c:pt>
                <c:pt idx="310">
                  <c:v>13.688687506092002</c:v>
                </c:pt>
                <c:pt idx="311">
                  <c:v>13.235990177508201</c:v>
                </c:pt>
                <c:pt idx="312">
                  <c:v>14.484191259930538</c:v>
                </c:pt>
                <c:pt idx="313">
                  <c:v>14.675527604228575</c:v>
                </c:pt>
                <c:pt idx="314">
                  <c:v>12.878587593390066</c:v>
                </c:pt>
                <c:pt idx="315">
                  <c:v>11.465180279175332</c:v>
                </c:pt>
                <c:pt idx="316">
                  <c:v>10.923537356734734</c:v>
                </c:pt>
                <c:pt idx="317">
                  <c:v>13.135805863583879</c:v>
                </c:pt>
                <c:pt idx="318">
                  <c:v>13.333968380542547</c:v>
                </c:pt>
                <c:pt idx="319">
                  <c:v>15.352686094715976</c:v>
                </c:pt>
                <c:pt idx="320">
                  <c:v>16.511378001625928</c:v>
                </c:pt>
                <c:pt idx="321">
                  <c:v>16.085667620031995</c:v>
                </c:pt>
                <c:pt idx="322">
                  <c:v>16.232599577895062</c:v>
                </c:pt>
                <c:pt idx="323">
                  <c:v>16.516802521687506</c:v>
                </c:pt>
                <c:pt idx="324">
                  <c:v>17.381095690160514</c:v>
                </c:pt>
                <c:pt idx="325">
                  <c:v>18.405616685983993</c:v>
                </c:pt>
                <c:pt idx="326">
                  <c:v>18.511178556730457</c:v>
                </c:pt>
                <c:pt idx="327">
                  <c:v>19.139674868198096</c:v>
                </c:pt>
                <c:pt idx="328">
                  <c:v>20.250439664121572</c:v>
                </c:pt>
                <c:pt idx="329">
                  <c:v>17.869658011054732</c:v>
                </c:pt>
                <c:pt idx="330">
                  <c:v>16.926348313618057</c:v>
                </c:pt>
                <c:pt idx="331">
                  <c:v>16.422168032388409</c:v>
                </c:pt>
                <c:pt idx="332">
                  <c:v>16.971910813154626</c:v>
                </c:pt>
                <c:pt idx="333">
                  <c:v>16.904895469087471</c:v>
                </c:pt>
                <c:pt idx="334">
                  <c:v>17.0161113296069</c:v>
                </c:pt>
                <c:pt idx="335">
                  <c:v>17.214281655723124</c:v>
                </c:pt>
                <c:pt idx="336">
                  <c:v>18.212484988959549</c:v>
                </c:pt>
                <c:pt idx="337">
                  <c:v>19.400707495447129</c:v>
                </c:pt>
                <c:pt idx="338">
                  <c:v>19.245653281439132</c:v>
                </c:pt>
                <c:pt idx="339">
                  <c:v>16.38945489835401</c:v>
                </c:pt>
                <c:pt idx="340">
                  <c:v>17.616021642493656</c:v>
                </c:pt>
                <c:pt idx="341">
                  <c:v>17.106637405110142</c:v>
                </c:pt>
                <c:pt idx="342">
                  <c:v>16.078041543190153</c:v>
                </c:pt>
                <c:pt idx="343">
                  <c:v>17.466500622908285</c:v>
                </c:pt>
                <c:pt idx="344">
                  <c:v>17.4357457221207</c:v>
                </c:pt>
                <c:pt idx="345">
                  <c:v>16.355702506999691</c:v>
                </c:pt>
                <c:pt idx="346">
                  <c:v>16.831369264520301</c:v>
                </c:pt>
                <c:pt idx="347">
                  <c:v>22.020335463784171</c:v>
                </c:pt>
                <c:pt idx="348">
                  <c:v>25.475719468996093</c:v>
                </c:pt>
                <c:pt idx="349">
                  <c:v>20.447640285211548</c:v>
                </c:pt>
                <c:pt idx="350">
                  <c:v>19.789584196251973</c:v>
                </c:pt>
                <c:pt idx="351">
                  <c:v>19.09416073732714</c:v>
                </c:pt>
                <c:pt idx="352">
                  <c:v>18.267540440978827</c:v>
                </c:pt>
                <c:pt idx="353">
                  <c:v>17.771274183047758</c:v>
                </c:pt>
                <c:pt idx="354">
                  <c:v>16.943524758015403</c:v>
                </c:pt>
                <c:pt idx="355">
                  <c:v>17.357648414916618</c:v>
                </c:pt>
                <c:pt idx="356">
                  <c:v>17.331065500643057</c:v>
                </c:pt>
                <c:pt idx="357">
                  <c:v>19.958050086997126</c:v>
                </c:pt>
                <c:pt idx="358">
                  <c:v>20.02315316221409</c:v>
                </c:pt>
                <c:pt idx="359">
                  <c:v>17.413563572241983</c:v>
                </c:pt>
                <c:pt idx="360">
                  <c:v>16.66969502310382</c:v>
                </c:pt>
                <c:pt idx="361">
                  <c:v>16.974613307606852</c:v>
                </c:pt>
                <c:pt idx="362">
                  <c:v>17.197197219631349</c:v>
                </c:pt>
                <c:pt idx="363">
                  <c:v>16.967650706516345</c:v>
                </c:pt>
                <c:pt idx="364">
                  <c:v>16.201245177782102</c:v>
                </c:pt>
                <c:pt idx="365">
                  <c:v>15.560377103329287</c:v>
                </c:pt>
                <c:pt idx="366">
                  <c:v>15.831642222480504</c:v>
                </c:pt>
                <c:pt idx="367">
                  <c:v>14.785573649695868</c:v>
                </c:pt>
                <c:pt idx="368">
                  <c:v>13.640679196348069</c:v>
                </c:pt>
                <c:pt idx="369">
                  <c:v>13.733315492630405</c:v>
                </c:pt>
                <c:pt idx="370">
                  <c:v>13.623122320035121</c:v>
                </c:pt>
                <c:pt idx="371">
                  <c:v>13.46615748244248</c:v>
                </c:pt>
                <c:pt idx="372">
                  <c:v>14.322790992769985</c:v>
                </c:pt>
                <c:pt idx="373">
                  <c:v>14.029547988807163</c:v>
                </c:pt>
                <c:pt idx="374">
                  <c:v>13.996342741006471</c:v>
                </c:pt>
                <c:pt idx="375">
                  <c:v>13.913291390639424</c:v>
                </c:pt>
                <c:pt idx="376">
                  <c:v>13.847503401341577</c:v>
                </c:pt>
                <c:pt idx="377">
                  <c:v>13.561144043188216</c:v>
                </c:pt>
                <c:pt idx="378">
                  <c:v>13.431562148919147</c:v>
                </c:pt>
                <c:pt idx="379">
                  <c:v>13.015431072507521</c:v>
                </c:pt>
                <c:pt idx="380">
                  <c:v>13.272036921280613</c:v>
                </c:pt>
                <c:pt idx="381">
                  <c:v>12.904331841568373</c:v>
                </c:pt>
                <c:pt idx="382">
                  <c:v>12.661486440716004</c:v>
                </c:pt>
                <c:pt idx="383">
                  <c:v>12.898755460825315</c:v>
                </c:pt>
                <c:pt idx="384">
                  <c:v>12.859142572304062</c:v>
                </c:pt>
                <c:pt idx="385">
                  <c:v>12.456337147572382</c:v>
                </c:pt>
                <c:pt idx="386">
                  <c:v>12.228570142912881</c:v>
                </c:pt>
                <c:pt idx="387">
                  <c:v>11.926356761951181</c:v>
                </c:pt>
                <c:pt idx="388">
                  <c:v>11.818748843326297</c:v>
                </c:pt>
                <c:pt idx="389">
                  <c:v>11.856953760835866</c:v>
                </c:pt>
                <c:pt idx="390">
                  <c:v>11.595929601611852</c:v>
                </c:pt>
                <c:pt idx="391">
                  <c:v>11.501642631981117</c:v>
                </c:pt>
                <c:pt idx="392">
                  <c:v>11.654395714818838</c:v>
                </c:pt>
                <c:pt idx="393">
                  <c:v>12.013009186452928</c:v>
                </c:pt>
                <c:pt idx="394">
                  <c:v>12.883743786688617</c:v>
                </c:pt>
                <c:pt idx="395">
                  <c:v>14.598003933408782</c:v>
                </c:pt>
                <c:pt idx="396">
                  <c:v>12.645858618857499</c:v>
                </c:pt>
                <c:pt idx="397">
                  <c:v>12.334005178301382</c:v>
                </c:pt>
                <c:pt idx="398">
                  <c:v>12.03228460985304</c:v>
                </c:pt>
                <c:pt idx="399">
                  <c:v>11.613314438587054</c:v>
                </c:pt>
                <c:pt idx="400">
                  <c:v>10.836625145793235</c:v>
                </c:pt>
                <c:pt idx="401">
                  <c:v>10.860787967223926</c:v>
                </c:pt>
                <c:pt idx="402">
                  <c:v>10.950151968239425</c:v>
                </c:pt>
                <c:pt idx="403">
                  <c:v>10.83091379834072</c:v>
                </c:pt>
                <c:pt idx="404">
                  <c:v>10.425958321733152</c:v>
                </c:pt>
                <c:pt idx="405">
                  <c:v>9.9232412478803855</c:v>
                </c:pt>
                <c:pt idx="406">
                  <c:v>9.6017831521148054</c:v>
                </c:pt>
                <c:pt idx="407">
                  <c:v>9.9658181598681495</c:v>
                </c:pt>
                <c:pt idx="408">
                  <c:v>10.37358216070359</c:v>
                </c:pt>
                <c:pt idx="409">
                  <c:v>10.529791438264137</c:v>
                </c:pt>
                <c:pt idx="410">
                  <c:v>10.663359068571749</c:v>
                </c:pt>
                <c:pt idx="411">
                  <c:v>10.772094517750332</c:v>
                </c:pt>
                <c:pt idx="412">
                  <c:v>9.5893695446538434</c:v>
                </c:pt>
                <c:pt idx="413">
                  <c:v>8.5207944173616266</c:v>
                </c:pt>
                <c:pt idx="414">
                  <c:v>8.165885262239259</c:v>
                </c:pt>
                <c:pt idx="415">
                  <c:v>7.6281974770826748</c:v>
                </c:pt>
                <c:pt idx="416">
                  <c:v>8.0862332428032442</c:v>
                </c:pt>
                <c:pt idx="417">
                  <c:v>8.2785596908819823</c:v>
                </c:pt>
                <c:pt idx="418">
                  <c:v>8.8877049411108846</c:v>
                </c:pt>
                <c:pt idx="419">
                  <c:v>8.2628699763137075</c:v>
                </c:pt>
                <c:pt idx="420">
                  <c:v>9.0185758051628433</c:v>
                </c:pt>
                <c:pt idx="421">
                  <c:v>8.8072758101272424</c:v>
                </c:pt>
                <c:pt idx="422">
                  <c:v>8.5072469986711603</c:v>
                </c:pt>
                <c:pt idx="423">
                  <c:v>11.938283569119916</c:v>
                </c:pt>
                <c:pt idx="424">
                  <c:v>11.397563177565349</c:v>
                </c:pt>
                <c:pt idx="425">
                  <c:v>11.006868880672634</c:v>
                </c:pt>
                <c:pt idx="426">
                  <c:v>12.924282175021233</c:v>
                </c:pt>
                <c:pt idx="427">
                  <c:v>13.664900195593244</c:v>
                </c:pt>
                <c:pt idx="428">
                  <c:v>12.068585985593794</c:v>
                </c:pt>
                <c:pt idx="429">
                  <c:v>8.4514773777977794</c:v>
                </c:pt>
                <c:pt idx="430">
                  <c:v>6.3451410355117224</c:v>
                </c:pt>
                <c:pt idx="431">
                  <c:v>5.4280871101875281</c:v>
                </c:pt>
                <c:pt idx="432">
                  <c:v>5.416833631761838</c:v>
                </c:pt>
                <c:pt idx="433">
                  <c:v>7.0818010336977206</c:v>
                </c:pt>
                <c:pt idx="434">
                  <c:v>10.526196082560118</c:v>
                </c:pt>
                <c:pt idx="435">
                  <c:v>12.781584414855638</c:v>
                </c:pt>
                <c:pt idx="436">
                  <c:v>12.928321470151136</c:v>
                </c:pt>
                <c:pt idx="437">
                  <c:v>8.6654933715628495</c:v>
                </c:pt>
                <c:pt idx="438">
                  <c:v>7.6999337810083199</c:v>
                </c:pt>
                <c:pt idx="439">
                  <c:v>8.2230887848319867</c:v>
                </c:pt>
                <c:pt idx="440">
                  <c:v>7.1137106798222565</c:v>
                </c:pt>
                <c:pt idx="441">
                  <c:v>5.8938744095481015</c:v>
                </c:pt>
                <c:pt idx="442">
                  <c:v>5.714307911959561</c:v>
                </c:pt>
                <c:pt idx="443">
                  <c:v>6.5358083652794106</c:v>
                </c:pt>
                <c:pt idx="444">
                  <c:v>8.713341863323917</c:v>
                </c:pt>
                <c:pt idx="445">
                  <c:v>9.2156361561311524</c:v>
                </c:pt>
                <c:pt idx="446">
                  <c:v>9.6708635842186439</c:v>
                </c:pt>
                <c:pt idx="447">
                  <c:v>10.548241572626612</c:v>
                </c:pt>
                <c:pt idx="448">
                  <c:v>11.451719877214265</c:v>
                </c:pt>
                <c:pt idx="449">
                  <c:v>10.593936684586977</c:v>
                </c:pt>
                <c:pt idx="450">
                  <c:v>10.386038609037664</c:v>
                </c:pt>
                <c:pt idx="451">
                  <c:v>10.191783526167631</c:v>
                </c:pt>
                <c:pt idx="452">
                  <c:v>10.246156081262665</c:v>
                </c:pt>
                <c:pt idx="453">
                  <c:v>10.465489356004625</c:v>
                </c:pt>
                <c:pt idx="454">
                  <c:v>10.661075265953038</c:v>
                </c:pt>
                <c:pt idx="455">
                  <c:v>11.370554886920781</c:v>
                </c:pt>
                <c:pt idx="456">
                  <c:v>11.403553199573809</c:v>
                </c:pt>
                <c:pt idx="457">
                  <c:v>11.665320888816488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1A-4158-8EA8-36B1CE2DD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'014C'!$V$11:$W$11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'014C'!$R$14:$R$950</c:f>
              <c:numCache>
                <c:formatCode>0.0</c:formatCode>
                <c:ptCount val="937"/>
                <c:pt idx="0">
                  <c:v>2.726682783411619</c:v>
                </c:pt>
                <c:pt idx="1">
                  <c:v>2.924696290906982</c:v>
                </c:pt>
                <c:pt idx="2">
                  <c:v>2.6484386044916994</c:v>
                </c:pt>
                <c:pt idx="3">
                  <c:v>2.1965772411575473</c:v>
                </c:pt>
                <c:pt idx="4">
                  <c:v>2.5933551580328089</c:v>
                </c:pt>
                <c:pt idx="5">
                  <c:v>2.9790860128186951</c:v>
                </c:pt>
                <c:pt idx="6">
                  <c:v>2.9413350528269047</c:v>
                </c:pt>
                <c:pt idx="7">
                  <c:v>3.0330049605531548</c:v>
                </c:pt>
                <c:pt idx="8">
                  <c:v>3.4714320497476989</c:v>
                </c:pt>
                <c:pt idx="9">
                  <c:v>3.4507736983241339</c:v>
                </c:pt>
                <c:pt idx="10">
                  <c:v>3.8921866983070417</c:v>
                </c:pt>
                <c:pt idx="11">
                  <c:v>3.7498331815907648</c:v>
                </c:pt>
                <c:pt idx="12">
                  <c:v>3.2462068216259512</c:v>
                </c:pt>
                <c:pt idx="13">
                  <c:v>4.1957904188084427</c:v>
                </c:pt>
                <c:pt idx="14">
                  <c:v>4.5988614264487175</c:v>
                </c:pt>
                <c:pt idx="15">
                  <c:v>4.6933248899582409</c:v>
                </c:pt>
                <c:pt idx="16">
                  <c:v>4.5059334957810888</c:v>
                </c:pt>
                <c:pt idx="17">
                  <c:v>4.3562382654297656</c:v>
                </c:pt>
                <c:pt idx="18">
                  <c:v>3.49183681525954</c:v>
                </c:pt>
                <c:pt idx="19">
                  <c:v>2.5127443520485993</c:v>
                </c:pt>
                <c:pt idx="20">
                  <c:v>2.6872363462227109</c:v>
                </c:pt>
                <c:pt idx="21">
                  <c:v>3.6242476866795874</c:v>
                </c:pt>
                <c:pt idx="22">
                  <c:v>5.2240175901193586</c:v>
                </c:pt>
                <c:pt idx="23">
                  <c:v>5.6912836284595283</c:v>
                </c:pt>
                <c:pt idx="24">
                  <c:v>4.9268488017402721</c:v>
                </c:pt>
                <c:pt idx="25">
                  <c:v>5.045962169350398</c:v>
                </c:pt>
                <c:pt idx="26">
                  <c:v>4.0385739190289653</c:v>
                </c:pt>
                <c:pt idx="27">
                  <c:v>3.4809127155153217</c:v>
                </c:pt>
                <c:pt idx="28">
                  <c:v>3.5370053586987185</c:v>
                </c:pt>
                <c:pt idx="29">
                  <c:v>3.8301603095438344</c:v>
                </c:pt>
                <c:pt idx="30">
                  <c:v>3.8824958159304521</c:v>
                </c:pt>
                <c:pt idx="31">
                  <c:v>4.5322698572506877</c:v>
                </c:pt>
                <c:pt idx="32">
                  <c:v>3.0892646434162807</c:v>
                </c:pt>
                <c:pt idx="33">
                  <c:v>3.2541422107741158</c:v>
                </c:pt>
                <c:pt idx="34">
                  <c:v>3.216647359317057</c:v>
                </c:pt>
                <c:pt idx="35">
                  <c:v>3.413525801828555</c:v>
                </c:pt>
                <c:pt idx="36">
                  <c:v>3.5075159570505767</c:v>
                </c:pt>
                <c:pt idx="37">
                  <c:v>4.020168763025965</c:v>
                </c:pt>
                <c:pt idx="38">
                  <c:v>3.6996661384610912</c:v>
                </c:pt>
                <c:pt idx="39">
                  <c:v>3.5807262254337306</c:v>
                </c:pt>
                <c:pt idx="40">
                  <c:v>2.8079943465011006</c:v>
                </c:pt>
                <c:pt idx="41">
                  <c:v>3.4318616366133745</c:v>
                </c:pt>
                <c:pt idx="42">
                  <c:v>3.0901960457751287</c:v>
                </c:pt>
                <c:pt idx="43">
                  <c:v>3.2479854258455121</c:v>
                </c:pt>
                <c:pt idx="44">
                  <c:v>3.3457475357895903</c:v>
                </c:pt>
                <c:pt idx="45">
                  <c:v>2.8998081715264501</c:v>
                </c:pt>
                <c:pt idx="46">
                  <c:v>4.0261207286838161</c:v>
                </c:pt>
                <c:pt idx="47">
                  <c:v>1.8740492596826526</c:v>
                </c:pt>
                <c:pt idx="48">
                  <c:v>3.2862335722354072</c:v>
                </c:pt>
                <c:pt idx="49">
                  <c:v>3.8670896820264882</c:v>
                </c:pt>
                <c:pt idx="50">
                  <c:v>3.8758141322290052</c:v>
                </c:pt>
                <c:pt idx="51">
                  <c:v>3.454430380184915</c:v>
                </c:pt>
                <c:pt idx="52">
                  <c:v>3.8575396869253127</c:v>
                </c:pt>
                <c:pt idx="53">
                  <c:v>4.653122187523465</c:v>
                </c:pt>
                <c:pt idx="54">
                  <c:v>8.6089821524966155</c:v>
                </c:pt>
                <c:pt idx="55">
                  <c:v>4.848698794496852</c:v>
                </c:pt>
                <c:pt idx="56">
                  <c:v>5.0512284010676565</c:v>
                </c:pt>
                <c:pt idx="57">
                  <c:v>3.4840862931283341</c:v>
                </c:pt>
                <c:pt idx="58">
                  <c:v>2.8923763926493318</c:v>
                </c:pt>
                <c:pt idx="59">
                  <c:v>2.514667413166356</c:v>
                </c:pt>
                <c:pt idx="60">
                  <c:v>3.5013154535556303</c:v>
                </c:pt>
                <c:pt idx="61">
                  <c:v>3.6730256834997284</c:v>
                </c:pt>
                <c:pt idx="62">
                  <c:v>2.9958910412064466</c:v>
                </c:pt>
                <c:pt idx="63">
                  <c:v>4.1706043383467009</c:v>
                </c:pt>
                <c:pt idx="64">
                  <c:v>5.0925638170165568</c:v>
                </c:pt>
                <c:pt idx="65">
                  <c:v>5.434707437616324</c:v>
                </c:pt>
                <c:pt idx="66">
                  <c:v>5.7871959179785746</c:v>
                </c:pt>
                <c:pt idx="67">
                  <c:v>5.946544544751621</c:v>
                </c:pt>
                <c:pt idx="68">
                  <c:v>6.3066115278434713</c:v>
                </c:pt>
                <c:pt idx="69">
                  <c:v>6.0863195053569576</c:v>
                </c:pt>
                <c:pt idx="70">
                  <c:v>5.4847347059653533</c:v>
                </c:pt>
                <c:pt idx="71">
                  <c:v>5.3255962642090227</c:v>
                </c:pt>
                <c:pt idx="72">
                  <c:v>5.2108434344175318</c:v>
                </c:pt>
                <c:pt idx="73">
                  <c:v>4.6566984796817366</c:v>
                </c:pt>
                <c:pt idx="74">
                  <c:v>3.6839560732285728</c:v>
                </c:pt>
                <c:pt idx="75">
                  <c:v>3.1196441250061571</c:v>
                </c:pt>
                <c:pt idx="76">
                  <c:v>2.7117265774936485</c:v>
                </c:pt>
                <c:pt idx="77">
                  <c:v>2.4021972797604914</c:v>
                </c:pt>
                <c:pt idx="78">
                  <c:v>2.160452654476011</c:v>
                </c:pt>
                <c:pt idx="79">
                  <c:v>2.1946515323720295</c:v>
                </c:pt>
                <c:pt idx="80">
                  <c:v>2.4089245763671081</c:v>
                </c:pt>
                <c:pt idx="81">
                  <c:v>2.4714238348323834</c:v>
                </c:pt>
                <c:pt idx="82">
                  <c:v>2.1524337842998915</c:v>
                </c:pt>
                <c:pt idx="83">
                  <c:v>2.3734878583415644</c:v>
                </c:pt>
                <c:pt idx="84">
                  <c:v>2.0653228692345738</c:v>
                </c:pt>
                <c:pt idx="85">
                  <c:v>1.9527262094977409</c:v>
                </c:pt>
                <c:pt idx="86">
                  <c:v>2.3233452173134306</c:v>
                </c:pt>
                <c:pt idx="87">
                  <c:v>4.3596768753563424</c:v>
                </c:pt>
                <c:pt idx="88">
                  <c:v>3.2075696211178806</c:v>
                </c:pt>
                <c:pt idx="89">
                  <c:v>0.64158664876444893</c:v>
                </c:pt>
                <c:pt idx="90">
                  <c:v>0.97058298693065026</c:v>
                </c:pt>
                <c:pt idx="91">
                  <c:v>1.7576670921282067</c:v>
                </c:pt>
                <c:pt idx="92">
                  <c:v>3.0143479683594889</c:v>
                </c:pt>
                <c:pt idx="93">
                  <c:v>1.3135308200803042</c:v>
                </c:pt>
                <c:pt idx="94">
                  <c:v>2.2301619483579058</c:v>
                </c:pt>
                <c:pt idx="95">
                  <c:v>2.0466853044957198</c:v>
                </c:pt>
                <c:pt idx="96">
                  <c:v>1.7737353709627621</c:v>
                </c:pt>
                <c:pt idx="97">
                  <c:v>2.3170838862357082</c:v>
                </c:pt>
                <c:pt idx="98">
                  <c:v>1.6211206434397183</c:v>
                </c:pt>
                <c:pt idx="99">
                  <c:v>1.673659476574916</c:v>
                </c:pt>
                <c:pt idx="100">
                  <c:v>2.147807134005534</c:v>
                </c:pt>
                <c:pt idx="101">
                  <c:v>1.1994107067931163</c:v>
                </c:pt>
                <c:pt idx="102">
                  <c:v>1.5762184405249364</c:v>
                </c:pt>
                <c:pt idx="103">
                  <c:v>2.3531621187340446</c:v>
                </c:pt>
                <c:pt idx="104">
                  <c:v>1.6917244880849798</c:v>
                </c:pt>
                <c:pt idx="105">
                  <c:v>1.6012767758127056</c:v>
                </c:pt>
                <c:pt idx="106">
                  <c:v>1.5480381771359397</c:v>
                </c:pt>
                <c:pt idx="107">
                  <c:v>1.5714587630350483</c:v>
                </c:pt>
                <c:pt idx="108">
                  <c:v>1.7563843602134119</c:v>
                </c:pt>
                <c:pt idx="109">
                  <c:v>1.8537196276766632</c:v>
                </c:pt>
                <c:pt idx="110">
                  <c:v>1.9644077909455115</c:v>
                </c:pt>
                <c:pt idx="111">
                  <c:v>1.8498913590189112</c:v>
                </c:pt>
                <c:pt idx="112">
                  <c:v>1.647881498643889</c:v>
                </c:pt>
                <c:pt idx="113">
                  <c:v>1.5871269232904706</c:v>
                </c:pt>
                <c:pt idx="114">
                  <c:v>1.5233075712228827</c:v>
                </c:pt>
                <c:pt idx="115">
                  <c:v>1.4831935884991581</c:v>
                </c:pt>
                <c:pt idx="116">
                  <c:v>1.703756376204232</c:v>
                </c:pt>
                <c:pt idx="117">
                  <c:v>1.7182172968081995</c:v>
                </c:pt>
                <c:pt idx="118">
                  <c:v>1.7791544224184923</c:v>
                </c:pt>
                <c:pt idx="119">
                  <c:v>1.5724347186397105</c:v>
                </c:pt>
                <c:pt idx="120">
                  <c:v>1.8823798183065767</c:v>
                </c:pt>
                <c:pt idx="121">
                  <c:v>2.2963464353722722</c:v>
                </c:pt>
                <c:pt idx="122">
                  <c:v>2.2507542532698026</c:v>
                </c:pt>
                <c:pt idx="123">
                  <c:v>2.1928737124348521</c:v>
                </c:pt>
                <c:pt idx="124">
                  <c:v>1.9642092660339128</c:v>
                </c:pt>
                <c:pt idx="125">
                  <c:v>1.887973774707179</c:v>
                </c:pt>
                <c:pt idx="126">
                  <c:v>1.8889330024476081</c:v>
                </c:pt>
                <c:pt idx="127">
                  <c:v>1.5923440221222089</c:v>
                </c:pt>
                <c:pt idx="128">
                  <c:v>1.4051421768889691</c:v>
                </c:pt>
                <c:pt idx="129">
                  <c:v>1.2269142963090922</c:v>
                </c:pt>
                <c:pt idx="130">
                  <c:v>1.4305010937190248</c:v>
                </c:pt>
                <c:pt idx="131">
                  <c:v>1.5526555264604927</c:v>
                </c:pt>
                <c:pt idx="132">
                  <c:v>1.6996290755432544</c:v>
                </c:pt>
                <c:pt idx="133">
                  <c:v>1.3216055864326841</c:v>
                </c:pt>
                <c:pt idx="134">
                  <c:v>1.2939579983800142</c:v>
                </c:pt>
                <c:pt idx="135">
                  <c:v>1.6473622125141314</c:v>
                </c:pt>
                <c:pt idx="136">
                  <c:v>1.7176044659171081</c:v>
                </c:pt>
                <c:pt idx="137">
                  <c:v>1.8377773146801997</c:v>
                </c:pt>
                <c:pt idx="138">
                  <c:v>1.4090979291873307</c:v>
                </c:pt>
                <c:pt idx="139">
                  <c:v>1.2908063381950849</c:v>
                </c:pt>
                <c:pt idx="140">
                  <c:v>1.3919384577471638</c:v>
                </c:pt>
                <c:pt idx="141">
                  <c:v>1.536665406435525</c:v>
                </c:pt>
                <c:pt idx="142">
                  <c:v>1.4676802821523971</c:v>
                </c:pt>
                <c:pt idx="143">
                  <c:v>1.4879370685964071</c:v>
                </c:pt>
                <c:pt idx="144">
                  <c:v>1.2373580886116617</c:v>
                </c:pt>
                <c:pt idx="145">
                  <c:v>1.2486180759317587</c:v>
                </c:pt>
                <c:pt idx="146">
                  <c:v>1.5281686991531944</c:v>
                </c:pt>
                <c:pt idx="147">
                  <c:v>1.4890607655061106</c:v>
                </c:pt>
                <c:pt idx="148">
                  <c:v>1.5631218424607598</c:v>
                </c:pt>
                <c:pt idx="149">
                  <c:v>1.6009266549732586</c:v>
                </c:pt>
                <c:pt idx="150">
                  <c:v>2.0660581022737485</c:v>
                </c:pt>
                <c:pt idx="151">
                  <c:v>1.4244348011689689</c:v>
                </c:pt>
                <c:pt idx="152">
                  <c:v>0.96185584651182954</c:v>
                </c:pt>
                <c:pt idx="153">
                  <c:v>1.1266820682818293</c:v>
                </c:pt>
                <c:pt idx="154">
                  <c:v>1.0939364657414881</c:v>
                </c:pt>
                <c:pt idx="155">
                  <c:v>0.95598611590466698</c:v>
                </c:pt>
                <c:pt idx="156">
                  <c:v>1.0574375075867448</c:v>
                </c:pt>
                <c:pt idx="157">
                  <c:v>1.1645048203360391</c:v>
                </c:pt>
                <c:pt idx="158">
                  <c:v>1.2491255291823145</c:v>
                </c:pt>
                <c:pt idx="159">
                  <c:v>1.3131154084954637</c:v>
                </c:pt>
                <c:pt idx="160">
                  <c:v>1.2427410035960629</c:v>
                </c:pt>
                <c:pt idx="161">
                  <c:v>1.3212067763476643</c:v>
                </c:pt>
                <c:pt idx="162">
                  <c:v>1.3139905030938284</c:v>
                </c:pt>
                <c:pt idx="163">
                  <c:v>1.4381947301136118</c:v>
                </c:pt>
                <c:pt idx="164">
                  <c:v>1.4025277632176285</c:v>
                </c:pt>
                <c:pt idx="165">
                  <c:v>1.2302555608040164</c:v>
                </c:pt>
                <c:pt idx="166">
                  <c:v>1.1886081575208212</c:v>
                </c:pt>
                <c:pt idx="167">
                  <c:v>1.2282593280248351</c:v>
                </c:pt>
                <c:pt idx="168">
                  <c:v>1.3533865892951464</c:v>
                </c:pt>
                <c:pt idx="169">
                  <c:v>1.4584386850551836</c:v>
                </c:pt>
                <c:pt idx="170">
                  <c:v>1.3489269327676852</c:v>
                </c:pt>
                <c:pt idx="171">
                  <c:v>1.33507084153619</c:v>
                </c:pt>
                <c:pt idx="172">
                  <c:v>1.4032099018103321</c:v>
                </c:pt>
                <c:pt idx="173">
                  <c:v>1.4589508971843927</c:v>
                </c:pt>
                <c:pt idx="174">
                  <c:v>1.7059583281137485</c:v>
                </c:pt>
                <c:pt idx="175">
                  <c:v>1.6929731921528091</c:v>
                </c:pt>
                <c:pt idx="176">
                  <c:v>1.845247280488401</c:v>
                </c:pt>
                <c:pt idx="177">
                  <c:v>1.8924520541094911</c:v>
                </c:pt>
                <c:pt idx="178">
                  <c:v>1.659926202666093</c:v>
                </c:pt>
                <c:pt idx="179">
                  <c:v>1.59421658574855</c:v>
                </c:pt>
                <c:pt idx="180">
                  <c:v>1.6645222829540074</c:v>
                </c:pt>
                <c:pt idx="181">
                  <c:v>1.7150228253811943</c:v>
                </c:pt>
                <c:pt idx="182">
                  <c:v>1.8360955299891766</c:v>
                </c:pt>
                <c:pt idx="183">
                  <c:v>1.8941112680907597</c:v>
                </c:pt>
                <c:pt idx="184">
                  <c:v>1.9363466652761032</c:v>
                </c:pt>
                <c:pt idx="185">
                  <c:v>1.9815329023270951</c:v>
                </c:pt>
                <c:pt idx="186">
                  <c:v>1.9194867874241948</c:v>
                </c:pt>
                <c:pt idx="187">
                  <c:v>1.9045988985456535</c:v>
                </c:pt>
                <c:pt idx="188">
                  <c:v>1.8680880578318533</c:v>
                </c:pt>
                <c:pt idx="189">
                  <c:v>1.7522564193230381</c:v>
                </c:pt>
                <c:pt idx="190">
                  <c:v>1.8562407520085791</c:v>
                </c:pt>
                <c:pt idx="191">
                  <c:v>1.9847328109107121</c:v>
                </c:pt>
                <c:pt idx="192">
                  <c:v>1.8912991290148502</c:v>
                </c:pt>
                <c:pt idx="193">
                  <c:v>1.7486721790893172</c:v>
                </c:pt>
                <c:pt idx="194">
                  <c:v>1.3410879299266436</c:v>
                </c:pt>
                <c:pt idx="195">
                  <c:v>1.9089448821237074</c:v>
                </c:pt>
                <c:pt idx="196">
                  <c:v>2.0330268376755201</c:v>
                </c:pt>
                <c:pt idx="197">
                  <c:v>1.8675627323457622</c:v>
                </c:pt>
                <c:pt idx="198">
                  <c:v>1.6280393447390205</c:v>
                </c:pt>
                <c:pt idx="199">
                  <c:v>1.7535642861891594</c:v>
                </c:pt>
                <c:pt idx="200">
                  <c:v>1.8110927882831536</c:v>
                </c:pt>
                <c:pt idx="201">
                  <c:v>1.8388605965187752</c:v>
                </c:pt>
                <c:pt idx="202">
                  <c:v>1.7677613910204726</c:v>
                </c:pt>
                <c:pt idx="203">
                  <c:v>1.7555069417479843</c:v>
                </c:pt>
                <c:pt idx="204">
                  <c:v>1.7997247187282992</c:v>
                </c:pt>
                <c:pt idx="205">
                  <c:v>1.8843675521928627</c:v>
                </c:pt>
                <c:pt idx="206">
                  <c:v>1.9870471293109944</c:v>
                </c:pt>
                <c:pt idx="207">
                  <c:v>2.0418661704127348</c:v>
                </c:pt>
                <c:pt idx="208">
                  <c:v>1.962478466504566</c:v>
                </c:pt>
                <c:pt idx="209">
                  <c:v>1.8314188296890195</c:v>
                </c:pt>
                <c:pt idx="210">
                  <c:v>1.7907964276651276</c:v>
                </c:pt>
                <c:pt idx="211">
                  <c:v>1.7844055163884149</c:v>
                </c:pt>
                <c:pt idx="212">
                  <c:v>1.8379633570320426</c:v>
                </c:pt>
                <c:pt idx="213">
                  <c:v>1.9831159733316308</c:v>
                </c:pt>
                <c:pt idx="214">
                  <c:v>1.8619497556504709</c:v>
                </c:pt>
                <c:pt idx="215">
                  <c:v>1.9550488082158004</c:v>
                </c:pt>
                <c:pt idx="216">
                  <c:v>1.6328375396211965</c:v>
                </c:pt>
                <c:pt idx="217">
                  <c:v>1.7916476736341342</c:v>
                </c:pt>
                <c:pt idx="218">
                  <c:v>1.8243987780357431</c:v>
                </c:pt>
                <c:pt idx="219">
                  <c:v>1.8111050321856841</c:v>
                </c:pt>
                <c:pt idx="220">
                  <c:v>1.8412947132423765</c:v>
                </c:pt>
                <c:pt idx="221">
                  <c:v>1.9096747725555845</c:v>
                </c:pt>
                <c:pt idx="222">
                  <c:v>1.906242671629885</c:v>
                </c:pt>
                <c:pt idx="223">
                  <c:v>1.8359932070393574</c:v>
                </c:pt>
                <c:pt idx="224">
                  <c:v>1.8737650565789867</c:v>
                </c:pt>
                <c:pt idx="225">
                  <c:v>1.9323481698125113</c:v>
                </c:pt>
                <c:pt idx="226">
                  <c:v>2.065531269205469</c:v>
                </c:pt>
                <c:pt idx="227">
                  <c:v>2.089071502002775</c:v>
                </c:pt>
                <c:pt idx="228">
                  <c:v>2.0596657853465357</c:v>
                </c:pt>
                <c:pt idx="229">
                  <c:v>2.0517948133108495</c:v>
                </c:pt>
                <c:pt idx="230">
                  <c:v>2.0005347257147807</c:v>
                </c:pt>
                <c:pt idx="231">
                  <c:v>2.0483230587379602</c:v>
                </c:pt>
                <c:pt idx="232">
                  <c:v>2.1144750909241803</c:v>
                </c:pt>
                <c:pt idx="233">
                  <c:v>2.1754807564770551</c:v>
                </c:pt>
                <c:pt idx="234">
                  <c:v>2.0812619553890008</c:v>
                </c:pt>
                <c:pt idx="235">
                  <c:v>2.0673594727219347</c:v>
                </c:pt>
                <c:pt idx="236">
                  <c:v>2.0055570565009986</c:v>
                </c:pt>
                <c:pt idx="237">
                  <c:v>1.9833271704444724</c:v>
                </c:pt>
                <c:pt idx="238">
                  <c:v>2.055485511787766</c:v>
                </c:pt>
                <c:pt idx="239">
                  <c:v>2.0969082415321103</c:v>
                </c:pt>
                <c:pt idx="240">
                  <c:v>2.1136682123879553</c:v>
                </c:pt>
                <c:pt idx="241">
                  <c:v>2.0838994383983445</c:v>
                </c:pt>
                <c:pt idx="242">
                  <c:v>2.0477375624906582</c:v>
                </c:pt>
                <c:pt idx="243">
                  <c:v>1.9954803388544755</c:v>
                </c:pt>
                <c:pt idx="244">
                  <c:v>1.9310974919241559</c:v>
                </c:pt>
                <c:pt idx="245">
                  <c:v>1.9617168713088315</c:v>
                </c:pt>
                <c:pt idx="246">
                  <c:v>1.9407101877370012</c:v>
                </c:pt>
                <c:pt idx="247">
                  <c:v>1.95030190341667</c:v>
                </c:pt>
                <c:pt idx="248">
                  <c:v>2.029311980825161</c:v>
                </c:pt>
                <c:pt idx="249">
                  <c:v>1.9903246930041794</c:v>
                </c:pt>
                <c:pt idx="250">
                  <c:v>2.0120223021977064</c:v>
                </c:pt>
                <c:pt idx="251">
                  <c:v>2.0283000349782578</c:v>
                </c:pt>
                <c:pt idx="252">
                  <c:v>1.9351063024132487</c:v>
                </c:pt>
                <c:pt idx="253">
                  <c:v>1.7734033057244396</c:v>
                </c:pt>
                <c:pt idx="254">
                  <c:v>1.7173319810902465</c:v>
                </c:pt>
                <c:pt idx="255">
                  <c:v>1.7733297210401111</c:v>
                </c:pt>
                <c:pt idx="256">
                  <c:v>1.8190482297011967</c:v>
                </c:pt>
                <c:pt idx="257">
                  <c:v>1.9271933428458374</c:v>
                </c:pt>
                <c:pt idx="258">
                  <c:v>1.9485463835177241</c:v>
                </c:pt>
                <c:pt idx="259">
                  <c:v>2.0334016564903026</c:v>
                </c:pt>
                <c:pt idx="260">
                  <c:v>2.0860365819621687</c:v>
                </c:pt>
                <c:pt idx="261">
                  <c:v>2.1149358332582646</c:v>
                </c:pt>
                <c:pt idx="262">
                  <c:v>2.0851749603527221</c:v>
                </c:pt>
                <c:pt idx="263">
                  <c:v>2.0005092864017828</c:v>
                </c:pt>
                <c:pt idx="264">
                  <c:v>2.0313818387794469</c:v>
                </c:pt>
                <c:pt idx="265">
                  <c:v>2.012993388381616</c:v>
                </c:pt>
                <c:pt idx="266">
                  <c:v>2.0355754058001558</c:v>
                </c:pt>
                <c:pt idx="267">
                  <c:v>2.0054873888024334</c:v>
                </c:pt>
                <c:pt idx="268">
                  <c:v>1.9724881496468232</c:v>
                </c:pt>
                <c:pt idx="269">
                  <c:v>1.8991361979179717</c:v>
                </c:pt>
                <c:pt idx="270">
                  <c:v>1.8684918829443811</c:v>
                </c:pt>
                <c:pt idx="271">
                  <c:v>1.8497338908596899</c:v>
                </c:pt>
                <c:pt idx="272">
                  <c:v>1.8676063232488511</c:v>
                </c:pt>
                <c:pt idx="273">
                  <c:v>1.8776599447037947</c:v>
                </c:pt>
                <c:pt idx="274">
                  <c:v>1.90144155706203</c:v>
                </c:pt>
                <c:pt idx="275">
                  <c:v>1.8925461718109344</c:v>
                </c:pt>
                <c:pt idx="276">
                  <c:v>1.9044736820433381</c:v>
                </c:pt>
                <c:pt idx="277">
                  <c:v>1.9076289974207934</c:v>
                </c:pt>
                <c:pt idx="278">
                  <c:v>1.8932505902915786</c:v>
                </c:pt>
                <c:pt idx="279">
                  <c:v>1.8830662480066171</c:v>
                </c:pt>
                <c:pt idx="280">
                  <c:v>1.8863916825005409</c:v>
                </c:pt>
                <c:pt idx="281">
                  <c:v>1.9116362654555723</c:v>
                </c:pt>
                <c:pt idx="282">
                  <c:v>1.8668154199640914</c:v>
                </c:pt>
                <c:pt idx="283">
                  <c:v>1.808990879939349</c:v>
                </c:pt>
                <c:pt idx="284">
                  <c:v>1.7788700297683848</c:v>
                </c:pt>
                <c:pt idx="285">
                  <c:v>1.7748897592479347</c:v>
                </c:pt>
                <c:pt idx="286">
                  <c:v>1.8010418873322314</c:v>
                </c:pt>
                <c:pt idx="287">
                  <c:v>1.8124314618770545</c:v>
                </c:pt>
                <c:pt idx="288">
                  <c:v>1.8100599284593728</c:v>
                </c:pt>
                <c:pt idx="289">
                  <c:v>1.7586788426526778</c:v>
                </c:pt>
                <c:pt idx="290">
                  <c:v>1.6938763810657194</c:v>
                </c:pt>
                <c:pt idx="291">
                  <c:v>1.6874808692488137</c:v>
                </c:pt>
                <c:pt idx="292">
                  <c:v>1.7415833265579101</c:v>
                </c:pt>
                <c:pt idx="293">
                  <c:v>1.790061902248357</c:v>
                </c:pt>
                <c:pt idx="294">
                  <c:v>1.8139733892318415</c:v>
                </c:pt>
                <c:pt idx="295">
                  <c:v>1.7305082848534663</c:v>
                </c:pt>
                <c:pt idx="296">
                  <c:v>1.6762772389149001</c:v>
                </c:pt>
                <c:pt idx="297">
                  <c:v>1.584439903336456</c:v>
                </c:pt>
                <c:pt idx="298">
                  <c:v>1.6365325436752731</c:v>
                </c:pt>
                <c:pt idx="299">
                  <c:v>1.4061672191834926</c:v>
                </c:pt>
                <c:pt idx="300">
                  <c:v>1.1708457010472137</c:v>
                </c:pt>
                <c:pt idx="301">
                  <c:v>1.637565575092552</c:v>
                </c:pt>
                <c:pt idx="302">
                  <c:v>2.2279529390086346</c:v>
                </c:pt>
                <c:pt idx="303">
                  <c:v>2.39780920006999</c:v>
                </c:pt>
                <c:pt idx="304">
                  <c:v>1.4999791880236111</c:v>
                </c:pt>
                <c:pt idx="305">
                  <c:v>2.433971060489764</c:v>
                </c:pt>
                <c:pt idx="306">
                  <c:v>2.3753695799925265</c:v>
                </c:pt>
                <c:pt idx="307">
                  <c:v>3.0644494774784627</c:v>
                </c:pt>
                <c:pt idx="308">
                  <c:v>3.3278462279115311</c:v>
                </c:pt>
                <c:pt idx="309">
                  <c:v>3.3859347713323529</c:v>
                </c:pt>
                <c:pt idx="310">
                  <c:v>3.4901367588822838</c:v>
                </c:pt>
                <c:pt idx="311">
                  <c:v>3.6367714158780617</c:v>
                </c:pt>
                <c:pt idx="312">
                  <c:v>3.4708021229157517</c:v>
                </c:pt>
                <c:pt idx="313">
                  <c:v>3.4024736304273508</c:v>
                </c:pt>
                <c:pt idx="314">
                  <c:v>3.7621480785443411</c:v>
                </c:pt>
                <c:pt idx="315">
                  <c:v>4.2351483376441834</c:v>
                </c:pt>
                <c:pt idx="316">
                  <c:v>4.6102216370826179</c:v>
                </c:pt>
                <c:pt idx="317">
                  <c:v>4.1648562803828799</c:v>
                </c:pt>
                <c:pt idx="318">
                  <c:v>4.7912487045870638</c:v>
                </c:pt>
                <c:pt idx="319">
                  <c:v>4.6943246009786677</c:v>
                </c:pt>
                <c:pt idx="320">
                  <c:v>4.3058401077388657</c:v>
                </c:pt>
                <c:pt idx="321">
                  <c:v>4.4193295764441212</c:v>
                </c:pt>
                <c:pt idx="322">
                  <c:v>4.3212168144640968</c:v>
                </c:pt>
                <c:pt idx="323">
                  <c:v>4.546343583664556</c:v>
                </c:pt>
                <c:pt idx="324">
                  <c:v>4.7682083388615837</c:v>
                </c:pt>
                <c:pt idx="325">
                  <c:v>4.7436933039100255</c:v>
                </c:pt>
                <c:pt idx="326">
                  <c:v>4.6227257327661881</c:v>
                </c:pt>
                <c:pt idx="327">
                  <c:v>4.4287109508913725</c:v>
                </c:pt>
                <c:pt idx="328">
                  <c:v>4.1341660912261551</c:v>
                </c:pt>
                <c:pt idx="329">
                  <c:v>4.3237003788226529</c:v>
                </c:pt>
                <c:pt idx="330">
                  <c:v>4.3379134139656452</c:v>
                </c:pt>
                <c:pt idx="331">
                  <c:v>4.4090258175739079</c:v>
                </c:pt>
                <c:pt idx="332">
                  <c:v>4.2452826436964912</c:v>
                </c:pt>
                <c:pt idx="333">
                  <c:v>3.7838750781547246</c:v>
                </c:pt>
                <c:pt idx="334">
                  <c:v>3.6593123614340044</c:v>
                </c:pt>
                <c:pt idx="335">
                  <c:v>4.1678873895512298</c:v>
                </c:pt>
                <c:pt idx="336">
                  <c:v>4.497054582456264</c:v>
                </c:pt>
                <c:pt idx="337">
                  <c:v>4.5205790744191958</c:v>
                </c:pt>
                <c:pt idx="338">
                  <c:v>4.2323345151611553</c:v>
                </c:pt>
                <c:pt idx="339">
                  <c:v>4.5863591268913861</c:v>
                </c:pt>
                <c:pt idx="340">
                  <c:v>3.9017188144912307</c:v>
                </c:pt>
                <c:pt idx="341">
                  <c:v>3.3832129857801645</c:v>
                </c:pt>
                <c:pt idx="342">
                  <c:v>3.3683519637739594</c:v>
                </c:pt>
                <c:pt idx="343">
                  <c:v>3.1755058875876769</c:v>
                </c:pt>
                <c:pt idx="344">
                  <c:v>3.1351448856075756</c:v>
                </c:pt>
                <c:pt idx="345">
                  <c:v>3.4675799741776441</c:v>
                </c:pt>
                <c:pt idx="346">
                  <c:v>3.3176288337391493</c:v>
                </c:pt>
                <c:pt idx="347">
                  <c:v>2.6190426553291291</c:v>
                </c:pt>
                <c:pt idx="348">
                  <c:v>2.5442881739307688</c:v>
                </c:pt>
                <c:pt idx="349">
                  <c:v>3.35044352963908</c:v>
                </c:pt>
                <c:pt idx="350">
                  <c:v>3.6866940152016614</c:v>
                </c:pt>
                <c:pt idx="351">
                  <c:v>3.8722895327032667</c:v>
                </c:pt>
                <c:pt idx="352">
                  <c:v>4.0186869732069797</c:v>
                </c:pt>
                <c:pt idx="353">
                  <c:v>4.1942196362989925</c:v>
                </c:pt>
                <c:pt idx="354">
                  <c:v>4.2389933509049733</c:v>
                </c:pt>
                <c:pt idx="355">
                  <c:v>4.0741864088186821</c:v>
                </c:pt>
                <c:pt idx="356">
                  <c:v>4.2254681646662622</c:v>
                </c:pt>
                <c:pt idx="357">
                  <c:v>3.7135611620831099</c:v>
                </c:pt>
                <c:pt idx="358">
                  <c:v>3.4453955188608001</c:v>
                </c:pt>
                <c:pt idx="359">
                  <c:v>3.5496862110653393</c:v>
                </c:pt>
                <c:pt idx="360">
                  <c:v>4.0438526800614971</c:v>
                </c:pt>
                <c:pt idx="361">
                  <c:v>4.1067705292010519</c:v>
                </c:pt>
                <c:pt idx="362">
                  <c:v>4.0980801414908719</c:v>
                </c:pt>
                <c:pt idx="363">
                  <c:v>4.1936440156384389</c:v>
                </c:pt>
                <c:pt idx="364">
                  <c:v>4.1744582050714598</c:v>
                </c:pt>
                <c:pt idx="365">
                  <c:v>4.0978840661998603</c:v>
                </c:pt>
                <c:pt idx="366">
                  <c:v>3.8880474831790206</c:v>
                </c:pt>
                <c:pt idx="367">
                  <c:v>3.9429640543654889</c:v>
                </c:pt>
                <c:pt idx="368">
                  <c:v>3.8328484575016093</c:v>
                </c:pt>
                <c:pt idx="369">
                  <c:v>3.5373322857292258</c:v>
                </c:pt>
                <c:pt idx="370">
                  <c:v>3.5089539830815162</c:v>
                </c:pt>
                <c:pt idx="371">
                  <c:v>3.6906423647604365</c:v>
                </c:pt>
                <c:pt idx="372">
                  <c:v>3.2282671938831902</c:v>
                </c:pt>
                <c:pt idx="373">
                  <c:v>3.2572768072522669</c:v>
                </c:pt>
                <c:pt idx="374">
                  <c:v>3.2002123346771461</c:v>
                </c:pt>
                <c:pt idx="375">
                  <c:v>3.2737584676898863</c:v>
                </c:pt>
                <c:pt idx="376">
                  <c:v>3.2906132427076011</c:v>
                </c:pt>
                <c:pt idx="377">
                  <c:v>3.415148558003029</c:v>
                </c:pt>
                <c:pt idx="378">
                  <c:v>3.4913363357258529</c:v>
                </c:pt>
                <c:pt idx="379">
                  <c:v>3.5791751971763306</c:v>
                </c:pt>
                <c:pt idx="380">
                  <c:v>3.5542877877659693</c:v>
                </c:pt>
                <c:pt idx="381">
                  <c:v>3.5841586212691032</c:v>
                </c:pt>
                <c:pt idx="382">
                  <c:v>3.4689141074955838</c:v>
                </c:pt>
                <c:pt idx="383">
                  <c:v>3.3921041919519479</c:v>
                </c:pt>
                <c:pt idx="384">
                  <c:v>3.3145036790955804</c:v>
                </c:pt>
                <c:pt idx="385">
                  <c:v>3.3492667735837709</c:v>
                </c:pt>
                <c:pt idx="386">
                  <c:v>3.2368836352522954</c:v>
                </c:pt>
                <c:pt idx="387">
                  <c:v>3.2106317418872763</c:v>
                </c:pt>
                <c:pt idx="388">
                  <c:v>3.1601563817075116</c:v>
                </c:pt>
                <c:pt idx="389">
                  <c:v>3.1529947133969749</c:v>
                </c:pt>
                <c:pt idx="390">
                  <c:v>3.1101160786200803</c:v>
                </c:pt>
                <c:pt idx="391">
                  <c:v>3.1079869244479492</c:v>
                </c:pt>
                <c:pt idx="392">
                  <c:v>3.0784237024098138</c:v>
                </c:pt>
                <c:pt idx="393">
                  <c:v>3.1156032636003772</c:v>
                </c:pt>
                <c:pt idx="394">
                  <c:v>3.1947442990602606</c:v>
                </c:pt>
                <c:pt idx="395">
                  <c:v>2.7692270156701126</c:v>
                </c:pt>
                <c:pt idx="396">
                  <c:v>3.2794255178511906</c:v>
                </c:pt>
                <c:pt idx="397">
                  <c:v>3.1580957443556636</c:v>
                </c:pt>
                <c:pt idx="398">
                  <c:v>3.1052156404508557</c:v>
                </c:pt>
                <c:pt idx="399">
                  <c:v>3.0173441213931671</c:v>
                </c:pt>
                <c:pt idx="400">
                  <c:v>3.1174932634737957</c:v>
                </c:pt>
                <c:pt idx="401">
                  <c:v>2.9240735946104852</c:v>
                </c:pt>
                <c:pt idx="402">
                  <c:v>2.9349207160075519</c:v>
                </c:pt>
                <c:pt idx="403">
                  <c:v>2.9330285411451738</c:v>
                </c:pt>
                <c:pt idx="404">
                  <c:v>2.9640531893897535</c:v>
                </c:pt>
                <c:pt idx="405">
                  <c:v>2.7545812774447502</c:v>
                </c:pt>
                <c:pt idx="406">
                  <c:v>2.7645185125660143</c:v>
                </c:pt>
                <c:pt idx="407">
                  <c:v>2.798977586164642</c:v>
                </c:pt>
                <c:pt idx="408">
                  <c:v>2.7706851798500463</c:v>
                </c:pt>
                <c:pt idx="409">
                  <c:v>2.7971747097342363</c:v>
                </c:pt>
                <c:pt idx="410">
                  <c:v>2.7276057694523468</c:v>
                </c:pt>
                <c:pt idx="411">
                  <c:v>2.7394137790035349</c:v>
                </c:pt>
                <c:pt idx="412">
                  <c:v>2.7987968809909414</c:v>
                </c:pt>
                <c:pt idx="413">
                  <c:v>2.9693244370613763</c:v>
                </c:pt>
                <c:pt idx="414">
                  <c:v>2.8738840101095962</c:v>
                </c:pt>
                <c:pt idx="415">
                  <c:v>2.3921373538234847</c:v>
                </c:pt>
                <c:pt idx="416">
                  <c:v>1.8432213305543701</c:v>
                </c:pt>
                <c:pt idx="417">
                  <c:v>1.9981208661952199</c:v>
                </c:pt>
                <c:pt idx="418">
                  <c:v>2.3147640770325117</c:v>
                </c:pt>
                <c:pt idx="419">
                  <c:v>3.0867566288034682</c:v>
                </c:pt>
                <c:pt idx="420">
                  <c:v>3.0113274560927121</c:v>
                </c:pt>
                <c:pt idx="421">
                  <c:v>3.1195095398385071</c:v>
                </c:pt>
                <c:pt idx="422">
                  <c:v>3.197883075783698</c:v>
                </c:pt>
                <c:pt idx="423">
                  <c:v>2.8613355596353887</c:v>
                </c:pt>
                <c:pt idx="424">
                  <c:v>3.1261490473532993</c:v>
                </c:pt>
                <c:pt idx="425">
                  <c:v>3.0253239461584767</c:v>
                </c:pt>
                <c:pt idx="426">
                  <c:v>2.9060400765654961</c:v>
                </c:pt>
                <c:pt idx="427">
                  <c:v>2.0748928045540884</c:v>
                </c:pt>
                <c:pt idx="428">
                  <c:v>1.4181545409288323</c:v>
                </c:pt>
                <c:pt idx="429">
                  <c:v>1.500002073654825</c:v>
                </c:pt>
                <c:pt idx="430">
                  <c:v>1.423480324156603</c:v>
                </c:pt>
                <c:pt idx="431">
                  <c:v>1.276007165369937</c:v>
                </c:pt>
                <c:pt idx="432">
                  <c:v>1.8177543066069519</c:v>
                </c:pt>
                <c:pt idx="433">
                  <c:v>2.4451249265752413</c:v>
                </c:pt>
                <c:pt idx="434">
                  <c:v>2.4505177908585951</c:v>
                </c:pt>
                <c:pt idx="435">
                  <c:v>1.9397291840338287</c:v>
                </c:pt>
                <c:pt idx="436">
                  <c:v>1.7988171888520885</c:v>
                </c:pt>
                <c:pt idx="437">
                  <c:v>2.4313923393773629</c:v>
                </c:pt>
                <c:pt idx="438">
                  <c:v>2.2343931264856924</c:v>
                </c:pt>
                <c:pt idx="439">
                  <c:v>1.7208488332599847</c:v>
                </c:pt>
                <c:pt idx="440">
                  <c:v>1.5585533657809152</c:v>
                </c:pt>
                <c:pt idx="441">
                  <c:v>1.7052961482628928</c:v>
                </c:pt>
                <c:pt idx="442">
                  <c:v>1.4370341687660924</c:v>
                </c:pt>
                <c:pt idx="443">
                  <c:v>1.9273614857638555</c:v>
                </c:pt>
                <c:pt idx="444">
                  <c:v>2.4120555233583865</c:v>
                </c:pt>
                <c:pt idx="445">
                  <c:v>3.1247849026303549</c:v>
                </c:pt>
                <c:pt idx="446">
                  <c:v>3.3805498827388902</c:v>
                </c:pt>
                <c:pt idx="447">
                  <c:v>3.5263358374802052</c:v>
                </c:pt>
                <c:pt idx="448">
                  <c:v>3.3458101981495973</c:v>
                </c:pt>
                <c:pt idx="449">
                  <c:v>3.7902676259966621</c:v>
                </c:pt>
                <c:pt idx="450">
                  <c:v>4.0452451145481971</c:v>
                </c:pt>
                <c:pt idx="451">
                  <c:v>4.2249574693291372</c:v>
                </c:pt>
                <c:pt idx="452">
                  <c:v>4.160788964151747</c:v>
                </c:pt>
                <c:pt idx="453">
                  <c:v>3.9478265538703829</c:v>
                </c:pt>
                <c:pt idx="454">
                  <c:v>3.7693665046109217</c:v>
                </c:pt>
                <c:pt idx="455">
                  <c:v>3.4098858168692106</c:v>
                </c:pt>
                <c:pt idx="456">
                  <c:v>3.6450426728701855</c:v>
                </c:pt>
                <c:pt idx="457">
                  <c:v>3.6084931969444169</c:v>
                </c:pt>
              </c:numCache>
            </c:numRef>
          </c:xVal>
          <c:yVal>
            <c:numRef>
              <c:f>'014C'!$P$14:$P$950</c:f>
              <c:numCache>
                <c:formatCode>0.0</c:formatCode>
                <c:ptCount val="937"/>
                <c:pt idx="0">
                  <c:v>1.9851821806565746</c:v>
                </c:pt>
                <c:pt idx="1">
                  <c:v>2.2941929360913353</c:v>
                </c:pt>
                <c:pt idx="2">
                  <c:v>3.2620874410595304</c:v>
                </c:pt>
                <c:pt idx="3">
                  <c:v>3.5281290473496405</c:v>
                </c:pt>
                <c:pt idx="4">
                  <c:v>2.8965326460562859</c:v>
                </c:pt>
                <c:pt idx="5">
                  <c:v>2.8011890765838849</c:v>
                </c:pt>
                <c:pt idx="6">
                  <c:v>2.907430851274563</c:v>
                </c:pt>
                <c:pt idx="7">
                  <c:v>2.8381467917407397</c:v>
                </c:pt>
                <c:pt idx="8">
                  <c:v>2.4778962031973144</c:v>
                </c:pt>
                <c:pt idx="9">
                  <c:v>2.3547496369421035</c:v>
                </c:pt>
                <c:pt idx="10">
                  <c:v>2.3919185508290552</c:v>
                </c:pt>
                <c:pt idx="11">
                  <c:v>2.3022819655318161</c:v>
                </c:pt>
                <c:pt idx="12">
                  <c:v>2.4008522606006069</c:v>
                </c:pt>
                <c:pt idx="13">
                  <c:v>1.941112950730318</c:v>
                </c:pt>
                <c:pt idx="14">
                  <c:v>1.6933317318262588</c:v>
                </c:pt>
                <c:pt idx="15">
                  <c:v>2.0343496097220424</c:v>
                </c:pt>
                <c:pt idx="16">
                  <c:v>2.3122176573608382</c:v>
                </c:pt>
                <c:pt idx="17">
                  <c:v>2.0436367040790104</c:v>
                </c:pt>
                <c:pt idx="18">
                  <c:v>1.9251608626826442</c:v>
                </c:pt>
                <c:pt idx="19">
                  <c:v>2.1367502240137459</c:v>
                </c:pt>
                <c:pt idx="20">
                  <c:v>2.1262298707672751</c:v>
                </c:pt>
                <c:pt idx="21">
                  <c:v>2.3094567288201659</c:v>
                </c:pt>
                <c:pt idx="22">
                  <c:v>3.0689293950513878</c:v>
                </c:pt>
                <c:pt idx="23">
                  <c:v>3.4950608544180812</c:v>
                </c:pt>
                <c:pt idx="24">
                  <c:v>4.0195413710725001</c:v>
                </c:pt>
                <c:pt idx="25">
                  <c:v>2.5315964459613869</c:v>
                </c:pt>
                <c:pt idx="26">
                  <c:v>2.3812313151623026</c:v>
                </c:pt>
                <c:pt idx="27">
                  <c:v>2.2029747841392893</c:v>
                </c:pt>
                <c:pt idx="28">
                  <c:v>2.0794746041201506</c:v>
                </c:pt>
                <c:pt idx="29">
                  <c:v>2.1542200572509365</c:v>
                </c:pt>
                <c:pt idx="30">
                  <c:v>2.1413180025069152</c:v>
                </c:pt>
                <c:pt idx="31">
                  <c:v>2.011261195750687</c:v>
                </c:pt>
                <c:pt idx="32">
                  <c:v>2.7114246191774938</c:v>
                </c:pt>
                <c:pt idx="33">
                  <c:v>1.7327153502011021</c:v>
                </c:pt>
                <c:pt idx="34">
                  <c:v>1.7412266625125208</c:v>
                </c:pt>
                <c:pt idx="35">
                  <c:v>1.9069249426830441</c:v>
                </c:pt>
                <c:pt idx="36">
                  <c:v>2.0112218416717886</c:v>
                </c:pt>
                <c:pt idx="37">
                  <c:v>1.9401991429352723</c:v>
                </c:pt>
                <c:pt idx="38">
                  <c:v>2.0168354601750975</c:v>
                </c:pt>
                <c:pt idx="39">
                  <c:v>2.045335874613488</c:v>
                </c:pt>
                <c:pt idx="40">
                  <c:v>2.8000690322895982</c:v>
                </c:pt>
                <c:pt idx="41">
                  <c:v>2.3750281875999444</c:v>
                </c:pt>
                <c:pt idx="42">
                  <c:v>2.3274325153169482</c:v>
                </c:pt>
                <c:pt idx="43">
                  <c:v>2.2973064470925086</c:v>
                </c:pt>
                <c:pt idx="44">
                  <c:v>2.3687465810583026</c:v>
                </c:pt>
                <c:pt idx="45">
                  <c:v>2.383018889137777</c:v>
                </c:pt>
                <c:pt idx="46">
                  <c:v>5.1335377927486219</c:v>
                </c:pt>
                <c:pt idx="47">
                  <c:v>9.5443498940499261</c:v>
                </c:pt>
                <c:pt idx="48">
                  <c:v>2.7605230353681836</c:v>
                </c:pt>
                <c:pt idx="49">
                  <c:v>1.8825352882510138</c:v>
                </c:pt>
                <c:pt idx="50">
                  <c:v>1.7845444631903029</c:v>
                </c:pt>
                <c:pt idx="51">
                  <c:v>1.9949751136838771</c:v>
                </c:pt>
                <c:pt idx="52">
                  <c:v>2.0561014746702693</c:v>
                </c:pt>
                <c:pt idx="53">
                  <c:v>2.2686980094682698</c:v>
                </c:pt>
                <c:pt idx="54">
                  <c:v>1.840425591540626</c:v>
                </c:pt>
                <c:pt idx="55">
                  <c:v>3.5997898461500979</c:v>
                </c:pt>
                <c:pt idx="56">
                  <c:v>4.7180739493038288</c:v>
                </c:pt>
                <c:pt idx="57">
                  <c:v>5.7182015475663963</c:v>
                </c:pt>
                <c:pt idx="58">
                  <c:v>5.1161860217482484</c:v>
                </c:pt>
                <c:pt idx="59">
                  <c:v>3.2537476296314813</c:v>
                </c:pt>
                <c:pt idx="60">
                  <c:v>2.4567475881077803</c:v>
                </c:pt>
                <c:pt idx="61">
                  <c:v>2.9883494294040576</c:v>
                </c:pt>
                <c:pt idx="62">
                  <c:v>3.5738579791422209</c:v>
                </c:pt>
                <c:pt idx="63">
                  <c:v>3.2447108589049365</c:v>
                </c:pt>
                <c:pt idx="64">
                  <c:v>3.1567589012175574</c:v>
                </c:pt>
                <c:pt idx="65">
                  <c:v>3.1355517706614187</c:v>
                </c:pt>
                <c:pt idx="66">
                  <c:v>3.2574311445361084</c:v>
                </c:pt>
                <c:pt idx="67">
                  <c:v>3.587349428355914</c:v>
                </c:pt>
                <c:pt idx="68">
                  <c:v>3.8186384432832381</c:v>
                </c:pt>
                <c:pt idx="69">
                  <c:v>3.9867039966158289</c:v>
                </c:pt>
                <c:pt idx="70">
                  <c:v>4.0219034528251987</c:v>
                </c:pt>
                <c:pt idx="71">
                  <c:v>3.7997543841686681</c:v>
                </c:pt>
                <c:pt idx="72">
                  <c:v>3.6453767066766161</c:v>
                </c:pt>
                <c:pt idx="73">
                  <c:v>3.619056834056587</c:v>
                </c:pt>
                <c:pt idx="74">
                  <c:v>3.508375152982012</c:v>
                </c:pt>
                <c:pt idx="75">
                  <c:v>3.207163520099777</c:v>
                </c:pt>
                <c:pt idx="76">
                  <c:v>2.9849554776195566</c:v>
                </c:pt>
                <c:pt idx="77">
                  <c:v>2.8505767121268715</c:v>
                </c:pt>
                <c:pt idx="78">
                  <c:v>2.7171654222543578</c:v>
                </c:pt>
                <c:pt idx="79">
                  <c:v>2.7233536631241471</c:v>
                </c:pt>
                <c:pt idx="80">
                  <c:v>2.7697951284433269</c:v>
                </c:pt>
                <c:pt idx="81">
                  <c:v>2.986202821076593</c:v>
                </c:pt>
                <c:pt idx="82">
                  <c:v>3.5830221636208317</c:v>
                </c:pt>
                <c:pt idx="83">
                  <c:v>3.0117566069341524</c:v>
                </c:pt>
                <c:pt idx="84">
                  <c:v>2.8483862458467981</c:v>
                </c:pt>
                <c:pt idx="85">
                  <c:v>2.8297526249519676</c:v>
                </c:pt>
                <c:pt idx="86">
                  <c:v>2.7990125802821488</c:v>
                </c:pt>
                <c:pt idx="87">
                  <c:v>3.0091484762461684</c:v>
                </c:pt>
                <c:pt idx="88">
                  <c:v>4.1310031088878825</c:v>
                </c:pt>
                <c:pt idx="89">
                  <c:v>19.119591599318991</c:v>
                </c:pt>
                <c:pt idx="90">
                  <c:v>15.369083237784272</c:v>
                </c:pt>
                <c:pt idx="91">
                  <c:v>8.2658090553992682</c:v>
                </c:pt>
                <c:pt idx="92">
                  <c:v>4.6659942835056336</c:v>
                </c:pt>
                <c:pt idx="93">
                  <c:v>7.1353054284645898</c:v>
                </c:pt>
                <c:pt idx="94">
                  <c:v>3.6856889049497568</c:v>
                </c:pt>
                <c:pt idx="95">
                  <c:v>2.9416673357375336</c:v>
                </c:pt>
                <c:pt idx="96">
                  <c:v>2.6843924422093766</c:v>
                </c:pt>
                <c:pt idx="97">
                  <c:v>2.8525413221629128</c:v>
                </c:pt>
                <c:pt idx="98">
                  <c:v>3.6365999548636339</c:v>
                </c:pt>
                <c:pt idx="99">
                  <c:v>3.0545293294520182</c:v>
                </c:pt>
                <c:pt idx="100">
                  <c:v>2.7798339958165976</c:v>
                </c:pt>
                <c:pt idx="101">
                  <c:v>5.7718574740207762</c:v>
                </c:pt>
                <c:pt idx="102">
                  <c:v>5.8587143131574049</c:v>
                </c:pt>
                <c:pt idx="103">
                  <c:v>3.998888784780906</c:v>
                </c:pt>
                <c:pt idx="104">
                  <c:v>3.2515176946831925</c:v>
                </c:pt>
                <c:pt idx="105">
                  <c:v>2.8913407374774529</c:v>
                </c:pt>
                <c:pt idx="106">
                  <c:v>2.7884239016965573</c:v>
                </c:pt>
                <c:pt idx="107">
                  <c:v>2.830587609999839</c:v>
                </c:pt>
                <c:pt idx="108">
                  <c:v>2.8321886818102406</c:v>
                </c:pt>
                <c:pt idx="109">
                  <c:v>2.8389417351740547</c:v>
                </c:pt>
                <c:pt idx="110">
                  <c:v>2.8671425474414112</c:v>
                </c:pt>
                <c:pt idx="111">
                  <c:v>2.8075632466724061</c:v>
                </c:pt>
                <c:pt idx="112">
                  <c:v>2.7943615897573513</c:v>
                </c:pt>
                <c:pt idx="113">
                  <c:v>2.7789596566897674</c:v>
                </c:pt>
                <c:pt idx="114">
                  <c:v>2.829580665711513</c:v>
                </c:pt>
                <c:pt idx="115">
                  <c:v>2.8300766945094527</c:v>
                </c:pt>
                <c:pt idx="116">
                  <c:v>2.9049645626741287</c:v>
                </c:pt>
                <c:pt idx="117">
                  <c:v>2.9607325910185516</c:v>
                </c:pt>
                <c:pt idx="118">
                  <c:v>2.9508804549889267</c:v>
                </c:pt>
                <c:pt idx="119">
                  <c:v>3.2033520184966822</c:v>
                </c:pt>
                <c:pt idx="120">
                  <c:v>3.045335027820502</c:v>
                </c:pt>
                <c:pt idx="121">
                  <c:v>3.5740047834605662</c:v>
                </c:pt>
                <c:pt idx="122">
                  <c:v>3.6658858466307724</c:v>
                </c:pt>
                <c:pt idx="123">
                  <c:v>3.1798218164989751</c:v>
                </c:pt>
                <c:pt idx="124">
                  <c:v>3.2788881403655847</c:v>
                </c:pt>
                <c:pt idx="125">
                  <c:v>3.32501038376894</c:v>
                </c:pt>
                <c:pt idx="126">
                  <c:v>3.0679368790984842</c:v>
                </c:pt>
                <c:pt idx="127">
                  <c:v>2.9626429602830662</c:v>
                </c:pt>
                <c:pt idx="128">
                  <c:v>2.8891891669191931</c:v>
                </c:pt>
                <c:pt idx="129">
                  <c:v>2.9718713099948562</c:v>
                </c:pt>
                <c:pt idx="130">
                  <c:v>2.9124246143874064</c:v>
                </c:pt>
                <c:pt idx="131">
                  <c:v>2.9576726332531873</c:v>
                </c:pt>
                <c:pt idx="132">
                  <c:v>2.9857408403589885</c:v>
                </c:pt>
                <c:pt idx="133">
                  <c:v>3.1476573923114928</c:v>
                </c:pt>
                <c:pt idx="134">
                  <c:v>3.2681714750815849</c:v>
                </c:pt>
                <c:pt idx="135">
                  <c:v>3.1451231221398266</c:v>
                </c:pt>
                <c:pt idx="136">
                  <c:v>3.1660502702697233</c:v>
                </c:pt>
                <c:pt idx="137">
                  <c:v>3.1533348322800907</c:v>
                </c:pt>
                <c:pt idx="138">
                  <c:v>3.2412131586297854</c:v>
                </c:pt>
                <c:pt idx="139">
                  <c:v>3.1790799679443236</c:v>
                </c:pt>
                <c:pt idx="140">
                  <c:v>3.1506433749712826</c:v>
                </c:pt>
                <c:pt idx="141">
                  <c:v>3.1026056854832404</c:v>
                </c:pt>
                <c:pt idx="142">
                  <c:v>3.1331835807850599</c:v>
                </c:pt>
                <c:pt idx="143">
                  <c:v>3.2000021538433638</c:v>
                </c:pt>
                <c:pt idx="144">
                  <c:v>3.2657696954821582</c:v>
                </c:pt>
                <c:pt idx="145">
                  <c:v>3.1761085282092725</c:v>
                </c:pt>
                <c:pt idx="146">
                  <c:v>3.0952582754188387</c:v>
                </c:pt>
                <c:pt idx="147">
                  <c:v>3.1891726177319759</c:v>
                </c:pt>
                <c:pt idx="148">
                  <c:v>3.2745412558856515</c:v>
                </c:pt>
                <c:pt idx="149">
                  <c:v>3.4868037966645158</c:v>
                </c:pt>
                <c:pt idx="150">
                  <c:v>3.2688686635585924</c:v>
                </c:pt>
                <c:pt idx="151">
                  <c:v>3.4438198754165534</c:v>
                </c:pt>
                <c:pt idx="152">
                  <c:v>3.9471522353386446</c:v>
                </c:pt>
                <c:pt idx="153">
                  <c:v>3.4753606278755167</c:v>
                </c:pt>
                <c:pt idx="154">
                  <c:v>3.3274020097281416</c:v>
                </c:pt>
                <c:pt idx="155">
                  <c:v>3.460218942900068</c:v>
                </c:pt>
                <c:pt idx="156">
                  <c:v>3.1282427979616845</c:v>
                </c:pt>
                <c:pt idx="157">
                  <c:v>3.034303759083584</c:v>
                </c:pt>
                <c:pt idx="158">
                  <c:v>3.2851594786776857</c:v>
                </c:pt>
                <c:pt idx="159">
                  <c:v>3.4351906154576946</c:v>
                </c:pt>
                <c:pt idx="160">
                  <c:v>3.4179862217220682</c:v>
                </c:pt>
                <c:pt idx="161">
                  <c:v>3.2671544917422906</c:v>
                </c:pt>
                <c:pt idx="162">
                  <c:v>3.4376707594471503</c:v>
                </c:pt>
                <c:pt idx="163">
                  <c:v>3.5589804731862755</c:v>
                </c:pt>
                <c:pt idx="164">
                  <c:v>3.4842104380797827</c:v>
                </c:pt>
                <c:pt idx="165">
                  <c:v>3.447581754711269</c:v>
                </c:pt>
                <c:pt idx="166">
                  <c:v>3.5420265176703882</c:v>
                </c:pt>
                <c:pt idx="167">
                  <c:v>3.5449978428161835</c:v>
                </c:pt>
                <c:pt idx="168">
                  <c:v>3.661641793927259</c:v>
                </c:pt>
                <c:pt idx="169">
                  <c:v>3.6384505481795442</c:v>
                </c:pt>
                <c:pt idx="170">
                  <c:v>3.5901476483685109</c:v>
                </c:pt>
                <c:pt idx="171">
                  <c:v>3.4819364160002522</c:v>
                </c:pt>
                <c:pt idx="172">
                  <c:v>3.4735871384676362</c:v>
                </c:pt>
                <c:pt idx="173">
                  <c:v>3.5255243892318813</c:v>
                </c:pt>
                <c:pt idx="174">
                  <c:v>3.5769410292225996</c:v>
                </c:pt>
                <c:pt idx="175">
                  <c:v>3.7264957569495212</c:v>
                </c:pt>
                <c:pt idx="176">
                  <c:v>3.7924498007533884</c:v>
                </c:pt>
                <c:pt idx="177">
                  <c:v>3.8203413155665125</c:v>
                </c:pt>
                <c:pt idx="178">
                  <c:v>3.7704913555380926</c:v>
                </c:pt>
                <c:pt idx="179">
                  <c:v>3.8197961228172792</c:v>
                </c:pt>
                <c:pt idx="180">
                  <c:v>3.7788994923052019</c:v>
                </c:pt>
                <c:pt idx="181">
                  <c:v>3.8539297755037696</c:v>
                </c:pt>
                <c:pt idx="182">
                  <c:v>3.9717229713478064</c:v>
                </c:pt>
                <c:pt idx="183">
                  <c:v>4.0386053658714589</c:v>
                </c:pt>
                <c:pt idx="184">
                  <c:v>4.0378735563677761</c:v>
                </c:pt>
                <c:pt idx="185">
                  <c:v>4.034322646624644</c:v>
                </c:pt>
                <c:pt idx="186">
                  <c:v>4.1516738252636971</c:v>
                </c:pt>
                <c:pt idx="187">
                  <c:v>4.1808372655095649</c:v>
                </c:pt>
                <c:pt idx="188">
                  <c:v>4.0512666776788206</c:v>
                </c:pt>
                <c:pt idx="189">
                  <c:v>4.0795215015390713</c:v>
                </c:pt>
                <c:pt idx="190">
                  <c:v>4.1783766266756448</c:v>
                </c:pt>
                <c:pt idx="191">
                  <c:v>4.1919613269719349</c:v>
                </c:pt>
                <c:pt idx="192">
                  <c:v>4.2301124885822494</c:v>
                </c:pt>
                <c:pt idx="193">
                  <c:v>4.1953648594503186</c:v>
                </c:pt>
                <c:pt idx="194">
                  <c:v>4.1156638513928456</c:v>
                </c:pt>
                <c:pt idx="195">
                  <c:v>4.2271116192299507</c:v>
                </c:pt>
                <c:pt idx="196">
                  <c:v>4.1016272094299193</c:v>
                </c:pt>
                <c:pt idx="197">
                  <c:v>4.5287652693171099</c:v>
                </c:pt>
                <c:pt idx="198">
                  <c:v>4.4677469315165057</c:v>
                </c:pt>
                <c:pt idx="199">
                  <c:v>4.4087422531140401</c:v>
                </c:pt>
                <c:pt idx="200">
                  <c:v>4.4727957375257903</c:v>
                </c:pt>
                <c:pt idx="201">
                  <c:v>4.3337070076846169</c:v>
                </c:pt>
                <c:pt idx="202">
                  <c:v>4.263470130044678</c:v>
                </c:pt>
                <c:pt idx="203">
                  <c:v>4.2611126667549462</c:v>
                </c:pt>
                <c:pt idx="204">
                  <c:v>4.1981936549729664</c:v>
                </c:pt>
                <c:pt idx="205">
                  <c:v>4.3321156311573548</c:v>
                </c:pt>
                <c:pt idx="206">
                  <c:v>4.593805734504504</c:v>
                </c:pt>
                <c:pt idx="207">
                  <c:v>4.7496862704935072</c:v>
                </c:pt>
                <c:pt idx="208">
                  <c:v>4.7343187292740252</c:v>
                </c:pt>
                <c:pt idx="209">
                  <c:v>4.734451334435521</c:v>
                </c:pt>
                <c:pt idx="210">
                  <c:v>4.6564299917569905</c:v>
                </c:pt>
                <c:pt idx="211">
                  <c:v>4.746837626047494</c:v>
                </c:pt>
                <c:pt idx="212">
                  <c:v>4.6766891518485529</c:v>
                </c:pt>
                <c:pt idx="213">
                  <c:v>5.1747220383631083</c:v>
                </c:pt>
                <c:pt idx="214">
                  <c:v>5.7503641383254793</c:v>
                </c:pt>
                <c:pt idx="215">
                  <c:v>4.9862405961588365</c:v>
                </c:pt>
                <c:pt idx="216">
                  <c:v>5.0378240039805808</c:v>
                </c:pt>
                <c:pt idx="217">
                  <c:v>4.9759216317700057</c:v>
                </c:pt>
                <c:pt idx="218">
                  <c:v>4.9346713874939416</c:v>
                </c:pt>
                <c:pt idx="219">
                  <c:v>4.8878713461799181</c:v>
                </c:pt>
                <c:pt idx="220">
                  <c:v>4.9574402357815233</c:v>
                </c:pt>
                <c:pt idx="221">
                  <c:v>4.8783482419386335</c:v>
                </c:pt>
                <c:pt idx="222">
                  <c:v>4.844406053648072</c:v>
                </c:pt>
                <c:pt idx="223">
                  <c:v>4.8864469666622545</c:v>
                </c:pt>
                <c:pt idx="224">
                  <c:v>4.9384038371713501</c:v>
                </c:pt>
                <c:pt idx="225">
                  <c:v>5.0221222395633305</c:v>
                </c:pt>
                <c:pt idx="226">
                  <c:v>4.9743153685502364</c:v>
                </c:pt>
                <c:pt idx="227">
                  <c:v>4.9512517657331605</c:v>
                </c:pt>
                <c:pt idx="228">
                  <c:v>5.0219404704505415</c:v>
                </c:pt>
                <c:pt idx="229">
                  <c:v>5.0045642320637764</c:v>
                </c:pt>
                <c:pt idx="230">
                  <c:v>5.1296654838933167</c:v>
                </c:pt>
                <c:pt idx="231">
                  <c:v>5.1445664259321662</c:v>
                </c:pt>
                <c:pt idx="232">
                  <c:v>5.1317625845015371</c:v>
                </c:pt>
                <c:pt idx="233">
                  <c:v>5.114568000638366</c:v>
                </c:pt>
                <c:pt idx="234">
                  <c:v>5.0962585638902755</c:v>
                </c:pt>
                <c:pt idx="235">
                  <c:v>5.1335600829387236</c:v>
                </c:pt>
                <c:pt idx="236">
                  <c:v>5.2230296712263637</c:v>
                </c:pt>
                <c:pt idx="237">
                  <c:v>5.3226362256114115</c:v>
                </c:pt>
                <c:pt idx="238">
                  <c:v>5.3521876714693697</c:v>
                </c:pt>
                <c:pt idx="239">
                  <c:v>5.3749320523705606</c:v>
                </c:pt>
                <c:pt idx="240">
                  <c:v>5.4123415946047961</c:v>
                </c:pt>
                <c:pt idx="241">
                  <c:v>5.4806384441843399</c:v>
                </c:pt>
                <c:pt idx="242">
                  <c:v>5.5498881118700609</c:v>
                </c:pt>
                <c:pt idx="243">
                  <c:v>5.6010395415377889</c:v>
                </c:pt>
                <c:pt idx="244">
                  <c:v>5.7131601450547667</c:v>
                </c:pt>
                <c:pt idx="245">
                  <c:v>5.7070209535470759</c:v>
                </c:pt>
                <c:pt idx="246">
                  <c:v>5.7591104292176682</c:v>
                </c:pt>
                <c:pt idx="247">
                  <c:v>5.830368794070611</c:v>
                </c:pt>
                <c:pt idx="248">
                  <c:v>5.9182667401651567</c:v>
                </c:pt>
                <c:pt idx="249">
                  <c:v>5.9806847609184022</c:v>
                </c:pt>
                <c:pt idx="250">
                  <c:v>5.9878062001495156</c:v>
                </c:pt>
                <c:pt idx="251">
                  <c:v>5.9984393096341186</c:v>
                </c:pt>
                <c:pt idx="252">
                  <c:v>5.8599645562383849</c:v>
                </c:pt>
                <c:pt idx="253">
                  <c:v>5.7124675750407858</c:v>
                </c:pt>
                <c:pt idx="254">
                  <c:v>5.7968342311369927</c:v>
                </c:pt>
                <c:pt idx="255">
                  <c:v>5.9918039747392324</c:v>
                </c:pt>
                <c:pt idx="256">
                  <c:v>5.8205460876582933</c:v>
                </c:pt>
                <c:pt idx="257">
                  <c:v>5.6402120757719123</c:v>
                </c:pt>
                <c:pt idx="258">
                  <c:v>5.7198737297504252</c:v>
                </c:pt>
                <c:pt idx="259">
                  <c:v>5.74614928606064</c:v>
                </c:pt>
                <c:pt idx="260">
                  <c:v>5.8324167307275374</c:v>
                </c:pt>
                <c:pt idx="261">
                  <c:v>5.9511922888842532</c:v>
                </c:pt>
                <c:pt idx="262">
                  <c:v>5.942990388616324</c:v>
                </c:pt>
                <c:pt idx="263">
                  <c:v>6.0441882049393181</c:v>
                </c:pt>
                <c:pt idx="264">
                  <c:v>5.9985914199511488</c:v>
                </c:pt>
                <c:pt idx="265">
                  <c:v>6.1467562745977649</c:v>
                </c:pt>
                <c:pt idx="266">
                  <c:v>6.1770543020626594</c:v>
                </c:pt>
                <c:pt idx="267">
                  <c:v>6.1603901388454094</c:v>
                </c:pt>
                <c:pt idx="268">
                  <c:v>6.1713423556566402</c:v>
                </c:pt>
                <c:pt idx="269">
                  <c:v>6.2513576233991426</c:v>
                </c:pt>
                <c:pt idx="270">
                  <c:v>6.2231174570528864</c:v>
                </c:pt>
                <c:pt idx="271">
                  <c:v>6.245581855527834</c:v>
                </c:pt>
                <c:pt idx="272">
                  <c:v>6.2495502005003045</c:v>
                </c:pt>
                <c:pt idx="273">
                  <c:v>6.2094148091090968</c:v>
                </c:pt>
                <c:pt idx="274">
                  <c:v>6.2899064859046865</c:v>
                </c:pt>
                <c:pt idx="275">
                  <c:v>6.3790568522764426</c:v>
                </c:pt>
                <c:pt idx="276">
                  <c:v>6.4641112307450292</c:v>
                </c:pt>
                <c:pt idx="277">
                  <c:v>6.4534192620259931</c:v>
                </c:pt>
                <c:pt idx="278">
                  <c:v>6.4461750275057792</c:v>
                </c:pt>
                <c:pt idx="279">
                  <c:v>6.4843654286057966</c:v>
                </c:pt>
                <c:pt idx="280">
                  <c:v>6.5094671582073422</c:v>
                </c:pt>
                <c:pt idx="281">
                  <c:v>6.5447648277301047</c:v>
                </c:pt>
                <c:pt idx="282">
                  <c:v>6.5911522814563908</c:v>
                </c:pt>
                <c:pt idx="283">
                  <c:v>6.6009700256379134</c:v>
                </c:pt>
                <c:pt idx="284">
                  <c:v>6.571865444626539</c:v>
                </c:pt>
                <c:pt idx="285">
                  <c:v>6.6077819382362204</c:v>
                </c:pt>
                <c:pt idx="286">
                  <c:v>6.5918397746502597</c:v>
                </c:pt>
                <c:pt idx="287">
                  <c:v>6.6955964431206265</c:v>
                </c:pt>
                <c:pt idx="288">
                  <c:v>6.6801404984600881</c:v>
                </c:pt>
                <c:pt idx="289">
                  <c:v>6.5974435832811729</c:v>
                </c:pt>
                <c:pt idx="290">
                  <c:v>6.664910410043702</c:v>
                </c:pt>
                <c:pt idx="291">
                  <c:v>6.7569977097131488</c:v>
                </c:pt>
                <c:pt idx="292">
                  <c:v>6.8132913110619544</c:v>
                </c:pt>
                <c:pt idx="293">
                  <c:v>6.7022707883265831</c:v>
                </c:pt>
                <c:pt idx="294">
                  <c:v>6.6242838374961561</c:v>
                </c:pt>
                <c:pt idx="295">
                  <c:v>6.6650183186402341</c:v>
                </c:pt>
                <c:pt idx="296">
                  <c:v>6.6264988857519374</c:v>
                </c:pt>
                <c:pt idx="297">
                  <c:v>6.8010178902773681</c:v>
                </c:pt>
                <c:pt idx="298">
                  <c:v>6.6381290150631536</c:v>
                </c:pt>
                <c:pt idx="299">
                  <c:v>6.411284754161386</c:v>
                </c:pt>
                <c:pt idx="300">
                  <c:v>7.8924819319073096</c:v>
                </c:pt>
                <c:pt idx="301">
                  <c:v>7.3111084949726415</c:v>
                </c:pt>
                <c:pt idx="302">
                  <c:v>7.5783384708960382</c:v>
                </c:pt>
                <c:pt idx="303">
                  <c:v>7.2453019430227767</c:v>
                </c:pt>
                <c:pt idx="304">
                  <c:v>9.3140994651163993</c:v>
                </c:pt>
                <c:pt idx="305">
                  <c:v>6.9600525518285004</c:v>
                </c:pt>
                <c:pt idx="306">
                  <c:v>9.8061704253622803</c:v>
                </c:pt>
                <c:pt idx="307">
                  <c:v>11.330140554804585</c:v>
                </c:pt>
                <c:pt idx="308">
                  <c:v>12.954168721941546</c:v>
                </c:pt>
                <c:pt idx="309">
                  <c:v>14.226973261389107</c:v>
                </c:pt>
                <c:pt idx="310">
                  <c:v>15.457255516538547</c:v>
                </c:pt>
                <c:pt idx="311">
                  <c:v>15.104479980990163</c:v>
                </c:pt>
                <c:pt idx="312">
                  <c:v>16.370079525407213</c:v>
                </c:pt>
                <c:pt idx="313">
                  <c:v>16.634377759442287</c:v>
                </c:pt>
                <c:pt idx="314">
                  <c:v>14.984123543714295</c:v>
                </c:pt>
                <c:pt idx="315">
                  <c:v>13.687848119860604</c:v>
                </c:pt>
                <c:pt idx="316">
                  <c:v>13.226537282386476</c:v>
                </c:pt>
                <c:pt idx="317">
                  <c:v>15.454707276388541</c:v>
                </c:pt>
                <c:pt idx="318">
                  <c:v>15.723803649034588</c:v>
                </c:pt>
                <c:pt idx="319">
                  <c:v>17.794099067394306</c:v>
                </c:pt>
                <c:pt idx="320">
                  <c:v>19.029960320020436</c:v>
                </c:pt>
                <c:pt idx="321">
                  <c:v>18.695788631981806</c:v>
                </c:pt>
                <c:pt idx="322">
                  <c:v>18.931797421130014</c:v>
                </c:pt>
                <c:pt idx="323">
                  <c:v>19.307592357774972</c:v>
                </c:pt>
                <c:pt idx="324">
                  <c:v>20.27365001022709</c:v>
                </c:pt>
                <c:pt idx="325">
                  <c:v>21.411211140338274</c:v>
                </c:pt>
                <c:pt idx="326">
                  <c:v>21.619132102635891</c:v>
                </c:pt>
                <c:pt idx="327">
                  <c:v>22.365353948000639</c:v>
                </c:pt>
                <c:pt idx="328">
                  <c:v>23.61935279272366</c:v>
                </c:pt>
                <c:pt idx="329">
                  <c:v>21.255247163139131</c:v>
                </c:pt>
                <c:pt idx="330">
                  <c:v>20.369607556144864</c:v>
                </c:pt>
                <c:pt idx="331">
                  <c:v>19.934498529053954</c:v>
                </c:pt>
                <c:pt idx="332">
                  <c:v>20.60303302575937</c:v>
                </c:pt>
                <c:pt idx="333">
                  <c:v>20.625188012190769</c:v>
                </c:pt>
                <c:pt idx="334">
                  <c:v>20.835903492752184</c:v>
                </c:pt>
                <c:pt idx="335">
                  <c:v>21.140444912185743</c:v>
                </c:pt>
                <c:pt idx="336">
                  <c:v>22.304085171980297</c:v>
                </c:pt>
                <c:pt idx="337">
                  <c:v>23.682001631951859</c:v>
                </c:pt>
                <c:pt idx="338">
                  <c:v>23.619205415458918</c:v>
                </c:pt>
                <c:pt idx="339">
                  <c:v>20.621253944477147</c:v>
                </c:pt>
                <c:pt idx="340">
                  <c:v>22.049516393275006</c:v>
                </c:pt>
                <c:pt idx="341">
                  <c:v>21.586324386975036</c:v>
                </c:pt>
                <c:pt idx="342">
                  <c:v>20.548846220301925</c:v>
                </c:pt>
                <c:pt idx="343">
                  <c:v>22.163724287527806</c:v>
                </c:pt>
                <c:pt idx="344">
                  <c:v>22.223244614473003</c:v>
                </c:pt>
                <c:pt idx="345">
                  <c:v>21.124360104387257</c:v>
                </c:pt>
                <c:pt idx="346">
                  <c:v>21.74678701520337</c:v>
                </c:pt>
                <c:pt idx="347">
                  <c:v>27.585655214214039</c:v>
                </c:pt>
                <c:pt idx="348">
                  <c:v>31.54307816670439</c:v>
                </c:pt>
                <c:pt idx="349">
                  <c:v>26.08700839592224</c:v>
                </c:pt>
                <c:pt idx="350">
                  <c:v>25.469934740928039</c:v>
                </c:pt>
                <c:pt idx="351">
                  <c:v>24.79765290785264</c:v>
                </c:pt>
                <c:pt idx="352">
                  <c:v>23.951976733009186</c:v>
                </c:pt>
                <c:pt idx="353">
                  <c:v>23.478338348568265</c:v>
                </c:pt>
                <c:pt idx="354">
                  <c:v>22.615526563685329</c:v>
                </c:pt>
                <c:pt idx="355">
                  <c:v>23.190519951586452</c:v>
                </c:pt>
                <c:pt idx="356">
                  <c:v>23.254298415802747</c:v>
                </c:pt>
                <c:pt idx="357">
                  <c:v>26.409245275658446</c:v>
                </c:pt>
                <c:pt idx="358">
                  <c:v>26.571834663290822</c:v>
                </c:pt>
                <c:pt idx="359">
                  <c:v>23.636148988156005</c:v>
                </c:pt>
                <c:pt idx="360">
                  <c:v>22.847021815111894</c:v>
                </c:pt>
                <c:pt idx="361">
                  <c:v>23.30247355809383</c:v>
                </c:pt>
                <c:pt idx="362">
                  <c:v>23.662228117839376</c:v>
                </c:pt>
                <c:pt idx="363">
                  <c:v>23.480067063309306</c:v>
                </c:pt>
                <c:pt idx="364">
                  <c:v>22.646983531166324</c:v>
                </c:pt>
                <c:pt idx="365">
                  <c:v>21.958705522912073</c:v>
                </c:pt>
                <c:pt idx="366">
                  <c:v>22.375195701211407</c:v>
                </c:pt>
                <c:pt idx="367">
                  <c:v>21.183305465198142</c:v>
                </c:pt>
                <c:pt idx="368">
                  <c:v>19.859845754059361</c:v>
                </c:pt>
                <c:pt idx="369">
                  <c:v>20.050729319630889</c:v>
                </c:pt>
                <c:pt idx="370">
                  <c:v>19.991493822753473</c:v>
                </c:pt>
                <c:pt idx="371">
                  <c:v>19.873067030719206</c:v>
                </c:pt>
                <c:pt idx="372">
                  <c:v>21.017459807762869</c:v>
                </c:pt>
                <c:pt idx="373">
                  <c:v>20.730260234867977</c:v>
                </c:pt>
                <c:pt idx="374">
                  <c:v>20.767104964608187</c:v>
                </c:pt>
                <c:pt idx="375">
                  <c:v>20.740716422881331</c:v>
                </c:pt>
                <c:pt idx="376">
                  <c:v>20.7353876344458</c:v>
                </c:pt>
                <c:pt idx="377">
                  <c:v>20.448885479206488</c:v>
                </c:pt>
                <c:pt idx="378">
                  <c:v>20.359744922707186</c:v>
                </c:pt>
                <c:pt idx="379">
                  <c:v>19.902092903572782</c:v>
                </c:pt>
                <c:pt idx="380">
                  <c:v>20.305848024137696</c:v>
                </c:pt>
                <c:pt idx="381">
                  <c:v>19.905884441663201</c:v>
                </c:pt>
                <c:pt idx="382">
                  <c:v>19.664178478212285</c:v>
                </c:pt>
                <c:pt idx="383">
                  <c:v>20.04480617449483</c:v>
                </c:pt>
                <c:pt idx="384">
                  <c:v>20.066131138109156</c:v>
                </c:pt>
                <c:pt idx="385">
                  <c:v>19.610944605450271</c:v>
                </c:pt>
                <c:pt idx="386">
                  <c:v>19.382140696743321</c:v>
                </c:pt>
                <c:pt idx="387">
                  <c:v>19.052787225417536</c:v>
                </c:pt>
                <c:pt idx="388">
                  <c:v>18.978449397643637</c:v>
                </c:pt>
                <c:pt idx="389">
                  <c:v>19.097062806432351</c:v>
                </c:pt>
                <c:pt idx="390">
                  <c:v>18.816464061994985</c:v>
                </c:pt>
                <c:pt idx="391">
                  <c:v>18.756786547912643</c:v>
                </c:pt>
                <c:pt idx="392">
                  <c:v>19.028495784298897</c:v>
                </c:pt>
                <c:pt idx="393">
                  <c:v>19.579620128541517</c:v>
                </c:pt>
                <c:pt idx="394">
                  <c:v>20.828142807564326</c:v>
                </c:pt>
                <c:pt idx="395">
                  <c:v>23.232226641402924</c:v>
                </c:pt>
                <c:pt idx="396">
                  <c:v>20.649473688953634</c:v>
                </c:pt>
                <c:pt idx="397">
                  <c:v>20.294183502978377</c:v>
                </c:pt>
                <c:pt idx="398">
                  <c:v>19.949771902476666</c:v>
                </c:pt>
                <c:pt idx="399">
                  <c:v>19.440678661375834</c:v>
                </c:pt>
                <c:pt idx="400">
                  <c:v>18.432309923355696</c:v>
                </c:pt>
                <c:pt idx="401">
                  <c:v>18.528856749153952</c:v>
                </c:pt>
                <c:pt idx="402">
                  <c:v>18.71653320887394</c:v>
                </c:pt>
                <c:pt idx="403">
                  <c:v>18.613262759329057</c:v>
                </c:pt>
                <c:pt idx="404">
                  <c:v>18.107730237843814</c:v>
                </c:pt>
                <c:pt idx="405">
                  <c:v>17.460520704752778</c:v>
                </c:pt>
                <c:pt idx="406">
                  <c:v>17.064623680564139</c:v>
                </c:pt>
                <c:pt idx="407">
                  <c:v>17.637947212958654</c:v>
                </c:pt>
                <c:pt idx="408">
                  <c:v>18.277072678840067</c:v>
                </c:pt>
                <c:pt idx="409">
                  <c:v>18.560898148873761</c:v>
                </c:pt>
                <c:pt idx="410">
                  <c:v>18.813801919714106</c:v>
                </c:pt>
                <c:pt idx="411">
                  <c:v>19.032301865314111</c:v>
                </c:pt>
                <c:pt idx="412">
                  <c:v>17.388378190900546</c:v>
                </c:pt>
                <c:pt idx="413">
                  <c:v>15.898159358299219</c:v>
                </c:pt>
                <c:pt idx="414">
                  <c:v>15.434240504726425</c:v>
                </c:pt>
                <c:pt idx="415">
                  <c:v>14.700434495180151</c:v>
                </c:pt>
                <c:pt idx="416">
                  <c:v>15.417600923484883</c:v>
                </c:pt>
                <c:pt idx="417">
                  <c:v>15.749351097589976</c:v>
                </c:pt>
                <c:pt idx="418">
                  <c:v>16.696647486216555</c:v>
                </c:pt>
                <c:pt idx="419">
                  <c:v>15.827126849690305</c:v>
                </c:pt>
                <c:pt idx="420">
                  <c:v>16.997510352976342</c:v>
                </c:pt>
                <c:pt idx="421">
                  <c:v>16.737416359208733</c:v>
                </c:pt>
                <c:pt idx="422">
                  <c:v>16.342889588355554</c:v>
                </c:pt>
                <c:pt idx="423">
                  <c:v>21.529725304510048</c:v>
                </c:pt>
                <c:pt idx="424">
                  <c:v>20.786150600144353</c:v>
                </c:pt>
                <c:pt idx="425">
                  <c:v>20.26330058491752</c:v>
                </c:pt>
                <c:pt idx="426">
                  <c:v>23.225030997887664</c:v>
                </c:pt>
                <c:pt idx="427">
                  <c:v>24.421184218813636</c:v>
                </c:pt>
                <c:pt idx="428">
                  <c:v>21.982549182469896</c:v>
                </c:pt>
                <c:pt idx="429">
                  <c:v>16.618940059455287</c:v>
                </c:pt>
                <c:pt idx="430">
                  <c:v>13.445624789027754</c:v>
                </c:pt>
                <c:pt idx="431">
                  <c:v>12.078228338534899</c:v>
                </c:pt>
                <c:pt idx="432">
                  <c:v>12.097431619565352</c:v>
                </c:pt>
                <c:pt idx="433">
                  <c:v>14.70727053139708</c:v>
                </c:pt>
                <c:pt idx="434">
                  <c:v>20.092347033059959</c:v>
                </c:pt>
                <c:pt idx="435">
                  <c:v>23.661760601944515</c:v>
                </c:pt>
                <c:pt idx="436">
                  <c:v>23.955011535852503</c:v>
                </c:pt>
                <c:pt idx="437">
                  <c:v>17.364474869983319</c:v>
                </c:pt>
                <c:pt idx="438">
                  <c:v>15.900885207456129</c:v>
                </c:pt>
                <c:pt idx="439">
                  <c:v>16.77245874287016</c:v>
                </c:pt>
                <c:pt idx="440">
                  <c:v>15.070060810700173</c:v>
                </c:pt>
                <c:pt idx="441">
                  <c:v>13.181774107374926</c:v>
                </c:pt>
                <c:pt idx="442">
                  <c:v>12.935156676128504</c:v>
                </c:pt>
                <c:pt idx="443">
                  <c:v>14.282956648569449</c:v>
                </c:pt>
                <c:pt idx="444">
                  <c:v>17.807573681897836</c:v>
                </c:pt>
                <c:pt idx="445">
                  <c:v>18.665979952244854</c:v>
                </c:pt>
                <c:pt idx="446">
                  <c:v>19.453560065071514</c:v>
                </c:pt>
                <c:pt idx="447">
                  <c:v>20.926952699676917</c:v>
                </c:pt>
                <c:pt idx="448">
                  <c:v>22.451177542034092</c:v>
                </c:pt>
                <c:pt idx="449">
                  <c:v>21.124294793261335</c:v>
                </c:pt>
                <c:pt idx="450">
                  <c:v>20.847487586914443</c:v>
                </c:pt>
                <c:pt idx="451">
                  <c:v>20.590934693017569</c:v>
                </c:pt>
                <c:pt idx="452">
                  <c:v>20.739850976912663</c:v>
                </c:pt>
                <c:pt idx="453">
                  <c:v>21.160388093753067</c:v>
                </c:pt>
                <c:pt idx="454">
                  <c:v>21.543928141357661</c:v>
                </c:pt>
                <c:pt idx="455">
                  <c:v>22.778915169446218</c:v>
                </c:pt>
                <c:pt idx="456">
                  <c:v>22.89921805348628</c:v>
                </c:pt>
                <c:pt idx="457">
                  <c:v>23.400266466867063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79-49B5-9260-783B0C298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'014C'!$BN$11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'014C'!$BN$14:$BN$950</c:f>
              <c:numCache>
                <c:formatCode>0.0</c:formatCode>
                <c:ptCount val="937"/>
                <c:pt idx="0">
                  <c:v>3.6007176208490792</c:v>
                </c:pt>
                <c:pt idx="1">
                  <c:v>3.5593625194961898</c:v>
                </c:pt>
                <c:pt idx="2">
                  <c:v>3.4044982467125471</c:v>
                </c:pt>
                <c:pt idx="3">
                  <c:v>3.3359180682447871</c:v>
                </c:pt>
                <c:pt idx="4">
                  <c:v>3.4454589019164876</c:v>
                </c:pt>
                <c:pt idx="5">
                  <c:v>3.4871189387859283</c:v>
                </c:pt>
                <c:pt idx="6">
                  <c:v>3.4702985986610795</c:v>
                </c:pt>
                <c:pt idx="7">
                  <c:v>3.4859410530893369</c:v>
                </c:pt>
                <c:pt idx="8">
                  <c:v>3.566086559395214</c:v>
                </c:pt>
                <c:pt idx="9">
                  <c:v>3.5840835753855722</c:v>
                </c:pt>
                <c:pt idx="10">
                  <c:v>3.6041287550224679</c:v>
                </c:pt>
                <c:pt idx="11">
                  <c:v>3.6104142710699856</c:v>
                </c:pt>
                <c:pt idx="12">
                  <c:v>3.5637785250028173</c:v>
                </c:pt>
                <c:pt idx="13">
                  <c:v>3.6989792728705844</c:v>
                </c:pt>
                <c:pt idx="14">
                  <c:v>3.7702534955521192</c:v>
                </c:pt>
                <c:pt idx="15">
                  <c:v>3.7059283344995575</c:v>
                </c:pt>
                <c:pt idx="16">
                  <c:v>3.6491048209960826</c:v>
                </c:pt>
                <c:pt idx="17">
                  <c:v>3.6878039368025783</c:v>
                </c:pt>
                <c:pt idx="18">
                  <c:v>3.6630377089584862</c:v>
                </c:pt>
                <c:pt idx="19">
                  <c:v>3.5560653360923893</c:v>
                </c:pt>
                <c:pt idx="20">
                  <c:v>3.5713450642516649</c:v>
                </c:pt>
                <c:pt idx="21">
                  <c:v>3.601910970573897</c:v>
                </c:pt>
                <c:pt idx="22">
                  <c:v>3.5785255291898292</c:v>
                </c:pt>
                <c:pt idx="23">
                  <c:v>3.5517433050805431</c:v>
                </c:pt>
                <c:pt idx="24">
                  <c:v>3.4664895883939408</c:v>
                </c:pt>
                <c:pt idx="25">
                  <c:v>3.641102802778537</c:v>
                </c:pt>
                <c:pt idx="26">
                  <c:v>3.6138867974813702</c:v>
                </c:pt>
                <c:pt idx="27">
                  <c:v>3.6111680805621669</c:v>
                </c:pt>
                <c:pt idx="28">
                  <c:v>3.6364322607911319</c:v>
                </c:pt>
                <c:pt idx="29">
                  <c:v>3.640046056644608</c:v>
                </c:pt>
                <c:pt idx="30">
                  <c:v>3.6452341585076011</c:v>
                </c:pt>
                <c:pt idx="31">
                  <c:v>3.7024838637147166</c:v>
                </c:pt>
                <c:pt idx="32">
                  <c:v>3.5071515417435348</c:v>
                </c:pt>
                <c:pt idx="33">
                  <c:v>3.688718040039459</c:v>
                </c:pt>
                <c:pt idx="34">
                  <c:v>3.6844770471314008</c:v>
                </c:pt>
                <c:pt idx="35">
                  <c:v>3.6619350206539343</c:v>
                </c:pt>
                <c:pt idx="36">
                  <c:v>3.6473420404161221</c:v>
                </c:pt>
                <c:pt idx="37">
                  <c:v>3.6899409235590319</c:v>
                </c:pt>
                <c:pt idx="38">
                  <c:v>3.6575510229171484</c:v>
                </c:pt>
                <c:pt idx="39">
                  <c:v>3.6453088163017422</c:v>
                </c:pt>
                <c:pt idx="40">
                  <c:v>3.4748648780752438</c:v>
                </c:pt>
                <c:pt idx="41">
                  <c:v>3.5796676367645501</c:v>
                </c:pt>
                <c:pt idx="42">
                  <c:v>3.5652655984258188</c:v>
                </c:pt>
                <c:pt idx="43">
                  <c:v>3.5806407531275721</c:v>
                </c:pt>
                <c:pt idx="44">
                  <c:v>3.5752719562281441</c:v>
                </c:pt>
                <c:pt idx="45">
                  <c:v>3.5430781491113179</c:v>
                </c:pt>
                <c:pt idx="46">
                  <c:v>3.3295373729911555</c:v>
                </c:pt>
                <c:pt idx="47">
                  <c:v>2.9251384214718579</c:v>
                </c:pt>
                <c:pt idx="48">
                  <c:v>3.5135393028398636</c:v>
                </c:pt>
                <c:pt idx="49">
                  <c:v>3.693055938370474</c:v>
                </c:pt>
                <c:pt idx="50">
                  <c:v>3.7137952872336619</c:v>
                </c:pt>
                <c:pt idx="51">
                  <c:v>3.6472272786642912</c:v>
                </c:pt>
                <c:pt idx="52">
                  <c:v>3.6591726366265509</c:v>
                </c:pt>
                <c:pt idx="53">
                  <c:v>3.6633621957173461</c:v>
                </c:pt>
                <c:pt idx="54">
                  <c:v>3.8831973101452828</c:v>
                </c:pt>
                <c:pt idx="55">
                  <c:v>3.5027556622751699</c:v>
                </c:pt>
                <c:pt idx="56">
                  <c:v>3.4147548002347579</c:v>
                </c:pt>
                <c:pt idx="57">
                  <c:v>3.2560490515930605</c:v>
                </c:pt>
                <c:pt idx="58">
                  <c:v>3.2542921208235307</c:v>
                </c:pt>
                <c:pt idx="59">
                  <c:v>3.3946694812512375</c:v>
                </c:pt>
                <c:pt idx="60">
                  <c:v>3.5711619052343084</c:v>
                </c:pt>
                <c:pt idx="61">
                  <c:v>3.5079841037939414</c:v>
                </c:pt>
                <c:pt idx="62">
                  <c:v>3.3962562390697117</c:v>
                </c:pt>
                <c:pt idx="63">
                  <c:v>3.5059040723773691</c:v>
                </c:pt>
                <c:pt idx="64">
                  <c:v>3.5622305365856075</c:v>
                </c:pt>
                <c:pt idx="65">
                  <c:v>3.5800371798608959</c:v>
                </c:pt>
                <c:pt idx="66">
                  <c:v>3.581211040035031</c:v>
                </c:pt>
                <c:pt idx="67">
                  <c:v>3.5530017061016386</c:v>
                </c:pt>
                <c:pt idx="68">
                  <c:v>3.5450613786740779</c:v>
                </c:pt>
                <c:pt idx="69">
                  <c:v>3.5208917899517087</c:v>
                </c:pt>
                <c:pt idx="70">
                  <c:v>3.4921976671765473</c:v>
                </c:pt>
                <c:pt idx="71">
                  <c:v>3.5055360661307153</c:v>
                </c:pt>
                <c:pt idx="72">
                  <c:v>3.5153104012160385</c:v>
                </c:pt>
                <c:pt idx="73">
                  <c:v>3.4912902082237545</c:v>
                </c:pt>
                <c:pt idx="74">
                  <c:v>3.4488546472434298</c:v>
                </c:pt>
                <c:pt idx="75">
                  <c:v>3.4457773692512612</c:v>
                </c:pt>
                <c:pt idx="76">
                  <c:v>3.4432317521232738</c:v>
                </c:pt>
                <c:pt idx="77">
                  <c:v>3.4359593859022302</c:v>
                </c:pt>
                <c:pt idx="78">
                  <c:v>3.4332917580745446</c:v>
                </c:pt>
                <c:pt idx="79">
                  <c:v>3.4355054415982647</c:v>
                </c:pt>
                <c:pt idx="80">
                  <c:v>3.4475760864826088</c:v>
                </c:pt>
                <c:pt idx="81">
                  <c:v>3.4239050293128335</c:v>
                </c:pt>
                <c:pt idx="82">
                  <c:v>3.3258688397614082</c:v>
                </c:pt>
                <c:pt idx="83">
                  <c:v>3.4123961485922187</c:v>
                </c:pt>
                <c:pt idx="84">
                  <c:v>3.4061836399585483</c:v>
                </c:pt>
                <c:pt idx="85">
                  <c:v>3.3978344447695745</c:v>
                </c:pt>
                <c:pt idx="86">
                  <c:v>3.4362619062804631</c:v>
                </c:pt>
                <c:pt idx="87">
                  <c:v>3.5438719116108892</c:v>
                </c:pt>
                <c:pt idx="88">
                  <c:v>3.3570472799081603</c:v>
                </c:pt>
                <c:pt idx="89">
                  <c:v>2.4405500605594321</c:v>
                </c:pt>
                <c:pt idx="90">
                  <c:v>2.605154350160876</c:v>
                </c:pt>
                <c:pt idx="91">
                  <c:v>2.9651693015391674</c:v>
                </c:pt>
                <c:pt idx="92">
                  <c:v>3.297814186385355</c:v>
                </c:pt>
                <c:pt idx="93">
                  <c:v>2.9615912181989406</c:v>
                </c:pt>
                <c:pt idx="94">
                  <c:v>3.3222693256983606</c:v>
                </c:pt>
                <c:pt idx="95">
                  <c:v>3.3919175657856266</c:v>
                </c:pt>
                <c:pt idx="96">
                  <c:v>3.4001191809625175</c:v>
                </c:pt>
                <c:pt idx="97">
                  <c:v>3.4284238095099457</c:v>
                </c:pt>
                <c:pt idx="98">
                  <c:v>3.2644003616565858</c:v>
                </c:pt>
                <c:pt idx="99">
                  <c:v>3.3386301763623325</c:v>
                </c:pt>
                <c:pt idx="100">
                  <c:v>3.4233085938059737</c:v>
                </c:pt>
                <c:pt idx="101">
                  <c:v>3.0268829577543772</c:v>
                </c:pt>
                <c:pt idx="102">
                  <c:v>3.0739082374693547</c:v>
                </c:pt>
                <c:pt idx="103">
                  <c:v>3.3022606707934035</c:v>
                </c:pt>
                <c:pt idx="104">
                  <c:v>3.3162115089493867</c:v>
                </c:pt>
                <c:pt idx="105">
                  <c:v>3.3519418505732492</c:v>
                </c:pt>
                <c:pt idx="106">
                  <c:v>3.3600091471666338</c:v>
                </c:pt>
                <c:pt idx="107">
                  <c:v>3.3568401572555118</c:v>
                </c:pt>
                <c:pt idx="108">
                  <c:v>3.3772884661909419</c:v>
                </c:pt>
                <c:pt idx="109">
                  <c:v>3.386583525593684</c:v>
                </c:pt>
                <c:pt idx="110">
                  <c:v>3.3938831180587603</c:v>
                </c:pt>
                <c:pt idx="111">
                  <c:v>3.3905262962837646</c:v>
                </c:pt>
                <c:pt idx="112">
                  <c:v>3.3706526251366364</c:v>
                </c:pt>
                <c:pt idx="113">
                  <c:v>3.365906061378066</c:v>
                </c:pt>
                <c:pt idx="114">
                  <c:v>3.3513005407738174</c:v>
                </c:pt>
                <c:pt idx="115">
                  <c:v>3.3463966152747813</c:v>
                </c:pt>
                <c:pt idx="116">
                  <c:v>3.3616377647705145</c:v>
                </c:pt>
                <c:pt idx="117">
                  <c:v>3.3557806622674353</c:v>
                </c:pt>
                <c:pt idx="118">
                  <c:v>3.36367306596977</c:v>
                </c:pt>
                <c:pt idx="119">
                  <c:v>3.3083215169564335</c:v>
                </c:pt>
                <c:pt idx="120">
                  <c:v>3.3621883824188106</c:v>
                </c:pt>
                <c:pt idx="121">
                  <c:v>3.3400494364164919</c:v>
                </c:pt>
                <c:pt idx="122">
                  <c:v>3.3262171694201421</c:v>
                </c:pt>
                <c:pt idx="123">
                  <c:v>3.3755343837596885</c:v>
                </c:pt>
                <c:pt idx="124">
                  <c:v>3.3418003794104965</c:v>
                </c:pt>
                <c:pt idx="125">
                  <c:v>3.3286307438845428</c:v>
                </c:pt>
                <c:pt idx="126">
                  <c:v>3.3599839599914714</c:v>
                </c:pt>
                <c:pt idx="127">
                  <c:v>3.3413330362214957</c:v>
                </c:pt>
                <c:pt idx="128">
                  <c:v>3.328517744339333</c:v>
                </c:pt>
                <c:pt idx="129">
                  <c:v>3.2935005830131159</c:v>
                </c:pt>
                <c:pt idx="130">
                  <c:v>3.3285490806381901</c:v>
                </c:pt>
                <c:pt idx="131">
                  <c:v>3.3373433675724149</c:v>
                </c:pt>
                <c:pt idx="132">
                  <c:v>3.3504417500423802</c:v>
                </c:pt>
                <c:pt idx="133">
                  <c:v>3.2836674412492441</c:v>
                </c:pt>
                <c:pt idx="134">
                  <c:v>3.2650235077581571</c:v>
                </c:pt>
                <c:pt idx="135">
                  <c:v>3.324210829292328</c:v>
                </c:pt>
                <c:pt idx="136">
                  <c:v>3.3294979984429673</c:v>
                </c:pt>
                <c:pt idx="137">
                  <c:v>3.3440023977439313</c:v>
                </c:pt>
                <c:pt idx="138">
                  <c:v>3.2835692150000657</c:v>
                </c:pt>
                <c:pt idx="139">
                  <c:v>3.2755559304914854</c:v>
                </c:pt>
                <c:pt idx="140">
                  <c:v>3.2925535488511928</c:v>
                </c:pt>
                <c:pt idx="141">
                  <c:v>3.3166178355149887</c:v>
                </c:pt>
                <c:pt idx="142">
                  <c:v>3.3043406917155038</c:v>
                </c:pt>
                <c:pt idx="143">
                  <c:v>3.2985333477556349</c:v>
                </c:pt>
                <c:pt idx="144">
                  <c:v>3.2574399416550244</c:v>
                </c:pt>
                <c:pt idx="145">
                  <c:v>3.2700907552787375</c:v>
                </c:pt>
                <c:pt idx="146">
                  <c:v>3.316530131553908</c:v>
                </c:pt>
                <c:pt idx="147">
                  <c:v>3.3000063844102079</c:v>
                </c:pt>
                <c:pt idx="148">
                  <c:v>3.2985909005721914</c:v>
                </c:pt>
                <c:pt idx="149">
                  <c:v>3.2784637509412202</c:v>
                </c:pt>
                <c:pt idx="150">
                  <c:v>3.3529803816018893</c:v>
                </c:pt>
                <c:pt idx="151">
                  <c:v>3.261629703375426</c:v>
                </c:pt>
                <c:pt idx="152">
                  <c:v>3.1387580562664006</c:v>
                </c:pt>
                <c:pt idx="153">
                  <c:v>3.2164269974823614</c:v>
                </c:pt>
                <c:pt idx="154">
                  <c:v>3.228774203794365</c:v>
                </c:pt>
                <c:pt idx="155">
                  <c:v>3.1906450700547544</c:v>
                </c:pt>
                <c:pt idx="156">
                  <c:v>3.2477996023306082</c:v>
                </c:pt>
                <c:pt idx="157">
                  <c:v>3.2762502587845415</c:v>
                </c:pt>
                <c:pt idx="158">
                  <c:v>3.2567467842708075</c:v>
                </c:pt>
                <c:pt idx="159">
                  <c:v>3.2478972901211618</c:v>
                </c:pt>
                <c:pt idx="160">
                  <c:v>3.2401063707395359</c:v>
                </c:pt>
                <c:pt idx="161">
                  <c:v>3.268849288990376</c:v>
                </c:pt>
                <c:pt idx="162">
                  <c:v>3.247730938867412</c:v>
                </c:pt>
                <c:pt idx="163">
                  <c:v>3.2504463335034606</c:v>
                </c:pt>
                <c:pt idx="164">
                  <c:v>3.2542043552647586</c:v>
                </c:pt>
                <c:pt idx="165">
                  <c:v>3.2349060429778649</c:v>
                </c:pt>
                <c:pt idx="166">
                  <c:v>3.2181298541681174</c:v>
                </c:pt>
                <c:pt idx="167">
                  <c:v>3.2235585023969344</c:v>
                </c:pt>
                <c:pt idx="168">
                  <c:v>3.2281257063100659</c:v>
                </c:pt>
                <c:pt idx="169">
                  <c:v>3.2443470169558215</c:v>
                </c:pt>
                <c:pt idx="170">
                  <c:v>3.2353063060656062</c:v>
                </c:pt>
                <c:pt idx="171">
                  <c:v>3.2455285652220263</c:v>
                </c:pt>
                <c:pt idx="172">
                  <c:v>3.2554965905099023</c:v>
                </c:pt>
                <c:pt idx="173">
                  <c:v>3.256801637528818</c:v>
                </c:pt>
                <c:pt idx="174">
                  <c:v>3.280604323348181</c:v>
                </c:pt>
                <c:pt idx="175">
                  <c:v>3.263187654330475</c:v>
                </c:pt>
                <c:pt idx="176">
                  <c:v>3.2731736342307869</c:v>
                </c:pt>
                <c:pt idx="177">
                  <c:v>3.2753380444126456</c:v>
                </c:pt>
                <c:pt idx="178">
                  <c:v>3.2548239763259841</c:v>
                </c:pt>
                <c:pt idx="179">
                  <c:v>3.2420298916851675</c:v>
                </c:pt>
                <c:pt idx="180">
                  <c:v>3.2544880783795391</c:v>
                </c:pt>
                <c:pt idx="181">
                  <c:v>3.2526176151807138</c:v>
                </c:pt>
                <c:pt idx="182">
                  <c:v>3.2543286234752618</c:v>
                </c:pt>
                <c:pt idx="183">
                  <c:v>3.2540704289649596</c:v>
                </c:pt>
                <c:pt idx="184">
                  <c:v>3.2585585807970792</c:v>
                </c:pt>
                <c:pt idx="185">
                  <c:v>3.2635420625807381</c:v>
                </c:pt>
                <c:pt idx="186">
                  <c:v>3.2461007438721325</c:v>
                </c:pt>
                <c:pt idx="187">
                  <c:v>3.2418407583017683</c:v>
                </c:pt>
                <c:pt idx="188">
                  <c:v>3.2501021756352713</c:v>
                </c:pt>
                <c:pt idx="189">
                  <c:v>3.2347477192695404</c:v>
                </c:pt>
                <c:pt idx="190">
                  <c:v>3.2369156153397753</c:v>
                </c:pt>
                <c:pt idx="191">
                  <c:v>3.2491396409446569</c:v>
                </c:pt>
                <c:pt idx="192">
                  <c:v>3.2359214953911009</c:v>
                </c:pt>
                <c:pt idx="193">
                  <c:v>3.2235042543536259</c:v>
                </c:pt>
                <c:pt idx="194">
                  <c:v>3.1804134607986438</c:v>
                </c:pt>
                <c:pt idx="195">
                  <c:v>3.2380620869515475</c:v>
                </c:pt>
                <c:pt idx="196">
                  <c:v>3.2623857905741738</c:v>
                </c:pt>
                <c:pt idx="197">
                  <c:v>3.2071286471585596</c:v>
                </c:pt>
                <c:pt idx="198">
                  <c:v>3.1851100231652318</c:v>
                </c:pt>
                <c:pt idx="199">
                  <c:v>3.2048739897082301</c:v>
                </c:pt>
                <c:pt idx="200">
                  <c:v>3.2057416119119848</c:v>
                </c:pt>
                <c:pt idx="201">
                  <c:v>3.2209626694639715</c:v>
                </c:pt>
                <c:pt idx="202">
                  <c:v>3.2194202548496702</c:v>
                </c:pt>
                <c:pt idx="203">
                  <c:v>3.2182582498710541</c:v>
                </c:pt>
                <c:pt idx="204">
                  <c:v>3.2289340527245005</c:v>
                </c:pt>
                <c:pt idx="205">
                  <c:v>3.2260110797531771</c:v>
                </c:pt>
                <c:pt idx="206">
                  <c:v>3.2142806341655561</c:v>
                </c:pt>
                <c:pt idx="207">
                  <c:v>3.2071358270175852</c:v>
                </c:pt>
                <c:pt idx="208">
                  <c:v>3.2001955392836265</c:v>
                </c:pt>
                <c:pt idx="209">
                  <c:v>3.1861047544692784</c:v>
                </c:pt>
                <c:pt idx="210">
                  <c:v>3.1879810991343915</c:v>
                </c:pt>
                <c:pt idx="211">
                  <c:v>3.1798583135171281</c:v>
                </c:pt>
                <c:pt idx="212">
                  <c:v>3.1915445484120482</c:v>
                </c:pt>
                <c:pt idx="213">
                  <c:v>3.168380667083226</c:v>
                </c:pt>
                <c:pt idx="214">
                  <c:v>3.1150552839234535</c:v>
                </c:pt>
                <c:pt idx="215">
                  <c:v>3.1795889904874701</c:v>
                </c:pt>
                <c:pt idx="216">
                  <c:v>3.1391919009811637</c:v>
                </c:pt>
                <c:pt idx="217">
                  <c:v>3.162545932902042</c:v>
                </c:pt>
                <c:pt idx="218">
                  <c:v>3.1694142504726619</c:v>
                </c:pt>
                <c:pt idx="219">
                  <c:v>3.1715923156886632</c:v>
                </c:pt>
                <c:pt idx="220">
                  <c:v>3.169520808204505</c:v>
                </c:pt>
                <c:pt idx="221">
                  <c:v>3.183129558598965</c:v>
                </c:pt>
                <c:pt idx="222">
                  <c:v>3.1854358784346299</c:v>
                </c:pt>
                <c:pt idx="223">
                  <c:v>3.1744706937816844</c:v>
                </c:pt>
                <c:pt idx="224">
                  <c:v>3.1745597032659316</c:v>
                </c:pt>
                <c:pt idx="225">
                  <c:v>3.1744398570054337</c:v>
                </c:pt>
                <c:pt idx="226">
                  <c:v>3.1919164872583417</c:v>
                </c:pt>
                <c:pt idx="227">
                  <c:v>3.1960546487200605</c:v>
                </c:pt>
                <c:pt idx="228">
                  <c:v>3.1876943970883245</c:v>
                </c:pt>
                <c:pt idx="229">
                  <c:v>3.1882146423467255</c:v>
                </c:pt>
                <c:pt idx="230">
                  <c:v>3.1735340202084306</c:v>
                </c:pt>
                <c:pt idx="231">
                  <c:v>3.1773571222639934</c:v>
                </c:pt>
                <c:pt idx="232">
                  <c:v>3.1849795834553909</c:v>
                </c:pt>
                <c:pt idx="233">
                  <c:v>3.1922630473459264</c:v>
                </c:pt>
                <c:pt idx="234">
                  <c:v>3.1842890218803226</c:v>
                </c:pt>
                <c:pt idx="235">
                  <c:v>3.1801099184501109</c:v>
                </c:pt>
                <c:pt idx="236">
                  <c:v>3.1671845317541627</c:v>
                </c:pt>
                <c:pt idx="237">
                  <c:v>3.1576634438365714</c:v>
                </c:pt>
                <c:pt idx="238">
                  <c:v>3.1630472537713006</c:v>
                </c:pt>
                <c:pt idx="239">
                  <c:v>3.1656470108238359</c:v>
                </c:pt>
                <c:pt idx="240">
                  <c:v>3.1647029134691875</c:v>
                </c:pt>
                <c:pt idx="241">
                  <c:v>3.156943856931524</c:v>
                </c:pt>
                <c:pt idx="242">
                  <c:v>3.1484791602753779</c:v>
                </c:pt>
                <c:pt idx="243">
                  <c:v>3.1395473852225253</c:v>
                </c:pt>
                <c:pt idx="244">
                  <c:v>3.1251307550016723</c:v>
                </c:pt>
                <c:pt idx="245">
                  <c:v>3.1288371862727664</c:v>
                </c:pt>
                <c:pt idx="246">
                  <c:v>3.1231233475164539</c:v>
                </c:pt>
                <c:pt idx="247">
                  <c:v>3.1194835234484799</c:v>
                </c:pt>
                <c:pt idx="248">
                  <c:v>3.1221995022801479</c:v>
                </c:pt>
                <c:pt idx="249">
                  <c:v>3.1141083707638537</c:v>
                </c:pt>
                <c:pt idx="250">
                  <c:v>3.1159570205515092</c:v>
                </c:pt>
                <c:pt idx="251">
                  <c:v>3.1169979049542675</c:v>
                </c:pt>
                <c:pt idx="252">
                  <c:v>3.115915519339735</c:v>
                </c:pt>
                <c:pt idx="253">
                  <c:v>3.1075198823292158</c:v>
                </c:pt>
                <c:pt idx="254">
                  <c:v>3.0953276396559937</c:v>
                </c:pt>
                <c:pt idx="255">
                  <c:v>3.0892552865691623</c:v>
                </c:pt>
                <c:pt idx="256">
                  <c:v>3.1055928677599947</c:v>
                </c:pt>
                <c:pt idx="257">
                  <c:v>3.1295995535261043</c:v>
                </c:pt>
                <c:pt idx="258">
                  <c:v>3.1265682967494643</c:v>
                </c:pt>
                <c:pt idx="259">
                  <c:v>3.1338113125937355</c:v>
                </c:pt>
                <c:pt idx="260">
                  <c:v>3.1336000423956314</c:v>
                </c:pt>
                <c:pt idx="261">
                  <c:v>3.1289234817623122</c:v>
                </c:pt>
                <c:pt idx="262">
                  <c:v>3.1264097438086957</c:v>
                </c:pt>
                <c:pt idx="263">
                  <c:v>3.1111879285179098</c:v>
                </c:pt>
                <c:pt idx="264">
                  <c:v>3.1173114067494954</c:v>
                </c:pt>
                <c:pt idx="265">
                  <c:v>3.1061395921428137</c:v>
                </c:pt>
                <c:pt idx="266">
                  <c:v>3.1066601068506614</c:v>
                </c:pt>
                <c:pt idx="267">
                  <c:v>3.1045053221654078</c:v>
                </c:pt>
                <c:pt idx="268">
                  <c:v>3.1003055537732731</c:v>
                </c:pt>
                <c:pt idx="269">
                  <c:v>3.0874036145181654</c:v>
                </c:pt>
                <c:pt idx="270">
                  <c:v>3.0857018996226921</c:v>
                </c:pt>
                <c:pt idx="271">
                  <c:v>3.0822154355707276</c:v>
                </c:pt>
                <c:pt idx="272">
                  <c:v>3.0839910198374554</c:v>
                </c:pt>
                <c:pt idx="273">
                  <c:v>3.0875677631903082</c:v>
                </c:pt>
                <c:pt idx="274">
                  <c:v>3.085325587855603</c:v>
                </c:pt>
                <c:pt idx="275">
                  <c:v>3.0789940252884405</c:v>
                </c:pt>
                <c:pt idx="276">
                  <c:v>3.0752983833260248</c:v>
                </c:pt>
                <c:pt idx="277">
                  <c:v>3.0762766604877605</c:v>
                </c:pt>
                <c:pt idx="278">
                  <c:v>3.0751013576910249</c:v>
                </c:pt>
                <c:pt idx="279">
                  <c:v>3.0717201562110343</c:v>
                </c:pt>
                <c:pt idx="280">
                  <c:v>3.0706275704532056</c:v>
                </c:pt>
                <c:pt idx="281">
                  <c:v>3.0713947086224644</c:v>
                </c:pt>
                <c:pt idx="282">
                  <c:v>3.0636911253597208</c:v>
                </c:pt>
                <c:pt idx="283">
                  <c:v>3.0564977664149064</c:v>
                </c:pt>
                <c:pt idx="284">
                  <c:v>3.0546616678002105</c:v>
                </c:pt>
                <c:pt idx="285">
                  <c:v>3.0521186064446195</c:v>
                </c:pt>
                <c:pt idx="286">
                  <c:v>3.0561001379785759</c:v>
                </c:pt>
                <c:pt idx="287">
                  <c:v>3.051487536960618</c:v>
                </c:pt>
                <c:pt idx="288">
                  <c:v>3.0520902625357249</c:v>
                </c:pt>
                <c:pt idx="289">
                  <c:v>3.0507988991231132</c:v>
                </c:pt>
                <c:pt idx="290">
                  <c:v>3.039117005710009</c:v>
                </c:pt>
                <c:pt idx="291">
                  <c:v>3.0330954939592405</c:v>
                </c:pt>
                <c:pt idx="292">
                  <c:v>3.0364996475751997</c:v>
                </c:pt>
                <c:pt idx="293">
                  <c:v>3.0484994881480576</c:v>
                </c:pt>
                <c:pt idx="294">
                  <c:v>3.0557352888614235</c:v>
                </c:pt>
                <c:pt idx="295">
                  <c:v>3.0435516881231504</c:v>
                </c:pt>
                <c:pt idx="296">
                  <c:v>3.0391655389772554</c:v>
                </c:pt>
                <c:pt idx="297">
                  <c:v>3.0176462073877839</c:v>
                </c:pt>
                <c:pt idx="298">
                  <c:v>3.0335556466182378</c:v>
                </c:pt>
                <c:pt idx="299">
                  <c:v>3.0164232022374882</c:v>
                </c:pt>
                <c:pt idx="300">
                  <c:v>2.9000542798928901</c:v>
                </c:pt>
                <c:pt idx="301">
                  <c:v>2.9967957435297765</c:v>
                </c:pt>
                <c:pt idx="302">
                  <c:v>3.0496528434865762</c:v>
                </c:pt>
                <c:pt idx="303">
                  <c:v>3.0828470769570417</c:v>
                </c:pt>
                <c:pt idx="304">
                  <c:v>2.8862715663499827</c:v>
                </c:pt>
                <c:pt idx="305">
                  <c:v>3.1011338551809224</c:v>
                </c:pt>
                <c:pt idx="306">
                  <c:v>2.9690747150414953</c:v>
                </c:pt>
                <c:pt idx="307">
                  <c:v>2.9783324619670459</c:v>
                </c:pt>
                <c:pt idx="308">
                  <c:v>2.9518346233776604</c:v>
                </c:pt>
                <c:pt idx="309">
                  <c:v>2.9235671443811335</c:v>
                </c:pt>
                <c:pt idx="310">
                  <c:v>2.9027658536973862</c:v>
                </c:pt>
                <c:pt idx="311">
                  <c:v>2.9215975655270676</c:v>
                </c:pt>
                <c:pt idx="312">
                  <c:v>2.881533965504131</c:v>
                </c:pt>
                <c:pt idx="313">
                  <c:v>2.8707529046890197</c:v>
                </c:pt>
                <c:pt idx="314">
                  <c:v>2.9333393765550055</c:v>
                </c:pt>
                <c:pt idx="315">
                  <c:v>2.995941659604517</c:v>
                </c:pt>
                <c:pt idx="316">
                  <c:v>3.0304484380294263</c:v>
                </c:pt>
                <c:pt idx="317">
                  <c:v>2.9500668820137439</c:v>
                </c:pt>
                <c:pt idx="318">
                  <c:v>2.9826077264621831</c:v>
                </c:pt>
                <c:pt idx="319">
                  <c:v>2.9356784451177038</c:v>
                </c:pt>
                <c:pt idx="320">
                  <c:v>2.8892216266763615</c:v>
                </c:pt>
                <c:pt idx="321">
                  <c:v>2.9023753667745202</c:v>
                </c:pt>
                <c:pt idx="322">
                  <c:v>2.8919376947958986</c:v>
                </c:pt>
                <c:pt idx="323">
                  <c:v>2.8996291741546667</c:v>
                </c:pt>
                <c:pt idx="324">
                  <c:v>2.8970213958158304</c:v>
                </c:pt>
                <c:pt idx="325">
                  <c:v>2.8776780806601265</c:v>
                </c:pt>
                <c:pt idx="326">
                  <c:v>2.8671346750036886</c:v>
                </c:pt>
                <c:pt idx="327">
                  <c:v>2.8437912569078585</c:v>
                </c:pt>
                <c:pt idx="328">
                  <c:v>2.8063081309147999</c:v>
                </c:pt>
                <c:pt idx="329">
                  <c:v>2.8537219493439632</c:v>
                </c:pt>
                <c:pt idx="330">
                  <c:v>2.8687107580780431</c:v>
                </c:pt>
                <c:pt idx="331">
                  <c:v>2.8804295500147581</c:v>
                </c:pt>
                <c:pt idx="332">
                  <c:v>2.8588729335617162</c:v>
                </c:pt>
                <c:pt idx="333">
                  <c:v>2.8264706231749845</c:v>
                </c:pt>
                <c:pt idx="334">
                  <c:v>2.8138297376924637</c:v>
                </c:pt>
                <c:pt idx="335">
                  <c:v>2.845175389735958</c:v>
                </c:pt>
                <c:pt idx="336">
                  <c:v>2.8490580201653071</c:v>
                </c:pt>
                <c:pt idx="337">
                  <c:v>2.8309921252826151</c:v>
                </c:pt>
                <c:pt idx="338">
                  <c:v>2.8129902020891602</c:v>
                </c:pt>
                <c:pt idx="339">
                  <c:v>2.8803893663372979</c:v>
                </c:pt>
                <c:pt idx="340">
                  <c:v>2.8127123995280394</c:v>
                </c:pt>
                <c:pt idx="341">
                  <c:v>2.7803999289552657</c:v>
                </c:pt>
                <c:pt idx="342">
                  <c:v>2.7958638138158545</c:v>
                </c:pt>
                <c:pt idx="343">
                  <c:v>2.7542133715182295</c:v>
                </c:pt>
                <c:pt idx="344">
                  <c:v>2.749833735492571</c:v>
                </c:pt>
                <c:pt idx="345">
                  <c:v>2.7944338066805017</c:v>
                </c:pt>
                <c:pt idx="346">
                  <c:v>2.7725548298457761</c:v>
                </c:pt>
                <c:pt idx="347">
                  <c:v>2.6277338060191897</c:v>
                </c:pt>
                <c:pt idx="348">
                  <c:v>2.5745069261618112</c:v>
                </c:pt>
                <c:pt idx="349">
                  <c:v>2.7142458805583014</c:v>
                </c:pt>
                <c:pt idx="350">
                  <c:v>2.7490279745389832</c:v>
                </c:pt>
                <c:pt idx="351">
                  <c:v>2.7717338723077751</c:v>
                </c:pt>
                <c:pt idx="352">
                  <c:v>2.7936694284049985</c:v>
                </c:pt>
                <c:pt idx="353">
                  <c:v>2.8123748189232596</c:v>
                </c:pt>
                <c:pt idx="354">
                  <c:v>2.8276896633344952</c:v>
                </c:pt>
                <c:pt idx="355">
                  <c:v>2.8081898075947405</c:v>
                </c:pt>
                <c:pt idx="356">
                  <c:v>2.8176327855938927</c:v>
                </c:pt>
                <c:pt idx="357">
                  <c:v>2.7391530459281777</c:v>
                </c:pt>
                <c:pt idx="358">
                  <c:v>2.7159622756345083</c:v>
                </c:pt>
                <c:pt idx="359">
                  <c:v>2.7632059419667314</c:v>
                </c:pt>
                <c:pt idx="360">
                  <c:v>2.8109984007793778</c:v>
                </c:pt>
                <c:pt idx="361">
                  <c:v>2.8088607316996477</c:v>
                </c:pt>
                <c:pt idx="362">
                  <c:v>2.8032220080870101</c:v>
                </c:pt>
                <c:pt idx="363">
                  <c:v>2.8123116080725441</c:v>
                </c:pt>
                <c:pt idx="364">
                  <c:v>2.8228839195239606</c:v>
                </c:pt>
                <c:pt idx="365">
                  <c:v>2.8278427962614772</c:v>
                </c:pt>
                <c:pt idx="366">
                  <c:v>2.8068605270020393</c:v>
                </c:pt>
                <c:pt idx="367">
                  <c:v>2.8289799665727147</c:v>
                </c:pt>
                <c:pt idx="368">
                  <c:v>2.8427010816945195</c:v>
                </c:pt>
                <c:pt idx="369">
                  <c:v>2.8174871610477745</c:v>
                </c:pt>
                <c:pt idx="370">
                  <c:v>2.816293596466386</c:v>
                </c:pt>
                <c:pt idx="371">
                  <c:v>2.8320879999656619</c:v>
                </c:pt>
                <c:pt idx="372">
                  <c:v>2.7767016662114741</c:v>
                </c:pt>
                <c:pt idx="373">
                  <c:v>2.7837966572978181</c:v>
                </c:pt>
                <c:pt idx="374">
                  <c:v>2.7784205144289964</c:v>
                </c:pt>
                <c:pt idx="375">
                  <c:v>2.7849903294966021</c:v>
                </c:pt>
                <c:pt idx="376">
                  <c:v>2.7864675417774447</c:v>
                </c:pt>
                <c:pt idx="377">
                  <c:v>2.8012641165292913</c:v>
                </c:pt>
                <c:pt idx="378">
                  <c:v>2.8087485794204876</c:v>
                </c:pt>
                <c:pt idx="379">
                  <c:v>2.8232092020859887</c:v>
                </c:pt>
                <c:pt idx="380">
                  <c:v>2.8145211364069884</c:v>
                </c:pt>
                <c:pt idx="381">
                  <c:v>2.8235245392886399</c:v>
                </c:pt>
                <c:pt idx="382">
                  <c:v>2.8187685668192803</c:v>
                </c:pt>
                <c:pt idx="383">
                  <c:v>2.806194009182454</c:v>
                </c:pt>
                <c:pt idx="384">
                  <c:v>2.7995738196885767</c:v>
                </c:pt>
                <c:pt idx="385">
                  <c:v>2.8101974717507776</c:v>
                </c:pt>
                <c:pt idx="386">
                  <c:v>2.8050276924330766</c:v>
                </c:pt>
                <c:pt idx="387">
                  <c:v>2.8087147610644996</c:v>
                </c:pt>
                <c:pt idx="388">
                  <c:v>2.8058308447490763</c:v>
                </c:pt>
                <c:pt idx="389">
                  <c:v>2.8030890229759349</c:v>
                </c:pt>
                <c:pt idx="390">
                  <c:v>2.8045344568271529</c:v>
                </c:pt>
                <c:pt idx="391">
                  <c:v>2.8054454457180995</c:v>
                </c:pt>
                <c:pt idx="392">
                  <c:v>2.7979644293020591</c:v>
                </c:pt>
                <c:pt idx="393">
                  <c:v>2.7913520052682781</c:v>
                </c:pt>
                <c:pt idx="394">
                  <c:v>2.7769602539158047</c:v>
                </c:pt>
                <c:pt idx="395">
                  <c:v>2.7012946198194001</c:v>
                </c:pt>
                <c:pt idx="396">
                  <c:v>2.7869561265591103</c:v>
                </c:pt>
                <c:pt idx="397">
                  <c:v>2.7827108652723478</c:v>
                </c:pt>
                <c:pt idx="398">
                  <c:v>2.7840435634283835</c:v>
                </c:pt>
                <c:pt idx="399">
                  <c:v>2.7852798146685926</c:v>
                </c:pt>
                <c:pt idx="400">
                  <c:v>2.8122602758812576</c:v>
                </c:pt>
                <c:pt idx="401">
                  <c:v>2.7935859226598145</c:v>
                </c:pt>
                <c:pt idx="402">
                  <c:v>2.791069371198875</c:v>
                </c:pt>
                <c:pt idx="403">
                  <c:v>2.7928144284752148</c:v>
                </c:pt>
                <c:pt idx="404">
                  <c:v>2.8051068146425466</c:v>
                </c:pt>
                <c:pt idx="405">
                  <c:v>2.7987343843657828</c:v>
                </c:pt>
                <c:pt idx="406">
                  <c:v>2.8076849943060163</c:v>
                </c:pt>
                <c:pt idx="407">
                  <c:v>2.7993300258470057</c:v>
                </c:pt>
                <c:pt idx="408">
                  <c:v>2.7842895398108904</c:v>
                </c:pt>
                <c:pt idx="409">
                  <c:v>2.7813985188481585</c:v>
                </c:pt>
                <c:pt idx="410">
                  <c:v>2.7701435845595386</c:v>
                </c:pt>
                <c:pt idx="411">
                  <c:v>2.7672482629579847</c:v>
                </c:pt>
                <c:pt idx="412">
                  <c:v>2.8042877173240077</c:v>
                </c:pt>
                <c:pt idx="413">
                  <c:v>2.8508486299653661</c:v>
                </c:pt>
                <c:pt idx="414">
                  <c:v>2.8528372308292096</c:v>
                </c:pt>
                <c:pt idx="415">
                  <c:v>2.8241083311984285</c:v>
                </c:pt>
                <c:pt idx="416">
                  <c:v>2.7441798961477084</c:v>
                </c:pt>
                <c:pt idx="417">
                  <c:v>2.7555930529679111</c:v>
                </c:pt>
                <c:pt idx="418">
                  <c:v>2.7705090614833239</c:v>
                </c:pt>
                <c:pt idx="419">
                  <c:v>2.8624417193157052</c:v>
                </c:pt>
                <c:pt idx="420">
                  <c:v>2.8311912315656698</c:v>
                </c:pt>
                <c:pt idx="421">
                  <c:v>2.8457578471513809</c:v>
                </c:pt>
                <c:pt idx="422">
                  <c:v>2.8605191898349682</c:v>
                </c:pt>
                <c:pt idx="423">
                  <c:v>2.7361072936526396</c:v>
                </c:pt>
                <c:pt idx="424">
                  <c:v>2.7718049940471121</c:v>
                </c:pt>
                <c:pt idx="425">
                  <c:v>2.7717460288533777</c:v>
                </c:pt>
                <c:pt idx="426">
                  <c:v>2.7143385631395955</c:v>
                </c:pt>
                <c:pt idx="427">
                  <c:v>2.6084625592819486</c:v>
                </c:pt>
                <c:pt idx="428">
                  <c:v>2.5530404489928666</c:v>
                </c:pt>
                <c:pt idx="429">
                  <c:v>2.6689593745331517</c:v>
                </c:pt>
                <c:pt idx="430">
                  <c:v>2.7363261687931235</c:v>
                </c:pt>
                <c:pt idx="431">
                  <c:v>2.7535279297034774</c:v>
                </c:pt>
                <c:pt idx="432">
                  <c:v>2.8301456400944405</c:v>
                </c:pt>
                <c:pt idx="433">
                  <c:v>2.8293396875535941</c:v>
                </c:pt>
                <c:pt idx="434">
                  <c:v>2.7195185949825005</c:v>
                </c:pt>
                <c:pt idx="435">
                  <c:v>2.6025030567100598</c:v>
                </c:pt>
                <c:pt idx="436">
                  <c:v>2.5792750273767546</c:v>
                </c:pt>
                <c:pt idx="437">
                  <c:v>2.7688808623535919</c:v>
                </c:pt>
                <c:pt idx="438">
                  <c:v>2.7792387800822635</c:v>
                </c:pt>
                <c:pt idx="439">
                  <c:v>2.6972776717476545</c:v>
                </c:pt>
                <c:pt idx="440">
                  <c:v>2.7138820942696742</c:v>
                </c:pt>
                <c:pt idx="441">
                  <c:v>2.7838686756322608</c:v>
                </c:pt>
                <c:pt idx="442">
                  <c:v>2.7529349329288273</c:v>
                </c:pt>
                <c:pt idx="443">
                  <c:v>2.7825881939132691</c:v>
                </c:pt>
                <c:pt idx="444">
                  <c:v>2.7579572437254778</c:v>
                </c:pt>
                <c:pt idx="445">
                  <c:v>2.8085438731851298</c:v>
                </c:pt>
                <c:pt idx="446">
                  <c:v>2.8154478029896435</c:v>
                </c:pt>
                <c:pt idx="447">
                  <c:v>2.8021987015942531</c:v>
                </c:pt>
                <c:pt idx="448">
                  <c:v>2.7641105219612681</c:v>
                </c:pt>
                <c:pt idx="449">
                  <c:v>2.8189335252381884</c:v>
                </c:pt>
                <c:pt idx="450">
                  <c:v>2.8414434428011699</c:v>
                </c:pt>
                <c:pt idx="451">
                  <c:v>2.8577208958083395</c:v>
                </c:pt>
                <c:pt idx="452">
                  <c:v>2.8510402457723636</c:v>
                </c:pt>
                <c:pt idx="453">
                  <c:v>2.8296840054174726</c:v>
                </c:pt>
                <c:pt idx="454">
                  <c:v>2.8108258173984253</c:v>
                </c:pt>
                <c:pt idx="455">
                  <c:v>2.764447430971948</c:v>
                </c:pt>
                <c:pt idx="456">
                  <c:v>2.7811438849762276</c:v>
                </c:pt>
                <c:pt idx="457">
                  <c:v>2.7711234210605622</c:v>
                </c:pt>
              </c:numCache>
            </c:numRef>
          </c:xVal>
          <c:yVal>
            <c:numRef>
              <c:f>'014C'!$J$13:$J$950</c:f>
              <c:numCache>
                <c:formatCode>0.0</c:formatCode>
                <c:ptCount val="938"/>
                <c:pt idx="0">
                  <c:v>-0.2</c:v>
                </c:pt>
                <c:pt idx="1">
                  <c:v>-0.36404199475065618</c:v>
                </c:pt>
                <c:pt idx="2">
                  <c:v>-0.5280839895013123</c:v>
                </c:pt>
                <c:pt idx="3">
                  <c:v>-0.69212598425196847</c:v>
                </c:pt>
                <c:pt idx="4">
                  <c:v>-0.85616797900262465</c:v>
                </c:pt>
                <c:pt idx="5">
                  <c:v>-1.0202099737532808</c:v>
                </c:pt>
                <c:pt idx="6">
                  <c:v>-1.184251968503937</c:v>
                </c:pt>
                <c:pt idx="7">
                  <c:v>-1.3482939632545929</c:v>
                </c:pt>
                <c:pt idx="8">
                  <c:v>-1.5123359580052493</c:v>
                </c:pt>
                <c:pt idx="9">
                  <c:v>-1.6763779527559055</c:v>
                </c:pt>
                <c:pt idx="10">
                  <c:v>-1.8404199475065615</c:v>
                </c:pt>
                <c:pt idx="11">
                  <c:v>-2.0044619422572181</c:v>
                </c:pt>
                <c:pt idx="12">
                  <c:v>-2.1685039370078738</c:v>
                </c:pt>
                <c:pt idx="13">
                  <c:v>-2.3325459317585304</c:v>
                </c:pt>
                <c:pt idx="14">
                  <c:v>-2.4965879265091862</c:v>
                </c:pt>
                <c:pt idx="15">
                  <c:v>-2.6606299212598428</c:v>
                </c:pt>
                <c:pt idx="16">
                  <c:v>-2.8246719160104989</c:v>
                </c:pt>
                <c:pt idx="17">
                  <c:v>-2.9887139107611547</c:v>
                </c:pt>
                <c:pt idx="18">
                  <c:v>-3.1527559055118113</c:v>
                </c:pt>
                <c:pt idx="19">
                  <c:v>-3.316797900262467</c:v>
                </c:pt>
                <c:pt idx="20">
                  <c:v>-3.4808398950131232</c:v>
                </c:pt>
                <c:pt idx="21">
                  <c:v>-3.6448818897637798</c:v>
                </c:pt>
                <c:pt idx="22">
                  <c:v>-3.808923884514436</c:v>
                </c:pt>
                <c:pt idx="23">
                  <c:v>-3.9729658792650917</c:v>
                </c:pt>
                <c:pt idx="24">
                  <c:v>-4.1370078740157474</c:v>
                </c:pt>
                <c:pt idx="25">
                  <c:v>-4.3010498687664045</c:v>
                </c:pt>
                <c:pt idx="26">
                  <c:v>-4.4650918635170607</c:v>
                </c:pt>
                <c:pt idx="27">
                  <c:v>-4.6291338582677168</c:v>
                </c:pt>
                <c:pt idx="28">
                  <c:v>-4.7931758530183721</c:v>
                </c:pt>
                <c:pt idx="29">
                  <c:v>-4.9572178477690283</c:v>
                </c:pt>
                <c:pt idx="30">
                  <c:v>-5.1212598425196854</c:v>
                </c:pt>
                <c:pt idx="31">
                  <c:v>-5.2853018372703415</c:v>
                </c:pt>
                <c:pt idx="32">
                  <c:v>-5.4493438320209977</c:v>
                </c:pt>
                <c:pt idx="33">
                  <c:v>-5.613385826771653</c:v>
                </c:pt>
                <c:pt idx="34">
                  <c:v>-5.7774278215223092</c:v>
                </c:pt>
                <c:pt idx="35">
                  <c:v>-5.9414698162729653</c:v>
                </c:pt>
                <c:pt idx="36">
                  <c:v>-6.1055118110236224</c:v>
                </c:pt>
                <c:pt idx="37">
                  <c:v>-6.2695538057742786</c:v>
                </c:pt>
                <c:pt idx="38">
                  <c:v>-6.4335958005249338</c:v>
                </c:pt>
                <c:pt idx="39">
                  <c:v>-6.59763779527559</c:v>
                </c:pt>
                <c:pt idx="40">
                  <c:v>-6.7616797900262462</c:v>
                </c:pt>
                <c:pt idx="41">
                  <c:v>-6.9257217847769024</c:v>
                </c:pt>
                <c:pt idx="42">
                  <c:v>-7.0897637795275594</c:v>
                </c:pt>
                <c:pt idx="43">
                  <c:v>-7.2538057742782147</c:v>
                </c:pt>
                <c:pt idx="44">
                  <c:v>-7.4178477690288718</c:v>
                </c:pt>
                <c:pt idx="45">
                  <c:v>-7.5818897637795271</c:v>
                </c:pt>
                <c:pt idx="46">
                  <c:v>-7.7459317585301832</c:v>
                </c:pt>
                <c:pt idx="47">
                  <c:v>-7.9099737532808403</c:v>
                </c:pt>
                <c:pt idx="48">
                  <c:v>-8.0740157480314956</c:v>
                </c:pt>
                <c:pt idx="49">
                  <c:v>-8.2380577427821517</c:v>
                </c:pt>
                <c:pt idx="50">
                  <c:v>-8.4020997375328079</c:v>
                </c:pt>
                <c:pt idx="51">
                  <c:v>-8.5661417322834623</c:v>
                </c:pt>
                <c:pt idx="52">
                  <c:v>-8.7301837270341203</c:v>
                </c:pt>
                <c:pt idx="53">
                  <c:v>-8.8942257217847747</c:v>
                </c:pt>
                <c:pt idx="54">
                  <c:v>-9.0582677165354326</c:v>
                </c:pt>
                <c:pt idx="55">
                  <c:v>-9.2223097112860888</c:v>
                </c:pt>
                <c:pt idx="56">
                  <c:v>-9.3863517060367432</c:v>
                </c:pt>
                <c:pt idx="57">
                  <c:v>-9.5503937007874011</c:v>
                </c:pt>
                <c:pt idx="58">
                  <c:v>-9.7144356955380555</c:v>
                </c:pt>
                <c:pt idx="59">
                  <c:v>-9.8784776902887135</c:v>
                </c:pt>
                <c:pt idx="60">
                  <c:v>-10.04251968503937</c:v>
                </c:pt>
                <c:pt idx="61">
                  <c:v>-10.206561679790024</c:v>
                </c:pt>
                <c:pt idx="62">
                  <c:v>-10.370603674540682</c:v>
                </c:pt>
                <c:pt idx="63">
                  <c:v>-10.534645669291336</c:v>
                </c:pt>
                <c:pt idx="64">
                  <c:v>-10.698687664041994</c:v>
                </c:pt>
                <c:pt idx="65">
                  <c:v>-10.862729658792651</c:v>
                </c:pt>
                <c:pt idx="66">
                  <c:v>-11.026771653543305</c:v>
                </c:pt>
                <c:pt idx="67">
                  <c:v>-11.190813648293963</c:v>
                </c:pt>
                <c:pt idx="68">
                  <c:v>-11.354855643044617</c:v>
                </c:pt>
                <c:pt idx="69">
                  <c:v>-11.518897637795275</c:v>
                </c:pt>
                <c:pt idx="70">
                  <c:v>-11.68293963254593</c:v>
                </c:pt>
                <c:pt idx="71">
                  <c:v>-11.846981627296586</c:v>
                </c:pt>
                <c:pt idx="72">
                  <c:v>-12.011023622047244</c:v>
                </c:pt>
                <c:pt idx="73">
                  <c:v>-12.175065616797898</c:v>
                </c:pt>
                <c:pt idx="74">
                  <c:v>-12.339107611548556</c:v>
                </c:pt>
                <c:pt idx="75">
                  <c:v>-12.50314960629921</c:v>
                </c:pt>
                <c:pt idx="76">
                  <c:v>-12.667191601049867</c:v>
                </c:pt>
                <c:pt idx="77">
                  <c:v>-12.831233595800525</c:v>
                </c:pt>
                <c:pt idx="78">
                  <c:v>-12.995275590551179</c:v>
                </c:pt>
                <c:pt idx="79">
                  <c:v>-13.159317585301837</c:v>
                </c:pt>
                <c:pt idx="80">
                  <c:v>-13.323359580052491</c:v>
                </c:pt>
                <c:pt idx="81">
                  <c:v>-13.487401574803147</c:v>
                </c:pt>
                <c:pt idx="82">
                  <c:v>-13.651443569553804</c:v>
                </c:pt>
                <c:pt idx="83">
                  <c:v>-13.815485564304462</c:v>
                </c:pt>
                <c:pt idx="84">
                  <c:v>-13.979527559055118</c:v>
                </c:pt>
                <c:pt idx="85">
                  <c:v>-14.143569553805772</c:v>
                </c:pt>
                <c:pt idx="86">
                  <c:v>-14.307611548556428</c:v>
                </c:pt>
                <c:pt idx="87">
                  <c:v>-14.471653543307085</c:v>
                </c:pt>
                <c:pt idx="88">
                  <c:v>-14.635695538057742</c:v>
                </c:pt>
                <c:pt idx="89">
                  <c:v>-14.799737532808399</c:v>
                </c:pt>
                <c:pt idx="90">
                  <c:v>-14.963779527559053</c:v>
                </c:pt>
                <c:pt idx="91">
                  <c:v>-15.127821522309709</c:v>
                </c:pt>
                <c:pt idx="92">
                  <c:v>-15.291863517060365</c:v>
                </c:pt>
                <c:pt idx="93">
                  <c:v>-15.455905511811023</c:v>
                </c:pt>
                <c:pt idx="94">
                  <c:v>-15.61994750656168</c:v>
                </c:pt>
                <c:pt idx="95">
                  <c:v>-15.783989501312334</c:v>
                </c:pt>
                <c:pt idx="96">
                  <c:v>-15.94803149606299</c:v>
                </c:pt>
                <c:pt idx="97">
                  <c:v>-16.112073490813646</c:v>
                </c:pt>
                <c:pt idx="98">
                  <c:v>-16.276115485564304</c:v>
                </c:pt>
                <c:pt idx="99">
                  <c:v>-16.440157480314959</c:v>
                </c:pt>
                <c:pt idx="100">
                  <c:v>-16.604199475065617</c:v>
                </c:pt>
                <c:pt idx="101">
                  <c:v>-16.768241469816271</c:v>
                </c:pt>
                <c:pt idx="102">
                  <c:v>-16.932283464566925</c:v>
                </c:pt>
                <c:pt idx="103">
                  <c:v>-17.096325459317583</c:v>
                </c:pt>
                <c:pt idx="104">
                  <c:v>-17.260367454068241</c:v>
                </c:pt>
                <c:pt idx="105">
                  <c:v>-17.424409448818896</c:v>
                </c:pt>
                <c:pt idx="106">
                  <c:v>-17.58845144356955</c:v>
                </c:pt>
                <c:pt idx="107">
                  <c:v>-17.752493438320208</c:v>
                </c:pt>
                <c:pt idx="108">
                  <c:v>-17.916535433070866</c:v>
                </c:pt>
                <c:pt idx="109">
                  <c:v>-18.08057742782152</c:v>
                </c:pt>
                <c:pt idx="110">
                  <c:v>-18.244619422572178</c:v>
                </c:pt>
                <c:pt idx="111">
                  <c:v>-18.408661417322833</c:v>
                </c:pt>
                <c:pt idx="112">
                  <c:v>-18.572703412073487</c:v>
                </c:pt>
                <c:pt idx="113">
                  <c:v>-18.736745406824145</c:v>
                </c:pt>
                <c:pt idx="114">
                  <c:v>-18.900787401574803</c:v>
                </c:pt>
                <c:pt idx="115">
                  <c:v>-19.064829396325457</c:v>
                </c:pt>
                <c:pt idx="116">
                  <c:v>-19.228871391076112</c:v>
                </c:pt>
                <c:pt idx="117">
                  <c:v>-19.39291338582677</c:v>
                </c:pt>
                <c:pt idx="118">
                  <c:v>-19.556955380577428</c:v>
                </c:pt>
                <c:pt idx="119">
                  <c:v>-19.720997375328082</c:v>
                </c:pt>
                <c:pt idx="120">
                  <c:v>-19.88503937007874</c:v>
                </c:pt>
                <c:pt idx="121">
                  <c:v>-20.049081364829394</c:v>
                </c:pt>
                <c:pt idx="122">
                  <c:v>-20.213123359580049</c:v>
                </c:pt>
                <c:pt idx="123">
                  <c:v>-20.377165354330707</c:v>
                </c:pt>
                <c:pt idx="124">
                  <c:v>-20.541207349081365</c:v>
                </c:pt>
                <c:pt idx="125">
                  <c:v>-20.705249343832019</c:v>
                </c:pt>
                <c:pt idx="126">
                  <c:v>-20.869291338582673</c:v>
                </c:pt>
                <c:pt idx="127">
                  <c:v>-21.033333333333331</c:v>
                </c:pt>
                <c:pt idx="128">
                  <c:v>-21.197375328083989</c:v>
                </c:pt>
                <c:pt idx="129">
                  <c:v>-21.361417322834644</c:v>
                </c:pt>
                <c:pt idx="130">
                  <c:v>-21.525459317585302</c:v>
                </c:pt>
                <c:pt idx="131">
                  <c:v>-21.689501312335956</c:v>
                </c:pt>
                <c:pt idx="132">
                  <c:v>-21.853543307086611</c:v>
                </c:pt>
                <c:pt idx="133">
                  <c:v>-22.017585301837268</c:v>
                </c:pt>
                <c:pt idx="134">
                  <c:v>-22.181627296587926</c:v>
                </c:pt>
                <c:pt idx="135">
                  <c:v>-22.345669291338581</c:v>
                </c:pt>
                <c:pt idx="136">
                  <c:v>-22.509711286089235</c:v>
                </c:pt>
                <c:pt idx="137">
                  <c:v>-22.673753280839893</c:v>
                </c:pt>
                <c:pt idx="138">
                  <c:v>-22.837795275590551</c:v>
                </c:pt>
                <c:pt idx="139">
                  <c:v>-23.001837270341206</c:v>
                </c:pt>
                <c:pt idx="140">
                  <c:v>-23.16587926509186</c:v>
                </c:pt>
                <c:pt idx="141">
                  <c:v>-23.329921259842518</c:v>
                </c:pt>
                <c:pt idx="142">
                  <c:v>-23.493963254593172</c:v>
                </c:pt>
                <c:pt idx="143">
                  <c:v>-23.65800524934383</c:v>
                </c:pt>
                <c:pt idx="144">
                  <c:v>-23.822047244094488</c:v>
                </c:pt>
                <c:pt idx="145">
                  <c:v>-23.986089238845143</c:v>
                </c:pt>
                <c:pt idx="146">
                  <c:v>-24.150131233595797</c:v>
                </c:pt>
                <c:pt idx="147">
                  <c:v>-24.314173228346455</c:v>
                </c:pt>
                <c:pt idx="148">
                  <c:v>-24.478215223097113</c:v>
                </c:pt>
                <c:pt idx="149">
                  <c:v>-24.642257217847767</c:v>
                </c:pt>
                <c:pt idx="150">
                  <c:v>-24.806299212598422</c:v>
                </c:pt>
                <c:pt idx="151">
                  <c:v>-24.97034120734908</c:v>
                </c:pt>
                <c:pt idx="152">
                  <c:v>-25.134383202099734</c:v>
                </c:pt>
                <c:pt idx="153">
                  <c:v>-25.298425196850392</c:v>
                </c:pt>
                <c:pt idx="154">
                  <c:v>-25.46246719160105</c:v>
                </c:pt>
                <c:pt idx="155">
                  <c:v>-25.626509186351704</c:v>
                </c:pt>
                <c:pt idx="156">
                  <c:v>-25.790551181102359</c:v>
                </c:pt>
                <c:pt idx="157">
                  <c:v>-25.954593175853017</c:v>
                </c:pt>
                <c:pt idx="158">
                  <c:v>-26.118635170603675</c:v>
                </c:pt>
                <c:pt idx="159">
                  <c:v>-26.282677165354329</c:v>
                </c:pt>
                <c:pt idx="160">
                  <c:v>-26.446719160104983</c:v>
                </c:pt>
                <c:pt idx="161">
                  <c:v>-26.610761154855645</c:v>
                </c:pt>
                <c:pt idx="162">
                  <c:v>-26.774803149606296</c:v>
                </c:pt>
                <c:pt idx="163">
                  <c:v>-26.938845144356954</c:v>
                </c:pt>
                <c:pt idx="164">
                  <c:v>-27.102887139107608</c:v>
                </c:pt>
                <c:pt idx="165">
                  <c:v>-27.266929133858266</c:v>
                </c:pt>
                <c:pt idx="166">
                  <c:v>-27.430971128608924</c:v>
                </c:pt>
                <c:pt idx="167">
                  <c:v>-27.595013123359578</c:v>
                </c:pt>
                <c:pt idx="168">
                  <c:v>-27.759055118110236</c:v>
                </c:pt>
                <c:pt idx="169">
                  <c:v>-27.923097112860887</c:v>
                </c:pt>
                <c:pt idx="170">
                  <c:v>-28.087139107611545</c:v>
                </c:pt>
                <c:pt idx="171">
                  <c:v>-28.251181102362207</c:v>
                </c:pt>
                <c:pt idx="172">
                  <c:v>-28.415223097112857</c:v>
                </c:pt>
                <c:pt idx="173">
                  <c:v>-28.579265091863515</c:v>
                </c:pt>
                <c:pt idx="174">
                  <c:v>-28.74330708661417</c:v>
                </c:pt>
                <c:pt idx="175">
                  <c:v>-28.907349081364828</c:v>
                </c:pt>
                <c:pt idx="176">
                  <c:v>-29.071391076115486</c:v>
                </c:pt>
                <c:pt idx="177">
                  <c:v>-29.23543307086614</c:v>
                </c:pt>
                <c:pt idx="178">
                  <c:v>-29.399475065616798</c:v>
                </c:pt>
                <c:pt idx="179">
                  <c:v>-29.563517060367449</c:v>
                </c:pt>
                <c:pt idx="180">
                  <c:v>-29.727559055118107</c:v>
                </c:pt>
                <c:pt idx="181">
                  <c:v>-29.891601049868765</c:v>
                </c:pt>
                <c:pt idx="182">
                  <c:v>-30.055643044619419</c:v>
                </c:pt>
                <c:pt idx="183">
                  <c:v>-30.219685039370077</c:v>
                </c:pt>
                <c:pt idx="184">
                  <c:v>-30.383727034120732</c:v>
                </c:pt>
                <c:pt idx="185">
                  <c:v>-30.547769028871389</c:v>
                </c:pt>
                <c:pt idx="186">
                  <c:v>-30.711811023622047</c:v>
                </c:pt>
                <c:pt idx="187">
                  <c:v>-30.875853018372698</c:v>
                </c:pt>
                <c:pt idx="188">
                  <c:v>-31.03989501312336</c:v>
                </c:pt>
                <c:pt idx="189">
                  <c:v>-31.203937007874011</c:v>
                </c:pt>
                <c:pt idx="190">
                  <c:v>-31.367979002624669</c:v>
                </c:pt>
                <c:pt idx="191">
                  <c:v>-31.532020997375326</c:v>
                </c:pt>
                <c:pt idx="192">
                  <c:v>-31.696062992125981</c:v>
                </c:pt>
                <c:pt idx="193">
                  <c:v>-31.860104986876639</c:v>
                </c:pt>
                <c:pt idx="194">
                  <c:v>-32.024146981627297</c:v>
                </c:pt>
                <c:pt idx="195">
                  <c:v>-32.188188976377951</c:v>
                </c:pt>
                <c:pt idx="196">
                  <c:v>-32.352230971128613</c:v>
                </c:pt>
                <c:pt idx="197">
                  <c:v>-32.516272965879267</c:v>
                </c:pt>
                <c:pt idx="198">
                  <c:v>-32.680314960629921</c:v>
                </c:pt>
                <c:pt idx="199">
                  <c:v>-32.844356955380576</c:v>
                </c:pt>
                <c:pt idx="200">
                  <c:v>-33.008398950131237</c:v>
                </c:pt>
                <c:pt idx="201">
                  <c:v>-33.172440944881892</c:v>
                </c:pt>
                <c:pt idx="202">
                  <c:v>-33.336482939632546</c:v>
                </c:pt>
                <c:pt idx="203">
                  <c:v>-33.500524934383208</c:v>
                </c:pt>
                <c:pt idx="204">
                  <c:v>-33.664566929133855</c:v>
                </c:pt>
                <c:pt idx="205">
                  <c:v>-33.828608923884516</c:v>
                </c:pt>
                <c:pt idx="206">
                  <c:v>-33.992650918635171</c:v>
                </c:pt>
                <c:pt idx="207">
                  <c:v>-34.156692913385825</c:v>
                </c:pt>
                <c:pt idx="208">
                  <c:v>-34.320734908136487</c:v>
                </c:pt>
                <c:pt idx="209">
                  <c:v>-34.484776902887141</c:v>
                </c:pt>
                <c:pt idx="210">
                  <c:v>-34.648818897637796</c:v>
                </c:pt>
                <c:pt idx="211">
                  <c:v>-34.812860892388457</c:v>
                </c:pt>
                <c:pt idx="212">
                  <c:v>-34.976902887139104</c:v>
                </c:pt>
                <c:pt idx="213">
                  <c:v>-35.140944881889766</c:v>
                </c:pt>
                <c:pt idx="214">
                  <c:v>-35.30498687664042</c:v>
                </c:pt>
                <c:pt idx="215">
                  <c:v>-35.469028871391075</c:v>
                </c:pt>
                <c:pt idx="216">
                  <c:v>-35.633070866141736</c:v>
                </c:pt>
                <c:pt idx="217">
                  <c:v>-35.797112860892391</c:v>
                </c:pt>
                <c:pt idx="218">
                  <c:v>-35.961154855643045</c:v>
                </c:pt>
                <c:pt idx="219">
                  <c:v>-36.125196850393699</c:v>
                </c:pt>
                <c:pt idx="220">
                  <c:v>-36.289238845144361</c:v>
                </c:pt>
                <c:pt idx="221">
                  <c:v>-36.453280839895015</c:v>
                </c:pt>
                <c:pt idx="222">
                  <c:v>-36.61732283464567</c:v>
                </c:pt>
                <c:pt idx="223">
                  <c:v>-36.781364829396331</c:v>
                </c:pt>
                <c:pt idx="224">
                  <c:v>-36.945406824146978</c:v>
                </c:pt>
                <c:pt idx="225">
                  <c:v>-37.10944881889764</c:v>
                </c:pt>
                <c:pt idx="226">
                  <c:v>-37.273490813648294</c:v>
                </c:pt>
                <c:pt idx="227">
                  <c:v>-37.437532808398949</c:v>
                </c:pt>
                <c:pt idx="228">
                  <c:v>-37.60157480314961</c:v>
                </c:pt>
                <c:pt idx="229">
                  <c:v>-37.765616797900265</c:v>
                </c:pt>
                <c:pt idx="230">
                  <c:v>-37.929658792650919</c:v>
                </c:pt>
                <c:pt idx="231">
                  <c:v>-38.09370078740158</c:v>
                </c:pt>
                <c:pt idx="232">
                  <c:v>-38.257742782152228</c:v>
                </c:pt>
                <c:pt idx="233">
                  <c:v>-38.421784776902889</c:v>
                </c:pt>
                <c:pt idx="234">
                  <c:v>-38.585826771653544</c:v>
                </c:pt>
                <c:pt idx="235">
                  <c:v>-38.749868766404198</c:v>
                </c:pt>
                <c:pt idx="236">
                  <c:v>-38.91391076115486</c:v>
                </c:pt>
                <c:pt idx="237">
                  <c:v>-39.077952755905514</c:v>
                </c:pt>
                <c:pt idx="238">
                  <c:v>-39.241994750656168</c:v>
                </c:pt>
                <c:pt idx="239">
                  <c:v>-39.406036745406823</c:v>
                </c:pt>
                <c:pt idx="240">
                  <c:v>-39.570078740157484</c:v>
                </c:pt>
                <c:pt idx="241">
                  <c:v>-39.734120734908139</c:v>
                </c:pt>
                <c:pt idx="242">
                  <c:v>-39.898162729658793</c:v>
                </c:pt>
                <c:pt idx="243">
                  <c:v>-40.062204724409447</c:v>
                </c:pt>
                <c:pt idx="244">
                  <c:v>-40.226246719160102</c:v>
                </c:pt>
                <c:pt idx="245">
                  <c:v>-40.390288713910763</c:v>
                </c:pt>
                <c:pt idx="246">
                  <c:v>-40.554330708661418</c:v>
                </c:pt>
                <c:pt idx="247">
                  <c:v>-40.718372703412072</c:v>
                </c:pt>
                <c:pt idx="248">
                  <c:v>-40.882414698162734</c:v>
                </c:pt>
                <c:pt idx="249">
                  <c:v>-41.046456692913381</c:v>
                </c:pt>
                <c:pt idx="250">
                  <c:v>-41.210498687664042</c:v>
                </c:pt>
                <c:pt idx="251">
                  <c:v>-41.374540682414704</c:v>
                </c:pt>
                <c:pt idx="252">
                  <c:v>-41.538582677165351</c:v>
                </c:pt>
                <c:pt idx="253">
                  <c:v>-41.702624671916013</c:v>
                </c:pt>
                <c:pt idx="254">
                  <c:v>-41.866666666666667</c:v>
                </c:pt>
                <c:pt idx="255">
                  <c:v>-42.030708661417322</c:v>
                </c:pt>
                <c:pt idx="256">
                  <c:v>-42.194750656167983</c:v>
                </c:pt>
                <c:pt idx="257">
                  <c:v>-42.358792650918637</c:v>
                </c:pt>
                <c:pt idx="258">
                  <c:v>-42.522834645669292</c:v>
                </c:pt>
                <c:pt idx="259">
                  <c:v>-42.686876640419946</c:v>
                </c:pt>
                <c:pt idx="260">
                  <c:v>-42.850918635170608</c:v>
                </c:pt>
                <c:pt idx="261">
                  <c:v>-43.014960629921262</c:v>
                </c:pt>
                <c:pt idx="262">
                  <c:v>-43.179002624671917</c:v>
                </c:pt>
                <c:pt idx="263">
                  <c:v>-43.343044619422571</c:v>
                </c:pt>
                <c:pt idx="264">
                  <c:v>-43.507086614173225</c:v>
                </c:pt>
                <c:pt idx="265">
                  <c:v>-43.671128608923887</c:v>
                </c:pt>
                <c:pt idx="266">
                  <c:v>-43.835170603674541</c:v>
                </c:pt>
                <c:pt idx="267">
                  <c:v>-43.999212598425196</c:v>
                </c:pt>
                <c:pt idx="268">
                  <c:v>-44.163254593175857</c:v>
                </c:pt>
                <c:pt idx="269">
                  <c:v>-44.327296587926504</c:v>
                </c:pt>
                <c:pt idx="270">
                  <c:v>-44.491338582677166</c:v>
                </c:pt>
                <c:pt idx="271">
                  <c:v>-44.655380577427827</c:v>
                </c:pt>
                <c:pt idx="272">
                  <c:v>-44.819422572178475</c:v>
                </c:pt>
                <c:pt idx="273">
                  <c:v>-44.983464566929136</c:v>
                </c:pt>
                <c:pt idx="274">
                  <c:v>-45.147506561679791</c:v>
                </c:pt>
                <c:pt idx="275">
                  <c:v>-45.311548556430445</c:v>
                </c:pt>
                <c:pt idx="276">
                  <c:v>-45.475590551181106</c:v>
                </c:pt>
                <c:pt idx="277">
                  <c:v>-45.639632545931761</c:v>
                </c:pt>
                <c:pt idx="278">
                  <c:v>-45.803674540682415</c:v>
                </c:pt>
                <c:pt idx="279">
                  <c:v>-45.96771653543307</c:v>
                </c:pt>
                <c:pt idx="280">
                  <c:v>-46.131758530183724</c:v>
                </c:pt>
                <c:pt idx="281">
                  <c:v>-46.295800524934386</c:v>
                </c:pt>
                <c:pt idx="282">
                  <c:v>-46.45984251968504</c:v>
                </c:pt>
                <c:pt idx="283">
                  <c:v>-46.623884514435694</c:v>
                </c:pt>
                <c:pt idx="284">
                  <c:v>-46.787926509186349</c:v>
                </c:pt>
                <c:pt idx="285">
                  <c:v>-46.95196850393701</c:v>
                </c:pt>
                <c:pt idx="286">
                  <c:v>-47.116010498687665</c:v>
                </c:pt>
                <c:pt idx="287">
                  <c:v>-47.280052493438319</c:v>
                </c:pt>
                <c:pt idx="288">
                  <c:v>-47.444094488188981</c:v>
                </c:pt>
                <c:pt idx="289">
                  <c:v>-47.608136482939628</c:v>
                </c:pt>
                <c:pt idx="290">
                  <c:v>-47.772178477690289</c:v>
                </c:pt>
                <c:pt idx="291">
                  <c:v>-47.936220472440951</c:v>
                </c:pt>
                <c:pt idx="292">
                  <c:v>-48.100262467191598</c:v>
                </c:pt>
                <c:pt idx="293">
                  <c:v>-48.26430446194226</c:v>
                </c:pt>
                <c:pt idx="294">
                  <c:v>-48.428346456692914</c:v>
                </c:pt>
                <c:pt idx="295">
                  <c:v>-48.592388451443568</c:v>
                </c:pt>
                <c:pt idx="296">
                  <c:v>-48.75643044619423</c:v>
                </c:pt>
                <c:pt idx="297">
                  <c:v>-48.920472440944884</c:v>
                </c:pt>
                <c:pt idx="298">
                  <c:v>-49.084514435695539</c:v>
                </c:pt>
                <c:pt idx="299">
                  <c:v>-49.248556430446193</c:v>
                </c:pt>
                <c:pt idx="300">
                  <c:v>-49.412598425196848</c:v>
                </c:pt>
                <c:pt idx="301">
                  <c:v>-49.576640419947509</c:v>
                </c:pt>
                <c:pt idx="302">
                  <c:v>-49.740682414698163</c:v>
                </c:pt>
                <c:pt idx="303">
                  <c:v>-49.904724409448818</c:v>
                </c:pt>
                <c:pt idx="304">
                  <c:v>-50.068766404199472</c:v>
                </c:pt>
                <c:pt idx="305">
                  <c:v>-50.232808398950134</c:v>
                </c:pt>
                <c:pt idx="306">
                  <c:v>-50.396850393700788</c:v>
                </c:pt>
                <c:pt idx="307">
                  <c:v>-50.560892388451443</c:v>
                </c:pt>
                <c:pt idx="308">
                  <c:v>-50.724934383202104</c:v>
                </c:pt>
                <c:pt idx="309">
                  <c:v>-50.888976377952751</c:v>
                </c:pt>
                <c:pt idx="310">
                  <c:v>-51.053018372703413</c:v>
                </c:pt>
                <c:pt idx="311">
                  <c:v>-51.217060367454074</c:v>
                </c:pt>
                <c:pt idx="312">
                  <c:v>-51.381102362204722</c:v>
                </c:pt>
                <c:pt idx="313">
                  <c:v>-51.545144356955383</c:v>
                </c:pt>
                <c:pt idx="314">
                  <c:v>-51.709186351706037</c:v>
                </c:pt>
                <c:pt idx="315">
                  <c:v>-51.873228346456692</c:v>
                </c:pt>
                <c:pt idx="316">
                  <c:v>-52.037270341207353</c:v>
                </c:pt>
                <c:pt idx="317">
                  <c:v>-52.201312335958008</c:v>
                </c:pt>
                <c:pt idx="318">
                  <c:v>-52.365354330708662</c:v>
                </c:pt>
                <c:pt idx="319">
                  <c:v>-52.529396325459317</c:v>
                </c:pt>
                <c:pt idx="320">
                  <c:v>-52.693438320209971</c:v>
                </c:pt>
                <c:pt idx="321">
                  <c:v>-52.857480314960632</c:v>
                </c:pt>
                <c:pt idx="322">
                  <c:v>-53.021522309711294</c:v>
                </c:pt>
                <c:pt idx="323">
                  <c:v>-53.185564304461941</c:v>
                </c:pt>
                <c:pt idx="324">
                  <c:v>-53.349606299212596</c:v>
                </c:pt>
                <c:pt idx="325">
                  <c:v>-53.513648293963257</c:v>
                </c:pt>
                <c:pt idx="326">
                  <c:v>-53.677690288713912</c:v>
                </c:pt>
                <c:pt idx="327">
                  <c:v>-53.841732283464573</c:v>
                </c:pt>
                <c:pt idx="328">
                  <c:v>-54.00577427821522</c:v>
                </c:pt>
                <c:pt idx="329">
                  <c:v>-54.169816272965875</c:v>
                </c:pt>
                <c:pt idx="330">
                  <c:v>-54.333858267716536</c:v>
                </c:pt>
                <c:pt idx="331">
                  <c:v>-54.497900262467191</c:v>
                </c:pt>
                <c:pt idx="332">
                  <c:v>-54.661942257217852</c:v>
                </c:pt>
                <c:pt idx="333">
                  <c:v>-54.825984251968499</c:v>
                </c:pt>
                <c:pt idx="334">
                  <c:v>-54.990026246719161</c:v>
                </c:pt>
                <c:pt idx="335">
                  <c:v>-55.154068241469815</c:v>
                </c:pt>
                <c:pt idx="336">
                  <c:v>-55.318110236220477</c:v>
                </c:pt>
                <c:pt idx="337">
                  <c:v>-55.482152230971131</c:v>
                </c:pt>
                <c:pt idx="338">
                  <c:v>-55.646194225721779</c:v>
                </c:pt>
                <c:pt idx="339">
                  <c:v>-55.81023622047244</c:v>
                </c:pt>
                <c:pt idx="340">
                  <c:v>-55.974278215223094</c:v>
                </c:pt>
                <c:pt idx="341">
                  <c:v>-56.138320209973756</c:v>
                </c:pt>
                <c:pt idx="342">
                  <c:v>-56.302362204724417</c:v>
                </c:pt>
                <c:pt idx="343">
                  <c:v>-56.466404199475058</c:v>
                </c:pt>
                <c:pt idx="344">
                  <c:v>-56.630446194225719</c:v>
                </c:pt>
                <c:pt idx="345">
                  <c:v>-56.794488188976381</c:v>
                </c:pt>
                <c:pt idx="346">
                  <c:v>-56.958530183727035</c:v>
                </c:pt>
                <c:pt idx="347">
                  <c:v>-57.122572178477697</c:v>
                </c:pt>
                <c:pt idx="348">
                  <c:v>-57.286614173228344</c:v>
                </c:pt>
                <c:pt idx="349">
                  <c:v>-57.450656167978998</c:v>
                </c:pt>
                <c:pt idx="350">
                  <c:v>-57.61469816272966</c:v>
                </c:pt>
                <c:pt idx="351">
                  <c:v>-57.778740157480314</c:v>
                </c:pt>
                <c:pt idx="352">
                  <c:v>-57.942782152230976</c:v>
                </c:pt>
                <c:pt idx="353">
                  <c:v>-58.106824146981623</c:v>
                </c:pt>
                <c:pt idx="354">
                  <c:v>-58.270866141732284</c:v>
                </c:pt>
                <c:pt idx="355">
                  <c:v>-58.434908136482939</c:v>
                </c:pt>
                <c:pt idx="356">
                  <c:v>-58.5989501312336</c:v>
                </c:pt>
                <c:pt idx="357">
                  <c:v>-58.762992125984255</c:v>
                </c:pt>
                <c:pt idx="358">
                  <c:v>-58.927034120734902</c:v>
                </c:pt>
                <c:pt idx="359">
                  <c:v>-59.091076115485563</c:v>
                </c:pt>
                <c:pt idx="360">
                  <c:v>-59.255118110236218</c:v>
                </c:pt>
                <c:pt idx="361">
                  <c:v>-59.419160104986879</c:v>
                </c:pt>
                <c:pt idx="362">
                  <c:v>-59.583202099737534</c:v>
                </c:pt>
                <c:pt idx="363">
                  <c:v>-59.747244094488181</c:v>
                </c:pt>
                <c:pt idx="364">
                  <c:v>-59.911286089238843</c:v>
                </c:pt>
                <c:pt idx="365">
                  <c:v>-60.075328083989504</c:v>
                </c:pt>
                <c:pt idx="366">
                  <c:v>-60.239370078740158</c:v>
                </c:pt>
                <c:pt idx="367">
                  <c:v>-60.40341207349082</c:v>
                </c:pt>
                <c:pt idx="368">
                  <c:v>-60.567454068241467</c:v>
                </c:pt>
                <c:pt idx="369">
                  <c:v>-60.731496062992122</c:v>
                </c:pt>
                <c:pt idx="370">
                  <c:v>-60.895538057742783</c:v>
                </c:pt>
                <c:pt idx="371">
                  <c:v>-61.059580052493438</c:v>
                </c:pt>
                <c:pt idx="372">
                  <c:v>-61.223622047244099</c:v>
                </c:pt>
                <c:pt idx="373">
                  <c:v>-61.387664041994746</c:v>
                </c:pt>
                <c:pt idx="374">
                  <c:v>-61.551706036745401</c:v>
                </c:pt>
                <c:pt idx="375">
                  <c:v>-61.715748031496062</c:v>
                </c:pt>
                <c:pt idx="376">
                  <c:v>-61.879790026246724</c:v>
                </c:pt>
                <c:pt idx="377">
                  <c:v>-62.043832020997378</c:v>
                </c:pt>
                <c:pt idx="378">
                  <c:v>-62.207874015748025</c:v>
                </c:pt>
                <c:pt idx="379">
                  <c:v>-62.371916010498687</c:v>
                </c:pt>
                <c:pt idx="380">
                  <c:v>-62.535958005249341</c:v>
                </c:pt>
                <c:pt idx="381">
                  <c:v>-62.7</c:v>
                </c:pt>
                <c:pt idx="382">
                  <c:v>-62.864041994750657</c:v>
                </c:pt>
                <c:pt idx="383">
                  <c:v>-63.028083989501305</c:v>
                </c:pt>
                <c:pt idx="384">
                  <c:v>-63.192125984251966</c:v>
                </c:pt>
                <c:pt idx="385">
                  <c:v>-63.356167979002628</c:v>
                </c:pt>
                <c:pt idx="386">
                  <c:v>-63.520209973753282</c:v>
                </c:pt>
                <c:pt idx="387">
                  <c:v>-63.684251968503943</c:v>
                </c:pt>
                <c:pt idx="388">
                  <c:v>-63.848293963254591</c:v>
                </c:pt>
                <c:pt idx="389">
                  <c:v>-64.012335958005238</c:v>
                </c:pt>
                <c:pt idx="390">
                  <c:v>-64.1763779527559</c:v>
                </c:pt>
                <c:pt idx="391">
                  <c:v>-64.340419947506561</c:v>
                </c:pt>
                <c:pt idx="392">
                  <c:v>-64.504461942257223</c:v>
                </c:pt>
                <c:pt idx="393">
                  <c:v>-64.66850393700787</c:v>
                </c:pt>
                <c:pt idx="394">
                  <c:v>-64.832545931758531</c:v>
                </c:pt>
                <c:pt idx="395">
                  <c:v>-64.996587926509193</c:v>
                </c:pt>
                <c:pt idx="396">
                  <c:v>-65.16062992125984</c:v>
                </c:pt>
                <c:pt idx="397">
                  <c:v>-65.324671916010502</c:v>
                </c:pt>
                <c:pt idx="398">
                  <c:v>-65.488713910761149</c:v>
                </c:pt>
                <c:pt idx="399">
                  <c:v>-65.65275590551181</c:v>
                </c:pt>
                <c:pt idx="400">
                  <c:v>-65.816797900262472</c:v>
                </c:pt>
                <c:pt idx="401">
                  <c:v>-65.980839895013119</c:v>
                </c:pt>
                <c:pt idx="402">
                  <c:v>-66.144881889763781</c:v>
                </c:pt>
                <c:pt idx="403">
                  <c:v>-66.308923884514428</c:v>
                </c:pt>
                <c:pt idx="404">
                  <c:v>-66.472965879265089</c:v>
                </c:pt>
                <c:pt idx="405">
                  <c:v>-66.637007874015751</c:v>
                </c:pt>
                <c:pt idx="406">
                  <c:v>-66.801049868766412</c:v>
                </c:pt>
                <c:pt idx="407">
                  <c:v>-66.96509186351706</c:v>
                </c:pt>
                <c:pt idx="408">
                  <c:v>-67.129133858267707</c:v>
                </c:pt>
                <c:pt idx="409">
                  <c:v>-67.293175853018369</c:v>
                </c:pt>
                <c:pt idx="410">
                  <c:v>-67.45721784776903</c:v>
                </c:pt>
                <c:pt idx="411">
                  <c:v>-67.621259842519692</c:v>
                </c:pt>
                <c:pt idx="412">
                  <c:v>-67.785301837270339</c:v>
                </c:pt>
                <c:pt idx="413">
                  <c:v>-67.949343832020986</c:v>
                </c:pt>
                <c:pt idx="414">
                  <c:v>-68.113385826771648</c:v>
                </c:pt>
                <c:pt idx="415">
                  <c:v>-68.277427821522309</c:v>
                </c:pt>
                <c:pt idx="416">
                  <c:v>-68.441469816272971</c:v>
                </c:pt>
                <c:pt idx="417">
                  <c:v>-68.605511811023632</c:v>
                </c:pt>
                <c:pt idx="418">
                  <c:v>-68.769553805774279</c:v>
                </c:pt>
                <c:pt idx="419">
                  <c:v>-68.933595800524927</c:v>
                </c:pt>
                <c:pt idx="420">
                  <c:v>-69.097637795275588</c:v>
                </c:pt>
                <c:pt idx="421">
                  <c:v>-69.26167979002625</c:v>
                </c:pt>
                <c:pt idx="422">
                  <c:v>-69.425721784776911</c:v>
                </c:pt>
                <c:pt idx="423">
                  <c:v>-69.589763779527559</c:v>
                </c:pt>
                <c:pt idx="424">
                  <c:v>-69.753805774278206</c:v>
                </c:pt>
                <c:pt idx="425">
                  <c:v>-69.917847769028867</c:v>
                </c:pt>
                <c:pt idx="426">
                  <c:v>-70.081889763779529</c:v>
                </c:pt>
                <c:pt idx="427">
                  <c:v>-70.24593175853019</c:v>
                </c:pt>
                <c:pt idx="428">
                  <c:v>-70.409973753280838</c:v>
                </c:pt>
                <c:pt idx="429">
                  <c:v>-70.574015748031499</c:v>
                </c:pt>
                <c:pt idx="430">
                  <c:v>-70.738057742782146</c:v>
                </c:pt>
                <c:pt idx="431">
                  <c:v>-70.902099737532808</c:v>
                </c:pt>
                <c:pt idx="432">
                  <c:v>-71.066141732283469</c:v>
                </c:pt>
                <c:pt idx="433">
                  <c:v>-71.230183727034117</c:v>
                </c:pt>
                <c:pt idx="434">
                  <c:v>-71.394225721784778</c:v>
                </c:pt>
                <c:pt idx="435">
                  <c:v>-71.558267716535426</c:v>
                </c:pt>
                <c:pt idx="436">
                  <c:v>-71.722309711286087</c:v>
                </c:pt>
                <c:pt idx="437">
                  <c:v>-71.886351706036749</c:v>
                </c:pt>
                <c:pt idx="438">
                  <c:v>-72.050393700787396</c:v>
                </c:pt>
                <c:pt idx="439">
                  <c:v>-72.214435695538057</c:v>
                </c:pt>
                <c:pt idx="440">
                  <c:v>-72.378477690288719</c:v>
                </c:pt>
                <c:pt idx="441">
                  <c:v>-72.542519685039366</c:v>
                </c:pt>
                <c:pt idx="442">
                  <c:v>-72.706561679790028</c:v>
                </c:pt>
                <c:pt idx="443">
                  <c:v>-72.870603674540675</c:v>
                </c:pt>
                <c:pt idx="444">
                  <c:v>-73.034645669291336</c:v>
                </c:pt>
                <c:pt idx="445">
                  <c:v>-73.198687664041998</c:v>
                </c:pt>
                <c:pt idx="446">
                  <c:v>-73.362729658792659</c:v>
                </c:pt>
                <c:pt idx="447">
                  <c:v>-73.526771653543307</c:v>
                </c:pt>
                <c:pt idx="448">
                  <c:v>-73.690813648293954</c:v>
                </c:pt>
                <c:pt idx="449">
                  <c:v>-73.854855643044615</c:v>
                </c:pt>
                <c:pt idx="450">
                  <c:v>-74.018897637795277</c:v>
                </c:pt>
                <c:pt idx="451">
                  <c:v>-74.182939632545938</c:v>
                </c:pt>
                <c:pt idx="452">
                  <c:v>-74.346981627296586</c:v>
                </c:pt>
                <c:pt idx="453">
                  <c:v>-74.511023622047233</c:v>
                </c:pt>
                <c:pt idx="454">
                  <c:v>-74.675065616797895</c:v>
                </c:pt>
                <c:pt idx="455">
                  <c:v>-74.839107611548556</c:v>
                </c:pt>
                <c:pt idx="456">
                  <c:v>-75.003149606299218</c:v>
                </c:pt>
                <c:pt idx="457">
                  <c:v>-75.167191601049879</c:v>
                </c:pt>
                <c:pt idx="458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7-4EBE-9874-1B2BBEF6D1E8}"/>
            </c:ext>
          </c:extLst>
        </c:ser>
        <c:ser>
          <c:idx val="7"/>
          <c:order val="1"/>
          <c:tx>
            <c:strRef>
              <c:f>'014C'!$BM$11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'014C'!$BM$14:$BM$950</c:f>
              <c:numCache>
                <c:formatCode>0.0</c:formatCode>
                <c:ptCount val="937"/>
                <c:pt idx="0">
                  <c:v>2.3240328310053897</c:v>
                </c:pt>
                <c:pt idx="1">
                  <c:v>2.3535974719889907</c:v>
                </c:pt>
                <c:pt idx="2">
                  <c:v>2.2965571788339441</c:v>
                </c:pt>
                <c:pt idx="3">
                  <c:v>2.270475696330057</c:v>
                </c:pt>
                <c:pt idx="4">
                  <c:v>2.3712401708649615</c:v>
                </c:pt>
                <c:pt idx="5">
                  <c:v>2.4299343083866409</c:v>
                </c:pt>
                <c:pt idx="6">
                  <c:v>2.4399037522446627</c:v>
                </c:pt>
                <c:pt idx="7">
                  <c:v>2.4708945996499483</c:v>
                </c:pt>
                <c:pt idx="8">
                  <c:v>2.5484926938792349</c:v>
                </c:pt>
                <c:pt idx="9">
                  <c:v>2.5764713364355996</c:v>
                </c:pt>
                <c:pt idx="10">
                  <c:v>2.6147882341971345</c:v>
                </c:pt>
                <c:pt idx="11">
                  <c:v>2.6315361165696189</c:v>
                </c:pt>
                <c:pt idx="12">
                  <c:v>2.6056436378962018</c:v>
                </c:pt>
                <c:pt idx="13">
                  <c:v>2.7277388964741802</c:v>
                </c:pt>
                <c:pt idx="14">
                  <c:v>2.7972607282117954</c:v>
                </c:pt>
                <c:pt idx="15">
                  <c:v>2.7678799257662967</c:v>
                </c:pt>
                <c:pt idx="16">
                  <c:v>2.7387854679973542</c:v>
                </c:pt>
                <c:pt idx="17">
                  <c:v>2.7761139892096245</c:v>
                </c:pt>
                <c:pt idx="18">
                  <c:v>2.7578465059045412</c:v>
                </c:pt>
                <c:pt idx="19">
                  <c:v>2.6743772071064873</c:v>
                </c:pt>
                <c:pt idx="20">
                  <c:v>2.700336846061417</c:v>
                </c:pt>
                <c:pt idx="21">
                  <c:v>2.7493343148893015</c:v>
                </c:pt>
                <c:pt idx="22">
                  <c:v>2.7643803778647795</c:v>
                </c:pt>
                <c:pt idx="23">
                  <c:v>2.7604678231575654</c:v>
                </c:pt>
                <c:pt idx="24">
                  <c:v>2.699119624296539</c:v>
                </c:pt>
                <c:pt idx="25">
                  <c:v>2.8367132290626693</c:v>
                </c:pt>
                <c:pt idx="26">
                  <c:v>2.8140159990541926</c:v>
                </c:pt>
                <c:pt idx="27">
                  <c:v>2.8147361091941705</c:v>
                </c:pt>
                <c:pt idx="28">
                  <c:v>2.8451773328959837</c:v>
                </c:pt>
                <c:pt idx="29">
                  <c:v>2.8605132187096154</c:v>
                </c:pt>
                <c:pt idx="30">
                  <c:v>2.874437153655943</c:v>
                </c:pt>
                <c:pt idx="31">
                  <c:v>2.936739579542893</c:v>
                </c:pt>
                <c:pt idx="32">
                  <c:v>2.770461339253965</c:v>
                </c:pt>
                <c:pt idx="33">
                  <c:v>2.9346419623656503</c:v>
                </c:pt>
                <c:pt idx="34">
                  <c:v>2.9399651200784604</c:v>
                </c:pt>
                <c:pt idx="35">
                  <c:v>2.9298729377538848</c:v>
                </c:pt>
                <c:pt idx="36">
                  <c:v>2.9260963873398675</c:v>
                </c:pt>
                <c:pt idx="37">
                  <c:v>2.9758144048412603</c:v>
                </c:pt>
                <c:pt idx="38">
                  <c:v>2.9532394601325143</c:v>
                </c:pt>
                <c:pt idx="39">
                  <c:v>2.9497398726126134</c:v>
                </c:pt>
                <c:pt idx="40">
                  <c:v>2.801000990799718</c:v>
                </c:pt>
                <c:pt idx="41">
                  <c:v>2.9051028763346856</c:v>
                </c:pt>
                <c:pt idx="42">
                  <c:v>2.8975645587905627</c:v>
                </c:pt>
                <c:pt idx="43">
                  <c:v>2.9199499747215776</c:v>
                </c:pt>
                <c:pt idx="44">
                  <c:v>2.9228315037128816</c:v>
                </c:pt>
                <c:pt idx="45">
                  <c:v>2.8981503463158411</c:v>
                </c:pt>
                <c:pt idx="46">
                  <c:v>2.7308442981705023</c:v>
                </c:pt>
                <c:pt idx="47">
                  <c:v>2.3840701428848026</c:v>
                </c:pt>
                <c:pt idx="48">
                  <c:v>2.8934470214505752</c:v>
                </c:pt>
                <c:pt idx="49">
                  <c:v>3.0962113205662556</c:v>
                </c:pt>
                <c:pt idx="50">
                  <c:v>3.1338848536116348</c:v>
                </c:pt>
                <c:pt idx="51">
                  <c:v>3.0563265417409688</c:v>
                </c:pt>
                <c:pt idx="52">
                  <c:v>3.0799364788881349</c:v>
                </c:pt>
                <c:pt idx="53">
                  <c:v>3.0923551697322633</c:v>
                </c:pt>
                <c:pt idx="54">
                  <c:v>3.3787720068247187</c:v>
                </c:pt>
                <c:pt idx="55">
                  <c:v>2.9332692864975041</c:v>
                </c:pt>
                <c:pt idx="56">
                  <c:v>2.8620814452194177</c:v>
                </c:pt>
                <c:pt idx="57">
                  <c:v>2.7194718758194911</c:v>
                </c:pt>
                <c:pt idx="58">
                  <c:v>2.7166542569792922</c:v>
                </c:pt>
                <c:pt idx="59">
                  <c:v>2.8461238223898606</c:v>
                </c:pt>
                <c:pt idx="60">
                  <c:v>3.0359783389764821</c:v>
                </c:pt>
                <c:pt idx="61">
                  <c:v>2.9708583553010297</c:v>
                </c:pt>
                <c:pt idx="62">
                  <c:v>2.8676134417999188</c:v>
                </c:pt>
                <c:pt idx="63">
                  <c:v>2.9816528586517901</c:v>
                </c:pt>
                <c:pt idx="64">
                  <c:v>3.0544133587430089</c:v>
                </c:pt>
                <c:pt idx="65">
                  <c:v>3.0834206710526182</c:v>
                </c:pt>
                <c:pt idx="66">
                  <c:v>3.0918212168060561</c:v>
                </c:pt>
                <c:pt idx="67">
                  <c:v>3.0647602802554159</c:v>
                </c:pt>
                <c:pt idx="68">
                  <c:v>3.0622959140538231</c:v>
                </c:pt>
                <c:pt idx="69">
                  <c:v>3.0403066009917517</c:v>
                </c:pt>
                <c:pt idx="70">
                  <c:v>3.0124982307353858</c:v>
                </c:pt>
                <c:pt idx="71">
                  <c:v>3.0346190330652645</c:v>
                </c:pt>
                <c:pt idx="72">
                  <c:v>3.05297558098313</c:v>
                </c:pt>
                <c:pt idx="73">
                  <c:v>3.0308173632003772</c:v>
                </c:pt>
                <c:pt idx="74">
                  <c:v>2.9876765870478139</c:v>
                </c:pt>
                <c:pt idx="75">
                  <c:v>2.9917690671207717</c:v>
                </c:pt>
                <c:pt idx="76">
                  <c:v>2.9982685701884351</c:v>
                </c:pt>
                <c:pt idx="77">
                  <c:v>2.9987817394389191</c:v>
                </c:pt>
                <c:pt idx="78">
                  <c:v>3.0056556511324457</c:v>
                </c:pt>
                <c:pt idx="79">
                  <c:v>3.0154983867266654</c:v>
                </c:pt>
                <c:pt idx="80">
                  <c:v>3.0362036866778079</c:v>
                </c:pt>
                <c:pt idx="81">
                  <c:v>3.0094811806269028</c:v>
                </c:pt>
                <c:pt idx="82">
                  <c:v>2.9062434415450151</c:v>
                </c:pt>
                <c:pt idx="83">
                  <c:v>3.0085388261111197</c:v>
                </c:pt>
                <c:pt idx="84">
                  <c:v>3.011721501687294</c:v>
                </c:pt>
                <c:pt idx="85">
                  <c:v>3.0089429266371384</c:v>
                </c:pt>
                <c:pt idx="86">
                  <c:v>3.0633554525661419</c:v>
                </c:pt>
                <c:pt idx="87">
                  <c:v>3.191689884360037</c:v>
                </c:pt>
                <c:pt idx="88">
                  <c:v>2.9632077401209957</c:v>
                </c:pt>
                <c:pt idx="89">
                  <c:v>2.1015951030318378</c:v>
                </c:pt>
                <c:pt idx="90">
                  <c:v>2.2548090486750243</c:v>
                </c:pt>
                <c:pt idx="91">
                  <c:v>2.5890433591030266</c:v>
                </c:pt>
                <c:pt idx="92">
                  <c:v>2.919410174704538</c:v>
                </c:pt>
                <c:pt idx="93">
                  <c:v>2.5891190444123389</c:v>
                </c:pt>
                <c:pt idx="94">
                  <c:v>2.9605118193882731</c:v>
                </c:pt>
                <c:pt idx="95">
                  <c:v>3.0639217525029343</c:v>
                </c:pt>
                <c:pt idx="96">
                  <c:v>3.0915485713545916</c:v>
                </c:pt>
                <c:pt idx="97">
                  <c:v>3.1239485776633549</c:v>
                </c:pt>
                <c:pt idx="98">
                  <c:v>2.9215998526249836</c:v>
                </c:pt>
                <c:pt idx="99">
                  <c:v>3.0205556828975491</c:v>
                </c:pt>
                <c:pt idx="100">
                  <c:v>3.1404051973274711</c:v>
                </c:pt>
                <c:pt idx="101">
                  <c:v>2.6817919101342969</c:v>
                </c:pt>
                <c:pt idx="102">
                  <c:v>2.732499108773736</c:v>
                </c:pt>
                <c:pt idx="103">
                  <c:v>2.9771460686040099</c:v>
                </c:pt>
                <c:pt idx="104">
                  <c:v>3.0165159062272617</c:v>
                </c:pt>
                <c:pt idx="105">
                  <c:v>3.0802703412690553</c:v>
                </c:pt>
                <c:pt idx="106">
                  <c:v>3.1017403496726601</c:v>
                </c:pt>
                <c:pt idx="107">
                  <c:v>3.1016986265283695</c:v>
                </c:pt>
                <c:pt idx="108">
                  <c:v>3.1322537942860547</c:v>
                </c:pt>
                <c:pt idx="109">
                  <c:v>3.1490264080442327</c:v>
                </c:pt>
                <c:pt idx="110">
                  <c:v>3.1620198803173749</c:v>
                </c:pt>
                <c:pt idx="111">
                  <c:v>3.1678321784804466</c:v>
                </c:pt>
                <c:pt idx="112">
                  <c:v>3.15107193184468</c:v>
                </c:pt>
                <c:pt idx="113">
                  <c:v>3.1525262086863992</c:v>
                </c:pt>
                <c:pt idx="114">
                  <c:v>3.1376305265313493</c:v>
                </c:pt>
                <c:pt idx="115">
                  <c:v>3.1377135876488254</c:v>
                </c:pt>
                <c:pt idx="116">
                  <c:v>3.1568301466115147</c:v>
                </c:pt>
                <c:pt idx="117">
                  <c:v>3.1520903409679941</c:v>
                </c:pt>
                <c:pt idx="118">
                  <c:v>3.1678252401487494</c:v>
                </c:pt>
                <c:pt idx="119">
                  <c:v>3.0932337773325558</c:v>
                </c:pt>
                <c:pt idx="120">
                  <c:v>3.1713548321077116</c:v>
                </c:pt>
                <c:pt idx="121">
                  <c:v>3.1241651723053261</c:v>
                </c:pt>
                <c:pt idx="122">
                  <c:v>3.1094833203597942</c:v>
                </c:pt>
                <c:pt idx="123">
                  <c:v>3.1952052629570051</c:v>
                </c:pt>
                <c:pt idx="124">
                  <c:v>3.1554712358552246</c:v>
                </c:pt>
                <c:pt idx="125">
                  <c:v>3.1428153953622022</c:v>
                </c:pt>
                <c:pt idx="126">
                  <c:v>3.2003815546486596</c:v>
                </c:pt>
                <c:pt idx="127">
                  <c:v>3.191547696453664</c:v>
                </c:pt>
                <c:pt idx="128">
                  <c:v>3.1877776891279037</c:v>
                </c:pt>
                <c:pt idx="129">
                  <c:v>3.1451265919135256</c:v>
                </c:pt>
                <c:pt idx="130">
                  <c:v>3.1972317572929558</c:v>
                </c:pt>
                <c:pt idx="131">
                  <c:v>3.20951515808872</c:v>
                </c:pt>
                <c:pt idx="132">
                  <c:v>3.2281750705304852</c:v>
                </c:pt>
                <c:pt idx="133">
                  <c:v>3.1425924474348252</c:v>
                </c:pt>
                <c:pt idx="134">
                  <c:v>3.1178633169737893</c:v>
                </c:pt>
                <c:pt idx="135">
                  <c:v>3.2011418459221597</c:v>
                </c:pt>
                <c:pt idx="136">
                  <c:v>3.2110275136023789</c:v>
                </c:pt>
                <c:pt idx="137">
                  <c:v>3.2341215037720716</c:v>
                </c:pt>
                <c:pt idx="138">
                  <c:v>3.162128191318768</c:v>
                </c:pt>
                <c:pt idx="139">
                  <c:v>3.1622665752427475</c:v>
                </c:pt>
                <c:pt idx="140">
                  <c:v>3.1896955560247942</c:v>
                </c:pt>
                <c:pt idx="141">
                  <c:v>3.2271002172494563</c:v>
                </c:pt>
                <c:pt idx="142">
                  <c:v>3.2153813087087761</c:v>
                </c:pt>
                <c:pt idx="143">
                  <c:v>3.2083611043726399</c:v>
                </c:pt>
                <c:pt idx="144">
                  <c:v>3.1601085971414355</c:v>
                </c:pt>
                <c:pt idx="145">
                  <c:v>3.187051245263286</c:v>
                </c:pt>
                <c:pt idx="146">
                  <c:v>3.2538101924503509</c:v>
                </c:pt>
                <c:pt idx="147">
                  <c:v>3.2313827621727134</c:v>
                </c:pt>
                <c:pt idx="148">
                  <c:v>3.227755391599981</c:v>
                </c:pt>
                <c:pt idx="149">
                  <c:v>3.1936291996018062</c:v>
                </c:pt>
                <c:pt idx="150">
                  <c:v>3.3010553008527692</c:v>
                </c:pt>
                <c:pt idx="151">
                  <c:v>3.1865662374224977</c:v>
                </c:pt>
                <c:pt idx="152">
                  <c:v>3.0183659949577302</c:v>
                </c:pt>
                <c:pt idx="153">
                  <c:v>3.1409297147785655</c:v>
                </c:pt>
                <c:pt idx="154">
                  <c:v>3.1712535359252096</c:v>
                </c:pt>
                <c:pt idx="155">
                  <c:v>3.1209809170033664</c:v>
                </c:pt>
                <c:pt idx="156">
                  <c:v>3.2213596835105367</c:v>
                </c:pt>
                <c:pt idx="157">
                  <c:v>3.270091208849347</c:v>
                </c:pt>
                <c:pt idx="158">
                  <c:v>3.2273650537788026</c:v>
                </c:pt>
                <c:pt idx="159">
                  <c:v>3.2092251035918484</c:v>
                </c:pt>
                <c:pt idx="160">
                  <c:v>3.2062426231259806</c:v>
                </c:pt>
                <c:pt idx="161">
                  <c:v>3.2579170063297438</c:v>
                </c:pt>
                <c:pt idx="162">
                  <c:v>3.2229791280376641</c:v>
                </c:pt>
                <c:pt idx="163">
                  <c:v>3.2211121150326334</c:v>
                </c:pt>
                <c:pt idx="164">
                  <c:v>3.2360031982919688</c:v>
                </c:pt>
                <c:pt idx="165">
                  <c:v>3.2212697629643321</c:v>
                </c:pt>
                <c:pt idx="166">
                  <c:v>3.1986001073793098</c:v>
                </c:pt>
                <c:pt idx="167">
                  <c:v>3.2092657795899431</c:v>
                </c:pt>
                <c:pt idx="168">
                  <c:v>3.2100451722297181</c:v>
                </c:pt>
                <c:pt idx="169">
                  <c:v>3.2349740915523193</c:v>
                </c:pt>
                <c:pt idx="170">
                  <c:v>3.2328527560037092</c:v>
                </c:pt>
                <c:pt idx="171">
                  <c:v>3.2584822542453411</c:v>
                </c:pt>
                <c:pt idx="172">
                  <c:v>3.2753869644791975</c:v>
                </c:pt>
                <c:pt idx="173">
                  <c:v>3.2767410921418976</c:v>
                </c:pt>
                <c:pt idx="174">
                  <c:v>3.3039580559643871</c:v>
                </c:pt>
                <c:pt idx="175">
                  <c:v>3.2759142441173621</c:v>
                </c:pt>
                <c:pt idx="176">
                  <c:v>3.2863653798968113</c:v>
                </c:pt>
                <c:pt idx="177">
                  <c:v>3.2908954852796817</c:v>
                </c:pt>
                <c:pt idx="178">
                  <c:v>3.2757595374190127</c:v>
                </c:pt>
                <c:pt idx="179">
                  <c:v>3.2615615806441363</c:v>
                </c:pt>
                <c:pt idx="180">
                  <c:v>3.2832135556395459</c:v>
                </c:pt>
                <c:pt idx="181">
                  <c:v>3.2789538643017999</c:v>
                </c:pt>
                <c:pt idx="182">
                  <c:v>3.275774563687015</c:v>
                </c:pt>
                <c:pt idx="183">
                  <c:v>3.2743663076272811</c:v>
                </c:pt>
                <c:pt idx="184">
                  <c:v>3.2831000701908937</c:v>
                </c:pt>
                <c:pt idx="185">
                  <c:v>3.2925841709016272</c:v>
                </c:pt>
                <c:pt idx="186">
                  <c:v>3.2684059750205927</c:v>
                </c:pt>
                <c:pt idx="187">
                  <c:v>3.2652086985377773</c:v>
                </c:pt>
                <c:pt idx="188">
                  <c:v>3.287106897324938</c:v>
                </c:pt>
                <c:pt idx="189">
                  <c:v>3.2713700195779483</c:v>
                </c:pt>
                <c:pt idx="190">
                  <c:v>3.2704076970063491</c:v>
                </c:pt>
                <c:pt idx="191">
                  <c:v>3.2866786337703044</c:v>
                </c:pt>
                <c:pt idx="192">
                  <c:v>3.2727598846233596</c:v>
                </c:pt>
                <c:pt idx="193">
                  <c:v>3.2647002264683</c:v>
                </c:pt>
                <c:pt idx="194">
                  <c:v>3.2251370895369904</c:v>
                </c:pt>
                <c:pt idx="195">
                  <c:v>3.2857782987078124</c:v>
                </c:pt>
                <c:pt idx="196">
                  <c:v>3.325719934867442</c:v>
                </c:pt>
                <c:pt idx="197">
                  <c:v>3.2386221381976408</c:v>
                </c:pt>
                <c:pt idx="198">
                  <c:v>3.2209419979440996</c:v>
                </c:pt>
                <c:pt idx="199">
                  <c:v>3.2501048428760893</c:v>
                </c:pt>
                <c:pt idx="200">
                  <c:v>3.2503462435401178</c:v>
                </c:pt>
                <c:pt idx="201">
                  <c:v>3.2798175309227995</c:v>
                </c:pt>
                <c:pt idx="202">
                  <c:v>3.2864745091402399</c:v>
                </c:pt>
                <c:pt idx="203">
                  <c:v>3.2887780100736257</c:v>
                </c:pt>
                <c:pt idx="204">
                  <c:v>3.3089260921707098</c:v>
                </c:pt>
                <c:pt idx="205">
                  <c:v>3.2990865082427541</c:v>
                </c:pt>
                <c:pt idx="206">
                  <c:v>3.271873550945227</c:v>
                </c:pt>
                <c:pt idx="207">
                  <c:v>3.2578576545975055</c:v>
                </c:pt>
                <c:pt idx="208">
                  <c:v>3.2541957201301996</c:v>
                </c:pt>
                <c:pt idx="209">
                  <c:v>3.2417070614124279</c:v>
                </c:pt>
                <c:pt idx="210">
                  <c:v>3.2516035470588887</c:v>
                </c:pt>
                <c:pt idx="211">
                  <c:v>3.2403147197811197</c:v>
                </c:pt>
                <c:pt idx="212">
                  <c:v>3.2606461837064891</c:v>
                </c:pt>
                <c:pt idx="213">
                  <c:v>3.2110598707533002</c:v>
                </c:pt>
                <c:pt idx="214">
                  <c:v>3.1314101388316922</c:v>
                </c:pt>
                <c:pt idx="215">
                  <c:v>3.2388408957840649</c:v>
                </c:pt>
                <c:pt idx="216">
                  <c:v>3.1944572684765644</c:v>
                </c:pt>
                <c:pt idx="217">
                  <c:v>3.2265806570383591</c:v>
                </c:pt>
                <c:pt idx="218">
                  <c:v>3.2394558661206547</c:v>
                </c:pt>
                <c:pt idx="219">
                  <c:v>3.2475613597698576</c:v>
                </c:pt>
                <c:pt idx="220">
                  <c:v>3.2443012846730976</c:v>
                </c:pt>
                <c:pt idx="221">
                  <c:v>3.2669200914049932</c:v>
                </c:pt>
                <c:pt idx="222">
                  <c:v>3.274557135492147</c:v>
                </c:pt>
                <c:pt idx="223">
                  <c:v>3.2629382805427389</c:v>
                </c:pt>
                <c:pt idx="224">
                  <c:v>3.262940930217979</c:v>
                </c:pt>
                <c:pt idx="225">
                  <c:v>3.2609114940940254</c:v>
                </c:pt>
                <c:pt idx="226">
                  <c:v>3.2858451909987503</c:v>
                </c:pt>
                <c:pt idx="227">
                  <c:v>3.2947409999472064</c:v>
                </c:pt>
                <c:pt idx="228">
                  <c:v>3.2843029088754445</c:v>
                </c:pt>
                <c:pt idx="229">
                  <c:v>3.288849699414496</c:v>
                </c:pt>
                <c:pt idx="230">
                  <c:v>3.2684094471948941</c:v>
                </c:pt>
                <c:pt idx="231">
                  <c:v>3.2746350191473614</c:v>
                </c:pt>
                <c:pt idx="232">
                  <c:v>3.2865750264920734</c:v>
                </c:pt>
                <c:pt idx="233">
                  <c:v>3.2984062934419081</c:v>
                </c:pt>
                <c:pt idx="234">
                  <c:v>3.2936713528228774</c:v>
                </c:pt>
                <c:pt idx="235">
                  <c:v>3.2897829851865943</c:v>
                </c:pt>
                <c:pt idx="236">
                  <c:v>3.2733699724205958</c:v>
                </c:pt>
                <c:pt idx="237">
                  <c:v>3.2602959015508715</c:v>
                </c:pt>
                <c:pt idx="238">
                  <c:v>3.2673588206807329</c:v>
                </c:pt>
                <c:pt idx="239">
                  <c:v>3.2717376361757422</c:v>
                </c:pt>
                <c:pt idx="240">
                  <c:v>3.2714694777505899</c:v>
                </c:pt>
                <c:pt idx="241">
                  <c:v>3.2621923088525859</c:v>
                </c:pt>
                <c:pt idx="242">
                  <c:v>3.2521719497173662</c:v>
                </c:pt>
                <c:pt idx="243">
                  <c:v>3.2426033770329243</c:v>
                </c:pt>
                <c:pt idx="244">
                  <c:v>3.2241966163386748</c:v>
                </c:pt>
                <c:pt idx="245">
                  <c:v>3.2311448029501881</c:v>
                </c:pt>
                <c:pt idx="246">
                  <c:v>3.2251105579263126</c:v>
                </c:pt>
                <c:pt idx="247">
                  <c:v>3.2204759330260915</c:v>
                </c:pt>
                <c:pt idx="248">
                  <c:v>3.2220428624003041</c:v>
                </c:pt>
                <c:pt idx="249">
                  <c:v>3.2131014885682472</c:v>
                </c:pt>
                <c:pt idx="250">
                  <c:v>3.2173223898980154</c:v>
                </c:pt>
                <c:pt idx="251">
                  <c:v>3.2205087834339339</c:v>
                </c:pt>
                <c:pt idx="252">
                  <c:v>3.228123871401777</c:v>
                </c:pt>
                <c:pt idx="253">
                  <c:v>3.2287096369207191</c:v>
                </c:pt>
                <c:pt idx="254">
                  <c:v>3.2139230167223918</c:v>
                </c:pt>
                <c:pt idx="255">
                  <c:v>3.2008625690212069</c:v>
                </c:pt>
                <c:pt idx="256">
                  <c:v>3.2290855128666944</c:v>
                </c:pt>
                <c:pt idx="257">
                  <c:v>3.2668996425502335</c:v>
                </c:pt>
                <c:pt idx="258">
                  <c:v>3.2620337437593721</c:v>
                </c:pt>
                <c:pt idx="259">
                  <c:v>3.2710930985953239</c:v>
                </c:pt>
                <c:pt idx="260">
                  <c:v>3.2690299896709742</c:v>
                </c:pt>
                <c:pt idx="261">
                  <c:v>3.2606872865546861</c:v>
                </c:pt>
                <c:pt idx="262">
                  <c:v>3.2608879540617104</c:v>
                </c:pt>
                <c:pt idx="263">
                  <c:v>3.2421863670901949</c:v>
                </c:pt>
                <c:pt idx="264">
                  <c:v>3.2534175121455289</c:v>
                </c:pt>
                <c:pt idx="265">
                  <c:v>3.2369790266010567</c:v>
                </c:pt>
                <c:pt idx="266">
                  <c:v>3.2386140641794929</c:v>
                </c:pt>
                <c:pt idx="267">
                  <c:v>3.2394866473055597</c:v>
                </c:pt>
                <c:pt idx="268">
                  <c:v>3.236908690684416</c:v>
                </c:pt>
                <c:pt idx="269">
                  <c:v>3.2218702122809231</c:v>
                </c:pt>
                <c:pt idx="270">
                  <c:v>3.2237100920736528</c:v>
                </c:pt>
                <c:pt idx="271">
                  <c:v>3.2213644702664652</c:v>
                </c:pt>
                <c:pt idx="272">
                  <c:v>3.2255035790056041</c:v>
                </c:pt>
                <c:pt idx="273">
                  <c:v>3.2335876713290448</c:v>
                </c:pt>
                <c:pt idx="274">
                  <c:v>3.2299176914429291</c:v>
                </c:pt>
                <c:pt idx="275">
                  <c:v>3.2215547679162819</c:v>
                </c:pt>
                <c:pt idx="276">
                  <c:v>3.2162889949779427</c:v>
                </c:pt>
                <c:pt idx="277">
                  <c:v>3.2201306036344466</c:v>
                </c:pt>
                <c:pt idx="278">
                  <c:v>3.2215208829355495</c:v>
                </c:pt>
                <c:pt idx="279">
                  <c:v>3.2185884937793712</c:v>
                </c:pt>
                <c:pt idx="280">
                  <c:v>3.2186684313452525</c:v>
                </c:pt>
                <c:pt idx="281">
                  <c:v>3.2203015755181426</c:v>
                </c:pt>
                <c:pt idx="282">
                  <c:v>3.2124083396241119</c:v>
                </c:pt>
                <c:pt idx="283">
                  <c:v>3.2065908849327651</c:v>
                </c:pt>
                <c:pt idx="284">
                  <c:v>3.2081435446910822</c:v>
                </c:pt>
                <c:pt idx="285">
                  <c:v>3.2075020739148843</c:v>
                </c:pt>
                <c:pt idx="286">
                  <c:v>3.2160293105406068</c:v>
                </c:pt>
                <c:pt idx="287">
                  <c:v>3.2102847107062327</c:v>
                </c:pt>
                <c:pt idx="288">
                  <c:v>3.2151143307029351</c:v>
                </c:pt>
                <c:pt idx="289">
                  <c:v>3.2208332930363084</c:v>
                </c:pt>
                <c:pt idx="290">
                  <c:v>3.208968415246384</c:v>
                </c:pt>
                <c:pt idx="291">
                  <c:v>3.2021570396312917</c:v>
                </c:pt>
                <c:pt idx="292">
                  <c:v>3.2069361907036318</c:v>
                </c:pt>
                <c:pt idx="293">
                  <c:v>3.2278973693730171</c:v>
                </c:pt>
                <c:pt idx="294">
                  <c:v>3.2425573155396274</c:v>
                </c:pt>
                <c:pt idx="295">
                  <c:v>3.2312393963804977</c:v>
                </c:pt>
                <c:pt idx="296">
                  <c:v>3.2317906567418304</c:v>
                </c:pt>
                <c:pt idx="297">
                  <c:v>3.2045895181792283</c:v>
                </c:pt>
                <c:pt idx="298">
                  <c:v>3.2322426697310243</c:v>
                </c:pt>
                <c:pt idx="299">
                  <c:v>3.2283175830786521</c:v>
                </c:pt>
                <c:pt idx="300">
                  <c:v>3.0504894790759516</c:v>
                </c:pt>
                <c:pt idx="301">
                  <c:v>3.1756002040850047</c:v>
                </c:pt>
                <c:pt idx="302">
                  <c:v>3.2249653907528928</c:v>
                </c:pt>
                <c:pt idx="303">
                  <c:v>3.2752012984221071</c:v>
                </c:pt>
                <c:pt idx="304">
                  <c:v>3.0134348471391124</c:v>
                </c:pt>
                <c:pt idx="305">
                  <c:v>3.3127474435919368</c:v>
                </c:pt>
                <c:pt idx="306">
                  <c:v>3.0956196923301045</c:v>
                </c:pt>
                <c:pt idx="307">
                  <c:v>3.0830226393332638</c:v>
                </c:pt>
                <c:pt idx="308">
                  <c:v>3.0388877748252163</c:v>
                </c:pt>
                <c:pt idx="309">
                  <c:v>3.0004930781082213</c:v>
                </c:pt>
                <c:pt idx="310">
                  <c:v>2.972087735607337</c:v>
                </c:pt>
                <c:pt idx="311">
                  <c:v>2.9960786290472159</c:v>
                </c:pt>
                <c:pt idx="312">
                  <c:v>2.9488173010664016</c:v>
                </c:pt>
                <c:pt idx="313">
                  <c:v>2.9383873369043099</c:v>
                </c:pt>
                <c:pt idx="314">
                  <c:v>3.0156330986741975</c:v>
                </c:pt>
                <c:pt idx="315">
                  <c:v>3.0928015886970677</c:v>
                </c:pt>
                <c:pt idx="316">
                  <c:v>3.1347968209850809</c:v>
                </c:pt>
                <c:pt idx="317">
                  <c:v>3.035579049141345</c:v>
                </c:pt>
                <c:pt idx="318">
                  <c:v>3.0686940351195182</c:v>
                </c:pt>
                <c:pt idx="319">
                  <c:v>3.0100580755913739</c:v>
                </c:pt>
                <c:pt idx="320">
                  <c:v>2.9586837617108395</c:v>
                </c:pt>
                <c:pt idx="321">
                  <c:v>2.9756314589865931</c:v>
                </c:pt>
                <c:pt idx="322">
                  <c:v>2.9658989786799825</c:v>
                </c:pt>
                <c:pt idx="323">
                  <c:v>2.9737946669122852</c:v>
                </c:pt>
                <c:pt idx="324">
                  <c:v>2.9686726086544541</c:v>
                </c:pt>
                <c:pt idx="325">
                  <c:v>2.9463880610253019</c:v>
                </c:pt>
                <c:pt idx="326">
                  <c:v>2.9368529153805465</c:v>
                </c:pt>
                <c:pt idx="327">
                  <c:v>2.9124532476141551</c:v>
                </c:pt>
                <c:pt idx="328">
                  <c:v>2.872387487468715</c:v>
                </c:pt>
                <c:pt idx="329">
                  <c:v>2.9304548988788426</c:v>
                </c:pt>
                <c:pt idx="330">
                  <c:v>2.9512154712602015</c:v>
                </c:pt>
                <c:pt idx="331">
                  <c:v>2.9669048819232113</c:v>
                </c:pt>
                <c:pt idx="332">
                  <c:v>2.9440594199644265</c:v>
                </c:pt>
                <c:pt idx="333">
                  <c:v>2.9133180414182815</c:v>
                </c:pt>
                <c:pt idx="334">
                  <c:v>2.9015800493810358</c:v>
                </c:pt>
                <c:pt idx="335">
                  <c:v>2.9335489752676556</c:v>
                </c:pt>
                <c:pt idx="336">
                  <c:v>2.9344821644057864</c:v>
                </c:pt>
                <c:pt idx="337">
                  <c:v>2.9131241268499775</c:v>
                </c:pt>
                <c:pt idx="338">
                  <c:v>2.8971146257579878</c:v>
                </c:pt>
                <c:pt idx="339">
                  <c:v>2.9784918148431991</c:v>
                </c:pt>
                <c:pt idx="340">
                  <c:v>2.9063713528029531</c:v>
                </c:pt>
                <c:pt idx="341">
                  <c:v>2.8778064315854608</c:v>
                </c:pt>
                <c:pt idx="342">
                  <c:v>2.8998322660786</c:v>
                </c:pt>
                <c:pt idx="343">
                  <c:v>2.8527216693809248</c:v>
                </c:pt>
                <c:pt idx="344">
                  <c:v>2.8498860388612073</c:v>
                </c:pt>
                <c:pt idx="345">
                  <c:v>2.9011967443579634</c:v>
                </c:pt>
                <c:pt idx="346">
                  <c:v>2.8783714882544906</c:v>
                </c:pt>
                <c:pt idx="347">
                  <c:v>2.7145586655021177</c:v>
                </c:pt>
                <c:pt idx="348">
                  <c:v>2.6533998547957536</c:v>
                </c:pt>
                <c:pt idx="349">
                  <c:v>2.8090703396190269</c:v>
                </c:pt>
                <c:pt idx="350">
                  <c:v>2.8476310794712019</c:v>
                </c:pt>
                <c:pt idx="351">
                  <c:v>2.8743998831168249</c:v>
                </c:pt>
                <c:pt idx="352">
                  <c:v>2.9009572883179109</c:v>
                </c:pt>
                <c:pt idx="353">
                  <c:v>2.9230494386088193</c:v>
                </c:pt>
                <c:pt idx="354">
                  <c:v>2.9434977253472536</c:v>
                </c:pt>
                <c:pt idx="355">
                  <c:v>2.9234423435744445</c:v>
                </c:pt>
                <c:pt idx="356">
                  <c:v>2.9342340160156728</c:v>
                </c:pt>
                <c:pt idx="357">
                  <c:v>2.8464050817990922</c:v>
                </c:pt>
                <c:pt idx="358">
                  <c:v>2.8242607437287806</c:v>
                </c:pt>
                <c:pt idx="359">
                  <c:v>2.8838037960466814</c:v>
                </c:pt>
                <c:pt idx="360">
                  <c:v>2.9361014705890525</c:v>
                </c:pt>
                <c:pt idx="361">
                  <c:v>2.9337058633027344</c:v>
                </c:pt>
                <c:pt idx="362">
                  <c:v>2.9282893612422791</c:v>
                </c:pt>
                <c:pt idx="363">
                  <c:v>2.9396762211917102</c:v>
                </c:pt>
                <c:pt idx="364">
                  <c:v>2.9554103081757881</c:v>
                </c:pt>
                <c:pt idx="365">
                  <c:v>2.9652058214669443</c:v>
                </c:pt>
                <c:pt idx="366">
                  <c:v>2.9441578644958417</c:v>
                </c:pt>
                <c:pt idx="367">
                  <c:v>2.9736085709746707</c:v>
                </c:pt>
                <c:pt idx="368">
                  <c:v>2.996343452129814</c:v>
                </c:pt>
                <c:pt idx="369">
                  <c:v>2.9720093542295514</c:v>
                </c:pt>
                <c:pt idx="370">
                  <c:v>2.9728968764014572</c:v>
                </c:pt>
                <c:pt idx="371">
                  <c:v>2.9909086866209096</c:v>
                </c:pt>
                <c:pt idx="372">
                  <c:v>2.9313371189012543</c:v>
                </c:pt>
                <c:pt idx="373">
                  <c:v>2.941618523047933</c:v>
                </c:pt>
                <c:pt idx="374">
                  <c:v>2.9377958324373035</c:v>
                </c:pt>
                <c:pt idx="375">
                  <c:v>2.9460964239990357</c:v>
                </c:pt>
                <c:pt idx="376">
                  <c:v>2.9492545593013051</c:v>
                </c:pt>
                <c:pt idx="377">
                  <c:v>2.967166251507428</c:v>
                </c:pt>
                <c:pt idx="378">
                  <c:v>2.9767311444156803</c:v>
                </c:pt>
                <c:pt idx="379">
                  <c:v>2.9954638141556198</c:v>
                </c:pt>
                <c:pt idx="380">
                  <c:v>2.9860535991876058</c:v>
                </c:pt>
                <c:pt idx="381">
                  <c:v>2.9990772596398685</c:v>
                </c:pt>
                <c:pt idx="382">
                  <c:v>2.9976489058250411</c:v>
                </c:pt>
                <c:pt idx="383">
                  <c:v>2.9844770680675037</c:v>
                </c:pt>
                <c:pt idx="384">
                  <c:v>2.9794944180348737</c:v>
                </c:pt>
                <c:pt idx="385">
                  <c:v>2.9945748224023401</c:v>
                </c:pt>
                <c:pt idx="386">
                  <c:v>2.9927329794173412</c:v>
                </c:pt>
                <c:pt idx="387">
                  <c:v>3.0003535742171294</c:v>
                </c:pt>
                <c:pt idx="388">
                  <c:v>2.9997351842313003</c:v>
                </c:pt>
                <c:pt idx="389">
                  <c:v>2.9978458279932925</c:v>
                </c:pt>
                <c:pt idx="390">
                  <c:v>3.00300232298475</c:v>
                </c:pt>
                <c:pt idx="391">
                  <c:v>3.0060120265434831</c:v>
                </c:pt>
                <c:pt idx="392">
                  <c:v>2.9983005584375251</c:v>
                </c:pt>
                <c:pt idx="393">
                  <c:v>2.989486268902084</c:v>
                </c:pt>
                <c:pt idx="394">
                  <c:v>2.9687461280108227</c:v>
                </c:pt>
                <c:pt idx="395">
                  <c:v>2.8829689592261056</c:v>
                </c:pt>
                <c:pt idx="396">
                  <c:v>2.9828236099464056</c:v>
                </c:pt>
                <c:pt idx="397">
                  <c:v>2.9825994285668891</c:v>
                </c:pt>
                <c:pt idx="398">
                  <c:v>2.9878454369527807</c:v>
                </c:pt>
                <c:pt idx="399">
                  <c:v>2.9942958796642305</c:v>
                </c:pt>
                <c:pt idx="400">
                  <c:v>3.030103475012508</c:v>
                </c:pt>
                <c:pt idx="401">
                  <c:v>3.0127151198688233</c:v>
                </c:pt>
                <c:pt idx="402">
                  <c:v>3.0103716678689039</c:v>
                </c:pt>
                <c:pt idx="403">
                  <c:v>3.014537388592736</c:v>
                </c:pt>
                <c:pt idx="404">
                  <c:v>3.0324148721298556</c:v>
                </c:pt>
                <c:pt idx="405">
                  <c:v>3.0336805634755475</c:v>
                </c:pt>
                <c:pt idx="406">
                  <c:v>3.0478924170015702</c:v>
                </c:pt>
                <c:pt idx="407">
                  <c:v>3.035918553315212</c:v>
                </c:pt>
                <c:pt idx="408">
                  <c:v>3.0171762020656652</c:v>
                </c:pt>
                <c:pt idx="409">
                  <c:v>3.0135577145107759</c:v>
                </c:pt>
                <c:pt idx="410">
                  <c:v>3.0021071971489173</c:v>
                </c:pt>
                <c:pt idx="411">
                  <c:v>2.999109879417611</c:v>
                </c:pt>
                <c:pt idx="412">
                  <c:v>3.051333188286709</c:v>
                </c:pt>
                <c:pt idx="413">
                  <c:v>3.1143677701271084</c:v>
                </c:pt>
                <c:pt idx="414">
                  <c:v>3.1236810524555114</c:v>
                </c:pt>
                <c:pt idx="415">
                  <c:v>3.1071140775617097</c:v>
                </c:pt>
                <c:pt idx="416">
                  <c:v>3.021186396760021</c:v>
                </c:pt>
                <c:pt idx="417">
                  <c:v>3.0299992892943037</c:v>
                </c:pt>
                <c:pt idx="418">
                  <c:v>3.0354282228354865</c:v>
                </c:pt>
                <c:pt idx="419">
                  <c:v>3.1365741477718259</c:v>
                </c:pt>
                <c:pt idx="420">
                  <c:v>3.0944898134830146</c:v>
                </c:pt>
                <c:pt idx="421">
                  <c:v>3.1130642315566526</c:v>
                </c:pt>
                <c:pt idx="422">
                  <c:v>3.1334885295697745</c:v>
                </c:pt>
                <c:pt idx="423">
                  <c:v>2.969114047404541</c:v>
                </c:pt>
                <c:pt idx="424">
                  <c:v>3.0102140638513433</c:v>
                </c:pt>
                <c:pt idx="425">
                  <c:v>3.0155003331978594</c:v>
                </c:pt>
                <c:pt idx="426">
                  <c:v>2.9419754941722447</c:v>
                </c:pt>
                <c:pt idx="427">
                  <c:v>2.8348350543141607</c:v>
                </c:pt>
                <c:pt idx="428">
                  <c:v>2.7951052697106147</c:v>
                </c:pt>
                <c:pt idx="429">
                  <c:v>2.9556429965652042</c:v>
                </c:pt>
                <c:pt idx="430">
                  <c:v>3.0675226637003932</c:v>
                </c:pt>
                <c:pt idx="431">
                  <c:v>3.1133495247337764</c:v>
                </c:pt>
                <c:pt idx="432">
                  <c:v>3.190485676904224</c:v>
                </c:pt>
                <c:pt idx="433">
                  <c:v>3.1431532220371228</c:v>
                </c:pt>
                <c:pt idx="434">
                  <c:v>2.9799081163431977</c:v>
                </c:pt>
                <c:pt idx="435">
                  <c:v>2.8447841425934848</c:v>
                </c:pt>
                <c:pt idx="436">
                  <c:v>2.8221044562162643</c:v>
                </c:pt>
                <c:pt idx="437">
                  <c:v>3.0572899691208537</c:v>
                </c:pt>
                <c:pt idx="438">
                  <c:v>3.086180763810479</c:v>
                </c:pt>
                <c:pt idx="439">
                  <c:v>2.9977685348691212</c:v>
                </c:pt>
                <c:pt idx="440">
                  <c:v>3.0373411207022372</c:v>
                </c:pt>
                <c:pt idx="441">
                  <c:v>3.1388539817146683</c:v>
                </c:pt>
                <c:pt idx="442">
                  <c:v>3.1152050239974014</c:v>
                </c:pt>
                <c:pt idx="443">
                  <c:v>3.1214030357365568</c:v>
                </c:pt>
                <c:pt idx="444">
                  <c:v>3.052895528359914</c:v>
                </c:pt>
                <c:pt idx="445">
                  <c:v>3.0944349757229577</c:v>
                </c:pt>
                <c:pt idx="446">
                  <c:v>3.095216232165809</c:v>
                </c:pt>
                <c:pt idx="447">
                  <c:v>3.0716690741477648</c:v>
                </c:pt>
                <c:pt idx="448">
                  <c:v>3.0255303713032382</c:v>
                </c:pt>
                <c:pt idx="449">
                  <c:v>3.0889748400693788</c:v>
                </c:pt>
                <c:pt idx="450">
                  <c:v>3.1140840371830665</c:v>
                </c:pt>
                <c:pt idx="451">
                  <c:v>3.1331253736440048</c:v>
                </c:pt>
                <c:pt idx="452">
                  <c:v>3.1269047793705664</c:v>
                </c:pt>
                <c:pt idx="453">
                  <c:v>3.1045132850848511</c:v>
                </c:pt>
                <c:pt idx="454">
                  <c:v>3.084914249810089</c:v>
                </c:pt>
                <c:pt idx="455">
                  <c:v>3.0331534008633252</c:v>
                </c:pt>
                <c:pt idx="456">
                  <c:v>3.0496230060371738</c:v>
                </c:pt>
                <c:pt idx="457">
                  <c:v>3.0380870932258155</c:v>
                </c:pt>
              </c:numCache>
            </c:numRef>
          </c:xVal>
          <c:yVal>
            <c:numRef>
              <c:f>'014C'!$J$13:$J$950</c:f>
              <c:numCache>
                <c:formatCode>0.0</c:formatCode>
                <c:ptCount val="938"/>
                <c:pt idx="0">
                  <c:v>-0.2</c:v>
                </c:pt>
                <c:pt idx="1">
                  <c:v>-0.36404199475065618</c:v>
                </c:pt>
                <c:pt idx="2">
                  <c:v>-0.5280839895013123</c:v>
                </c:pt>
                <c:pt idx="3">
                  <c:v>-0.69212598425196847</c:v>
                </c:pt>
                <c:pt idx="4">
                  <c:v>-0.85616797900262465</c:v>
                </c:pt>
                <c:pt idx="5">
                  <c:v>-1.0202099737532808</c:v>
                </c:pt>
                <c:pt idx="6">
                  <c:v>-1.184251968503937</c:v>
                </c:pt>
                <c:pt idx="7">
                  <c:v>-1.3482939632545929</c:v>
                </c:pt>
                <c:pt idx="8">
                  <c:v>-1.5123359580052493</c:v>
                </c:pt>
                <c:pt idx="9">
                  <c:v>-1.6763779527559055</c:v>
                </c:pt>
                <c:pt idx="10">
                  <c:v>-1.8404199475065615</c:v>
                </c:pt>
                <c:pt idx="11">
                  <c:v>-2.0044619422572181</c:v>
                </c:pt>
                <c:pt idx="12">
                  <c:v>-2.1685039370078738</c:v>
                </c:pt>
                <c:pt idx="13">
                  <c:v>-2.3325459317585304</c:v>
                </c:pt>
                <c:pt idx="14">
                  <c:v>-2.4965879265091862</c:v>
                </c:pt>
                <c:pt idx="15">
                  <c:v>-2.6606299212598428</c:v>
                </c:pt>
                <c:pt idx="16">
                  <c:v>-2.8246719160104989</c:v>
                </c:pt>
                <c:pt idx="17">
                  <c:v>-2.9887139107611547</c:v>
                </c:pt>
                <c:pt idx="18">
                  <c:v>-3.1527559055118113</c:v>
                </c:pt>
                <c:pt idx="19">
                  <c:v>-3.316797900262467</c:v>
                </c:pt>
                <c:pt idx="20">
                  <c:v>-3.4808398950131232</c:v>
                </c:pt>
                <c:pt idx="21">
                  <c:v>-3.6448818897637798</c:v>
                </c:pt>
                <c:pt idx="22">
                  <c:v>-3.808923884514436</c:v>
                </c:pt>
                <c:pt idx="23">
                  <c:v>-3.9729658792650917</c:v>
                </c:pt>
                <c:pt idx="24">
                  <c:v>-4.1370078740157474</c:v>
                </c:pt>
                <c:pt idx="25">
                  <c:v>-4.3010498687664045</c:v>
                </c:pt>
                <c:pt idx="26">
                  <c:v>-4.4650918635170607</c:v>
                </c:pt>
                <c:pt idx="27">
                  <c:v>-4.6291338582677168</c:v>
                </c:pt>
                <c:pt idx="28">
                  <c:v>-4.7931758530183721</c:v>
                </c:pt>
                <c:pt idx="29">
                  <c:v>-4.9572178477690283</c:v>
                </c:pt>
                <c:pt idx="30">
                  <c:v>-5.1212598425196854</c:v>
                </c:pt>
                <c:pt idx="31">
                  <c:v>-5.2853018372703415</c:v>
                </c:pt>
                <c:pt idx="32">
                  <c:v>-5.4493438320209977</c:v>
                </c:pt>
                <c:pt idx="33">
                  <c:v>-5.613385826771653</c:v>
                </c:pt>
                <c:pt idx="34">
                  <c:v>-5.7774278215223092</c:v>
                </c:pt>
                <c:pt idx="35">
                  <c:v>-5.9414698162729653</c:v>
                </c:pt>
                <c:pt idx="36">
                  <c:v>-6.1055118110236224</c:v>
                </c:pt>
                <c:pt idx="37">
                  <c:v>-6.2695538057742786</c:v>
                </c:pt>
                <c:pt idx="38">
                  <c:v>-6.4335958005249338</c:v>
                </c:pt>
                <c:pt idx="39">
                  <c:v>-6.59763779527559</c:v>
                </c:pt>
                <c:pt idx="40">
                  <c:v>-6.7616797900262462</c:v>
                </c:pt>
                <c:pt idx="41">
                  <c:v>-6.9257217847769024</c:v>
                </c:pt>
                <c:pt idx="42">
                  <c:v>-7.0897637795275594</c:v>
                </c:pt>
                <c:pt idx="43">
                  <c:v>-7.2538057742782147</c:v>
                </c:pt>
                <c:pt idx="44">
                  <c:v>-7.4178477690288718</c:v>
                </c:pt>
                <c:pt idx="45">
                  <c:v>-7.5818897637795271</c:v>
                </c:pt>
                <c:pt idx="46">
                  <c:v>-7.7459317585301832</c:v>
                </c:pt>
                <c:pt idx="47">
                  <c:v>-7.9099737532808403</c:v>
                </c:pt>
                <c:pt idx="48">
                  <c:v>-8.0740157480314956</c:v>
                </c:pt>
                <c:pt idx="49">
                  <c:v>-8.2380577427821517</c:v>
                </c:pt>
                <c:pt idx="50">
                  <c:v>-8.4020997375328079</c:v>
                </c:pt>
                <c:pt idx="51">
                  <c:v>-8.5661417322834623</c:v>
                </c:pt>
                <c:pt idx="52">
                  <c:v>-8.7301837270341203</c:v>
                </c:pt>
                <c:pt idx="53">
                  <c:v>-8.8942257217847747</c:v>
                </c:pt>
                <c:pt idx="54">
                  <c:v>-9.0582677165354326</c:v>
                </c:pt>
                <c:pt idx="55">
                  <c:v>-9.2223097112860888</c:v>
                </c:pt>
                <c:pt idx="56">
                  <c:v>-9.3863517060367432</c:v>
                </c:pt>
                <c:pt idx="57">
                  <c:v>-9.5503937007874011</c:v>
                </c:pt>
                <c:pt idx="58">
                  <c:v>-9.7144356955380555</c:v>
                </c:pt>
                <c:pt idx="59">
                  <c:v>-9.8784776902887135</c:v>
                </c:pt>
                <c:pt idx="60">
                  <c:v>-10.04251968503937</c:v>
                </c:pt>
                <c:pt idx="61">
                  <c:v>-10.206561679790024</c:v>
                </c:pt>
                <c:pt idx="62">
                  <c:v>-10.370603674540682</c:v>
                </c:pt>
                <c:pt idx="63">
                  <c:v>-10.534645669291336</c:v>
                </c:pt>
                <c:pt idx="64">
                  <c:v>-10.698687664041994</c:v>
                </c:pt>
                <c:pt idx="65">
                  <c:v>-10.862729658792651</c:v>
                </c:pt>
                <c:pt idx="66">
                  <c:v>-11.026771653543305</c:v>
                </c:pt>
                <c:pt idx="67">
                  <c:v>-11.190813648293963</c:v>
                </c:pt>
                <c:pt idx="68">
                  <c:v>-11.354855643044617</c:v>
                </c:pt>
                <c:pt idx="69">
                  <c:v>-11.518897637795275</c:v>
                </c:pt>
                <c:pt idx="70">
                  <c:v>-11.68293963254593</c:v>
                </c:pt>
                <c:pt idx="71">
                  <c:v>-11.846981627296586</c:v>
                </c:pt>
                <c:pt idx="72">
                  <c:v>-12.011023622047244</c:v>
                </c:pt>
                <c:pt idx="73">
                  <c:v>-12.175065616797898</c:v>
                </c:pt>
                <c:pt idx="74">
                  <c:v>-12.339107611548556</c:v>
                </c:pt>
                <c:pt idx="75">
                  <c:v>-12.50314960629921</c:v>
                </c:pt>
                <c:pt idx="76">
                  <c:v>-12.667191601049867</c:v>
                </c:pt>
                <c:pt idx="77">
                  <c:v>-12.831233595800525</c:v>
                </c:pt>
                <c:pt idx="78">
                  <c:v>-12.995275590551179</c:v>
                </c:pt>
                <c:pt idx="79">
                  <c:v>-13.159317585301837</c:v>
                </c:pt>
                <c:pt idx="80">
                  <c:v>-13.323359580052491</c:v>
                </c:pt>
                <c:pt idx="81">
                  <c:v>-13.487401574803147</c:v>
                </c:pt>
                <c:pt idx="82">
                  <c:v>-13.651443569553804</c:v>
                </c:pt>
                <c:pt idx="83">
                  <c:v>-13.815485564304462</c:v>
                </c:pt>
                <c:pt idx="84">
                  <c:v>-13.979527559055118</c:v>
                </c:pt>
                <c:pt idx="85">
                  <c:v>-14.143569553805772</c:v>
                </c:pt>
                <c:pt idx="86">
                  <c:v>-14.307611548556428</c:v>
                </c:pt>
                <c:pt idx="87">
                  <c:v>-14.471653543307085</c:v>
                </c:pt>
                <c:pt idx="88">
                  <c:v>-14.635695538057742</c:v>
                </c:pt>
                <c:pt idx="89">
                  <c:v>-14.799737532808399</c:v>
                </c:pt>
                <c:pt idx="90">
                  <c:v>-14.963779527559053</c:v>
                </c:pt>
                <c:pt idx="91">
                  <c:v>-15.127821522309709</c:v>
                </c:pt>
                <c:pt idx="92">
                  <c:v>-15.291863517060365</c:v>
                </c:pt>
                <c:pt idx="93">
                  <c:v>-15.455905511811023</c:v>
                </c:pt>
                <c:pt idx="94">
                  <c:v>-15.61994750656168</c:v>
                </c:pt>
                <c:pt idx="95">
                  <c:v>-15.783989501312334</c:v>
                </c:pt>
                <c:pt idx="96">
                  <c:v>-15.94803149606299</c:v>
                </c:pt>
                <c:pt idx="97">
                  <c:v>-16.112073490813646</c:v>
                </c:pt>
                <c:pt idx="98">
                  <c:v>-16.276115485564304</c:v>
                </c:pt>
                <c:pt idx="99">
                  <c:v>-16.440157480314959</c:v>
                </c:pt>
                <c:pt idx="100">
                  <c:v>-16.604199475065617</c:v>
                </c:pt>
                <c:pt idx="101">
                  <c:v>-16.768241469816271</c:v>
                </c:pt>
                <c:pt idx="102">
                  <c:v>-16.932283464566925</c:v>
                </c:pt>
                <c:pt idx="103">
                  <c:v>-17.096325459317583</c:v>
                </c:pt>
                <c:pt idx="104">
                  <c:v>-17.260367454068241</c:v>
                </c:pt>
                <c:pt idx="105">
                  <c:v>-17.424409448818896</c:v>
                </c:pt>
                <c:pt idx="106">
                  <c:v>-17.58845144356955</c:v>
                </c:pt>
                <c:pt idx="107">
                  <c:v>-17.752493438320208</c:v>
                </c:pt>
                <c:pt idx="108">
                  <c:v>-17.916535433070866</c:v>
                </c:pt>
                <c:pt idx="109">
                  <c:v>-18.08057742782152</c:v>
                </c:pt>
                <c:pt idx="110">
                  <c:v>-18.244619422572178</c:v>
                </c:pt>
                <c:pt idx="111">
                  <c:v>-18.408661417322833</c:v>
                </c:pt>
                <c:pt idx="112">
                  <c:v>-18.572703412073487</c:v>
                </c:pt>
                <c:pt idx="113">
                  <c:v>-18.736745406824145</c:v>
                </c:pt>
                <c:pt idx="114">
                  <c:v>-18.900787401574803</c:v>
                </c:pt>
                <c:pt idx="115">
                  <c:v>-19.064829396325457</c:v>
                </c:pt>
                <c:pt idx="116">
                  <c:v>-19.228871391076112</c:v>
                </c:pt>
                <c:pt idx="117">
                  <c:v>-19.39291338582677</c:v>
                </c:pt>
                <c:pt idx="118">
                  <c:v>-19.556955380577428</c:v>
                </c:pt>
                <c:pt idx="119">
                  <c:v>-19.720997375328082</c:v>
                </c:pt>
                <c:pt idx="120">
                  <c:v>-19.88503937007874</c:v>
                </c:pt>
                <c:pt idx="121">
                  <c:v>-20.049081364829394</c:v>
                </c:pt>
                <c:pt idx="122">
                  <c:v>-20.213123359580049</c:v>
                </c:pt>
                <c:pt idx="123">
                  <c:v>-20.377165354330707</c:v>
                </c:pt>
                <c:pt idx="124">
                  <c:v>-20.541207349081365</c:v>
                </c:pt>
                <c:pt idx="125">
                  <c:v>-20.705249343832019</c:v>
                </c:pt>
                <c:pt idx="126">
                  <c:v>-20.869291338582673</c:v>
                </c:pt>
                <c:pt idx="127">
                  <c:v>-21.033333333333331</c:v>
                </c:pt>
                <c:pt idx="128">
                  <c:v>-21.197375328083989</c:v>
                </c:pt>
                <c:pt idx="129">
                  <c:v>-21.361417322834644</c:v>
                </c:pt>
                <c:pt idx="130">
                  <c:v>-21.525459317585302</c:v>
                </c:pt>
                <c:pt idx="131">
                  <c:v>-21.689501312335956</c:v>
                </c:pt>
                <c:pt idx="132">
                  <c:v>-21.853543307086611</c:v>
                </c:pt>
                <c:pt idx="133">
                  <c:v>-22.017585301837268</c:v>
                </c:pt>
                <c:pt idx="134">
                  <c:v>-22.181627296587926</c:v>
                </c:pt>
                <c:pt idx="135">
                  <c:v>-22.345669291338581</c:v>
                </c:pt>
                <c:pt idx="136">
                  <c:v>-22.509711286089235</c:v>
                </c:pt>
                <c:pt idx="137">
                  <c:v>-22.673753280839893</c:v>
                </c:pt>
                <c:pt idx="138">
                  <c:v>-22.837795275590551</c:v>
                </c:pt>
                <c:pt idx="139">
                  <c:v>-23.001837270341206</c:v>
                </c:pt>
                <c:pt idx="140">
                  <c:v>-23.16587926509186</c:v>
                </c:pt>
                <c:pt idx="141">
                  <c:v>-23.329921259842518</c:v>
                </c:pt>
                <c:pt idx="142">
                  <c:v>-23.493963254593172</c:v>
                </c:pt>
                <c:pt idx="143">
                  <c:v>-23.65800524934383</c:v>
                </c:pt>
                <c:pt idx="144">
                  <c:v>-23.822047244094488</c:v>
                </c:pt>
                <c:pt idx="145">
                  <c:v>-23.986089238845143</c:v>
                </c:pt>
                <c:pt idx="146">
                  <c:v>-24.150131233595797</c:v>
                </c:pt>
                <c:pt idx="147">
                  <c:v>-24.314173228346455</c:v>
                </c:pt>
                <c:pt idx="148">
                  <c:v>-24.478215223097113</c:v>
                </c:pt>
                <c:pt idx="149">
                  <c:v>-24.642257217847767</c:v>
                </c:pt>
                <c:pt idx="150">
                  <c:v>-24.806299212598422</c:v>
                </c:pt>
                <c:pt idx="151">
                  <c:v>-24.97034120734908</c:v>
                </c:pt>
                <c:pt idx="152">
                  <c:v>-25.134383202099734</c:v>
                </c:pt>
                <c:pt idx="153">
                  <c:v>-25.298425196850392</c:v>
                </c:pt>
                <c:pt idx="154">
                  <c:v>-25.46246719160105</c:v>
                </c:pt>
                <c:pt idx="155">
                  <c:v>-25.626509186351704</c:v>
                </c:pt>
                <c:pt idx="156">
                  <c:v>-25.790551181102359</c:v>
                </c:pt>
                <c:pt idx="157">
                  <c:v>-25.954593175853017</c:v>
                </c:pt>
                <c:pt idx="158">
                  <c:v>-26.118635170603675</c:v>
                </c:pt>
                <c:pt idx="159">
                  <c:v>-26.282677165354329</c:v>
                </c:pt>
                <c:pt idx="160">
                  <c:v>-26.446719160104983</c:v>
                </c:pt>
                <c:pt idx="161">
                  <c:v>-26.610761154855645</c:v>
                </c:pt>
                <c:pt idx="162">
                  <c:v>-26.774803149606296</c:v>
                </c:pt>
                <c:pt idx="163">
                  <c:v>-26.938845144356954</c:v>
                </c:pt>
                <c:pt idx="164">
                  <c:v>-27.102887139107608</c:v>
                </c:pt>
                <c:pt idx="165">
                  <c:v>-27.266929133858266</c:v>
                </c:pt>
                <c:pt idx="166">
                  <c:v>-27.430971128608924</c:v>
                </c:pt>
                <c:pt idx="167">
                  <c:v>-27.595013123359578</c:v>
                </c:pt>
                <c:pt idx="168">
                  <c:v>-27.759055118110236</c:v>
                </c:pt>
                <c:pt idx="169">
                  <c:v>-27.923097112860887</c:v>
                </c:pt>
                <c:pt idx="170">
                  <c:v>-28.087139107611545</c:v>
                </c:pt>
                <c:pt idx="171">
                  <c:v>-28.251181102362207</c:v>
                </c:pt>
                <c:pt idx="172">
                  <c:v>-28.415223097112857</c:v>
                </c:pt>
                <c:pt idx="173">
                  <c:v>-28.579265091863515</c:v>
                </c:pt>
                <c:pt idx="174">
                  <c:v>-28.74330708661417</c:v>
                </c:pt>
                <c:pt idx="175">
                  <c:v>-28.907349081364828</c:v>
                </c:pt>
                <c:pt idx="176">
                  <c:v>-29.071391076115486</c:v>
                </c:pt>
                <c:pt idx="177">
                  <c:v>-29.23543307086614</c:v>
                </c:pt>
                <c:pt idx="178">
                  <c:v>-29.399475065616798</c:v>
                </c:pt>
                <c:pt idx="179">
                  <c:v>-29.563517060367449</c:v>
                </c:pt>
                <c:pt idx="180">
                  <c:v>-29.727559055118107</c:v>
                </c:pt>
                <c:pt idx="181">
                  <c:v>-29.891601049868765</c:v>
                </c:pt>
                <c:pt idx="182">
                  <c:v>-30.055643044619419</c:v>
                </c:pt>
                <c:pt idx="183">
                  <c:v>-30.219685039370077</c:v>
                </c:pt>
                <c:pt idx="184">
                  <c:v>-30.383727034120732</c:v>
                </c:pt>
                <c:pt idx="185">
                  <c:v>-30.547769028871389</c:v>
                </c:pt>
                <c:pt idx="186">
                  <c:v>-30.711811023622047</c:v>
                </c:pt>
                <c:pt idx="187">
                  <c:v>-30.875853018372698</c:v>
                </c:pt>
                <c:pt idx="188">
                  <c:v>-31.03989501312336</c:v>
                </c:pt>
                <c:pt idx="189">
                  <c:v>-31.203937007874011</c:v>
                </c:pt>
                <c:pt idx="190">
                  <c:v>-31.367979002624669</c:v>
                </c:pt>
                <c:pt idx="191">
                  <c:v>-31.532020997375326</c:v>
                </c:pt>
                <c:pt idx="192">
                  <c:v>-31.696062992125981</c:v>
                </c:pt>
                <c:pt idx="193">
                  <c:v>-31.860104986876639</c:v>
                </c:pt>
                <c:pt idx="194">
                  <c:v>-32.024146981627297</c:v>
                </c:pt>
                <c:pt idx="195">
                  <c:v>-32.188188976377951</c:v>
                </c:pt>
                <c:pt idx="196">
                  <c:v>-32.352230971128613</c:v>
                </c:pt>
                <c:pt idx="197">
                  <c:v>-32.516272965879267</c:v>
                </c:pt>
                <c:pt idx="198">
                  <c:v>-32.680314960629921</c:v>
                </c:pt>
                <c:pt idx="199">
                  <c:v>-32.844356955380576</c:v>
                </c:pt>
                <c:pt idx="200">
                  <c:v>-33.008398950131237</c:v>
                </c:pt>
                <c:pt idx="201">
                  <c:v>-33.172440944881892</c:v>
                </c:pt>
                <c:pt idx="202">
                  <c:v>-33.336482939632546</c:v>
                </c:pt>
                <c:pt idx="203">
                  <c:v>-33.500524934383208</c:v>
                </c:pt>
                <c:pt idx="204">
                  <c:v>-33.664566929133855</c:v>
                </c:pt>
                <c:pt idx="205">
                  <c:v>-33.828608923884516</c:v>
                </c:pt>
                <c:pt idx="206">
                  <c:v>-33.992650918635171</c:v>
                </c:pt>
                <c:pt idx="207">
                  <c:v>-34.156692913385825</c:v>
                </c:pt>
                <c:pt idx="208">
                  <c:v>-34.320734908136487</c:v>
                </c:pt>
                <c:pt idx="209">
                  <c:v>-34.484776902887141</c:v>
                </c:pt>
                <c:pt idx="210">
                  <c:v>-34.648818897637796</c:v>
                </c:pt>
                <c:pt idx="211">
                  <c:v>-34.812860892388457</c:v>
                </c:pt>
                <c:pt idx="212">
                  <c:v>-34.976902887139104</c:v>
                </c:pt>
                <c:pt idx="213">
                  <c:v>-35.140944881889766</c:v>
                </c:pt>
                <c:pt idx="214">
                  <c:v>-35.30498687664042</c:v>
                </c:pt>
                <c:pt idx="215">
                  <c:v>-35.469028871391075</c:v>
                </c:pt>
                <c:pt idx="216">
                  <c:v>-35.633070866141736</c:v>
                </c:pt>
                <c:pt idx="217">
                  <c:v>-35.797112860892391</c:v>
                </c:pt>
                <c:pt idx="218">
                  <c:v>-35.961154855643045</c:v>
                </c:pt>
                <c:pt idx="219">
                  <c:v>-36.125196850393699</c:v>
                </c:pt>
                <c:pt idx="220">
                  <c:v>-36.289238845144361</c:v>
                </c:pt>
                <c:pt idx="221">
                  <c:v>-36.453280839895015</c:v>
                </c:pt>
                <c:pt idx="222">
                  <c:v>-36.61732283464567</c:v>
                </c:pt>
                <c:pt idx="223">
                  <c:v>-36.781364829396331</c:v>
                </c:pt>
                <c:pt idx="224">
                  <c:v>-36.945406824146978</c:v>
                </c:pt>
                <c:pt idx="225">
                  <c:v>-37.10944881889764</c:v>
                </c:pt>
                <c:pt idx="226">
                  <c:v>-37.273490813648294</c:v>
                </c:pt>
                <c:pt idx="227">
                  <c:v>-37.437532808398949</c:v>
                </c:pt>
                <c:pt idx="228">
                  <c:v>-37.60157480314961</c:v>
                </c:pt>
                <c:pt idx="229">
                  <c:v>-37.765616797900265</c:v>
                </c:pt>
                <c:pt idx="230">
                  <c:v>-37.929658792650919</c:v>
                </c:pt>
                <c:pt idx="231">
                  <c:v>-38.09370078740158</c:v>
                </c:pt>
                <c:pt idx="232">
                  <c:v>-38.257742782152228</c:v>
                </c:pt>
                <c:pt idx="233">
                  <c:v>-38.421784776902889</c:v>
                </c:pt>
                <c:pt idx="234">
                  <c:v>-38.585826771653544</c:v>
                </c:pt>
                <c:pt idx="235">
                  <c:v>-38.749868766404198</c:v>
                </c:pt>
                <c:pt idx="236">
                  <c:v>-38.91391076115486</c:v>
                </c:pt>
                <c:pt idx="237">
                  <c:v>-39.077952755905514</c:v>
                </c:pt>
                <c:pt idx="238">
                  <c:v>-39.241994750656168</c:v>
                </c:pt>
                <c:pt idx="239">
                  <c:v>-39.406036745406823</c:v>
                </c:pt>
                <c:pt idx="240">
                  <c:v>-39.570078740157484</c:v>
                </c:pt>
                <c:pt idx="241">
                  <c:v>-39.734120734908139</c:v>
                </c:pt>
                <c:pt idx="242">
                  <c:v>-39.898162729658793</c:v>
                </c:pt>
                <c:pt idx="243">
                  <c:v>-40.062204724409447</c:v>
                </c:pt>
                <c:pt idx="244">
                  <c:v>-40.226246719160102</c:v>
                </c:pt>
                <c:pt idx="245">
                  <c:v>-40.390288713910763</c:v>
                </c:pt>
                <c:pt idx="246">
                  <c:v>-40.554330708661418</c:v>
                </c:pt>
                <c:pt idx="247">
                  <c:v>-40.718372703412072</c:v>
                </c:pt>
                <c:pt idx="248">
                  <c:v>-40.882414698162734</c:v>
                </c:pt>
                <c:pt idx="249">
                  <c:v>-41.046456692913381</c:v>
                </c:pt>
                <c:pt idx="250">
                  <c:v>-41.210498687664042</c:v>
                </c:pt>
                <c:pt idx="251">
                  <c:v>-41.374540682414704</c:v>
                </c:pt>
                <c:pt idx="252">
                  <c:v>-41.538582677165351</c:v>
                </c:pt>
                <c:pt idx="253">
                  <c:v>-41.702624671916013</c:v>
                </c:pt>
                <c:pt idx="254">
                  <c:v>-41.866666666666667</c:v>
                </c:pt>
                <c:pt idx="255">
                  <c:v>-42.030708661417322</c:v>
                </c:pt>
                <c:pt idx="256">
                  <c:v>-42.194750656167983</c:v>
                </c:pt>
                <c:pt idx="257">
                  <c:v>-42.358792650918637</c:v>
                </c:pt>
                <c:pt idx="258">
                  <c:v>-42.522834645669292</c:v>
                </c:pt>
                <c:pt idx="259">
                  <c:v>-42.686876640419946</c:v>
                </c:pt>
                <c:pt idx="260">
                  <c:v>-42.850918635170608</c:v>
                </c:pt>
                <c:pt idx="261">
                  <c:v>-43.014960629921262</c:v>
                </c:pt>
                <c:pt idx="262">
                  <c:v>-43.179002624671917</c:v>
                </c:pt>
                <c:pt idx="263">
                  <c:v>-43.343044619422571</c:v>
                </c:pt>
                <c:pt idx="264">
                  <c:v>-43.507086614173225</c:v>
                </c:pt>
                <c:pt idx="265">
                  <c:v>-43.671128608923887</c:v>
                </c:pt>
                <c:pt idx="266">
                  <c:v>-43.835170603674541</c:v>
                </c:pt>
                <c:pt idx="267">
                  <c:v>-43.999212598425196</c:v>
                </c:pt>
                <c:pt idx="268">
                  <c:v>-44.163254593175857</c:v>
                </c:pt>
                <c:pt idx="269">
                  <c:v>-44.327296587926504</c:v>
                </c:pt>
                <c:pt idx="270">
                  <c:v>-44.491338582677166</c:v>
                </c:pt>
                <c:pt idx="271">
                  <c:v>-44.655380577427827</c:v>
                </c:pt>
                <c:pt idx="272">
                  <c:v>-44.819422572178475</c:v>
                </c:pt>
                <c:pt idx="273">
                  <c:v>-44.983464566929136</c:v>
                </c:pt>
                <c:pt idx="274">
                  <c:v>-45.147506561679791</c:v>
                </c:pt>
                <c:pt idx="275">
                  <c:v>-45.311548556430445</c:v>
                </c:pt>
                <c:pt idx="276">
                  <c:v>-45.475590551181106</c:v>
                </c:pt>
                <c:pt idx="277">
                  <c:v>-45.639632545931761</c:v>
                </c:pt>
                <c:pt idx="278">
                  <c:v>-45.803674540682415</c:v>
                </c:pt>
                <c:pt idx="279">
                  <c:v>-45.96771653543307</c:v>
                </c:pt>
                <c:pt idx="280">
                  <c:v>-46.131758530183724</c:v>
                </c:pt>
                <c:pt idx="281">
                  <c:v>-46.295800524934386</c:v>
                </c:pt>
                <c:pt idx="282">
                  <c:v>-46.45984251968504</c:v>
                </c:pt>
                <c:pt idx="283">
                  <c:v>-46.623884514435694</c:v>
                </c:pt>
                <c:pt idx="284">
                  <c:v>-46.787926509186349</c:v>
                </c:pt>
                <c:pt idx="285">
                  <c:v>-46.95196850393701</c:v>
                </c:pt>
                <c:pt idx="286">
                  <c:v>-47.116010498687665</c:v>
                </c:pt>
                <c:pt idx="287">
                  <c:v>-47.280052493438319</c:v>
                </c:pt>
                <c:pt idx="288">
                  <c:v>-47.444094488188981</c:v>
                </c:pt>
                <c:pt idx="289">
                  <c:v>-47.608136482939628</c:v>
                </c:pt>
                <c:pt idx="290">
                  <c:v>-47.772178477690289</c:v>
                </c:pt>
                <c:pt idx="291">
                  <c:v>-47.936220472440951</c:v>
                </c:pt>
                <c:pt idx="292">
                  <c:v>-48.100262467191598</c:v>
                </c:pt>
                <c:pt idx="293">
                  <c:v>-48.26430446194226</c:v>
                </c:pt>
                <c:pt idx="294">
                  <c:v>-48.428346456692914</c:v>
                </c:pt>
                <c:pt idx="295">
                  <c:v>-48.592388451443568</c:v>
                </c:pt>
                <c:pt idx="296">
                  <c:v>-48.75643044619423</c:v>
                </c:pt>
                <c:pt idx="297">
                  <c:v>-48.920472440944884</c:v>
                </c:pt>
                <c:pt idx="298">
                  <c:v>-49.084514435695539</c:v>
                </c:pt>
                <c:pt idx="299">
                  <c:v>-49.248556430446193</c:v>
                </c:pt>
                <c:pt idx="300">
                  <c:v>-49.412598425196848</c:v>
                </c:pt>
                <c:pt idx="301">
                  <c:v>-49.576640419947509</c:v>
                </c:pt>
                <c:pt idx="302">
                  <c:v>-49.740682414698163</c:v>
                </c:pt>
                <c:pt idx="303">
                  <c:v>-49.904724409448818</c:v>
                </c:pt>
                <c:pt idx="304">
                  <c:v>-50.068766404199472</c:v>
                </c:pt>
                <c:pt idx="305">
                  <c:v>-50.232808398950134</c:v>
                </c:pt>
                <c:pt idx="306">
                  <c:v>-50.396850393700788</c:v>
                </c:pt>
                <c:pt idx="307">
                  <c:v>-50.560892388451443</c:v>
                </c:pt>
                <c:pt idx="308">
                  <c:v>-50.724934383202104</c:v>
                </c:pt>
                <c:pt idx="309">
                  <c:v>-50.888976377952751</c:v>
                </c:pt>
                <c:pt idx="310">
                  <c:v>-51.053018372703413</c:v>
                </c:pt>
                <c:pt idx="311">
                  <c:v>-51.217060367454074</c:v>
                </c:pt>
                <c:pt idx="312">
                  <c:v>-51.381102362204722</c:v>
                </c:pt>
                <c:pt idx="313">
                  <c:v>-51.545144356955383</c:v>
                </c:pt>
                <c:pt idx="314">
                  <c:v>-51.709186351706037</c:v>
                </c:pt>
                <c:pt idx="315">
                  <c:v>-51.873228346456692</c:v>
                </c:pt>
                <c:pt idx="316">
                  <c:v>-52.037270341207353</c:v>
                </c:pt>
                <c:pt idx="317">
                  <c:v>-52.201312335958008</c:v>
                </c:pt>
                <c:pt idx="318">
                  <c:v>-52.365354330708662</c:v>
                </c:pt>
                <c:pt idx="319">
                  <c:v>-52.529396325459317</c:v>
                </c:pt>
                <c:pt idx="320">
                  <c:v>-52.693438320209971</c:v>
                </c:pt>
                <c:pt idx="321">
                  <c:v>-52.857480314960632</c:v>
                </c:pt>
                <c:pt idx="322">
                  <c:v>-53.021522309711294</c:v>
                </c:pt>
                <c:pt idx="323">
                  <c:v>-53.185564304461941</c:v>
                </c:pt>
                <c:pt idx="324">
                  <c:v>-53.349606299212596</c:v>
                </c:pt>
                <c:pt idx="325">
                  <c:v>-53.513648293963257</c:v>
                </c:pt>
                <c:pt idx="326">
                  <c:v>-53.677690288713912</c:v>
                </c:pt>
                <c:pt idx="327">
                  <c:v>-53.841732283464573</c:v>
                </c:pt>
                <c:pt idx="328">
                  <c:v>-54.00577427821522</c:v>
                </c:pt>
                <c:pt idx="329">
                  <c:v>-54.169816272965875</c:v>
                </c:pt>
                <c:pt idx="330">
                  <c:v>-54.333858267716536</c:v>
                </c:pt>
                <c:pt idx="331">
                  <c:v>-54.497900262467191</c:v>
                </c:pt>
                <c:pt idx="332">
                  <c:v>-54.661942257217852</c:v>
                </c:pt>
                <c:pt idx="333">
                  <c:v>-54.825984251968499</c:v>
                </c:pt>
                <c:pt idx="334">
                  <c:v>-54.990026246719161</c:v>
                </c:pt>
                <c:pt idx="335">
                  <c:v>-55.154068241469815</c:v>
                </c:pt>
                <c:pt idx="336">
                  <c:v>-55.318110236220477</c:v>
                </c:pt>
                <c:pt idx="337">
                  <c:v>-55.482152230971131</c:v>
                </c:pt>
                <c:pt idx="338">
                  <c:v>-55.646194225721779</c:v>
                </c:pt>
                <c:pt idx="339">
                  <c:v>-55.81023622047244</c:v>
                </c:pt>
                <c:pt idx="340">
                  <c:v>-55.974278215223094</c:v>
                </c:pt>
                <c:pt idx="341">
                  <c:v>-56.138320209973756</c:v>
                </c:pt>
                <c:pt idx="342">
                  <c:v>-56.302362204724417</c:v>
                </c:pt>
                <c:pt idx="343">
                  <c:v>-56.466404199475058</c:v>
                </c:pt>
                <c:pt idx="344">
                  <c:v>-56.630446194225719</c:v>
                </c:pt>
                <c:pt idx="345">
                  <c:v>-56.794488188976381</c:v>
                </c:pt>
                <c:pt idx="346">
                  <c:v>-56.958530183727035</c:v>
                </c:pt>
                <c:pt idx="347">
                  <c:v>-57.122572178477697</c:v>
                </c:pt>
                <c:pt idx="348">
                  <c:v>-57.286614173228344</c:v>
                </c:pt>
                <c:pt idx="349">
                  <c:v>-57.450656167978998</c:v>
                </c:pt>
                <c:pt idx="350">
                  <c:v>-57.61469816272966</c:v>
                </c:pt>
                <c:pt idx="351">
                  <c:v>-57.778740157480314</c:v>
                </c:pt>
                <c:pt idx="352">
                  <c:v>-57.942782152230976</c:v>
                </c:pt>
                <c:pt idx="353">
                  <c:v>-58.106824146981623</c:v>
                </c:pt>
                <c:pt idx="354">
                  <c:v>-58.270866141732284</c:v>
                </c:pt>
                <c:pt idx="355">
                  <c:v>-58.434908136482939</c:v>
                </c:pt>
                <c:pt idx="356">
                  <c:v>-58.5989501312336</c:v>
                </c:pt>
                <c:pt idx="357">
                  <c:v>-58.762992125984255</c:v>
                </c:pt>
                <c:pt idx="358">
                  <c:v>-58.927034120734902</c:v>
                </c:pt>
                <c:pt idx="359">
                  <c:v>-59.091076115485563</c:v>
                </c:pt>
                <c:pt idx="360">
                  <c:v>-59.255118110236218</c:v>
                </c:pt>
                <c:pt idx="361">
                  <c:v>-59.419160104986879</c:v>
                </c:pt>
                <c:pt idx="362">
                  <c:v>-59.583202099737534</c:v>
                </c:pt>
                <c:pt idx="363">
                  <c:v>-59.747244094488181</c:v>
                </c:pt>
                <c:pt idx="364">
                  <c:v>-59.911286089238843</c:v>
                </c:pt>
                <c:pt idx="365">
                  <c:v>-60.075328083989504</c:v>
                </c:pt>
                <c:pt idx="366">
                  <c:v>-60.239370078740158</c:v>
                </c:pt>
                <c:pt idx="367">
                  <c:v>-60.40341207349082</c:v>
                </c:pt>
                <c:pt idx="368">
                  <c:v>-60.567454068241467</c:v>
                </c:pt>
                <c:pt idx="369">
                  <c:v>-60.731496062992122</c:v>
                </c:pt>
                <c:pt idx="370">
                  <c:v>-60.895538057742783</c:v>
                </c:pt>
                <c:pt idx="371">
                  <c:v>-61.059580052493438</c:v>
                </c:pt>
                <c:pt idx="372">
                  <c:v>-61.223622047244099</c:v>
                </c:pt>
                <c:pt idx="373">
                  <c:v>-61.387664041994746</c:v>
                </c:pt>
                <c:pt idx="374">
                  <c:v>-61.551706036745401</c:v>
                </c:pt>
                <c:pt idx="375">
                  <c:v>-61.715748031496062</c:v>
                </c:pt>
                <c:pt idx="376">
                  <c:v>-61.879790026246724</c:v>
                </c:pt>
                <c:pt idx="377">
                  <c:v>-62.043832020997378</c:v>
                </c:pt>
                <c:pt idx="378">
                  <c:v>-62.207874015748025</c:v>
                </c:pt>
                <c:pt idx="379">
                  <c:v>-62.371916010498687</c:v>
                </c:pt>
                <c:pt idx="380">
                  <c:v>-62.535958005249341</c:v>
                </c:pt>
                <c:pt idx="381">
                  <c:v>-62.7</c:v>
                </c:pt>
                <c:pt idx="382">
                  <c:v>-62.864041994750657</c:v>
                </c:pt>
                <c:pt idx="383">
                  <c:v>-63.028083989501305</c:v>
                </c:pt>
                <c:pt idx="384">
                  <c:v>-63.192125984251966</c:v>
                </c:pt>
                <c:pt idx="385">
                  <c:v>-63.356167979002628</c:v>
                </c:pt>
                <c:pt idx="386">
                  <c:v>-63.520209973753282</c:v>
                </c:pt>
                <c:pt idx="387">
                  <c:v>-63.684251968503943</c:v>
                </c:pt>
                <c:pt idx="388">
                  <c:v>-63.848293963254591</c:v>
                </c:pt>
                <c:pt idx="389">
                  <c:v>-64.012335958005238</c:v>
                </c:pt>
                <c:pt idx="390">
                  <c:v>-64.1763779527559</c:v>
                </c:pt>
                <c:pt idx="391">
                  <c:v>-64.340419947506561</c:v>
                </c:pt>
                <c:pt idx="392">
                  <c:v>-64.504461942257223</c:v>
                </c:pt>
                <c:pt idx="393">
                  <c:v>-64.66850393700787</c:v>
                </c:pt>
                <c:pt idx="394">
                  <c:v>-64.832545931758531</c:v>
                </c:pt>
                <c:pt idx="395">
                  <c:v>-64.996587926509193</c:v>
                </c:pt>
                <c:pt idx="396">
                  <c:v>-65.16062992125984</c:v>
                </c:pt>
                <c:pt idx="397">
                  <c:v>-65.324671916010502</c:v>
                </c:pt>
                <c:pt idx="398">
                  <c:v>-65.488713910761149</c:v>
                </c:pt>
                <c:pt idx="399">
                  <c:v>-65.65275590551181</c:v>
                </c:pt>
                <c:pt idx="400">
                  <c:v>-65.816797900262472</c:v>
                </c:pt>
                <c:pt idx="401">
                  <c:v>-65.980839895013119</c:v>
                </c:pt>
                <c:pt idx="402">
                  <c:v>-66.144881889763781</c:v>
                </c:pt>
                <c:pt idx="403">
                  <c:v>-66.308923884514428</c:v>
                </c:pt>
                <c:pt idx="404">
                  <c:v>-66.472965879265089</c:v>
                </c:pt>
                <c:pt idx="405">
                  <c:v>-66.637007874015751</c:v>
                </c:pt>
                <c:pt idx="406">
                  <c:v>-66.801049868766412</c:v>
                </c:pt>
                <c:pt idx="407">
                  <c:v>-66.96509186351706</c:v>
                </c:pt>
                <c:pt idx="408">
                  <c:v>-67.129133858267707</c:v>
                </c:pt>
                <c:pt idx="409">
                  <c:v>-67.293175853018369</c:v>
                </c:pt>
                <c:pt idx="410">
                  <c:v>-67.45721784776903</c:v>
                </c:pt>
                <c:pt idx="411">
                  <c:v>-67.621259842519692</c:v>
                </c:pt>
                <c:pt idx="412">
                  <c:v>-67.785301837270339</c:v>
                </c:pt>
                <c:pt idx="413">
                  <c:v>-67.949343832020986</c:v>
                </c:pt>
                <c:pt idx="414">
                  <c:v>-68.113385826771648</c:v>
                </c:pt>
                <c:pt idx="415">
                  <c:v>-68.277427821522309</c:v>
                </c:pt>
                <c:pt idx="416">
                  <c:v>-68.441469816272971</c:v>
                </c:pt>
                <c:pt idx="417">
                  <c:v>-68.605511811023632</c:v>
                </c:pt>
                <c:pt idx="418">
                  <c:v>-68.769553805774279</c:v>
                </c:pt>
                <c:pt idx="419">
                  <c:v>-68.933595800524927</c:v>
                </c:pt>
                <c:pt idx="420">
                  <c:v>-69.097637795275588</c:v>
                </c:pt>
                <c:pt idx="421">
                  <c:v>-69.26167979002625</c:v>
                </c:pt>
                <c:pt idx="422">
                  <c:v>-69.425721784776911</c:v>
                </c:pt>
                <c:pt idx="423">
                  <c:v>-69.589763779527559</c:v>
                </c:pt>
                <c:pt idx="424">
                  <c:v>-69.753805774278206</c:v>
                </c:pt>
                <c:pt idx="425">
                  <c:v>-69.917847769028867</c:v>
                </c:pt>
                <c:pt idx="426">
                  <c:v>-70.081889763779529</c:v>
                </c:pt>
                <c:pt idx="427">
                  <c:v>-70.24593175853019</c:v>
                </c:pt>
                <c:pt idx="428">
                  <c:v>-70.409973753280838</c:v>
                </c:pt>
                <c:pt idx="429">
                  <c:v>-70.574015748031499</c:v>
                </c:pt>
                <c:pt idx="430">
                  <c:v>-70.738057742782146</c:v>
                </c:pt>
                <c:pt idx="431">
                  <c:v>-70.902099737532808</c:v>
                </c:pt>
                <c:pt idx="432">
                  <c:v>-71.066141732283469</c:v>
                </c:pt>
                <c:pt idx="433">
                  <c:v>-71.230183727034117</c:v>
                </c:pt>
                <c:pt idx="434">
                  <c:v>-71.394225721784778</c:v>
                </c:pt>
                <c:pt idx="435">
                  <c:v>-71.558267716535426</c:v>
                </c:pt>
                <c:pt idx="436">
                  <c:v>-71.722309711286087</c:v>
                </c:pt>
                <c:pt idx="437">
                  <c:v>-71.886351706036749</c:v>
                </c:pt>
                <c:pt idx="438">
                  <c:v>-72.050393700787396</c:v>
                </c:pt>
                <c:pt idx="439">
                  <c:v>-72.214435695538057</c:v>
                </c:pt>
                <c:pt idx="440">
                  <c:v>-72.378477690288719</c:v>
                </c:pt>
                <c:pt idx="441">
                  <c:v>-72.542519685039366</c:v>
                </c:pt>
                <c:pt idx="442">
                  <c:v>-72.706561679790028</c:v>
                </c:pt>
                <c:pt idx="443">
                  <c:v>-72.870603674540675</c:v>
                </c:pt>
                <c:pt idx="444">
                  <c:v>-73.034645669291336</c:v>
                </c:pt>
                <c:pt idx="445">
                  <c:v>-73.198687664041998</c:v>
                </c:pt>
                <c:pt idx="446">
                  <c:v>-73.362729658792659</c:v>
                </c:pt>
                <c:pt idx="447">
                  <c:v>-73.526771653543307</c:v>
                </c:pt>
                <c:pt idx="448">
                  <c:v>-73.690813648293954</c:v>
                </c:pt>
                <c:pt idx="449">
                  <c:v>-73.854855643044615</c:v>
                </c:pt>
                <c:pt idx="450">
                  <c:v>-74.018897637795277</c:v>
                </c:pt>
                <c:pt idx="451">
                  <c:v>-74.182939632545938</c:v>
                </c:pt>
                <c:pt idx="452">
                  <c:v>-74.346981627296586</c:v>
                </c:pt>
                <c:pt idx="453">
                  <c:v>-74.511023622047233</c:v>
                </c:pt>
                <c:pt idx="454">
                  <c:v>-74.675065616797895</c:v>
                </c:pt>
                <c:pt idx="455">
                  <c:v>-74.839107611548556</c:v>
                </c:pt>
                <c:pt idx="456">
                  <c:v>-75.003149606299218</c:v>
                </c:pt>
                <c:pt idx="457">
                  <c:v>-75.167191601049879</c:v>
                </c:pt>
                <c:pt idx="458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7-4EBE-9874-1B2BBEF6D1E8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'014C'!$DW$75:$DW$76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'014C'!$DV$75:$DV$76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E7-4EBE-9874-1B2BBEF6D1E8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'014C'!$DX$75:$DX$76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'014C'!$DV$75:$DV$76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E7-4EBE-9874-1B2BBEF6D1E8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'014C'!$DY$75:$DY$76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'014C'!$DV$75:$DV$76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E7-4EBE-9874-1B2BBEF6D1E8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'014C'!$DZ$75:$DZ$76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'014C'!$DV$75:$DV$76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E7-4EBE-9874-1B2BBEF6D1E8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'014C'!$EA$75:$EA$76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'014C'!$DV$75:$DV$76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E7-4EBE-9874-1B2BBEF6D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'015C'!$AD$12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'015C'!$J$14:$J$425</c:f>
              <c:numCache>
                <c:formatCode>0.0</c:formatCode>
                <c:ptCount val="412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cat>
          <c:val>
            <c:numRef>
              <c:f>'015C'!$AD$14:$AD$425</c:f>
              <c:numCache>
                <c:formatCode>0</c:formatCode>
                <c:ptCount val="412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14.179071676195072</c:v>
                </c:pt>
                <c:pt idx="21">
                  <c:v>9.9388303638607773</c:v>
                </c:pt>
                <c:pt idx="22">
                  <c:v>0.35</c:v>
                </c:pt>
                <c:pt idx="23">
                  <c:v>0.76046859765123442</c:v>
                </c:pt>
                <c:pt idx="24">
                  <c:v>0.35</c:v>
                </c:pt>
                <c:pt idx="25">
                  <c:v>0.35</c:v>
                </c:pt>
                <c:pt idx="26">
                  <c:v>1.7564383128089291</c:v>
                </c:pt>
                <c:pt idx="27">
                  <c:v>6.8103361195734049</c:v>
                </c:pt>
                <c:pt idx="28">
                  <c:v>0.35</c:v>
                </c:pt>
                <c:pt idx="29">
                  <c:v>5.5429663339171551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0.35</c:v>
                </c:pt>
                <c:pt idx="37">
                  <c:v>0.35</c:v>
                </c:pt>
                <c:pt idx="38">
                  <c:v>12.352932744664892</c:v>
                </c:pt>
                <c:pt idx="39">
                  <c:v>10.590474988235135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0.35</c:v>
                </c:pt>
                <c:pt idx="72">
                  <c:v>0.35</c:v>
                </c:pt>
                <c:pt idx="73">
                  <c:v>0.35</c:v>
                </c:pt>
                <c:pt idx="74">
                  <c:v>0.35</c:v>
                </c:pt>
                <c:pt idx="75">
                  <c:v>0.35</c:v>
                </c:pt>
                <c:pt idx="76">
                  <c:v>0.35</c:v>
                </c:pt>
                <c:pt idx="77">
                  <c:v>0.35</c:v>
                </c:pt>
                <c:pt idx="78">
                  <c:v>0.35</c:v>
                </c:pt>
                <c:pt idx="79">
                  <c:v>10.432304482201031</c:v>
                </c:pt>
                <c:pt idx="80">
                  <c:v>33.0872523270695</c:v>
                </c:pt>
                <c:pt idx="81">
                  <c:v>18.906170929080687</c:v>
                </c:pt>
                <c:pt idx="82">
                  <c:v>2.086531529162615</c:v>
                </c:pt>
                <c:pt idx="83">
                  <c:v>8.6971449211983334</c:v>
                </c:pt>
                <c:pt idx="84">
                  <c:v>1.0663656583483867</c:v>
                </c:pt>
                <c:pt idx="85">
                  <c:v>2.4497432860214179</c:v>
                </c:pt>
                <c:pt idx="86">
                  <c:v>2.2143717771608369</c:v>
                </c:pt>
                <c:pt idx="87">
                  <c:v>3.3465740028726638</c:v>
                </c:pt>
                <c:pt idx="88">
                  <c:v>0.35</c:v>
                </c:pt>
                <c:pt idx="89">
                  <c:v>2.1448784201102948</c:v>
                </c:pt>
                <c:pt idx="90">
                  <c:v>0.35</c:v>
                </c:pt>
                <c:pt idx="91">
                  <c:v>0.35</c:v>
                </c:pt>
                <c:pt idx="92">
                  <c:v>35.518741964833424</c:v>
                </c:pt>
                <c:pt idx="93">
                  <c:v>57.812866746626256</c:v>
                </c:pt>
                <c:pt idx="94">
                  <c:v>57.77324613628403</c:v>
                </c:pt>
                <c:pt idx="95">
                  <c:v>60.640742260730924</c:v>
                </c:pt>
                <c:pt idx="96">
                  <c:v>64.793811288503889</c:v>
                </c:pt>
                <c:pt idx="97">
                  <c:v>46.650631238766834</c:v>
                </c:pt>
                <c:pt idx="98">
                  <c:v>10.846432357747117</c:v>
                </c:pt>
                <c:pt idx="99">
                  <c:v>0.35</c:v>
                </c:pt>
                <c:pt idx="100">
                  <c:v>0.35</c:v>
                </c:pt>
                <c:pt idx="101">
                  <c:v>1.7443875990424436</c:v>
                </c:pt>
                <c:pt idx="102">
                  <c:v>0.35</c:v>
                </c:pt>
                <c:pt idx="103">
                  <c:v>0.76527729548411738</c:v>
                </c:pt>
                <c:pt idx="104">
                  <c:v>0.35</c:v>
                </c:pt>
                <c:pt idx="105">
                  <c:v>0.35</c:v>
                </c:pt>
                <c:pt idx="106">
                  <c:v>0.35</c:v>
                </c:pt>
                <c:pt idx="107">
                  <c:v>0.35</c:v>
                </c:pt>
                <c:pt idx="108">
                  <c:v>0.35</c:v>
                </c:pt>
                <c:pt idx="109">
                  <c:v>0.35</c:v>
                </c:pt>
                <c:pt idx="110">
                  <c:v>0.35</c:v>
                </c:pt>
                <c:pt idx="111">
                  <c:v>0.35</c:v>
                </c:pt>
                <c:pt idx="112">
                  <c:v>0.35</c:v>
                </c:pt>
                <c:pt idx="113">
                  <c:v>0.35</c:v>
                </c:pt>
                <c:pt idx="114">
                  <c:v>0.35</c:v>
                </c:pt>
                <c:pt idx="115">
                  <c:v>0.35</c:v>
                </c:pt>
                <c:pt idx="116">
                  <c:v>0.35</c:v>
                </c:pt>
                <c:pt idx="117">
                  <c:v>0.35</c:v>
                </c:pt>
                <c:pt idx="118">
                  <c:v>2.2445572906923905</c:v>
                </c:pt>
                <c:pt idx="119">
                  <c:v>0.35</c:v>
                </c:pt>
                <c:pt idx="120">
                  <c:v>1.0199587301921271</c:v>
                </c:pt>
                <c:pt idx="121">
                  <c:v>0.35</c:v>
                </c:pt>
                <c:pt idx="122">
                  <c:v>2.4296806773237978</c:v>
                </c:pt>
                <c:pt idx="123">
                  <c:v>0.35</c:v>
                </c:pt>
                <c:pt idx="124">
                  <c:v>1.6924083886985088</c:v>
                </c:pt>
                <c:pt idx="125">
                  <c:v>1.7564112243974563</c:v>
                </c:pt>
                <c:pt idx="126">
                  <c:v>1.9337345486472028</c:v>
                </c:pt>
                <c:pt idx="127">
                  <c:v>0.35</c:v>
                </c:pt>
                <c:pt idx="128">
                  <c:v>1.9835414119183061</c:v>
                </c:pt>
                <c:pt idx="129">
                  <c:v>1.6082660841894159</c:v>
                </c:pt>
                <c:pt idx="130">
                  <c:v>1.8165193095307559</c:v>
                </c:pt>
                <c:pt idx="131">
                  <c:v>1.8699774990422524</c:v>
                </c:pt>
                <c:pt idx="132">
                  <c:v>1.3839985913675152</c:v>
                </c:pt>
                <c:pt idx="133">
                  <c:v>1.8843574814836688</c:v>
                </c:pt>
                <c:pt idx="134">
                  <c:v>1.0832909113476787</c:v>
                </c:pt>
                <c:pt idx="135">
                  <c:v>1.6096897133384165</c:v>
                </c:pt>
                <c:pt idx="136">
                  <c:v>2.418258647136768</c:v>
                </c:pt>
                <c:pt idx="137">
                  <c:v>1.9254360919500932</c:v>
                </c:pt>
                <c:pt idx="138">
                  <c:v>1.7499215936523425</c:v>
                </c:pt>
                <c:pt idx="139">
                  <c:v>1.4514855561139721</c:v>
                </c:pt>
                <c:pt idx="140">
                  <c:v>1.4998504745487184</c:v>
                </c:pt>
                <c:pt idx="141">
                  <c:v>1.5836898507049666</c:v>
                </c:pt>
                <c:pt idx="142">
                  <c:v>1.5709846724356415</c:v>
                </c:pt>
                <c:pt idx="143">
                  <c:v>0.97088046294689789</c:v>
                </c:pt>
                <c:pt idx="144">
                  <c:v>1.3418392829147729</c:v>
                </c:pt>
                <c:pt idx="145">
                  <c:v>1.8303717276216569</c:v>
                </c:pt>
                <c:pt idx="146">
                  <c:v>2.0060045298630769</c:v>
                </c:pt>
                <c:pt idx="147">
                  <c:v>1.7287963291556592</c:v>
                </c:pt>
                <c:pt idx="148">
                  <c:v>1.7195347296264403</c:v>
                </c:pt>
                <c:pt idx="149">
                  <c:v>2.2856292410983499</c:v>
                </c:pt>
                <c:pt idx="150">
                  <c:v>2.3765306039025913</c:v>
                </c:pt>
                <c:pt idx="151">
                  <c:v>2.3735640156197801</c:v>
                </c:pt>
                <c:pt idx="152">
                  <c:v>2.1418957169335302</c:v>
                </c:pt>
                <c:pt idx="153">
                  <c:v>2.2203236447463999</c:v>
                </c:pt>
                <c:pt idx="154">
                  <c:v>1.9531925685158262</c:v>
                </c:pt>
                <c:pt idx="155">
                  <c:v>2.1030401455470402</c:v>
                </c:pt>
                <c:pt idx="156">
                  <c:v>1.7053605474072526</c:v>
                </c:pt>
                <c:pt idx="157">
                  <c:v>2.0130396067841021</c:v>
                </c:pt>
                <c:pt idx="158">
                  <c:v>2.2518254066486425</c:v>
                </c:pt>
                <c:pt idx="159">
                  <c:v>1.9952698183924842</c:v>
                </c:pt>
                <c:pt idx="160">
                  <c:v>1.9167390828093172</c:v>
                </c:pt>
                <c:pt idx="161">
                  <c:v>1.9718306460674149</c:v>
                </c:pt>
                <c:pt idx="162">
                  <c:v>1.9775885857926587</c:v>
                </c:pt>
                <c:pt idx="163">
                  <c:v>2.0501770637781194</c:v>
                </c:pt>
                <c:pt idx="164">
                  <c:v>1.9079995231344351</c:v>
                </c:pt>
                <c:pt idx="165">
                  <c:v>1.8646972686636762</c:v>
                </c:pt>
                <c:pt idx="166">
                  <c:v>2.0842502281329844</c:v>
                </c:pt>
                <c:pt idx="167">
                  <c:v>2.0579075991607505</c:v>
                </c:pt>
                <c:pt idx="168">
                  <c:v>2.041372596110846</c:v>
                </c:pt>
                <c:pt idx="169">
                  <c:v>2.0314156735418751</c:v>
                </c:pt>
                <c:pt idx="170">
                  <c:v>2.1001558376302993</c:v>
                </c:pt>
                <c:pt idx="171">
                  <c:v>1.9028186733958781</c:v>
                </c:pt>
                <c:pt idx="172">
                  <c:v>1.5812405578411179</c:v>
                </c:pt>
                <c:pt idx="173">
                  <c:v>1.6020140015252127</c:v>
                </c:pt>
                <c:pt idx="174">
                  <c:v>1.4365867522818683</c:v>
                </c:pt>
                <c:pt idx="175">
                  <c:v>2.1357736589406069</c:v>
                </c:pt>
                <c:pt idx="176">
                  <c:v>2.2755810389584363</c:v>
                </c:pt>
                <c:pt idx="177">
                  <c:v>2.114788226882057</c:v>
                </c:pt>
                <c:pt idx="178">
                  <c:v>2.0498747473627557</c:v>
                </c:pt>
                <c:pt idx="179">
                  <c:v>1.8700392279045916</c:v>
                </c:pt>
                <c:pt idx="180">
                  <c:v>1.6833047350443304</c:v>
                </c:pt>
                <c:pt idx="181">
                  <c:v>1.5769462129839105</c:v>
                </c:pt>
                <c:pt idx="182">
                  <c:v>1.7119350549381758</c:v>
                </c:pt>
                <c:pt idx="183">
                  <c:v>1.7561064298306266</c:v>
                </c:pt>
                <c:pt idx="184">
                  <c:v>1.876421347332637</c:v>
                </c:pt>
                <c:pt idx="185">
                  <c:v>1.9121300799887948</c:v>
                </c:pt>
                <c:pt idx="186">
                  <c:v>1.9941081981866822</c:v>
                </c:pt>
                <c:pt idx="187">
                  <c:v>2.0513181004997461</c:v>
                </c:pt>
                <c:pt idx="188">
                  <c:v>1.9216319325617515</c:v>
                </c:pt>
                <c:pt idx="189">
                  <c:v>1.5525739259226117</c:v>
                </c:pt>
                <c:pt idx="190">
                  <c:v>1.5484330502910231</c:v>
                </c:pt>
                <c:pt idx="191">
                  <c:v>1.5007341539369612</c:v>
                </c:pt>
                <c:pt idx="192">
                  <c:v>1.9365855379003856</c:v>
                </c:pt>
                <c:pt idx="193">
                  <c:v>1.6034798483316359</c:v>
                </c:pt>
                <c:pt idx="194">
                  <c:v>1.8218320055768551</c:v>
                </c:pt>
                <c:pt idx="195">
                  <c:v>1.8279696985331546</c:v>
                </c:pt>
                <c:pt idx="196">
                  <c:v>2.3688604419310257</c:v>
                </c:pt>
                <c:pt idx="197">
                  <c:v>2.1088744286351475</c:v>
                </c:pt>
                <c:pt idx="198">
                  <c:v>2.2030211516353404</c:v>
                </c:pt>
                <c:pt idx="199">
                  <c:v>2.0304330650758335</c:v>
                </c:pt>
                <c:pt idx="200">
                  <c:v>1.9719877940196433</c:v>
                </c:pt>
                <c:pt idx="201">
                  <c:v>2.0511599096602957</c:v>
                </c:pt>
                <c:pt idx="202">
                  <c:v>1.767531820511498</c:v>
                </c:pt>
                <c:pt idx="203">
                  <c:v>2.4026361048713931</c:v>
                </c:pt>
                <c:pt idx="204">
                  <c:v>2.2398090163154332</c:v>
                </c:pt>
                <c:pt idx="205">
                  <c:v>2.0908683768829546</c:v>
                </c:pt>
                <c:pt idx="206">
                  <c:v>2.0596827499533061</c:v>
                </c:pt>
                <c:pt idx="207">
                  <c:v>1.9060470048726941</c:v>
                </c:pt>
                <c:pt idx="208">
                  <c:v>2.1166823408569049</c:v>
                </c:pt>
                <c:pt idx="209">
                  <c:v>2.1915705462661115</c:v>
                </c:pt>
                <c:pt idx="210">
                  <c:v>1.8877973365307943</c:v>
                </c:pt>
                <c:pt idx="211">
                  <c:v>2.330510110565335</c:v>
                </c:pt>
                <c:pt idx="212">
                  <c:v>2.1382158297844418</c:v>
                </c:pt>
                <c:pt idx="213">
                  <c:v>1.2614796384222309</c:v>
                </c:pt>
                <c:pt idx="214">
                  <c:v>4.6588035562269638</c:v>
                </c:pt>
                <c:pt idx="215">
                  <c:v>2.9283553101367059</c:v>
                </c:pt>
                <c:pt idx="216">
                  <c:v>3.6484667462422888</c:v>
                </c:pt>
                <c:pt idx="217">
                  <c:v>2.9895753433459911</c:v>
                </c:pt>
                <c:pt idx="218">
                  <c:v>2.7758963522742093</c:v>
                </c:pt>
                <c:pt idx="219">
                  <c:v>2.7014633121366347</c:v>
                </c:pt>
                <c:pt idx="220">
                  <c:v>2.7066918416977419</c:v>
                </c:pt>
                <c:pt idx="221">
                  <c:v>2.5321003286489709</c:v>
                </c:pt>
                <c:pt idx="222">
                  <c:v>2.7045815303097793</c:v>
                </c:pt>
                <c:pt idx="223">
                  <c:v>2.6535144828791348</c:v>
                </c:pt>
                <c:pt idx="224">
                  <c:v>2.9257388783877838</c:v>
                </c:pt>
                <c:pt idx="225">
                  <c:v>2.7985141871774779</c:v>
                </c:pt>
                <c:pt idx="226">
                  <c:v>2.5314450438099985</c:v>
                </c:pt>
                <c:pt idx="227">
                  <c:v>2.4811577391714312</c:v>
                </c:pt>
                <c:pt idx="228">
                  <c:v>2.4511211115334848</c:v>
                </c:pt>
                <c:pt idx="229">
                  <c:v>2.5061686290931462</c:v>
                </c:pt>
                <c:pt idx="230">
                  <c:v>2.5004738689430157</c:v>
                </c:pt>
                <c:pt idx="231">
                  <c:v>2.4561048704117172</c:v>
                </c:pt>
                <c:pt idx="232">
                  <c:v>2.3248752415428076</c:v>
                </c:pt>
                <c:pt idx="233">
                  <c:v>2.2402454004403691</c:v>
                </c:pt>
                <c:pt idx="234">
                  <c:v>2.2866133992112587</c:v>
                </c:pt>
                <c:pt idx="235">
                  <c:v>2.2612315964931513</c:v>
                </c:pt>
                <c:pt idx="236">
                  <c:v>2.318390375828999</c:v>
                </c:pt>
                <c:pt idx="237">
                  <c:v>2.2768608724917447</c:v>
                </c:pt>
                <c:pt idx="238">
                  <c:v>2.2238830391002211</c:v>
                </c:pt>
                <c:pt idx="239">
                  <c:v>2.2599823893461592</c:v>
                </c:pt>
                <c:pt idx="240">
                  <c:v>2.3027263018568918</c:v>
                </c:pt>
                <c:pt idx="241">
                  <c:v>2.4895194607780264</c:v>
                </c:pt>
                <c:pt idx="242">
                  <c:v>2.5064117718183754</c:v>
                </c:pt>
                <c:pt idx="243">
                  <c:v>2.566046229266246</c:v>
                </c:pt>
                <c:pt idx="244">
                  <c:v>2.7538890203631405</c:v>
                </c:pt>
                <c:pt idx="245">
                  <c:v>2.7473004387897468</c:v>
                </c:pt>
                <c:pt idx="246">
                  <c:v>2.7633626151660629</c:v>
                </c:pt>
                <c:pt idx="247">
                  <c:v>2.8312432119915774</c:v>
                </c:pt>
                <c:pt idx="248">
                  <c:v>2.7971964037581776</c:v>
                </c:pt>
                <c:pt idx="249">
                  <c:v>2.8112037894373065</c:v>
                </c:pt>
                <c:pt idx="250">
                  <c:v>2.783347952725622</c:v>
                </c:pt>
                <c:pt idx="251">
                  <c:v>2.7539811453267338</c:v>
                </c:pt>
                <c:pt idx="252">
                  <c:v>2.6350560586991545</c:v>
                </c:pt>
                <c:pt idx="253">
                  <c:v>2.825533470944749</c:v>
                </c:pt>
                <c:pt idx="254">
                  <c:v>2.8712676582578855</c:v>
                </c:pt>
                <c:pt idx="255">
                  <c:v>2.6953245818561355</c:v>
                </c:pt>
                <c:pt idx="256">
                  <c:v>2.6645317397686745</c:v>
                </c:pt>
                <c:pt idx="257">
                  <c:v>2.6277845332381911</c:v>
                </c:pt>
                <c:pt idx="258">
                  <c:v>2.4902929820163022</c:v>
                </c:pt>
                <c:pt idx="259">
                  <c:v>2.5289453097285199</c:v>
                </c:pt>
                <c:pt idx="260">
                  <c:v>2.5364238557989509</c:v>
                </c:pt>
                <c:pt idx="261">
                  <c:v>2.7883518616370488</c:v>
                </c:pt>
                <c:pt idx="262">
                  <c:v>2.6120123847922398</c:v>
                </c:pt>
                <c:pt idx="263">
                  <c:v>2.7404410742906267</c:v>
                </c:pt>
                <c:pt idx="264">
                  <c:v>2.8144774181790719</c:v>
                </c:pt>
                <c:pt idx="265">
                  <c:v>2.7340192819451423</c:v>
                </c:pt>
                <c:pt idx="266">
                  <c:v>2.7976784590186381</c:v>
                </c:pt>
                <c:pt idx="267">
                  <c:v>2.8561953879946183</c:v>
                </c:pt>
                <c:pt idx="268">
                  <c:v>2.8711983550675608</c:v>
                </c:pt>
                <c:pt idx="269">
                  <c:v>2.9576538319021837</c:v>
                </c:pt>
                <c:pt idx="270">
                  <c:v>3.0580920458065801</c:v>
                </c:pt>
                <c:pt idx="271">
                  <c:v>3.1627450791155285</c:v>
                </c:pt>
                <c:pt idx="272">
                  <c:v>3.1064392867259674</c:v>
                </c:pt>
                <c:pt idx="273">
                  <c:v>3.148772914496726</c:v>
                </c:pt>
                <c:pt idx="274">
                  <c:v>3.1348060959050406</c:v>
                </c:pt>
                <c:pt idx="275">
                  <c:v>3.1890222319372272</c:v>
                </c:pt>
                <c:pt idx="276">
                  <c:v>3.1865167250308426</c:v>
                </c:pt>
                <c:pt idx="277">
                  <c:v>3.1521981959774594</c:v>
                </c:pt>
                <c:pt idx="278">
                  <c:v>3.1400549509584961</c:v>
                </c:pt>
                <c:pt idx="279">
                  <c:v>3.133470690808235</c:v>
                </c:pt>
                <c:pt idx="280">
                  <c:v>3.2181910686084625</c:v>
                </c:pt>
                <c:pt idx="281">
                  <c:v>3.2663430179388278</c:v>
                </c:pt>
                <c:pt idx="282">
                  <c:v>3.0896716047295683</c:v>
                </c:pt>
                <c:pt idx="283">
                  <c:v>3.2743649374698718</c:v>
                </c:pt>
                <c:pt idx="284">
                  <c:v>3.1273934216056505</c:v>
                </c:pt>
                <c:pt idx="285">
                  <c:v>3.457325475719633</c:v>
                </c:pt>
                <c:pt idx="286">
                  <c:v>3.3206773389252953</c:v>
                </c:pt>
                <c:pt idx="287">
                  <c:v>3.5020094536517066</c:v>
                </c:pt>
                <c:pt idx="288">
                  <c:v>3.5614163910572874</c:v>
                </c:pt>
                <c:pt idx="289">
                  <c:v>3.7683147794556509</c:v>
                </c:pt>
                <c:pt idx="290">
                  <c:v>3.9228588941248153</c:v>
                </c:pt>
                <c:pt idx="291">
                  <c:v>4.0998266303219619</c:v>
                </c:pt>
                <c:pt idx="292">
                  <c:v>3.9240588120707116</c:v>
                </c:pt>
                <c:pt idx="293">
                  <c:v>3.817125704956259</c:v>
                </c:pt>
                <c:pt idx="294">
                  <c:v>3.6848416431178812</c:v>
                </c:pt>
                <c:pt idx="295">
                  <c:v>3.4096753352851157</c:v>
                </c:pt>
                <c:pt idx="296">
                  <c:v>3.6216439441023884</c:v>
                </c:pt>
                <c:pt idx="297">
                  <c:v>6.7930865129896585</c:v>
                </c:pt>
                <c:pt idx="298">
                  <c:v>6.9890844358699287</c:v>
                </c:pt>
                <c:pt idx="299">
                  <c:v>2.955614290498572</c:v>
                </c:pt>
                <c:pt idx="300">
                  <c:v>2.850780282485911</c:v>
                </c:pt>
                <c:pt idx="301">
                  <c:v>6.3718415082642821</c:v>
                </c:pt>
                <c:pt idx="302">
                  <c:v>12.304903561366444</c:v>
                </c:pt>
                <c:pt idx="303">
                  <c:v>3.4976079670184159</c:v>
                </c:pt>
                <c:pt idx="304">
                  <c:v>2.1085020361279292</c:v>
                </c:pt>
                <c:pt idx="305">
                  <c:v>4.0098326054075226</c:v>
                </c:pt>
                <c:pt idx="306">
                  <c:v>4.9093118703286613</c:v>
                </c:pt>
                <c:pt idx="307">
                  <c:v>5.2218387503158024</c:v>
                </c:pt>
                <c:pt idx="308">
                  <c:v>5.118706385846945</c:v>
                </c:pt>
                <c:pt idx="309">
                  <c:v>4.6667702949676357</c:v>
                </c:pt>
                <c:pt idx="310">
                  <c:v>3.281911884004872</c:v>
                </c:pt>
                <c:pt idx="311">
                  <c:v>2.5417442271189916</c:v>
                </c:pt>
                <c:pt idx="312">
                  <c:v>3.1630568596860842</c:v>
                </c:pt>
                <c:pt idx="313">
                  <c:v>3.0001754920129606</c:v>
                </c:pt>
                <c:pt idx="314">
                  <c:v>3.903362107497633</c:v>
                </c:pt>
                <c:pt idx="315">
                  <c:v>3.5953896441910285</c:v>
                </c:pt>
                <c:pt idx="316">
                  <c:v>4.3912491237749309</c:v>
                </c:pt>
                <c:pt idx="317">
                  <c:v>5.1757401311541038</c:v>
                </c:pt>
                <c:pt idx="318">
                  <c:v>5.7144246971825314</c:v>
                </c:pt>
                <c:pt idx="319">
                  <c:v>4.8535908876356366</c:v>
                </c:pt>
                <c:pt idx="320">
                  <c:v>6.482315647526228</c:v>
                </c:pt>
                <c:pt idx="321">
                  <c:v>7.0119828179712158</c:v>
                </c:pt>
                <c:pt idx="322">
                  <c:v>7.312768774832124</c:v>
                </c:pt>
                <c:pt idx="323">
                  <c:v>7.7029864660921952</c:v>
                </c:pt>
                <c:pt idx="324">
                  <c:v>8.9013684105277449</c:v>
                </c:pt>
                <c:pt idx="325">
                  <c:v>10.127076619723594</c:v>
                </c:pt>
                <c:pt idx="326">
                  <c:v>12.710817823306739</c:v>
                </c:pt>
                <c:pt idx="327">
                  <c:v>17.470321920300016</c:v>
                </c:pt>
                <c:pt idx="328">
                  <c:v>14.892896782882561</c:v>
                </c:pt>
                <c:pt idx="329">
                  <c:v>7.6734387631500987</c:v>
                </c:pt>
                <c:pt idx="330">
                  <c:v>7.6966380299258201</c:v>
                </c:pt>
                <c:pt idx="331">
                  <c:v>10.088838823921169</c:v>
                </c:pt>
                <c:pt idx="332">
                  <c:v>9.7414167902305415</c:v>
                </c:pt>
                <c:pt idx="333">
                  <c:v>10.490000897531004</c:v>
                </c:pt>
                <c:pt idx="334">
                  <c:v>12.963439692298817</c:v>
                </c:pt>
                <c:pt idx="335">
                  <c:v>8.6011043892051617</c:v>
                </c:pt>
                <c:pt idx="336">
                  <c:v>7.3503449287192755</c:v>
                </c:pt>
                <c:pt idx="337">
                  <c:v>6.1996982865143302</c:v>
                </c:pt>
                <c:pt idx="338">
                  <c:v>5.3947774630201533</c:v>
                </c:pt>
                <c:pt idx="339">
                  <c:v>4.9561080176921148</c:v>
                </c:pt>
                <c:pt idx="340">
                  <c:v>3.5272284502131299</c:v>
                </c:pt>
                <c:pt idx="341">
                  <c:v>3.8256870199440867</c:v>
                </c:pt>
                <c:pt idx="342">
                  <c:v>4.6411068481955358</c:v>
                </c:pt>
                <c:pt idx="343">
                  <c:v>4.5843104899041673</c:v>
                </c:pt>
                <c:pt idx="344">
                  <c:v>4.5284631406380784</c:v>
                </c:pt>
                <c:pt idx="345">
                  <c:v>6.7211752233988555</c:v>
                </c:pt>
                <c:pt idx="346">
                  <c:v>5.425379193974301</c:v>
                </c:pt>
                <c:pt idx="347">
                  <c:v>4.2835106216257648</c:v>
                </c:pt>
                <c:pt idx="348">
                  <c:v>3.8276720049524151</c:v>
                </c:pt>
                <c:pt idx="349">
                  <c:v>3.9282140459126915</c:v>
                </c:pt>
                <c:pt idx="350">
                  <c:v>4.1485726793896447</c:v>
                </c:pt>
                <c:pt idx="351">
                  <c:v>3.4455792233042861</c:v>
                </c:pt>
                <c:pt idx="352">
                  <c:v>4.5230272050827232</c:v>
                </c:pt>
                <c:pt idx="353">
                  <c:v>3.7520584626114575</c:v>
                </c:pt>
                <c:pt idx="354">
                  <c:v>3.520407742280713</c:v>
                </c:pt>
                <c:pt idx="355">
                  <c:v>4.0277975054554744</c:v>
                </c:pt>
                <c:pt idx="356">
                  <c:v>5.2779504039173464</c:v>
                </c:pt>
                <c:pt idx="357">
                  <c:v>4.8892173435717723</c:v>
                </c:pt>
                <c:pt idx="358">
                  <c:v>5.0231573316331328</c:v>
                </c:pt>
                <c:pt idx="359">
                  <c:v>6.1998720769424107</c:v>
                </c:pt>
                <c:pt idx="360">
                  <c:v>7.2043515192502028</c:v>
                </c:pt>
                <c:pt idx="361">
                  <c:v>6.9023330345831919</c:v>
                </c:pt>
                <c:pt idx="362">
                  <c:v>4.5330764241627683</c:v>
                </c:pt>
                <c:pt idx="363">
                  <c:v>5.6045759682187448</c:v>
                </c:pt>
                <c:pt idx="364">
                  <c:v>5.9827301916716902</c:v>
                </c:pt>
                <c:pt idx="365">
                  <c:v>6.81401392215888</c:v>
                </c:pt>
                <c:pt idx="366">
                  <c:v>6.1793743214517995</c:v>
                </c:pt>
                <c:pt idx="367">
                  <c:v>6.6267971768292</c:v>
                </c:pt>
                <c:pt idx="368">
                  <c:v>8.305395770358551</c:v>
                </c:pt>
                <c:pt idx="369">
                  <c:v>7.9650301444712834</c:v>
                </c:pt>
                <c:pt idx="370">
                  <c:v>9.2290386354085161</c:v>
                </c:pt>
                <c:pt idx="371">
                  <c:v>8.2905986988162841</c:v>
                </c:pt>
                <c:pt idx="372">
                  <c:v>8.9819572071836475</c:v>
                </c:pt>
                <c:pt idx="373">
                  <c:v>8.3402199556784549</c:v>
                </c:pt>
                <c:pt idx="374">
                  <c:v>5.9759449326663869</c:v>
                </c:pt>
                <c:pt idx="375">
                  <c:v>6.2173202110175172</c:v>
                </c:pt>
                <c:pt idx="376">
                  <c:v>5.463369313856175</c:v>
                </c:pt>
                <c:pt idx="377">
                  <c:v>6.2894717543100214</c:v>
                </c:pt>
                <c:pt idx="378">
                  <c:v>5.8782389995313462</c:v>
                </c:pt>
                <c:pt idx="379">
                  <c:v>6.3463331593249031</c:v>
                </c:pt>
                <c:pt idx="380">
                  <c:v>6.3717622113855388</c:v>
                </c:pt>
                <c:pt idx="381">
                  <c:v>7.5669930832547418</c:v>
                </c:pt>
                <c:pt idx="382">
                  <c:v>6.8305595908919123</c:v>
                </c:pt>
                <c:pt idx="383">
                  <c:v>7.7342809733773326</c:v>
                </c:pt>
                <c:pt idx="384">
                  <c:v>6.2543680351515079</c:v>
                </c:pt>
                <c:pt idx="385">
                  <c:v>6.8339727617560957</c:v>
                </c:pt>
                <c:pt idx="386">
                  <c:v>7.383894801904356</c:v>
                </c:pt>
                <c:pt idx="387">
                  <c:v>8.7446233699059412</c:v>
                </c:pt>
                <c:pt idx="388">
                  <c:v>7.9508700871882656</c:v>
                </c:pt>
                <c:pt idx="389">
                  <c:v>7.7539219771564927</c:v>
                </c:pt>
                <c:pt idx="390">
                  <c:v>7.3383655654439224</c:v>
                </c:pt>
                <c:pt idx="391">
                  <c:v>7.4436207691047755</c:v>
                </c:pt>
                <c:pt idx="392">
                  <c:v>10.443165261914171</c:v>
                </c:pt>
                <c:pt idx="393">
                  <c:v>10.793294718615329</c:v>
                </c:pt>
                <c:pt idx="394">
                  <c:v>14.23739814254199</c:v>
                </c:pt>
                <c:pt idx="395">
                  <c:v>16.728479153244052</c:v>
                </c:pt>
                <c:pt idx="396">
                  <c:v>12.731419443097483</c:v>
                </c:pt>
                <c:pt idx="397">
                  <c:v>9.1746847105442093</c:v>
                </c:pt>
                <c:pt idx="398">
                  <c:v>13.699869470261675</c:v>
                </c:pt>
                <c:pt idx="399">
                  <c:v>12.460242015319196</c:v>
                </c:pt>
                <c:pt idx="400">
                  <c:v>14.153003347080917</c:v>
                </c:pt>
                <c:pt idx="401">
                  <c:v>12.320061268404274</c:v>
                </c:pt>
                <c:pt idx="402">
                  <c:v>12.512197913607611</c:v>
                </c:pt>
                <c:pt idx="403">
                  <c:v>13.280350164272713</c:v>
                </c:pt>
                <c:pt idx="404">
                  <c:v>14.425106959635245</c:v>
                </c:pt>
                <c:pt idx="405">
                  <c:v>15.565698038829153</c:v>
                </c:pt>
                <c:pt idx="406">
                  <c:v>13.600872780117349</c:v>
                </c:pt>
                <c:pt idx="407">
                  <c:v>15.644790704606597</c:v>
                </c:pt>
                <c:pt idx="408">
                  <c:v>14.404266915830561</c:v>
                </c:pt>
                <c:pt idx="409">
                  <c:v>11.429859161688725</c:v>
                </c:pt>
                <c:pt idx="410">
                  <c:v>13.638615250284882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5A-4DE9-945C-B4FDDA862944}"/>
            </c:ext>
          </c:extLst>
        </c:ser>
        <c:ser>
          <c:idx val="1"/>
          <c:order val="1"/>
          <c:tx>
            <c:strRef>
              <c:f>'015C'!$AC$12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'015C'!$J$14:$J$425</c:f>
              <c:numCache>
                <c:formatCode>0.0</c:formatCode>
                <c:ptCount val="412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cat>
          <c:val>
            <c:numRef>
              <c:f>'015C'!$AC$14:$AC$425</c:f>
              <c:numCache>
                <c:formatCode>0</c:formatCode>
                <c:ptCount val="412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61.672176212398661</c:v>
                </c:pt>
                <c:pt idx="21">
                  <c:v>58.57292039493457</c:v>
                </c:pt>
                <c:pt idx="22">
                  <c:v>1.8400000000000034</c:v>
                </c:pt>
                <c:pt idx="23">
                  <c:v>7.4070126165327537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16.501363947189077</c:v>
                </c:pt>
                <c:pt idx="27">
                  <c:v>53.476674192490407</c:v>
                </c:pt>
                <c:pt idx="28">
                  <c:v>1.8400000000000034</c:v>
                </c:pt>
                <c:pt idx="29">
                  <c:v>49.96158017650351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60.688622985797686</c:v>
                </c:pt>
                <c:pt idx="39">
                  <c:v>59.256906817410453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1.8400000000000034</c:v>
                </c:pt>
                <c:pt idx="72">
                  <c:v>1.8400000000000034</c:v>
                </c:pt>
                <c:pt idx="73">
                  <c:v>1.8400000000000034</c:v>
                </c:pt>
                <c:pt idx="74">
                  <c:v>1.8400000000000034</c:v>
                </c:pt>
                <c:pt idx="75">
                  <c:v>1.8400000000000034</c:v>
                </c:pt>
                <c:pt idx="76">
                  <c:v>1.8400000000000034</c:v>
                </c:pt>
                <c:pt idx="77">
                  <c:v>1.8400000000000034</c:v>
                </c:pt>
                <c:pt idx="78">
                  <c:v>1.8400000000000034</c:v>
                </c:pt>
                <c:pt idx="79">
                  <c:v>59.099574959292532</c:v>
                </c:pt>
                <c:pt idx="80">
                  <c:v>58.350776901725432</c:v>
                </c:pt>
                <c:pt idx="81">
                  <c:v>62.63062736479052</c:v>
                </c:pt>
                <c:pt idx="82">
                  <c:v>21.029544402506346</c:v>
                </c:pt>
                <c:pt idx="83">
                  <c:v>56.970117327741491</c:v>
                </c:pt>
                <c:pt idx="84">
                  <c:v>9.6993217827778295</c:v>
                </c:pt>
                <c:pt idx="85">
                  <c:v>26.850134095247995</c:v>
                </c:pt>
                <c:pt idx="86">
                  <c:v>23.026076249084326</c:v>
                </c:pt>
                <c:pt idx="87">
                  <c:v>38.152786612838817</c:v>
                </c:pt>
                <c:pt idx="88">
                  <c:v>1.8400000000000034</c:v>
                </c:pt>
                <c:pt idx="89">
                  <c:v>21.927370488122222</c:v>
                </c:pt>
                <c:pt idx="90">
                  <c:v>4.2917551537641003</c:v>
                </c:pt>
                <c:pt idx="91">
                  <c:v>1.8400000000000034</c:v>
                </c:pt>
                <c:pt idx="92">
                  <c:v>56.994500989181233</c:v>
                </c:pt>
                <c:pt idx="93">
                  <c:v>40.173010271101944</c:v>
                </c:pt>
                <c:pt idx="94">
                  <c:v>40.20786682811999</c:v>
                </c:pt>
                <c:pt idx="95">
                  <c:v>37.653437593033225</c:v>
                </c:pt>
                <c:pt idx="96">
                  <c:v>33.851006251891363</c:v>
                </c:pt>
                <c:pt idx="97">
                  <c:v>49.401936218049116</c:v>
                </c:pt>
                <c:pt idx="98">
                  <c:v>59.500439230172503</c:v>
                </c:pt>
                <c:pt idx="99">
                  <c:v>4.113622313990561</c:v>
                </c:pt>
                <c:pt idx="100">
                  <c:v>1.8400000000000034</c:v>
                </c:pt>
                <c:pt idx="101">
                  <c:v>16.354495723022964</c:v>
                </c:pt>
                <c:pt idx="102">
                  <c:v>5.7962101114860474</c:v>
                </c:pt>
                <c:pt idx="103">
                  <c:v>7.4407998898026477</c:v>
                </c:pt>
                <c:pt idx="104">
                  <c:v>1.8400000000000034</c:v>
                </c:pt>
                <c:pt idx="105">
                  <c:v>2.8538278326906976</c:v>
                </c:pt>
                <c:pt idx="106">
                  <c:v>1.8400000000000034</c:v>
                </c:pt>
                <c:pt idx="107">
                  <c:v>3.4297072349264539</c:v>
                </c:pt>
                <c:pt idx="108">
                  <c:v>1.8400000000000034</c:v>
                </c:pt>
                <c:pt idx="109">
                  <c:v>1.8400000000000034</c:v>
                </c:pt>
                <c:pt idx="110">
                  <c:v>1.8400000000000034</c:v>
                </c:pt>
                <c:pt idx="111">
                  <c:v>1.8400000000000034</c:v>
                </c:pt>
                <c:pt idx="112">
                  <c:v>1.8400000000000034</c:v>
                </c:pt>
                <c:pt idx="113">
                  <c:v>1.8400000000000034</c:v>
                </c:pt>
                <c:pt idx="114">
                  <c:v>1.8400000000000034</c:v>
                </c:pt>
                <c:pt idx="115">
                  <c:v>5.4823179642111626</c:v>
                </c:pt>
                <c:pt idx="116">
                  <c:v>1.8400000000000034</c:v>
                </c:pt>
                <c:pt idx="117">
                  <c:v>1.8400000000000034</c:v>
                </c:pt>
                <c:pt idx="118">
                  <c:v>23.511165709540691</c:v>
                </c:pt>
                <c:pt idx="119">
                  <c:v>1.8400000000000034</c:v>
                </c:pt>
                <c:pt idx="120">
                  <c:v>9.3309058335209158</c:v>
                </c:pt>
                <c:pt idx="121">
                  <c:v>5.2804719571841758</c:v>
                </c:pt>
                <c:pt idx="122">
                  <c:v>26.525465090739459</c:v>
                </c:pt>
                <c:pt idx="123">
                  <c:v>1.8400000000000034</c:v>
                </c:pt>
                <c:pt idx="124">
                  <c:v>15.735038383383056</c:v>
                </c:pt>
                <c:pt idx="125">
                  <c:v>16.501032409417348</c:v>
                </c:pt>
                <c:pt idx="126">
                  <c:v>18.81129695751693</c:v>
                </c:pt>
                <c:pt idx="127">
                  <c:v>5.9236921739063604</c:v>
                </c:pt>
                <c:pt idx="128">
                  <c:v>19.51171845367216</c:v>
                </c:pt>
                <c:pt idx="129">
                  <c:v>14.778536968396196</c:v>
                </c:pt>
                <c:pt idx="130">
                  <c:v>17.252460079933513</c:v>
                </c:pt>
                <c:pt idx="131">
                  <c:v>17.947842052500349</c:v>
                </c:pt>
                <c:pt idx="132">
                  <c:v>12.476137803873797</c:v>
                </c:pt>
                <c:pt idx="133">
                  <c:v>18.139332252530892</c:v>
                </c:pt>
                <c:pt idx="134">
                  <c:v>9.835772394437214</c:v>
                </c:pt>
                <c:pt idx="135">
                  <c:v>14.794264936122332</c:v>
                </c:pt>
                <c:pt idx="136">
                  <c:v>26.340058592731239</c:v>
                </c:pt>
                <c:pt idx="137">
                  <c:v>18.696799746903082</c:v>
                </c:pt>
                <c:pt idx="138">
                  <c:v>16.421786873804123</c:v>
                </c:pt>
                <c:pt idx="139">
                  <c:v>13.13450528084708</c:v>
                </c:pt>
                <c:pt idx="140">
                  <c:v>13.623810771692462</c:v>
                </c:pt>
                <c:pt idx="141">
                  <c:v>14.509403334701332</c:v>
                </c:pt>
                <c:pt idx="142">
                  <c:v>14.372008999318496</c:v>
                </c:pt>
                <c:pt idx="143">
                  <c:v>8.9499943273448253</c:v>
                </c:pt>
                <c:pt idx="144">
                  <c:v>12.078392510656982</c:v>
                </c:pt>
                <c:pt idx="145">
                  <c:v>17.430173158906754</c:v>
                </c:pt>
                <c:pt idx="146">
                  <c:v>19.834942863768617</c:v>
                </c:pt>
                <c:pt idx="147">
                  <c:v>16.166312947501865</c:v>
                </c:pt>
                <c:pt idx="148">
                  <c:v>16.055498745106135</c:v>
                </c:pt>
                <c:pt idx="149">
                  <c:v>24.176662680747171</c:v>
                </c:pt>
                <c:pt idx="150">
                  <c:v>25.660214798551308</c:v>
                </c:pt>
                <c:pt idx="151">
                  <c:v>25.611779616558806</c:v>
                </c:pt>
                <c:pt idx="152">
                  <c:v>21.880880848491998</c:v>
                </c:pt>
                <c:pt idx="153">
                  <c:v>23.12140274021165</c:v>
                </c:pt>
                <c:pt idx="154">
                  <c:v>19.082240933470004</c:v>
                </c:pt>
                <c:pt idx="155">
                  <c:v>21.281005519254208</c:v>
                </c:pt>
                <c:pt idx="156">
                  <c:v>15.887292171901635</c:v>
                </c:pt>
                <c:pt idx="157">
                  <c:v>19.937093086203404</c:v>
                </c:pt>
                <c:pt idx="158">
                  <c:v>23.628526522183179</c:v>
                </c:pt>
                <c:pt idx="159">
                  <c:v>19.679918060774796</c:v>
                </c:pt>
                <c:pt idx="160">
                  <c:v>18.577481837874487</c:v>
                </c:pt>
                <c:pt idx="161">
                  <c:v>19.345006154879201</c:v>
                </c:pt>
                <c:pt idx="162">
                  <c:v>19.426820441282842</c:v>
                </c:pt>
                <c:pt idx="163">
                  <c:v>20.483467175943346</c:v>
                </c:pt>
                <c:pt idx="164">
                  <c:v>18.458279891039425</c:v>
                </c:pt>
                <c:pt idx="165">
                  <c:v>17.878002639956009</c:v>
                </c:pt>
                <c:pt idx="166">
                  <c:v>20.994962804185718</c:v>
                </c:pt>
                <c:pt idx="167">
                  <c:v>20.598677940870161</c:v>
                </c:pt>
                <c:pt idx="168">
                  <c:v>20.352863686843435</c:v>
                </c:pt>
                <c:pt idx="169">
                  <c:v>20.205960444039064</c:v>
                </c:pt>
                <c:pt idx="170">
                  <c:v>21.236919702861812</c:v>
                </c:pt>
                <c:pt idx="171">
                  <c:v>18.387947643602487</c:v>
                </c:pt>
                <c:pt idx="172">
                  <c:v>14.482825216702949</c:v>
                </c:pt>
                <c:pt idx="173">
                  <c:v>14.709645101875324</c:v>
                </c:pt>
                <c:pt idx="174">
                  <c:v>12.986777015452887</c:v>
                </c:pt>
                <c:pt idx="175">
                  <c:v>21.785650279860477</c:v>
                </c:pt>
                <c:pt idx="176">
                  <c:v>24.013378284732525</c:v>
                </c:pt>
                <c:pt idx="177">
                  <c:v>21.46122060441202</c:v>
                </c:pt>
                <c:pt idx="178">
                  <c:v>20.478971827301081</c:v>
                </c:pt>
                <c:pt idx="179">
                  <c:v>17.948660019884699</c:v>
                </c:pt>
                <c:pt idx="180">
                  <c:v>15.628844395759614</c:v>
                </c:pt>
                <c:pt idx="181">
                  <c:v>14.436331361642601</c:v>
                </c:pt>
                <c:pt idx="182">
                  <c:v>15.965105065889944</c:v>
                </c:pt>
                <c:pt idx="183">
                  <c:v>16.497302433576905</c:v>
                </c:pt>
                <c:pt idx="184">
                  <c:v>18.033417234464309</c:v>
                </c:pt>
                <c:pt idx="185">
                  <c:v>18.514530588130114</c:v>
                </c:pt>
                <c:pt idx="186">
                  <c:v>19.663204083147335</c:v>
                </c:pt>
                <c:pt idx="187">
                  <c:v>20.500440950478975</c:v>
                </c:pt>
                <c:pt idx="188">
                  <c:v>18.644523443376215</c:v>
                </c:pt>
                <c:pt idx="189">
                  <c:v>14.174976207435989</c:v>
                </c:pt>
                <c:pt idx="190">
                  <c:v>14.130992076866775</c:v>
                </c:pt>
                <c:pt idx="191">
                  <c:v>13.63289306340512</c:v>
                </c:pt>
                <c:pt idx="192">
                  <c:v>18.850778974135835</c:v>
                </c:pt>
                <c:pt idx="193">
                  <c:v>14.725771066532104</c:v>
                </c:pt>
                <c:pt idx="194">
                  <c:v>17.320413289194889</c:v>
                </c:pt>
                <c:pt idx="195">
                  <c:v>17.399233950388236</c:v>
                </c:pt>
                <c:pt idx="196">
                  <c:v>25.534968217993821</c:v>
                </c:pt>
                <c:pt idx="197">
                  <c:v>21.370373850160249</c:v>
                </c:pt>
                <c:pt idx="198">
                  <c:v>22.844762970305567</c:v>
                </c:pt>
                <c:pt idx="199">
                  <c:v>20.191509318523714</c:v>
                </c:pt>
                <c:pt idx="200">
                  <c:v>19.347235082257185</c:v>
                </c:pt>
                <c:pt idx="201">
                  <c:v>20.498087090329534</c:v>
                </c:pt>
                <c:pt idx="202">
                  <c:v>16.637670838360691</c:v>
                </c:pt>
                <c:pt idx="203">
                  <c:v>26.085923195274916</c:v>
                </c:pt>
                <c:pt idx="204">
                  <c:v>23.434603043753114</c:v>
                </c:pt>
                <c:pt idx="205">
                  <c:v>21.095398548587369</c:v>
                </c:pt>
                <c:pt idx="206">
                  <c:v>20.625203955958312</c:v>
                </c:pt>
                <c:pt idx="207">
                  <c:v>18.431744676755898</c:v>
                </c:pt>
                <c:pt idx="208">
                  <c:v>21.490372448726163</c:v>
                </c:pt>
                <c:pt idx="209">
                  <c:v>22.662529955247592</c:v>
                </c:pt>
                <c:pt idx="210">
                  <c:v>18.185419519069171</c:v>
                </c:pt>
                <c:pt idx="211">
                  <c:v>24.908417749547993</c:v>
                </c:pt>
                <c:pt idx="212">
                  <c:v>21.823608111515298</c:v>
                </c:pt>
                <c:pt idx="213">
                  <c:v>11.346953094193765</c:v>
                </c:pt>
                <c:pt idx="214">
                  <c:v>46.515822762545803</c:v>
                </c:pt>
                <c:pt idx="215">
                  <c:v>33.740719645584122</c:v>
                </c:pt>
                <c:pt idx="216">
                  <c:v>40.637262505940072</c:v>
                </c:pt>
                <c:pt idx="217">
                  <c:v>34.473945663944477</c:v>
                </c:pt>
                <c:pt idx="218">
                  <c:v>31.764671966467631</c:v>
                </c:pt>
                <c:pt idx="219">
                  <c:v>30.720334023044785</c:v>
                </c:pt>
                <c:pt idx="220">
                  <c:v>30.79537580708454</c:v>
                </c:pt>
                <c:pt idx="221">
                  <c:v>28.164196045245362</c:v>
                </c:pt>
                <c:pt idx="222">
                  <c:v>30.765117982441907</c:v>
                </c:pt>
                <c:pt idx="223">
                  <c:v>30.020662653207481</c:v>
                </c:pt>
                <c:pt idx="224">
                  <c:v>33.708632848187378</c:v>
                </c:pt>
                <c:pt idx="225">
                  <c:v>32.071674949891516</c:v>
                </c:pt>
                <c:pt idx="226">
                  <c:v>28.153887728057697</c:v>
                </c:pt>
                <c:pt idx="227">
                  <c:v>27.355368730915487</c:v>
                </c:pt>
                <c:pt idx="228">
                  <c:v>26.872378898305271</c:v>
                </c:pt>
                <c:pt idx="229">
                  <c:v>27.754279528983488</c:v>
                </c:pt>
                <c:pt idx="230">
                  <c:v>27.66374043433575</c:v>
                </c:pt>
                <c:pt idx="231">
                  <c:v>26.952780044718253</c:v>
                </c:pt>
                <c:pt idx="232">
                  <c:v>24.816394452961873</c:v>
                </c:pt>
                <c:pt idx="233">
                  <c:v>23.441635708335085</c:v>
                </c:pt>
                <c:pt idx="234">
                  <c:v>24.192669040523541</c:v>
                </c:pt>
                <c:pt idx="235">
                  <c:v>23.780693074185294</c:v>
                </c:pt>
                <c:pt idx="236">
                  <c:v>24.71052689451767</c:v>
                </c:pt>
                <c:pt idx="237">
                  <c:v>24.034160914898649</c:v>
                </c:pt>
                <c:pt idx="238">
                  <c:v>23.178490070542765</c:v>
                </c:pt>
                <c:pt idx="239">
                  <c:v>23.760466920117935</c:v>
                </c:pt>
                <c:pt idx="240">
                  <c:v>24.455030704735037</c:v>
                </c:pt>
                <c:pt idx="241">
                  <c:v>27.489092355812232</c:v>
                </c:pt>
                <c:pt idx="242">
                  <c:v>27.758141192600391</c:v>
                </c:pt>
                <c:pt idx="243">
                  <c:v>28.694337522863279</c:v>
                </c:pt>
                <c:pt idx="244">
                  <c:v>31.461304875574896</c:v>
                </c:pt>
                <c:pt idx="245">
                  <c:v>31.369593618410192</c:v>
                </c:pt>
                <c:pt idx="246">
                  <c:v>31.592457715771644</c:v>
                </c:pt>
                <c:pt idx="247">
                  <c:v>32.50732787974836</c:v>
                </c:pt>
                <c:pt idx="248">
                  <c:v>32.053921200049388</c:v>
                </c:pt>
                <c:pt idx="249">
                  <c:v>32.241791154982323</c:v>
                </c:pt>
                <c:pt idx="250">
                  <c:v>31.866352194835102</c:v>
                </c:pt>
                <c:pt idx="251">
                  <c:v>31.462584332878137</c:v>
                </c:pt>
                <c:pt idx="252">
                  <c:v>29.745943957963902</c:v>
                </c:pt>
                <c:pt idx="253">
                  <c:v>32.432057432702976</c:v>
                </c:pt>
                <c:pt idx="254">
                  <c:v>33.026323529038621</c:v>
                </c:pt>
                <c:pt idx="255">
                  <c:v>30.631909884750087</c:v>
                </c:pt>
                <c:pt idx="256">
                  <c:v>30.183233253718484</c:v>
                </c:pt>
                <c:pt idx="257">
                  <c:v>29.636929645883797</c:v>
                </c:pt>
                <c:pt idx="258">
                  <c:v>27.501445163768068</c:v>
                </c:pt>
                <c:pt idx="259">
                  <c:v>28.114539603860962</c:v>
                </c:pt>
                <c:pt idx="260">
                  <c:v>28.232141564086959</c:v>
                </c:pt>
                <c:pt idx="261">
                  <c:v>31.934337132901447</c:v>
                </c:pt>
                <c:pt idx="262">
                  <c:v>29.398974527411085</c:v>
                </c:pt>
                <c:pt idx="263">
                  <c:v>31.273679677395648</c:v>
                </c:pt>
                <c:pt idx="264">
                  <c:v>32.285429289202312</c:v>
                </c:pt>
                <c:pt idx="265">
                  <c:v>31.183484621643188</c:v>
                </c:pt>
                <c:pt idx="266">
                  <c:v>32.06041756974075</c:v>
                </c:pt>
                <c:pt idx="267">
                  <c:v>32.832652135033698</c:v>
                </c:pt>
                <c:pt idx="268">
                  <c:v>33.025437889911856</c:v>
                </c:pt>
                <c:pt idx="269">
                  <c:v>34.095795293990022</c:v>
                </c:pt>
                <c:pt idx="270">
                  <c:v>35.255905138190244</c:v>
                </c:pt>
                <c:pt idx="271">
                  <c:v>36.376523615870333</c:v>
                </c:pt>
                <c:pt idx="272">
                  <c:v>35.784286517992456</c:v>
                </c:pt>
                <c:pt idx="273">
                  <c:v>36.231814332555864</c:v>
                </c:pt>
                <c:pt idx="274">
                  <c:v>36.085688025381081</c:v>
                </c:pt>
                <c:pt idx="275">
                  <c:v>36.644756993005245</c:v>
                </c:pt>
                <c:pt idx="276">
                  <c:v>36.6193989667686</c:v>
                </c:pt>
                <c:pt idx="277">
                  <c:v>36.267425385690004</c:v>
                </c:pt>
                <c:pt idx="278">
                  <c:v>36.140777571873521</c:v>
                </c:pt>
                <c:pt idx="279">
                  <c:v>36.071638633161747</c:v>
                </c:pt>
                <c:pt idx="280">
                  <c:v>36.936657452596684</c:v>
                </c:pt>
                <c:pt idx="281">
                  <c:v>37.405535300924221</c:v>
                </c:pt>
                <c:pt idx="282">
                  <c:v>35.603161149744906</c:v>
                </c:pt>
                <c:pt idx="283">
                  <c:v>37.482122806833893</c:v>
                </c:pt>
                <c:pt idx="284">
                  <c:v>36.007528653835259</c:v>
                </c:pt>
                <c:pt idx="285">
                  <c:v>39.12021402650263</c:v>
                </c:pt>
                <c:pt idx="286">
                  <c:v>37.916066914434992</c:v>
                </c:pt>
                <c:pt idx="287">
                  <c:v>39.491211606109786</c:v>
                </c:pt>
                <c:pt idx="288">
                  <c:v>39.968527774221137</c:v>
                </c:pt>
                <c:pt idx="289">
                  <c:v>41.503509680527827</c:v>
                </c:pt>
                <c:pt idx="290">
                  <c:v>42.538022611243477</c:v>
                </c:pt>
                <c:pt idx="291">
                  <c:v>43.623818294885673</c:v>
                </c:pt>
                <c:pt idx="292">
                  <c:v>42.545722711997129</c:v>
                </c:pt>
                <c:pt idx="293">
                  <c:v>41.839738794878194</c:v>
                </c:pt>
                <c:pt idx="294">
                  <c:v>40.906562840328959</c:v>
                </c:pt>
                <c:pt idx="295">
                  <c:v>38.712629419247477</c:v>
                </c:pt>
                <c:pt idx="296">
                  <c:v>40.434933155876962</c:v>
                </c:pt>
                <c:pt idx="297">
                  <c:v>53.436684959314263</c:v>
                </c:pt>
                <c:pt idx="298">
                  <c:v>53.880697813537246</c:v>
                </c:pt>
                <c:pt idx="299">
                  <c:v>34.071327446140941</c:v>
                </c:pt>
                <c:pt idx="300">
                  <c:v>32.762549444346945</c:v>
                </c:pt>
                <c:pt idx="301">
                  <c:v>52.400842796728739</c:v>
                </c:pt>
                <c:pt idx="302">
                  <c:v>60.656556573912667</c:v>
                </c:pt>
                <c:pt idx="303">
                  <c:v>39.455134318149078</c:v>
                </c:pt>
                <c:pt idx="304">
                  <c:v>21.364661954802315</c:v>
                </c:pt>
                <c:pt idx="305">
                  <c:v>43.083869439253178</c:v>
                </c:pt>
                <c:pt idx="306">
                  <c:v>47.607320733076804</c:v>
                </c:pt>
                <c:pt idx="307">
                  <c:v>48.833110427236598</c:v>
                </c:pt>
                <c:pt idx="308">
                  <c:v>48.443702116940457</c:v>
                </c:pt>
                <c:pt idx="309">
                  <c:v>46.552219283694726</c:v>
                </c:pt>
                <c:pt idx="310">
                  <c:v>37.55378676737908</c:v>
                </c:pt>
                <c:pt idx="311">
                  <c:v>28.31558817619279</c:v>
                </c:pt>
                <c:pt idx="312">
                  <c:v>36.379736072925901</c:v>
                </c:pt>
                <c:pt idx="313">
                  <c:v>34.597542163310138</c:v>
                </c:pt>
                <c:pt idx="314">
                  <c:v>42.412221535968037</c:v>
                </c:pt>
                <c:pt idx="315">
                  <c:v>40.233714808824146</c:v>
                </c:pt>
                <c:pt idx="316">
                  <c:v>45.220769433930329</c:v>
                </c:pt>
                <c:pt idx="317">
                  <c:v>48.660790233562565</c:v>
                </c:pt>
                <c:pt idx="318">
                  <c:v>50.517455528461632</c:v>
                </c:pt>
                <c:pt idx="319">
                  <c:v>47.373602243957166</c:v>
                </c:pt>
                <c:pt idx="320">
                  <c:v>52.684013972925214</c:v>
                </c:pt>
                <c:pt idx="321">
                  <c:v>53.931126328858802</c:v>
                </c:pt>
                <c:pt idx="322">
                  <c:v>54.567198973184709</c:v>
                </c:pt>
                <c:pt idx="323">
                  <c:v>55.325249864987327</c:v>
                </c:pt>
                <c:pt idx="324">
                  <c:v>57.2645542298308</c:v>
                </c:pt>
                <c:pt idx="325">
                  <c:v>58.780435513103122</c:v>
                </c:pt>
                <c:pt idx="326">
                  <c:v>60.916767032104438</c:v>
                </c:pt>
                <c:pt idx="327">
                  <c:v>62.533100802171312</c:v>
                </c:pt>
                <c:pt idx="328">
                  <c:v>61.94708567511524</c:v>
                </c:pt>
                <c:pt idx="329">
                  <c:v>55.270309497207933</c:v>
                </c:pt>
                <c:pt idx="330">
                  <c:v>55.31347830119406</c:v>
                </c:pt>
                <c:pt idx="331">
                  <c:v>58.738960353514386</c:v>
                </c:pt>
                <c:pt idx="332">
                  <c:v>58.346080871490017</c:v>
                </c:pt>
                <c:pt idx="333">
                  <c:v>59.15758573658605</c:v>
                </c:pt>
                <c:pt idx="334">
                  <c:v>61.066753822180843</c:v>
                </c:pt>
                <c:pt idx="335">
                  <c:v>56.826957551895369</c:v>
                </c:pt>
                <c:pt idx="336">
                  <c:v>54.643366783199831</c:v>
                </c:pt>
                <c:pt idx="337">
                  <c:v>51.941876208832241</c:v>
                </c:pt>
                <c:pt idx="338">
                  <c:v>49.455821080025039</c:v>
                </c:pt>
                <c:pt idx="339">
                  <c:v>47.799856391890089</c:v>
                </c:pt>
                <c:pt idx="340">
                  <c:v>39.696003341943978</c:v>
                </c:pt>
                <c:pt idx="341">
                  <c:v>41.897780823407302</c:v>
                </c:pt>
                <c:pt idx="342">
                  <c:v>46.434553247287504</c:v>
                </c:pt>
                <c:pt idx="343">
                  <c:v>46.169723447109234</c:v>
                </c:pt>
                <c:pt idx="344">
                  <c:v>45.903178399649228</c:v>
                </c:pt>
                <c:pt idx="345">
                  <c:v>53.268012475154947</c:v>
                </c:pt>
                <c:pt idx="346">
                  <c:v>49.562288130473462</c:v>
                </c:pt>
                <c:pt idx="347">
                  <c:v>44.655322722720868</c:v>
                </c:pt>
                <c:pt idx="348">
                  <c:v>41.911199221811529</c:v>
                </c:pt>
                <c:pt idx="349">
                  <c:v>42.572350072132714</c:v>
                </c:pt>
                <c:pt idx="350">
                  <c:v>43.906423603499867</c:v>
                </c:pt>
                <c:pt idx="351">
                  <c:v>39.020909939668961</c:v>
                </c:pt>
                <c:pt idx="352">
                  <c:v>45.876899386321085</c:v>
                </c:pt>
                <c:pt idx="353">
                  <c:v>41.389474059067382</c:v>
                </c:pt>
                <c:pt idx="354">
                  <c:v>39.640935254385077</c:v>
                </c:pt>
                <c:pt idx="355">
                  <c:v>43.193611249646203</c:v>
                </c:pt>
                <c:pt idx="356">
                  <c:v>49.039183438570973</c:v>
                </c:pt>
                <c:pt idx="357">
                  <c:v>47.52360288723456</c:v>
                </c:pt>
                <c:pt idx="358">
                  <c:v>48.069971059520412</c:v>
                </c:pt>
                <c:pt idx="359">
                  <c:v>51.942350907719309</c:v>
                </c:pt>
                <c:pt idx="360">
                  <c:v>54.343426438545947</c:v>
                </c:pt>
                <c:pt idx="361">
                  <c:v>53.686942253851477</c:v>
                </c:pt>
                <c:pt idx="362">
                  <c:v>45.925433286164917</c:v>
                </c:pt>
                <c:pt idx="363">
                  <c:v>50.164805980628145</c:v>
                </c:pt>
                <c:pt idx="364">
                  <c:v>51.330289843248316</c:v>
                </c:pt>
                <c:pt idx="365">
                  <c:v>53.485177050717262</c:v>
                </c:pt>
                <c:pt idx="366">
                  <c:v>51.886199819851797</c:v>
                </c:pt>
                <c:pt idx="367">
                  <c:v>53.041721208945511</c:v>
                </c:pt>
                <c:pt idx="368">
                  <c:v>56.366253057311461</c:v>
                </c:pt>
                <c:pt idx="369">
                  <c:v>55.796055864868642</c:v>
                </c:pt>
                <c:pt idx="370">
                  <c:v>57.710116061429517</c:v>
                </c:pt>
                <c:pt idx="371">
                  <c:v>56.342379189961804</c:v>
                </c:pt>
                <c:pt idx="372">
                  <c:v>57.377130202583224</c:v>
                </c:pt>
                <c:pt idx="373">
                  <c:v>56.422122758228873</c:v>
                </c:pt>
                <c:pt idx="374">
                  <c:v>51.310531647764044</c:v>
                </c:pt>
                <c:pt idx="375">
                  <c:v>51.989890178395186</c:v>
                </c:pt>
                <c:pt idx="376">
                  <c:v>49.692972289978762</c:v>
                </c:pt>
                <c:pt idx="377">
                  <c:v>52.183998524054005</c:v>
                </c:pt>
                <c:pt idx="378">
                  <c:v>51.021550457680938</c:v>
                </c:pt>
                <c:pt idx="379">
                  <c:v>52.334221910540691</c:v>
                </c:pt>
                <c:pt idx="380">
                  <c:v>52.400636425226729</c:v>
                </c:pt>
                <c:pt idx="381">
                  <c:v>55.069138727863972</c:v>
                </c:pt>
                <c:pt idx="382">
                  <c:v>53.523328926031269</c:v>
                </c:pt>
                <c:pt idx="383">
                  <c:v>55.383018669307845</c:v>
                </c:pt>
                <c:pt idx="384">
                  <c:v>52.090053571962109</c:v>
                </c:pt>
                <c:pt idx="385">
                  <c:v>53.531178753193643</c:v>
                </c:pt>
                <c:pt idx="386">
                  <c:v>54.710781441447338</c:v>
                </c:pt>
                <c:pt idx="387">
                  <c:v>57.039764730588089</c:v>
                </c:pt>
                <c:pt idx="388">
                  <c:v>55.771348072096728</c:v>
                </c:pt>
                <c:pt idx="389">
                  <c:v>55.419056883908979</c:v>
                </c:pt>
                <c:pt idx="390">
                  <c:v>54.61916075427721</c:v>
                </c:pt>
                <c:pt idx="391">
                  <c:v>54.82943295434027</c:v>
                </c:pt>
                <c:pt idx="392">
                  <c:v>59.1105499044601</c:v>
                </c:pt>
                <c:pt idx="393">
                  <c:v>59.450978842592512</c:v>
                </c:pt>
                <c:pt idx="394">
                  <c:v>61.696740985421265</c:v>
                </c:pt>
                <c:pt idx="395">
                  <c:v>62.42305280650082</c:v>
                </c:pt>
                <c:pt idx="396">
                  <c:v>60.929334191005651</c:v>
                </c:pt>
                <c:pt idx="397">
                  <c:v>57.63840247767358</c:v>
                </c:pt>
                <c:pt idx="398">
                  <c:v>61.455377270867793</c:v>
                </c:pt>
                <c:pt idx="399">
                  <c:v>60.759011305179499</c:v>
                </c:pt>
                <c:pt idx="400">
                  <c:v>61.661072108876446</c:v>
                </c:pt>
                <c:pt idx="401">
                  <c:v>60.666714374337552</c:v>
                </c:pt>
                <c:pt idx="402">
                  <c:v>60.792474862099368</c:v>
                </c:pt>
                <c:pt idx="403">
                  <c:v>61.242603118630669</c:v>
                </c:pt>
                <c:pt idx="404">
                  <c:v>61.773202306205945</c:v>
                </c:pt>
                <c:pt idx="405">
                  <c:v>62.157872902941783</c:v>
                </c:pt>
                <c:pt idx="406">
                  <c:v>61.407156873004801</c:v>
                </c:pt>
                <c:pt idx="407">
                  <c:v>62.179765558305206</c:v>
                </c:pt>
                <c:pt idx="408">
                  <c:v>61.764906606868863</c:v>
                </c:pt>
                <c:pt idx="409">
                  <c:v>60.007697418514631</c:v>
                </c:pt>
                <c:pt idx="410">
                  <c:v>61.425683238948139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5A-4DE9-945C-B4FDDA862944}"/>
            </c:ext>
          </c:extLst>
        </c:ser>
        <c:ser>
          <c:idx val="0"/>
          <c:order val="2"/>
          <c:tx>
            <c:strRef>
              <c:f>'015C'!$AB$12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'015C'!$J$14:$J$425</c:f>
              <c:numCache>
                <c:formatCode>0.0</c:formatCode>
                <c:ptCount val="412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cat>
          <c:val>
            <c:numRef>
              <c:f>'015C'!$AB$14:$AB$425</c:f>
              <c:numCache>
                <c:formatCode>0</c:formatCode>
                <c:ptCount val="412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24.148752111406267</c:v>
                </c:pt>
                <c:pt idx="21">
                  <c:v>31.488249241204656</c:v>
                </c:pt>
                <c:pt idx="22">
                  <c:v>97.81</c:v>
                </c:pt>
                <c:pt idx="23">
                  <c:v>91.832518785816006</c:v>
                </c:pt>
                <c:pt idx="24">
                  <c:v>97.81</c:v>
                </c:pt>
                <c:pt idx="25">
                  <c:v>97.81</c:v>
                </c:pt>
                <c:pt idx="26">
                  <c:v>81.742197740001998</c:v>
                </c:pt>
                <c:pt idx="27">
                  <c:v>39.712989687936187</c:v>
                </c:pt>
                <c:pt idx="28">
                  <c:v>97.81</c:v>
                </c:pt>
                <c:pt idx="29">
                  <c:v>44.495453489579333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97.81</c:v>
                </c:pt>
                <c:pt idx="37">
                  <c:v>97.81</c:v>
                </c:pt>
                <c:pt idx="38">
                  <c:v>26.958444269537424</c:v>
                </c:pt>
                <c:pt idx="39">
                  <c:v>30.15261819435441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97.81</c:v>
                </c:pt>
                <c:pt idx="46">
                  <c:v>97.81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97.81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97.81</c:v>
                </c:pt>
                <c:pt idx="69">
                  <c:v>97.81</c:v>
                </c:pt>
                <c:pt idx="70">
                  <c:v>97.81</c:v>
                </c:pt>
                <c:pt idx="71">
                  <c:v>97.81</c:v>
                </c:pt>
                <c:pt idx="72">
                  <c:v>97.81</c:v>
                </c:pt>
                <c:pt idx="73">
                  <c:v>97.81</c:v>
                </c:pt>
                <c:pt idx="74">
                  <c:v>97.81</c:v>
                </c:pt>
                <c:pt idx="75">
                  <c:v>97.81</c:v>
                </c:pt>
                <c:pt idx="76">
                  <c:v>97.81</c:v>
                </c:pt>
                <c:pt idx="77">
                  <c:v>97.81</c:v>
                </c:pt>
                <c:pt idx="78">
                  <c:v>97.81</c:v>
                </c:pt>
                <c:pt idx="79">
                  <c:v>30.468120558506435</c:v>
                </c:pt>
                <c:pt idx="80">
                  <c:v>8.5619707712050683</c:v>
                </c:pt>
                <c:pt idx="81">
                  <c:v>18.463201706128793</c:v>
                </c:pt>
                <c:pt idx="82">
                  <c:v>76.883924068331041</c:v>
                </c:pt>
                <c:pt idx="83">
                  <c:v>34.332737751060179</c:v>
                </c:pt>
                <c:pt idx="84">
                  <c:v>89.234312558873782</c:v>
                </c:pt>
                <c:pt idx="85">
                  <c:v>70.700122618730589</c:v>
                </c:pt>
                <c:pt idx="86">
                  <c:v>74.759551973754839</c:v>
                </c:pt>
                <c:pt idx="87">
                  <c:v>58.500639384288519</c:v>
                </c:pt>
                <c:pt idx="88">
                  <c:v>97.81</c:v>
                </c:pt>
                <c:pt idx="89">
                  <c:v>75.92775109176749</c:v>
                </c:pt>
                <c:pt idx="90">
                  <c:v>95.358244846235905</c:v>
                </c:pt>
                <c:pt idx="91">
                  <c:v>97.81</c:v>
                </c:pt>
                <c:pt idx="92">
                  <c:v>7.4867570459853425</c:v>
                </c:pt>
                <c:pt idx="93">
                  <c:v>2.0141229822718003</c:v>
                </c:pt>
                <c:pt idx="94">
                  <c:v>2.0188870355959807</c:v>
                </c:pt>
                <c:pt idx="95">
                  <c:v>1.7058201462358511</c:v>
                </c:pt>
                <c:pt idx="96">
                  <c:v>1.3551824596047481</c:v>
                </c:pt>
                <c:pt idx="97">
                  <c:v>3.9474325431840498</c:v>
                </c:pt>
                <c:pt idx="98">
                  <c:v>29.653128412080378</c:v>
                </c:pt>
                <c:pt idx="99">
                  <c:v>95.536377686009445</c:v>
                </c:pt>
                <c:pt idx="100">
                  <c:v>97.81</c:v>
                </c:pt>
                <c:pt idx="101">
                  <c:v>81.901116677934596</c:v>
                </c:pt>
                <c:pt idx="102">
                  <c:v>93.853789888513958</c:v>
                </c:pt>
                <c:pt idx="103">
                  <c:v>91.793922814713241</c:v>
                </c:pt>
                <c:pt idx="104">
                  <c:v>97.81</c:v>
                </c:pt>
                <c:pt idx="105">
                  <c:v>96.796172167309308</c:v>
                </c:pt>
                <c:pt idx="106">
                  <c:v>97.81</c:v>
                </c:pt>
                <c:pt idx="107">
                  <c:v>96.220292765073552</c:v>
                </c:pt>
                <c:pt idx="108">
                  <c:v>97.81</c:v>
                </c:pt>
                <c:pt idx="109">
                  <c:v>97.81</c:v>
                </c:pt>
                <c:pt idx="110">
                  <c:v>97.81</c:v>
                </c:pt>
                <c:pt idx="111">
                  <c:v>97.81</c:v>
                </c:pt>
                <c:pt idx="112">
                  <c:v>97.81</c:v>
                </c:pt>
                <c:pt idx="113">
                  <c:v>97.81</c:v>
                </c:pt>
                <c:pt idx="114">
                  <c:v>97.81</c:v>
                </c:pt>
                <c:pt idx="115">
                  <c:v>94.167682035788843</c:v>
                </c:pt>
                <c:pt idx="116">
                  <c:v>97.81</c:v>
                </c:pt>
                <c:pt idx="117">
                  <c:v>97.81</c:v>
                </c:pt>
                <c:pt idx="118">
                  <c:v>74.244276999766925</c:v>
                </c:pt>
                <c:pt idx="119">
                  <c:v>97.81</c:v>
                </c:pt>
                <c:pt idx="120">
                  <c:v>89.649135436286954</c:v>
                </c:pt>
                <c:pt idx="121">
                  <c:v>94.36952804281583</c:v>
                </c:pt>
                <c:pt idx="122">
                  <c:v>71.044854231936739</c:v>
                </c:pt>
                <c:pt idx="123">
                  <c:v>97.81</c:v>
                </c:pt>
                <c:pt idx="124">
                  <c:v>82.572553227918434</c:v>
                </c:pt>
                <c:pt idx="125">
                  <c:v>81.742556366185198</c:v>
                </c:pt>
                <c:pt idx="126">
                  <c:v>79.254968493835861</c:v>
                </c:pt>
                <c:pt idx="127">
                  <c:v>93.726307826093645</c:v>
                </c:pt>
                <c:pt idx="128">
                  <c:v>78.504740134409531</c:v>
                </c:pt>
                <c:pt idx="129">
                  <c:v>83.613196947414394</c:v>
                </c:pt>
                <c:pt idx="130">
                  <c:v>80.931020610535725</c:v>
                </c:pt>
                <c:pt idx="131">
                  <c:v>80.182180448457402</c:v>
                </c:pt>
                <c:pt idx="132">
                  <c:v>86.139863604758688</c:v>
                </c:pt>
                <c:pt idx="133">
                  <c:v>79.976310265985433</c:v>
                </c:pt>
                <c:pt idx="134">
                  <c:v>89.080936694215112</c:v>
                </c:pt>
                <c:pt idx="135">
                  <c:v>83.596045350539256</c:v>
                </c:pt>
                <c:pt idx="136">
                  <c:v>71.241682760131994</c:v>
                </c:pt>
                <c:pt idx="137">
                  <c:v>79.377764161146828</c:v>
                </c:pt>
                <c:pt idx="138">
                  <c:v>81.828291532543531</c:v>
                </c:pt>
                <c:pt idx="139">
                  <c:v>85.414009163038955</c:v>
                </c:pt>
                <c:pt idx="140">
                  <c:v>84.876338753758816</c:v>
                </c:pt>
                <c:pt idx="141">
                  <c:v>83.906906814593697</c:v>
                </c:pt>
                <c:pt idx="142">
                  <c:v>84.057006328245862</c:v>
                </c:pt>
                <c:pt idx="143">
                  <c:v>90.07912520970828</c:v>
                </c:pt>
                <c:pt idx="144">
                  <c:v>86.579768206428241</c:v>
                </c:pt>
                <c:pt idx="145">
                  <c:v>80.739455113471593</c:v>
                </c:pt>
                <c:pt idx="146">
                  <c:v>78.159052606368306</c:v>
                </c:pt>
                <c:pt idx="147">
                  <c:v>82.104890723342479</c:v>
                </c:pt>
                <c:pt idx="148">
                  <c:v>82.224966525267419</c:v>
                </c:pt>
                <c:pt idx="149">
                  <c:v>73.537708078154481</c:v>
                </c:pt>
                <c:pt idx="150">
                  <c:v>71.963254597546097</c:v>
                </c:pt>
                <c:pt idx="151">
                  <c:v>72.014656367821416</c:v>
                </c:pt>
                <c:pt idx="152">
                  <c:v>75.977223434574469</c:v>
                </c:pt>
                <c:pt idx="153">
                  <c:v>74.658273615041949</c:v>
                </c:pt>
                <c:pt idx="154">
                  <c:v>78.964566498014165</c:v>
                </c:pt>
                <c:pt idx="155">
                  <c:v>76.615954335198751</c:v>
                </c:pt>
                <c:pt idx="156">
                  <c:v>82.407347280691113</c:v>
                </c:pt>
                <c:pt idx="157">
                  <c:v>78.049867307012491</c:v>
                </c:pt>
                <c:pt idx="158">
                  <c:v>74.119648071168172</c:v>
                </c:pt>
                <c:pt idx="159">
                  <c:v>78.324812120832718</c:v>
                </c:pt>
                <c:pt idx="160">
                  <c:v>79.505779079316198</c:v>
                </c:pt>
                <c:pt idx="161">
                  <c:v>78.683163199053382</c:v>
                </c:pt>
                <c:pt idx="162">
                  <c:v>78.595590972924498</c:v>
                </c:pt>
                <c:pt idx="163">
                  <c:v>77.466355760278532</c:v>
                </c:pt>
                <c:pt idx="164">
                  <c:v>79.63372058582614</c:v>
                </c:pt>
                <c:pt idx="165">
                  <c:v>80.257300091380316</c:v>
                </c:pt>
                <c:pt idx="166">
                  <c:v>76.920786967681295</c:v>
                </c:pt>
                <c:pt idx="167">
                  <c:v>77.343414459969082</c:v>
                </c:pt>
                <c:pt idx="168">
                  <c:v>77.605763717045718</c:v>
                </c:pt>
                <c:pt idx="169">
                  <c:v>77.762623882419064</c:v>
                </c:pt>
                <c:pt idx="170">
                  <c:v>76.662924459507892</c:v>
                </c:pt>
                <c:pt idx="171">
                  <c:v>79.709233683001628</c:v>
                </c:pt>
                <c:pt idx="172">
                  <c:v>83.935934225455938</c:v>
                </c:pt>
                <c:pt idx="173">
                  <c:v>83.688340896599456</c:v>
                </c:pt>
                <c:pt idx="174">
                  <c:v>85.576636232265244</c:v>
                </c:pt>
                <c:pt idx="175">
                  <c:v>76.078576061198916</c:v>
                </c:pt>
                <c:pt idx="176">
                  <c:v>73.71104067630904</c:v>
                </c:pt>
                <c:pt idx="177">
                  <c:v>76.423991168705925</c:v>
                </c:pt>
                <c:pt idx="178">
                  <c:v>77.471153425336169</c:v>
                </c:pt>
                <c:pt idx="179">
                  <c:v>80.181300752210703</c:v>
                </c:pt>
                <c:pt idx="180">
                  <c:v>82.687850869196055</c:v>
                </c:pt>
                <c:pt idx="181">
                  <c:v>83.986722425373486</c:v>
                </c:pt>
                <c:pt idx="182">
                  <c:v>82.322959879171876</c:v>
                </c:pt>
                <c:pt idx="183">
                  <c:v>81.746591136592471</c:v>
                </c:pt>
                <c:pt idx="184">
                  <c:v>80.090161418203053</c:v>
                </c:pt>
                <c:pt idx="185">
                  <c:v>79.573339331881087</c:v>
                </c:pt>
                <c:pt idx="186">
                  <c:v>78.342687718665985</c:v>
                </c:pt>
                <c:pt idx="187">
                  <c:v>77.448240949021283</c:v>
                </c:pt>
                <c:pt idx="188">
                  <c:v>79.433844624062033</c:v>
                </c:pt>
                <c:pt idx="189">
                  <c:v>84.272449866641395</c:v>
                </c:pt>
                <c:pt idx="190">
                  <c:v>84.320574872842201</c:v>
                </c:pt>
                <c:pt idx="191">
                  <c:v>84.866372782657919</c:v>
                </c:pt>
                <c:pt idx="192">
                  <c:v>79.21263548796378</c:v>
                </c:pt>
                <c:pt idx="193">
                  <c:v>83.670749085136265</c:v>
                </c:pt>
                <c:pt idx="194">
                  <c:v>80.85775470522826</c:v>
                </c:pt>
                <c:pt idx="195">
                  <c:v>80.772796351078611</c:v>
                </c:pt>
                <c:pt idx="196">
                  <c:v>72.096171340075159</c:v>
                </c:pt>
                <c:pt idx="197">
                  <c:v>76.520751721204604</c:v>
                </c:pt>
                <c:pt idx="198">
                  <c:v>74.952215878059093</c:v>
                </c:pt>
                <c:pt idx="199">
                  <c:v>77.778057616400446</c:v>
                </c:pt>
                <c:pt idx="200">
                  <c:v>78.680777123723175</c:v>
                </c:pt>
                <c:pt idx="201">
                  <c:v>77.450753000010167</c:v>
                </c:pt>
                <c:pt idx="202">
                  <c:v>81.594797341127816</c:v>
                </c:pt>
                <c:pt idx="203">
                  <c:v>71.511440699853694</c:v>
                </c:pt>
                <c:pt idx="204">
                  <c:v>74.325587939931452</c:v>
                </c:pt>
                <c:pt idx="205">
                  <c:v>76.813733074529679</c:v>
                </c:pt>
                <c:pt idx="206">
                  <c:v>77.315113294088377</c:v>
                </c:pt>
                <c:pt idx="207">
                  <c:v>79.662208318371412</c:v>
                </c:pt>
                <c:pt idx="208">
                  <c:v>76.392945210416926</c:v>
                </c:pt>
                <c:pt idx="209">
                  <c:v>75.145899498486301</c:v>
                </c:pt>
                <c:pt idx="210">
                  <c:v>79.926783144400034</c:v>
                </c:pt>
                <c:pt idx="211">
                  <c:v>72.761072139886664</c:v>
                </c:pt>
                <c:pt idx="212">
                  <c:v>76.038176058700259</c:v>
                </c:pt>
                <c:pt idx="213">
                  <c:v>87.391567267384005</c:v>
                </c:pt>
                <c:pt idx="214">
                  <c:v>48.825373681227234</c:v>
                </c:pt>
                <c:pt idx="215">
                  <c:v>63.330925044279169</c:v>
                </c:pt>
                <c:pt idx="216">
                  <c:v>55.714270747817636</c:v>
                </c:pt>
                <c:pt idx="217">
                  <c:v>62.536478992709526</c:v>
                </c:pt>
                <c:pt idx="218">
                  <c:v>65.459431681258167</c:v>
                </c:pt>
                <c:pt idx="219">
                  <c:v>66.578202664818576</c:v>
                </c:pt>
                <c:pt idx="220">
                  <c:v>66.497932351217713</c:v>
                </c:pt>
                <c:pt idx="221">
                  <c:v>69.303703626105673</c:v>
                </c:pt>
                <c:pt idx="222">
                  <c:v>66.530300487248311</c:v>
                </c:pt>
                <c:pt idx="223">
                  <c:v>67.325822863913388</c:v>
                </c:pt>
                <c:pt idx="224">
                  <c:v>63.365628273424832</c:v>
                </c:pt>
                <c:pt idx="225">
                  <c:v>65.129810862931009</c:v>
                </c:pt>
                <c:pt idx="226">
                  <c:v>69.314667228132308</c:v>
                </c:pt>
                <c:pt idx="227">
                  <c:v>70.163473529913077</c:v>
                </c:pt>
                <c:pt idx="228">
                  <c:v>70.676499990161247</c:v>
                </c:pt>
                <c:pt idx="229">
                  <c:v>69.739551841923372</c:v>
                </c:pt>
                <c:pt idx="230">
                  <c:v>69.835785696721231</c:v>
                </c:pt>
                <c:pt idx="231">
                  <c:v>70.591115084870026</c:v>
                </c:pt>
                <c:pt idx="232">
                  <c:v>72.858730305495314</c:v>
                </c:pt>
                <c:pt idx="233">
                  <c:v>74.318118891224543</c:v>
                </c:pt>
                <c:pt idx="234">
                  <c:v>73.520717560265197</c:v>
                </c:pt>
                <c:pt idx="235">
                  <c:v>73.958075329321559</c:v>
                </c:pt>
                <c:pt idx="236">
                  <c:v>72.971082729653332</c:v>
                </c:pt>
                <c:pt idx="237">
                  <c:v>73.688978212609612</c:v>
                </c:pt>
                <c:pt idx="238">
                  <c:v>74.59762689035702</c:v>
                </c:pt>
                <c:pt idx="239">
                  <c:v>73.979550690535902</c:v>
                </c:pt>
                <c:pt idx="240">
                  <c:v>73.24224299340807</c:v>
                </c:pt>
                <c:pt idx="241">
                  <c:v>70.021388183409741</c:v>
                </c:pt>
                <c:pt idx="242">
                  <c:v>69.735447035581231</c:v>
                </c:pt>
                <c:pt idx="243">
                  <c:v>68.739616247870472</c:v>
                </c:pt>
                <c:pt idx="244">
                  <c:v>65.784806104061957</c:v>
                </c:pt>
                <c:pt idx="245">
                  <c:v>65.883105942800057</c:v>
                </c:pt>
                <c:pt idx="246">
                  <c:v>65.644179669062297</c:v>
                </c:pt>
                <c:pt idx="247">
                  <c:v>64.661428908260064</c:v>
                </c:pt>
                <c:pt idx="248">
                  <c:v>65.148882396192434</c:v>
                </c:pt>
                <c:pt idx="249">
                  <c:v>64.947005055580377</c:v>
                </c:pt>
                <c:pt idx="250">
                  <c:v>65.350299852439278</c:v>
                </c:pt>
                <c:pt idx="251">
                  <c:v>65.78343452179513</c:v>
                </c:pt>
                <c:pt idx="252">
                  <c:v>67.618999983336948</c:v>
                </c:pt>
                <c:pt idx="253">
                  <c:v>64.742409096352276</c:v>
                </c:pt>
                <c:pt idx="254">
                  <c:v>64.102408812703487</c:v>
                </c:pt>
                <c:pt idx="255">
                  <c:v>66.672765533393772</c:v>
                </c:pt>
                <c:pt idx="256">
                  <c:v>67.152235006512839</c:v>
                </c:pt>
                <c:pt idx="257">
                  <c:v>67.735285820878019</c:v>
                </c:pt>
                <c:pt idx="258">
                  <c:v>70.008261854215633</c:v>
                </c:pt>
                <c:pt idx="259">
                  <c:v>69.356515086410525</c:v>
                </c:pt>
                <c:pt idx="260">
                  <c:v>69.231434580114083</c:v>
                </c:pt>
                <c:pt idx="261">
                  <c:v>65.277311005461499</c:v>
                </c:pt>
                <c:pt idx="262">
                  <c:v>67.989013087796678</c:v>
                </c:pt>
                <c:pt idx="263">
                  <c:v>65.985879248313722</c:v>
                </c:pt>
                <c:pt idx="264">
                  <c:v>64.900093292618621</c:v>
                </c:pt>
                <c:pt idx="265">
                  <c:v>66.082496096411674</c:v>
                </c:pt>
                <c:pt idx="266">
                  <c:v>65.141903971240609</c:v>
                </c:pt>
                <c:pt idx="267">
                  <c:v>64.311152476971685</c:v>
                </c:pt>
                <c:pt idx="268">
                  <c:v>64.103363755020581</c:v>
                </c:pt>
                <c:pt idx="269">
                  <c:v>62.9465508741078</c:v>
                </c:pt>
                <c:pt idx="270">
                  <c:v>61.686002816003182</c:v>
                </c:pt>
                <c:pt idx="271">
                  <c:v>60.460731305014136</c:v>
                </c:pt>
                <c:pt idx="272">
                  <c:v>61.109274195281579</c:v>
                </c:pt>
                <c:pt idx="273">
                  <c:v>60.619412752947412</c:v>
                </c:pt>
                <c:pt idx="274">
                  <c:v>60.779505878713877</c:v>
                </c:pt>
                <c:pt idx="275">
                  <c:v>60.166220775057525</c:v>
                </c:pt>
                <c:pt idx="276">
                  <c:v>60.194084308200559</c:v>
                </c:pt>
                <c:pt idx="277">
                  <c:v>60.580376418332534</c:v>
                </c:pt>
                <c:pt idx="278">
                  <c:v>60.719167477167986</c:v>
                </c:pt>
                <c:pt idx="279">
                  <c:v>60.794890676030015</c:v>
                </c:pt>
                <c:pt idx="280">
                  <c:v>59.845151478794854</c:v>
                </c:pt>
                <c:pt idx="281">
                  <c:v>59.328121681136949</c:v>
                </c:pt>
                <c:pt idx="282">
                  <c:v>61.30716724552552</c:v>
                </c:pt>
                <c:pt idx="283">
                  <c:v>59.243512255696238</c:v>
                </c:pt>
                <c:pt idx="284">
                  <c:v>60.865077924559088</c:v>
                </c:pt>
                <c:pt idx="285">
                  <c:v>57.422460497777735</c:v>
                </c:pt>
                <c:pt idx="286">
                  <c:v>58.763255746639715</c:v>
                </c:pt>
                <c:pt idx="287">
                  <c:v>57.006778940238505</c:v>
                </c:pt>
                <c:pt idx="288">
                  <c:v>56.470055834721578</c:v>
                </c:pt>
                <c:pt idx="289">
                  <c:v>54.728175540016522</c:v>
                </c:pt>
                <c:pt idx="290">
                  <c:v>53.539118494631708</c:v>
                </c:pt>
                <c:pt idx="291">
                  <c:v>52.276355074792363</c:v>
                </c:pt>
                <c:pt idx="292">
                  <c:v>53.530218475932159</c:v>
                </c:pt>
                <c:pt idx="293">
                  <c:v>54.343135500165545</c:v>
                </c:pt>
                <c:pt idx="294">
                  <c:v>55.408595516553163</c:v>
                </c:pt>
                <c:pt idx="295">
                  <c:v>57.877695245467407</c:v>
                </c:pt>
                <c:pt idx="296">
                  <c:v>55.94342290002065</c:v>
                </c:pt>
                <c:pt idx="297">
                  <c:v>39.770228527696077</c:v>
                </c:pt>
                <c:pt idx="298">
                  <c:v>39.130217750592827</c:v>
                </c:pt>
                <c:pt idx="299">
                  <c:v>62.973058263360493</c:v>
                </c:pt>
                <c:pt idx="300">
                  <c:v>64.386670273167141</c:v>
                </c:pt>
                <c:pt idx="301">
                  <c:v>41.227315695006979</c:v>
                </c:pt>
                <c:pt idx="302">
                  <c:v>27.038539864720889</c:v>
                </c:pt>
                <c:pt idx="303">
                  <c:v>57.047257714832504</c:v>
                </c:pt>
                <c:pt idx="304">
                  <c:v>76.526836009069754</c:v>
                </c:pt>
                <c:pt idx="305">
                  <c:v>52.906297955339298</c:v>
                </c:pt>
                <c:pt idx="306">
                  <c:v>47.483367396594531</c:v>
                </c:pt>
                <c:pt idx="307">
                  <c:v>45.945050822447598</c:v>
                </c:pt>
                <c:pt idx="308">
                  <c:v>46.437591497212594</c:v>
                </c:pt>
                <c:pt idx="309">
                  <c:v>48.781010421337641</c:v>
                </c:pt>
                <c:pt idx="310">
                  <c:v>59.16430134861605</c:v>
                </c:pt>
                <c:pt idx="311">
                  <c:v>69.142667596688213</c:v>
                </c:pt>
                <c:pt idx="312">
                  <c:v>60.457207067388012</c:v>
                </c:pt>
                <c:pt idx="313">
                  <c:v>62.402282344676898</c:v>
                </c:pt>
                <c:pt idx="314">
                  <c:v>53.684416356534328</c:v>
                </c:pt>
                <c:pt idx="315">
                  <c:v>56.170895546984823</c:v>
                </c:pt>
                <c:pt idx="316">
                  <c:v>50.387981442294738</c:v>
                </c:pt>
                <c:pt idx="317">
                  <c:v>46.163469635283334</c:v>
                </c:pt>
                <c:pt idx="318">
                  <c:v>43.768119774355839</c:v>
                </c:pt>
                <c:pt idx="319">
                  <c:v>47.772806868407194</c:v>
                </c:pt>
                <c:pt idx="320">
                  <c:v>40.833670379548558</c:v>
                </c:pt>
                <c:pt idx="321">
                  <c:v>39.056890853169982</c:v>
                </c:pt>
                <c:pt idx="322">
                  <c:v>38.120032251983169</c:v>
                </c:pt>
                <c:pt idx="323">
                  <c:v>36.971763668920474</c:v>
                </c:pt>
                <c:pt idx="324">
                  <c:v>33.834077359641455</c:v>
                </c:pt>
                <c:pt idx="325">
                  <c:v>31.092487867173283</c:v>
                </c:pt>
                <c:pt idx="326">
                  <c:v>26.372415144588821</c:v>
                </c:pt>
                <c:pt idx="327">
                  <c:v>19.996577277528672</c:v>
                </c:pt>
                <c:pt idx="328">
                  <c:v>23.160017542002201</c:v>
                </c:pt>
                <c:pt idx="329">
                  <c:v>37.056251739641972</c:v>
                </c:pt>
                <c:pt idx="330">
                  <c:v>36.989883668880118</c:v>
                </c:pt>
                <c:pt idx="331">
                  <c:v>31.172200822564449</c:v>
                </c:pt>
                <c:pt idx="332">
                  <c:v>31.912502338279438</c:v>
                </c:pt>
                <c:pt idx="333">
                  <c:v>30.352413365882946</c:v>
                </c:pt>
                <c:pt idx="334">
                  <c:v>25.969806485520337</c:v>
                </c:pt>
                <c:pt idx="335">
                  <c:v>34.57193805889947</c:v>
                </c:pt>
                <c:pt idx="336">
                  <c:v>38.006288288080896</c:v>
                </c:pt>
                <c:pt idx="337">
                  <c:v>41.858425504653432</c:v>
                </c:pt>
                <c:pt idx="338">
                  <c:v>45.149401456954806</c:v>
                </c:pt>
                <c:pt idx="339">
                  <c:v>47.244035590417795</c:v>
                </c:pt>
                <c:pt idx="340">
                  <c:v>56.776768207842892</c:v>
                </c:pt>
                <c:pt idx="341">
                  <c:v>54.276532156648614</c:v>
                </c:pt>
                <c:pt idx="342">
                  <c:v>48.924339904516962</c:v>
                </c:pt>
                <c:pt idx="343">
                  <c:v>49.245966062986597</c:v>
                </c:pt>
                <c:pt idx="344">
                  <c:v>49.568358459712691</c:v>
                </c:pt>
                <c:pt idx="345">
                  <c:v>40.010812301446201</c:v>
                </c:pt>
                <c:pt idx="346">
                  <c:v>45.012332675552237</c:v>
                </c:pt>
                <c:pt idx="347">
                  <c:v>51.061166655653366</c:v>
                </c:pt>
                <c:pt idx="348">
                  <c:v>54.261128773236052</c:v>
                </c:pt>
                <c:pt idx="349">
                  <c:v>53.499435881954597</c:v>
                </c:pt>
                <c:pt idx="350">
                  <c:v>51.945003717110488</c:v>
                </c:pt>
                <c:pt idx="351">
                  <c:v>57.533510837026753</c:v>
                </c:pt>
                <c:pt idx="352">
                  <c:v>49.600073408596188</c:v>
                </c:pt>
                <c:pt idx="353">
                  <c:v>54.85846747832116</c:v>
                </c:pt>
                <c:pt idx="354">
                  <c:v>56.838657003334212</c:v>
                </c:pt>
                <c:pt idx="355">
                  <c:v>52.778591244898323</c:v>
                </c:pt>
                <c:pt idx="356">
                  <c:v>45.682866157511683</c:v>
                </c:pt>
                <c:pt idx="357">
                  <c:v>47.587179769193668</c:v>
                </c:pt>
                <c:pt idx="358">
                  <c:v>46.906871608846451</c:v>
                </c:pt>
                <c:pt idx="359">
                  <c:v>41.857777015338279</c:v>
                </c:pt>
                <c:pt idx="360">
                  <c:v>38.45222204220385</c:v>
                </c:pt>
                <c:pt idx="361">
                  <c:v>39.410724711565329</c:v>
                </c:pt>
                <c:pt idx="362">
                  <c:v>49.541490289672311</c:v>
                </c:pt>
                <c:pt idx="363">
                  <c:v>44.230618051153108</c:v>
                </c:pt>
                <c:pt idx="364">
                  <c:v>42.686979965079992</c:v>
                </c:pt>
                <c:pt idx="365">
                  <c:v>39.70080902712386</c:v>
                </c:pt>
                <c:pt idx="366">
                  <c:v>41.934425858696407</c:v>
                </c:pt>
                <c:pt idx="367">
                  <c:v>40.331481614225289</c:v>
                </c:pt>
                <c:pt idx="368">
                  <c:v>35.328351172329988</c:v>
                </c:pt>
                <c:pt idx="369">
                  <c:v>36.238913990660073</c:v>
                </c:pt>
                <c:pt idx="370">
                  <c:v>33.060845303161969</c:v>
                </c:pt>
                <c:pt idx="371">
                  <c:v>35.367022111221914</c:v>
                </c:pt>
                <c:pt idx="372">
                  <c:v>33.640912590233128</c:v>
                </c:pt>
                <c:pt idx="373">
                  <c:v>35.23765728609267</c:v>
                </c:pt>
                <c:pt idx="374">
                  <c:v>42.713523419569569</c:v>
                </c:pt>
                <c:pt idx="375">
                  <c:v>41.792789610587299</c:v>
                </c:pt>
                <c:pt idx="376">
                  <c:v>44.843658396165061</c:v>
                </c:pt>
                <c:pt idx="377">
                  <c:v>41.526529721635974</c:v>
                </c:pt>
                <c:pt idx="378">
                  <c:v>43.100210542787714</c:v>
                </c:pt>
                <c:pt idx="379">
                  <c:v>41.319444930134402</c:v>
                </c:pt>
                <c:pt idx="380">
                  <c:v>41.227601363387734</c:v>
                </c:pt>
                <c:pt idx="381">
                  <c:v>37.363868188881284</c:v>
                </c:pt>
                <c:pt idx="382">
                  <c:v>39.646111483076822</c:v>
                </c:pt>
                <c:pt idx="383">
                  <c:v>36.882700357314825</c:v>
                </c:pt>
                <c:pt idx="384">
                  <c:v>41.655578392886383</c:v>
                </c:pt>
                <c:pt idx="385">
                  <c:v>39.634848485050263</c:v>
                </c:pt>
                <c:pt idx="386">
                  <c:v>37.905323756648308</c:v>
                </c:pt>
                <c:pt idx="387">
                  <c:v>34.215611899505973</c:v>
                </c:pt>
                <c:pt idx="388">
                  <c:v>36.277781840715008</c:v>
                </c:pt>
                <c:pt idx="389">
                  <c:v>36.827021138934526</c:v>
                </c:pt>
                <c:pt idx="390">
                  <c:v>38.042473680278867</c:v>
                </c:pt>
                <c:pt idx="391">
                  <c:v>37.726946276554955</c:v>
                </c:pt>
                <c:pt idx="392">
                  <c:v>30.446284833625732</c:v>
                </c:pt>
                <c:pt idx="393">
                  <c:v>29.755726438792159</c:v>
                </c:pt>
                <c:pt idx="394">
                  <c:v>24.065860872036744</c:v>
                </c:pt>
                <c:pt idx="395">
                  <c:v>20.848468040255128</c:v>
                </c:pt>
                <c:pt idx="396">
                  <c:v>26.339246365896869</c:v>
                </c:pt>
                <c:pt idx="397">
                  <c:v>33.186912811782207</c:v>
                </c:pt>
                <c:pt idx="398">
                  <c:v>24.844753258870533</c:v>
                </c:pt>
                <c:pt idx="399">
                  <c:v>26.780746679501306</c:v>
                </c:pt>
                <c:pt idx="400">
                  <c:v>24.185924544042635</c:v>
                </c:pt>
                <c:pt idx="401">
                  <c:v>27.013224357258174</c:v>
                </c:pt>
                <c:pt idx="402">
                  <c:v>26.695327224293024</c:v>
                </c:pt>
                <c:pt idx="403">
                  <c:v>25.47704671709662</c:v>
                </c:pt>
                <c:pt idx="404">
                  <c:v>23.801690734158811</c:v>
                </c:pt>
                <c:pt idx="405">
                  <c:v>22.276429058229063</c:v>
                </c:pt>
                <c:pt idx="406">
                  <c:v>24.991970346877849</c:v>
                </c:pt>
                <c:pt idx="407">
                  <c:v>22.175443737088194</c:v>
                </c:pt>
                <c:pt idx="408">
                  <c:v>23.830826477300576</c:v>
                </c:pt>
                <c:pt idx="409">
                  <c:v>28.562443419796644</c:v>
                </c:pt>
                <c:pt idx="410">
                  <c:v>24.935701510766982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5A-4DE9-945C-B4FDDA862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'015C'!$BB$12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'015C'!$J$14:$J$425</c:f>
              <c:numCache>
                <c:formatCode>0.0</c:formatCode>
                <c:ptCount val="412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cat>
          <c:val>
            <c:numRef>
              <c:f>'015C'!$BB$14:$BB$425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8-410D-8321-DF17F3BF9D18}"/>
            </c:ext>
          </c:extLst>
        </c:ser>
        <c:ser>
          <c:idx val="1"/>
          <c:order val="1"/>
          <c:tx>
            <c:strRef>
              <c:f>'015C'!$BA$12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'015C'!$J$14:$J$425</c:f>
              <c:numCache>
                <c:formatCode>0.0</c:formatCode>
                <c:ptCount val="412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cat>
          <c:val>
            <c:numRef>
              <c:f>'015C'!$BA$14:$BA$425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100</c:v>
                </c:pt>
                <c:pt idx="39">
                  <c:v>100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100</c:v>
                </c:pt>
                <c:pt idx="318">
                  <c:v>100</c:v>
                </c:pt>
                <c:pt idx="319">
                  <c:v>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100</c:v>
                </c:pt>
                <c:pt idx="346">
                  <c:v>100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100</c:v>
                </c:pt>
                <c:pt idx="357">
                  <c:v>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8-410D-8321-DF17F3BF9D18}"/>
            </c:ext>
          </c:extLst>
        </c:ser>
        <c:ser>
          <c:idx val="0"/>
          <c:order val="2"/>
          <c:tx>
            <c:strRef>
              <c:f>'015C'!$AZ$12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'015C'!$J$14:$J$425</c:f>
              <c:numCache>
                <c:formatCode>0.0</c:formatCode>
                <c:ptCount val="412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cat>
          <c:val>
            <c:numRef>
              <c:f>'015C'!$AZ$14:$AZ$425</c:f>
              <c:numCache>
                <c:formatCode>General</c:formatCode>
                <c:ptCount val="4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0</c:v>
                </c:pt>
                <c:pt idx="318">
                  <c:v>0</c:v>
                </c:pt>
                <c:pt idx="319">
                  <c:v>100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0</c:v>
                </c:pt>
                <c:pt idx="346">
                  <c:v>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0</c:v>
                </c:pt>
                <c:pt idx="357">
                  <c:v>100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100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8-410D-8321-DF17F3BF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'015C'!$BE$12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'015C'!$J$14:$J$425</c:f>
              <c:numCache>
                <c:formatCode>0.0</c:formatCode>
                <c:ptCount val="412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cat>
          <c:val>
            <c:numRef>
              <c:f>'015C'!$BE$14:$BE$425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100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A6-47CF-9692-7B0499508212}"/>
            </c:ext>
          </c:extLst>
        </c:ser>
        <c:ser>
          <c:idx val="1"/>
          <c:order val="1"/>
          <c:tx>
            <c:strRef>
              <c:f>'015C'!$BD$12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'015C'!$J$14:$J$425</c:f>
              <c:numCache>
                <c:formatCode>0.0</c:formatCode>
                <c:ptCount val="412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cat>
          <c:val>
            <c:numRef>
              <c:f>'015C'!$BD$14:$BD$425</c:f>
              <c:numCache>
                <c:formatCode>General</c:formatCode>
                <c:ptCount val="4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100</c:v>
                </c:pt>
                <c:pt idx="21">
                  <c:v>100</c:v>
                </c:pt>
                <c:pt idx="22">
                  <c:v>0</c:v>
                </c:pt>
                <c:pt idx="23">
                  <c:v>100</c:v>
                </c:pt>
                <c:pt idx="24">
                  <c:v>0</c:v>
                </c:pt>
                <c:pt idx="25">
                  <c:v>0</c:v>
                </c:pt>
                <c:pt idx="26">
                  <c:v>100</c:v>
                </c:pt>
                <c:pt idx="27">
                  <c:v>100</c:v>
                </c:pt>
                <c:pt idx="28">
                  <c:v>0</c:v>
                </c:pt>
                <c:pt idx="29">
                  <c:v>100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100</c:v>
                </c:pt>
                <c:pt idx="39">
                  <c:v>100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100</c:v>
                </c:pt>
                <c:pt idx="80">
                  <c:v>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0</c:v>
                </c:pt>
                <c:pt idx="85">
                  <c:v>100</c:v>
                </c:pt>
                <c:pt idx="86">
                  <c:v>0</c:v>
                </c:pt>
                <c:pt idx="87">
                  <c:v>100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100</c:v>
                </c:pt>
                <c:pt idx="361">
                  <c:v>100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100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A6-47CF-9692-7B0499508212}"/>
            </c:ext>
          </c:extLst>
        </c:ser>
        <c:ser>
          <c:idx val="0"/>
          <c:order val="2"/>
          <c:tx>
            <c:strRef>
              <c:f>'015C'!$BC$12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'015C'!$J$14:$J$425</c:f>
              <c:numCache>
                <c:formatCode>0.0</c:formatCode>
                <c:ptCount val="412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cat>
          <c:val>
            <c:numRef>
              <c:f>'015C'!$BC$14:$BC$425</c:f>
              <c:numCache>
                <c:formatCode>General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0</c:v>
                </c:pt>
                <c:pt idx="21">
                  <c:v>0</c:v>
                </c:pt>
                <c:pt idx="22">
                  <c:v>100</c:v>
                </c:pt>
                <c:pt idx="23">
                  <c:v>0</c:v>
                </c:pt>
                <c:pt idx="24">
                  <c:v>100</c:v>
                </c:pt>
                <c:pt idx="25">
                  <c:v>100</c:v>
                </c:pt>
                <c:pt idx="26">
                  <c:v>0</c:v>
                </c:pt>
                <c:pt idx="27">
                  <c:v>0</c:v>
                </c:pt>
                <c:pt idx="28">
                  <c:v>100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0</c:v>
                </c:pt>
                <c:pt idx="39">
                  <c:v>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100</c:v>
                </c:pt>
                <c:pt idx="85">
                  <c:v>0</c:v>
                </c:pt>
                <c:pt idx="86">
                  <c:v>100</c:v>
                </c:pt>
                <c:pt idx="87">
                  <c:v>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100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0</c:v>
                </c:pt>
                <c:pt idx="361">
                  <c:v>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100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A6-47CF-9692-7B0499508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'015C'!$O$14:$O$903</c:f>
              <c:numCache>
                <c:formatCode>0.0</c:formatCode>
                <c:ptCount val="890"/>
                <c:pt idx="0">
                  <c:v>0.58163841807908645</c:v>
                </c:pt>
                <c:pt idx="1">
                  <c:v>0.61167608286252884</c:v>
                </c:pt>
                <c:pt idx="2">
                  <c:v>0.5461393596986821</c:v>
                </c:pt>
                <c:pt idx="3">
                  <c:v>0.7427495291902223</c:v>
                </c:pt>
                <c:pt idx="4">
                  <c:v>0.50790960451976663</c:v>
                </c:pt>
                <c:pt idx="5">
                  <c:v>0.53794726930320902</c:v>
                </c:pt>
                <c:pt idx="6">
                  <c:v>0.69359698681732218</c:v>
                </c:pt>
                <c:pt idx="7">
                  <c:v>0.66902071563090226</c:v>
                </c:pt>
                <c:pt idx="8">
                  <c:v>0.54887005649719356</c:v>
                </c:pt>
                <c:pt idx="9">
                  <c:v>0.62806026365347545</c:v>
                </c:pt>
                <c:pt idx="10">
                  <c:v>0.60075329566854441</c:v>
                </c:pt>
                <c:pt idx="11">
                  <c:v>0.69905838041428414</c:v>
                </c:pt>
                <c:pt idx="12">
                  <c:v>0.64717514124293318</c:v>
                </c:pt>
                <c:pt idx="13">
                  <c:v>2.3074387947269495</c:v>
                </c:pt>
                <c:pt idx="14">
                  <c:v>2.2774011299435064</c:v>
                </c:pt>
                <c:pt idx="15">
                  <c:v>1.8459510357815108</c:v>
                </c:pt>
                <c:pt idx="16">
                  <c:v>1.3271186440677596</c:v>
                </c:pt>
                <c:pt idx="17">
                  <c:v>0.85470809792845803</c:v>
                </c:pt>
                <c:pt idx="18">
                  <c:v>0.99124293785311346</c:v>
                </c:pt>
                <c:pt idx="19">
                  <c:v>1.1769303201506691</c:v>
                </c:pt>
                <c:pt idx="20">
                  <c:v>14.153201506591348</c:v>
                </c:pt>
                <c:pt idx="21">
                  <c:v>12.372787193973625</c:v>
                </c:pt>
                <c:pt idx="22">
                  <c:v>0.7427495291902223</c:v>
                </c:pt>
                <c:pt idx="23">
                  <c:v>3.2031073446327731</c:v>
                </c:pt>
                <c:pt idx="24">
                  <c:v>0.7427495291902223</c:v>
                </c:pt>
                <c:pt idx="25">
                  <c:v>2.3074387947269495</c:v>
                </c:pt>
                <c:pt idx="26">
                  <c:v>4.1206214689265668</c:v>
                </c:pt>
                <c:pt idx="27">
                  <c:v>3.7983992467042946</c:v>
                </c:pt>
                <c:pt idx="28">
                  <c:v>1.0349340866289909</c:v>
                </c:pt>
                <c:pt idx="29">
                  <c:v>8.5361581920904133</c:v>
                </c:pt>
                <c:pt idx="30">
                  <c:v>1.2479284369114776</c:v>
                </c:pt>
                <c:pt idx="31">
                  <c:v>0.37410546139356188</c:v>
                </c:pt>
                <c:pt idx="32">
                  <c:v>1.3080037664783626</c:v>
                </c:pt>
                <c:pt idx="33">
                  <c:v>1.1332391713747307</c:v>
                </c:pt>
                <c:pt idx="34">
                  <c:v>1.1414312617702647</c:v>
                </c:pt>
                <c:pt idx="35">
                  <c:v>1.0349340866289909</c:v>
                </c:pt>
                <c:pt idx="36">
                  <c:v>0.99943502824858654</c:v>
                </c:pt>
                <c:pt idx="37">
                  <c:v>1.1113935969868221</c:v>
                </c:pt>
                <c:pt idx="38">
                  <c:v>19.852165725047076</c:v>
                </c:pt>
                <c:pt idx="39">
                  <c:v>19.568173258003778</c:v>
                </c:pt>
                <c:pt idx="40">
                  <c:v>1.1004708097928375</c:v>
                </c:pt>
                <c:pt idx="41">
                  <c:v>0.99943502824858654</c:v>
                </c:pt>
                <c:pt idx="42">
                  <c:v>0.99943502824858654</c:v>
                </c:pt>
                <c:pt idx="43">
                  <c:v>1.2015065913370888</c:v>
                </c:pt>
                <c:pt idx="44">
                  <c:v>1.1004708097928375</c:v>
                </c:pt>
                <c:pt idx="45">
                  <c:v>0.99943502824858654</c:v>
                </c:pt>
                <c:pt idx="46">
                  <c:v>0.99943502824858654</c:v>
                </c:pt>
                <c:pt idx="47">
                  <c:v>0.95301318267419766</c:v>
                </c:pt>
                <c:pt idx="48">
                  <c:v>1.1632768361581729</c:v>
                </c:pt>
                <c:pt idx="49">
                  <c:v>0.99397363465156396</c:v>
                </c:pt>
                <c:pt idx="50">
                  <c:v>1.0158192090395333</c:v>
                </c:pt>
                <c:pt idx="51">
                  <c:v>1.040395480225953</c:v>
                </c:pt>
                <c:pt idx="52">
                  <c:v>1.1004708097928375</c:v>
                </c:pt>
                <c:pt idx="53">
                  <c:v>1.5401129943502465</c:v>
                </c:pt>
                <c:pt idx="54">
                  <c:v>4.2899246704331153</c:v>
                </c:pt>
                <c:pt idx="55">
                  <c:v>1.2124293785310734</c:v>
                </c:pt>
                <c:pt idx="56">
                  <c:v>0.84378531073447349</c:v>
                </c:pt>
                <c:pt idx="57">
                  <c:v>1.7258003766478018</c:v>
                </c:pt>
                <c:pt idx="58">
                  <c:v>1.6575329566855044</c:v>
                </c:pt>
                <c:pt idx="59">
                  <c:v>1.403578154425591</c:v>
                </c:pt>
                <c:pt idx="60">
                  <c:v>1.7776836158192135</c:v>
                </c:pt>
                <c:pt idx="61">
                  <c:v>1.9251412429378532</c:v>
                </c:pt>
                <c:pt idx="62">
                  <c:v>1.7312617702448245</c:v>
                </c:pt>
                <c:pt idx="63">
                  <c:v>1.6984934086628707</c:v>
                </c:pt>
                <c:pt idx="64">
                  <c:v>1.8322975517890752</c:v>
                </c:pt>
                <c:pt idx="65">
                  <c:v>1.7804143126176639</c:v>
                </c:pt>
                <c:pt idx="66">
                  <c:v>2.1517890772127752</c:v>
                </c:pt>
                <c:pt idx="67">
                  <c:v>2.2309792843691176</c:v>
                </c:pt>
                <c:pt idx="68">
                  <c:v>2.0644067796610197</c:v>
                </c:pt>
                <c:pt idx="69">
                  <c:v>1.4226930320150488</c:v>
                </c:pt>
                <c:pt idx="70">
                  <c:v>1.2752354048964087</c:v>
                </c:pt>
                <c:pt idx="71">
                  <c:v>0.97485875706216674</c:v>
                </c:pt>
                <c:pt idx="72">
                  <c:v>0.93116760828622858</c:v>
                </c:pt>
                <c:pt idx="73">
                  <c:v>0.98032015065912892</c:v>
                </c:pt>
                <c:pt idx="74">
                  <c:v>1.0922787193973642</c:v>
                </c:pt>
                <c:pt idx="75">
                  <c:v>0.92024482109224404</c:v>
                </c:pt>
                <c:pt idx="76">
                  <c:v>0.98305084745764015</c:v>
                </c:pt>
                <c:pt idx="77">
                  <c:v>1.0158192090395333</c:v>
                </c:pt>
                <c:pt idx="78">
                  <c:v>2.1954802259887134</c:v>
                </c:pt>
                <c:pt idx="79">
                  <c:v>6.1795668549905649</c:v>
                </c:pt>
                <c:pt idx="80">
                  <c:v>12.370056497175113</c:v>
                </c:pt>
                <c:pt idx="81">
                  <c:v>9.9096986817325607</c:v>
                </c:pt>
                <c:pt idx="82">
                  <c:v>4.0550847457627199</c:v>
                </c:pt>
                <c:pt idx="83">
                  <c:v>5.909227871939704</c:v>
                </c:pt>
                <c:pt idx="84">
                  <c:v>2.55593220338984</c:v>
                </c:pt>
                <c:pt idx="85">
                  <c:v>3.0720338983050799</c:v>
                </c:pt>
                <c:pt idx="86">
                  <c:v>2.9354990583804246</c:v>
                </c:pt>
                <c:pt idx="87">
                  <c:v>4.0168549905838047</c:v>
                </c:pt>
                <c:pt idx="88">
                  <c:v>1.9224105461393419</c:v>
                </c:pt>
                <c:pt idx="89">
                  <c:v>2.0671374764595312</c:v>
                </c:pt>
                <c:pt idx="90">
                  <c:v>2.0016007532956848</c:v>
                </c:pt>
                <c:pt idx="91">
                  <c:v>2.198210922787164</c:v>
                </c:pt>
                <c:pt idx="92">
                  <c:v>15.351977401129927</c:v>
                </c:pt>
                <c:pt idx="93">
                  <c:v>30.679378531073432</c:v>
                </c:pt>
                <c:pt idx="94">
                  <c:v>32.178531073446308</c:v>
                </c:pt>
                <c:pt idx="95">
                  <c:v>34.106403013182678</c:v>
                </c:pt>
                <c:pt idx="96">
                  <c:v>38.724011299435027</c:v>
                </c:pt>
                <c:pt idx="97">
                  <c:v>26.424952919020722</c:v>
                </c:pt>
                <c:pt idx="98">
                  <c:v>12.725047080979277</c:v>
                </c:pt>
                <c:pt idx="99">
                  <c:v>5.8436911487758572</c:v>
                </c:pt>
                <c:pt idx="100">
                  <c:v>3.4625235404896491</c:v>
                </c:pt>
                <c:pt idx="101">
                  <c:v>2.6132768361582137</c:v>
                </c:pt>
                <c:pt idx="102">
                  <c:v>1.9306026365348152</c:v>
                </c:pt>
                <c:pt idx="103">
                  <c:v>1.8268361581920527</c:v>
                </c:pt>
                <c:pt idx="104">
                  <c:v>1.7585687382297555</c:v>
                </c:pt>
                <c:pt idx="105">
                  <c:v>1.7394538606402978</c:v>
                </c:pt>
                <c:pt idx="106">
                  <c:v>1.6848399246704358</c:v>
                </c:pt>
                <c:pt idx="107">
                  <c:v>1.7503766478342824</c:v>
                </c:pt>
                <c:pt idx="108">
                  <c:v>1.6984934086628707</c:v>
                </c:pt>
                <c:pt idx="109">
                  <c:v>1.6766478342749622</c:v>
                </c:pt>
                <c:pt idx="110">
                  <c:v>1.687570621468947</c:v>
                </c:pt>
                <c:pt idx="111">
                  <c:v>1.6903013182673974</c:v>
                </c:pt>
                <c:pt idx="112">
                  <c:v>1.6957627118644198</c:v>
                </c:pt>
                <c:pt idx="113">
                  <c:v>1.706685499058344</c:v>
                </c:pt>
                <c:pt idx="114">
                  <c:v>1.723069679849351</c:v>
                </c:pt>
                <c:pt idx="115">
                  <c:v>1.8732580037664417</c:v>
                </c:pt>
                <c:pt idx="116">
                  <c:v>1.8732580037664417</c:v>
                </c:pt>
                <c:pt idx="117">
                  <c:v>1.9469868173257616</c:v>
                </c:pt>
                <c:pt idx="118">
                  <c:v>3.4625235404896491</c:v>
                </c:pt>
                <c:pt idx="119">
                  <c:v>2.2364406779660797</c:v>
                </c:pt>
                <c:pt idx="120">
                  <c:v>2.0070621468926468</c:v>
                </c:pt>
                <c:pt idx="121">
                  <c:v>2.0425612052730511</c:v>
                </c:pt>
                <c:pt idx="122">
                  <c:v>3.0556497175141333</c:v>
                </c:pt>
                <c:pt idx="123">
                  <c:v>2.0780602636534553</c:v>
                </c:pt>
                <c:pt idx="124">
                  <c:v>2.0289077212806159</c:v>
                </c:pt>
                <c:pt idx="125">
                  <c:v>2.0125235404896085</c:v>
                </c:pt>
                <c:pt idx="126">
                  <c:v>2.023446327683593</c:v>
                </c:pt>
                <c:pt idx="127">
                  <c:v>1.9196798493408307</c:v>
                </c:pt>
                <c:pt idx="128">
                  <c:v>2.1490583804143246</c:v>
                </c:pt>
                <c:pt idx="129">
                  <c:v>1.9306026365348152</c:v>
                </c:pt>
                <c:pt idx="130">
                  <c:v>1.8896421845574489</c:v>
                </c:pt>
                <c:pt idx="131">
                  <c:v>1.9333333333333265</c:v>
                </c:pt>
                <c:pt idx="132">
                  <c:v>1.8978342749529222</c:v>
                </c:pt>
                <c:pt idx="133">
                  <c:v>1.9742937853107534</c:v>
                </c:pt>
                <c:pt idx="134">
                  <c:v>1.7913370998116485</c:v>
                </c:pt>
                <c:pt idx="135">
                  <c:v>2.0097928436911578</c:v>
                </c:pt>
                <c:pt idx="136">
                  <c:v>2.1627118644067598</c:v>
                </c:pt>
                <c:pt idx="137">
                  <c:v>1.9551789077212958</c:v>
                </c:pt>
                <c:pt idx="138">
                  <c:v>1.9005649717514337</c:v>
                </c:pt>
                <c:pt idx="139">
                  <c:v>1.9415254237287998</c:v>
                </c:pt>
                <c:pt idx="140">
                  <c:v>1.977024482109204</c:v>
                </c:pt>
                <c:pt idx="141">
                  <c:v>1.9224105461393419</c:v>
                </c:pt>
                <c:pt idx="142">
                  <c:v>1.9497175141242729</c:v>
                </c:pt>
                <c:pt idx="143">
                  <c:v>1.9715630885122419</c:v>
                </c:pt>
                <c:pt idx="144">
                  <c:v>2.0562146892655466</c:v>
                </c:pt>
                <c:pt idx="145">
                  <c:v>2.1790960451977064</c:v>
                </c:pt>
                <c:pt idx="146">
                  <c:v>2.2091337099811486</c:v>
                </c:pt>
                <c:pt idx="147">
                  <c:v>2.1736346516007443</c:v>
                </c:pt>
                <c:pt idx="148">
                  <c:v>2.2473634651600642</c:v>
                </c:pt>
                <c:pt idx="149">
                  <c:v>2.3675141242937729</c:v>
                </c:pt>
                <c:pt idx="150">
                  <c:v>2.5340866290018713</c:v>
                </c:pt>
                <c:pt idx="151">
                  <c:v>2.2309792843691176</c:v>
                </c:pt>
                <c:pt idx="152">
                  <c:v>2.023446327683593</c:v>
                </c:pt>
                <c:pt idx="153">
                  <c:v>2.1217514124293935</c:v>
                </c:pt>
                <c:pt idx="154">
                  <c:v>2.2227871939736441</c:v>
                </c:pt>
                <c:pt idx="155">
                  <c:v>2.4248587570621467</c:v>
                </c:pt>
                <c:pt idx="156">
                  <c:v>2.38389830508472</c:v>
                </c:pt>
                <c:pt idx="157">
                  <c:v>2.4849340866289706</c:v>
                </c:pt>
                <c:pt idx="158">
                  <c:v>2.4603578154425505</c:v>
                </c:pt>
                <c:pt idx="159">
                  <c:v>2.4439736346516048</c:v>
                </c:pt>
                <c:pt idx="160">
                  <c:v>2.4576271186440395</c:v>
                </c:pt>
                <c:pt idx="161">
                  <c:v>2.4439736346516048</c:v>
                </c:pt>
                <c:pt idx="162">
                  <c:v>2.38389830508472</c:v>
                </c:pt>
                <c:pt idx="163">
                  <c:v>2.4275894538606582</c:v>
                </c:pt>
                <c:pt idx="164">
                  <c:v>2.4412429378530933</c:v>
                </c:pt>
                <c:pt idx="165">
                  <c:v>2.4357815442561312</c:v>
                </c:pt>
                <c:pt idx="166">
                  <c:v>2.5368173258003823</c:v>
                </c:pt>
                <c:pt idx="167">
                  <c:v>2.5586629001882906</c:v>
                </c:pt>
                <c:pt idx="168">
                  <c:v>2.4139359698681617</c:v>
                </c:pt>
                <c:pt idx="169">
                  <c:v>2.2528248587570263</c:v>
                </c:pt>
                <c:pt idx="170">
                  <c:v>2.2692090395480333</c:v>
                </c:pt>
                <c:pt idx="171">
                  <c:v>2.4576271186440395</c:v>
                </c:pt>
                <c:pt idx="172">
                  <c:v>2.6078154425611908</c:v>
                </c:pt>
                <c:pt idx="173">
                  <c:v>2.7853107344632733</c:v>
                </c:pt>
                <c:pt idx="174">
                  <c:v>2.8399246704331356</c:v>
                </c:pt>
                <c:pt idx="175">
                  <c:v>2.902730696798471</c:v>
                </c:pt>
                <c:pt idx="176">
                  <c:v>2.8563088512240817</c:v>
                </c:pt>
                <c:pt idx="177">
                  <c:v>2.7935028248587468</c:v>
                </c:pt>
                <c:pt idx="178">
                  <c:v>2.7935028248587468</c:v>
                </c:pt>
                <c:pt idx="179">
                  <c:v>2.7989642184557089</c:v>
                </c:pt>
                <c:pt idx="180">
                  <c:v>2.8508474576271201</c:v>
                </c:pt>
                <c:pt idx="181">
                  <c:v>2.8535781544256311</c:v>
                </c:pt>
                <c:pt idx="182">
                  <c:v>2.9354990583804246</c:v>
                </c:pt>
                <c:pt idx="183">
                  <c:v>2.9136534839924555</c:v>
                </c:pt>
                <c:pt idx="184">
                  <c:v>2.905461393596982</c:v>
                </c:pt>
                <c:pt idx="185">
                  <c:v>2.842655367231647</c:v>
                </c:pt>
                <c:pt idx="186">
                  <c:v>2.8535781544256311</c:v>
                </c:pt>
                <c:pt idx="187">
                  <c:v>2.910922787193944</c:v>
                </c:pt>
                <c:pt idx="188">
                  <c:v>2.9218455743879286</c:v>
                </c:pt>
                <c:pt idx="189">
                  <c:v>2.9136534839924555</c:v>
                </c:pt>
                <c:pt idx="190">
                  <c:v>2.9491525423728597</c:v>
                </c:pt>
                <c:pt idx="191">
                  <c:v>2.9819209039548138</c:v>
                </c:pt>
                <c:pt idx="192">
                  <c:v>3.0119585687381951</c:v>
                </c:pt>
                <c:pt idx="193">
                  <c:v>2.831732580037662</c:v>
                </c:pt>
                <c:pt idx="194">
                  <c:v>2.8153483992467154</c:v>
                </c:pt>
                <c:pt idx="195">
                  <c:v>2.8672316384180663</c:v>
                </c:pt>
                <c:pt idx="196">
                  <c:v>3.091148775894538</c:v>
                </c:pt>
                <c:pt idx="197">
                  <c:v>3.0611111111110954</c:v>
                </c:pt>
                <c:pt idx="198">
                  <c:v>3.178531073446293</c:v>
                </c:pt>
                <c:pt idx="199">
                  <c:v>3.2003766478342621</c:v>
                </c:pt>
                <c:pt idx="200">
                  <c:v>3.099340866290011</c:v>
                </c:pt>
                <c:pt idx="201">
                  <c:v>3.093879472693049</c:v>
                </c:pt>
                <c:pt idx="202">
                  <c:v>3.0638418079096068</c:v>
                </c:pt>
                <c:pt idx="203">
                  <c:v>3.36694915254236</c:v>
                </c:pt>
                <c:pt idx="204">
                  <c:v>3.3341807909604664</c:v>
                </c:pt>
                <c:pt idx="205">
                  <c:v>3.3587570621468861</c:v>
                </c:pt>
                <c:pt idx="206">
                  <c:v>3.4215630885122215</c:v>
                </c:pt>
                <c:pt idx="207">
                  <c:v>3.3369114877589179</c:v>
                </c:pt>
                <c:pt idx="208">
                  <c:v>3.4106403013182369</c:v>
                </c:pt>
                <c:pt idx="209">
                  <c:v>3.5280602636534955</c:v>
                </c:pt>
                <c:pt idx="210">
                  <c:v>3.4870998116760688</c:v>
                </c:pt>
                <c:pt idx="211">
                  <c:v>3.5935969868173423</c:v>
                </c:pt>
                <c:pt idx="212">
                  <c:v>3.3997175141243137</c:v>
                </c:pt>
                <c:pt idx="213">
                  <c:v>3.4898305084745802</c:v>
                </c:pt>
                <c:pt idx="214">
                  <c:v>5.2402071563088626</c:v>
                </c:pt>
                <c:pt idx="215">
                  <c:v>3.885781544256111</c:v>
                </c:pt>
                <c:pt idx="216">
                  <c:v>3.9267419962335381</c:v>
                </c:pt>
                <c:pt idx="217">
                  <c:v>3.8420903954802328</c:v>
                </c:pt>
                <c:pt idx="218">
                  <c:v>3.8448210922786838</c:v>
                </c:pt>
                <c:pt idx="219">
                  <c:v>3.7192090395480131</c:v>
                </c:pt>
                <c:pt idx="220">
                  <c:v>3.7355932203389597</c:v>
                </c:pt>
                <c:pt idx="221">
                  <c:v>3.6236346516007236</c:v>
                </c:pt>
                <c:pt idx="222">
                  <c:v>3.7410546139359826</c:v>
                </c:pt>
                <c:pt idx="223">
                  <c:v>3.7437853107344332</c:v>
                </c:pt>
                <c:pt idx="224">
                  <c:v>3.8093220338982792</c:v>
                </c:pt>
                <c:pt idx="225">
                  <c:v>3.8011299435028061</c:v>
                </c:pt>
                <c:pt idx="226">
                  <c:v>3.8202448210922637</c:v>
                </c:pt>
                <c:pt idx="227">
                  <c:v>3.7874764595103714</c:v>
                </c:pt>
                <c:pt idx="228">
                  <c:v>3.8366290018832108</c:v>
                </c:pt>
                <c:pt idx="229">
                  <c:v>3.8502824858757063</c:v>
                </c:pt>
                <c:pt idx="230">
                  <c:v>3.8775894538606375</c:v>
                </c:pt>
                <c:pt idx="231">
                  <c:v>3.9540489642184693</c:v>
                </c:pt>
                <c:pt idx="232">
                  <c:v>3.9403954802259724</c:v>
                </c:pt>
                <c:pt idx="233">
                  <c:v>3.8967043314500955</c:v>
                </c:pt>
                <c:pt idx="234">
                  <c:v>3.9103578154425302</c:v>
                </c:pt>
                <c:pt idx="235">
                  <c:v>3.8912429378530726</c:v>
                </c:pt>
                <c:pt idx="236">
                  <c:v>3.9786252354048885</c:v>
                </c:pt>
                <c:pt idx="237">
                  <c:v>4.0113935969867818</c:v>
                </c:pt>
                <c:pt idx="238">
                  <c:v>4.0359698681732619</c:v>
                </c:pt>
                <c:pt idx="239">
                  <c:v>4.1069679849340703</c:v>
                </c:pt>
                <c:pt idx="240">
                  <c:v>4.1479284369114975</c:v>
                </c:pt>
                <c:pt idx="241">
                  <c:v>4.1725047080979181</c:v>
                </c:pt>
                <c:pt idx="242">
                  <c:v>4.2052730696798104</c:v>
                </c:pt>
                <c:pt idx="243">
                  <c:v>4.2653483992466956</c:v>
                </c:pt>
                <c:pt idx="244">
                  <c:v>4.3773069679849312</c:v>
                </c:pt>
                <c:pt idx="245">
                  <c:v>4.4209981167608081</c:v>
                </c:pt>
                <c:pt idx="246">
                  <c:v>4.4646892655366859</c:v>
                </c:pt>
                <c:pt idx="247">
                  <c:v>4.5302259887005327</c:v>
                </c:pt>
                <c:pt idx="248">
                  <c:v>4.5466101694915402</c:v>
                </c:pt>
                <c:pt idx="249">
                  <c:v>4.5411487758945173</c:v>
                </c:pt>
                <c:pt idx="250">
                  <c:v>4.5520715630885018</c:v>
                </c:pt>
                <c:pt idx="251">
                  <c:v>4.6531073446327529</c:v>
                </c:pt>
                <c:pt idx="252">
                  <c:v>4.69406779661018</c:v>
                </c:pt>
                <c:pt idx="253">
                  <c:v>4.8251412429378737</c:v>
                </c:pt>
                <c:pt idx="254">
                  <c:v>4.7623352165724775</c:v>
                </c:pt>
                <c:pt idx="255">
                  <c:v>4.5247645951035702</c:v>
                </c:pt>
                <c:pt idx="256">
                  <c:v>4.3800376647834423</c:v>
                </c:pt>
                <c:pt idx="257">
                  <c:v>4.3718455743879083</c:v>
                </c:pt>
                <c:pt idx="258">
                  <c:v>4.3609227871939842</c:v>
                </c:pt>
                <c:pt idx="259">
                  <c:v>4.40188323917135</c:v>
                </c:pt>
                <c:pt idx="260">
                  <c:v>4.4947269303201285</c:v>
                </c:pt>
                <c:pt idx="261">
                  <c:v>4.584839924670395</c:v>
                </c:pt>
                <c:pt idx="262">
                  <c:v>4.5657250470809982</c:v>
                </c:pt>
                <c:pt idx="263">
                  <c:v>4.7377589453860578</c:v>
                </c:pt>
                <c:pt idx="264">
                  <c:v>4.7541431261770049</c:v>
                </c:pt>
                <c:pt idx="265">
                  <c:v>4.6858757062147065</c:v>
                </c:pt>
                <c:pt idx="266">
                  <c:v>4.7650659133709876</c:v>
                </c:pt>
                <c:pt idx="267">
                  <c:v>4.8306026365348353</c:v>
                </c:pt>
                <c:pt idx="268">
                  <c:v>4.8060263653484157</c:v>
                </c:pt>
                <c:pt idx="269">
                  <c:v>4.8142184557438892</c:v>
                </c:pt>
                <c:pt idx="270">
                  <c:v>4.8169491525423389</c:v>
                </c:pt>
                <c:pt idx="271">
                  <c:v>4.877024482109225</c:v>
                </c:pt>
                <c:pt idx="272">
                  <c:v>4.8142184557438892</c:v>
                </c:pt>
                <c:pt idx="273">
                  <c:v>4.8497175141242934</c:v>
                </c:pt>
                <c:pt idx="274">
                  <c:v>4.8415254237288199</c:v>
                </c:pt>
                <c:pt idx="275">
                  <c:v>4.8797551789077351</c:v>
                </c:pt>
                <c:pt idx="276">
                  <c:v>4.8797551789077351</c:v>
                </c:pt>
                <c:pt idx="277">
                  <c:v>4.9043314500941548</c:v>
                </c:pt>
                <c:pt idx="278">
                  <c:v>4.9043314500941548</c:v>
                </c:pt>
                <c:pt idx="279">
                  <c:v>4.8961393596986822</c:v>
                </c:pt>
                <c:pt idx="280">
                  <c:v>4.9698681732580026</c:v>
                </c:pt>
                <c:pt idx="281">
                  <c:v>5.0326741996233366</c:v>
                </c:pt>
                <c:pt idx="282">
                  <c:v>5.0736346516007647</c:v>
                </c:pt>
                <c:pt idx="283">
                  <c:v>5.1009416195856954</c:v>
                </c:pt>
                <c:pt idx="284">
                  <c:v>5.0709039548022528</c:v>
                </c:pt>
                <c:pt idx="285">
                  <c:v>5.1173258003766424</c:v>
                </c:pt>
                <c:pt idx="286">
                  <c:v>5.0517890772127956</c:v>
                </c:pt>
                <c:pt idx="287">
                  <c:v>5.1719397363465038</c:v>
                </c:pt>
                <c:pt idx="288">
                  <c:v>5.2565913370998087</c:v>
                </c:pt>
                <c:pt idx="289">
                  <c:v>5.2538606403012977</c:v>
                </c:pt>
                <c:pt idx="290">
                  <c:v>5.1173258003766424</c:v>
                </c:pt>
                <c:pt idx="291">
                  <c:v>5.1309792843690776</c:v>
                </c:pt>
                <c:pt idx="292">
                  <c:v>5.0900188323917108</c:v>
                </c:pt>
                <c:pt idx="293">
                  <c:v>5.1309792843690776</c:v>
                </c:pt>
                <c:pt idx="294">
                  <c:v>5.1337099811675886</c:v>
                </c:pt>
                <c:pt idx="295">
                  <c:v>4.9644067796609797</c:v>
                </c:pt>
                <c:pt idx="296">
                  <c:v>5.024482109227864</c:v>
                </c:pt>
                <c:pt idx="297">
                  <c:v>5.0026365348398949</c:v>
                </c:pt>
                <c:pt idx="298">
                  <c:v>4.8988700564971932</c:v>
                </c:pt>
                <c:pt idx="299">
                  <c:v>4.1015065913371087</c:v>
                </c:pt>
                <c:pt idx="300">
                  <c:v>4.0250470809792773</c:v>
                </c:pt>
                <c:pt idx="301">
                  <c:v>4.9999058380414452</c:v>
                </c:pt>
                <c:pt idx="302">
                  <c:v>4.8306026365348353</c:v>
                </c:pt>
                <c:pt idx="303">
                  <c:v>4.4100753295668236</c:v>
                </c:pt>
                <c:pt idx="304">
                  <c:v>3.4324858757062069</c:v>
                </c:pt>
                <c:pt idx="305">
                  <c:v>4.6230696798493112</c:v>
                </c:pt>
                <c:pt idx="306">
                  <c:v>5.207438794726909</c:v>
                </c:pt>
                <c:pt idx="307">
                  <c:v>5.9447269303201686</c:v>
                </c:pt>
                <c:pt idx="308">
                  <c:v>6.3215630885122422</c:v>
                </c:pt>
                <c:pt idx="309">
                  <c:v>6.8540489642184292</c:v>
                </c:pt>
                <c:pt idx="310">
                  <c:v>7.2172316384180668</c:v>
                </c:pt>
                <c:pt idx="311">
                  <c:v>6.8322033898305197</c:v>
                </c:pt>
                <c:pt idx="312">
                  <c:v>7.7497175141243133</c:v>
                </c:pt>
                <c:pt idx="313">
                  <c:v>8.4760828625235298</c:v>
                </c:pt>
                <c:pt idx="314">
                  <c:v>10.059887005649712</c:v>
                </c:pt>
                <c:pt idx="315">
                  <c:v>11.266854990583823</c:v>
                </c:pt>
                <c:pt idx="316">
                  <c:v>12.230790960451946</c:v>
                </c:pt>
                <c:pt idx="317">
                  <c:v>13.809133709981168</c:v>
                </c:pt>
                <c:pt idx="318">
                  <c:v>14.887758945386038</c:v>
                </c:pt>
                <c:pt idx="319">
                  <c:v>15.644161958568755</c:v>
                </c:pt>
                <c:pt idx="320">
                  <c:v>17.167890772128054</c:v>
                </c:pt>
                <c:pt idx="321">
                  <c:v>18.153672316384146</c:v>
                </c:pt>
                <c:pt idx="322">
                  <c:v>19.248681732580021</c:v>
                </c:pt>
                <c:pt idx="323">
                  <c:v>20.029661016949156</c:v>
                </c:pt>
                <c:pt idx="324">
                  <c:v>21.632580037664802</c:v>
                </c:pt>
                <c:pt idx="325">
                  <c:v>22.694821092278726</c:v>
                </c:pt>
                <c:pt idx="326">
                  <c:v>23.587758945386039</c:v>
                </c:pt>
                <c:pt idx="327">
                  <c:v>25.362711864406798</c:v>
                </c:pt>
                <c:pt idx="328">
                  <c:v>24.199435028248569</c:v>
                </c:pt>
                <c:pt idx="329">
                  <c:v>23.098964218455727</c:v>
                </c:pt>
                <c:pt idx="330">
                  <c:v>23.199999999999978</c:v>
                </c:pt>
                <c:pt idx="331">
                  <c:v>26.334839924670394</c:v>
                </c:pt>
                <c:pt idx="332">
                  <c:v>27.039359698681697</c:v>
                </c:pt>
                <c:pt idx="333">
                  <c:v>26.711676082862528</c:v>
                </c:pt>
                <c:pt idx="334">
                  <c:v>27.536346516007544</c:v>
                </c:pt>
                <c:pt idx="335">
                  <c:v>25.542937853107336</c:v>
                </c:pt>
                <c:pt idx="336">
                  <c:v>25.130602636534853</c:v>
                </c:pt>
                <c:pt idx="337">
                  <c:v>25.084180790960463</c:v>
                </c:pt>
                <c:pt idx="338">
                  <c:v>25.269868173258022</c:v>
                </c:pt>
                <c:pt idx="339">
                  <c:v>25.865160075329545</c:v>
                </c:pt>
                <c:pt idx="340">
                  <c:v>26.646139359698683</c:v>
                </c:pt>
                <c:pt idx="341">
                  <c:v>29.283992467043312</c:v>
                </c:pt>
                <c:pt idx="342">
                  <c:v>30.228813559322042</c:v>
                </c:pt>
                <c:pt idx="343">
                  <c:v>29.611676082862491</c:v>
                </c:pt>
                <c:pt idx="344">
                  <c:v>28.617702448210924</c:v>
                </c:pt>
                <c:pt idx="345">
                  <c:v>29.182956685499065</c:v>
                </c:pt>
                <c:pt idx="346">
                  <c:v>26.498681732580039</c:v>
                </c:pt>
                <c:pt idx="347">
                  <c:v>25.207062146892625</c:v>
                </c:pt>
                <c:pt idx="348">
                  <c:v>23.77344632768359</c:v>
                </c:pt>
                <c:pt idx="349">
                  <c:v>23.142655367231605</c:v>
                </c:pt>
                <c:pt idx="350">
                  <c:v>23.407532956685504</c:v>
                </c:pt>
                <c:pt idx="351">
                  <c:v>22.703013182674198</c:v>
                </c:pt>
                <c:pt idx="352">
                  <c:v>23.473069679849349</c:v>
                </c:pt>
                <c:pt idx="353">
                  <c:v>23.161770244821064</c:v>
                </c:pt>
                <c:pt idx="354">
                  <c:v>22.896892655367228</c:v>
                </c:pt>
                <c:pt idx="355">
                  <c:v>22.782203389830478</c:v>
                </c:pt>
                <c:pt idx="356">
                  <c:v>22.711205273069673</c:v>
                </c:pt>
                <c:pt idx="357">
                  <c:v>21.045480225988694</c:v>
                </c:pt>
                <c:pt idx="358">
                  <c:v>20.543032015065886</c:v>
                </c:pt>
                <c:pt idx="359">
                  <c:v>21.201129943502806</c:v>
                </c:pt>
                <c:pt idx="360">
                  <c:v>22.0694915254237</c:v>
                </c:pt>
                <c:pt idx="361">
                  <c:v>21.57796610169488</c:v>
                </c:pt>
                <c:pt idx="362">
                  <c:v>19.985969868173218</c:v>
                </c:pt>
                <c:pt idx="363">
                  <c:v>19.598210922787164</c:v>
                </c:pt>
                <c:pt idx="364">
                  <c:v>19.693785310734455</c:v>
                </c:pt>
                <c:pt idx="365">
                  <c:v>19.762052730696812</c:v>
                </c:pt>
                <c:pt idx="366">
                  <c:v>19.87947269303201</c:v>
                </c:pt>
                <c:pt idx="367">
                  <c:v>20.510263653483996</c:v>
                </c:pt>
                <c:pt idx="368">
                  <c:v>22.028531073446331</c:v>
                </c:pt>
                <c:pt idx="369">
                  <c:v>22.490018832391709</c:v>
                </c:pt>
                <c:pt idx="370">
                  <c:v>22.956967984934046</c:v>
                </c:pt>
                <c:pt idx="371">
                  <c:v>22.399905838041441</c:v>
                </c:pt>
                <c:pt idx="372">
                  <c:v>22.618361581920894</c:v>
                </c:pt>
                <c:pt idx="373">
                  <c:v>22.16233521657248</c:v>
                </c:pt>
                <c:pt idx="374">
                  <c:v>21.706308851224122</c:v>
                </c:pt>
                <c:pt idx="375">
                  <c:v>21.993032015065928</c:v>
                </c:pt>
                <c:pt idx="376">
                  <c:v>21.594350282485888</c:v>
                </c:pt>
                <c:pt idx="377">
                  <c:v>21.326741996233537</c:v>
                </c:pt>
                <c:pt idx="378">
                  <c:v>20.824293785310733</c:v>
                </c:pt>
                <c:pt idx="379">
                  <c:v>21.083709981167608</c:v>
                </c:pt>
                <c:pt idx="380">
                  <c:v>20.532109227871903</c:v>
                </c:pt>
                <c:pt idx="381">
                  <c:v>20.47476459510359</c:v>
                </c:pt>
                <c:pt idx="382">
                  <c:v>19.901318267419978</c:v>
                </c:pt>
                <c:pt idx="383">
                  <c:v>20.450188323917111</c:v>
                </c:pt>
                <c:pt idx="384">
                  <c:v>19.437099811676088</c:v>
                </c:pt>
                <c:pt idx="385">
                  <c:v>18.779001883239168</c:v>
                </c:pt>
                <c:pt idx="386">
                  <c:v>18.852730696798492</c:v>
                </c:pt>
                <c:pt idx="387">
                  <c:v>20.409227871939741</c:v>
                </c:pt>
                <c:pt idx="388">
                  <c:v>21.479661016949137</c:v>
                </c:pt>
                <c:pt idx="389">
                  <c:v>21.457815442561174</c:v>
                </c:pt>
                <c:pt idx="390">
                  <c:v>21.261205273069692</c:v>
                </c:pt>
                <c:pt idx="391">
                  <c:v>21.400470809792857</c:v>
                </c:pt>
                <c:pt idx="392">
                  <c:v>22.099529190207143</c:v>
                </c:pt>
                <c:pt idx="393">
                  <c:v>22.04764595103579</c:v>
                </c:pt>
                <c:pt idx="394">
                  <c:v>22.776741996233518</c:v>
                </c:pt>
                <c:pt idx="395">
                  <c:v>22.530979284369078</c:v>
                </c:pt>
                <c:pt idx="396">
                  <c:v>22.410828625235368</c:v>
                </c:pt>
                <c:pt idx="397">
                  <c:v>20.854331450094175</c:v>
                </c:pt>
                <c:pt idx="398">
                  <c:v>22.828625235404868</c:v>
                </c:pt>
                <c:pt idx="399">
                  <c:v>22.577401129943468</c:v>
                </c:pt>
                <c:pt idx="400">
                  <c:v>22.869585687382294</c:v>
                </c:pt>
                <c:pt idx="401">
                  <c:v>23.129001883239173</c:v>
                </c:pt>
                <c:pt idx="402">
                  <c:v>22.989736346516004</c:v>
                </c:pt>
                <c:pt idx="403">
                  <c:v>23.164500941619576</c:v>
                </c:pt>
                <c:pt idx="404">
                  <c:v>22.741242937853112</c:v>
                </c:pt>
                <c:pt idx="405">
                  <c:v>22.484557438794688</c:v>
                </c:pt>
                <c:pt idx="406">
                  <c:v>21.848305084745739</c:v>
                </c:pt>
                <c:pt idx="407">
                  <c:v>21.815536723163845</c:v>
                </c:pt>
                <c:pt idx="408">
                  <c:v>21.059133709981186</c:v>
                </c:pt>
                <c:pt idx="409">
                  <c:v>20.024199623352139</c:v>
                </c:pt>
                <c:pt idx="410">
                  <c:v>21.919303201506608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BB-4873-9372-77E688DDEE67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'015C'!$P$14:$P$903</c:f>
              <c:numCache>
                <c:formatCode>0.0</c:formatCode>
                <c:ptCount val="890"/>
                <c:pt idx="0">
                  <c:v>0.59109758626576459</c:v>
                </c:pt>
                <c:pt idx="1">
                  <c:v>0.62135625965169949</c:v>
                </c:pt>
                <c:pt idx="2">
                  <c:v>0.55732239498480152</c:v>
                </c:pt>
                <c:pt idx="3">
                  <c:v>0.75477239716581324</c:v>
                </c:pt>
                <c:pt idx="4">
                  <c:v>0.51984406905436054</c:v>
                </c:pt>
                <c:pt idx="5">
                  <c:v>0.55107518029126235</c:v>
                </c:pt>
                <c:pt idx="6">
                  <c:v>0.70738792361285285</c:v>
                </c:pt>
                <c:pt idx="7">
                  <c:v>0.68418190576188631</c:v>
                </c:pt>
                <c:pt idx="8">
                  <c:v>0.56531309652263406</c:v>
                </c:pt>
                <c:pt idx="9">
                  <c:v>0.64025993851106033</c:v>
                </c:pt>
                <c:pt idx="10">
                  <c:v>0.60707414169982932</c:v>
                </c:pt>
                <c:pt idx="11">
                  <c:v>0.71961218044608477</c:v>
                </c:pt>
                <c:pt idx="12">
                  <c:v>0.67555264580296759</c:v>
                </c:pt>
                <c:pt idx="13">
                  <c:v>2.3474855534985868</c:v>
                </c:pt>
                <c:pt idx="14">
                  <c:v>2.3113480512863513</c:v>
                </c:pt>
                <c:pt idx="15">
                  <c:v>1.8765386263664698</c:v>
                </c:pt>
                <c:pt idx="16">
                  <c:v>1.3455507615156324</c:v>
                </c:pt>
                <c:pt idx="17">
                  <c:v>0.87875383387963979</c:v>
                </c:pt>
                <c:pt idx="18">
                  <c:v>1.0078627847605479</c:v>
                </c:pt>
                <c:pt idx="19">
                  <c:v>1.1931081498531186</c:v>
                </c:pt>
                <c:pt idx="20">
                  <c:v>14.142151076466723</c:v>
                </c:pt>
                <c:pt idx="21">
                  <c:v>12.390954101098508</c:v>
                </c:pt>
                <c:pt idx="22">
                  <c:v>0.78434334817930695</c:v>
                </c:pt>
                <c:pt idx="23">
                  <c:v>3.2393969571620382</c:v>
                </c:pt>
                <c:pt idx="24">
                  <c:v>0.7872164600117092</c:v>
                </c:pt>
                <c:pt idx="25">
                  <c:v>2.3455848795171512</c:v>
                </c:pt>
                <c:pt idx="26">
                  <c:v>4.1661050393195191</c:v>
                </c:pt>
                <c:pt idx="27">
                  <c:v>3.8491870235570662</c:v>
                </c:pt>
                <c:pt idx="28">
                  <c:v>1.1008388518922483</c:v>
                </c:pt>
                <c:pt idx="29">
                  <c:v>8.6025933779996517</c:v>
                </c:pt>
                <c:pt idx="30">
                  <c:v>1.3293922077902056</c:v>
                </c:pt>
                <c:pt idx="31">
                  <c:v>0.44544703827813426</c:v>
                </c:pt>
                <c:pt idx="32">
                  <c:v>1.3732897076546411</c:v>
                </c:pt>
                <c:pt idx="33">
                  <c:v>1.2053763792282761</c:v>
                </c:pt>
                <c:pt idx="34">
                  <c:v>1.2192704915681158</c:v>
                </c:pt>
                <c:pt idx="35">
                  <c:v>1.1192267676196226</c:v>
                </c:pt>
                <c:pt idx="36">
                  <c:v>1.097341839152755</c:v>
                </c:pt>
                <c:pt idx="37">
                  <c:v>1.2442639688053008</c:v>
                </c:pt>
                <c:pt idx="38">
                  <c:v>19.994539466772732</c:v>
                </c:pt>
                <c:pt idx="39">
                  <c:v>19.62161313808646</c:v>
                </c:pt>
                <c:pt idx="40">
                  <c:v>1.1798570998081361</c:v>
                </c:pt>
                <c:pt idx="41">
                  <c:v>1.1136522740167001</c:v>
                </c:pt>
                <c:pt idx="42">
                  <c:v>1.1145805101471684</c:v>
                </c:pt>
                <c:pt idx="43">
                  <c:v>1.3054690379495513</c:v>
                </c:pt>
                <c:pt idx="44">
                  <c:v>1.203372415113336</c:v>
                </c:pt>
                <c:pt idx="45">
                  <c:v>1.1031764662585564</c:v>
                </c:pt>
                <c:pt idx="46">
                  <c:v>1.102248230128088</c:v>
                </c:pt>
                <c:pt idx="47">
                  <c:v>1.0541467191747562</c:v>
                </c:pt>
                <c:pt idx="48">
                  <c:v>1.2680349137396083</c:v>
                </c:pt>
                <c:pt idx="49">
                  <c:v>1.1036381032083322</c:v>
                </c:pt>
                <c:pt idx="50">
                  <c:v>1.1233177932918754</c:v>
                </c:pt>
                <c:pt idx="51">
                  <c:v>1.1496179315777364</c:v>
                </c:pt>
                <c:pt idx="52">
                  <c:v>1.2116381368465547</c:v>
                </c:pt>
                <c:pt idx="53">
                  <c:v>1.6535788108698855</c:v>
                </c:pt>
                <c:pt idx="54">
                  <c:v>4.3903067776851996</c:v>
                </c:pt>
                <c:pt idx="55">
                  <c:v>1.3461395830390235</c:v>
                </c:pt>
                <c:pt idx="56">
                  <c:v>0.95000204509235919</c:v>
                </c:pt>
                <c:pt idx="57">
                  <c:v>1.8110654954894003</c:v>
                </c:pt>
                <c:pt idx="58">
                  <c:v>1.7499145525273607</c:v>
                </c:pt>
                <c:pt idx="59">
                  <c:v>1.485572345950301</c:v>
                </c:pt>
                <c:pt idx="60">
                  <c:v>1.8414224967780446</c:v>
                </c:pt>
                <c:pt idx="61">
                  <c:v>1.9819404537784204</c:v>
                </c:pt>
                <c:pt idx="62">
                  <c:v>1.7835524055945451</c:v>
                </c:pt>
                <c:pt idx="63">
                  <c:v>1.7504746319691018</c:v>
                </c:pt>
                <c:pt idx="64">
                  <c:v>1.8842345733748078</c:v>
                </c:pt>
                <c:pt idx="65">
                  <c:v>1.8334121754953605</c:v>
                </c:pt>
                <c:pt idx="66">
                  <c:v>2.2052731590159551</c:v>
                </c:pt>
                <c:pt idx="67">
                  <c:v>2.3040447283531313</c:v>
                </c:pt>
                <c:pt idx="68">
                  <c:v>2.1536058516269843</c:v>
                </c:pt>
                <c:pt idx="69">
                  <c:v>1.519494799906755</c:v>
                </c:pt>
                <c:pt idx="70">
                  <c:v>1.3745124691360306</c:v>
                </c:pt>
                <c:pt idx="71">
                  <c:v>1.0766111176497044</c:v>
                </c:pt>
                <c:pt idx="72">
                  <c:v>1.0617394906387854</c:v>
                </c:pt>
                <c:pt idx="73">
                  <c:v>1.1136325396825926</c:v>
                </c:pt>
                <c:pt idx="74">
                  <c:v>1.2249280826133504</c:v>
                </c:pt>
                <c:pt idx="75">
                  <c:v>1.0532919997927168</c:v>
                </c:pt>
                <c:pt idx="76">
                  <c:v>1.1192363483135059</c:v>
                </c:pt>
                <c:pt idx="77">
                  <c:v>1.1543031993613209</c:v>
                </c:pt>
                <c:pt idx="78">
                  <c:v>2.3371467401863928</c:v>
                </c:pt>
                <c:pt idx="79">
                  <c:v>6.2932978818331948</c:v>
                </c:pt>
                <c:pt idx="80">
                  <c:v>12.4145676297171</c:v>
                </c:pt>
                <c:pt idx="81">
                  <c:v>9.9260975200375032</c:v>
                </c:pt>
                <c:pt idx="82">
                  <c:v>4.1405708732068112</c:v>
                </c:pt>
                <c:pt idx="83">
                  <c:v>6.024859572763769</c:v>
                </c:pt>
                <c:pt idx="84">
                  <c:v>2.6407553050264534</c:v>
                </c:pt>
                <c:pt idx="85">
                  <c:v>3.1643270907059393</c:v>
                </c:pt>
                <c:pt idx="86">
                  <c:v>3.0323892297131274</c:v>
                </c:pt>
                <c:pt idx="87">
                  <c:v>4.117237097835889</c:v>
                </c:pt>
                <c:pt idx="88">
                  <c:v>2.0287598856587232</c:v>
                </c:pt>
                <c:pt idx="89">
                  <c:v>2.1791888379232183</c:v>
                </c:pt>
                <c:pt idx="90">
                  <c:v>2.1218736347720921</c:v>
                </c:pt>
                <c:pt idx="91">
                  <c:v>2.3257770881458231</c:v>
                </c:pt>
                <c:pt idx="92">
                  <c:v>15.485555000476381</c:v>
                </c:pt>
                <c:pt idx="93">
                  <c:v>30.790678463288646</c:v>
                </c:pt>
                <c:pt idx="94">
                  <c:v>32.285852850816653</c:v>
                </c:pt>
                <c:pt idx="95">
                  <c:v>34.216818910987918</c:v>
                </c:pt>
                <c:pt idx="96">
                  <c:v>38.835885854016723</c:v>
                </c:pt>
                <c:pt idx="97">
                  <c:v>26.525644438316295</c:v>
                </c:pt>
                <c:pt idx="98">
                  <c:v>12.843021472989761</c:v>
                </c:pt>
                <c:pt idx="99">
                  <c:v>5.9631683992832913</c:v>
                </c:pt>
                <c:pt idx="100">
                  <c:v>3.5947750882211489</c:v>
                </c:pt>
                <c:pt idx="101">
                  <c:v>2.7862381684688282</c:v>
                </c:pt>
                <c:pt idx="102">
                  <c:v>2.1617776347419486</c:v>
                </c:pt>
                <c:pt idx="103">
                  <c:v>2.0673819211448676</c:v>
                </c:pt>
                <c:pt idx="104">
                  <c:v>2.002739042263447</c:v>
                </c:pt>
                <c:pt idx="105">
                  <c:v>1.9899450107052741</c:v>
                </c:pt>
                <c:pt idx="106">
                  <c:v>1.9387346072137963</c:v>
                </c:pt>
                <c:pt idx="107">
                  <c:v>2.0082936869430061</c:v>
                </c:pt>
                <c:pt idx="108">
                  <c:v>1.9566314563740868</c:v>
                </c:pt>
                <c:pt idx="109">
                  <c:v>1.9403552987689887</c:v>
                </c:pt>
                <c:pt idx="110">
                  <c:v>1.9528693479009194</c:v>
                </c:pt>
                <c:pt idx="111">
                  <c:v>1.9577659290037961</c:v>
                </c:pt>
                <c:pt idx="112">
                  <c:v>1.9658794258307284</c:v>
                </c:pt>
                <c:pt idx="113">
                  <c:v>1.9798963334595472</c:v>
                </c:pt>
                <c:pt idx="114">
                  <c:v>1.9983579951139836</c:v>
                </c:pt>
                <c:pt idx="115">
                  <c:v>2.1527454824784313</c:v>
                </c:pt>
                <c:pt idx="116">
                  <c:v>2.1533201048449118</c:v>
                </c:pt>
                <c:pt idx="117">
                  <c:v>2.2311596784105916</c:v>
                </c:pt>
                <c:pt idx="118">
                  <c:v>3.7455913585620166</c:v>
                </c:pt>
                <c:pt idx="119">
                  <c:v>2.4595709630424869</c:v>
                </c:pt>
                <c:pt idx="120">
                  <c:v>2.2760296161259945</c:v>
                </c:pt>
                <c:pt idx="121">
                  <c:v>2.3208552375315814</c:v>
                </c:pt>
                <c:pt idx="122">
                  <c:v>3.3256780280394449</c:v>
                </c:pt>
                <c:pt idx="123">
                  <c:v>2.3133460218669493</c:v>
                </c:pt>
                <c:pt idx="124">
                  <c:v>2.2722381926248358</c:v>
                </c:pt>
                <c:pt idx="125">
                  <c:v>2.2617770423806269</c:v>
                </c:pt>
                <c:pt idx="126">
                  <c:v>2.2780482377549296</c:v>
                </c:pt>
                <c:pt idx="127">
                  <c:v>2.1775084850085573</c:v>
                </c:pt>
                <c:pt idx="128">
                  <c:v>2.4126774414673542</c:v>
                </c:pt>
                <c:pt idx="129">
                  <c:v>2.1966085904947636</c:v>
                </c:pt>
                <c:pt idx="130">
                  <c:v>2.1610407484182139</c:v>
                </c:pt>
                <c:pt idx="131">
                  <c:v>2.2107433311818867</c:v>
                </c:pt>
                <c:pt idx="132">
                  <c:v>2.1806810844227975</c:v>
                </c:pt>
                <c:pt idx="133">
                  <c:v>2.2607209341410068</c:v>
                </c:pt>
                <c:pt idx="134">
                  <c:v>2.0791345019773555</c:v>
                </c:pt>
                <c:pt idx="135">
                  <c:v>2.3044415125341313</c:v>
                </c:pt>
                <c:pt idx="136">
                  <c:v>2.4603662502436312</c:v>
                </c:pt>
                <c:pt idx="137">
                  <c:v>2.2455842113964137</c:v>
                </c:pt>
                <c:pt idx="138">
                  <c:v>2.1987939799547855</c:v>
                </c:pt>
                <c:pt idx="139">
                  <c:v>2.2443956125844937</c:v>
                </c:pt>
                <c:pt idx="140">
                  <c:v>2.296823929915822</c:v>
                </c:pt>
                <c:pt idx="141">
                  <c:v>2.245878736747335</c:v>
                </c:pt>
                <c:pt idx="142">
                  <c:v>2.2765450354901517</c:v>
                </c:pt>
                <c:pt idx="143">
                  <c:v>2.3021919578409911</c:v>
                </c:pt>
                <c:pt idx="144">
                  <c:v>2.3895840652652027</c:v>
                </c:pt>
                <c:pt idx="145">
                  <c:v>2.5146313055017888</c:v>
                </c:pt>
                <c:pt idx="146">
                  <c:v>2.5462602322231769</c:v>
                </c:pt>
                <c:pt idx="147">
                  <c:v>2.5154907579361119</c:v>
                </c:pt>
                <c:pt idx="148">
                  <c:v>2.588556545687954</c:v>
                </c:pt>
                <c:pt idx="149">
                  <c:v>2.7078231704116931</c:v>
                </c:pt>
                <c:pt idx="150">
                  <c:v>2.84093497270243</c:v>
                </c:pt>
                <c:pt idx="151">
                  <c:v>2.5024220499503809</c:v>
                </c:pt>
                <c:pt idx="152">
                  <c:v>2.3172993655575937</c:v>
                </c:pt>
                <c:pt idx="153">
                  <c:v>2.4247984081670815</c:v>
                </c:pt>
                <c:pt idx="154">
                  <c:v>2.5351165510160163</c:v>
                </c:pt>
                <c:pt idx="155">
                  <c:v>2.7448350117507587</c:v>
                </c:pt>
                <c:pt idx="156">
                  <c:v>2.7090903627921543</c:v>
                </c:pt>
                <c:pt idx="157">
                  <c:v>2.8160491748832035</c:v>
                </c:pt>
                <c:pt idx="158">
                  <c:v>2.7942576120881886</c:v>
                </c:pt>
                <c:pt idx="159">
                  <c:v>2.7855645306639811</c:v>
                </c:pt>
                <c:pt idx="160">
                  <c:v>2.8008976800353587</c:v>
                </c:pt>
                <c:pt idx="161">
                  <c:v>2.7913549560492843</c:v>
                </c:pt>
                <c:pt idx="162">
                  <c:v>2.7385729103646512</c:v>
                </c:pt>
                <c:pt idx="163">
                  <c:v>2.789645746463838</c:v>
                </c:pt>
                <c:pt idx="164">
                  <c:v>2.8083824283136005</c:v>
                </c:pt>
                <c:pt idx="165">
                  <c:v>2.8032746484806261</c:v>
                </c:pt>
                <c:pt idx="166">
                  <c:v>2.9085537951927329</c:v>
                </c:pt>
                <c:pt idx="167">
                  <c:v>2.9314602108726051</c:v>
                </c:pt>
                <c:pt idx="168">
                  <c:v>2.8108674199446551</c:v>
                </c:pt>
                <c:pt idx="169">
                  <c:v>2.6472368107651052</c:v>
                </c:pt>
                <c:pt idx="170">
                  <c:v>2.6694998203824123</c:v>
                </c:pt>
                <c:pt idx="171">
                  <c:v>2.8632221059382381</c:v>
                </c:pt>
                <c:pt idx="172">
                  <c:v>3.0101395025385003</c:v>
                </c:pt>
                <c:pt idx="173">
                  <c:v>3.1811371415273042</c:v>
                </c:pt>
                <c:pt idx="174">
                  <c:v>3.2361488929816531</c:v>
                </c:pt>
                <c:pt idx="175">
                  <c:v>3.2962586143965802</c:v>
                </c:pt>
                <c:pt idx="176">
                  <c:v>3.2414384419274764</c:v>
                </c:pt>
                <c:pt idx="177">
                  <c:v>3.1874285579413422</c:v>
                </c:pt>
                <c:pt idx="178">
                  <c:v>3.1973297433330052</c:v>
                </c:pt>
                <c:pt idx="179">
                  <c:v>3.2271462849246388</c:v>
                </c:pt>
                <c:pt idx="180">
                  <c:v>3.2702333817168494</c:v>
                </c:pt>
                <c:pt idx="181">
                  <c:v>3.274378533571312</c:v>
                </c:pt>
                <c:pt idx="182">
                  <c:v>3.3608964164579493</c:v>
                </c:pt>
                <c:pt idx="183">
                  <c:v>3.3382994128215056</c:v>
                </c:pt>
                <c:pt idx="184">
                  <c:v>3.3259081589786752</c:v>
                </c:pt>
                <c:pt idx="185">
                  <c:v>3.2672570943401986</c:v>
                </c:pt>
                <c:pt idx="186">
                  <c:v>3.286312998105906</c:v>
                </c:pt>
                <c:pt idx="187">
                  <c:v>3.3508183095949753</c:v>
                </c:pt>
                <c:pt idx="188">
                  <c:v>3.3692111875532058</c:v>
                </c:pt>
                <c:pt idx="189">
                  <c:v>3.3660138915740627</c:v>
                </c:pt>
                <c:pt idx="190">
                  <c:v>3.4012477396314758</c:v>
                </c:pt>
                <c:pt idx="191">
                  <c:v>3.3730177269255055</c:v>
                </c:pt>
                <c:pt idx="192">
                  <c:v>3.4119399375290844</c:v>
                </c:pt>
                <c:pt idx="193">
                  <c:v>3.2364435329218906</c:v>
                </c:pt>
                <c:pt idx="194">
                  <c:v>3.2273968377336941</c:v>
                </c:pt>
                <c:pt idx="195">
                  <c:v>3.2875900003587621</c:v>
                </c:pt>
                <c:pt idx="196">
                  <c:v>3.5214525249473958</c:v>
                </c:pt>
                <c:pt idx="197">
                  <c:v>3.4967190666237724</c:v>
                </c:pt>
                <c:pt idx="198">
                  <c:v>3.6225373558536846</c:v>
                </c:pt>
                <c:pt idx="199">
                  <c:v>3.6713901814662346</c:v>
                </c:pt>
                <c:pt idx="200">
                  <c:v>3.5754817994998089</c:v>
                </c:pt>
                <c:pt idx="201">
                  <c:v>3.5238738097024171</c:v>
                </c:pt>
                <c:pt idx="202">
                  <c:v>3.5035163217081458</c:v>
                </c:pt>
                <c:pt idx="203">
                  <c:v>3.8165690534530601</c:v>
                </c:pt>
                <c:pt idx="204">
                  <c:v>3.7898121258589623</c:v>
                </c:pt>
                <c:pt idx="205">
                  <c:v>3.8244663893190389</c:v>
                </c:pt>
                <c:pt idx="206">
                  <c:v>3.8981018372065059</c:v>
                </c:pt>
                <c:pt idx="207">
                  <c:v>3.8214507478634303</c:v>
                </c:pt>
                <c:pt idx="208">
                  <c:v>3.9055669657398955</c:v>
                </c:pt>
                <c:pt idx="209">
                  <c:v>4.0293519758269376</c:v>
                </c:pt>
                <c:pt idx="210">
                  <c:v>3.9926348890173662</c:v>
                </c:pt>
                <c:pt idx="211">
                  <c:v>4.0951981110342732</c:v>
                </c:pt>
                <c:pt idx="212">
                  <c:v>3.9118828495403855</c:v>
                </c:pt>
                <c:pt idx="213">
                  <c:v>4.0042059299155772</c:v>
                </c:pt>
                <c:pt idx="214">
                  <c:v>5.6174688407635252</c:v>
                </c:pt>
                <c:pt idx="215">
                  <c:v>4.2378924497471298</c:v>
                </c:pt>
                <c:pt idx="216">
                  <c:v>4.3222589912540794</c:v>
                </c:pt>
                <c:pt idx="217">
                  <c:v>4.2527685806317583</c:v>
                </c:pt>
                <c:pt idx="218">
                  <c:v>4.2679641626107854</c:v>
                </c:pt>
                <c:pt idx="219">
                  <c:v>4.1512366557003118</c:v>
                </c:pt>
                <c:pt idx="220">
                  <c:v>4.1829588335042365</c:v>
                </c:pt>
                <c:pt idx="221">
                  <c:v>4.0801058191886908</c:v>
                </c:pt>
                <c:pt idx="222">
                  <c:v>4.2084878082075772</c:v>
                </c:pt>
                <c:pt idx="223">
                  <c:v>4.2188654026522672</c:v>
                </c:pt>
                <c:pt idx="224">
                  <c:v>4.2931982681953142</c:v>
                </c:pt>
                <c:pt idx="225">
                  <c:v>4.3239478935590157</c:v>
                </c:pt>
                <c:pt idx="226">
                  <c:v>4.3229509883216579</c:v>
                </c:pt>
                <c:pt idx="227">
                  <c:v>4.2804582482300964</c:v>
                </c:pt>
                <c:pt idx="228">
                  <c:v>4.3291687733979503</c:v>
                </c:pt>
                <c:pt idx="229">
                  <c:v>4.3464910001918211</c:v>
                </c:pt>
                <c:pt idx="230">
                  <c:v>4.3806492348540198</c:v>
                </c:pt>
                <c:pt idx="231">
                  <c:v>4.4661700979140431</c:v>
                </c:pt>
                <c:pt idx="232">
                  <c:v>4.4557433395179364</c:v>
                </c:pt>
                <c:pt idx="233">
                  <c:v>4.4127152165495369</c:v>
                </c:pt>
                <c:pt idx="234">
                  <c:v>4.4288439968898867</c:v>
                </c:pt>
                <c:pt idx="235">
                  <c:v>4.416270973934207</c:v>
                </c:pt>
                <c:pt idx="236">
                  <c:v>4.5123168087037282</c:v>
                </c:pt>
                <c:pt idx="237">
                  <c:v>4.549461140614973</c:v>
                </c:pt>
                <c:pt idx="238">
                  <c:v>4.5793416182612718</c:v>
                </c:pt>
                <c:pt idx="239">
                  <c:v>4.6537874692209629</c:v>
                </c:pt>
                <c:pt idx="240">
                  <c:v>4.7010245655091767</c:v>
                </c:pt>
                <c:pt idx="241">
                  <c:v>4.7316122706833932</c:v>
                </c:pt>
                <c:pt idx="242">
                  <c:v>4.7691986197996208</c:v>
                </c:pt>
                <c:pt idx="243">
                  <c:v>4.8412968173420978</c:v>
                </c:pt>
                <c:pt idx="244">
                  <c:v>4.9612116957700625</c:v>
                </c:pt>
                <c:pt idx="245">
                  <c:v>5.0102954544467559</c:v>
                </c:pt>
                <c:pt idx="246">
                  <c:v>5.0538981997816359</c:v>
                </c:pt>
                <c:pt idx="247">
                  <c:v>5.1277006446787023</c:v>
                </c:pt>
                <c:pt idx="248">
                  <c:v>5.1453224736436676</c:v>
                </c:pt>
                <c:pt idx="249">
                  <c:v>5.1390212473571726</c:v>
                </c:pt>
                <c:pt idx="250">
                  <c:v>5.1472919313212477</c:v>
                </c:pt>
                <c:pt idx="251">
                  <c:v>5.2434213218901657</c:v>
                </c:pt>
                <c:pt idx="252">
                  <c:v>5.2701488198670772</c:v>
                </c:pt>
                <c:pt idx="253">
                  <c:v>5.4151458081517969</c:v>
                </c:pt>
                <c:pt idx="254">
                  <c:v>5.3712581181597567</c:v>
                </c:pt>
                <c:pt idx="255">
                  <c:v>5.1357207758337804</c:v>
                </c:pt>
                <c:pt idx="256">
                  <c:v>4.9970494812219464</c:v>
                </c:pt>
                <c:pt idx="257">
                  <c:v>4.9919073095408093</c:v>
                </c:pt>
                <c:pt idx="258">
                  <c:v>4.9800562862164162</c:v>
                </c:pt>
                <c:pt idx="259">
                  <c:v>5.026983970461079</c:v>
                </c:pt>
                <c:pt idx="260">
                  <c:v>5.1147444637525306</c:v>
                </c:pt>
                <c:pt idx="261">
                  <c:v>5.2085704026246713</c:v>
                </c:pt>
                <c:pt idx="262">
                  <c:v>5.1926380489111654</c:v>
                </c:pt>
                <c:pt idx="263">
                  <c:v>5.3488477312777638</c:v>
                </c:pt>
                <c:pt idx="264">
                  <c:v>5.3735418355224276</c:v>
                </c:pt>
                <c:pt idx="265">
                  <c:v>5.3115510598709159</c:v>
                </c:pt>
                <c:pt idx="266">
                  <c:v>5.3960012717665187</c:v>
                </c:pt>
                <c:pt idx="267">
                  <c:v>5.4647205188062573</c:v>
                </c:pt>
                <c:pt idx="268">
                  <c:v>5.4445202179491892</c:v>
                </c:pt>
                <c:pt idx="269">
                  <c:v>5.4623040816928361</c:v>
                </c:pt>
                <c:pt idx="270">
                  <c:v>5.4704715901126004</c:v>
                </c:pt>
                <c:pt idx="271">
                  <c:v>5.5311215420459678</c:v>
                </c:pt>
                <c:pt idx="272">
                  <c:v>5.4757856064448776</c:v>
                </c:pt>
                <c:pt idx="273">
                  <c:v>5.5138041628936962</c:v>
                </c:pt>
                <c:pt idx="274">
                  <c:v>5.4965507197960308</c:v>
                </c:pt>
                <c:pt idx="275">
                  <c:v>5.5367253506768801</c:v>
                </c:pt>
                <c:pt idx="276">
                  <c:v>5.5430903984286637</c:v>
                </c:pt>
                <c:pt idx="277">
                  <c:v>5.5713354124164578</c:v>
                </c:pt>
                <c:pt idx="278">
                  <c:v>5.5648377595031793</c:v>
                </c:pt>
                <c:pt idx="279">
                  <c:v>5.5598723947040973</c:v>
                </c:pt>
                <c:pt idx="280">
                  <c:v>5.6380213803132673</c:v>
                </c:pt>
                <c:pt idx="281">
                  <c:v>5.7056011924924386</c:v>
                </c:pt>
                <c:pt idx="282">
                  <c:v>5.7487717304947914</c:v>
                </c:pt>
                <c:pt idx="283">
                  <c:v>5.796102077865541</c:v>
                </c:pt>
                <c:pt idx="284">
                  <c:v>5.7376869085220639</c:v>
                </c:pt>
                <c:pt idx="285">
                  <c:v>5.7873354796928433</c:v>
                </c:pt>
                <c:pt idx="286">
                  <c:v>5.718306820609615</c:v>
                </c:pt>
                <c:pt idx="287">
                  <c:v>5.8423472311471913</c:v>
                </c:pt>
                <c:pt idx="288">
                  <c:v>5.9370326224536552</c:v>
                </c:pt>
                <c:pt idx="289">
                  <c:v>5.9329316723196905</c:v>
                </c:pt>
                <c:pt idx="290">
                  <c:v>5.8117790311285118</c:v>
                </c:pt>
                <c:pt idx="291">
                  <c:v>5.8399748811649523</c:v>
                </c:pt>
                <c:pt idx="292">
                  <c:v>5.8128495677036147</c:v>
                </c:pt>
                <c:pt idx="293">
                  <c:v>5.8737007939053045</c:v>
                </c:pt>
                <c:pt idx="294">
                  <c:v>5.8697570309085423</c:v>
                </c:pt>
                <c:pt idx="295">
                  <c:v>5.6999676104764498</c:v>
                </c:pt>
                <c:pt idx="296">
                  <c:v>5.7578328540184094</c:v>
                </c:pt>
                <c:pt idx="297">
                  <c:v>5.7390371983448372</c:v>
                </c:pt>
                <c:pt idx="298">
                  <c:v>5.6386300507600211</c:v>
                </c:pt>
                <c:pt idx="299">
                  <c:v>4.8743294725328115</c:v>
                </c:pt>
                <c:pt idx="300">
                  <c:v>4.796057691634541</c:v>
                </c:pt>
                <c:pt idx="301">
                  <c:v>5.7595124048080972</c:v>
                </c:pt>
                <c:pt idx="302">
                  <c:v>5.5978561009477277</c:v>
                </c:pt>
                <c:pt idx="303">
                  <c:v>5.1756049268802746</c:v>
                </c:pt>
                <c:pt idx="304">
                  <c:v>4.2106129633617284</c:v>
                </c:pt>
                <c:pt idx="305">
                  <c:v>5.2990023897123102</c:v>
                </c:pt>
                <c:pt idx="306">
                  <c:v>5.8838577235153915</c:v>
                </c:pt>
                <c:pt idx="307">
                  <c:v>6.5922379339026351</c:v>
                </c:pt>
                <c:pt idx="308">
                  <c:v>6.9223086718072997</c:v>
                </c:pt>
                <c:pt idx="309">
                  <c:v>7.4196983814376818</c:v>
                </c:pt>
                <c:pt idx="310">
                  <c:v>7.696510893783258</c:v>
                </c:pt>
                <c:pt idx="311">
                  <c:v>7.2661758816847524</c:v>
                </c:pt>
                <c:pt idx="312">
                  <c:v>8.1914695087862821</c:v>
                </c:pt>
                <c:pt idx="313">
                  <c:v>8.9233600722478101</c:v>
                </c:pt>
                <c:pt idx="314">
                  <c:v>10.482411251894835</c:v>
                </c:pt>
                <c:pt idx="315">
                  <c:v>11.676958553368868</c:v>
                </c:pt>
                <c:pt idx="316">
                  <c:v>12.642176373131447</c:v>
                </c:pt>
                <c:pt idx="317">
                  <c:v>14.241735948499947</c:v>
                </c:pt>
                <c:pt idx="318">
                  <c:v>15.342550447595062</c:v>
                </c:pt>
                <c:pt idx="319">
                  <c:v>16.10598153433704</c:v>
                </c:pt>
                <c:pt idx="320">
                  <c:v>17.608537723777559</c:v>
                </c:pt>
                <c:pt idx="321">
                  <c:v>18.586053546300434</c:v>
                </c:pt>
                <c:pt idx="322">
                  <c:v>19.697329195639753</c:v>
                </c:pt>
                <c:pt idx="323">
                  <c:v>20.487767648195568</c:v>
                </c:pt>
                <c:pt idx="324">
                  <c:v>22.096874909781004</c:v>
                </c:pt>
                <c:pt idx="325">
                  <c:v>23.131578292524363</c:v>
                </c:pt>
                <c:pt idx="326">
                  <c:v>24.00241528538243</c:v>
                </c:pt>
                <c:pt idx="327">
                  <c:v>25.755974571681914</c:v>
                </c:pt>
                <c:pt idx="328">
                  <c:v>24.593493366492659</c:v>
                </c:pt>
                <c:pt idx="329">
                  <c:v>23.496956509824184</c:v>
                </c:pt>
                <c:pt idx="330">
                  <c:v>23.597285063840459</c:v>
                </c:pt>
                <c:pt idx="331">
                  <c:v>26.681248808217106</c:v>
                </c:pt>
                <c:pt idx="332">
                  <c:v>27.384486732333954</c:v>
                </c:pt>
                <c:pt idx="333">
                  <c:v>27.038547805948905</c:v>
                </c:pt>
                <c:pt idx="334">
                  <c:v>27.852963439938272</c:v>
                </c:pt>
                <c:pt idx="335">
                  <c:v>25.830691053552545</c:v>
                </c:pt>
                <c:pt idx="336">
                  <c:v>25.409294484277869</c:v>
                </c:pt>
                <c:pt idx="337">
                  <c:v>25.351291787932873</c:v>
                </c:pt>
                <c:pt idx="338">
                  <c:v>25.530393113876158</c:v>
                </c:pt>
                <c:pt idx="339">
                  <c:v>26.131873256817467</c:v>
                </c:pt>
                <c:pt idx="340">
                  <c:v>26.923151542062758</c:v>
                </c:pt>
                <c:pt idx="341">
                  <c:v>29.56679507479269</c:v>
                </c:pt>
                <c:pt idx="342">
                  <c:v>30.511748772232913</c:v>
                </c:pt>
                <c:pt idx="343">
                  <c:v>29.895716338785824</c:v>
                </c:pt>
                <c:pt idx="344">
                  <c:v>28.900593459401296</c:v>
                </c:pt>
                <c:pt idx="345">
                  <c:v>29.468146186155359</c:v>
                </c:pt>
                <c:pt idx="346">
                  <c:v>26.777904000969038</c:v>
                </c:pt>
                <c:pt idx="347">
                  <c:v>25.488671308188543</c:v>
                </c:pt>
                <c:pt idx="348">
                  <c:v>24.05262439435209</c:v>
                </c:pt>
                <c:pt idx="349">
                  <c:v>23.422938476912567</c:v>
                </c:pt>
                <c:pt idx="350">
                  <c:v>23.689539933465909</c:v>
                </c:pt>
                <c:pt idx="351">
                  <c:v>22.987318648920525</c:v>
                </c:pt>
                <c:pt idx="352">
                  <c:v>23.757242540934179</c:v>
                </c:pt>
                <c:pt idx="353">
                  <c:v>23.446561929992871</c:v>
                </c:pt>
                <c:pt idx="354">
                  <c:v>23.181330726775048</c:v>
                </c:pt>
                <c:pt idx="355">
                  <c:v>23.067348688766277</c:v>
                </c:pt>
                <c:pt idx="356">
                  <c:v>22.996615782328462</c:v>
                </c:pt>
                <c:pt idx="357">
                  <c:v>21.332216786862435</c:v>
                </c:pt>
                <c:pt idx="358">
                  <c:v>20.831669249921063</c:v>
                </c:pt>
                <c:pt idx="359">
                  <c:v>21.501303827408091</c:v>
                </c:pt>
                <c:pt idx="360">
                  <c:v>22.364361202869166</c:v>
                </c:pt>
                <c:pt idx="361">
                  <c:v>21.877565363233686</c:v>
                </c:pt>
                <c:pt idx="362">
                  <c:v>20.284287279817566</c:v>
                </c:pt>
                <c:pt idx="363">
                  <c:v>19.896263124108522</c:v>
                </c:pt>
                <c:pt idx="364">
                  <c:v>19.994754825608712</c:v>
                </c:pt>
                <c:pt idx="365">
                  <c:v>20.068149645148896</c:v>
                </c:pt>
                <c:pt idx="366">
                  <c:v>20.186984062540045</c:v>
                </c:pt>
                <c:pt idx="367">
                  <c:v>20.820869143426926</c:v>
                </c:pt>
                <c:pt idx="368">
                  <c:v>22.342893709631635</c:v>
                </c:pt>
                <c:pt idx="369">
                  <c:v>22.811586349018267</c:v>
                </c:pt>
                <c:pt idx="370">
                  <c:v>23.281276008231512</c:v>
                </c:pt>
                <c:pt idx="371">
                  <c:v>22.726733359407319</c:v>
                </c:pt>
                <c:pt idx="372">
                  <c:v>22.946691961783721</c:v>
                </c:pt>
                <c:pt idx="373">
                  <c:v>22.493892322031698</c:v>
                </c:pt>
                <c:pt idx="374">
                  <c:v>22.038352175608825</c:v>
                </c:pt>
                <c:pt idx="375">
                  <c:v>22.327683240960042</c:v>
                </c:pt>
                <c:pt idx="376">
                  <c:v>21.930371761715453</c:v>
                </c:pt>
                <c:pt idx="377">
                  <c:v>21.66426633396005</c:v>
                </c:pt>
                <c:pt idx="378">
                  <c:v>21.164028209062174</c:v>
                </c:pt>
                <c:pt idx="379">
                  <c:v>21.42366541352154</c:v>
                </c:pt>
                <c:pt idx="380">
                  <c:v>20.874363149691757</c:v>
                </c:pt>
                <c:pt idx="381">
                  <c:v>20.818167761656404</c:v>
                </c:pt>
                <c:pt idx="382">
                  <c:v>20.246975721718215</c:v>
                </c:pt>
                <c:pt idx="383">
                  <c:v>20.802255027687632</c:v>
                </c:pt>
                <c:pt idx="384">
                  <c:v>19.790006348136078</c:v>
                </c:pt>
                <c:pt idx="385">
                  <c:v>19.132659848947632</c:v>
                </c:pt>
                <c:pt idx="386">
                  <c:v>19.209969001867336</c:v>
                </c:pt>
                <c:pt idx="387">
                  <c:v>20.773803662611336</c:v>
                </c:pt>
                <c:pt idx="388">
                  <c:v>21.849054795155066</c:v>
                </c:pt>
                <c:pt idx="389">
                  <c:v>21.830480148083993</c:v>
                </c:pt>
                <c:pt idx="390">
                  <c:v>21.637140905909398</c:v>
                </c:pt>
                <c:pt idx="391">
                  <c:v>21.803457895577644</c:v>
                </c:pt>
                <c:pt idx="392">
                  <c:v>22.505919808470313</c:v>
                </c:pt>
                <c:pt idx="393">
                  <c:v>22.444488997671286</c:v>
                </c:pt>
                <c:pt idx="394">
                  <c:v>23.183618833422173</c:v>
                </c:pt>
                <c:pt idx="395">
                  <c:v>22.947138482862417</c:v>
                </c:pt>
                <c:pt idx="396">
                  <c:v>22.83162900438105</c:v>
                </c:pt>
                <c:pt idx="397">
                  <c:v>21.284900409470023</c:v>
                </c:pt>
                <c:pt idx="398">
                  <c:v>23.265691847693994</c:v>
                </c:pt>
                <c:pt idx="399">
                  <c:v>23.023352288052791</c:v>
                </c:pt>
                <c:pt idx="400">
                  <c:v>23.324111979268327</c:v>
                </c:pt>
                <c:pt idx="401">
                  <c:v>23.588611372982534</c:v>
                </c:pt>
                <c:pt idx="402">
                  <c:v>23.453102982501736</c:v>
                </c:pt>
                <c:pt idx="403">
                  <c:v>23.634586239121081</c:v>
                </c:pt>
                <c:pt idx="404">
                  <c:v>23.213228909336053</c:v>
                </c:pt>
                <c:pt idx="405">
                  <c:v>22.965958376743806</c:v>
                </c:pt>
                <c:pt idx="406">
                  <c:v>22.3314298897943</c:v>
                </c:pt>
                <c:pt idx="407">
                  <c:v>22.304982374243689</c:v>
                </c:pt>
                <c:pt idx="408">
                  <c:v>21.549817009234989</c:v>
                </c:pt>
                <c:pt idx="409">
                  <c:v>20.515148132928932</c:v>
                </c:pt>
                <c:pt idx="410">
                  <c:v>22.421169536046531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BB-4873-9372-77E688DDE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'015C'!$Q$14:$Q$903</c:f>
              <c:numCache>
                <c:formatCode>0.0</c:formatCode>
                <c:ptCount val="890"/>
                <c:pt idx="0">
                  <c:v>1.9985357657224968E-2</c:v>
                </c:pt>
                <c:pt idx="1">
                  <c:v>2.1990158425347791E-2</c:v>
                </c:pt>
                <c:pt idx="2">
                  <c:v>1.9985357657224968E-2</c:v>
                </c:pt>
                <c:pt idx="3">
                  <c:v>2.0925108017282826E-2</c:v>
                </c:pt>
                <c:pt idx="4">
                  <c:v>1.9985357657224968E-2</c:v>
                </c:pt>
                <c:pt idx="5">
                  <c:v>2.1990158425347791E-2</c:v>
                </c:pt>
                <c:pt idx="6">
                  <c:v>2.2992558809409546E-2</c:v>
                </c:pt>
                <c:pt idx="7">
                  <c:v>2.3994959193470954E-2</c:v>
                </c:pt>
                <c:pt idx="8">
                  <c:v>3.8153864618338834E-2</c:v>
                </c:pt>
                <c:pt idx="9">
                  <c:v>3.4833413346135433E-2</c:v>
                </c:pt>
                <c:pt idx="10">
                  <c:v>2.8129860777724395E-2</c:v>
                </c:pt>
                <c:pt idx="11">
                  <c:v>3.0009361497839403E-2</c:v>
                </c:pt>
                <c:pt idx="12">
                  <c:v>3.9344215074411958E-2</c:v>
                </c:pt>
                <c:pt idx="13">
                  <c:v>8.8023283725396098E-2</c:v>
                </c:pt>
                <c:pt idx="14">
                  <c:v>0.10663034085453657</c:v>
                </c:pt>
                <c:pt idx="15">
                  <c:v>7.9252280364858332E-2</c:v>
                </c:pt>
                <c:pt idx="16">
                  <c:v>5.4693470955352604E-2</c:v>
                </c:pt>
                <c:pt idx="17">
                  <c:v>5.2500720115218419E-2</c:v>
                </c:pt>
                <c:pt idx="18">
                  <c:v>8.4640182429188443E-2</c:v>
                </c:pt>
                <c:pt idx="19">
                  <c:v>4.8741718674988048E-2</c:v>
                </c:pt>
                <c:pt idx="20">
                  <c:v>0.27829140662505991</c:v>
                </c:pt>
                <c:pt idx="21">
                  <c:v>0.27139990398463731</c:v>
                </c:pt>
                <c:pt idx="22">
                  <c:v>9.3473835813730116E-2</c:v>
                </c:pt>
                <c:pt idx="23">
                  <c:v>0.10926164186269774</c:v>
                </c:pt>
                <c:pt idx="24">
                  <c:v>0.11859649543927028</c:v>
                </c:pt>
                <c:pt idx="25">
                  <c:v>0.11283269323091674</c:v>
                </c:pt>
                <c:pt idx="26">
                  <c:v>0.13169035045607286</c:v>
                </c:pt>
                <c:pt idx="27">
                  <c:v>4.0847815650503889E-2</c:v>
                </c:pt>
                <c:pt idx="28">
                  <c:v>0.20091862698031676</c:v>
                </c:pt>
                <c:pt idx="29">
                  <c:v>0.20079332693230895</c:v>
                </c:pt>
                <c:pt idx="30">
                  <c:v>7.3739078252520407E-2</c:v>
                </c:pt>
                <c:pt idx="31">
                  <c:v>7.8061929908785216E-2</c:v>
                </c:pt>
                <c:pt idx="32">
                  <c:v>6.7912626020162972E-2</c:v>
                </c:pt>
                <c:pt idx="33">
                  <c:v>7.0293326932309219E-2</c:v>
                </c:pt>
                <c:pt idx="34">
                  <c:v>7.6182429188670214E-2</c:v>
                </c:pt>
                <c:pt idx="35">
                  <c:v>7.4428228516562653E-2</c:v>
                </c:pt>
                <c:pt idx="36">
                  <c:v>8.2196831493038663E-2</c:v>
                </c:pt>
                <c:pt idx="37">
                  <c:v>0.24220499279884761</c:v>
                </c:pt>
                <c:pt idx="38">
                  <c:v>0.5095326452232356</c:v>
                </c:pt>
                <c:pt idx="39">
                  <c:v>0.5310216034565528</c:v>
                </c:pt>
                <c:pt idx="40">
                  <c:v>0.32377532405184811</c:v>
                </c:pt>
                <c:pt idx="41">
                  <c:v>4.9994719155064725E-2</c:v>
                </c:pt>
                <c:pt idx="42">
                  <c:v>4.5170667306769038E-2</c:v>
                </c:pt>
                <c:pt idx="43">
                  <c:v>4.9054968795007217E-2</c:v>
                </c:pt>
                <c:pt idx="44">
                  <c:v>5.2563370139222326E-2</c:v>
                </c:pt>
                <c:pt idx="45">
                  <c:v>5.8452472395583321E-2</c:v>
                </c:pt>
                <c:pt idx="46">
                  <c:v>6.1209073451752277E-2</c:v>
                </c:pt>
                <c:pt idx="47">
                  <c:v>6.7035525684109379E-2</c:v>
                </c:pt>
                <c:pt idx="48">
                  <c:v>7.4616178588574014E-2</c:v>
                </c:pt>
                <c:pt idx="49">
                  <c:v>8.2635381661065627E-2</c:v>
                </c:pt>
                <c:pt idx="50">
                  <c:v>8.977748439750366E-2</c:v>
                </c:pt>
                <c:pt idx="51">
                  <c:v>9.892438790206412E-2</c:v>
                </c:pt>
                <c:pt idx="52">
                  <c:v>0.12498679788766182</c:v>
                </c:pt>
                <c:pt idx="53">
                  <c:v>0.16984421507441169</c:v>
                </c:pt>
                <c:pt idx="54">
                  <c:v>0.18181036965914538</c:v>
                </c:pt>
                <c:pt idx="55">
                  <c:v>0.1407746039366298</c:v>
                </c:pt>
                <c:pt idx="56">
                  <c:v>0.14628780604896771</c:v>
                </c:pt>
                <c:pt idx="57">
                  <c:v>0.18130916946711451</c:v>
                </c:pt>
                <c:pt idx="58">
                  <c:v>0.20073067690830507</c:v>
                </c:pt>
                <c:pt idx="59">
                  <c:v>0.20248487758041259</c:v>
                </c:pt>
                <c:pt idx="60">
                  <c:v>0.21044143062890067</c:v>
                </c:pt>
                <c:pt idx="61">
                  <c:v>0.22146783485357649</c:v>
                </c:pt>
                <c:pt idx="62">
                  <c:v>0.23023883821411428</c:v>
                </c:pt>
                <c:pt idx="63">
                  <c:v>0.2402628420547287</c:v>
                </c:pt>
                <c:pt idx="64">
                  <c:v>0.24251824291886678</c:v>
                </c:pt>
                <c:pt idx="65">
                  <c:v>0.26651320211233792</c:v>
                </c:pt>
                <c:pt idx="66">
                  <c:v>0.26356865098415744</c:v>
                </c:pt>
                <c:pt idx="67">
                  <c:v>0.24972299567930872</c:v>
                </c:pt>
                <c:pt idx="68">
                  <c:v>0.18688502160345635</c:v>
                </c:pt>
                <c:pt idx="69">
                  <c:v>0.13256745079212648</c:v>
                </c:pt>
                <c:pt idx="70">
                  <c:v>8.4890782525204073E-2</c:v>
                </c:pt>
                <c:pt idx="71">
                  <c:v>7.2110177628420327E-2</c:v>
                </c:pt>
                <c:pt idx="72">
                  <c:v>6.0081373019683061E-2</c:v>
                </c:pt>
                <c:pt idx="73">
                  <c:v>5.632237157945269E-2</c:v>
                </c:pt>
                <c:pt idx="74">
                  <c:v>5.3628420547287281E-2</c:v>
                </c:pt>
                <c:pt idx="75">
                  <c:v>5.225012001920281E-2</c:v>
                </c:pt>
                <c:pt idx="76">
                  <c:v>5.2876620259241496E-2</c:v>
                </c:pt>
                <c:pt idx="77">
                  <c:v>7.3049927988478175E-2</c:v>
                </c:pt>
                <c:pt idx="78">
                  <c:v>0.11558929428708571</c:v>
                </c:pt>
                <c:pt idx="79">
                  <c:v>7.5367978876620154E-2</c:v>
                </c:pt>
                <c:pt idx="80">
                  <c:v>6.484277484397484E-2</c:v>
                </c:pt>
                <c:pt idx="81">
                  <c:v>0.10995079212674035</c:v>
                </c:pt>
                <c:pt idx="82">
                  <c:v>0.1195362457993278</c:v>
                </c:pt>
                <c:pt idx="83">
                  <c:v>8.1131781084973348E-2</c:v>
                </c:pt>
                <c:pt idx="84">
                  <c:v>7.7811329812769947E-2</c:v>
                </c:pt>
                <c:pt idx="85">
                  <c:v>7.1734277484397244E-2</c:v>
                </c:pt>
                <c:pt idx="86">
                  <c:v>7.2799327892462559E-2</c:v>
                </c:pt>
                <c:pt idx="87">
                  <c:v>8.3261881901103951E-2</c:v>
                </c:pt>
                <c:pt idx="88">
                  <c:v>6.929092654824745E-2</c:v>
                </c:pt>
                <c:pt idx="89">
                  <c:v>4.4168266922707637E-2</c:v>
                </c:pt>
                <c:pt idx="90">
                  <c:v>6.189822371579453E-2</c:v>
                </c:pt>
                <c:pt idx="91">
                  <c:v>9.7044887181949119E-2</c:v>
                </c:pt>
                <c:pt idx="92">
                  <c:v>0.10813394143062888</c:v>
                </c:pt>
                <c:pt idx="93">
                  <c:v>0.16527076332213125</c:v>
                </c:pt>
                <c:pt idx="94">
                  <c:v>0.19678372539606331</c:v>
                </c:pt>
                <c:pt idx="95">
                  <c:v>0.18412842054728737</c:v>
                </c:pt>
                <c:pt idx="96">
                  <c:v>0.19001752280364836</c:v>
                </c:pt>
                <c:pt idx="97">
                  <c:v>0.23994959193470955</c:v>
                </c:pt>
                <c:pt idx="98">
                  <c:v>0.27152520403264513</c:v>
                </c:pt>
                <c:pt idx="99">
                  <c:v>0.24552544407105137</c:v>
                </c:pt>
                <c:pt idx="100">
                  <c:v>0.15136245799327866</c:v>
                </c:pt>
                <c:pt idx="101">
                  <c:v>7.0606577052328381E-2</c:v>
                </c:pt>
                <c:pt idx="102">
                  <c:v>5.7512722035525467E-2</c:v>
                </c:pt>
                <c:pt idx="103">
                  <c:v>5.1435669707153117E-2</c:v>
                </c:pt>
                <c:pt idx="104">
                  <c:v>5.4004320691310358E-2</c:v>
                </c:pt>
                <c:pt idx="105">
                  <c:v>5.2500720115218419E-2</c:v>
                </c:pt>
                <c:pt idx="106">
                  <c:v>5.4192270763322073E-2</c:v>
                </c:pt>
                <c:pt idx="107">
                  <c:v>5.2438070091214511E-2</c:v>
                </c:pt>
                <c:pt idx="108">
                  <c:v>5.3315170427268119E-2</c:v>
                </c:pt>
                <c:pt idx="109">
                  <c:v>5.2124819971195342E-2</c:v>
                </c:pt>
                <c:pt idx="110">
                  <c:v>5.1498319731157011E-2</c:v>
                </c:pt>
                <c:pt idx="111">
                  <c:v>5.2062169947191449E-2</c:v>
                </c:pt>
                <c:pt idx="112">
                  <c:v>5.4693470955352604E-2</c:v>
                </c:pt>
                <c:pt idx="113">
                  <c:v>5.3001920307248949E-2</c:v>
                </c:pt>
                <c:pt idx="114">
                  <c:v>5.7011521843494936E-2</c:v>
                </c:pt>
                <c:pt idx="115">
                  <c:v>5.550792126740265E-2</c:v>
                </c:pt>
                <c:pt idx="116">
                  <c:v>6.2086173787805884E-2</c:v>
                </c:pt>
                <c:pt idx="117">
                  <c:v>8.2071531445031209E-2</c:v>
                </c:pt>
                <c:pt idx="118">
                  <c:v>9.153168506961086E-2</c:v>
                </c:pt>
                <c:pt idx="119">
                  <c:v>8.664498319731162E-2</c:v>
                </c:pt>
                <c:pt idx="120">
                  <c:v>5.632237157945269E-2</c:v>
                </c:pt>
                <c:pt idx="121">
                  <c:v>6.2587373979836755E-2</c:v>
                </c:pt>
                <c:pt idx="122">
                  <c:v>7.1671627460393683E-2</c:v>
                </c:pt>
                <c:pt idx="123">
                  <c:v>7.4490878540566213E-2</c:v>
                </c:pt>
                <c:pt idx="124">
                  <c:v>4.980676908305301E-2</c:v>
                </c:pt>
                <c:pt idx="125">
                  <c:v>4.8365818530964971E-2</c:v>
                </c:pt>
                <c:pt idx="126">
                  <c:v>4.6173067690830447E-2</c:v>
                </c:pt>
                <c:pt idx="127">
                  <c:v>5.6948871819491036E-2</c:v>
                </c:pt>
                <c:pt idx="128">
                  <c:v>4.9681469035045549E-2</c:v>
                </c:pt>
                <c:pt idx="129">
                  <c:v>4.7363418146903216E-2</c:v>
                </c:pt>
                <c:pt idx="130">
                  <c:v>4.3291166586653683E-2</c:v>
                </c:pt>
                <c:pt idx="131">
                  <c:v>4.4042966874699822E-2</c:v>
                </c:pt>
                <c:pt idx="132">
                  <c:v>4.8679068650984147E-2</c:v>
                </c:pt>
                <c:pt idx="133">
                  <c:v>4.5233317330772946E-2</c:v>
                </c:pt>
                <c:pt idx="134">
                  <c:v>4.7551368218914931E-2</c:v>
                </c:pt>
                <c:pt idx="135">
                  <c:v>5.0182669227076086E-2</c:v>
                </c:pt>
                <c:pt idx="136">
                  <c:v>4.2226116178588374E-2</c:v>
                </c:pt>
                <c:pt idx="137">
                  <c:v>4.3980316850695922E-2</c:v>
                </c:pt>
                <c:pt idx="138">
                  <c:v>4.45441670667307E-2</c:v>
                </c:pt>
                <c:pt idx="139">
                  <c:v>4.9556168987037748E-2</c:v>
                </c:pt>
                <c:pt idx="140">
                  <c:v>5.0307969275083901E-2</c:v>
                </c:pt>
                <c:pt idx="141">
                  <c:v>4.7363418146903216E-2</c:v>
                </c:pt>
                <c:pt idx="142">
                  <c:v>4.8491118578972432E-2</c:v>
                </c:pt>
                <c:pt idx="143">
                  <c:v>5.5382621219394849E-2</c:v>
                </c:pt>
                <c:pt idx="144">
                  <c:v>5.5006721075372113E-2</c:v>
                </c:pt>
                <c:pt idx="145">
                  <c:v>5.3189870379260665E-2</c:v>
                </c:pt>
                <c:pt idx="146">
                  <c:v>5.1373019683149203E-2</c:v>
                </c:pt>
                <c:pt idx="147">
                  <c:v>5.4505520883341242E-2</c:v>
                </c:pt>
                <c:pt idx="148">
                  <c:v>5.7324771963514105E-2</c:v>
                </c:pt>
                <c:pt idx="149">
                  <c:v>5.1435669707153117E-2</c:v>
                </c:pt>
                <c:pt idx="150">
                  <c:v>5.5069371099375666E-2</c:v>
                </c:pt>
                <c:pt idx="151">
                  <c:v>4.5233317330772946E-2</c:v>
                </c:pt>
                <c:pt idx="152">
                  <c:v>4.2789966394623152E-2</c:v>
                </c:pt>
                <c:pt idx="153">
                  <c:v>4.460681709073426E-2</c:v>
                </c:pt>
                <c:pt idx="154">
                  <c:v>5.2751320211233695E-2</c:v>
                </c:pt>
                <c:pt idx="155">
                  <c:v>5.7074171867498837E-2</c:v>
                </c:pt>
                <c:pt idx="156">
                  <c:v>6.2587373979836755E-2</c:v>
                </c:pt>
                <c:pt idx="157">
                  <c:v>6.0958473355736668E-2</c:v>
                </c:pt>
                <c:pt idx="158">
                  <c:v>5.5257321171387382E-2</c:v>
                </c:pt>
                <c:pt idx="159">
                  <c:v>5.9830772923667806E-2</c:v>
                </c:pt>
                <c:pt idx="160">
                  <c:v>6.1772923667786708E-2</c:v>
                </c:pt>
                <c:pt idx="161">
                  <c:v>6.0269323091694423E-2</c:v>
                </c:pt>
                <c:pt idx="162">
                  <c:v>5.8013922227556344E-2</c:v>
                </c:pt>
                <c:pt idx="163">
                  <c:v>5.8201872299567706E-2</c:v>
                </c:pt>
                <c:pt idx="164">
                  <c:v>6.1334373499759745E-2</c:v>
                </c:pt>
                <c:pt idx="165">
                  <c:v>6.189822371579453E-2</c:v>
                </c:pt>
                <c:pt idx="166">
                  <c:v>6.1397023523763646E-2</c:v>
                </c:pt>
                <c:pt idx="167">
                  <c:v>6.2712674027844223E-2</c:v>
                </c:pt>
                <c:pt idx="168">
                  <c:v>5.7888622179548536E-2</c:v>
                </c:pt>
                <c:pt idx="169">
                  <c:v>5.2438070091214511E-2</c:v>
                </c:pt>
                <c:pt idx="170">
                  <c:v>5.1748919827172279E-2</c:v>
                </c:pt>
                <c:pt idx="171">
                  <c:v>6.2023523763801984E-2</c:v>
                </c:pt>
                <c:pt idx="172">
                  <c:v>7.3049927988478175E-2</c:v>
                </c:pt>
                <c:pt idx="173">
                  <c:v>7.9690830532885309E-2</c:v>
                </c:pt>
                <c:pt idx="174">
                  <c:v>8.4514882381180989E-2</c:v>
                </c:pt>
                <c:pt idx="175">
                  <c:v>7.3488478156504805E-2</c:v>
                </c:pt>
                <c:pt idx="176">
                  <c:v>6.8476476236197764E-2</c:v>
                </c:pt>
                <c:pt idx="177">
                  <c:v>6.9980076812289682E-2</c:v>
                </c:pt>
                <c:pt idx="178">
                  <c:v>7.1421027364378081E-2</c:v>
                </c:pt>
                <c:pt idx="179">
                  <c:v>7.5367978876620154E-2</c:v>
                </c:pt>
                <c:pt idx="180">
                  <c:v>8.0881180988958079E-2</c:v>
                </c:pt>
                <c:pt idx="181">
                  <c:v>8.2823331733077363E-2</c:v>
                </c:pt>
                <c:pt idx="182">
                  <c:v>8.3700432069130942E-2</c:v>
                </c:pt>
                <c:pt idx="183">
                  <c:v>8.2008881421027288E-2</c:v>
                </c:pt>
                <c:pt idx="184">
                  <c:v>7.931493038886224E-2</c:v>
                </c:pt>
                <c:pt idx="185">
                  <c:v>7.6182429188670214E-2</c:v>
                </c:pt>
                <c:pt idx="186">
                  <c:v>7.4866778684589283E-2</c:v>
                </c:pt>
                <c:pt idx="187">
                  <c:v>7.5743879020643237E-2</c:v>
                </c:pt>
                <c:pt idx="188">
                  <c:v>7.9001680268843077E-2</c:v>
                </c:pt>
                <c:pt idx="189">
                  <c:v>8.5642582813249865E-2</c:v>
                </c:pt>
                <c:pt idx="190">
                  <c:v>8.7146183389342144E-2</c:v>
                </c:pt>
                <c:pt idx="191">
                  <c:v>8.9276284205472775E-2</c:v>
                </c:pt>
                <c:pt idx="192">
                  <c:v>8.2134181469035103E-2</c:v>
                </c:pt>
                <c:pt idx="193">
                  <c:v>8.1507681228996418E-2</c:v>
                </c:pt>
                <c:pt idx="194">
                  <c:v>7.6934229476715993E-2</c:v>
                </c:pt>
                <c:pt idx="195">
                  <c:v>7.8813730196831369E-2</c:v>
                </c:pt>
                <c:pt idx="196">
                  <c:v>7.4490878540566213E-2</c:v>
                </c:pt>
                <c:pt idx="197">
                  <c:v>8.0004080652904486E-2</c:v>
                </c:pt>
                <c:pt idx="198">
                  <c:v>8.2008881421027288E-2</c:v>
                </c:pt>
                <c:pt idx="199">
                  <c:v>8.7208833413346065E-2</c:v>
                </c:pt>
                <c:pt idx="200">
                  <c:v>8.4702832453192364E-2</c:v>
                </c:pt>
                <c:pt idx="201">
                  <c:v>8.2635381661065627E-2</c:v>
                </c:pt>
                <c:pt idx="202">
                  <c:v>8.7710033605376575E-2</c:v>
                </c:pt>
                <c:pt idx="203">
                  <c:v>8.3512481997119581E-2</c:v>
                </c:pt>
                <c:pt idx="204">
                  <c:v>8.6832933269322968E-2</c:v>
                </c:pt>
                <c:pt idx="205">
                  <c:v>9.1782285165626476E-2</c:v>
                </c:pt>
                <c:pt idx="206">
                  <c:v>9.5040086413825969E-2</c:v>
                </c:pt>
                <c:pt idx="207">
                  <c:v>9.554128660585684E-2</c:v>
                </c:pt>
                <c:pt idx="208">
                  <c:v>9.3097935669707046E-2</c:v>
                </c:pt>
                <c:pt idx="209">
                  <c:v>9.554128660585684E-2</c:v>
                </c:pt>
                <c:pt idx="210">
                  <c:v>0.10199423907825225</c:v>
                </c:pt>
                <c:pt idx="211">
                  <c:v>9.3975036005760654E-2</c:v>
                </c:pt>
                <c:pt idx="212">
                  <c:v>9.2095535285645638E-2</c:v>
                </c:pt>
                <c:pt idx="213">
                  <c:v>0.1147121939510321</c:v>
                </c:pt>
                <c:pt idx="214">
                  <c:v>0.1018689390302448</c:v>
                </c:pt>
                <c:pt idx="215">
                  <c:v>8.783533365338439E-2</c:v>
                </c:pt>
                <c:pt idx="216">
                  <c:v>7.5117378780604899E-2</c:v>
                </c:pt>
                <c:pt idx="217">
                  <c:v>8.4890782525204073E-2</c:v>
                </c:pt>
                <c:pt idx="218">
                  <c:v>9.0278684589534183E-2</c:v>
                </c:pt>
                <c:pt idx="219">
                  <c:v>8.783533365338439E-2</c:v>
                </c:pt>
                <c:pt idx="220">
                  <c:v>8.8273883821411367E-2</c:v>
                </c:pt>
                <c:pt idx="221">
                  <c:v>8.915098415746496E-2</c:v>
                </c:pt>
                <c:pt idx="222">
                  <c:v>8.8524483917426636E-2</c:v>
                </c:pt>
                <c:pt idx="223">
                  <c:v>9.0028084493518928E-2</c:v>
                </c:pt>
                <c:pt idx="224">
                  <c:v>8.5266682669227128E-2</c:v>
                </c:pt>
                <c:pt idx="225">
                  <c:v>8.8148583773403552E-2</c:v>
                </c:pt>
                <c:pt idx="226">
                  <c:v>9.6355736917906887E-2</c:v>
                </c:pt>
                <c:pt idx="227">
                  <c:v>9.6668987037926063E-2</c:v>
                </c:pt>
                <c:pt idx="228">
                  <c:v>9.9425588094095005E-2</c:v>
                </c:pt>
                <c:pt idx="229">
                  <c:v>9.8235237638021902E-2</c:v>
                </c:pt>
                <c:pt idx="230">
                  <c:v>9.9425588094095005E-2</c:v>
                </c:pt>
                <c:pt idx="231">
                  <c:v>0.10368578972635627</c:v>
                </c:pt>
                <c:pt idx="232">
                  <c:v>0.10738214114258272</c:v>
                </c:pt>
                <c:pt idx="233">
                  <c:v>0.10838454152664415</c:v>
                </c:pt>
                <c:pt idx="234">
                  <c:v>0.10744479116658665</c:v>
                </c:pt>
                <c:pt idx="235">
                  <c:v>0.10750744119059054</c:v>
                </c:pt>
                <c:pt idx="236">
                  <c:v>0.10907369179068638</c:v>
                </c:pt>
                <c:pt idx="237">
                  <c:v>0.11170499279884753</c:v>
                </c:pt>
                <c:pt idx="238">
                  <c:v>0.11439894383101294</c:v>
                </c:pt>
                <c:pt idx="239">
                  <c:v>0.11602784445511269</c:v>
                </c:pt>
                <c:pt idx="240">
                  <c:v>0.11621579452712438</c:v>
                </c:pt>
                <c:pt idx="241">
                  <c:v>0.11089054248679783</c:v>
                </c:pt>
                <c:pt idx="242">
                  <c:v>0.11157969275084008</c:v>
                </c:pt>
                <c:pt idx="243">
                  <c:v>0.11189294287085924</c:v>
                </c:pt>
                <c:pt idx="244">
                  <c:v>0.11013874219875169</c:v>
                </c:pt>
                <c:pt idx="245">
                  <c:v>0.11195559289486313</c:v>
                </c:pt>
                <c:pt idx="246">
                  <c:v>0.11308329332693236</c:v>
                </c:pt>
                <c:pt idx="247">
                  <c:v>0.11345919347095508</c:v>
                </c:pt>
                <c:pt idx="248">
                  <c:v>0.11508809409505517</c:v>
                </c:pt>
                <c:pt idx="249">
                  <c:v>0.11446159385501684</c:v>
                </c:pt>
                <c:pt idx="250">
                  <c:v>0.11571459433509351</c:v>
                </c:pt>
                <c:pt idx="251">
                  <c:v>0.1204133461353814</c:v>
                </c:pt>
                <c:pt idx="252">
                  <c:v>0.12592654824771965</c:v>
                </c:pt>
                <c:pt idx="253">
                  <c:v>0.12461089774363875</c:v>
                </c:pt>
                <c:pt idx="254">
                  <c:v>0.12085189630340837</c:v>
                </c:pt>
                <c:pt idx="255">
                  <c:v>0.11746879500720107</c:v>
                </c:pt>
                <c:pt idx="256">
                  <c:v>0.11302064330292846</c:v>
                </c:pt>
                <c:pt idx="257">
                  <c:v>0.11389774363898207</c:v>
                </c:pt>
                <c:pt idx="258">
                  <c:v>0.11809529524723941</c:v>
                </c:pt>
                <c:pt idx="259">
                  <c:v>0.11834589534325467</c:v>
                </c:pt>
                <c:pt idx="260">
                  <c:v>0.1216663466154584</c:v>
                </c:pt>
                <c:pt idx="261">
                  <c:v>0.11677964474315883</c:v>
                </c:pt>
                <c:pt idx="262">
                  <c:v>0.12179164666346588</c:v>
                </c:pt>
                <c:pt idx="263">
                  <c:v>0.12404704752760431</c:v>
                </c:pt>
                <c:pt idx="264">
                  <c:v>0.12229284685549675</c:v>
                </c:pt>
                <c:pt idx="265">
                  <c:v>0.12229284685549675</c:v>
                </c:pt>
                <c:pt idx="266">
                  <c:v>0.12323259721555424</c:v>
                </c:pt>
                <c:pt idx="267">
                  <c:v>0.12385909745559295</c:v>
                </c:pt>
                <c:pt idx="268">
                  <c:v>0.12248079692750811</c:v>
                </c:pt>
                <c:pt idx="269">
                  <c:v>0.12022539606337003</c:v>
                </c:pt>
                <c:pt idx="270">
                  <c:v>0.11753144503120497</c:v>
                </c:pt>
                <c:pt idx="271">
                  <c:v>0.1169675948151702</c:v>
                </c:pt>
                <c:pt idx="272">
                  <c:v>0.11615314450312049</c:v>
                </c:pt>
                <c:pt idx="273">
                  <c:v>0.11634109457513184</c:v>
                </c:pt>
                <c:pt idx="274">
                  <c:v>0.11640374459913576</c:v>
                </c:pt>
                <c:pt idx="275">
                  <c:v>0.11640374459913576</c:v>
                </c:pt>
                <c:pt idx="276">
                  <c:v>0.11646639462313967</c:v>
                </c:pt>
                <c:pt idx="277">
                  <c:v>0.11822059529524721</c:v>
                </c:pt>
                <c:pt idx="278">
                  <c:v>0.11853384541526639</c:v>
                </c:pt>
                <c:pt idx="279">
                  <c:v>0.11840854536725857</c:v>
                </c:pt>
                <c:pt idx="280">
                  <c:v>0.11890974555928946</c:v>
                </c:pt>
                <c:pt idx="281">
                  <c:v>0.11997479596735477</c:v>
                </c:pt>
                <c:pt idx="282">
                  <c:v>0.1260518482957271</c:v>
                </c:pt>
                <c:pt idx="283">
                  <c:v>0.12223019683149286</c:v>
                </c:pt>
                <c:pt idx="284">
                  <c:v>0.12492414786365789</c:v>
                </c:pt>
                <c:pt idx="285">
                  <c:v>0.11853384541526639</c:v>
                </c:pt>
                <c:pt idx="286">
                  <c:v>0.11934829572731609</c:v>
                </c:pt>
                <c:pt idx="287">
                  <c:v>0.11947359577532389</c:v>
                </c:pt>
                <c:pt idx="288">
                  <c:v>0.12116514642342754</c:v>
                </c:pt>
                <c:pt idx="289">
                  <c:v>0.11684229476716274</c:v>
                </c:pt>
                <c:pt idx="290">
                  <c:v>0.10932429188670165</c:v>
                </c:pt>
                <c:pt idx="291">
                  <c:v>0.10675564090254439</c:v>
                </c:pt>
                <c:pt idx="292">
                  <c:v>0.10838454152664415</c:v>
                </c:pt>
                <c:pt idx="293">
                  <c:v>0.11170499279884753</c:v>
                </c:pt>
                <c:pt idx="294">
                  <c:v>0.11433629380700905</c:v>
                </c:pt>
                <c:pt idx="295">
                  <c:v>0.11421099375900123</c:v>
                </c:pt>
                <c:pt idx="296">
                  <c:v>0.11183029284685535</c:v>
                </c:pt>
                <c:pt idx="297">
                  <c:v>7.1984877580412859E-2</c:v>
                </c:pt>
                <c:pt idx="298">
                  <c:v>6.7536725876139903E-2</c:v>
                </c:pt>
                <c:pt idx="299">
                  <c:v>9.46641862698029E-2</c:v>
                </c:pt>
                <c:pt idx="300">
                  <c:v>9.46641862698029E-2</c:v>
                </c:pt>
                <c:pt idx="301">
                  <c:v>7.5618578972635422E-2</c:v>
                </c:pt>
                <c:pt idx="302">
                  <c:v>3.2891262602016177E-2</c:v>
                </c:pt>
                <c:pt idx="303">
                  <c:v>9.3411185789726209E-2</c:v>
                </c:pt>
                <c:pt idx="304">
                  <c:v>9.4162986077772362E-2</c:v>
                </c:pt>
                <c:pt idx="305">
                  <c:v>9.1594335093614768E-2</c:v>
                </c:pt>
                <c:pt idx="306">
                  <c:v>9.7483437349975749E-2</c:v>
                </c:pt>
                <c:pt idx="307">
                  <c:v>0.11684229476716274</c:v>
                </c:pt>
                <c:pt idx="308">
                  <c:v>0.13062530004800754</c:v>
                </c:pt>
                <c:pt idx="309">
                  <c:v>0.15606120979356686</c:v>
                </c:pt>
                <c:pt idx="310">
                  <c:v>0.2026101776284204</c:v>
                </c:pt>
                <c:pt idx="311">
                  <c:v>0.21752088334133443</c:v>
                </c:pt>
                <c:pt idx="312">
                  <c:v>0.22848463754200671</c:v>
                </c:pt>
                <c:pt idx="313">
                  <c:v>0.26594935189630331</c:v>
                </c:pt>
                <c:pt idx="314">
                  <c:v>0.29815146423427741</c:v>
                </c:pt>
                <c:pt idx="315">
                  <c:v>0.36105208833413338</c:v>
                </c:pt>
                <c:pt idx="316">
                  <c:v>0.37377004320691304</c:v>
                </c:pt>
                <c:pt idx="317">
                  <c:v>0.41706120979356687</c:v>
                </c:pt>
                <c:pt idx="318">
                  <c:v>0.44769707153144495</c:v>
                </c:pt>
                <c:pt idx="319">
                  <c:v>0.50677604416706656</c:v>
                </c:pt>
                <c:pt idx="320">
                  <c:v>0.52394215074411887</c:v>
                </c:pt>
                <c:pt idx="321">
                  <c:v>0.55207201152184326</c:v>
                </c:pt>
                <c:pt idx="322">
                  <c:v>0.59110297647623611</c:v>
                </c:pt>
                <c:pt idx="323">
                  <c:v>0.61447143542966853</c:v>
                </c:pt>
                <c:pt idx="324">
                  <c:v>0.65287590014402308</c:v>
                </c:pt>
                <c:pt idx="325">
                  <c:v>0.6687263562169945</c:v>
                </c:pt>
                <c:pt idx="326">
                  <c:v>0.64999399903984612</c:v>
                </c:pt>
                <c:pt idx="327">
                  <c:v>0.63000864138262114</c:v>
                </c:pt>
                <c:pt idx="328">
                  <c:v>0.63201344215074384</c:v>
                </c:pt>
                <c:pt idx="329">
                  <c:v>0.74973283725396034</c:v>
                </c:pt>
                <c:pt idx="330">
                  <c:v>0.75355448871819475</c:v>
                </c:pt>
                <c:pt idx="331">
                  <c:v>0.82553936629860758</c:v>
                </c:pt>
                <c:pt idx="332">
                  <c:v>0.86588598175708087</c:v>
                </c:pt>
                <c:pt idx="333">
                  <c:v>0.8314911185789724</c:v>
                </c:pt>
                <c:pt idx="334">
                  <c:v>0.80674435909745545</c:v>
                </c:pt>
                <c:pt idx="335">
                  <c:v>0.83167906865098395</c:v>
                </c:pt>
                <c:pt idx="336">
                  <c:v>0.85178972635621675</c:v>
                </c:pt>
                <c:pt idx="337">
                  <c:v>0.89100864138262104</c:v>
                </c:pt>
                <c:pt idx="338">
                  <c:v>0.93417450792126733</c:v>
                </c:pt>
                <c:pt idx="339">
                  <c:v>0.98504632741238585</c:v>
                </c:pt>
                <c:pt idx="340">
                  <c:v>1.1226884301488236</c:v>
                </c:pt>
                <c:pt idx="341">
                  <c:v>1.2365235237638021</c:v>
                </c:pt>
                <c:pt idx="342">
                  <c:v>1.2249959193470954</c:v>
                </c:pt>
                <c:pt idx="343">
                  <c:v>1.1968034085453669</c:v>
                </c:pt>
                <c:pt idx="344">
                  <c:v>1.1491893903024479</c:v>
                </c:pt>
                <c:pt idx="345">
                  <c:v>1.0659901584253477</c:v>
                </c:pt>
                <c:pt idx="346">
                  <c:v>0.99275228036485819</c:v>
                </c:pt>
                <c:pt idx="347">
                  <c:v>0.99068482957273163</c:v>
                </c:pt>
                <c:pt idx="348">
                  <c:v>0.94833341334613519</c:v>
                </c:pt>
                <c:pt idx="349">
                  <c:v>0.90923979836773861</c:v>
                </c:pt>
                <c:pt idx="350">
                  <c:v>0.9083626980316849</c:v>
                </c:pt>
                <c:pt idx="351">
                  <c:v>0.92277220355256828</c:v>
                </c:pt>
                <c:pt idx="352">
                  <c:v>0.88981829092654807</c:v>
                </c:pt>
                <c:pt idx="353">
                  <c:v>0.92252160345655287</c:v>
                </c:pt>
                <c:pt idx="354">
                  <c:v>0.92665650504080621</c:v>
                </c:pt>
                <c:pt idx="355">
                  <c:v>0.88455568891022551</c:v>
                </c:pt>
                <c:pt idx="356">
                  <c:v>0.81620451272203531</c:v>
                </c:pt>
                <c:pt idx="357">
                  <c:v>0.7539930388862216</c:v>
                </c:pt>
                <c:pt idx="358">
                  <c:v>0.72442222755640895</c:v>
                </c:pt>
                <c:pt idx="359">
                  <c:v>0.71063922227556398</c:v>
                </c:pt>
                <c:pt idx="360">
                  <c:v>0.71778132501200176</c:v>
                </c:pt>
                <c:pt idx="361">
                  <c:v>0.7050007201152183</c:v>
                </c:pt>
                <c:pt idx="362">
                  <c:v>0.71991142582813239</c:v>
                </c:pt>
                <c:pt idx="363">
                  <c:v>0.65826380220835323</c:v>
                </c:pt>
                <c:pt idx="364">
                  <c:v>0.64968074891982697</c:v>
                </c:pt>
                <c:pt idx="365">
                  <c:v>0.62712674027844439</c:v>
                </c:pt>
                <c:pt idx="366">
                  <c:v>0.65162289966394615</c:v>
                </c:pt>
                <c:pt idx="367">
                  <c:v>0.66578180508881402</c:v>
                </c:pt>
                <c:pt idx="368">
                  <c:v>0.68501536245799322</c:v>
                </c:pt>
                <c:pt idx="369">
                  <c:v>0.71439822371579431</c:v>
                </c:pt>
                <c:pt idx="370">
                  <c:v>0.70136701872299567</c:v>
                </c:pt>
                <c:pt idx="371">
                  <c:v>0.70155496879500723</c:v>
                </c:pt>
                <c:pt idx="372">
                  <c:v>0.69303456553048493</c:v>
                </c:pt>
                <c:pt idx="373">
                  <c:v>0.68990206433029277</c:v>
                </c:pt>
                <c:pt idx="374">
                  <c:v>0.74158833413346104</c:v>
                </c:pt>
                <c:pt idx="375">
                  <c:v>0.74622443590974541</c:v>
                </c:pt>
                <c:pt idx="376">
                  <c:v>0.75574723955832923</c:v>
                </c:pt>
                <c:pt idx="377">
                  <c:v>0.71333317330772916</c:v>
                </c:pt>
                <c:pt idx="378">
                  <c:v>0.70456216994719145</c:v>
                </c:pt>
                <c:pt idx="379">
                  <c:v>0.70042726836293789</c:v>
                </c:pt>
                <c:pt idx="380">
                  <c:v>0.67474075852136328</c:v>
                </c:pt>
                <c:pt idx="381">
                  <c:v>0.63727604416706651</c:v>
                </c:pt>
                <c:pt idx="382">
                  <c:v>0.63276524243879007</c:v>
                </c:pt>
                <c:pt idx="383">
                  <c:v>0.63176284205472855</c:v>
                </c:pt>
                <c:pt idx="384">
                  <c:v>0.62950744119059043</c:v>
                </c:pt>
                <c:pt idx="385">
                  <c:v>0.5837102736437827</c:v>
                </c:pt>
                <c:pt idx="386">
                  <c:v>0.57230796927508387</c:v>
                </c:pt>
                <c:pt idx="387">
                  <c:v>0.60488598175708108</c:v>
                </c:pt>
                <c:pt idx="388">
                  <c:v>0.67060585693710995</c:v>
                </c:pt>
                <c:pt idx="389">
                  <c:v>0.67499135861737858</c:v>
                </c:pt>
                <c:pt idx="390">
                  <c:v>0.67799855976956291</c:v>
                </c:pt>
                <c:pt idx="391">
                  <c:v>0.68113106096975495</c:v>
                </c:pt>
                <c:pt idx="392">
                  <c:v>0.63683749399903966</c:v>
                </c:pt>
                <c:pt idx="393">
                  <c:v>0.62712674027844439</c:v>
                </c:pt>
                <c:pt idx="394">
                  <c:v>0.58878492558809392</c:v>
                </c:pt>
                <c:pt idx="395">
                  <c:v>0.53672275564090255</c:v>
                </c:pt>
                <c:pt idx="396">
                  <c:v>0.60256793086893889</c:v>
                </c:pt>
                <c:pt idx="397">
                  <c:v>0.61353168506961098</c:v>
                </c:pt>
                <c:pt idx="398">
                  <c:v>0.60068843014882367</c:v>
                </c:pt>
                <c:pt idx="399">
                  <c:v>0.61447143542966853</c:v>
                </c:pt>
                <c:pt idx="400">
                  <c:v>0.59392222755640889</c:v>
                </c:pt>
                <c:pt idx="401">
                  <c:v>0.63940614498319726</c:v>
                </c:pt>
                <c:pt idx="402">
                  <c:v>0.62994599135861717</c:v>
                </c:pt>
                <c:pt idx="403">
                  <c:v>0.62186413826212172</c:v>
                </c:pt>
                <c:pt idx="404">
                  <c:v>0.58402352376380195</c:v>
                </c:pt>
                <c:pt idx="405">
                  <c:v>0.5543274123859816</c:v>
                </c:pt>
                <c:pt idx="406">
                  <c:v>0.56435141622659624</c:v>
                </c:pt>
                <c:pt idx="407">
                  <c:v>0.52795175228036462</c:v>
                </c:pt>
                <c:pt idx="408">
                  <c:v>0.52024579932789228</c:v>
                </c:pt>
                <c:pt idx="409">
                  <c:v>0.53302640422467584</c:v>
                </c:pt>
                <c:pt idx="410">
                  <c:v>0.56641886701872279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99-4EB2-AB99-08280F37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'015C'!$S$14:$S$903</c:f>
              <c:numCache>
                <c:formatCode>0.0</c:formatCode>
                <c:ptCount val="890"/>
                <c:pt idx="0">
                  <c:v>0.65688667963042524</c:v>
                </c:pt>
                <c:pt idx="1">
                  <c:v>0.67223449924795908</c:v>
                </c:pt>
                <c:pt idx="2">
                  <c:v>0.77659967264718544</c:v>
                </c:pt>
                <c:pt idx="3">
                  <c:v>0.83492138719381181</c:v>
                </c:pt>
                <c:pt idx="4">
                  <c:v>0.82878225934679883</c:v>
                </c:pt>
                <c:pt idx="5">
                  <c:v>0.91166048528147847</c:v>
                </c:pt>
                <c:pt idx="6">
                  <c:v>0.95770394413407745</c:v>
                </c:pt>
                <c:pt idx="7">
                  <c:v>1.0528604257627843</c:v>
                </c:pt>
                <c:pt idx="8">
                  <c:v>1.1418777795444781</c:v>
                </c:pt>
                <c:pt idx="9">
                  <c:v>0.84719964288783789</c:v>
                </c:pt>
                <c:pt idx="10">
                  <c:v>0.43894764106145268</c:v>
                </c:pt>
                <c:pt idx="11">
                  <c:v>1.4273472244305967</c:v>
                </c:pt>
                <c:pt idx="12">
                  <c:v>1.9706600388912761</c:v>
                </c:pt>
                <c:pt idx="13">
                  <c:v>2.7810249146970345</c:v>
                </c:pt>
                <c:pt idx="14">
                  <c:v>2.3574250932531156</c:v>
                </c:pt>
                <c:pt idx="15">
                  <c:v>2.1241382350666091</c:v>
                </c:pt>
                <c:pt idx="16">
                  <c:v>1.2800081561022776</c:v>
                </c:pt>
                <c:pt idx="17">
                  <c:v>1.6698427743876236</c:v>
                </c:pt>
                <c:pt idx="18">
                  <c:v>1.1541560352385041</c:v>
                </c:pt>
                <c:pt idx="19">
                  <c:v>1.1234603960034379</c:v>
                </c:pt>
                <c:pt idx="20">
                  <c:v>0</c:v>
                </c:pt>
                <c:pt idx="21">
                  <c:v>1.2615907725612374</c:v>
                </c:pt>
                <c:pt idx="22">
                  <c:v>2.8884596520197672</c:v>
                </c:pt>
                <c:pt idx="23">
                  <c:v>2.5201119811989683</c:v>
                </c:pt>
                <c:pt idx="24">
                  <c:v>3.0879813070477007</c:v>
                </c:pt>
                <c:pt idx="25">
                  <c:v>2.6490336659862477</c:v>
                </c:pt>
                <c:pt idx="26">
                  <c:v>3.1585812772883539</c:v>
                </c:pt>
                <c:pt idx="27">
                  <c:v>3.5269289481091537</c:v>
                </c:pt>
                <c:pt idx="28">
                  <c:v>4.5767198099484308</c:v>
                </c:pt>
                <c:pt idx="29">
                  <c:v>4.6135545770305102</c:v>
                </c:pt>
                <c:pt idx="30">
                  <c:v>5.657206311022775</c:v>
                </c:pt>
                <c:pt idx="31">
                  <c:v>4.9542761725397497</c:v>
                </c:pt>
                <c:pt idx="32">
                  <c:v>4.5337459150193391</c:v>
                </c:pt>
                <c:pt idx="33">
                  <c:v>5.0095283231628693</c:v>
                </c:pt>
                <c:pt idx="34">
                  <c:v>5.4055020692952285</c:v>
                </c:pt>
                <c:pt idx="35">
                  <c:v>5.853658402127202</c:v>
                </c:pt>
                <c:pt idx="36">
                  <c:v>6.7990840905672538</c:v>
                </c:pt>
                <c:pt idx="37">
                  <c:v>9.2271091540610222</c:v>
                </c:pt>
                <c:pt idx="38">
                  <c:v>9.8870653976149541</c:v>
                </c:pt>
                <c:pt idx="39">
                  <c:v>3.7111027835195531</c:v>
                </c:pt>
                <c:pt idx="40">
                  <c:v>5.5129368066179625</c:v>
                </c:pt>
                <c:pt idx="41">
                  <c:v>7.9317531783412116</c:v>
                </c:pt>
                <c:pt idx="42">
                  <c:v>7.9962140207348522</c:v>
                </c:pt>
                <c:pt idx="43">
                  <c:v>7.2196143480876671</c:v>
                </c:pt>
                <c:pt idx="44">
                  <c:v>7.1459448139235056</c:v>
                </c:pt>
                <c:pt idx="45">
                  <c:v>7.204266528470133</c:v>
                </c:pt>
                <c:pt idx="46">
                  <c:v>7.1398056860764925</c:v>
                </c:pt>
                <c:pt idx="47">
                  <c:v>7.0231622569832401</c:v>
                </c:pt>
                <c:pt idx="48">
                  <c:v>7.2748664987107858</c:v>
                </c:pt>
                <c:pt idx="49">
                  <c:v>7.6155880942200254</c:v>
                </c:pt>
                <c:pt idx="50">
                  <c:v>7.4651794619681988</c:v>
                </c:pt>
                <c:pt idx="51">
                  <c:v>7.584892454984959</c:v>
                </c:pt>
                <c:pt idx="52">
                  <c:v>7.7199532676192533</c:v>
                </c:pt>
                <c:pt idx="53">
                  <c:v>7.879570591641599</c:v>
                </c:pt>
                <c:pt idx="54">
                  <c:v>6.9709796702836266</c:v>
                </c:pt>
                <c:pt idx="55">
                  <c:v>9.2854308686076497</c:v>
                </c:pt>
                <c:pt idx="56">
                  <c:v>7.3761621081865059</c:v>
                </c:pt>
                <c:pt idx="57">
                  <c:v>5.9211888084443478</c:v>
                </c:pt>
                <c:pt idx="58">
                  <c:v>6.4153886001289209</c:v>
                </c:pt>
                <c:pt idx="59">
                  <c:v>5.6940410781048563</c:v>
                </c:pt>
                <c:pt idx="60">
                  <c:v>4.4263111776966042</c:v>
                </c:pt>
                <c:pt idx="61">
                  <c:v>3.9443896417060582</c:v>
                </c:pt>
                <c:pt idx="62">
                  <c:v>3.6312941215083798</c:v>
                </c:pt>
                <c:pt idx="63">
                  <c:v>3.6098071740438331</c:v>
                </c:pt>
                <c:pt idx="64">
                  <c:v>3.6067376101203261</c:v>
                </c:pt>
                <c:pt idx="65">
                  <c:v>3.6804071442844863</c:v>
                </c:pt>
                <c:pt idx="66">
                  <c:v>3.7141723474430597</c:v>
                </c:pt>
                <c:pt idx="67">
                  <c:v>5.0739891655565099</c:v>
                </c:pt>
                <c:pt idx="68">
                  <c:v>6.1943799976364415</c:v>
                </c:pt>
                <c:pt idx="69">
                  <c:v>6.7223449924795871</c:v>
                </c:pt>
                <c:pt idx="70">
                  <c:v>6.8942405721959599</c:v>
                </c:pt>
                <c:pt idx="71">
                  <c:v>7.0661361519123345</c:v>
                </c:pt>
                <c:pt idx="72">
                  <c:v>9.0674918300386746</c:v>
                </c:pt>
                <c:pt idx="73">
                  <c:v>9.2578047932960903</c:v>
                </c:pt>
                <c:pt idx="74">
                  <c:v>9.211761334443489</c:v>
                </c:pt>
                <c:pt idx="75">
                  <c:v>9.2393874097550484</c:v>
                </c:pt>
                <c:pt idx="76">
                  <c:v>9.4573264483240216</c:v>
                </c:pt>
                <c:pt idx="77">
                  <c:v>9.6169437723463673</c:v>
                </c:pt>
                <c:pt idx="78">
                  <c:v>9.8379523748388458</c:v>
                </c:pt>
                <c:pt idx="79">
                  <c:v>7.8979879751826374</c:v>
                </c:pt>
                <c:pt idx="80">
                  <c:v>3.0910508709712072</c:v>
                </c:pt>
                <c:pt idx="81">
                  <c:v>1.1388082156209705</c:v>
                </c:pt>
                <c:pt idx="82">
                  <c:v>5.9365366280618819</c:v>
                </c:pt>
                <c:pt idx="83">
                  <c:v>8.0299792238934238</c:v>
                </c:pt>
                <c:pt idx="84">
                  <c:v>5.8904931692092832</c:v>
                </c:pt>
                <c:pt idx="85">
                  <c:v>6.4092494722819069</c:v>
                </c:pt>
                <c:pt idx="86">
                  <c:v>6.7284841203265993</c:v>
                </c:pt>
                <c:pt idx="87">
                  <c:v>6.9709796702836266</c:v>
                </c:pt>
                <c:pt idx="88">
                  <c:v>7.3853707999570259</c:v>
                </c:pt>
                <c:pt idx="89">
                  <c:v>7.7813445460893869</c:v>
                </c:pt>
                <c:pt idx="90">
                  <c:v>8.3522834358616258</c:v>
                </c:pt>
                <c:pt idx="91">
                  <c:v>8.8587614832402224</c:v>
                </c:pt>
                <c:pt idx="92">
                  <c:v>9.2762221768371305</c:v>
                </c:pt>
                <c:pt idx="93">
                  <c:v>7.7291619593897716</c:v>
                </c:pt>
                <c:pt idx="94">
                  <c:v>7.4529012062741726</c:v>
                </c:pt>
                <c:pt idx="95">
                  <c:v>7.667770680919638</c:v>
                </c:pt>
                <c:pt idx="96">
                  <c:v>7.7690662903953589</c:v>
                </c:pt>
                <c:pt idx="97">
                  <c:v>6.9924666177481729</c:v>
                </c:pt>
                <c:pt idx="98">
                  <c:v>8.1926661118392783</c:v>
                </c:pt>
                <c:pt idx="99">
                  <c:v>8.2970312852385035</c:v>
                </c:pt>
                <c:pt idx="100">
                  <c:v>9.1841352591319296</c:v>
                </c:pt>
                <c:pt idx="101">
                  <c:v>12.011203632681564</c:v>
                </c:pt>
                <c:pt idx="102">
                  <c:v>16.053819319939837</c:v>
                </c:pt>
                <c:pt idx="103">
                  <c:v>16.704566871723248</c:v>
                </c:pt>
                <c:pt idx="104">
                  <c:v>16.956271113450793</c:v>
                </c:pt>
                <c:pt idx="105">
                  <c:v>17.395218754512246</c:v>
                </c:pt>
                <c:pt idx="106">
                  <c:v>17.631575176622256</c:v>
                </c:pt>
                <c:pt idx="107">
                  <c:v>17.910905493661367</c:v>
                </c:pt>
                <c:pt idx="108">
                  <c:v>17.926253313278899</c:v>
                </c:pt>
                <c:pt idx="109">
                  <c:v>18.313018367640737</c:v>
                </c:pt>
                <c:pt idx="110">
                  <c:v>18.423522668886974</c:v>
                </c:pt>
                <c:pt idx="111">
                  <c:v>18.573931301138803</c:v>
                </c:pt>
                <c:pt idx="112">
                  <c:v>18.758105136549204</c:v>
                </c:pt>
                <c:pt idx="113">
                  <c:v>18.972974611194669</c:v>
                </c:pt>
                <c:pt idx="114">
                  <c:v>19.117244115599483</c:v>
                </c:pt>
                <c:pt idx="115">
                  <c:v>19.408852688332615</c:v>
                </c:pt>
                <c:pt idx="116">
                  <c:v>19.448757019338199</c:v>
                </c:pt>
                <c:pt idx="117">
                  <c:v>19.734226464224321</c:v>
                </c:pt>
                <c:pt idx="118">
                  <c:v>19.657487366136657</c:v>
                </c:pt>
                <c:pt idx="119">
                  <c:v>15.495158685861622</c:v>
                </c:pt>
                <c:pt idx="120">
                  <c:v>18.67829647453803</c:v>
                </c:pt>
                <c:pt idx="121">
                  <c:v>19.325974462397941</c:v>
                </c:pt>
                <c:pt idx="122">
                  <c:v>18.751966008702187</c:v>
                </c:pt>
                <c:pt idx="123">
                  <c:v>16.339288764825955</c:v>
                </c:pt>
                <c:pt idx="124">
                  <c:v>16.897949398904167</c:v>
                </c:pt>
                <c:pt idx="125">
                  <c:v>17.309270964654061</c:v>
                </c:pt>
                <c:pt idx="126">
                  <c:v>17.680688199398364</c:v>
                </c:pt>
                <c:pt idx="127">
                  <c:v>17.904766365814353</c:v>
                </c:pt>
                <c:pt idx="128">
                  <c:v>18.306879239793727</c:v>
                </c:pt>
                <c:pt idx="129">
                  <c:v>18.472635691663086</c:v>
                </c:pt>
                <c:pt idx="130">
                  <c:v>18.847122490330896</c:v>
                </c:pt>
                <c:pt idx="131">
                  <c:v>19.264583183927801</c:v>
                </c:pt>
                <c:pt idx="132">
                  <c:v>19.642139546519118</c:v>
                </c:pt>
                <c:pt idx="133">
                  <c:v>19.89077422432316</c:v>
                </c:pt>
                <c:pt idx="134">
                  <c:v>19.985930705951869</c:v>
                </c:pt>
                <c:pt idx="135">
                  <c:v>20.461713114095399</c:v>
                </c:pt>
                <c:pt idx="136">
                  <c:v>20.670443460893853</c:v>
                </c:pt>
                <c:pt idx="137">
                  <c:v>20.167034977438757</c:v>
                </c:pt>
                <c:pt idx="138">
                  <c:v>20.710347791899444</c:v>
                </c:pt>
                <c:pt idx="139">
                  <c:v>21.032652003867643</c:v>
                </c:pt>
                <c:pt idx="140">
                  <c:v>22.208294986570689</c:v>
                </c:pt>
                <c:pt idx="141">
                  <c:v>22.46306879222174</c:v>
                </c:pt>
                <c:pt idx="142">
                  <c:v>22.696355650408247</c:v>
                </c:pt>
                <c:pt idx="143">
                  <c:v>22.960338147829823</c:v>
                </c:pt>
                <c:pt idx="144">
                  <c:v>23.150651111087239</c:v>
                </c:pt>
                <c:pt idx="145">
                  <c:v>23.30105974333906</c:v>
                </c:pt>
                <c:pt idx="146">
                  <c:v>23.411564044585297</c:v>
                </c:pt>
                <c:pt idx="147">
                  <c:v>23.740007384400514</c:v>
                </c:pt>
                <c:pt idx="148">
                  <c:v>23.693963925547912</c:v>
                </c:pt>
                <c:pt idx="149">
                  <c:v>23.632572647077783</c:v>
                </c:pt>
                <c:pt idx="150">
                  <c:v>21.30891275698324</c:v>
                </c:pt>
                <c:pt idx="151">
                  <c:v>18.850192054254403</c:v>
                </c:pt>
                <c:pt idx="152">
                  <c:v>20.406460963472281</c:v>
                </c:pt>
                <c:pt idx="153">
                  <c:v>21.044930259561664</c:v>
                </c:pt>
                <c:pt idx="154">
                  <c:v>21.689538683498068</c:v>
                </c:pt>
                <c:pt idx="155">
                  <c:v>22.220573242264717</c:v>
                </c:pt>
                <c:pt idx="156">
                  <c:v>22.582781785238502</c:v>
                </c:pt>
                <c:pt idx="157">
                  <c:v>22.994103350988393</c:v>
                </c:pt>
                <c:pt idx="158">
                  <c:v>23.187485878169316</c:v>
                </c:pt>
                <c:pt idx="159">
                  <c:v>23.721590000859475</c:v>
                </c:pt>
                <c:pt idx="160">
                  <c:v>23.838233429952723</c:v>
                </c:pt>
                <c:pt idx="161">
                  <c:v>24.123702874838845</c:v>
                </c:pt>
                <c:pt idx="162">
                  <c:v>24.630180922217445</c:v>
                </c:pt>
                <c:pt idx="163">
                  <c:v>25.142798097443059</c:v>
                </c:pt>
                <c:pt idx="164">
                  <c:v>25.495797948646324</c:v>
                </c:pt>
                <c:pt idx="165">
                  <c:v>25.52035446003438</c:v>
                </c:pt>
                <c:pt idx="166">
                  <c:v>25.815032596691015</c:v>
                </c:pt>
                <c:pt idx="167">
                  <c:v>25.888702130855172</c:v>
                </c:pt>
                <c:pt idx="168">
                  <c:v>27.564684033089812</c:v>
                </c:pt>
                <c:pt idx="169">
                  <c:v>27.389718889449934</c:v>
                </c:pt>
                <c:pt idx="170">
                  <c:v>27.797970891276321</c:v>
                </c:pt>
                <c:pt idx="171">
                  <c:v>28.166318562097118</c:v>
                </c:pt>
                <c:pt idx="172">
                  <c:v>27.939170831757622</c:v>
                </c:pt>
                <c:pt idx="173">
                  <c:v>27.487944935002147</c:v>
                </c:pt>
                <c:pt idx="174">
                  <c:v>27.515571010313707</c:v>
                </c:pt>
                <c:pt idx="175">
                  <c:v>27.328327610979802</c:v>
                </c:pt>
                <c:pt idx="176">
                  <c:v>26.745110465513537</c:v>
                </c:pt>
                <c:pt idx="177">
                  <c:v>27.355953686291357</c:v>
                </c:pt>
                <c:pt idx="178">
                  <c:v>28.043536005156849</c:v>
                </c:pt>
                <c:pt idx="179">
                  <c:v>29.734865727009023</c:v>
                </c:pt>
                <c:pt idx="180">
                  <c:v>29.124022506231199</c:v>
                </c:pt>
                <c:pt idx="181">
                  <c:v>29.222248551783409</c:v>
                </c:pt>
                <c:pt idx="182">
                  <c:v>29.541483199828104</c:v>
                </c:pt>
                <c:pt idx="183">
                  <c:v>29.489300613128488</c:v>
                </c:pt>
                <c:pt idx="184">
                  <c:v>29.197692040395356</c:v>
                </c:pt>
                <c:pt idx="185">
                  <c:v>29.486231049204985</c:v>
                </c:pt>
                <c:pt idx="186">
                  <c:v>30.051030811130207</c:v>
                </c:pt>
                <c:pt idx="187">
                  <c:v>30.548300166738287</c:v>
                </c:pt>
                <c:pt idx="188">
                  <c:v>31.067056469810911</c:v>
                </c:pt>
                <c:pt idx="189">
                  <c:v>31.413917193167169</c:v>
                </c:pt>
                <c:pt idx="190">
                  <c:v>31.395499809626127</c:v>
                </c:pt>
                <c:pt idx="191">
                  <c:v>27.159501595186928</c:v>
                </c:pt>
                <c:pt idx="192">
                  <c:v>27.776483943811776</c:v>
                </c:pt>
                <c:pt idx="193">
                  <c:v>28.104927283626989</c:v>
                </c:pt>
                <c:pt idx="194">
                  <c:v>28.614474894929092</c:v>
                </c:pt>
                <c:pt idx="195">
                  <c:v>29.191552912548339</c:v>
                </c:pt>
                <c:pt idx="196">
                  <c:v>29.882204795337341</c:v>
                </c:pt>
                <c:pt idx="197">
                  <c:v>30.250552466158137</c:v>
                </c:pt>
                <c:pt idx="198">
                  <c:v>30.833769611624408</c:v>
                </c:pt>
                <c:pt idx="199">
                  <c:v>32.70927316888698</c:v>
                </c:pt>
                <c:pt idx="200">
                  <c:v>33.065342584013749</c:v>
                </c:pt>
                <c:pt idx="201">
                  <c:v>29.860717847872795</c:v>
                </c:pt>
                <c:pt idx="202">
                  <c:v>30.532952347120759</c:v>
                </c:pt>
                <c:pt idx="203">
                  <c:v>31.22360422990975</c:v>
                </c:pt>
                <c:pt idx="204">
                  <c:v>31.641064923506661</c:v>
                </c:pt>
                <c:pt idx="205">
                  <c:v>32.340925498066177</c:v>
                </c:pt>
                <c:pt idx="206">
                  <c:v>33.092968659325308</c:v>
                </c:pt>
                <c:pt idx="207">
                  <c:v>33.64855972948002</c:v>
                </c:pt>
                <c:pt idx="208">
                  <c:v>34.369907251504081</c:v>
                </c:pt>
                <c:pt idx="209">
                  <c:v>34.811924456489038</c:v>
                </c:pt>
                <c:pt idx="210">
                  <c:v>35.106602593145681</c:v>
                </c:pt>
                <c:pt idx="211">
                  <c:v>34.833411403953576</c:v>
                </c:pt>
                <c:pt idx="212">
                  <c:v>35.567037181671672</c:v>
                </c:pt>
                <c:pt idx="213">
                  <c:v>35.720515377847015</c:v>
                </c:pt>
                <c:pt idx="214">
                  <c:v>26.19872808712935</c:v>
                </c:pt>
                <c:pt idx="215">
                  <c:v>24.452146214654057</c:v>
                </c:pt>
                <c:pt idx="216">
                  <c:v>27.466457987537595</c:v>
                </c:pt>
                <c:pt idx="217">
                  <c:v>28.519318413300383</c:v>
                </c:pt>
                <c:pt idx="218">
                  <c:v>29.384935439729261</c:v>
                </c:pt>
                <c:pt idx="219">
                  <c:v>30.001917788354103</c:v>
                </c:pt>
                <c:pt idx="220">
                  <c:v>31.067056469810911</c:v>
                </c:pt>
                <c:pt idx="221">
                  <c:v>31.699386638053287</c:v>
                </c:pt>
                <c:pt idx="222">
                  <c:v>32.460638491082932</c:v>
                </c:pt>
                <c:pt idx="223">
                  <c:v>32.991673049849595</c:v>
                </c:pt>
                <c:pt idx="224">
                  <c:v>33.602516270627419</c:v>
                </c:pt>
                <c:pt idx="225">
                  <c:v>36.306802087236775</c:v>
                </c:pt>
                <c:pt idx="226">
                  <c:v>34.910150502041247</c:v>
                </c:pt>
                <c:pt idx="227">
                  <c:v>34.234846438869795</c:v>
                </c:pt>
                <c:pt idx="228">
                  <c:v>34.204150799634718</c:v>
                </c:pt>
                <c:pt idx="229">
                  <c:v>34.458924605285766</c:v>
                </c:pt>
                <c:pt idx="230">
                  <c:v>34.934707013429311</c:v>
                </c:pt>
                <c:pt idx="231">
                  <c:v>35.563967617748176</c:v>
                </c:pt>
                <c:pt idx="232">
                  <c:v>35.788045784164154</c:v>
                </c:pt>
                <c:pt idx="233">
                  <c:v>35.834089243016756</c:v>
                </c:pt>
                <c:pt idx="234">
                  <c:v>36.005984822733126</c:v>
                </c:pt>
                <c:pt idx="235">
                  <c:v>36.460280283412118</c:v>
                </c:pt>
                <c:pt idx="236">
                  <c:v>37.061914812419424</c:v>
                </c:pt>
                <c:pt idx="237">
                  <c:v>37.365801640846584</c:v>
                </c:pt>
                <c:pt idx="238">
                  <c:v>37.73414931166738</c:v>
                </c:pt>
                <c:pt idx="239">
                  <c:v>37.973575297700897</c:v>
                </c:pt>
                <c:pt idx="240">
                  <c:v>38.409453374838861</c:v>
                </c:pt>
                <c:pt idx="241">
                  <c:v>38.826914068435762</c:v>
                </c:pt>
                <c:pt idx="242">
                  <c:v>39.161496536097978</c:v>
                </c:pt>
                <c:pt idx="243">
                  <c:v>39.996417923291794</c:v>
                </c:pt>
                <c:pt idx="244">
                  <c:v>40.548939429522996</c:v>
                </c:pt>
                <c:pt idx="245">
                  <c:v>40.923426228190806</c:v>
                </c:pt>
                <c:pt idx="246">
                  <c:v>40.917287100343785</c:v>
                </c:pt>
                <c:pt idx="247">
                  <c:v>41.491295554039546</c:v>
                </c:pt>
                <c:pt idx="248">
                  <c:v>41.577243343897727</c:v>
                </c:pt>
                <c:pt idx="249">
                  <c:v>41.518921629351098</c:v>
                </c:pt>
                <c:pt idx="250">
                  <c:v>41.334747793940693</c:v>
                </c:pt>
                <c:pt idx="251">
                  <c:v>40.994026198431456</c:v>
                </c:pt>
                <c:pt idx="252">
                  <c:v>40.005626615062312</c:v>
                </c:pt>
                <c:pt idx="253">
                  <c:v>40.972539250966911</c:v>
                </c:pt>
                <c:pt idx="254">
                  <c:v>42.286312610227768</c:v>
                </c:pt>
                <c:pt idx="255">
                  <c:v>42.427512550709068</c:v>
                </c:pt>
                <c:pt idx="256">
                  <c:v>42.848042808229486</c:v>
                </c:pt>
                <c:pt idx="257">
                  <c:v>43.059842718951444</c:v>
                </c:pt>
                <c:pt idx="258">
                  <c:v>42.995381876557801</c:v>
                </c:pt>
                <c:pt idx="259">
                  <c:v>43.409773006231205</c:v>
                </c:pt>
                <c:pt idx="260">
                  <c:v>43.056773155027933</c:v>
                </c:pt>
                <c:pt idx="261">
                  <c:v>43.314616524602499</c:v>
                </c:pt>
                <c:pt idx="262">
                  <c:v>43.535625127094974</c:v>
                </c:pt>
                <c:pt idx="263">
                  <c:v>42.436721242479592</c:v>
                </c:pt>
                <c:pt idx="264">
                  <c:v>43.013799260098843</c:v>
                </c:pt>
                <c:pt idx="265">
                  <c:v>43.449677337236793</c:v>
                </c:pt>
                <c:pt idx="266">
                  <c:v>43.814955444134078</c:v>
                </c:pt>
                <c:pt idx="267">
                  <c:v>44.035964046626553</c:v>
                </c:pt>
                <c:pt idx="268">
                  <c:v>44.33985087505372</c:v>
                </c:pt>
                <c:pt idx="269">
                  <c:v>45.005946246454663</c:v>
                </c:pt>
                <c:pt idx="270">
                  <c:v>45.383502609045976</c:v>
                </c:pt>
                <c:pt idx="271">
                  <c:v>45.423406940051564</c:v>
                </c:pt>
                <c:pt idx="272">
                  <c:v>45.942163243124192</c:v>
                </c:pt>
                <c:pt idx="273">
                  <c:v>46.11712838676408</c:v>
                </c:pt>
                <c:pt idx="274">
                  <c:v>45.487867782445207</c:v>
                </c:pt>
                <c:pt idx="275">
                  <c:v>45.6229285950795</c:v>
                </c:pt>
                <c:pt idx="276">
                  <c:v>46.064945800064464</c:v>
                </c:pt>
                <c:pt idx="277">
                  <c:v>46.319719605715513</c:v>
                </c:pt>
                <c:pt idx="278">
                  <c:v>45.868493708960038</c:v>
                </c:pt>
                <c:pt idx="279">
                  <c:v>46.092571875376024</c:v>
                </c:pt>
                <c:pt idx="280">
                  <c:v>46.399528267726694</c:v>
                </c:pt>
                <c:pt idx="281">
                  <c:v>46.731041171465414</c:v>
                </c:pt>
                <c:pt idx="282">
                  <c:v>46.884519367640742</c:v>
                </c:pt>
                <c:pt idx="283">
                  <c:v>48.275031824989263</c:v>
                </c:pt>
                <c:pt idx="284">
                  <c:v>46.304371786097981</c:v>
                </c:pt>
                <c:pt idx="285">
                  <c:v>46.528449952513967</c:v>
                </c:pt>
                <c:pt idx="286">
                  <c:v>46.285954402556939</c:v>
                </c:pt>
                <c:pt idx="287">
                  <c:v>46.556076027825526</c:v>
                </c:pt>
                <c:pt idx="288">
                  <c:v>47.252867038461545</c:v>
                </c:pt>
                <c:pt idx="289">
                  <c:v>47.157710556832832</c:v>
                </c:pt>
                <c:pt idx="290">
                  <c:v>48.225918802213144</c:v>
                </c:pt>
                <c:pt idx="291">
                  <c:v>49.235805333046841</c:v>
                </c:pt>
                <c:pt idx="292">
                  <c:v>50.196578841104433</c:v>
                </c:pt>
                <c:pt idx="293">
                  <c:v>51.577882606682422</c:v>
                </c:pt>
                <c:pt idx="294">
                  <c:v>51.114378454232913</c:v>
                </c:pt>
                <c:pt idx="295">
                  <c:v>51.080613251074347</c:v>
                </c:pt>
                <c:pt idx="296">
                  <c:v>50.927135054899011</c:v>
                </c:pt>
                <c:pt idx="297">
                  <c:v>51.138934965620969</c:v>
                </c:pt>
                <c:pt idx="298">
                  <c:v>51.372221823807479</c:v>
                </c:pt>
                <c:pt idx="299">
                  <c:v>53.668255638590466</c:v>
                </c:pt>
                <c:pt idx="300">
                  <c:v>53.542403517726683</c:v>
                </c:pt>
                <c:pt idx="301">
                  <c:v>52.750456025461965</c:v>
                </c:pt>
                <c:pt idx="302">
                  <c:v>53.281490584228621</c:v>
                </c:pt>
                <c:pt idx="303">
                  <c:v>53.161777591211866</c:v>
                </c:pt>
                <c:pt idx="304">
                  <c:v>54.036603309411255</c:v>
                </c:pt>
                <c:pt idx="305">
                  <c:v>46.939771518263861</c:v>
                </c:pt>
                <c:pt idx="306">
                  <c:v>46.973536721422434</c:v>
                </c:pt>
                <c:pt idx="307">
                  <c:v>44.966041915449075</c:v>
                </c:pt>
                <c:pt idx="308">
                  <c:v>41.718443284379028</c:v>
                </c:pt>
                <c:pt idx="309">
                  <c:v>39.28120952911474</c:v>
                </c:pt>
                <c:pt idx="310">
                  <c:v>33.28328162258272</c:v>
                </c:pt>
                <c:pt idx="311">
                  <c:v>30.136978600988392</c:v>
                </c:pt>
                <c:pt idx="312">
                  <c:v>30.677221851525566</c:v>
                </c:pt>
                <c:pt idx="313">
                  <c:v>31.060917341963901</c:v>
                </c:pt>
                <c:pt idx="314">
                  <c:v>29.341961544800171</c:v>
                </c:pt>
                <c:pt idx="315">
                  <c:v>28.479414082294795</c:v>
                </c:pt>
                <c:pt idx="316">
                  <c:v>28.568431436076487</c:v>
                </c:pt>
                <c:pt idx="317">
                  <c:v>30.04182211935969</c:v>
                </c:pt>
                <c:pt idx="318">
                  <c:v>31.582743208960032</c:v>
                </c:pt>
                <c:pt idx="319">
                  <c:v>32.070803872797583</c:v>
                </c:pt>
                <c:pt idx="320">
                  <c:v>30.600482753437902</c:v>
                </c:pt>
                <c:pt idx="321">
                  <c:v>30.026474299742155</c:v>
                </c:pt>
                <c:pt idx="322">
                  <c:v>31.156073823592603</c:v>
                </c:pt>
                <c:pt idx="323">
                  <c:v>31.812960503223032</c:v>
                </c:pt>
                <c:pt idx="324">
                  <c:v>32.242699452513961</c:v>
                </c:pt>
                <c:pt idx="325">
                  <c:v>30.330361128169312</c:v>
                </c:pt>
                <c:pt idx="326">
                  <c:v>28.79557916641598</c:v>
                </c:pt>
                <c:pt idx="327">
                  <c:v>27.30991022743876</c:v>
                </c:pt>
                <c:pt idx="328">
                  <c:v>27.365162378061875</c:v>
                </c:pt>
                <c:pt idx="329">
                  <c:v>27.638353567253972</c:v>
                </c:pt>
                <c:pt idx="330">
                  <c:v>27.589240544477864</c:v>
                </c:pt>
                <c:pt idx="331">
                  <c:v>24.056172468521698</c:v>
                </c:pt>
                <c:pt idx="332">
                  <c:v>23.967155114740006</c:v>
                </c:pt>
                <c:pt idx="333">
                  <c:v>22.699425214331757</c:v>
                </c:pt>
                <c:pt idx="334">
                  <c:v>21.98728638407821</c:v>
                </c:pt>
                <c:pt idx="335">
                  <c:v>19.982861142028359</c:v>
                </c:pt>
                <c:pt idx="336">
                  <c:v>19.353600537709493</c:v>
                </c:pt>
                <c:pt idx="337">
                  <c:v>18.54937478975075</c:v>
                </c:pt>
                <c:pt idx="338">
                  <c:v>18.092009765148259</c:v>
                </c:pt>
                <c:pt idx="339">
                  <c:v>18.521748714439187</c:v>
                </c:pt>
                <c:pt idx="340">
                  <c:v>19.236957108616238</c:v>
                </c:pt>
                <c:pt idx="341">
                  <c:v>19.639069982595615</c:v>
                </c:pt>
                <c:pt idx="342">
                  <c:v>19.648278674366136</c:v>
                </c:pt>
                <c:pt idx="343">
                  <c:v>19.7250177724538</c:v>
                </c:pt>
                <c:pt idx="344">
                  <c:v>19.645209110442629</c:v>
                </c:pt>
                <c:pt idx="345">
                  <c:v>19.804826434464974</c:v>
                </c:pt>
                <c:pt idx="346">
                  <c:v>19.390435304791573</c:v>
                </c:pt>
                <c:pt idx="347">
                  <c:v>19.556191756660937</c:v>
                </c:pt>
                <c:pt idx="348">
                  <c:v>19.387365740868066</c:v>
                </c:pt>
                <c:pt idx="349">
                  <c:v>19.464104838955734</c:v>
                </c:pt>
                <c:pt idx="350">
                  <c:v>19.583817831972492</c:v>
                </c:pt>
                <c:pt idx="351">
                  <c:v>19.743435155994842</c:v>
                </c:pt>
                <c:pt idx="352">
                  <c:v>19.734226464224321</c:v>
                </c:pt>
                <c:pt idx="353">
                  <c:v>19.777200359153415</c:v>
                </c:pt>
                <c:pt idx="354">
                  <c:v>19.752643847765363</c:v>
                </c:pt>
                <c:pt idx="355">
                  <c:v>19.801756870541467</c:v>
                </c:pt>
                <c:pt idx="356">
                  <c:v>19.820174254082509</c:v>
                </c:pt>
                <c:pt idx="357">
                  <c:v>19.912261171787708</c:v>
                </c:pt>
                <c:pt idx="358">
                  <c:v>20.044252420498495</c:v>
                </c:pt>
                <c:pt idx="359">
                  <c:v>20.845408604533734</c:v>
                </c:pt>
                <c:pt idx="360">
                  <c:v>20.477060933712931</c:v>
                </c:pt>
                <c:pt idx="361">
                  <c:v>20.805504273528147</c:v>
                </c:pt>
                <c:pt idx="362">
                  <c:v>20.716486919746455</c:v>
                </c:pt>
                <c:pt idx="363">
                  <c:v>20.698069536205409</c:v>
                </c:pt>
                <c:pt idx="364">
                  <c:v>20.900660755156853</c:v>
                </c:pt>
                <c:pt idx="365">
                  <c:v>21.256730170283625</c:v>
                </c:pt>
                <c:pt idx="366">
                  <c:v>21.354956215835838</c:v>
                </c:pt>
                <c:pt idx="367">
                  <c:v>21.569825690481306</c:v>
                </c:pt>
                <c:pt idx="368">
                  <c:v>21.830738623979375</c:v>
                </c:pt>
                <c:pt idx="369">
                  <c:v>22.331077543510958</c:v>
                </c:pt>
                <c:pt idx="370">
                  <c:v>22.521390506768366</c:v>
                </c:pt>
                <c:pt idx="371">
                  <c:v>22.696355650408247</c:v>
                </c:pt>
                <c:pt idx="372">
                  <c:v>22.800720823807474</c:v>
                </c:pt>
                <c:pt idx="373">
                  <c:v>23.024798990223459</c:v>
                </c:pt>
                <c:pt idx="374">
                  <c:v>23.058564193382033</c:v>
                </c:pt>
                <c:pt idx="375">
                  <c:v>23.239668464868931</c:v>
                </c:pt>
                <c:pt idx="376">
                  <c:v>23.334824946497633</c:v>
                </c:pt>
                <c:pt idx="377">
                  <c:v>23.43919011989686</c:v>
                </c:pt>
                <c:pt idx="378">
                  <c:v>23.592668316072196</c:v>
                </c:pt>
                <c:pt idx="379">
                  <c:v>23.608016135689727</c:v>
                </c:pt>
                <c:pt idx="380">
                  <c:v>23.767633459712076</c:v>
                </c:pt>
                <c:pt idx="381">
                  <c:v>23.847442121723244</c:v>
                </c:pt>
                <c:pt idx="382">
                  <c:v>24.003989881822083</c:v>
                </c:pt>
                <c:pt idx="383">
                  <c:v>24.449076650730554</c:v>
                </c:pt>
                <c:pt idx="384">
                  <c:v>24.507398365277176</c:v>
                </c:pt>
                <c:pt idx="385">
                  <c:v>24.559580951976791</c:v>
                </c:pt>
                <c:pt idx="386">
                  <c:v>24.808215629780833</c:v>
                </c:pt>
                <c:pt idx="387">
                  <c:v>25.31776324108294</c:v>
                </c:pt>
                <c:pt idx="388">
                  <c:v>25.652345708745159</c:v>
                </c:pt>
                <c:pt idx="389">
                  <c:v>25.879493439084658</c:v>
                </c:pt>
                <c:pt idx="390">
                  <c:v>26.106641169424151</c:v>
                </c:pt>
                <c:pt idx="391">
                  <c:v>27.985214290610227</c:v>
                </c:pt>
                <c:pt idx="392">
                  <c:v>28.22157071272024</c:v>
                </c:pt>
                <c:pt idx="393">
                  <c:v>27.558544905242798</c:v>
                </c:pt>
                <c:pt idx="394">
                  <c:v>28.255335915878813</c:v>
                </c:pt>
                <c:pt idx="395">
                  <c:v>28.899944339815207</c:v>
                </c:pt>
                <c:pt idx="396">
                  <c:v>29.222248551783409</c:v>
                </c:pt>
                <c:pt idx="397">
                  <c:v>29.900622178878383</c:v>
                </c:pt>
                <c:pt idx="398">
                  <c:v>30.351848075633864</c:v>
                </c:pt>
                <c:pt idx="399">
                  <c:v>30.968830424258698</c:v>
                </c:pt>
                <c:pt idx="400">
                  <c:v>31.56432582541899</c:v>
                </c:pt>
                <c:pt idx="401">
                  <c:v>31.917325676622259</c:v>
                </c:pt>
                <c:pt idx="402">
                  <c:v>32.178238610120324</c:v>
                </c:pt>
                <c:pt idx="403">
                  <c:v>32.64481232649333</c:v>
                </c:pt>
                <c:pt idx="404">
                  <c:v>32.776803575204127</c:v>
                </c:pt>
                <c:pt idx="405">
                  <c:v>33.430620690911041</c:v>
                </c:pt>
                <c:pt idx="406">
                  <c:v>33.550333683927803</c:v>
                </c:pt>
                <c:pt idx="407">
                  <c:v>33.989281324989257</c:v>
                </c:pt>
                <c:pt idx="408">
                  <c:v>34.075229114847431</c:v>
                </c:pt>
                <c:pt idx="409">
                  <c:v>34.093646498388473</c:v>
                </c:pt>
                <c:pt idx="410">
                  <c:v>34.851828787494618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61-4BB8-A20D-82DC2CF07002}"/>
            </c:ext>
          </c:extLst>
        </c:ser>
        <c:ser>
          <c:idx val="0"/>
          <c:order val="1"/>
          <c:tx>
            <c:strRef>
              <c:f>'015C'!$N$11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'015C'!$N$14:$N$903</c:f>
              <c:numCache>
                <c:formatCode>0.0</c:formatCode>
                <c:ptCount val="890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61-4BB8-A20D-82DC2CF07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'015C'!$R$14:$R$903</c:f>
              <c:numCache>
                <c:formatCode>0.0</c:formatCode>
                <c:ptCount val="890"/>
                <c:pt idx="0">
                  <c:v>3.3810589184573852</c:v>
                </c:pt>
                <c:pt idx="1">
                  <c:v>3.5390580015520161</c:v>
                </c:pt>
                <c:pt idx="2">
                  <c:v>3.5859599106491995</c:v>
                </c:pt>
                <c:pt idx="3">
                  <c:v>2.7723732473335092</c:v>
                </c:pt>
                <c:pt idx="4">
                  <c:v>3.844490847722855</c:v>
                </c:pt>
                <c:pt idx="5">
                  <c:v>3.9904098772376626</c:v>
                </c:pt>
                <c:pt idx="6">
                  <c:v>3.2503465272603624</c:v>
                </c:pt>
                <c:pt idx="7">
                  <c:v>3.5071022766600097</c:v>
                </c:pt>
                <c:pt idx="8">
                  <c:v>6.7491563264731882</c:v>
                </c:pt>
                <c:pt idx="9">
                  <c:v>5.440511150383915</c:v>
                </c:pt>
                <c:pt idx="10">
                  <c:v>4.6336779720117507</c:v>
                </c:pt>
                <c:pt idx="11">
                  <c:v>4.1702131110727887</c:v>
                </c:pt>
                <c:pt idx="12">
                  <c:v>5.8240042902425602</c:v>
                </c:pt>
                <c:pt idx="13">
                  <c:v>3.7496837241111094</c:v>
                </c:pt>
                <c:pt idx="14">
                  <c:v>4.6133398557258749</c:v>
                </c:pt>
                <c:pt idx="15">
                  <c:v>4.223322624502222</c:v>
                </c:pt>
                <c:pt idx="16">
                  <c:v>4.0647645945178406</c:v>
                </c:pt>
                <c:pt idx="17">
                  <c:v>5.9744513299510995</c:v>
                </c:pt>
                <c:pt idx="18">
                  <c:v>8.3979866812224433</c:v>
                </c:pt>
                <c:pt idx="19">
                  <c:v>4.0852724609238944</c:v>
                </c:pt>
                <c:pt idx="20">
                  <c:v>1.9678152575257897</c:v>
                </c:pt>
                <c:pt idx="21">
                  <c:v>2.1903067493452872</c:v>
                </c:pt>
                <c:pt idx="22">
                  <c:v>11.917463956405133</c:v>
                </c:pt>
                <c:pt idx="23">
                  <c:v>3.37290067588442</c:v>
                </c:pt>
                <c:pt idx="24">
                  <c:v>15.065296708545228</c:v>
                </c:pt>
                <c:pt idx="25">
                  <c:v>4.8104289133268905</c:v>
                </c:pt>
                <c:pt idx="26">
                  <c:v>3.1609944831727721</c:v>
                </c:pt>
                <c:pt idx="27">
                  <c:v>1.0612063118917012</c:v>
                </c:pt>
                <c:pt idx="28">
                  <c:v>18.251411333725617</c:v>
                </c:pt>
                <c:pt idx="29">
                  <c:v>2.3341022655542405</c:v>
                </c:pt>
                <c:pt idx="30">
                  <c:v>5.5468264234144913</c:v>
                </c:pt>
                <c:pt idx="31">
                  <c:v>17.524402050248643</c:v>
                </c:pt>
                <c:pt idx="32">
                  <c:v>4.9452512198716514</c:v>
                </c:pt>
                <c:pt idx="33">
                  <c:v>5.831649611162403</c:v>
                </c:pt>
                <c:pt idx="34">
                  <c:v>6.2481975669476952</c:v>
                </c:pt>
                <c:pt idx="35">
                  <c:v>6.6499685916963012</c:v>
                </c:pt>
                <c:pt idx="36">
                  <c:v>7.4905401908763354</c:v>
                </c:pt>
                <c:pt idx="37">
                  <c:v>19.465724225013481</c:v>
                </c:pt>
                <c:pt idx="38">
                  <c:v>2.5483589960648292</c:v>
                </c:pt>
                <c:pt idx="39">
                  <c:v>2.7063096174585932</c:v>
                </c:pt>
                <c:pt idx="40">
                  <c:v>27.441910050335689</c:v>
                </c:pt>
                <c:pt idx="41">
                  <c:v>4.4892575825975474</c:v>
                </c:pt>
                <c:pt idx="42">
                  <c:v>4.0527056498417275</c:v>
                </c:pt>
                <c:pt idx="43">
                  <c:v>3.7576508801814192</c:v>
                </c:pt>
                <c:pt idx="44">
                  <c:v>4.3680052391986894</c:v>
                </c:pt>
                <c:pt idx="45">
                  <c:v>5.2985604917612115</c:v>
                </c:pt>
                <c:pt idx="46">
                  <c:v>5.5531115205001873</c:v>
                </c:pt>
                <c:pt idx="47">
                  <c:v>6.359221583176625</c:v>
                </c:pt>
                <c:pt idx="48">
                  <c:v>5.8843946471884356</c:v>
                </c:pt>
                <c:pt idx="49">
                  <c:v>7.4875433732163073</c:v>
                </c:pt>
                <c:pt idx="50">
                  <c:v>7.9921714882136188</c:v>
                </c:pt>
                <c:pt idx="51">
                  <c:v>8.6049795488402143</c:v>
                </c:pt>
                <c:pt idx="52">
                  <c:v>10.315521943949053</c:v>
                </c:pt>
                <c:pt idx="53">
                  <c:v>10.271310563363052</c:v>
                </c:pt>
                <c:pt idx="54">
                  <c:v>4.1411768895795786</c:v>
                </c:pt>
                <c:pt idx="55">
                  <c:v>10.457652810328872</c:v>
                </c:pt>
                <c:pt idx="56">
                  <c:v>15.398683277018169</c:v>
                </c:pt>
                <c:pt idx="57">
                  <c:v>10.011187884628088</c:v>
                </c:pt>
                <c:pt idx="58">
                  <c:v>11.470884485096397</c:v>
                </c:pt>
                <c:pt idx="59">
                  <c:v>13.630092006787168</c:v>
                </c:pt>
                <c:pt idx="60">
                  <c:v>11.42819917738119</c:v>
                </c:pt>
                <c:pt idx="61">
                  <c:v>11.174293073808787</c:v>
                </c:pt>
                <c:pt idx="62">
                  <c:v>12.909003261800118</c:v>
                </c:pt>
                <c:pt idx="63">
                  <c:v>13.725582631520799</c:v>
                </c:pt>
                <c:pt idx="64">
                  <c:v>12.870915667601732</c:v>
                </c:pt>
                <c:pt idx="65">
                  <c:v>14.536458613859157</c:v>
                </c:pt>
                <c:pt idx="66">
                  <c:v>11.951746200083802</c:v>
                </c:pt>
                <c:pt idx="67">
                  <c:v>10.838461276652557</c:v>
                </c:pt>
                <c:pt idx="68">
                  <c:v>8.6777727438969556</c:v>
                </c:pt>
                <c:pt idx="69">
                  <c:v>8.7244425449999294</c:v>
                </c:pt>
                <c:pt idx="70">
                  <c:v>6.1760649271201871</c:v>
                </c:pt>
                <c:pt idx="71">
                  <c:v>6.697885285249555</c:v>
                </c:pt>
                <c:pt idx="72">
                  <c:v>5.6587678568436477</c:v>
                </c:pt>
                <c:pt idx="73">
                  <c:v>5.0575364469419766</c:v>
                </c:pt>
                <c:pt idx="74">
                  <c:v>4.3780872778157329</c:v>
                </c:pt>
                <c:pt idx="75">
                  <c:v>4.9606490915610681</c:v>
                </c:pt>
                <c:pt idx="76">
                  <c:v>4.7243480198724193</c:v>
                </c:pt>
                <c:pt idx="77">
                  <c:v>6.3284870066111667</c:v>
                </c:pt>
                <c:pt idx="78">
                  <c:v>4.9457439834465511</c:v>
                </c:pt>
                <c:pt idx="79">
                  <c:v>1.1975911563662704</c:v>
                </c:pt>
                <c:pt idx="80">
                  <c:v>0.52231198683680991</c:v>
                </c:pt>
                <c:pt idx="81">
                  <c:v>1.1076940550381065</c:v>
                </c:pt>
                <c:pt idx="82">
                  <c:v>2.8869508446971404</c:v>
                </c:pt>
                <c:pt idx="83">
                  <c:v>1.3466169643478672</c:v>
                </c:pt>
                <c:pt idx="84">
                  <c:v>2.9465558457711962</c:v>
                </c:pt>
                <c:pt idx="85">
                  <c:v>2.266967839547644</c:v>
                </c:pt>
                <c:pt idx="86">
                  <c:v>2.4007250513598999</c:v>
                </c:pt>
                <c:pt idx="87">
                  <c:v>2.0222756164532822</c:v>
                </c:pt>
                <c:pt idx="88">
                  <c:v>3.4154326018600871</c:v>
                </c:pt>
                <c:pt idx="89">
                  <c:v>2.0268214554916817</c:v>
                </c:pt>
                <c:pt idx="90">
                  <c:v>2.9171493863461357</c:v>
                </c:pt>
                <c:pt idx="91">
                  <c:v>4.1725790350491465</c:v>
                </c:pt>
                <c:pt idx="92">
                  <c:v>0.69828909217204271</c:v>
                </c:pt>
                <c:pt idx="93">
                  <c:v>0.5367558351115308</c:v>
                </c:pt>
                <c:pt idx="94">
                  <c:v>0.60950449816315067</c:v>
                </c:pt>
                <c:pt idx="95">
                  <c:v>0.53812255612154203</c:v>
                </c:pt>
                <c:pt idx="96">
                  <c:v>0.4892833486994998</c:v>
                </c:pt>
                <c:pt idx="97">
                  <c:v>0.90459476863115285</c:v>
                </c:pt>
                <c:pt idx="98">
                  <c:v>2.1141847703337682</c:v>
                </c:pt>
                <c:pt idx="99">
                  <c:v>4.1173655954535997</c:v>
                </c:pt>
                <c:pt idx="100">
                  <c:v>4.2106238715529596</c:v>
                </c:pt>
                <c:pt idx="101">
                  <c:v>2.5341185061408473</c:v>
                </c:pt>
                <c:pt idx="102">
                  <c:v>2.6604365366371625</c:v>
                </c:pt>
                <c:pt idx="103">
                  <c:v>2.4879616669313451</c:v>
                </c:pt>
                <c:pt idx="104">
                  <c:v>2.6965230892126608</c:v>
                </c:pt>
                <c:pt idx="105">
                  <c:v>2.6383000451158782</c:v>
                </c:pt>
                <c:pt idx="106">
                  <c:v>2.7952392535666926</c:v>
                </c:pt>
                <c:pt idx="107">
                  <c:v>2.6110757820005368</c:v>
                </c:pt>
                <c:pt idx="108">
                  <c:v>2.7248447965805798</c:v>
                </c:pt>
                <c:pt idx="109">
                  <c:v>2.6863544013956964</c:v>
                </c:pt>
                <c:pt idx="110">
                  <c:v>2.6370591451246344</c:v>
                </c:pt>
                <c:pt idx="111">
                  <c:v>2.6592642754633666</c:v>
                </c:pt>
                <c:pt idx="112">
                  <c:v>2.7821376141744092</c:v>
                </c:pt>
                <c:pt idx="113">
                  <c:v>2.677004821491674</c:v>
                </c:pt>
                <c:pt idx="114">
                  <c:v>2.8529183451057816</c:v>
                </c:pt>
                <c:pt idx="115">
                  <c:v>2.5784711531944322</c:v>
                </c:pt>
                <c:pt idx="116">
                  <c:v>2.8832765573550203</c:v>
                </c:pt>
                <c:pt idx="117">
                  <c:v>3.6784248227135588</c:v>
                </c:pt>
                <c:pt idx="118">
                  <c:v>2.4437178620774884</c:v>
                </c:pt>
                <c:pt idx="119">
                  <c:v>3.5227681778342292</c:v>
                </c:pt>
                <c:pt idx="120">
                  <c:v>2.4745886951734128</c:v>
                </c:pt>
                <c:pt idx="121">
                  <c:v>2.6967375201912001</c:v>
                </c:pt>
                <c:pt idx="122">
                  <c:v>2.1550982042192932</c:v>
                </c:pt>
                <c:pt idx="123">
                  <c:v>3.220049133871012</c:v>
                </c:pt>
                <c:pt idx="124">
                  <c:v>2.1919695410769156</c:v>
                </c:pt>
                <c:pt idx="125">
                  <c:v>2.1383990386628766</c:v>
                </c:pt>
                <c:pt idx="126">
                  <c:v>2.0268696213533692</c:v>
                </c:pt>
                <c:pt idx="127">
                  <c:v>2.6153226135083112</c:v>
                </c:pt>
                <c:pt idx="128">
                  <c:v>2.0591840492705908</c:v>
                </c:pt>
                <c:pt idx="129">
                  <c:v>2.1562065427521202</c:v>
                </c:pt>
                <c:pt idx="130">
                  <c:v>2.0032554507979961</c:v>
                </c:pt>
                <c:pt idx="131">
                  <c:v>1.9922243461503053</c:v>
                </c:pt>
                <c:pt idx="132">
                  <c:v>2.232287380246111</c:v>
                </c:pt>
                <c:pt idx="133">
                  <c:v>2.0008359566927258</c:v>
                </c:pt>
                <c:pt idx="134">
                  <c:v>2.2870751350473633</c:v>
                </c:pt>
                <c:pt idx="135">
                  <c:v>2.1776499405225338</c:v>
                </c:pt>
                <c:pt idx="136">
                  <c:v>1.7162532681631055</c:v>
                </c:pt>
                <c:pt idx="137">
                  <c:v>1.9585244956521499</c:v>
                </c:pt>
                <c:pt idx="138">
                  <c:v>2.0258454167518996</c:v>
                </c:pt>
                <c:pt idx="139">
                  <c:v>2.2079961620479298</c:v>
                </c:pt>
                <c:pt idx="140">
                  <c:v>2.190327635472157</c:v>
                </c:pt>
                <c:pt idx="141">
                  <c:v>2.1089036274282016</c:v>
                </c:pt>
                <c:pt idx="142">
                  <c:v>2.1300311578739337</c:v>
                </c:pt>
                <c:pt idx="143">
                  <c:v>2.4056474105370862</c:v>
                </c:pt>
                <c:pt idx="144">
                  <c:v>2.3019370556970684</c:v>
                </c:pt>
                <c:pt idx="145">
                  <c:v>2.1152154696748573</c:v>
                </c:pt>
                <c:pt idx="146">
                  <c:v>2.017587166976043</c:v>
                </c:pt>
                <c:pt idx="147">
                  <c:v>2.1667947183420169</c:v>
                </c:pt>
                <c:pt idx="148">
                  <c:v>2.2145458656874366</c:v>
                </c:pt>
                <c:pt idx="149">
                  <c:v>1.8995209978697729</c:v>
                </c:pt>
                <c:pt idx="150">
                  <c:v>1.9384242028951164</c:v>
                </c:pt>
                <c:pt idx="151">
                  <c:v>1.8075814721849117</c:v>
                </c:pt>
                <c:pt idx="152">
                  <c:v>1.8465446040601203</c:v>
                </c:pt>
                <c:pt idx="153">
                  <c:v>1.8396093027977858</c:v>
                </c:pt>
                <c:pt idx="154">
                  <c:v>2.0808242599375628</c:v>
                </c:pt>
                <c:pt idx="155">
                  <c:v>2.0793297820510817</c:v>
                </c:pt>
                <c:pt idx="156">
                  <c:v>2.3102726597620897</c:v>
                </c:pt>
                <c:pt idx="157">
                  <c:v>2.1646807129447567</c:v>
                </c:pt>
                <c:pt idx="158">
                  <c:v>1.9775313819434421</c:v>
                </c:pt>
                <c:pt idx="159">
                  <c:v>2.1478868022995052</c:v>
                </c:pt>
                <c:pt idx="160">
                  <c:v>2.2054687719619546</c:v>
                </c:pt>
                <c:pt idx="161">
                  <c:v>2.1591422101686413</c:v>
                </c:pt>
                <c:pt idx="162">
                  <c:v>2.1183997697483825</c:v>
                </c:pt>
                <c:pt idx="163">
                  <c:v>2.0863535226056764</c:v>
                </c:pt>
                <c:pt idx="164">
                  <c:v>2.1839751196773545</c:v>
                </c:pt>
                <c:pt idx="165">
                  <c:v>2.2080684726822377</c:v>
                </c:pt>
                <c:pt idx="166">
                  <c:v>2.1109124275177868</c:v>
                </c:pt>
                <c:pt idx="167">
                  <c:v>2.1392981489309246</c:v>
                </c:pt>
                <c:pt idx="168">
                  <c:v>2.0594575812717748</c:v>
                </c:pt>
                <c:pt idx="169">
                  <c:v>1.9808605666849597</c:v>
                </c:pt>
                <c:pt idx="170">
                  <c:v>1.9385249413412255</c:v>
                </c:pt>
                <c:pt idx="171">
                  <c:v>2.1662141974654019</c:v>
                </c:pt>
                <c:pt idx="172">
                  <c:v>2.4267954334632651</c:v>
                </c:pt>
                <c:pt idx="173">
                  <c:v>2.5051051554044204</c:v>
                </c:pt>
                <c:pt idx="174">
                  <c:v>2.6115881925108981</c:v>
                </c:pt>
                <c:pt idx="175">
                  <c:v>2.2294512279934611</c:v>
                </c:pt>
                <c:pt idx="176">
                  <c:v>2.1125336008380025</c:v>
                </c:pt>
                <c:pt idx="177">
                  <c:v>2.1955025984170629</c:v>
                </c:pt>
                <c:pt idx="178">
                  <c:v>2.233771087054861</c:v>
                </c:pt>
                <c:pt idx="179">
                  <c:v>2.3354373251902389</c:v>
                </c:pt>
                <c:pt idx="180">
                  <c:v>2.4732540937642815</c:v>
                </c:pt>
                <c:pt idx="181">
                  <c:v>2.529436681920318</c:v>
                </c:pt>
                <c:pt idx="182">
                  <c:v>2.4904198671300581</c:v>
                </c:pt>
                <c:pt idx="183">
                  <c:v>2.4566065316386347</c:v>
                </c:pt>
                <c:pt idx="184">
                  <c:v>2.3847600895034451</c:v>
                </c:pt>
                <c:pt idx="185">
                  <c:v>2.331693741537495</c:v>
                </c:pt>
                <c:pt idx="186">
                  <c:v>2.2781390186430621</c:v>
                </c:pt>
                <c:pt idx="187">
                  <c:v>2.260459148255002</c:v>
                </c:pt>
                <c:pt idx="188">
                  <c:v>2.3448123572869828</c:v>
                </c:pt>
                <c:pt idx="189">
                  <c:v>2.5443324232152968</c:v>
                </c:pt>
                <c:pt idx="190">
                  <c:v>2.5621827652808498</c:v>
                </c:pt>
                <c:pt idx="191">
                  <c:v>2.6467777946381505</c:v>
                </c:pt>
                <c:pt idx="192">
                  <c:v>2.4072575418345847</c:v>
                </c:pt>
                <c:pt idx="193">
                  <c:v>2.518433595391993</c:v>
                </c:pt>
                <c:pt idx="194">
                  <c:v>2.3837858603945299</c:v>
                </c:pt>
                <c:pt idx="195">
                  <c:v>2.3973101934313807</c:v>
                </c:pt>
                <c:pt idx="196">
                  <c:v>2.115345244976119</c:v>
                </c:pt>
                <c:pt idx="197">
                  <c:v>2.2879756459861027</c:v>
                </c:pt>
                <c:pt idx="198">
                  <c:v>2.2638519182834247</c:v>
                </c:pt>
                <c:pt idx="199">
                  <c:v>2.3753627128380477</c:v>
                </c:pt>
                <c:pt idx="200">
                  <c:v>2.3689907319635033</c:v>
                </c:pt>
                <c:pt idx="201">
                  <c:v>2.3450153474151785</c:v>
                </c:pt>
                <c:pt idx="202">
                  <c:v>2.5034857997354325</c:v>
                </c:pt>
                <c:pt idx="203">
                  <c:v>2.1881559282036633</c:v>
                </c:pt>
                <c:pt idx="204">
                  <c:v>2.2912199968129618</c:v>
                </c:pt>
                <c:pt idx="205">
                  <c:v>2.3998716637164295</c:v>
                </c:pt>
                <c:pt idx="206">
                  <c:v>2.4381119422455746</c:v>
                </c:pt>
                <c:pt idx="207">
                  <c:v>2.5001313090133084</c:v>
                </c:pt>
                <c:pt idx="208">
                  <c:v>2.383723963418714</c:v>
                </c:pt>
                <c:pt idx="209">
                  <c:v>2.3711328069384918</c:v>
                </c:pt>
                <c:pt idx="210">
                  <c:v>2.5545596307543716</c:v>
                </c:pt>
                <c:pt idx="211">
                  <c:v>2.2947616564031512</c:v>
                </c:pt>
                <c:pt idx="212">
                  <c:v>2.3542508512612059</c:v>
                </c:pt>
                <c:pt idx="213">
                  <c:v>2.8647925695832193</c:v>
                </c:pt>
                <c:pt idx="214">
                  <c:v>1.8134313143141314</c:v>
                </c:pt>
                <c:pt idx="215">
                  <c:v>2.072618281255</c:v>
                </c:pt>
                <c:pt idx="216">
                  <c:v>1.737919428997706</c:v>
                </c:pt>
                <c:pt idx="217">
                  <c:v>1.9961298367331652</c:v>
                </c:pt>
                <c:pt idx="218">
                  <c:v>2.1152634171677112</c:v>
                </c:pt>
                <c:pt idx="219">
                  <c:v>2.1158835532243727</c:v>
                </c:pt>
                <c:pt idx="220">
                  <c:v>2.1103216009290895</c:v>
                </c:pt>
                <c:pt idx="221">
                  <c:v>2.1850164703618447</c:v>
                </c:pt>
                <c:pt idx="222">
                  <c:v>2.10347488104355</c:v>
                </c:pt>
                <c:pt idx="223">
                  <c:v>2.1339406665337348</c:v>
                </c:pt>
                <c:pt idx="224">
                  <c:v>1.9860876983226254</c:v>
                </c:pt>
                <c:pt idx="225">
                  <c:v>2.0386134602757431</c:v>
                </c:pt>
                <c:pt idx="226">
                  <c:v>2.2289342899840747</c:v>
                </c:pt>
                <c:pt idx="227">
                  <c:v>2.2583793937926435</c:v>
                </c:pt>
                <c:pt idx="228">
                  <c:v>2.2966438431564358</c:v>
                </c:pt>
                <c:pt idx="229">
                  <c:v>2.2601044758561915</c:v>
                </c:pt>
                <c:pt idx="230">
                  <c:v>2.2696541714189142</c:v>
                </c:pt>
                <c:pt idx="231">
                  <c:v>2.3215817457284813</c:v>
                </c:pt>
                <c:pt idx="232">
                  <c:v>2.4099714225056847</c:v>
                </c:pt>
                <c:pt idx="233">
                  <c:v>2.4561870913435917</c:v>
                </c:pt>
                <c:pt idx="234">
                  <c:v>2.4260233876388222</c:v>
                </c:pt>
                <c:pt idx="235">
                  <c:v>2.4343488392157742</c:v>
                </c:pt>
                <c:pt idx="236">
                  <c:v>2.4172436558598029</c:v>
                </c:pt>
                <c:pt idx="237">
                  <c:v>2.4553455749211617</c:v>
                </c:pt>
                <c:pt idx="238">
                  <c:v>2.4981526465467985</c:v>
                </c:pt>
                <c:pt idx="239">
                  <c:v>2.4931917330237594</c:v>
                </c:pt>
                <c:pt idx="240">
                  <c:v>2.4721375714516571</c:v>
                </c:pt>
                <c:pt idx="241">
                  <c:v>2.3436100877044552</c:v>
                </c:pt>
                <c:pt idx="242">
                  <c:v>2.3395899740390376</c:v>
                </c:pt>
                <c:pt idx="243">
                  <c:v>2.3112184006162457</c:v>
                </c:pt>
                <c:pt idx="244">
                  <c:v>2.2199968264336749</c:v>
                </c:pt>
                <c:pt idx="245">
                  <c:v>2.2345107970728533</c:v>
                </c:pt>
                <c:pt idx="246">
                  <c:v>2.2375459270592026</c:v>
                </c:pt>
                <c:pt idx="247">
                  <c:v>2.2126719427097981</c:v>
                </c:pt>
                <c:pt idx="248">
                  <c:v>2.2367518204073877</c:v>
                </c:pt>
                <c:pt idx="249">
                  <c:v>2.2273033783209324</c:v>
                </c:pt>
                <c:pt idx="250">
                  <c:v>2.2480674474857496</c:v>
                </c:pt>
                <c:pt idx="251">
                  <c:v>2.2964652036005835</c:v>
                </c:pt>
                <c:pt idx="252">
                  <c:v>2.389430593933318</c:v>
                </c:pt>
                <c:pt idx="253">
                  <c:v>2.3011549856340574</c:v>
                </c:pt>
                <c:pt idx="254">
                  <c:v>2.2499737239366437</c:v>
                </c:pt>
                <c:pt idx="255">
                  <c:v>2.2872893627697293</c:v>
                </c:pt>
                <c:pt idx="256">
                  <c:v>2.2617475317713107</c:v>
                </c:pt>
                <c:pt idx="257">
                  <c:v>2.2816478066668906</c:v>
                </c:pt>
                <c:pt idx="258">
                  <c:v>2.3713646685901613</c:v>
                </c:pt>
                <c:pt idx="259">
                  <c:v>2.354212705643457</c:v>
                </c:pt>
                <c:pt idx="260">
                  <c:v>2.378737539630583</c:v>
                </c:pt>
                <c:pt idx="261">
                  <c:v>2.2420671262178185</c:v>
                </c:pt>
                <c:pt idx="262">
                  <c:v>2.3454676701181616</c:v>
                </c:pt>
                <c:pt idx="263">
                  <c:v>2.3191358916843057</c:v>
                </c:pt>
                <c:pt idx="264">
                  <c:v>2.2758331580684006</c:v>
                </c:pt>
                <c:pt idx="265">
                  <c:v>2.3023942625615796</c:v>
                </c:pt>
                <c:pt idx="266">
                  <c:v>2.283776281898668</c:v>
                </c:pt>
                <c:pt idx="267">
                  <c:v>2.2665220852437917</c:v>
                </c:pt>
                <c:pt idx="268">
                  <c:v>2.2496159812892289</c:v>
                </c:pt>
                <c:pt idx="269">
                  <c:v>2.2010015236301284</c:v>
                </c:pt>
                <c:pt idx="270">
                  <c:v>2.1484700742004179</c:v>
                </c:pt>
                <c:pt idx="271">
                  <c:v>2.1147174931163013</c:v>
                </c:pt>
                <c:pt idx="272">
                  <c:v>2.1212142485346912</c:v>
                </c:pt>
                <c:pt idx="273">
                  <c:v>2.109996857669949</c:v>
                </c:pt>
                <c:pt idx="274">
                  <c:v>2.1177598558292812</c:v>
                </c:pt>
                <c:pt idx="275">
                  <c:v>2.1023933322772654</c:v>
                </c:pt>
                <c:pt idx="276">
                  <c:v>2.1011094218516653</c:v>
                </c:pt>
                <c:pt idx="277">
                  <c:v>2.1219436013810435</c:v>
                </c:pt>
                <c:pt idx="278">
                  <c:v>2.1300503363794188</c:v>
                </c:pt>
                <c:pt idx="279">
                  <c:v>2.1296989743873502</c:v>
                </c:pt>
                <c:pt idx="280">
                  <c:v>2.1090687235507155</c:v>
                </c:pt>
                <c:pt idx="281">
                  <c:v>2.1027546777230133</c:v>
                </c:pt>
                <c:pt idx="282">
                  <c:v>2.1926744390819279</c:v>
                </c:pt>
                <c:pt idx="283">
                  <c:v>2.1088344406195323</c:v>
                </c:pt>
                <c:pt idx="284">
                  <c:v>2.1772562681681138</c:v>
                </c:pt>
                <c:pt idx="285">
                  <c:v>2.0481592233799009</c:v>
                </c:pt>
                <c:pt idx="286">
                  <c:v>2.0871264776693574</c:v>
                </c:pt>
                <c:pt idx="287">
                  <c:v>2.0449588332986552</c:v>
                </c:pt>
                <c:pt idx="288">
                  <c:v>2.0408367972442174</c:v>
                </c:pt>
                <c:pt idx="289">
                  <c:v>1.9693854778792537</c:v>
                </c:pt>
                <c:pt idx="290">
                  <c:v>1.8810813573803997</c:v>
                </c:pt>
                <c:pt idx="291">
                  <c:v>1.8280154123068568</c:v>
                </c:pt>
                <c:pt idx="292">
                  <c:v>1.8645681479326812</c:v>
                </c:pt>
                <c:pt idx="293">
                  <c:v>1.9017821424399992</c:v>
                </c:pt>
                <c:pt idx="294">
                  <c:v>1.9478880165728369</c:v>
                </c:pt>
                <c:pt idx="295">
                  <c:v>2.0037130307386875</c:v>
                </c:pt>
                <c:pt idx="296">
                  <c:v>1.9422288851057674</c:v>
                </c:pt>
                <c:pt idx="297">
                  <c:v>1.2543023349138354</c:v>
                </c:pt>
                <c:pt idx="298">
                  <c:v>1.1977506108427303</c:v>
                </c:pt>
                <c:pt idx="299">
                  <c:v>1.942096585863599</c:v>
                </c:pt>
                <c:pt idx="300">
                  <c:v>1.9737916504824291</c:v>
                </c:pt>
                <c:pt idx="301">
                  <c:v>1.3129336939965315</c:v>
                </c:pt>
                <c:pt idx="302">
                  <c:v>0.58756891940197642</c:v>
                </c:pt>
                <c:pt idx="303">
                  <c:v>1.804836093740102</c:v>
                </c:pt>
                <c:pt idx="304">
                  <c:v>2.2363248984678274</c:v>
                </c:pt>
                <c:pt idx="305">
                  <c:v>1.7285203583119642</c:v>
                </c:pt>
                <c:pt idx="306">
                  <c:v>1.656794605355157</c:v>
                </c:pt>
                <c:pt idx="307">
                  <c:v>1.772422293289277</c:v>
                </c:pt>
                <c:pt idx="308">
                  <c:v>1.8870192914108155</c:v>
                </c:pt>
                <c:pt idx="309">
                  <c:v>2.1033363052060827</c:v>
                </c:pt>
                <c:pt idx="310">
                  <c:v>2.6324938718929864</c:v>
                </c:pt>
                <c:pt idx="311">
                  <c:v>2.9936088374852212</c:v>
                </c:pt>
                <c:pt idx="312">
                  <c:v>2.7892997379399502</c:v>
                </c:pt>
                <c:pt idx="313">
                  <c:v>2.9803723008267018</c:v>
                </c:pt>
                <c:pt idx="314">
                  <c:v>2.8443022990572193</c:v>
                </c:pt>
                <c:pt idx="315">
                  <c:v>3.0920045376881795</c:v>
                </c:pt>
                <c:pt idx="316">
                  <c:v>2.9565324211208646</c:v>
                </c:pt>
                <c:pt idx="317">
                  <c:v>2.9284436342712494</c:v>
                </c:pt>
                <c:pt idx="318">
                  <c:v>2.9180094473902884</c:v>
                </c:pt>
                <c:pt idx="319">
                  <c:v>3.14650829002038</c:v>
                </c:pt>
                <c:pt idx="320">
                  <c:v>2.9755006290875445</c:v>
                </c:pt>
                <c:pt idx="321">
                  <c:v>2.9703562950927447</c:v>
                </c:pt>
                <c:pt idx="322">
                  <c:v>3.0009295707312647</c:v>
                </c:pt>
                <c:pt idx="323">
                  <c:v>2.999211265868623</c:v>
                </c:pt>
                <c:pt idx="324">
                  <c:v>2.9546073949806941</c:v>
                </c:pt>
                <c:pt idx="325">
                  <c:v>2.8909672645775006</c:v>
                </c:pt>
                <c:pt idx="326">
                  <c:v>2.708035801029137</c:v>
                </c:pt>
                <c:pt idx="327">
                  <c:v>2.4460679584429346</c:v>
                </c:pt>
                <c:pt idx="328">
                  <c:v>2.5698400496930986</c:v>
                </c:pt>
                <c:pt idx="329">
                  <c:v>3.1907657357262149</c:v>
                </c:pt>
                <c:pt idx="330">
                  <c:v>3.1933948616525876</c:v>
                </c:pt>
                <c:pt idx="331">
                  <c:v>3.0940806865245514</c:v>
                </c:pt>
                <c:pt idx="332">
                  <c:v>3.1619580466143806</c:v>
                </c:pt>
                <c:pt idx="333">
                  <c:v>3.0752062741921047</c:v>
                </c:pt>
                <c:pt idx="334">
                  <c:v>2.89643994556309</c:v>
                </c:pt>
                <c:pt idx="335">
                  <c:v>3.2197321663858522</c:v>
                </c:pt>
                <c:pt idx="336">
                  <c:v>3.352276179424289</c:v>
                </c:pt>
                <c:pt idx="337">
                  <c:v>3.5146478879105407</c:v>
                </c:pt>
                <c:pt idx="338">
                  <c:v>3.6590682476155418</c:v>
                </c:pt>
                <c:pt idx="339">
                  <c:v>3.769520530470964</c:v>
                </c:pt>
                <c:pt idx="340">
                  <c:v>4.1699740403526588</c:v>
                </c:pt>
                <c:pt idx="341">
                  <c:v>4.1821358068599261</c:v>
                </c:pt>
                <c:pt idx="342">
                  <c:v>4.0148335268868554</c:v>
                </c:pt>
                <c:pt idx="343">
                  <c:v>4.0032605172690552</c:v>
                </c:pt>
                <c:pt idx="344">
                  <c:v>3.9763522223749326</c:v>
                </c:pt>
                <c:pt idx="345">
                  <c:v>3.6174320287788184</c:v>
                </c:pt>
                <c:pt idx="346">
                  <c:v>3.7073561856407151</c:v>
                </c:pt>
                <c:pt idx="347">
                  <c:v>3.8867652911137118</c:v>
                </c:pt>
                <c:pt idx="348">
                  <c:v>3.9427440340722977</c:v>
                </c:pt>
                <c:pt idx="349">
                  <c:v>3.8818348913137206</c:v>
                </c:pt>
                <c:pt idx="350">
                  <c:v>3.8344463446014525</c:v>
                </c:pt>
                <c:pt idx="351">
                  <c:v>4.0142663772397018</c:v>
                </c:pt>
                <c:pt idx="352">
                  <c:v>3.7454611552387629</c:v>
                </c:pt>
                <c:pt idx="353">
                  <c:v>3.9345709030220846</c:v>
                </c:pt>
                <c:pt idx="354">
                  <c:v>3.9974258422123001</c:v>
                </c:pt>
                <c:pt idx="355">
                  <c:v>3.8346656169506002</c:v>
                </c:pt>
                <c:pt idx="356">
                  <c:v>3.5492375071519882</c:v>
                </c:pt>
                <c:pt idx="357">
                  <c:v>3.5345273602815266</c:v>
                </c:pt>
                <c:pt idx="358">
                  <c:v>3.4775044614303003</c:v>
                </c:pt>
                <c:pt idx="359">
                  <c:v>3.3050982767365933</c:v>
                </c:pt>
                <c:pt idx="360">
                  <c:v>3.2094872663741287</c:v>
                </c:pt>
                <c:pt idx="361">
                  <c:v>3.2224825222097442</c:v>
                </c:pt>
                <c:pt idx="362">
                  <c:v>3.5491088047467603</c:v>
                </c:pt>
                <c:pt idx="363">
                  <c:v>3.3084795778094014</c:v>
                </c:pt>
                <c:pt idx="364">
                  <c:v>3.2492558902884592</c:v>
                </c:pt>
                <c:pt idx="365">
                  <c:v>3.124985369191926</c:v>
                </c:pt>
                <c:pt idx="366">
                  <c:v>3.2279358701884022</c:v>
                </c:pt>
                <c:pt idx="367">
                  <c:v>3.1976657674686888</c:v>
                </c:pt>
                <c:pt idx="368">
                  <c:v>3.0659205175500381</c:v>
                </c:pt>
                <c:pt idx="369">
                  <c:v>3.1317340792765145</c:v>
                </c:pt>
                <c:pt idx="370">
                  <c:v>3.0125798022196673</c:v>
                </c:pt>
                <c:pt idx="371">
                  <c:v>3.0869151219421123</c:v>
                </c:pt>
                <c:pt idx="372">
                  <c:v>3.0201937895217776</c:v>
                </c:pt>
                <c:pt idx="373">
                  <c:v>3.0670639587554462</c:v>
                </c:pt>
                <c:pt idx="374">
                  <c:v>3.364989942189152</c:v>
                </c:pt>
                <c:pt idx="375">
                  <c:v>3.3421489720026112</c:v>
                </c:pt>
                <c:pt idx="376">
                  <c:v>3.4461214236124409</c:v>
                </c:pt>
                <c:pt idx="377">
                  <c:v>3.2926717310040461</c:v>
                </c:pt>
                <c:pt idx="378">
                  <c:v>3.3290551448306358</c:v>
                </c:pt>
                <c:pt idx="379">
                  <c:v>3.2694091083072245</c:v>
                </c:pt>
                <c:pt idx="380">
                  <c:v>3.2323896718800107</c:v>
                </c:pt>
                <c:pt idx="381">
                  <c:v>3.0611533707631216</c:v>
                </c:pt>
                <c:pt idx="382">
                  <c:v>3.125233373792438</c:v>
                </c:pt>
                <c:pt idx="383">
                  <c:v>3.0369921011633467</c:v>
                </c:pt>
                <c:pt idx="384">
                  <c:v>3.1809360245600966</c:v>
                </c:pt>
                <c:pt idx="385">
                  <c:v>3.05085794788689</c:v>
                </c:pt>
                <c:pt idx="386">
                  <c:v>2.9792238041584129</c:v>
                </c:pt>
                <c:pt idx="387">
                  <c:v>2.9117728827184117</c:v>
                </c:pt>
                <c:pt idx="388">
                  <c:v>3.069267129513602</c:v>
                </c:pt>
                <c:pt idx="389">
                  <c:v>3.0919675336441048</c:v>
                </c:pt>
                <c:pt idx="390">
                  <c:v>3.1334942205067042</c:v>
                </c:pt>
                <c:pt idx="391">
                  <c:v>3.1239588886857601</c:v>
                </c:pt>
                <c:pt idx="392">
                  <c:v>2.8296443754294369</c:v>
                </c:pt>
                <c:pt idx="393">
                  <c:v>2.7941234943843525</c:v>
                </c:pt>
                <c:pt idx="394">
                  <c:v>2.539659273293799</c:v>
                </c:pt>
                <c:pt idx="395">
                  <c:v>2.3389528765939271</c:v>
                </c:pt>
                <c:pt idx="396">
                  <c:v>2.6391806329426388</c:v>
                </c:pt>
                <c:pt idx="397">
                  <c:v>2.8824738348159715</c:v>
                </c:pt>
                <c:pt idx="398">
                  <c:v>2.5818636044917858</c:v>
                </c:pt>
                <c:pt idx="399">
                  <c:v>2.668905152220288</c:v>
                </c:pt>
                <c:pt idx="400">
                  <c:v>2.546387309769039</c:v>
                </c:pt>
                <c:pt idx="401">
                  <c:v>2.7106561504317623</c:v>
                </c:pt>
                <c:pt idx="402">
                  <c:v>2.6859814320886124</c:v>
                </c:pt>
                <c:pt idx="403">
                  <c:v>2.631161518845559</c:v>
                </c:pt>
                <c:pt idx="404">
                  <c:v>2.5159081747947414</c:v>
                </c:pt>
                <c:pt idx="405">
                  <c:v>2.4136916182314185</c:v>
                </c:pt>
                <c:pt idx="406">
                  <c:v>2.5271620268458976</c:v>
                </c:pt>
                <c:pt idx="407">
                  <c:v>2.3669678075603779</c:v>
                </c:pt>
                <c:pt idx="408">
                  <c:v>2.4141541392437134</c:v>
                </c:pt>
                <c:pt idx="409">
                  <c:v>2.5982088979855495</c:v>
                </c:pt>
                <c:pt idx="410">
                  <c:v>2.5262681596876146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1E-4FE5-961C-F8021FB11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'015C'!$T$11:$U$11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'015C'!$U$14:$U$903</c:f>
              <c:numCache>
                <c:formatCode>0</c:formatCode>
                <c:ptCount val="89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5</c:v>
                </c:pt>
                <c:pt idx="21">
                  <c:v>5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2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5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1</c:v>
                </c:pt>
                <c:pt idx="80">
                  <c:v>1</c:v>
                </c:pt>
                <c:pt idx="81">
                  <c:v>5</c:v>
                </c:pt>
                <c:pt idx="82">
                  <c:v>3</c:v>
                </c:pt>
                <c:pt idx="83">
                  <c:v>1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1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5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1</c:v>
                </c:pt>
                <c:pt idx="132">
                  <c:v>3</c:v>
                </c:pt>
                <c:pt idx="133">
                  <c:v>1</c:v>
                </c:pt>
                <c:pt idx="134">
                  <c:v>3</c:v>
                </c:pt>
                <c:pt idx="135">
                  <c:v>3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1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3</c:v>
                </c:pt>
                <c:pt idx="216">
                  <c:v>1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4</c:v>
                </c:pt>
                <c:pt idx="286">
                  <c:v>3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3</c:v>
                </c:pt>
                <c:pt idx="296">
                  <c:v>4</c:v>
                </c:pt>
                <c:pt idx="297">
                  <c:v>1</c:v>
                </c:pt>
                <c:pt idx="298">
                  <c:v>1</c:v>
                </c:pt>
                <c:pt idx="299">
                  <c:v>3</c:v>
                </c:pt>
                <c:pt idx="300">
                  <c:v>3</c:v>
                </c:pt>
                <c:pt idx="301">
                  <c:v>1</c:v>
                </c:pt>
                <c:pt idx="302">
                  <c:v>1</c:v>
                </c:pt>
                <c:pt idx="303">
                  <c:v>3</c:v>
                </c:pt>
                <c:pt idx="304">
                  <c:v>3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3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5</c:v>
                </c:pt>
                <c:pt idx="318">
                  <c:v>5</c:v>
                </c:pt>
                <c:pt idx="319">
                  <c:v>4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5</c:v>
                </c:pt>
                <c:pt idx="346">
                  <c:v>5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5</c:v>
                </c:pt>
                <c:pt idx="357">
                  <c:v>4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4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6-481D-9A40-70BC6B4CB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'015C'!$AN$11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'015C'!$AN$14:$AN$903</c:f>
              <c:numCache>
                <c:formatCode>0</c:formatCode>
                <c:ptCount val="890"/>
                <c:pt idx="0">
                  <c:v>0.58163841807908645</c:v>
                </c:pt>
                <c:pt idx="1">
                  <c:v>0.61167608286252884</c:v>
                </c:pt>
                <c:pt idx="2">
                  <c:v>0.5461393596986821</c:v>
                </c:pt>
                <c:pt idx="3">
                  <c:v>0.7427495291902223</c:v>
                </c:pt>
                <c:pt idx="4">
                  <c:v>0.50790960451976663</c:v>
                </c:pt>
                <c:pt idx="5">
                  <c:v>0.53794726930320902</c:v>
                </c:pt>
                <c:pt idx="6">
                  <c:v>0.69359698681732218</c:v>
                </c:pt>
                <c:pt idx="7">
                  <c:v>0.66902071563090226</c:v>
                </c:pt>
                <c:pt idx="8">
                  <c:v>0.54887005649719356</c:v>
                </c:pt>
                <c:pt idx="9">
                  <c:v>0.62806026365347545</c:v>
                </c:pt>
                <c:pt idx="10">
                  <c:v>0.60075329566854441</c:v>
                </c:pt>
                <c:pt idx="11">
                  <c:v>0.69905838041428414</c:v>
                </c:pt>
                <c:pt idx="12">
                  <c:v>0.64717514124293318</c:v>
                </c:pt>
                <c:pt idx="13">
                  <c:v>2.3074387947269495</c:v>
                </c:pt>
                <c:pt idx="14">
                  <c:v>2.2774011299435064</c:v>
                </c:pt>
                <c:pt idx="15">
                  <c:v>1.8459510357815108</c:v>
                </c:pt>
                <c:pt idx="16">
                  <c:v>1.3271186440677596</c:v>
                </c:pt>
                <c:pt idx="17">
                  <c:v>0.85470809792845803</c:v>
                </c:pt>
                <c:pt idx="18">
                  <c:v>0.99124293785311346</c:v>
                </c:pt>
                <c:pt idx="19">
                  <c:v>1.1769303201506691</c:v>
                </c:pt>
                <c:pt idx="20">
                  <c:v>7.0766007532956738</c:v>
                </c:pt>
                <c:pt idx="21">
                  <c:v>6.1863935969868127</c:v>
                </c:pt>
                <c:pt idx="22">
                  <c:v>0.7427495291902223</c:v>
                </c:pt>
                <c:pt idx="23">
                  <c:v>3.2031073446327731</c:v>
                </c:pt>
                <c:pt idx="24">
                  <c:v>0.7427495291902223</c:v>
                </c:pt>
                <c:pt idx="25">
                  <c:v>2.3074387947269495</c:v>
                </c:pt>
                <c:pt idx="26">
                  <c:v>4.1206214689265668</c:v>
                </c:pt>
                <c:pt idx="27">
                  <c:v>1.8991996233521473</c:v>
                </c:pt>
                <c:pt idx="28">
                  <c:v>1.0349340866289909</c:v>
                </c:pt>
                <c:pt idx="29">
                  <c:v>5.6907721280602752</c:v>
                </c:pt>
                <c:pt idx="30">
                  <c:v>1.2479284369114776</c:v>
                </c:pt>
                <c:pt idx="31">
                  <c:v>0.37410546139356188</c:v>
                </c:pt>
                <c:pt idx="32">
                  <c:v>1.3080037664783626</c:v>
                </c:pt>
                <c:pt idx="33">
                  <c:v>1.1332391713747307</c:v>
                </c:pt>
                <c:pt idx="34">
                  <c:v>1.1414312617702647</c:v>
                </c:pt>
                <c:pt idx="35">
                  <c:v>1.0349340866289909</c:v>
                </c:pt>
                <c:pt idx="36">
                  <c:v>0.99943502824858654</c:v>
                </c:pt>
                <c:pt idx="37">
                  <c:v>1.1113935969868221</c:v>
                </c:pt>
                <c:pt idx="38">
                  <c:v>9.926082862523538</c:v>
                </c:pt>
                <c:pt idx="39">
                  <c:v>9.7840866290018891</c:v>
                </c:pt>
                <c:pt idx="40">
                  <c:v>1.1004708097928375</c:v>
                </c:pt>
                <c:pt idx="41">
                  <c:v>0.99943502824858654</c:v>
                </c:pt>
                <c:pt idx="42">
                  <c:v>0.99943502824858654</c:v>
                </c:pt>
                <c:pt idx="43">
                  <c:v>1.2015065913370888</c:v>
                </c:pt>
                <c:pt idx="44">
                  <c:v>1.1004708097928375</c:v>
                </c:pt>
                <c:pt idx="45">
                  <c:v>0.99943502824858654</c:v>
                </c:pt>
                <c:pt idx="46">
                  <c:v>0.99943502824858654</c:v>
                </c:pt>
                <c:pt idx="47">
                  <c:v>0.95301318267419766</c:v>
                </c:pt>
                <c:pt idx="48">
                  <c:v>1.1632768361581729</c:v>
                </c:pt>
                <c:pt idx="49">
                  <c:v>0.99397363465156396</c:v>
                </c:pt>
                <c:pt idx="50">
                  <c:v>1.0158192090395333</c:v>
                </c:pt>
                <c:pt idx="51">
                  <c:v>1.040395480225953</c:v>
                </c:pt>
                <c:pt idx="52">
                  <c:v>1.1004708097928375</c:v>
                </c:pt>
                <c:pt idx="53">
                  <c:v>1.5401129943502465</c:v>
                </c:pt>
                <c:pt idx="54">
                  <c:v>4.2899246704331153</c:v>
                </c:pt>
                <c:pt idx="55">
                  <c:v>1.2124293785310734</c:v>
                </c:pt>
                <c:pt idx="56">
                  <c:v>0.84378531073447349</c:v>
                </c:pt>
                <c:pt idx="57">
                  <c:v>1.7258003766478018</c:v>
                </c:pt>
                <c:pt idx="58">
                  <c:v>1.6575329566855044</c:v>
                </c:pt>
                <c:pt idx="59">
                  <c:v>1.403578154425591</c:v>
                </c:pt>
                <c:pt idx="60">
                  <c:v>1.7776836158192135</c:v>
                </c:pt>
                <c:pt idx="61">
                  <c:v>1.9251412429378532</c:v>
                </c:pt>
                <c:pt idx="62">
                  <c:v>1.7312617702448245</c:v>
                </c:pt>
                <c:pt idx="63">
                  <c:v>1.6984934086628707</c:v>
                </c:pt>
                <c:pt idx="64">
                  <c:v>1.8322975517890752</c:v>
                </c:pt>
                <c:pt idx="65">
                  <c:v>1.7804143126176639</c:v>
                </c:pt>
                <c:pt idx="66">
                  <c:v>2.1517890772127752</c:v>
                </c:pt>
                <c:pt idx="67">
                  <c:v>2.2309792843691176</c:v>
                </c:pt>
                <c:pt idx="68">
                  <c:v>2.0644067796610197</c:v>
                </c:pt>
                <c:pt idx="69">
                  <c:v>1.4226930320150488</c:v>
                </c:pt>
                <c:pt idx="70">
                  <c:v>1.2752354048964087</c:v>
                </c:pt>
                <c:pt idx="71">
                  <c:v>0.97485875706216674</c:v>
                </c:pt>
                <c:pt idx="72">
                  <c:v>0.93116760828622858</c:v>
                </c:pt>
                <c:pt idx="73">
                  <c:v>0.98032015065912892</c:v>
                </c:pt>
                <c:pt idx="74">
                  <c:v>1.0922787193973642</c:v>
                </c:pt>
                <c:pt idx="75">
                  <c:v>0.92024482109224404</c:v>
                </c:pt>
                <c:pt idx="76">
                  <c:v>0.98305084745764015</c:v>
                </c:pt>
                <c:pt idx="77">
                  <c:v>1.0158192090395333</c:v>
                </c:pt>
                <c:pt idx="78">
                  <c:v>2.1954802259887134</c:v>
                </c:pt>
                <c:pt idx="79">
                  <c:v>3.0897834274952825</c:v>
                </c:pt>
                <c:pt idx="80">
                  <c:v>6.1850282485875567</c:v>
                </c:pt>
                <c:pt idx="81">
                  <c:v>4.9548493408662804</c:v>
                </c:pt>
                <c:pt idx="82">
                  <c:v>4.0550847457627199</c:v>
                </c:pt>
                <c:pt idx="83">
                  <c:v>2.954613935969852</c:v>
                </c:pt>
                <c:pt idx="84">
                  <c:v>2.55593220338984</c:v>
                </c:pt>
                <c:pt idx="85">
                  <c:v>3.0720338983050799</c:v>
                </c:pt>
                <c:pt idx="86">
                  <c:v>2.9354990583804246</c:v>
                </c:pt>
                <c:pt idx="87">
                  <c:v>4.0168549905838047</c:v>
                </c:pt>
                <c:pt idx="88">
                  <c:v>1.9224105461393419</c:v>
                </c:pt>
                <c:pt idx="89">
                  <c:v>1.0335687382297656</c:v>
                </c:pt>
                <c:pt idx="90">
                  <c:v>2.0016007532956848</c:v>
                </c:pt>
                <c:pt idx="91">
                  <c:v>2.198210922787164</c:v>
                </c:pt>
                <c:pt idx="92">
                  <c:v>15.351977401129927</c:v>
                </c:pt>
                <c:pt idx="93">
                  <c:v>10.226459510357811</c:v>
                </c:pt>
                <c:pt idx="94">
                  <c:v>10.726177024482103</c:v>
                </c:pt>
                <c:pt idx="95">
                  <c:v>11.368801004394227</c:v>
                </c:pt>
                <c:pt idx="96">
                  <c:v>12.908003766478343</c:v>
                </c:pt>
                <c:pt idx="97">
                  <c:v>8.8083176396735734</c:v>
                </c:pt>
                <c:pt idx="98">
                  <c:v>6.3625235404896383</c:v>
                </c:pt>
                <c:pt idx="99">
                  <c:v>5.8436911487758572</c:v>
                </c:pt>
                <c:pt idx="100">
                  <c:v>3.4625235404896491</c:v>
                </c:pt>
                <c:pt idx="101">
                  <c:v>2.6132768361582137</c:v>
                </c:pt>
                <c:pt idx="102">
                  <c:v>1.9306026365348152</c:v>
                </c:pt>
                <c:pt idx="103">
                  <c:v>1.8268361581920527</c:v>
                </c:pt>
                <c:pt idx="104">
                  <c:v>1.7585687382297555</c:v>
                </c:pt>
                <c:pt idx="105">
                  <c:v>1.7394538606402978</c:v>
                </c:pt>
                <c:pt idx="106">
                  <c:v>1.6848399246704358</c:v>
                </c:pt>
                <c:pt idx="107">
                  <c:v>1.7503766478342824</c:v>
                </c:pt>
                <c:pt idx="108">
                  <c:v>1.6984934086628707</c:v>
                </c:pt>
                <c:pt idx="109">
                  <c:v>1.6766478342749622</c:v>
                </c:pt>
                <c:pt idx="110">
                  <c:v>1.687570621468947</c:v>
                </c:pt>
                <c:pt idx="111">
                  <c:v>1.6903013182673974</c:v>
                </c:pt>
                <c:pt idx="112">
                  <c:v>1.6957627118644198</c:v>
                </c:pt>
                <c:pt idx="113">
                  <c:v>1.706685499058344</c:v>
                </c:pt>
                <c:pt idx="114">
                  <c:v>1.723069679849351</c:v>
                </c:pt>
                <c:pt idx="115">
                  <c:v>1.8732580037664417</c:v>
                </c:pt>
                <c:pt idx="116">
                  <c:v>1.8732580037664417</c:v>
                </c:pt>
                <c:pt idx="117">
                  <c:v>1.9469868173257616</c:v>
                </c:pt>
                <c:pt idx="118">
                  <c:v>3.4625235404896491</c:v>
                </c:pt>
                <c:pt idx="119">
                  <c:v>2.2364406779660797</c:v>
                </c:pt>
                <c:pt idx="120">
                  <c:v>2.0070621468926468</c:v>
                </c:pt>
                <c:pt idx="121">
                  <c:v>2.0425612052730511</c:v>
                </c:pt>
                <c:pt idx="122">
                  <c:v>3.0556497175141333</c:v>
                </c:pt>
                <c:pt idx="123">
                  <c:v>2.0780602636534553</c:v>
                </c:pt>
                <c:pt idx="124">
                  <c:v>2.0289077212806159</c:v>
                </c:pt>
                <c:pt idx="125">
                  <c:v>2.0125235404896085</c:v>
                </c:pt>
                <c:pt idx="126">
                  <c:v>1.0117231638417965</c:v>
                </c:pt>
                <c:pt idx="127">
                  <c:v>1.9196798493408307</c:v>
                </c:pt>
                <c:pt idx="128">
                  <c:v>1.0745291902071623</c:v>
                </c:pt>
                <c:pt idx="129">
                  <c:v>1.9306026365348152</c:v>
                </c:pt>
                <c:pt idx="130">
                  <c:v>0.94482109227872446</c:v>
                </c:pt>
                <c:pt idx="131">
                  <c:v>0.96666666666666323</c:v>
                </c:pt>
                <c:pt idx="132">
                  <c:v>1.8978342749529222</c:v>
                </c:pt>
                <c:pt idx="133">
                  <c:v>0.9871468926553767</c:v>
                </c:pt>
                <c:pt idx="134">
                  <c:v>1.7913370998116485</c:v>
                </c:pt>
                <c:pt idx="135">
                  <c:v>2.0097928436911578</c:v>
                </c:pt>
                <c:pt idx="136">
                  <c:v>1.0813559322033799</c:v>
                </c:pt>
                <c:pt idx="137">
                  <c:v>0.97758945386064788</c:v>
                </c:pt>
                <c:pt idx="138">
                  <c:v>0.95028248587571684</c:v>
                </c:pt>
                <c:pt idx="139">
                  <c:v>1.9415254237287998</c:v>
                </c:pt>
                <c:pt idx="140">
                  <c:v>1.977024482109204</c:v>
                </c:pt>
                <c:pt idx="141">
                  <c:v>1.9224105461393419</c:v>
                </c:pt>
                <c:pt idx="142">
                  <c:v>1.9497175141242729</c:v>
                </c:pt>
                <c:pt idx="143">
                  <c:v>1.9715630885122419</c:v>
                </c:pt>
                <c:pt idx="144">
                  <c:v>2.0562146892655466</c:v>
                </c:pt>
                <c:pt idx="145">
                  <c:v>2.1790960451977064</c:v>
                </c:pt>
                <c:pt idx="146">
                  <c:v>2.2091337099811486</c:v>
                </c:pt>
                <c:pt idx="147">
                  <c:v>2.1736346516007443</c:v>
                </c:pt>
                <c:pt idx="148">
                  <c:v>2.2473634651600642</c:v>
                </c:pt>
                <c:pt idx="149">
                  <c:v>1.1837570621468865</c:v>
                </c:pt>
                <c:pt idx="150">
                  <c:v>1.2670433145009357</c:v>
                </c:pt>
                <c:pt idx="151">
                  <c:v>1.1154896421845588</c:v>
                </c:pt>
                <c:pt idx="152">
                  <c:v>1.0117231638417965</c:v>
                </c:pt>
                <c:pt idx="153">
                  <c:v>1.0608757062146967</c:v>
                </c:pt>
                <c:pt idx="154">
                  <c:v>2.2227871939736441</c:v>
                </c:pt>
                <c:pt idx="155">
                  <c:v>2.4248587570621467</c:v>
                </c:pt>
                <c:pt idx="156">
                  <c:v>2.38389830508472</c:v>
                </c:pt>
                <c:pt idx="157">
                  <c:v>2.4849340866289706</c:v>
                </c:pt>
                <c:pt idx="158">
                  <c:v>1.2301789077212752</c:v>
                </c:pt>
                <c:pt idx="159">
                  <c:v>2.4439736346516048</c:v>
                </c:pt>
                <c:pt idx="160">
                  <c:v>2.4576271186440395</c:v>
                </c:pt>
                <c:pt idx="161">
                  <c:v>2.4439736346516048</c:v>
                </c:pt>
                <c:pt idx="162">
                  <c:v>2.38389830508472</c:v>
                </c:pt>
                <c:pt idx="163">
                  <c:v>2.4275894538606582</c:v>
                </c:pt>
                <c:pt idx="164">
                  <c:v>2.4412429378530933</c:v>
                </c:pt>
                <c:pt idx="165">
                  <c:v>2.4357815442561312</c:v>
                </c:pt>
                <c:pt idx="166">
                  <c:v>2.5368173258003823</c:v>
                </c:pt>
                <c:pt idx="167">
                  <c:v>2.5586629001882906</c:v>
                </c:pt>
                <c:pt idx="168">
                  <c:v>2.4139359698681617</c:v>
                </c:pt>
                <c:pt idx="169">
                  <c:v>2.2528248587570263</c:v>
                </c:pt>
                <c:pt idx="170">
                  <c:v>1.1346045197740167</c:v>
                </c:pt>
                <c:pt idx="171">
                  <c:v>2.4576271186440395</c:v>
                </c:pt>
                <c:pt idx="172">
                  <c:v>2.6078154425611908</c:v>
                </c:pt>
                <c:pt idx="173">
                  <c:v>2.7853107344632733</c:v>
                </c:pt>
                <c:pt idx="174">
                  <c:v>2.8399246704331356</c:v>
                </c:pt>
                <c:pt idx="175">
                  <c:v>2.902730696798471</c:v>
                </c:pt>
                <c:pt idx="176">
                  <c:v>2.8563088512240817</c:v>
                </c:pt>
                <c:pt idx="177">
                  <c:v>2.7935028248587468</c:v>
                </c:pt>
                <c:pt idx="178">
                  <c:v>2.7935028248587468</c:v>
                </c:pt>
                <c:pt idx="179">
                  <c:v>2.7989642184557089</c:v>
                </c:pt>
                <c:pt idx="180">
                  <c:v>2.8508474576271201</c:v>
                </c:pt>
                <c:pt idx="181">
                  <c:v>2.8535781544256311</c:v>
                </c:pt>
                <c:pt idx="182">
                  <c:v>2.9354990583804246</c:v>
                </c:pt>
                <c:pt idx="183">
                  <c:v>2.9136534839924555</c:v>
                </c:pt>
                <c:pt idx="184">
                  <c:v>2.905461393596982</c:v>
                </c:pt>
                <c:pt idx="185">
                  <c:v>2.842655367231647</c:v>
                </c:pt>
                <c:pt idx="186">
                  <c:v>2.8535781544256311</c:v>
                </c:pt>
                <c:pt idx="187">
                  <c:v>2.910922787193944</c:v>
                </c:pt>
                <c:pt idx="188">
                  <c:v>2.9218455743879286</c:v>
                </c:pt>
                <c:pt idx="189">
                  <c:v>2.9136534839924555</c:v>
                </c:pt>
                <c:pt idx="190">
                  <c:v>2.9491525423728597</c:v>
                </c:pt>
                <c:pt idx="191">
                  <c:v>2.9819209039548138</c:v>
                </c:pt>
                <c:pt idx="192">
                  <c:v>3.0119585687381951</c:v>
                </c:pt>
                <c:pt idx="193">
                  <c:v>2.831732580037662</c:v>
                </c:pt>
                <c:pt idx="194">
                  <c:v>2.8153483992467154</c:v>
                </c:pt>
                <c:pt idx="195">
                  <c:v>2.8672316384180663</c:v>
                </c:pt>
                <c:pt idx="196">
                  <c:v>3.091148775894538</c:v>
                </c:pt>
                <c:pt idx="197">
                  <c:v>3.0611111111110954</c:v>
                </c:pt>
                <c:pt idx="198">
                  <c:v>3.178531073446293</c:v>
                </c:pt>
                <c:pt idx="199">
                  <c:v>3.2003766478342621</c:v>
                </c:pt>
                <c:pt idx="200">
                  <c:v>3.099340866290011</c:v>
                </c:pt>
                <c:pt idx="201">
                  <c:v>3.093879472693049</c:v>
                </c:pt>
                <c:pt idx="202">
                  <c:v>3.0638418079096068</c:v>
                </c:pt>
                <c:pt idx="203">
                  <c:v>3.36694915254236</c:v>
                </c:pt>
                <c:pt idx="204">
                  <c:v>3.3341807909604664</c:v>
                </c:pt>
                <c:pt idx="205">
                  <c:v>3.3587570621468861</c:v>
                </c:pt>
                <c:pt idx="206">
                  <c:v>3.4215630885122215</c:v>
                </c:pt>
                <c:pt idx="207">
                  <c:v>3.3369114877589179</c:v>
                </c:pt>
                <c:pt idx="208">
                  <c:v>3.4106403013182369</c:v>
                </c:pt>
                <c:pt idx="209">
                  <c:v>3.5280602636534955</c:v>
                </c:pt>
                <c:pt idx="210">
                  <c:v>3.4870998116760688</c:v>
                </c:pt>
                <c:pt idx="211">
                  <c:v>3.5935969868173423</c:v>
                </c:pt>
                <c:pt idx="212">
                  <c:v>3.3997175141243137</c:v>
                </c:pt>
                <c:pt idx="213">
                  <c:v>3.4898305084745802</c:v>
                </c:pt>
                <c:pt idx="214">
                  <c:v>3.4934714375392417</c:v>
                </c:pt>
                <c:pt idx="215">
                  <c:v>3.885781544256111</c:v>
                </c:pt>
                <c:pt idx="216">
                  <c:v>1.9633709981167691</c:v>
                </c:pt>
                <c:pt idx="217">
                  <c:v>3.8420903954802328</c:v>
                </c:pt>
                <c:pt idx="218">
                  <c:v>3.8448210922786838</c:v>
                </c:pt>
                <c:pt idx="219">
                  <c:v>3.7192090395480131</c:v>
                </c:pt>
                <c:pt idx="220">
                  <c:v>3.7355932203389597</c:v>
                </c:pt>
                <c:pt idx="221">
                  <c:v>3.6236346516007236</c:v>
                </c:pt>
                <c:pt idx="222">
                  <c:v>3.7410546139359826</c:v>
                </c:pt>
                <c:pt idx="223">
                  <c:v>3.7437853107344332</c:v>
                </c:pt>
                <c:pt idx="224">
                  <c:v>3.8093220338982792</c:v>
                </c:pt>
                <c:pt idx="225">
                  <c:v>3.8011299435028061</c:v>
                </c:pt>
                <c:pt idx="226">
                  <c:v>3.8202448210922637</c:v>
                </c:pt>
                <c:pt idx="227">
                  <c:v>3.7874764595103714</c:v>
                </c:pt>
                <c:pt idx="228">
                  <c:v>3.8366290018832108</c:v>
                </c:pt>
                <c:pt idx="229">
                  <c:v>3.8502824858757063</c:v>
                </c:pt>
                <c:pt idx="230">
                  <c:v>3.8775894538606375</c:v>
                </c:pt>
                <c:pt idx="231">
                  <c:v>3.9540489642184693</c:v>
                </c:pt>
                <c:pt idx="232">
                  <c:v>3.9403954802259724</c:v>
                </c:pt>
                <c:pt idx="233">
                  <c:v>3.8967043314500955</c:v>
                </c:pt>
                <c:pt idx="234">
                  <c:v>3.9103578154425302</c:v>
                </c:pt>
                <c:pt idx="235">
                  <c:v>3.8912429378530726</c:v>
                </c:pt>
                <c:pt idx="236">
                  <c:v>3.9786252354048885</c:v>
                </c:pt>
                <c:pt idx="237">
                  <c:v>4.0113935969867818</c:v>
                </c:pt>
                <c:pt idx="238">
                  <c:v>4.0359698681732619</c:v>
                </c:pt>
                <c:pt idx="239">
                  <c:v>4.1069679849340703</c:v>
                </c:pt>
                <c:pt idx="240">
                  <c:v>4.1479284369114975</c:v>
                </c:pt>
                <c:pt idx="241">
                  <c:v>4.1725047080979181</c:v>
                </c:pt>
                <c:pt idx="242">
                  <c:v>4.2052730696798104</c:v>
                </c:pt>
                <c:pt idx="243">
                  <c:v>4.2653483992466956</c:v>
                </c:pt>
                <c:pt idx="244">
                  <c:v>4.3773069679849312</c:v>
                </c:pt>
                <c:pt idx="245">
                  <c:v>4.4209981167608081</c:v>
                </c:pt>
                <c:pt idx="246">
                  <c:v>4.4646892655366859</c:v>
                </c:pt>
                <c:pt idx="247">
                  <c:v>4.5302259887005327</c:v>
                </c:pt>
                <c:pt idx="248">
                  <c:v>4.5466101694915402</c:v>
                </c:pt>
                <c:pt idx="249">
                  <c:v>4.5411487758945173</c:v>
                </c:pt>
                <c:pt idx="250">
                  <c:v>4.5520715630885018</c:v>
                </c:pt>
                <c:pt idx="251">
                  <c:v>4.6531073446327529</c:v>
                </c:pt>
                <c:pt idx="252">
                  <c:v>4.69406779661018</c:v>
                </c:pt>
                <c:pt idx="253">
                  <c:v>4.8251412429378737</c:v>
                </c:pt>
                <c:pt idx="254">
                  <c:v>4.7623352165724775</c:v>
                </c:pt>
                <c:pt idx="255">
                  <c:v>4.5247645951035702</c:v>
                </c:pt>
                <c:pt idx="256">
                  <c:v>4.3800376647834423</c:v>
                </c:pt>
                <c:pt idx="257">
                  <c:v>4.3718455743879083</c:v>
                </c:pt>
                <c:pt idx="258">
                  <c:v>4.3609227871939842</c:v>
                </c:pt>
                <c:pt idx="259">
                  <c:v>4.40188323917135</c:v>
                </c:pt>
                <c:pt idx="260">
                  <c:v>4.4947269303201285</c:v>
                </c:pt>
                <c:pt idx="261">
                  <c:v>4.584839924670395</c:v>
                </c:pt>
                <c:pt idx="262">
                  <c:v>4.5657250470809982</c:v>
                </c:pt>
                <c:pt idx="263">
                  <c:v>4.7377589453860578</c:v>
                </c:pt>
                <c:pt idx="264">
                  <c:v>4.7541431261770049</c:v>
                </c:pt>
                <c:pt idx="265">
                  <c:v>4.6858757062147065</c:v>
                </c:pt>
                <c:pt idx="266">
                  <c:v>4.7650659133709876</c:v>
                </c:pt>
                <c:pt idx="267">
                  <c:v>4.8306026365348353</c:v>
                </c:pt>
                <c:pt idx="268">
                  <c:v>4.8060263653484157</c:v>
                </c:pt>
                <c:pt idx="269">
                  <c:v>4.8142184557438892</c:v>
                </c:pt>
                <c:pt idx="270">
                  <c:v>4.8169491525423389</c:v>
                </c:pt>
                <c:pt idx="271">
                  <c:v>4.877024482109225</c:v>
                </c:pt>
                <c:pt idx="272">
                  <c:v>4.8142184557438892</c:v>
                </c:pt>
                <c:pt idx="273">
                  <c:v>4.8497175141242934</c:v>
                </c:pt>
                <c:pt idx="274">
                  <c:v>4.8415254237288199</c:v>
                </c:pt>
                <c:pt idx="275">
                  <c:v>4.8797551789077351</c:v>
                </c:pt>
                <c:pt idx="276">
                  <c:v>4.8797551789077351</c:v>
                </c:pt>
                <c:pt idx="277">
                  <c:v>4.9043314500941548</c:v>
                </c:pt>
                <c:pt idx="278">
                  <c:v>4.9043314500941548</c:v>
                </c:pt>
                <c:pt idx="279">
                  <c:v>4.8961393596986822</c:v>
                </c:pt>
                <c:pt idx="280">
                  <c:v>4.9698681732580026</c:v>
                </c:pt>
                <c:pt idx="281">
                  <c:v>5.0326741996233366</c:v>
                </c:pt>
                <c:pt idx="282">
                  <c:v>5.0736346516007647</c:v>
                </c:pt>
                <c:pt idx="283">
                  <c:v>5.1009416195856954</c:v>
                </c:pt>
                <c:pt idx="284">
                  <c:v>5.0709039548022528</c:v>
                </c:pt>
                <c:pt idx="285">
                  <c:v>3.4115505335844283</c:v>
                </c:pt>
                <c:pt idx="286">
                  <c:v>5.0517890772127956</c:v>
                </c:pt>
                <c:pt idx="287">
                  <c:v>3.4479598242310026</c:v>
                </c:pt>
                <c:pt idx="288">
                  <c:v>3.5043942247332058</c:v>
                </c:pt>
                <c:pt idx="289">
                  <c:v>3.5025737602008653</c:v>
                </c:pt>
                <c:pt idx="290">
                  <c:v>3.4115505335844283</c:v>
                </c:pt>
                <c:pt idx="291">
                  <c:v>3.4206528562460519</c:v>
                </c:pt>
                <c:pt idx="292">
                  <c:v>3.3933458882611407</c:v>
                </c:pt>
                <c:pt idx="293">
                  <c:v>3.4206528562460519</c:v>
                </c:pt>
                <c:pt idx="294">
                  <c:v>3.4224733207783924</c:v>
                </c:pt>
                <c:pt idx="295">
                  <c:v>4.9644067796609797</c:v>
                </c:pt>
                <c:pt idx="296">
                  <c:v>3.3496547394852425</c:v>
                </c:pt>
                <c:pt idx="297">
                  <c:v>2.5013182674199474</c:v>
                </c:pt>
                <c:pt idx="298">
                  <c:v>2.4494350282485966</c:v>
                </c:pt>
                <c:pt idx="299">
                  <c:v>4.1015065913371087</c:v>
                </c:pt>
                <c:pt idx="300">
                  <c:v>4.0250470809792773</c:v>
                </c:pt>
                <c:pt idx="301">
                  <c:v>2.4999529190207226</c:v>
                </c:pt>
                <c:pt idx="302">
                  <c:v>2.4153013182674177</c:v>
                </c:pt>
                <c:pt idx="303">
                  <c:v>4.4100753295668236</c:v>
                </c:pt>
                <c:pt idx="304">
                  <c:v>3.4324858757062069</c:v>
                </c:pt>
                <c:pt idx="305">
                  <c:v>3.082046453232874</c:v>
                </c:pt>
                <c:pt idx="306">
                  <c:v>3.4716258631512726</c:v>
                </c:pt>
                <c:pt idx="307">
                  <c:v>3.9631512868801124</c:v>
                </c:pt>
                <c:pt idx="308">
                  <c:v>4.2143753923414948</c:v>
                </c:pt>
                <c:pt idx="309">
                  <c:v>4.5693659761456198</c:v>
                </c:pt>
                <c:pt idx="310">
                  <c:v>4.8114877589453782</c:v>
                </c:pt>
                <c:pt idx="311">
                  <c:v>6.8322033898305197</c:v>
                </c:pt>
                <c:pt idx="312">
                  <c:v>5.1664783427495422</c:v>
                </c:pt>
                <c:pt idx="313">
                  <c:v>5.6507219083490199</c:v>
                </c:pt>
                <c:pt idx="314">
                  <c:v>6.706591337099808</c:v>
                </c:pt>
                <c:pt idx="315">
                  <c:v>7.5112366603892156</c:v>
                </c:pt>
                <c:pt idx="316">
                  <c:v>8.1538606403012981</c:v>
                </c:pt>
                <c:pt idx="317">
                  <c:v>6.9045668549905841</c:v>
                </c:pt>
                <c:pt idx="318">
                  <c:v>7.4438794726930189</c:v>
                </c:pt>
                <c:pt idx="319">
                  <c:v>10.429441305712503</c:v>
                </c:pt>
                <c:pt idx="320">
                  <c:v>8.5839453860640269</c:v>
                </c:pt>
                <c:pt idx="321">
                  <c:v>9.0768361581920729</c:v>
                </c:pt>
                <c:pt idx="322">
                  <c:v>9.6243408662900105</c:v>
                </c:pt>
                <c:pt idx="323">
                  <c:v>10.014830508474578</c:v>
                </c:pt>
                <c:pt idx="324">
                  <c:v>10.816290018832401</c:v>
                </c:pt>
                <c:pt idx="325">
                  <c:v>11.347410546139363</c:v>
                </c:pt>
                <c:pt idx="326">
                  <c:v>11.793879472693019</c:v>
                </c:pt>
                <c:pt idx="327">
                  <c:v>12.681355932203399</c:v>
                </c:pt>
                <c:pt idx="328">
                  <c:v>12.099717514124285</c:v>
                </c:pt>
                <c:pt idx="329">
                  <c:v>11.549482109227863</c:v>
                </c:pt>
                <c:pt idx="330">
                  <c:v>11.599999999999989</c:v>
                </c:pt>
                <c:pt idx="331">
                  <c:v>13.167419962335197</c:v>
                </c:pt>
                <c:pt idx="332">
                  <c:v>13.519679849340848</c:v>
                </c:pt>
                <c:pt idx="333">
                  <c:v>13.355838041431264</c:v>
                </c:pt>
                <c:pt idx="334">
                  <c:v>13.768173258003772</c:v>
                </c:pt>
                <c:pt idx="335">
                  <c:v>12.771468926553668</c:v>
                </c:pt>
                <c:pt idx="336">
                  <c:v>12.565301318267426</c:v>
                </c:pt>
                <c:pt idx="337">
                  <c:v>12.542090395480232</c:v>
                </c:pt>
                <c:pt idx="338">
                  <c:v>12.634934086629011</c:v>
                </c:pt>
                <c:pt idx="339">
                  <c:v>17.243440050219697</c:v>
                </c:pt>
                <c:pt idx="340">
                  <c:v>17.764092906465788</c:v>
                </c:pt>
                <c:pt idx="341">
                  <c:v>19.522661644695543</c:v>
                </c:pt>
                <c:pt idx="342">
                  <c:v>20.15254237288136</c:v>
                </c:pt>
                <c:pt idx="343">
                  <c:v>19.741117388574995</c:v>
                </c:pt>
                <c:pt idx="344">
                  <c:v>19.078468298807284</c:v>
                </c:pt>
                <c:pt idx="345">
                  <c:v>14.591478342749532</c:v>
                </c:pt>
                <c:pt idx="346">
                  <c:v>13.249340866290019</c:v>
                </c:pt>
                <c:pt idx="347">
                  <c:v>16.804708097928415</c:v>
                </c:pt>
                <c:pt idx="348">
                  <c:v>15.848964218455727</c:v>
                </c:pt>
                <c:pt idx="349">
                  <c:v>15.428436911487736</c:v>
                </c:pt>
                <c:pt idx="350">
                  <c:v>15.605021971123669</c:v>
                </c:pt>
                <c:pt idx="351">
                  <c:v>15.135342121782799</c:v>
                </c:pt>
                <c:pt idx="352">
                  <c:v>15.648713119899567</c:v>
                </c:pt>
                <c:pt idx="353">
                  <c:v>15.441180163214042</c:v>
                </c:pt>
                <c:pt idx="354">
                  <c:v>15.264595103578152</c:v>
                </c:pt>
                <c:pt idx="355">
                  <c:v>15.188135593220318</c:v>
                </c:pt>
                <c:pt idx="356">
                  <c:v>11.355602636534837</c:v>
                </c:pt>
                <c:pt idx="357">
                  <c:v>14.030320150659129</c:v>
                </c:pt>
                <c:pt idx="358">
                  <c:v>10.271516007532943</c:v>
                </c:pt>
                <c:pt idx="359">
                  <c:v>10.600564971751403</c:v>
                </c:pt>
                <c:pt idx="360">
                  <c:v>11.03474576271185</c:v>
                </c:pt>
                <c:pt idx="361">
                  <c:v>10.78898305084744</c:v>
                </c:pt>
                <c:pt idx="362">
                  <c:v>13.323979912115478</c:v>
                </c:pt>
                <c:pt idx="363">
                  <c:v>9.799105461393582</c:v>
                </c:pt>
                <c:pt idx="364">
                  <c:v>9.8468926553672276</c:v>
                </c:pt>
                <c:pt idx="365">
                  <c:v>9.8810263653484061</c:v>
                </c:pt>
                <c:pt idx="366">
                  <c:v>9.9397363465160051</c:v>
                </c:pt>
                <c:pt idx="367">
                  <c:v>10.255131826741998</c:v>
                </c:pt>
                <c:pt idx="368">
                  <c:v>11.014265536723165</c:v>
                </c:pt>
                <c:pt idx="369">
                  <c:v>11.245009416195854</c:v>
                </c:pt>
                <c:pt idx="370">
                  <c:v>11.478483992467023</c:v>
                </c:pt>
                <c:pt idx="371">
                  <c:v>11.199952919020721</c:v>
                </c:pt>
                <c:pt idx="372">
                  <c:v>11.309180790960447</c:v>
                </c:pt>
                <c:pt idx="373">
                  <c:v>11.08116760828624</c:v>
                </c:pt>
                <c:pt idx="374">
                  <c:v>10.853154425612061</c:v>
                </c:pt>
                <c:pt idx="375">
                  <c:v>10.996516007532964</c:v>
                </c:pt>
                <c:pt idx="376">
                  <c:v>10.797175141242944</c:v>
                </c:pt>
                <c:pt idx="377">
                  <c:v>10.663370998116768</c:v>
                </c:pt>
                <c:pt idx="378">
                  <c:v>10.412146892655366</c:v>
                </c:pt>
                <c:pt idx="379">
                  <c:v>10.541854990583804</c:v>
                </c:pt>
                <c:pt idx="380">
                  <c:v>10.266054613935951</c:v>
                </c:pt>
                <c:pt idx="381">
                  <c:v>10.237382297551795</c:v>
                </c:pt>
                <c:pt idx="382">
                  <c:v>9.9506591337099888</c:v>
                </c:pt>
                <c:pt idx="383">
                  <c:v>10.225094161958555</c:v>
                </c:pt>
                <c:pt idx="384">
                  <c:v>9.718549905838044</c:v>
                </c:pt>
                <c:pt idx="385">
                  <c:v>9.389500941619584</c:v>
                </c:pt>
                <c:pt idx="386">
                  <c:v>9.426365348399246</c:v>
                </c:pt>
                <c:pt idx="387">
                  <c:v>10.204613935969871</c:v>
                </c:pt>
                <c:pt idx="388">
                  <c:v>10.739830508474569</c:v>
                </c:pt>
                <c:pt idx="389">
                  <c:v>10.728907721280587</c:v>
                </c:pt>
                <c:pt idx="390">
                  <c:v>10.630602636534846</c:v>
                </c:pt>
                <c:pt idx="391">
                  <c:v>10.700235404896429</c:v>
                </c:pt>
                <c:pt idx="392">
                  <c:v>11.049764595103571</c:v>
                </c:pt>
                <c:pt idx="393">
                  <c:v>11.023822975517895</c:v>
                </c:pt>
                <c:pt idx="394">
                  <c:v>11.388370998116759</c:v>
                </c:pt>
                <c:pt idx="395">
                  <c:v>11.265489642184539</c:v>
                </c:pt>
                <c:pt idx="396">
                  <c:v>11.205414312617684</c:v>
                </c:pt>
                <c:pt idx="397">
                  <c:v>10.427165725047088</c:v>
                </c:pt>
                <c:pt idx="398">
                  <c:v>11.414312617702434</c:v>
                </c:pt>
                <c:pt idx="399">
                  <c:v>11.288700564971734</c:v>
                </c:pt>
                <c:pt idx="400">
                  <c:v>11.434792843691147</c:v>
                </c:pt>
                <c:pt idx="401">
                  <c:v>11.564500941619587</c:v>
                </c:pt>
                <c:pt idx="402">
                  <c:v>11.494868173258002</c:v>
                </c:pt>
                <c:pt idx="403">
                  <c:v>11.582250470809788</c:v>
                </c:pt>
                <c:pt idx="404">
                  <c:v>11.370621468926556</c:v>
                </c:pt>
                <c:pt idx="405">
                  <c:v>11.242278719397344</c:v>
                </c:pt>
                <c:pt idx="406">
                  <c:v>10.92415254237287</c:v>
                </c:pt>
                <c:pt idx="407">
                  <c:v>10.907768361581923</c:v>
                </c:pt>
                <c:pt idx="408">
                  <c:v>10.529566854990593</c:v>
                </c:pt>
                <c:pt idx="409">
                  <c:v>10.01209981167607</c:v>
                </c:pt>
                <c:pt idx="410">
                  <c:v>10.959651600753304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2B-4E2D-BE1E-9D7423A17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'015C'!$AJ$12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'015C'!$AJ$14:$AJ$903</c:f>
              <c:numCache>
                <c:formatCode>0</c:formatCode>
                <c:ptCount val="890"/>
                <c:pt idx="93">
                  <c:v>37.664902137364365</c:v>
                </c:pt>
                <c:pt idx="94">
                  <c:v>37.882438858427506</c:v>
                </c:pt>
                <c:pt idx="95">
                  <c:v>38.161853804040575</c:v>
                </c:pt>
                <c:pt idx="96">
                  <c:v>38.843681556437581</c:v>
                </c:pt>
                <c:pt idx="97">
                  <c:v>36.472952351659806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66-439F-B745-B648BE1A6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'015C'!$AE$11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'015C'!$AE$14:$AE$903</c:f>
              <c:numCache>
                <c:formatCode>0</c:formatCode>
                <c:ptCount val="890"/>
                <c:pt idx="0">
                  <c:v>58.163841807908646</c:v>
                </c:pt>
                <c:pt idx="1">
                  <c:v>61.167608286252879</c:v>
                </c:pt>
                <c:pt idx="2">
                  <c:v>54.613935969868216</c:v>
                </c:pt>
                <c:pt idx="3">
                  <c:v>74.27495291902224</c:v>
                </c:pt>
                <c:pt idx="4">
                  <c:v>50.790960451976659</c:v>
                </c:pt>
                <c:pt idx="5">
                  <c:v>53.794726930320905</c:v>
                </c:pt>
                <c:pt idx="6">
                  <c:v>69.359698681732226</c:v>
                </c:pt>
                <c:pt idx="7">
                  <c:v>66.902071563090232</c:v>
                </c:pt>
                <c:pt idx="8">
                  <c:v>54.887005649719356</c:v>
                </c:pt>
                <c:pt idx="9">
                  <c:v>62.806026365347542</c:v>
                </c:pt>
                <c:pt idx="10">
                  <c:v>60.075329566854442</c:v>
                </c:pt>
                <c:pt idx="11">
                  <c:v>69.90583804142841</c:v>
                </c:pt>
                <c:pt idx="12">
                  <c:v>64.717514124293317</c:v>
                </c:pt>
                <c:pt idx="13">
                  <c:v>230.74387947269491</c:v>
                </c:pt>
                <c:pt idx="14">
                  <c:v>227.74011299435065</c:v>
                </c:pt>
                <c:pt idx="15">
                  <c:v>184.59510357815105</c:v>
                </c:pt>
                <c:pt idx="16">
                  <c:v>132.71186440677596</c:v>
                </c:pt>
                <c:pt idx="17">
                  <c:v>85.470809792845813</c:v>
                </c:pt>
                <c:pt idx="18">
                  <c:v>99.124293785311338</c:v>
                </c:pt>
                <c:pt idx="19">
                  <c:v>117.6930320150669</c:v>
                </c:pt>
                <c:pt idx="20">
                  <c:v>1415.3201506591347</c:v>
                </c:pt>
                <c:pt idx="21">
                  <c:v>1237.2787193973625</c:v>
                </c:pt>
                <c:pt idx="22">
                  <c:v>74.27495291902224</c:v>
                </c:pt>
                <c:pt idx="23">
                  <c:v>320.3107344632773</c:v>
                </c:pt>
                <c:pt idx="24">
                  <c:v>74.27495291902224</c:v>
                </c:pt>
                <c:pt idx="25">
                  <c:v>230.74387947269491</c:v>
                </c:pt>
                <c:pt idx="26">
                  <c:v>412.0621468926567</c:v>
                </c:pt>
                <c:pt idx="27">
                  <c:v>379.83992467042947</c:v>
                </c:pt>
                <c:pt idx="28">
                  <c:v>103.49340866289909</c:v>
                </c:pt>
                <c:pt idx="29">
                  <c:v>853.61581920904132</c:v>
                </c:pt>
                <c:pt idx="30">
                  <c:v>124.79284369114775</c:v>
                </c:pt>
                <c:pt idx="31">
                  <c:v>37.410546139356185</c:v>
                </c:pt>
                <c:pt idx="32">
                  <c:v>130.80037664783626</c:v>
                </c:pt>
                <c:pt idx="33">
                  <c:v>113.32391713747306</c:v>
                </c:pt>
                <c:pt idx="34">
                  <c:v>114.14312617702646</c:v>
                </c:pt>
                <c:pt idx="35">
                  <c:v>103.49340866289909</c:v>
                </c:pt>
                <c:pt idx="36">
                  <c:v>99.943502824858655</c:v>
                </c:pt>
                <c:pt idx="37">
                  <c:v>111.13935969868221</c:v>
                </c:pt>
                <c:pt idx="38">
                  <c:v>1985.2165725047075</c:v>
                </c:pt>
                <c:pt idx="39">
                  <c:v>1956.8173258003778</c:v>
                </c:pt>
                <c:pt idx="40">
                  <c:v>110.04708097928376</c:v>
                </c:pt>
                <c:pt idx="41">
                  <c:v>99.943502824858655</c:v>
                </c:pt>
                <c:pt idx="42">
                  <c:v>99.943502824858655</c:v>
                </c:pt>
                <c:pt idx="43">
                  <c:v>120.15065913370888</c:v>
                </c:pt>
                <c:pt idx="44">
                  <c:v>110.04708097928376</c:v>
                </c:pt>
                <c:pt idx="45">
                  <c:v>99.943502824858655</c:v>
                </c:pt>
                <c:pt idx="46">
                  <c:v>99.943502824858655</c:v>
                </c:pt>
                <c:pt idx="47">
                  <c:v>95.301318267419759</c:v>
                </c:pt>
                <c:pt idx="48">
                  <c:v>116.32768361581729</c:v>
                </c:pt>
                <c:pt idx="49">
                  <c:v>99.397363465156403</c:v>
                </c:pt>
                <c:pt idx="50">
                  <c:v>101.58192090395332</c:v>
                </c:pt>
                <c:pt idx="51">
                  <c:v>104.0395480225953</c:v>
                </c:pt>
                <c:pt idx="52">
                  <c:v>110.04708097928376</c:v>
                </c:pt>
                <c:pt idx="53">
                  <c:v>154.01129943502465</c:v>
                </c:pt>
                <c:pt idx="54">
                  <c:v>428.99246704331154</c:v>
                </c:pt>
                <c:pt idx="55">
                  <c:v>121.24293785310734</c:v>
                </c:pt>
                <c:pt idx="56">
                  <c:v>84.378531073447348</c:v>
                </c:pt>
                <c:pt idx="57">
                  <c:v>172.58003766478018</c:v>
                </c:pt>
                <c:pt idx="58">
                  <c:v>165.75329566855044</c:v>
                </c:pt>
                <c:pt idx="59">
                  <c:v>140.35781544255912</c:v>
                </c:pt>
                <c:pt idx="60">
                  <c:v>177.76836158192137</c:v>
                </c:pt>
                <c:pt idx="61">
                  <c:v>192.5141242937853</c:v>
                </c:pt>
                <c:pt idx="62">
                  <c:v>173.12617702448244</c:v>
                </c:pt>
                <c:pt idx="63">
                  <c:v>169.84934086628706</c:v>
                </c:pt>
                <c:pt idx="64">
                  <c:v>183.22975517890751</c:v>
                </c:pt>
                <c:pt idx="65">
                  <c:v>178.04143126176638</c:v>
                </c:pt>
                <c:pt idx="66">
                  <c:v>215.17890772127754</c:v>
                </c:pt>
                <c:pt idx="67">
                  <c:v>223.09792843691176</c:v>
                </c:pt>
                <c:pt idx="68">
                  <c:v>206.44067796610199</c:v>
                </c:pt>
                <c:pt idx="69">
                  <c:v>142.2693032015049</c:v>
                </c:pt>
                <c:pt idx="70">
                  <c:v>127.52354048964087</c:v>
                </c:pt>
                <c:pt idx="71">
                  <c:v>97.485875706216675</c:v>
                </c:pt>
                <c:pt idx="72">
                  <c:v>93.116760828622859</c:v>
                </c:pt>
                <c:pt idx="73">
                  <c:v>98.032015065912887</c:v>
                </c:pt>
                <c:pt idx="74">
                  <c:v>109.22787193973643</c:v>
                </c:pt>
                <c:pt idx="75">
                  <c:v>92.024482109224408</c:v>
                </c:pt>
                <c:pt idx="76">
                  <c:v>98.30508474576402</c:v>
                </c:pt>
                <c:pt idx="77">
                  <c:v>101.58192090395332</c:v>
                </c:pt>
                <c:pt idx="78">
                  <c:v>219.54802259887134</c:v>
                </c:pt>
                <c:pt idx="79">
                  <c:v>617.95668549905645</c:v>
                </c:pt>
                <c:pt idx="80">
                  <c:v>1237.0056497175115</c:v>
                </c:pt>
                <c:pt idx="81">
                  <c:v>990.96986817325615</c:v>
                </c:pt>
                <c:pt idx="82">
                  <c:v>405.50847457627202</c:v>
                </c:pt>
                <c:pt idx="83">
                  <c:v>590.92278719397041</c:v>
                </c:pt>
                <c:pt idx="84">
                  <c:v>255.59322033898397</c:v>
                </c:pt>
                <c:pt idx="85">
                  <c:v>307.20338983050794</c:v>
                </c:pt>
                <c:pt idx="86">
                  <c:v>293.54990583804249</c:v>
                </c:pt>
                <c:pt idx="87">
                  <c:v>401.68549905838046</c:v>
                </c:pt>
                <c:pt idx="88">
                  <c:v>192.24105461393418</c:v>
                </c:pt>
                <c:pt idx="89">
                  <c:v>206.71374764595311</c:v>
                </c:pt>
                <c:pt idx="90">
                  <c:v>200.16007532956849</c:v>
                </c:pt>
                <c:pt idx="91">
                  <c:v>219.82109227871643</c:v>
                </c:pt>
                <c:pt idx="92">
                  <c:v>1535.1977401129927</c:v>
                </c:pt>
                <c:pt idx="98">
                  <c:v>1272.5047080979277</c:v>
                </c:pt>
                <c:pt idx="99">
                  <c:v>584.36911487758573</c:v>
                </c:pt>
                <c:pt idx="100">
                  <c:v>346.25235404896489</c:v>
                </c:pt>
                <c:pt idx="101">
                  <c:v>261.3276836158214</c:v>
                </c:pt>
                <c:pt idx="102">
                  <c:v>193.06026365348151</c:v>
                </c:pt>
                <c:pt idx="103">
                  <c:v>182.68361581920527</c:v>
                </c:pt>
                <c:pt idx="104">
                  <c:v>175.85687382297553</c:v>
                </c:pt>
                <c:pt idx="105">
                  <c:v>173.94538606402978</c:v>
                </c:pt>
                <c:pt idx="106">
                  <c:v>168.48399246704358</c:v>
                </c:pt>
                <c:pt idx="107">
                  <c:v>175.03766478342823</c:v>
                </c:pt>
                <c:pt idx="108">
                  <c:v>169.84934086628706</c:v>
                </c:pt>
                <c:pt idx="109">
                  <c:v>167.66478342749622</c:v>
                </c:pt>
                <c:pt idx="110">
                  <c:v>168.7570621468947</c:v>
                </c:pt>
                <c:pt idx="111">
                  <c:v>169.03013182673973</c:v>
                </c:pt>
                <c:pt idx="112">
                  <c:v>169.57627118644197</c:v>
                </c:pt>
                <c:pt idx="113">
                  <c:v>170.6685499058344</c:v>
                </c:pt>
                <c:pt idx="114">
                  <c:v>172.30696798493508</c:v>
                </c:pt>
                <c:pt idx="115">
                  <c:v>187.32580037664417</c:v>
                </c:pt>
                <c:pt idx="116">
                  <c:v>187.32580037664417</c:v>
                </c:pt>
                <c:pt idx="117">
                  <c:v>194.69868173257618</c:v>
                </c:pt>
                <c:pt idx="118">
                  <c:v>346.25235404896489</c:v>
                </c:pt>
                <c:pt idx="119">
                  <c:v>223.644067796608</c:v>
                </c:pt>
                <c:pt idx="120">
                  <c:v>200.70621468926467</c:v>
                </c:pt>
                <c:pt idx="121">
                  <c:v>204.25612052730509</c:v>
                </c:pt>
                <c:pt idx="122">
                  <c:v>305.56497175141334</c:v>
                </c:pt>
                <c:pt idx="123">
                  <c:v>207.80602636534553</c:v>
                </c:pt>
                <c:pt idx="124">
                  <c:v>202.8907721280616</c:v>
                </c:pt>
                <c:pt idx="125">
                  <c:v>201.25235404896085</c:v>
                </c:pt>
                <c:pt idx="126">
                  <c:v>202.3446327683593</c:v>
                </c:pt>
                <c:pt idx="127">
                  <c:v>191.96798493408306</c:v>
                </c:pt>
                <c:pt idx="128">
                  <c:v>214.90583804143247</c:v>
                </c:pt>
                <c:pt idx="129">
                  <c:v>193.06026365348151</c:v>
                </c:pt>
                <c:pt idx="130">
                  <c:v>188.96421845574488</c:v>
                </c:pt>
                <c:pt idx="131">
                  <c:v>193.33333333333263</c:v>
                </c:pt>
                <c:pt idx="132">
                  <c:v>189.78342749529222</c:v>
                </c:pt>
                <c:pt idx="133">
                  <c:v>197.42937853107534</c:v>
                </c:pt>
                <c:pt idx="134">
                  <c:v>179.13370998116483</c:v>
                </c:pt>
                <c:pt idx="135">
                  <c:v>200.97928436911579</c:v>
                </c:pt>
                <c:pt idx="136">
                  <c:v>216.27118644067596</c:v>
                </c:pt>
                <c:pt idx="137">
                  <c:v>195.51789077212956</c:v>
                </c:pt>
                <c:pt idx="138">
                  <c:v>190.05649717514336</c:v>
                </c:pt>
                <c:pt idx="139">
                  <c:v>194.15254237287996</c:v>
                </c:pt>
                <c:pt idx="140">
                  <c:v>197.70244821092041</c:v>
                </c:pt>
                <c:pt idx="141">
                  <c:v>192.24105461393418</c:v>
                </c:pt>
                <c:pt idx="142">
                  <c:v>194.9717514124273</c:v>
                </c:pt>
                <c:pt idx="143">
                  <c:v>197.1563088512242</c:v>
                </c:pt>
                <c:pt idx="144">
                  <c:v>205.62146892655466</c:v>
                </c:pt>
                <c:pt idx="145">
                  <c:v>217.90960451977062</c:v>
                </c:pt>
                <c:pt idx="146">
                  <c:v>220.91337099811486</c:v>
                </c:pt>
                <c:pt idx="147">
                  <c:v>217.36346516007444</c:v>
                </c:pt>
                <c:pt idx="148">
                  <c:v>224.73634651600642</c:v>
                </c:pt>
                <c:pt idx="149">
                  <c:v>236.7514124293773</c:v>
                </c:pt>
                <c:pt idx="150">
                  <c:v>253.40866290018712</c:v>
                </c:pt>
                <c:pt idx="151">
                  <c:v>223.09792843691176</c:v>
                </c:pt>
                <c:pt idx="152">
                  <c:v>202.3446327683593</c:v>
                </c:pt>
                <c:pt idx="153">
                  <c:v>212.17514124293933</c:v>
                </c:pt>
                <c:pt idx="154">
                  <c:v>222.27871939736443</c:v>
                </c:pt>
                <c:pt idx="155">
                  <c:v>242.48587570621467</c:v>
                </c:pt>
                <c:pt idx="156">
                  <c:v>238.38983050847202</c:v>
                </c:pt>
                <c:pt idx="157">
                  <c:v>248.49340866289708</c:v>
                </c:pt>
                <c:pt idx="158">
                  <c:v>246.03578154425503</c:v>
                </c:pt>
                <c:pt idx="159">
                  <c:v>244.39736346516048</c:v>
                </c:pt>
                <c:pt idx="160">
                  <c:v>245.76271186440394</c:v>
                </c:pt>
                <c:pt idx="161">
                  <c:v>244.39736346516048</c:v>
                </c:pt>
                <c:pt idx="162">
                  <c:v>238.38983050847202</c:v>
                </c:pt>
                <c:pt idx="163">
                  <c:v>242.75894538606582</c:v>
                </c:pt>
                <c:pt idx="164">
                  <c:v>244.12429378530933</c:v>
                </c:pt>
                <c:pt idx="165">
                  <c:v>243.57815442561315</c:v>
                </c:pt>
                <c:pt idx="166">
                  <c:v>253.68173258003822</c:v>
                </c:pt>
                <c:pt idx="167">
                  <c:v>255.86629001882906</c:v>
                </c:pt>
                <c:pt idx="168">
                  <c:v>241.39359698681619</c:v>
                </c:pt>
                <c:pt idx="169">
                  <c:v>225.28248587570266</c:v>
                </c:pt>
                <c:pt idx="170">
                  <c:v>226.92090395480332</c:v>
                </c:pt>
                <c:pt idx="171">
                  <c:v>245.76271186440394</c:v>
                </c:pt>
                <c:pt idx="172">
                  <c:v>260.78154425611905</c:v>
                </c:pt>
                <c:pt idx="173">
                  <c:v>278.5310734463273</c:v>
                </c:pt>
                <c:pt idx="174">
                  <c:v>283.99246704331352</c:v>
                </c:pt>
                <c:pt idx="175">
                  <c:v>290.27306967984708</c:v>
                </c:pt>
                <c:pt idx="176">
                  <c:v>285.63088512240813</c:v>
                </c:pt>
                <c:pt idx="177">
                  <c:v>279.35028248587469</c:v>
                </c:pt>
                <c:pt idx="178">
                  <c:v>279.35028248587469</c:v>
                </c:pt>
                <c:pt idx="179">
                  <c:v>279.8964218455709</c:v>
                </c:pt>
                <c:pt idx="180">
                  <c:v>285.08474576271203</c:v>
                </c:pt>
                <c:pt idx="181">
                  <c:v>285.35781544256309</c:v>
                </c:pt>
                <c:pt idx="182">
                  <c:v>293.54990583804249</c:v>
                </c:pt>
                <c:pt idx="183">
                  <c:v>291.36534839924559</c:v>
                </c:pt>
                <c:pt idx="184">
                  <c:v>290.5461393596982</c:v>
                </c:pt>
                <c:pt idx="185">
                  <c:v>284.2655367231647</c:v>
                </c:pt>
                <c:pt idx="186">
                  <c:v>285.35781544256309</c:v>
                </c:pt>
                <c:pt idx="187">
                  <c:v>291.09227871939441</c:v>
                </c:pt>
                <c:pt idx="188">
                  <c:v>292.18455743879287</c:v>
                </c:pt>
                <c:pt idx="189">
                  <c:v>291.36534839924559</c:v>
                </c:pt>
                <c:pt idx="190">
                  <c:v>294.91525423728598</c:v>
                </c:pt>
                <c:pt idx="191">
                  <c:v>298.19209039548139</c:v>
                </c:pt>
                <c:pt idx="192">
                  <c:v>301.19585687381948</c:v>
                </c:pt>
                <c:pt idx="193">
                  <c:v>283.17325800376619</c:v>
                </c:pt>
                <c:pt idx="194">
                  <c:v>281.53483992467153</c:v>
                </c:pt>
                <c:pt idx="195">
                  <c:v>286.72316384180664</c:v>
                </c:pt>
                <c:pt idx="196">
                  <c:v>309.11487758945384</c:v>
                </c:pt>
                <c:pt idx="197">
                  <c:v>306.11111111110955</c:v>
                </c:pt>
                <c:pt idx="198">
                  <c:v>317.85310734462934</c:v>
                </c:pt>
                <c:pt idx="199">
                  <c:v>320.03766478342624</c:v>
                </c:pt>
                <c:pt idx="200">
                  <c:v>309.93408662900111</c:v>
                </c:pt>
                <c:pt idx="201">
                  <c:v>309.3879472693049</c:v>
                </c:pt>
                <c:pt idx="202">
                  <c:v>306.38418079096067</c:v>
                </c:pt>
                <c:pt idx="203">
                  <c:v>336.69491525423598</c:v>
                </c:pt>
                <c:pt idx="204">
                  <c:v>333.41807909604665</c:v>
                </c:pt>
                <c:pt idx="205">
                  <c:v>335.87570621468865</c:v>
                </c:pt>
                <c:pt idx="206">
                  <c:v>342.15630885122215</c:v>
                </c:pt>
                <c:pt idx="207">
                  <c:v>333.69114877589175</c:v>
                </c:pt>
                <c:pt idx="208">
                  <c:v>341.0640301318237</c:v>
                </c:pt>
                <c:pt idx="209">
                  <c:v>352.80602636534957</c:v>
                </c:pt>
                <c:pt idx="210">
                  <c:v>348.70998116760688</c:v>
                </c:pt>
                <c:pt idx="211">
                  <c:v>359.35969868173424</c:v>
                </c:pt>
                <c:pt idx="212">
                  <c:v>339.97175141243139</c:v>
                </c:pt>
                <c:pt idx="213">
                  <c:v>348.983050847458</c:v>
                </c:pt>
                <c:pt idx="214">
                  <c:v>524.02071563088634</c:v>
                </c:pt>
                <c:pt idx="215">
                  <c:v>388.5781544256111</c:v>
                </c:pt>
                <c:pt idx="216">
                  <c:v>392.67419962335379</c:v>
                </c:pt>
                <c:pt idx="217">
                  <c:v>384.20903954802327</c:v>
                </c:pt>
                <c:pt idx="218">
                  <c:v>384.48210922786836</c:v>
                </c:pt>
                <c:pt idx="219">
                  <c:v>371.9209039548013</c:v>
                </c:pt>
                <c:pt idx="220">
                  <c:v>373.55932203389597</c:v>
                </c:pt>
                <c:pt idx="221">
                  <c:v>362.36346516007239</c:v>
                </c:pt>
                <c:pt idx="222">
                  <c:v>374.10546139359826</c:v>
                </c:pt>
                <c:pt idx="223">
                  <c:v>374.3785310734433</c:v>
                </c:pt>
                <c:pt idx="224">
                  <c:v>380.93220338982792</c:v>
                </c:pt>
                <c:pt idx="225">
                  <c:v>380.11299435028059</c:v>
                </c:pt>
                <c:pt idx="226">
                  <c:v>382.02448210922637</c:v>
                </c:pt>
                <c:pt idx="227">
                  <c:v>378.74764595103716</c:v>
                </c:pt>
                <c:pt idx="228">
                  <c:v>383.66290018832103</c:v>
                </c:pt>
                <c:pt idx="229">
                  <c:v>385.0282485875706</c:v>
                </c:pt>
                <c:pt idx="230">
                  <c:v>387.75894538606377</c:v>
                </c:pt>
                <c:pt idx="231">
                  <c:v>395.40489642184696</c:v>
                </c:pt>
                <c:pt idx="232">
                  <c:v>394.03954802259722</c:v>
                </c:pt>
                <c:pt idx="233">
                  <c:v>389.67043314500955</c:v>
                </c:pt>
                <c:pt idx="234">
                  <c:v>391.03578154425304</c:v>
                </c:pt>
                <c:pt idx="235">
                  <c:v>389.12429378530726</c:v>
                </c:pt>
                <c:pt idx="236">
                  <c:v>397.86252354048884</c:v>
                </c:pt>
                <c:pt idx="237">
                  <c:v>401.13935969867816</c:v>
                </c:pt>
                <c:pt idx="238">
                  <c:v>403.59698681732618</c:v>
                </c:pt>
                <c:pt idx="239">
                  <c:v>410.69679849340702</c:v>
                </c:pt>
                <c:pt idx="240">
                  <c:v>414.79284369114976</c:v>
                </c:pt>
                <c:pt idx="241">
                  <c:v>417.25047080979186</c:v>
                </c:pt>
                <c:pt idx="242">
                  <c:v>420.52730696798108</c:v>
                </c:pt>
                <c:pt idx="243">
                  <c:v>426.53483992466954</c:v>
                </c:pt>
                <c:pt idx="244">
                  <c:v>437.73069679849311</c:v>
                </c:pt>
                <c:pt idx="245">
                  <c:v>442.09981167608083</c:v>
                </c:pt>
                <c:pt idx="246">
                  <c:v>446.46892655366855</c:v>
                </c:pt>
                <c:pt idx="247">
                  <c:v>453.02259887005329</c:v>
                </c:pt>
                <c:pt idx="248">
                  <c:v>454.66101694915403</c:v>
                </c:pt>
                <c:pt idx="249">
                  <c:v>454.11487758945179</c:v>
                </c:pt>
                <c:pt idx="250">
                  <c:v>455.20715630885013</c:v>
                </c:pt>
                <c:pt idx="251">
                  <c:v>465.31073446327525</c:v>
                </c:pt>
                <c:pt idx="252">
                  <c:v>469.40677966101805</c:v>
                </c:pt>
                <c:pt idx="253">
                  <c:v>482.51412429378735</c:v>
                </c:pt>
                <c:pt idx="254">
                  <c:v>476.23352165724771</c:v>
                </c:pt>
                <c:pt idx="255">
                  <c:v>452.47645951035702</c:v>
                </c:pt>
                <c:pt idx="256">
                  <c:v>438.00376647834418</c:v>
                </c:pt>
                <c:pt idx="257">
                  <c:v>437.18455743879088</c:v>
                </c:pt>
                <c:pt idx="258">
                  <c:v>436.09227871939839</c:v>
                </c:pt>
                <c:pt idx="259">
                  <c:v>440.18832391713505</c:v>
                </c:pt>
                <c:pt idx="260">
                  <c:v>449.47269303201284</c:v>
                </c:pt>
                <c:pt idx="261">
                  <c:v>458.48399246703946</c:v>
                </c:pt>
                <c:pt idx="262">
                  <c:v>456.57250470809987</c:v>
                </c:pt>
                <c:pt idx="263">
                  <c:v>473.77589453860571</c:v>
                </c:pt>
                <c:pt idx="264">
                  <c:v>475.41431261770049</c:v>
                </c:pt>
                <c:pt idx="265">
                  <c:v>468.58757062147072</c:v>
                </c:pt>
                <c:pt idx="266">
                  <c:v>476.50659133709877</c:v>
                </c:pt>
                <c:pt idx="267">
                  <c:v>483.0602636534835</c:v>
                </c:pt>
                <c:pt idx="268">
                  <c:v>480.60263653484151</c:v>
                </c:pt>
                <c:pt idx="269">
                  <c:v>481.42184557438895</c:v>
                </c:pt>
                <c:pt idx="270">
                  <c:v>481.69491525423393</c:v>
                </c:pt>
                <c:pt idx="271">
                  <c:v>487.70244821092246</c:v>
                </c:pt>
                <c:pt idx="272">
                  <c:v>481.42184557438895</c:v>
                </c:pt>
                <c:pt idx="273">
                  <c:v>484.97175141242934</c:v>
                </c:pt>
                <c:pt idx="274">
                  <c:v>484.15254237288201</c:v>
                </c:pt>
                <c:pt idx="275">
                  <c:v>487.97551789077352</c:v>
                </c:pt>
                <c:pt idx="276">
                  <c:v>487.97551789077352</c:v>
                </c:pt>
                <c:pt idx="277">
                  <c:v>490.43314500941551</c:v>
                </c:pt>
                <c:pt idx="278">
                  <c:v>490.43314500941551</c:v>
                </c:pt>
                <c:pt idx="279">
                  <c:v>489.61393596986818</c:v>
                </c:pt>
                <c:pt idx="280">
                  <c:v>496.98681732580025</c:v>
                </c:pt>
                <c:pt idx="281">
                  <c:v>503.26741996233369</c:v>
                </c:pt>
                <c:pt idx="282">
                  <c:v>507.36346516007643</c:v>
                </c:pt>
                <c:pt idx="283">
                  <c:v>510.09416195856954</c:v>
                </c:pt>
                <c:pt idx="284">
                  <c:v>507.09039548022531</c:v>
                </c:pt>
                <c:pt idx="285">
                  <c:v>511.73258003766421</c:v>
                </c:pt>
                <c:pt idx="286">
                  <c:v>505.17890772127959</c:v>
                </c:pt>
                <c:pt idx="287">
                  <c:v>517.19397363465043</c:v>
                </c:pt>
                <c:pt idx="288">
                  <c:v>525.65913370998089</c:v>
                </c:pt>
                <c:pt idx="289">
                  <c:v>525.38606403012977</c:v>
                </c:pt>
                <c:pt idx="290">
                  <c:v>511.73258003766421</c:v>
                </c:pt>
                <c:pt idx="291">
                  <c:v>513.09792843690775</c:v>
                </c:pt>
                <c:pt idx="292">
                  <c:v>509.00188323917109</c:v>
                </c:pt>
                <c:pt idx="293">
                  <c:v>513.09792843690775</c:v>
                </c:pt>
                <c:pt idx="294">
                  <c:v>513.37099811675887</c:v>
                </c:pt>
                <c:pt idx="295">
                  <c:v>496.44067796609795</c:v>
                </c:pt>
                <c:pt idx="296">
                  <c:v>502.44821092278642</c:v>
                </c:pt>
                <c:pt idx="297">
                  <c:v>500.26365348398951</c:v>
                </c:pt>
                <c:pt idx="298">
                  <c:v>489.8870056497193</c:v>
                </c:pt>
                <c:pt idx="299">
                  <c:v>410.15065913371092</c:v>
                </c:pt>
                <c:pt idx="300">
                  <c:v>402.50470809792773</c:v>
                </c:pt>
                <c:pt idx="301">
                  <c:v>499.99058380414453</c:v>
                </c:pt>
                <c:pt idx="302">
                  <c:v>483.0602636534835</c:v>
                </c:pt>
                <c:pt idx="303">
                  <c:v>441.00753295668238</c:v>
                </c:pt>
                <c:pt idx="304">
                  <c:v>343.24858757062071</c:v>
                </c:pt>
                <c:pt idx="305">
                  <c:v>462.30696798493108</c:v>
                </c:pt>
                <c:pt idx="306">
                  <c:v>520.74387947269088</c:v>
                </c:pt>
                <c:pt idx="307">
                  <c:v>594.47269303201688</c:v>
                </c:pt>
                <c:pt idx="308">
                  <c:v>632.15630885122414</c:v>
                </c:pt>
                <c:pt idx="309">
                  <c:v>685.40489642184298</c:v>
                </c:pt>
                <c:pt idx="310">
                  <c:v>721.7231638418067</c:v>
                </c:pt>
                <c:pt idx="311">
                  <c:v>683.22033898305199</c:v>
                </c:pt>
                <c:pt idx="312">
                  <c:v>774.97175141243133</c:v>
                </c:pt>
                <c:pt idx="313">
                  <c:v>847.60828625235297</c:v>
                </c:pt>
                <c:pt idx="314">
                  <c:v>1005.9887005649711</c:v>
                </c:pt>
                <c:pt idx="315">
                  <c:v>1126.6854990583822</c:v>
                </c:pt>
                <c:pt idx="316">
                  <c:v>1223.0790960451945</c:v>
                </c:pt>
                <c:pt idx="317">
                  <c:v>1380.9133709981168</c:v>
                </c:pt>
                <c:pt idx="318">
                  <c:v>1488.7758945386038</c:v>
                </c:pt>
                <c:pt idx="319">
                  <c:v>1564.4161958568754</c:v>
                </c:pt>
                <c:pt idx="320">
                  <c:v>1716.7890772128053</c:v>
                </c:pt>
                <c:pt idx="321">
                  <c:v>1815.3672316384145</c:v>
                </c:pt>
                <c:pt idx="322">
                  <c:v>1924.8681732580021</c:v>
                </c:pt>
                <c:pt idx="323">
                  <c:v>2002.9661016949153</c:v>
                </c:pt>
                <c:pt idx="324">
                  <c:v>2163.2580037664802</c:v>
                </c:pt>
                <c:pt idx="325">
                  <c:v>2269.4821092278726</c:v>
                </c:pt>
                <c:pt idx="326">
                  <c:v>2358.775894538604</c:v>
                </c:pt>
                <c:pt idx="327">
                  <c:v>2536.2711864406797</c:v>
                </c:pt>
                <c:pt idx="328">
                  <c:v>2419.9435028248568</c:v>
                </c:pt>
                <c:pt idx="329">
                  <c:v>2309.8964218455726</c:v>
                </c:pt>
                <c:pt idx="330">
                  <c:v>2319.9999999999977</c:v>
                </c:pt>
                <c:pt idx="331">
                  <c:v>2633.4839924670396</c:v>
                </c:pt>
                <c:pt idx="332">
                  <c:v>2703.9359698681696</c:v>
                </c:pt>
                <c:pt idx="333">
                  <c:v>2671.1676082862527</c:v>
                </c:pt>
                <c:pt idx="334">
                  <c:v>2753.6346516007543</c:v>
                </c:pt>
                <c:pt idx="335">
                  <c:v>2554.2937853107333</c:v>
                </c:pt>
                <c:pt idx="336">
                  <c:v>2513.060263653485</c:v>
                </c:pt>
                <c:pt idx="337">
                  <c:v>2508.4180790960463</c:v>
                </c:pt>
                <c:pt idx="338">
                  <c:v>2526.9868173258023</c:v>
                </c:pt>
                <c:pt idx="339">
                  <c:v>2586.5160075329545</c:v>
                </c:pt>
                <c:pt idx="340">
                  <c:v>2664.6139359698682</c:v>
                </c:pt>
                <c:pt idx="341">
                  <c:v>2928.3992467043313</c:v>
                </c:pt>
                <c:pt idx="342">
                  <c:v>3022.8813559322043</c:v>
                </c:pt>
                <c:pt idx="343">
                  <c:v>2961.1676082862491</c:v>
                </c:pt>
                <c:pt idx="344">
                  <c:v>2861.7702448210921</c:v>
                </c:pt>
                <c:pt idx="345">
                  <c:v>2918.2956685499066</c:v>
                </c:pt>
                <c:pt idx="346">
                  <c:v>2649.8681732580039</c:v>
                </c:pt>
                <c:pt idx="347">
                  <c:v>2520.7062146892627</c:v>
                </c:pt>
                <c:pt idx="348">
                  <c:v>2377.3446327683587</c:v>
                </c:pt>
                <c:pt idx="349">
                  <c:v>2314.2655367231605</c:v>
                </c:pt>
                <c:pt idx="350">
                  <c:v>2340.7532956685504</c:v>
                </c:pt>
                <c:pt idx="351">
                  <c:v>2270.3013182674194</c:v>
                </c:pt>
                <c:pt idx="352">
                  <c:v>2347.306967984935</c:v>
                </c:pt>
                <c:pt idx="353">
                  <c:v>2316.1770244821064</c:v>
                </c:pt>
                <c:pt idx="354">
                  <c:v>2289.6892655367228</c:v>
                </c:pt>
                <c:pt idx="355">
                  <c:v>2278.2203389830479</c:v>
                </c:pt>
                <c:pt idx="356">
                  <c:v>2271.1205273069672</c:v>
                </c:pt>
                <c:pt idx="357">
                  <c:v>2104.5480225988695</c:v>
                </c:pt>
                <c:pt idx="358">
                  <c:v>2054.3032015065887</c:v>
                </c:pt>
                <c:pt idx="359">
                  <c:v>2120.1129943502806</c:v>
                </c:pt>
                <c:pt idx="360">
                  <c:v>2206.94915254237</c:v>
                </c:pt>
                <c:pt idx="361">
                  <c:v>2157.7966101694883</c:v>
                </c:pt>
                <c:pt idx="362">
                  <c:v>1998.596986817322</c:v>
                </c:pt>
                <c:pt idx="363">
                  <c:v>1959.8210922787162</c:v>
                </c:pt>
                <c:pt idx="364">
                  <c:v>1969.3785310734456</c:v>
                </c:pt>
                <c:pt idx="365">
                  <c:v>1976.205273069681</c:v>
                </c:pt>
                <c:pt idx="366">
                  <c:v>1987.947269303201</c:v>
                </c:pt>
                <c:pt idx="367">
                  <c:v>2051.0263653483994</c:v>
                </c:pt>
                <c:pt idx="368">
                  <c:v>2202.8531073446329</c:v>
                </c:pt>
                <c:pt idx="369">
                  <c:v>2249.0018832391711</c:v>
                </c:pt>
                <c:pt idx="370">
                  <c:v>2295.6967984934045</c:v>
                </c:pt>
                <c:pt idx="371">
                  <c:v>2239.9905838041441</c:v>
                </c:pt>
                <c:pt idx="372">
                  <c:v>2261.8361581920894</c:v>
                </c:pt>
                <c:pt idx="373">
                  <c:v>2216.2335216572478</c:v>
                </c:pt>
                <c:pt idx="374">
                  <c:v>2170.6308851224121</c:v>
                </c:pt>
                <c:pt idx="375">
                  <c:v>2199.3032015065928</c:v>
                </c:pt>
                <c:pt idx="376">
                  <c:v>2159.4350282485889</c:v>
                </c:pt>
                <c:pt idx="377">
                  <c:v>2132.6741996233536</c:v>
                </c:pt>
                <c:pt idx="378">
                  <c:v>2082.4293785310733</c:v>
                </c:pt>
                <c:pt idx="379">
                  <c:v>2108.3709981167608</c:v>
                </c:pt>
                <c:pt idx="380">
                  <c:v>2053.2109227871906</c:v>
                </c:pt>
                <c:pt idx="381">
                  <c:v>2047.4764595103588</c:v>
                </c:pt>
                <c:pt idx="382">
                  <c:v>1990.1318267419979</c:v>
                </c:pt>
                <c:pt idx="383">
                  <c:v>2045.0188323917112</c:v>
                </c:pt>
                <c:pt idx="384">
                  <c:v>1943.7099811676089</c:v>
                </c:pt>
                <c:pt idx="385">
                  <c:v>1877.9001883239168</c:v>
                </c:pt>
                <c:pt idx="386">
                  <c:v>1885.2730696798492</c:v>
                </c:pt>
                <c:pt idx="387">
                  <c:v>2040.922787193974</c:v>
                </c:pt>
                <c:pt idx="388">
                  <c:v>2147.9661016949135</c:v>
                </c:pt>
                <c:pt idx="389">
                  <c:v>2145.7815442561173</c:v>
                </c:pt>
                <c:pt idx="390">
                  <c:v>2126.1205273069691</c:v>
                </c:pt>
                <c:pt idx="391">
                  <c:v>2140.0470809792855</c:v>
                </c:pt>
                <c:pt idx="392">
                  <c:v>2209.9529190207145</c:v>
                </c:pt>
                <c:pt idx="393">
                  <c:v>2204.7645951035788</c:v>
                </c:pt>
                <c:pt idx="394">
                  <c:v>2277.6741996233518</c:v>
                </c:pt>
                <c:pt idx="395">
                  <c:v>2253.0979284369078</c:v>
                </c:pt>
                <c:pt idx="396">
                  <c:v>2241.0828625235367</c:v>
                </c:pt>
                <c:pt idx="397">
                  <c:v>2085.4331450094173</c:v>
                </c:pt>
                <c:pt idx="398">
                  <c:v>2282.8625235404866</c:v>
                </c:pt>
                <c:pt idx="399">
                  <c:v>2257.7401129943469</c:v>
                </c:pt>
                <c:pt idx="400">
                  <c:v>2286.9585687382291</c:v>
                </c:pt>
                <c:pt idx="401">
                  <c:v>2312.9001883239171</c:v>
                </c:pt>
                <c:pt idx="402">
                  <c:v>2298.9736346516006</c:v>
                </c:pt>
                <c:pt idx="403">
                  <c:v>2316.4500941619576</c:v>
                </c:pt>
                <c:pt idx="404">
                  <c:v>2274.1242937853112</c:v>
                </c:pt>
                <c:pt idx="405">
                  <c:v>2248.4557438794686</c:v>
                </c:pt>
                <c:pt idx="406">
                  <c:v>2184.8305084745739</c:v>
                </c:pt>
                <c:pt idx="407">
                  <c:v>2181.5536723163846</c:v>
                </c:pt>
                <c:pt idx="408">
                  <c:v>2105.9133709981188</c:v>
                </c:pt>
                <c:pt idx="409">
                  <c:v>2002.4199623352138</c:v>
                </c:pt>
                <c:pt idx="410">
                  <c:v>2191.9303201506609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23-46C2-87D4-7124561CB14C}"/>
            </c:ext>
          </c:extLst>
        </c:ser>
        <c:ser>
          <c:idx val="2"/>
          <c:order val="1"/>
          <c:tx>
            <c:strRef>
              <c:f>'015C'!$AF$11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'015C'!$AF$14:$AF$903</c:f>
              <c:numCache>
                <c:formatCode>0</c:formatCode>
                <c:ptCount val="890"/>
                <c:pt idx="0">
                  <c:v>68.624187237071581</c:v>
                </c:pt>
                <c:pt idx="1">
                  <c:v>71.267325900045549</c:v>
                </c:pt>
                <c:pt idx="2">
                  <c:v>62.817224792097996</c:v>
                </c:pt>
                <c:pt idx="3">
                  <c:v>85.129931548610429</c:v>
                </c:pt>
                <c:pt idx="4">
                  <c:v>56.57459944718584</c:v>
                </c:pt>
                <c:pt idx="5">
                  <c:v>59.332142563214745</c:v>
                </c:pt>
                <c:pt idx="6">
                  <c:v>76.805171806854077</c:v>
                </c:pt>
                <c:pt idx="7">
                  <c:v>73.158346794898463</c:v>
                </c:pt>
                <c:pt idx="8">
                  <c:v>58.257075737262177</c:v>
                </c:pt>
                <c:pt idx="9">
                  <c:v>66.157646000529255</c:v>
                </c:pt>
                <c:pt idx="10">
                  <c:v>61.336729346189578</c:v>
                </c:pt>
                <c:pt idx="11">
                  <c:v>73.659793345671844</c:v>
                </c:pt>
                <c:pt idx="12">
                  <c:v>67.559613416992647</c:v>
                </c:pt>
                <c:pt idx="13">
                  <c:v>263.34089729287064</c:v>
                </c:pt>
                <c:pt idx="14">
                  <c:v>258.17272117958925</c:v>
                </c:pt>
                <c:pt idx="15">
                  <c:v>206.10196592423188</c:v>
                </c:pt>
                <c:pt idx="16">
                  <c:v>142.71610008876203</c:v>
                </c:pt>
                <c:pt idx="17">
                  <c:v>86.882109219744564</c:v>
                </c:pt>
                <c:pt idx="18">
                  <c:v>101.15469229389186</c:v>
                </c:pt>
                <c:pt idx="19">
                  <c:v>122.03155939294062</c:v>
                </c:pt>
                <c:pt idx="20">
                  <c:v>1644.5316690238758</c:v>
                </c:pt>
                <c:pt idx="21">
                  <c:v>1437.5917901863615</c:v>
                </c:pt>
                <c:pt idx="22">
                  <c:v>71.191466931084136</c:v>
                </c:pt>
                <c:pt idx="23">
                  <c:v>359.10459801721066</c:v>
                </c:pt>
                <c:pt idx="24">
                  <c:v>69.696069558271176</c:v>
                </c:pt>
                <c:pt idx="25">
                  <c:v>252.11682541177538</c:v>
                </c:pt>
                <c:pt idx="26">
                  <c:v>465.37896247668266</c:v>
                </c:pt>
                <c:pt idx="27">
                  <c:v>427.17778476925804</c:v>
                </c:pt>
                <c:pt idx="28">
                  <c:v>102.92600048508466</c:v>
                </c:pt>
                <c:pt idx="29">
                  <c:v>984.56865123293733</c:v>
                </c:pt>
                <c:pt idx="30">
                  <c:v>127.98122006116054</c:v>
                </c:pt>
                <c:pt idx="31">
                  <c:v>23.070965442016103</c:v>
                </c:pt>
                <c:pt idx="32">
                  <c:v>131.31222128035148</c:v>
                </c:pt>
                <c:pt idx="33">
                  <c:v>110.64100678893725</c:v>
                </c:pt>
                <c:pt idx="34">
                  <c:v>111.35890297590001</c:v>
                </c:pt>
                <c:pt idx="35">
                  <c:v>98.672347834823583</c:v>
                </c:pt>
                <c:pt idx="36">
                  <c:v>95.180945103350211</c:v>
                </c:pt>
                <c:pt idx="37">
                  <c:v>111.54919626827839</c:v>
                </c:pt>
                <c:pt idx="38">
                  <c:v>2316.5472554702519</c:v>
                </c:pt>
                <c:pt idx="39">
                  <c:v>2271.7568644776725</c:v>
                </c:pt>
                <c:pt idx="40">
                  <c:v>101.22180176838039</c:v>
                </c:pt>
                <c:pt idx="41">
                  <c:v>92.51629346931071</c:v>
                </c:pt>
                <c:pt idx="42">
                  <c:v>91.708792455170965</c:v>
                </c:pt>
                <c:pt idx="43">
                  <c:v>113.24956104949173</c:v>
                </c:pt>
                <c:pt idx="44">
                  <c:v>100.32148839221276</c:v>
                </c:pt>
                <c:pt idx="45">
                  <c:v>87.617024438632058</c:v>
                </c:pt>
                <c:pt idx="46">
                  <c:v>86.591114923205652</c:v>
                </c:pt>
                <c:pt idx="47">
                  <c:v>80.015408369795324</c:v>
                </c:pt>
                <c:pt idx="48">
                  <c:v>104.26202011264189</c:v>
                </c:pt>
                <c:pt idx="49">
                  <c:v>84.004513608885162</c:v>
                </c:pt>
                <c:pt idx="50">
                  <c:v>85.403066000989512</c:v>
                </c:pt>
                <c:pt idx="51">
                  <c:v>87.580494652190097</c:v>
                </c:pt>
                <c:pt idx="52">
                  <c:v>93.960284124915049</c:v>
                </c:pt>
                <c:pt idx="53">
                  <c:v>145.03659933346501</c:v>
                </c:pt>
                <c:pt idx="54">
                  <c:v>466.08789016460122</c:v>
                </c:pt>
                <c:pt idx="55">
                  <c:v>107.03386788262097</c:v>
                </c:pt>
                <c:pt idx="56">
                  <c:v>59.512746388818535</c:v>
                </c:pt>
                <c:pt idx="57">
                  <c:v>159.89762352368737</c:v>
                </c:pt>
                <c:pt idx="58">
                  <c:v>148.94007858975587</c:v>
                </c:pt>
                <c:pt idx="59">
                  <c:v>116.87604255274501</c:v>
                </c:pt>
                <c:pt idx="60">
                  <c:v>157.77581326924042</c:v>
                </c:pt>
                <c:pt idx="61">
                  <c:v>173.34238471192779</c:v>
                </c:pt>
                <c:pt idx="62">
                  <c:v>149.03766142705626</c:v>
                </c:pt>
                <c:pt idx="63">
                  <c:v>144.18120573729436</c:v>
                </c:pt>
                <c:pt idx="64">
                  <c:v>158.95271652178531</c:v>
                </c:pt>
                <c:pt idx="65">
                  <c:v>152.00865797861121</c:v>
                </c:pt>
                <c:pt idx="66">
                  <c:v>194.79205607073612</c:v>
                </c:pt>
                <c:pt idx="67">
                  <c:v>205.44728778834119</c:v>
                </c:pt>
                <c:pt idx="68">
                  <c:v>186.7836434984965</c:v>
                </c:pt>
                <c:pt idx="69">
                  <c:v>111.21739038581863</c:v>
                </c:pt>
                <c:pt idx="70">
                  <c:v>93.195692678964861</c:v>
                </c:pt>
                <c:pt idx="71">
                  <c:v>57.183521946746154</c:v>
                </c:pt>
                <c:pt idx="72">
                  <c:v>54.468965858692989</c:v>
                </c:pt>
                <c:pt idx="73">
                  <c:v>59.609077541784082</c:v>
                </c:pt>
                <c:pt idx="74">
                  <c:v>71.73771791745763</c:v>
                </c:pt>
                <c:pt idx="75">
                  <c:v>50.580284675320399</c:v>
                </c:pt>
                <c:pt idx="76">
                  <c:v>57.373490414527019</c:v>
                </c:pt>
                <c:pt idx="77">
                  <c:v>60.534049392207272</c:v>
                </c:pt>
                <c:pt idx="78">
                  <c:v>198.72716010838835</c:v>
                </c:pt>
                <c:pt idx="79">
                  <c:v>663.19175327418475</c:v>
                </c:pt>
                <c:pt idx="80">
                  <c:v>1382.3761824678754</c:v>
                </c:pt>
                <c:pt idx="81">
                  <c:v>1088.6500401835074</c:v>
                </c:pt>
                <c:pt idx="82">
                  <c:v>407.03489352842217</c:v>
                </c:pt>
                <c:pt idx="83">
                  <c:v>627.75096409541334</c:v>
                </c:pt>
                <c:pt idx="84">
                  <c:v>228.65609733366642</c:v>
                </c:pt>
                <c:pt idx="85">
                  <c:v>289.28782509154325</c:v>
                </c:pt>
                <c:pt idx="86">
                  <c:v>272.80077088797333</c:v>
                </c:pt>
                <c:pt idx="87">
                  <c:v>399.46497893329428</c:v>
                </c:pt>
                <c:pt idx="88">
                  <c:v>152.79682459038864</c:v>
                </c:pt>
                <c:pt idx="89">
                  <c:v>169.52939547591359</c:v>
                </c:pt>
                <c:pt idx="90">
                  <c:v>161.82147748901252</c:v>
                </c:pt>
                <c:pt idx="91">
                  <c:v>184.84516615209469</c:v>
                </c:pt>
                <c:pt idx="92">
                  <c:v>1732.0893793983328</c:v>
                </c:pt>
                <c:pt idx="98">
                  <c:v>1415.413364585178</c:v>
                </c:pt>
                <c:pt idx="99">
                  <c:v>605.05393241529532</c:v>
                </c:pt>
                <c:pt idx="100">
                  <c:v>325.45447232121597</c:v>
                </c:pt>
                <c:pt idx="101">
                  <c:v>229.36752885182136</c:v>
                </c:pt>
                <c:pt idx="102">
                  <c:v>154.93663079718462</c:v>
                </c:pt>
                <c:pt idx="103">
                  <c:v>142.86629981664183</c:v>
                </c:pt>
                <c:pt idx="104">
                  <c:v>134.2963023320591</c:v>
                </c:pt>
                <c:pt idx="105">
                  <c:v>131.82616923844665</c:v>
                </c:pt>
                <c:pt idx="106">
                  <c:v>124.8364629762101</c:v>
                </c:pt>
                <c:pt idx="107">
                  <c:v>132.05493121052504</c:v>
                </c:pt>
                <c:pt idx="108">
                  <c:v>125.01206882153068</c:v>
                </c:pt>
                <c:pt idx="109">
                  <c:v>122.13227384004468</c:v>
                </c:pt>
                <c:pt idx="110">
                  <c:v>122.6395620040915</c:v>
                </c:pt>
                <c:pt idx="111">
                  <c:v>122.25067745883786</c:v>
                </c:pt>
                <c:pt idx="112">
                  <c:v>122.24025358700248</c:v>
                </c:pt>
                <c:pt idx="113">
                  <c:v>122.92434863303612</c:v>
                </c:pt>
                <c:pt idx="114">
                  <c:v>124.13135591737773</c:v>
                </c:pt>
                <c:pt idx="115">
                  <c:v>141.32963681466185</c:v>
                </c:pt>
                <c:pt idx="116">
                  <c:v>140.43228653571452</c:v>
                </c:pt>
                <c:pt idx="117">
                  <c:v>148.62493051549646</c:v>
                </c:pt>
                <c:pt idx="118">
                  <c:v>325.82841056418971</c:v>
                </c:pt>
                <c:pt idx="119">
                  <c:v>173.56694053394702</c:v>
                </c:pt>
                <c:pt idx="120">
                  <c:v>151.00888798641466</c:v>
                </c:pt>
                <c:pt idx="121">
                  <c:v>155.31753759442103</c:v>
                </c:pt>
                <c:pt idx="122">
                  <c:v>272.56703062622466</c:v>
                </c:pt>
                <c:pt idx="123">
                  <c:v>152.50419463680953</c:v>
                </c:pt>
                <c:pt idx="124">
                  <c:v>146.70302652155704</c:v>
                </c:pt>
                <c:pt idx="125">
                  <c:v>144.50735005311685</c:v>
                </c:pt>
                <c:pt idx="126">
                  <c:v>145.4566554221486</c:v>
                </c:pt>
                <c:pt idx="127">
                  <c:v>132.66349630639502</c:v>
                </c:pt>
                <c:pt idx="128">
                  <c:v>159.36547945007317</c:v>
                </c:pt>
                <c:pt idx="129">
                  <c:v>132.98066171947042</c:v>
                </c:pt>
                <c:pt idx="130">
                  <c:v>127.83125680016659</c:v>
                </c:pt>
                <c:pt idx="131">
                  <c:v>132.7136665679478</c:v>
                </c:pt>
                <c:pt idx="132">
                  <c:v>128.21197874481575</c:v>
                </c:pt>
                <c:pt idx="133">
                  <c:v>136.6634787425424</c:v>
                </c:pt>
                <c:pt idx="134">
                  <c:v>114.3354161659325</c:v>
                </c:pt>
                <c:pt idx="135">
                  <c:v>139.87717037996109</c:v>
                </c:pt>
                <c:pt idx="136">
                  <c:v>157.2563042590161</c:v>
                </c:pt>
                <c:pt idx="137">
                  <c:v>131.02287619022189</c:v>
                </c:pt>
                <c:pt idx="138">
                  <c:v>124.55319016914416</c:v>
                </c:pt>
                <c:pt idx="139">
                  <c:v>128.95313521528243</c:v>
                </c:pt>
                <c:pt idx="140">
                  <c:v>134.15621963808186</c:v>
                </c:pt>
                <c:pt idx="141">
                  <c:v>127.19771459031487</c:v>
                </c:pt>
                <c:pt idx="142">
                  <c:v>129.84056153211296</c:v>
                </c:pt>
                <c:pt idx="143">
                  <c:v>131.89289360426667</c:v>
                </c:pt>
                <c:pt idx="144">
                  <c:v>141.20936509681712</c:v>
                </c:pt>
                <c:pt idx="145">
                  <c:v>154.95585221435283</c:v>
                </c:pt>
                <c:pt idx="146">
                  <c:v>157.71194950657107</c:v>
                </c:pt>
                <c:pt idx="147">
                  <c:v>153.12705844485367</c:v>
                </c:pt>
                <c:pt idx="148">
                  <c:v>160.75808056418418</c:v>
                </c:pt>
                <c:pt idx="149">
                  <c:v>173.82449526844374</c:v>
                </c:pt>
                <c:pt idx="150">
                  <c:v>188.51975439235014</c:v>
                </c:pt>
                <c:pt idx="151">
                  <c:v>147.72975174651697</c:v>
                </c:pt>
                <c:pt idx="152">
                  <c:v>124.98565949589107</c:v>
                </c:pt>
                <c:pt idx="153">
                  <c:v>136.6676527749446</c:v>
                </c:pt>
                <c:pt idx="154">
                  <c:v>148.68130490569777</c:v>
                </c:pt>
                <c:pt idx="155">
                  <c:v>172.3891120818401</c:v>
                </c:pt>
                <c:pt idx="156">
                  <c:v>167.21890635288278</c:v>
                </c:pt>
                <c:pt idx="157">
                  <c:v>178.8373431003553</c:v>
                </c:pt>
                <c:pt idx="158">
                  <c:v>175.30867692005555</c:v>
                </c:pt>
                <c:pt idx="159">
                  <c:v>173.32100854808613</c:v>
                </c:pt>
                <c:pt idx="160">
                  <c:v>174.15995556383248</c:v>
                </c:pt>
                <c:pt idx="161">
                  <c:v>172.07232924340818</c:v>
                </c:pt>
                <c:pt idx="162">
                  <c:v>164.89772389962394</c:v>
                </c:pt>
                <c:pt idx="163">
                  <c:v>169.94133994217145</c:v>
                </c:pt>
                <c:pt idx="164">
                  <c:v>171.18070254361027</c:v>
                </c:pt>
                <c:pt idx="165">
                  <c:v>169.61483435884469</c:v>
                </c:pt>
                <c:pt idx="166">
                  <c:v>181.03566341467695</c:v>
                </c:pt>
                <c:pt idx="167">
                  <c:v>182.76558293730511</c:v>
                </c:pt>
                <c:pt idx="168">
                  <c:v>167.61324285901301</c:v>
                </c:pt>
                <c:pt idx="169">
                  <c:v>147.39763004523854</c:v>
                </c:pt>
                <c:pt idx="170">
                  <c:v>149.05185473697674</c:v>
                </c:pt>
                <c:pt idx="171">
                  <c:v>170.87775895089356</c:v>
                </c:pt>
                <c:pt idx="172">
                  <c:v>187.19720564062641</c:v>
                </c:pt>
                <c:pt idx="173">
                  <c:v>206.34962202312889</c:v>
                </c:pt>
                <c:pt idx="174">
                  <c:v>211.85663987216611</c:v>
                </c:pt>
                <c:pt idx="175">
                  <c:v>217.96341889303596</c:v>
                </c:pt>
                <c:pt idx="176">
                  <c:v>210.54903392754935</c:v>
                </c:pt>
                <c:pt idx="177">
                  <c:v>203.22997701888264</c:v>
                </c:pt>
                <c:pt idx="178">
                  <c:v>203.42986944878035</c:v>
                </c:pt>
                <c:pt idx="179">
                  <c:v>205.97274496102744</c:v>
                </c:pt>
                <c:pt idx="180">
                  <c:v>218.80968609977447</c:v>
                </c:pt>
                <c:pt idx="181">
                  <c:v>218.38064575904582</c:v>
                </c:pt>
                <c:pt idx="182">
                  <c:v>227.64251495151419</c:v>
                </c:pt>
                <c:pt idx="183">
                  <c:v>224.06733867067891</c:v>
                </c:pt>
                <c:pt idx="184">
                  <c:v>221.69283883615105</c:v>
                </c:pt>
                <c:pt idx="185">
                  <c:v>213.87600831978253</c:v>
                </c:pt>
                <c:pt idx="186">
                  <c:v>215.20117408625916</c:v>
                </c:pt>
                <c:pt idx="187">
                  <c:v>221.87332899666066</c:v>
                </c:pt>
                <c:pt idx="188">
                  <c:v>223.12049172696356</c:v>
                </c:pt>
                <c:pt idx="189">
                  <c:v>221.82763399404598</c:v>
                </c:pt>
                <c:pt idx="190">
                  <c:v>225.05608732425267</c:v>
                </c:pt>
                <c:pt idx="191">
                  <c:v>220.81820409406131</c:v>
                </c:pt>
                <c:pt idx="192">
                  <c:v>224.48058242969933</c:v>
                </c:pt>
                <c:pt idx="193">
                  <c:v>202.91724132877576</c:v>
                </c:pt>
                <c:pt idx="194">
                  <c:v>200.9362189830284</c:v>
                </c:pt>
                <c:pt idx="195">
                  <c:v>207.10106226237099</c:v>
                </c:pt>
                <c:pt idx="196">
                  <c:v>233.69759518448598</c:v>
                </c:pt>
                <c:pt idx="197">
                  <c:v>229.87107129339427</c:v>
                </c:pt>
                <c:pt idx="198">
                  <c:v>243.75651770271853</c:v>
                </c:pt>
                <c:pt idx="199">
                  <c:v>248.58720368647064</c:v>
                </c:pt>
                <c:pt idx="200">
                  <c:v>236.38715936681402</c:v>
                </c:pt>
                <c:pt idx="201">
                  <c:v>229.39892589057308</c:v>
                </c:pt>
                <c:pt idx="202">
                  <c:v>226.08722203822867</c:v>
                </c:pt>
                <c:pt idx="203">
                  <c:v>262.00024991990614</c:v>
                </c:pt>
                <c:pt idx="204">
                  <c:v>257.93567082052328</c:v>
                </c:pt>
                <c:pt idx="205">
                  <c:v>261.09593772751396</c:v>
                </c:pt>
                <c:pt idx="206">
                  <c:v>268.84222633184464</c:v>
                </c:pt>
                <c:pt idx="207">
                  <c:v>258.90774585022916</c:v>
                </c:pt>
                <c:pt idx="208">
                  <c:v>267.88706621797127</c:v>
                </c:pt>
                <c:pt idx="209">
                  <c:v>281.53330331636971</c:v>
                </c:pt>
                <c:pt idx="210">
                  <c:v>276.29694077987233</c:v>
                </c:pt>
                <c:pt idx="211">
                  <c:v>287.44649692884303</c:v>
                </c:pt>
                <c:pt idx="212">
                  <c:v>264.9632903118378</c:v>
                </c:pt>
                <c:pt idx="213">
                  <c:v>274.9081239147244</c:v>
                </c:pt>
                <c:pt idx="214">
                  <c:v>463.7870552202881</c:v>
                </c:pt>
                <c:pt idx="215">
                  <c:v>300.56724513004679</c:v>
                </c:pt>
                <c:pt idx="216">
                  <c:v>309.57601533666957</c:v>
                </c:pt>
                <c:pt idx="217">
                  <c:v>300.48396764573107</c:v>
                </c:pt>
                <c:pt idx="218">
                  <c:v>301.35497790789231</c:v>
                </c:pt>
                <c:pt idx="219">
                  <c:v>286.7056247712888</c:v>
                </c:pt>
                <c:pt idx="220">
                  <c:v>289.52094042461454</c:v>
                </c:pt>
                <c:pt idx="221">
                  <c:v>276.50388053447313</c:v>
                </c:pt>
                <c:pt idx="222">
                  <c:v>290.69093868367668</c:v>
                </c:pt>
                <c:pt idx="223">
                  <c:v>290.99512688297483</c:v>
                </c:pt>
                <c:pt idx="224">
                  <c:v>298.82346462325609</c:v>
                </c:pt>
                <c:pt idx="225">
                  <c:v>301.52436234243794</c:v>
                </c:pt>
                <c:pt idx="226">
                  <c:v>300.49037410855391</c:v>
                </c:pt>
                <c:pt idx="227">
                  <c:v>294.57452295064593</c:v>
                </c:pt>
                <c:pt idx="228">
                  <c:v>299.38846770561042</c:v>
                </c:pt>
                <c:pt idx="229">
                  <c:v>300.50967147540041</c:v>
                </c:pt>
                <c:pt idx="230">
                  <c:v>303.6115820532288</c:v>
                </c:pt>
                <c:pt idx="231">
                  <c:v>312.75615479550737</c:v>
                </c:pt>
                <c:pt idx="232">
                  <c:v>310.61277207235878</c:v>
                </c:pt>
                <c:pt idx="233">
                  <c:v>304.63393469364638</c:v>
                </c:pt>
                <c:pt idx="234">
                  <c:v>305.61473299831619</c:v>
                </c:pt>
                <c:pt idx="235">
                  <c:v>303.21884856227666</c:v>
                </c:pt>
                <c:pt idx="236">
                  <c:v>313.60165327037839</c:v>
                </c:pt>
                <c:pt idx="237">
                  <c:v>317.05486940691833</c:v>
                </c:pt>
                <c:pt idx="238">
                  <c:v>319.65351445346448</c:v>
                </c:pt>
                <c:pt idx="239">
                  <c:v>327.49514459570378</c:v>
                </c:pt>
                <c:pt idx="240">
                  <c:v>332.13574477659296</c:v>
                </c:pt>
                <c:pt idx="241">
                  <c:v>334.81759306171767</c:v>
                </c:pt>
                <c:pt idx="242">
                  <c:v>338.32281122237328</c:v>
                </c:pt>
                <c:pt idx="243">
                  <c:v>345.8882468449404</c:v>
                </c:pt>
                <c:pt idx="244">
                  <c:v>359.07917433638841</c:v>
                </c:pt>
                <c:pt idx="245">
                  <c:v>363.93702891592216</c:v>
                </c:pt>
                <c:pt idx="246">
                  <c:v>368.15005839641918</c:v>
                </c:pt>
                <c:pt idx="247">
                  <c:v>375.91599370776152</c:v>
                </c:pt>
                <c:pt idx="248">
                  <c:v>377.07244479179792</c:v>
                </c:pt>
                <c:pt idx="249">
                  <c:v>375.41441878742717</c:v>
                </c:pt>
                <c:pt idx="250">
                  <c:v>375.47073516547641</c:v>
                </c:pt>
                <c:pt idx="251">
                  <c:v>385.86336996762498</c:v>
                </c:pt>
                <c:pt idx="252">
                  <c:v>388.09107622953724</c:v>
                </c:pt>
                <c:pt idx="253">
                  <c:v>404.23284017472122</c:v>
                </c:pt>
                <c:pt idx="254">
                  <c:v>398.15287726381581</c:v>
                </c:pt>
                <c:pt idx="255">
                  <c:v>369.52589643127067</c:v>
                </c:pt>
                <c:pt idx="256">
                  <c:v>352.29492121215429</c:v>
                </c:pt>
                <c:pt idx="257">
                  <c:v>350.7732545731198</c:v>
                </c:pt>
                <c:pt idx="258">
                  <c:v>348.46231127017279</c:v>
                </c:pt>
                <c:pt idx="259">
                  <c:v>353.06651003417358</c:v>
                </c:pt>
                <c:pt idx="260">
                  <c:v>362.47456868603183</c:v>
                </c:pt>
                <c:pt idx="261">
                  <c:v>372.59620917091235</c:v>
                </c:pt>
                <c:pt idx="262">
                  <c:v>369.80510935159919</c:v>
                </c:pt>
                <c:pt idx="263">
                  <c:v>387.26601377700422</c:v>
                </c:pt>
                <c:pt idx="264">
                  <c:v>389.25449724688735</c:v>
                </c:pt>
                <c:pt idx="265">
                  <c:v>381.04475955251479</c:v>
                </c:pt>
                <c:pt idx="266">
                  <c:v>390.06337333427319</c:v>
                </c:pt>
                <c:pt idx="267">
                  <c:v>397.23128536828284</c:v>
                </c:pt>
                <c:pt idx="268">
                  <c:v>393.93807412031532</c:v>
                </c:pt>
                <c:pt idx="269">
                  <c:v>395.11358811949071</c:v>
                </c:pt>
                <c:pt idx="270">
                  <c:v>395.15776619820923</c:v>
                </c:pt>
                <c:pt idx="271">
                  <c:v>401.37634939617533</c:v>
                </c:pt>
                <c:pt idx="272">
                  <c:v>393.94953406067577</c:v>
                </c:pt>
                <c:pt idx="273">
                  <c:v>397.50560014281245</c:v>
                </c:pt>
                <c:pt idx="274">
                  <c:v>394.55907804300995</c:v>
                </c:pt>
                <c:pt idx="275">
                  <c:v>398.36879994067976</c:v>
                </c:pt>
                <c:pt idx="276">
                  <c:v>398.20092382316528</c:v>
                </c:pt>
                <c:pt idx="277">
                  <c:v>400.60716138047565</c:v>
                </c:pt>
                <c:pt idx="278">
                  <c:v>398.9260263611892</c:v>
                </c:pt>
                <c:pt idx="279">
                  <c:v>397.42516053180827</c:v>
                </c:pt>
                <c:pt idx="280">
                  <c:v>405.70245357398636</c:v>
                </c:pt>
                <c:pt idx="281">
                  <c:v>412.73631444792932</c:v>
                </c:pt>
                <c:pt idx="282">
                  <c:v>416.89849600695243</c:v>
                </c:pt>
                <c:pt idx="283">
                  <c:v>421.55006690343407</c:v>
                </c:pt>
                <c:pt idx="284">
                  <c:v>339.50786232728314</c:v>
                </c:pt>
                <c:pt idx="285">
                  <c:v>344.17162814975245</c:v>
                </c:pt>
                <c:pt idx="286">
                  <c:v>334.87336688351502</c:v>
                </c:pt>
                <c:pt idx="287">
                  <c:v>348.28911380796046</c:v>
                </c:pt>
                <c:pt idx="288">
                  <c:v>358.25132905815735</c:v>
                </c:pt>
                <c:pt idx="289">
                  <c:v>356.59162178595096</c:v>
                </c:pt>
                <c:pt idx="290">
                  <c:v>341.1611273305428</c:v>
                </c:pt>
                <c:pt idx="291">
                  <c:v>343.30104360779592</c:v>
                </c:pt>
                <c:pt idx="292">
                  <c:v>338.93258770883961</c:v>
                </c:pt>
                <c:pt idx="293">
                  <c:v>344.91431294671025</c:v>
                </c:pt>
                <c:pt idx="294">
                  <c:v>343.27309827888052</c:v>
                </c:pt>
                <c:pt idx="295">
                  <c:v>322.12062979512962</c:v>
                </c:pt>
                <c:pt idx="296">
                  <c:v>327.7510629553849</c:v>
                </c:pt>
                <c:pt idx="297">
                  <c:v>324.36256679616577</c:v>
                </c:pt>
                <c:pt idx="298">
                  <c:v>311.37271864738858</c:v>
                </c:pt>
                <c:pt idx="299">
                  <c:v>220.27776101127105</c:v>
                </c:pt>
                <c:pt idx="300">
                  <c:v>209.8920736491462</c:v>
                </c:pt>
                <c:pt idx="301">
                  <c:v>322.06244441311873</c:v>
                </c:pt>
                <c:pt idx="302">
                  <c:v>301.86681317310001</c:v>
                </c:pt>
                <c:pt idx="303">
                  <c:v>251.01296190871847</c:v>
                </c:pt>
                <c:pt idx="304">
                  <c:v>136.30725306185533</c:v>
                </c:pt>
                <c:pt idx="305">
                  <c:v>263.17582537606614</c:v>
                </c:pt>
                <c:pt idx="306">
                  <c:v>330.80509268468865</c:v>
                </c:pt>
                <c:pt idx="307">
                  <c:v>412.96669841497726</c:v>
                </c:pt>
                <c:pt idx="308">
                  <c:v>450.6213073826097</c:v>
                </c:pt>
                <c:pt idx="309">
                  <c:v>507.96050125914979</c:v>
                </c:pt>
                <c:pt idx="310">
                  <c:v>539.34943663159527</c:v>
                </c:pt>
                <c:pt idx="311">
                  <c:v>487.54454559885465</c:v>
                </c:pt>
                <c:pt idx="312">
                  <c:v>595.22537682494169</c:v>
                </c:pt>
                <c:pt idx="313">
                  <c:v>680.1529064463225</c:v>
                </c:pt>
                <c:pt idx="314">
                  <c:v>862.39344973658547</c:v>
                </c:pt>
                <c:pt idx="315">
                  <c:v>1001.7511838300258</c:v>
                </c:pt>
                <c:pt idx="316">
                  <c:v>1114.1289788985891</c:v>
                </c:pt>
                <c:pt idx="317">
                  <c:v>1301.1352158031434</c:v>
                </c:pt>
                <c:pt idx="318">
                  <c:v>1429.4655613814168</c:v>
                </c:pt>
                <c:pt idx="319">
                  <c:v>1518.1037408004979</c:v>
                </c:pt>
                <c:pt idx="320">
                  <c:v>1693.697814654701</c:v>
                </c:pt>
                <c:pt idx="321">
                  <c:v>1807.5224335774171</c:v>
                </c:pt>
                <c:pt idx="322">
                  <c:v>1937.0835027138323</c:v>
                </c:pt>
                <c:pt idx="323">
                  <c:v>2028.8990192874824</c:v>
                </c:pt>
                <c:pt idx="324">
                  <c:v>2217.0285133940288</c:v>
                </c:pt>
                <c:pt idx="325">
                  <c:v>2337.5810805779784</c:v>
                </c:pt>
                <c:pt idx="326">
                  <c:v>2438.8552489518934</c:v>
                </c:pt>
                <c:pt idx="327">
                  <c:v>2643.9790989071516</c:v>
                </c:pt>
                <c:pt idx="328">
                  <c:v>2506.03936162844</c:v>
                </c:pt>
                <c:pt idx="329">
                  <c:v>2375.8577829992323</c:v>
                </c:pt>
                <c:pt idx="330">
                  <c:v>2386.4838997447014</c:v>
                </c:pt>
                <c:pt idx="331">
                  <c:v>2748.1259212384489</c:v>
                </c:pt>
                <c:pt idx="332">
                  <c:v>2829.6825521133974</c:v>
                </c:pt>
                <c:pt idx="333">
                  <c:v>2787.8066123410636</c:v>
                </c:pt>
                <c:pt idx="334">
                  <c:v>2882.4429737892483</c:v>
                </c:pt>
                <c:pt idx="335">
                  <c:v>2643.3513328403642</c:v>
                </c:pt>
                <c:pt idx="336">
                  <c:v>2592.5980233163095</c:v>
                </c:pt>
                <c:pt idx="337">
                  <c:v>2584.5969341369232</c:v>
                </c:pt>
                <c:pt idx="338">
                  <c:v>2604.4904358149811</c:v>
                </c:pt>
                <c:pt idx="339">
                  <c:v>2674.0755630222188</c:v>
                </c:pt>
                <c:pt idx="340">
                  <c:v>2765.9898834416895</c:v>
                </c:pt>
                <c:pt idx="341">
                  <c:v>3075.8295270946473</c:v>
                </c:pt>
                <c:pt idx="342">
                  <c:v>3185.8233077723453</c:v>
                </c:pt>
                <c:pt idx="343">
                  <c:v>3112.1716612868299</c:v>
                </c:pt>
                <c:pt idx="344">
                  <c:v>2993.9211388086751</c:v>
                </c:pt>
                <c:pt idx="345">
                  <c:v>3059.5148052880008</c:v>
                </c:pt>
                <c:pt idx="346">
                  <c:v>2741.8384821272816</c:v>
                </c:pt>
                <c:pt idx="347">
                  <c:v>2588.9868051319545</c:v>
                </c:pt>
                <c:pt idx="348">
                  <c:v>2418.8628668359261</c:v>
                </c:pt>
                <c:pt idx="349">
                  <c:v>2343.6049281160067</c:v>
                </c:pt>
                <c:pt idx="350">
                  <c:v>2373.7925628070129</c:v>
                </c:pt>
                <c:pt idx="351">
                  <c:v>2290.0010514864043</c:v>
                </c:pt>
                <c:pt idx="352">
                  <c:v>2379.4030903492117</c:v>
                </c:pt>
                <c:pt idx="353">
                  <c:v>2341.6751876879057</c:v>
                </c:pt>
                <c:pt idx="354">
                  <c:v>2309.2942741705401</c:v>
                </c:pt>
                <c:pt idx="355">
                  <c:v>2294.7073800895328</c:v>
                </c:pt>
                <c:pt idx="356">
                  <c:v>2285.2086191345202</c:v>
                </c:pt>
                <c:pt idx="357">
                  <c:v>2088.2197300585422</c:v>
                </c:pt>
                <c:pt idx="358">
                  <c:v>2028.154541985464</c:v>
                </c:pt>
                <c:pt idx="359">
                  <c:v>2105.7578379627857</c:v>
                </c:pt>
                <c:pt idx="360">
                  <c:v>2206.116757231172</c:v>
                </c:pt>
                <c:pt idx="361">
                  <c:v>2147.6694158999644</c:v>
                </c:pt>
                <c:pt idx="362">
                  <c:v>1959.0476929475044</c:v>
                </c:pt>
                <c:pt idx="363">
                  <c:v>1912.2205497252887</c:v>
                </c:pt>
                <c:pt idx="364">
                  <c:v>1922.6305661747476</c:v>
                </c:pt>
                <c:pt idx="365">
                  <c:v>1930.0880082759704</c:v>
                </c:pt>
                <c:pt idx="366">
                  <c:v>1942.8912854184832</c:v>
                </c:pt>
                <c:pt idx="367">
                  <c:v>2016.2887582663757</c:v>
                </c:pt>
                <c:pt idx="368">
                  <c:v>2194.173229386955</c:v>
                </c:pt>
                <c:pt idx="369">
                  <c:v>2248.1362973524656</c:v>
                </c:pt>
                <c:pt idx="370">
                  <c:v>2302.216661768166</c:v>
                </c:pt>
                <c:pt idx="371">
                  <c:v>2235.7991075912269</c:v>
                </c:pt>
                <c:pt idx="372">
                  <c:v>2260.4993476731811</c:v>
                </c:pt>
                <c:pt idx="373">
                  <c:v>2206.0515592694387</c:v>
                </c:pt>
                <c:pt idx="374">
                  <c:v>2151.2813583161842</c:v>
                </c:pt>
                <c:pt idx="375">
                  <c:v>2184.1430646304698</c:v>
                </c:pt>
                <c:pt idx="376">
                  <c:v>2136.2232951099545</c:v>
                </c:pt>
                <c:pt idx="377">
                  <c:v>2103.7395316469906</c:v>
                </c:pt>
                <c:pt idx="378">
                  <c:v>2043.7107449907944</c:v>
                </c:pt>
                <c:pt idx="379">
                  <c:v>2073.0790559060388</c:v>
                </c:pt>
                <c:pt idx="380">
                  <c:v>2007.2780176107947</c:v>
                </c:pt>
                <c:pt idx="381">
                  <c:v>1999.489552938425</c:v>
                </c:pt>
                <c:pt idx="382">
                  <c:v>1931.113246865722</c:v>
                </c:pt>
                <c:pt idx="383">
                  <c:v>1995.2629814880308</c:v>
                </c:pt>
                <c:pt idx="384">
                  <c:v>1874.9976589902255</c:v>
                </c:pt>
                <c:pt idx="385">
                  <c:v>1796.4855341821979</c:v>
                </c:pt>
                <c:pt idx="386">
                  <c:v>1804.4034860927759</c:v>
                </c:pt>
                <c:pt idx="387">
                  <c:v>1987.2067918650359</c:v>
                </c:pt>
                <c:pt idx="388">
                  <c:v>2112.5296825549112</c:v>
                </c:pt>
                <c:pt idx="389">
                  <c:v>2109.1671874077506</c:v>
                </c:pt>
                <c:pt idx="390">
                  <c:v>2085.2441516601762</c:v>
                </c:pt>
                <c:pt idx="391">
                  <c:v>2103.6336137764652</c:v>
                </c:pt>
                <c:pt idx="392">
                  <c:v>2185.0989492132744</c:v>
                </c:pt>
                <c:pt idx="393">
                  <c:v>2176.6945524510611</c:v>
                </c:pt>
                <c:pt idx="394">
                  <c:v>2262.4737611653072</c:v>
                </c:pt>
                <c:pt idx="395">
                  <c:v>2233.4753009018314</c:v>
                </c:pt>
                <c:pt idx="396">
                  <c:v>2218.7087079416951</c:v>
                </c:pt>
                <c:pt idx="397">
                  <c:v>2035.5633954015991</c:v>
                </c:pt>
                <c:pt idx="398">
                  <c:v>2267.4204397009144</c:v>
                </c:pt>
                <c:pt idx="399">
                  <c:v>2237.7326607219743</c:v>
                </c:pt>
                <c:pt idx="400">
                  <c:v>2271.9389112555914</c:v>
                </c:pt>
                <c:pt idx="401">
                  <c:v>2301.8792444361111</c:v>
                </c:pt>
                <c:pt idx="402">
                  <c:v>2284.7598382995711</c:v>
                </c:pt>
                <c:pt idx="403">
                  <c:v>2304.9335671159893</c:v>
                </c:pt>
                <c:pt idx="404">
                  <c:v>2254.1848740024816</c:v>
                </c:pt>
                <c:pt idx="405">
                  <c:v>2223.9169805587121</c:v>
                </c:pt>
                <c:pt idx="406">
                  <c:v>2148.089327778795</c:v>
                </c:pt>
                <c:pt idx="407">
                  <c:v>2143.800612810513</c:v>
                </c:pt>
                <c:pt idx="408">
                  <c:v>2053.780386141279</c:v>
                </c:pt>
                <c:pt idx="409">
                  <c:v>1930.8773934370611</c:v>
                </c:pt>
                <c:pt idx="410">
                  <c:v>2153.9379630179797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23-46C2-87D4-7124561CB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'015C'!$O$14:$O$903</c:f>
              <c:numCache>
                <c:formatCode>0.0</c:formatCode>
                <c:ptCount val="890"/>
                <c:pt idx="0">
                  <c:v>0.58163841807908645</c:v>
                </c:pt>
                <c:pt idx="1">
                  <c:v>0.61167608286252884</c:v>
                </c:pt>
                <c:pt idx="2">
                  <c:v>0.5461393596986821</c:v>
                </c:pt>
                <c:pt idx="3">
                  <c:v>0.7427495291902223</c:v>
                </c:pt>
                <c:pt idx="4">
                  <c:v>0.50790960451976663</c:v>
                </c:pt>
                <c:pt idx="5">
                  <c:v>0.53794726930320902</c:v>
                </c:pt>
                <c:pt idx="6">
                  <c:v>0.69359698681732218</c:v>
                </c:pt>
                <c:pt idx="7">
                  <c:v>0.66902071563090226</c:v>
                </c:pt>
                <c:pt idx="8">
                  <c:v>0.54887005649719356</c:v>
                </c:pt>
                <c:pt idx="9">
                  <c:v>0.62806026365347545</c:v>
                </c:pt>
                <c:pt idx="10">
                  <c:v>0.60075329566854441</c:v>
                </c:pt>
                <c:pt idx="11">
                  <c:v>0.69905838041428414</c:v>
                </c:pt>
                <c:pt idx="12">
                  <c:v>0.64717514124293318</c:v>
                </c:pt>
                <c:pt idx="13">
                  <c:v>2.3074387947269495</c:v>
                </c:pt>
                <c:pt idx="14">
                  <c:v>2.2774011299435064</c:v>
                </c:pt>
                <c:pt idx="15">
                  <c:v>1.8459510357815108</c:v>
                </c:pt>
                <c:pt idx="16">
                  <c:v>1.3271186440677596</c:v>
                </c:pt>
                <c:pt idx="17">
                  <c:v>0.85470809792845803</c:v>
                </c:pt>
                <c:pt idx="18">
                  <c:v>0.99124293785311346</c:v>
                </c:pt>
                <c:pt idx="19">
                  <c:v>1.1769303201506691</c:v>
                </c:pt>
                <c:pt idx="20">
                  <c:v>14.153201506591348</c:v>
                </c:pt>
                <c:pt idx="21">
                  <c:v>12.372787193973625</c:v>
                </c:pt>
                <c:pt idx="22">
                  <c:v>0.7427495291902223</c:v>
                </c:pt>
                <c:pt idx="23">
                  <c:v>3.2031073446327731</c:v>
                </c:pt>
                <c:pt idx="24">
                  <c:v>0.7427495291902223</c:v>
                </c:pt>
                <c:pt idx="25">
                  <c:v>2.3074387947269495</c:v>
                </c:pt>
                <c:pt idx="26">
                  <c:v>4.1206214689265668</c:v>
                </c:pt>
                <c:pt idx="27">
                  <c:v>3.7983992467042946</c:v>
                </c:pt>
                <c:pt idx="28">
                  <c:v>1.0349340866289909</c:v>
                </c:pt>
                <c:pt idx="29">
                  <c:v>8.5361581920904133</c:v>
                </c:pt>
                <c:pt idx="30">
                  <c:v>1.2479284369114776</c:v>
                </c:pt>
                <c:pt idx="31">
                  <c:v>0.37410546139356188</c:v>
                </c:pt>
                <c:pt idx="32">
                  <c:v>1.3080037664783626</c:v>
                </c:pt>
                <c:pt idx="33">
                  <c:v>1.1332391713747307</c:v>
                </c:pt>
                <c:pt idx="34">
                  <c:v>1.1414312617702647</c:v>
                </c:pt>
                <c:pt idx="35">
                  <c:v>1.0349340866289909</c:v>
                </c:pt>
                <c:pt idx="36">
                  <c:v>0.99943502824858654</c:v>
                </c:pt>
                <c:pt idx="37">
                  <c:v>1.1113935969868221</c:v>
                </c:pt>
                <c:pt idx="38">
                  <c:v>19.852165725047076</c:v>
                </c:pt>
                <c:pt idx="39">
                  <c:v>19.568173258003778</c:v>
                </c:pt>
                <c:pt idx="40">
                  <c:v>1.1004708097928375</c:v>
                </c:pt>
                <c:pt idx="41">
                  <c:v>0.99943502824858654</c:v>
                </c:pt>
                <c:pt idx="42">
                  <c:v>0.99943502824858654</c:v>
                </c:pt>
                <c:pt idx="43">
                  <c:v>1.2015065913370888</c:v>
                </c:pt>
                <c:pt idx="44">
                  <c:v>1.1004708097928375</c:v>
                </c:pt>
                <c:pt idx="45">
                  <c:v>0.99943502824858654</c:v>
                </c:pt>
                <c:pt idx="46">
                  <c:v>0.99943502824858654</c:v>
                </c:pt>
                <c:pt idx="47">
                  <c:v>0.95301318267419766</c:v>
                </c:pt>
                <c:pt idx="48">
                  <c:v>1.1632768361581729</c:v>
                </c:pt>
                <c:pt idx="49">
                  <c:v>0.99397363465156396</c:v>
                </c:pt>
                <c:pt idx="50">
                  <c:v>1.0158192090395333</c:v>
                </c:pt>
                <c:pt idx="51">
                  <c:v>1.040395480225953</c:v>
                </c:pt>
                <c:pt idx="52">
                  <c:v>1.1004708097928375</c:v>
                </c:pt>
                <c:pt idx="53">
                  <c:v>1.5401129943502465</c:v>
                </c:pt>
                <c:pt idx="54">
                  <c:v>4.2899246704331153</c:v>
                </c:pt>
                <c:pt idx="55">
                  <c:v>1.2124293785310734</c:v>
                </c:pt>
                <c:pt idx="56">
                  <c:v>0.84378531073447349</c:v>
                </c:pt>
                <c:pt idx="57">
                  <c:v>1.7258003766478018</c:v>
                </c:pt>
                <c:pt idx="58">
                  <c:v>1.6575329566855044</c:v>
                </c:pt>
                <c:pt idx="59">
                  <c:v>1.403578154425591</c:v>
                </c:pt>
                <c:pt idx="60">
                  <c:v>1.7776836158192135</c:v>
                </c:pt>
                <c:pt idx="61">
                  <c:v>1.9251412429378532</c:v>
                </c:pt>
                <c:pt idx="62">
                  <c:v>1.7312617702448245</c:v>
                </c:pt>
                <c:pt idx="63">
                  <c:v>1.6984934086628707</c:v>
                </c:pt>
                <c:pt idx="64">
                  <c:v>1.8322975517890752</c:v>
                </c:pt>
                <c:pt idx="65">
                  <c:v>1.7804143126176639</c:v>
                </c:pt>
                <c:pt idx="66">
                  <c:v>2.1517890772127752</c:v>
                </c:pt>
                <c:pt idx="67">
                  <c:v>2.2309792843691176</c:v>
                </c:pt>
                <c:pt idx="68">
                  <c:v>2.0644067796610197</c:v>
                </c:pt>
                <c:pt idx="69">
                  <c:v>1.4226930320150488</c:v>
                </c:pt>
                <c:pt idx="70">
                  <c:v>1.2752354048964087</c:v>
                </c:pt>
                <c:pt idx="71">
                  <c:v>0.97485875706216674</c:v>
                </c:pt>
                <c:pt idx="72">
                  <c:v>0.93116760828622858</c:v>
                </c:pt>
                <c:pt idx="73">
                  <c:v>0.98032015065912892</c:v>
                </c:pt>
                <c:pt idx="74">
                  <c:v>1.0922787193973642</c:v>
                </c:pt>
                <c:pt idx="75">
                  <c:v>0.92024482109224404</c:v>
                </c:pt>
                <c:pt idx="76">
                  <c:v>0.98305084745764015</c:v>
                </c:pt>
                <c:pt idx="77">
                  <c:v>1.0158192090395333</c:v>
                </c:pt>
                <c:pt idx="78">
                  <c:v>2.1954802259887134</c:v>
                </c:pt>
                <c:pt idx="79">
                  <c:v>6.1795668549905649</c:v>
                </c:pt>
                <c:pt idx="80">
                  <c:v>12.370056497175113</c:v>
                </c:pt>
                <c:pt idx="81">
                  <c:v>9.9096986817325607</c:v>
                </c:pt>
                <c:pt idx="82">
                  <c:v>4.0550847457627199</c:v>
                </c:pt>
                <c:pt idx="83">
                  <c:v>5.909227871939704</c:v>
                </c:pt>
                <c:pt idx="84">
                  <c:v>2.55593220338984</c:v>
                </c:pt>
                <c:pt idx="85">
                  <c:v>3.0720338983050799</c:v>
                </c:pt>
                <c:pt idx="86">
                  <c:v>2.9354990583804246</c:v>
                </c:pt>
                <c:pt idx="87">
                  <c:v>4.0168549905838047</c:v>
                </c:pt>
                <c:pt idx="88">
                  <c:v>1.9224105461393419</c:v>
                </c:pt>
                <c:pt idx="89">
                  <c:v>2.0671374764595312</c:v>
                </c:pt>
                <c:pt idx="90">
                  <c:v>2.0016007532956848</c:v>
                </c:pt>
                <c:pt idx="91">
                  <c:v>2.198210922787164</c:v>
                </c:pt>
                <c:pt idx="92">
                  <c:v>15.351977401129927</c:v>
                </c:pt>
                <c:pt idx="93">
                  <c:v>30.679378531073432</c:v>
                </c:pt>
                <c:pt idx="94">
                  <c:v>32.178531073446308</c:v>
                </c:pt>
                <c:pt idx="95">
                  <c:v>34.106403013182678</c:v>
                </c:pt>
                <c:pt idx="96">
                  <c:v>38.724011299435027</c:v>
                </c:pt>
                <c:pt idx="97">
                  <c:v>26.424952919020722</c:v>
                </c:pt>
                <c:pt idx="98">
                  <c:v>12.725047080979277</c:v>
                </c:pt>
                <c:pt idx="99">
                  <c:v>5.8436911487758572</c:v>
                </c:pt>
                <c:pt idx="100">
                  <c:v>3.4625235404896491</c:v>
                </c:pt>
                <c:pt idx="101">
                  <c:v>2.6132768361582137</c:v>
                </c:pt>
                <c:pt idx="102">
                  <c:v>1.9306026365348152</c:v>
                </c:pt>
                <c:pt idx="103">
                  <c:v>1.8268361581920527</c:v>
                </c:pt>
                <c:pt idx="104">
                  <c:v>1.7585687382297555</c:v>
                </c:pt>
                <c:pt idx="105">
                  <c:v>1.7394538606402978</c:v>
                </c:pt>
                <c:pt idx="106">
                  <c:v>1.6848399246704358</c:v>
                </c:pt>
                <c:pt idx="107">
                  <c:v>1.7503766478342824</c:v>
                </c:pt>
                <c:pt idx="108">
                  <c:v>1.6984934086628707</c:v>
                </c:pt>
                <c:pt idx="109">
                  <c:v>1.6766478342749622</c:v>
                </c:pt>
                <c:pt idx="110">
                  <c:v>1.687570621468947</c:v>
                </c:pt>
                <c:pt idx="111">
                  <c:v>1.6903013182673974</c:v>
                </c:pt>
                <c:pt idx="112">
                  <c:v>1.6957627118644198</c:v>
                </c:pt>
                <c:pt idx="113">
                  <c:v>1.706685499058344</c:v>
                </c:pt>
                <c:pt idx="114">
                  <c:v>1.723069679849351</c:v>
                </c:pt>
                <c:pt idx="115">
                  <c:v>1.8732580037664417</c:v>
                </c:pt>
                <c:pt idx="116">
                  <c:v>1.8732580037664417</c:v>
                </c:pt>
                <c:pt idx="117">
                  <c:v>1.9469868173257616</c:v>
                </c:pt>
                <c:pt idx="118">
                  <c:v>3.4625235404896491</c:v>
                </c:pt>
                <c:pt idx="119">
                  <c:v>2.2364406779660797</c:v>
                </c:pt>
                <c:pt idx="120">
                  <c:v>2.0070621468926468</c:v>
                </c:pt>
                <c:pt idx="121">
                  <c:v>2.0425612052730511</c:v>
                </c:pt>
                <c:pt idx="122">
                  <c:v>3.0556497175141333</c:v>
                </c:pt>
                <c:pt idx="123">
                  <c:v>2.0780602636534553</c:v>
                </c:pt>
                <c:pt idx="124">
                  <c:v>2.0289077212806159</c:v>
                </c:pt>
                <c:pt idx="125">
                  <c:v>2.0125235404896085</c:v>
                </c:pt>
                <c:pt idx="126">
                  <c:v>2.023446327683593</c:v>
                </c:pt>
                <c:pt idx="127">
                  <c:v>1.9196798493408307</c:v>
                </c:pt>
                <c:pt idx="128">
                  <c:v>2.1490583804143246</c:v>
                </c:pt>
                <c:pt idx="129">
                  <c:v>1.9306026365348152</c:v>
                </c:pt>
                <c:pt idx="130">
                  <c:v>1.8896421845574489</c:v>
                </c:pt>
                <c:pt idx="131">
                  <c:v>1.9333333333333265</c:v>
                </c:pt>
                <c:pt idx="132">
                  <c:v>1.8978342749529222</c:v>
                </c:pt>
                <c:pt idx="133">
                  <c:v>1.9742937853107534</c:v>
                </c:pt>
                <c:pt idx="134">
                  <c:v>1.7913370998116485</c:v>
                </c:pt>
                <c:pt idx="135">
                  <c:v>2.0097928436911578</c:v>
                </c:pt>
                <c:pt idx="136">
                  <c:v>2.1627118644067598</c:v>
                </c:pt>
                <c:pt idx="137">
                  <c:v>1.9551789077212958</c:v>
                </c:pt>
                <c:pt idx="138">
                  <c:v>1.9005649717514337</c:v>
                </c:pt>
                <c:pt idx="139">
                  <c:v>1.9415254237287998</c:v>
                </c:pt>
                <c:pt idx="140">
                  <c:v>1.977024482109204</c:v>
                </c:pt>
                <c:pt idx="141">
                  <c:v>1.9224105461393419</c:v>
                </c:pt>
                <c:pt idx="142">
                  <c:v>1.9497175141242729</c:v>
                </c:pt>
                <c:pt idx="143">
                  <c:v>1.9715630885122419</c:v>
                </c:pt>
                <c:pt idx="144">
                  <c:v>2.0562146892655466</c:v>
                </c:pt>
                <c:pt idx="145">
                  <c:v>2.1790960451977064</c:v>
                </c:pt>
                <c:pt idx="146">
                  <c:v>2.2091337099811486</c:v>
                </c:pt>
                <c:pt idx="147">
                  <c:v>2.1736346516007443</c:v>
                </c:pt>
                <c:pt idx="148">
                  <c:v>2.2473634651600642</c:v>
                </c:pt>
                <c:pt idx="149">
                  <c:v>2.3675141242937729</c:v>
                </c:pt>
                <c:pt idx="150">
                  <c:v>2.5340866290018713</c:v>
                </c:pt>
                <c:pt idx="151">
                  <c:v>2.2309792843691176</c:v>
                </c:pt>
                <c:pt idx="152">
                  <c:v>2.023446327683593</c:v>
                </c:pt>
                <c:pt idx="153">
                  <c:v>2.1217514124293935</c:v>
                </c:pt>
                <c:pt idx="154">
                  <c:v>2.2227871939736441</c:v>
                </c:pt>
                <c:pt idx="155">
                  <c:v>2.4248587570621467</c:v>
                </c:pt>
                <c:pt idx="156">
                  <c:v>2.38389830508472</c:v>
                </c:pt>
                <c:pt idx="157">
                  <c:v>2.4849340866289706</c:v>
                </c:pt>
                <c:pt idx="158">
                  <c:v>2.4603578154425505</c:v>
                </c:pt>
                <c:pt idx="159">
                  <c:v>2.4439736346516048</c:v>
                </c:pt>
                <c:pt idx="160">
                  <c:v>2.4576271186440395</c:v>
                </c:pt>
                <c:pt idx="161">
                  <c:v>2.4439736346516048</c:v>
                </c:pt>
                <c:pt idx="162">
                  <c:v>2.38389830508472</c:v>
                </c:pt>
                <c:pt idx="163">
                  <c:v>2.4275894538606582</c:v>
                </c:pt>
                <c:pt idx="164">
                  <c:v>2.4412429378530933</c:v>
                </c:pt>
                <c:pt idx="165">
                  <c:v>2.4357815442561312</c:v>
                </c:pt>
                <c:pt idx="166">
                  <c:v>2.5368173258003823</c:v>
                </c:pt>
                <c:pt idx="167">
                  <c:v>2.5586629001882906</c:v>
                </c:pt>
                <c:pt idx="168">
                  <c:v>2.4139359698681617</c:v>
                </c:pt>
                <c:pt idx="169">
                  <c:v>2.2528248587570263</c:v>
                </c:pt>
                <c:pt idx="170">
                  <c:v>2.2692090395480333</c:v>
                </c:pt>
                <c:pt idx="171">
                  <c:v>2.4576271186440395</c:v>
                </c:pt>
                <c:pt idx="172">
                  <c:v>2.6078154425611908</c:v>
                </c:pt>
                <c:pt idx="173">
                  <c:v>2.7853107344632733</c:v>
                </c:pt>
                <c:pt idx="174">
                  <c:v>2.8399246704331356</c:v>
                </c:pt>
                <c:pt idx="175">
                  <c:v>2.902730696798471</c:v>
                </c:pt>
                <c:pt idx="176">
                  <c:v>2.8563088512240817</c:v>
                </c:pt>
                <c:pt idx="177">
                  <c:v>2.7935028248587468</c:v>
                </c:pt>
                <c:pt idx="178">
                  <c:v>2.7935028248587468</c:v>
                </c:pt>
                <c:pt idx="179">
                  <c:v>2.7989642184557089</c:v>
                </c:pt>
                <c:pt idx="180">
                  <c:v>2.8508474576271201</c:v>
                </c:pt>
                <c:pt idx="181">
                  <c:v>2.8535781544256311</c:v>
                </c:pt>
                <c:pt idx="182">
                  <c:v>2.9354990583804246</c:v>
                </c:pt>
                <c:pt idx="183">
                  <c:v>2.9136534839924555</c:v>
                </c:pt>
                <c:pt idx="184">
                  <c:v>2.905461393596982</c:v>
                </c:pt>
                <c:pt idx="185">
                  <c:v>2.842655367231647</c:v>
                </c:pt>
                <c:pt idx="186">
                  <c:v>2.8535781544256311</c:v>
                </c:pt>
                <c:pt idx="187">
                  <c:v>2.910922787193944</c:v>
                </c:pt>
                <c:pt idx="188">
                  <c:v>2.9218455743879286</c:v>
                </c:pt>
                <c:pt idx="189">
                  <c:v>2.9136534839924555</c:v>
                </c:pt>
                <c:pt idx="190">
                  <c:v>2.9491525423728597</c:v>
                </c:pt>
                <c:pt idx="191">
                  <c:v>2.9819209039548138</c:v>
                </c:pt>
                <c:pt idx="192">
                  <c:v>3.0119585687381951</c:v>
                </c:pt>
                <c:pt idx="193">
                  <c:v>2.831732580037662</c:v>
                </c:pt>
                <c:pt idx="194">
                  <c:v>2.8153483992467154</c:v>
                </c:pt>
                <c:pt idx="195">
                  <c:v>2.8672316384180663</c:v>
                </c:pt>
                <c:pt idx="196">
                  <c:v>3.091148775894538</c:v>
                </c:pt>
                <c:pt idx="197">
                  <c:v>3.0611111111110954</c:v>
                </c:pt>
                <c:pt idx="198">
                  <c:v>3.178531073446293</c:v>
                </c:pt>
                <c:pt idx="199">
                  <c:v>3.2003766478342621</c:v>
                </c:pt>
                <c:pt idx="200">
                  <c:v>3.099340866290011</c:v>
                </c:pt>
                <c:pt idx="201">
                  <c:v>3.093879472693049</c:v>
                </c:pt>
                <c:pt idx="202">
                  <c:v>3.0638418079096068</c:v>
                </c:pt>
                <c:pt idx="203">
                  <c:v>3.36694915254236</c:v>
                </c:pt>
                <c:pt idx="204">
                  <c:v>3.3341807909604664</c:v>
                </c:pt>
                <c:pt idx="205">
                  <c:v>3.3587570621468861</c:v>
                </c:pt>
                <c:pt idx="206">
                  <c:v>3.4215630885122215</c:v>
                </c:pt>
                <c:pt idx="207">
                  <c:v>3.3369114877589179</c:v>
                </c:pt>
                <c:pt idx="208">
                  <c:v>3.4106403013182369</c:v>
                </c:pt>
                <c:pt idx="209">
                  <c:v>3.5280602636534955</c:v>
                </c:pt>
                <c:pt idx="210">
                  <c:v>3.4870998116760688</c:v>
                </c:pt>
                <c:pt idx="211">
                  <c:v>3.5935969868173423</c:v>
                </c:pt>
                <c:pt idx="212">
                  <c:v>3.3997175141243137</c:v>
                </c:pt>
                <c:pt idx="213">
                  <c:v>3.4898305084745802</c:v>
                </c:pt>
                <c:pt idx="214">
                  <c:v>5.2402071563088626</c:v>
                </c:pt>
                <c:pt idx="215">
                  <c:v>3.885781544256111</c:v>
                </c:pt>
                <c:pt idx="216">
                  <c:v>3.9267419962335381</c:v>
                </c:pt>
                <c:pt idx="217">
                  <c:v>3.8420903954802328</c:v>
                </c:pt>
                <c:pt idx="218">
                  <c:v>3.8448210922786838</c:v>
                </c:pt>
                <c:pt idx="219">
                  <c:v>3.7192090395480131</c:v>
                </c:pt>
                <c:pt idx="220">
                  <c:v>3.7355932203389597</c:v>
                </c:pt>
                <c:pt idx="221">
                  <c:v>3.6236346516007236</c:v>
                </c:pt>
                <c:pt idx="222">
                  <c:v>3.7410546139359826</c:v>
                </c:pt>
                <c:pt idx="223">
                  <c:v>3.7437853107344332</c:v>
                </c:pt>
                <c:pt idx="224">
                  <c:v>3.8093220338982792</c:v>
                </c:pt>
                <c:pt idx="225">
                  <c:v>3.8011299435028061</c:v>
                </c:pt>
                <c:pt idx="226">
                  <c:v>3.8202448210922637</c:v>
                </c:pt>
                <c:pt idx="227">
                  <c:v>3.7874764595103714</c:v>
                </c:pt>
                <c:pt idx="228">
                  <c:v>3.8366290018832108</c:v>
                </c:pt>
                <c:pt idx="229">
                  <c:v>3.8502824858757063</c:v>
                </c:pt>
                <c:pt idx="230">
                  <c:v>3.8775894538606375</c:v>
                </c:pt>
                <c:pt idx="231">
                  <c:v>3.9540489642184693</c:v>
                </c:pt>
                <c:pt idx="232">
                  <c:v>3.9403954802259724</c:v>
                </c:pt>
                <c:pt idx="233">
                  <c:v>3.8967043314500955</c:v>
                </c:pt>
                <c:pt idx="234">
                  <c:v>3.9103578154425302</c:v>
                </c:pt>
                <c:pt idx="235">
                  <c:v>3.8912429378530726</c:v>
                </c:pt>
                <c:pt idx="236">
                  <c:v>3.9786252354048885</c:v>
                </c:pt>
                <c:pt idx="237">
                  <c:v>4.0113935969867818</c:v>
                </c:pt>
                <c:pt idx="238">
                  <c:v>4.0359698681732619</c:v>
                </c:pt>
                <c:pt idx="239">
                  <c:v>4.1069679849340703</c:v>
                </c:pt>
                <c:pt idx="240">
                  <c:v>4.1479284369114975</c:v>
                </c:pt>
                <c:pt idx="241">
                  <c:v>4.1725047080979181</c:v>
                </c:pt>
                <c:pt idx="242">
                  <c:v>4.2052730696798104</c:v>
                </c:pt>
                <c:pt idx="243">
                  <c:v>4.2653483992466956</c:v>
                </c:pt>
                <c:pt idx="244">
                  <c:v>4.3773069679849312</c:v>
                </c:pt>
                <c:pt idx="245">
                  <c:v>4.4209981167608081</c:v>
                </c:pt>
                <c:pt idx="246">
                  <c:v>4.4646892655366859</c:v>
                </c:pt>
                <c:pt idx="247">
                  <c:v>4.5302259887005327</c:v>
                </c:pt>
                <c:pt idx="248">
                  <c:v>4.5466101694915402</c:v>
                </c:pt>
                <c:pt idx="249">
                  <c:v>4.5411487758945173</c:v>
                </c:pt>
                <c:pt idx="250">
                  <c:v>4.5520715630885018</c:v>
                </c:pt>
                <c:pt idx="251">
                  <c:v>4.6531073446327529</c:v>
                </c:pt>
                <c:pt idx="252">
                  <c:v>4.69406779661018</c:v>
                </c:pt>
                <c:pt idx="253">
                  <c:v>4.8251412429378737</c:v>
                </c:pt>
                <c:pt idx="254">
                  <c:v>4.7623352165724775</c:v>
                </c:pt>
                <c:pt idx="255">
                  <c:v>4.5247645951035702</c:v>
                </c:pt>
                <c:pt idx="256">
                  <c:v>4.3800376647834423</c:v>
                </c:pt>
                <c:pt idx="257">
                  <c:v>4.3718455743879083</c:v>
                </c:pt>
                <c:pt idx="258">
                  <c:v>4.3609227871939842</c:v>
                </c:pt>
                <c:pt idx="259">
                  <c:v>4.40188323917135</c:v>
                </c:pt>
                <c:pt idx="260">
                  <c:v>4.4947269303201285</c:v>
                </c:pt>
                <c:pt idx="261">
                  <c:v>4.584839924670395</c:v>
                </c:pt>
                <c:pt idx="262">
                  <c:v>4.5657250470809982</c:v>
                </c:pt>
                <c:pt idx="263">
                  <c:v>4.7377589453860578</c:v>
                </c:pt>
                <c:pt idx="264">
                  <c:v>4.7541431261770049</c:v>
                </c:pt>
                <c:pt idx="265">
                  <c:v>4.6858757062147065</c:v>
                </c:pt>
                <c:pt idx="266">
                  <c:v>4.7650659133709876</c:v>
                </c:pt>
                <c:pt idx="267">
                  <c:v>4.8306026365348353</c:v>
                </c:pt>
                <c:pt idx="268">
                  <c:v>4.8060263653484157</c:v>
                </c:pt>
                <c:pt idx="269">
                  <c:v>4.8142184557438892</c:v>
                </c:pt>
                <c:pt idx="270">
                  <c:v>4.8169491525423389</c:v>
                </c:pt>
                <c:pt idx="271">
                  <c:v>4.877024482109225</c:v>
                </c:pt>
                <c:pt idx="272">
                  <c:v>4.8142184557438892</c:v>
                </c:pt>
                <c:pt idx="273">
                  <c:v>4.8497175141242934</c:v>
                </c:pt>
                <c:pt idx="274">
                  <c:v>4.8415254237288199</c:v>
                </c:pt>
                <c:pt idx="275">
                  <c:v>4.8797551789077351</c:v>
                </c:pt>
                <c:pt idx="276">
                  <c:v>4.8797551789077351</c:v>
                </c:pt>
                <c:pt idx="277">
                  <c:v>4.9043314500941548</c:v>
                </c:pt>
                <c:pt idx="278">
                  <c:v>4.9043314500941548</c:v>
                </c:pt>
                <c:pt idx="279">
                  <c:v>4.8961393596986822</c:v>
                </c:pt>
                <c:pt idx="280">
                  <c:v>4.9698681732580026</c:v>
                </c:pt>
                <c:pt idx="281">
                  <c:v>5.0326741996233366</c:v>
                </c:pt>
                <c:pt idx="282">
                  <c:v>5.0736346516007647</c:v>
                </c:pt>
                <c:pt idx="283">
                  <c:v>5.1009416195856954</c:v>
                </c:pt>
                <c:pt idx="284">
                  <c:v>5.0709039548022528</c:v>
                </c:pt>
                <c:pt idx="285">
                  <c:v>5.1173258003766424</c:v>
                </c:pt>
                <c:pt idx="286">
                  <c:v>5.0517890772127956</c:v>
                </c:pt>
                <c:pt idx="287">
                  <c:v>5.1719397363465038</c:v>
                </c:pt>
                <c:pt idx="288">
                  <c:v>5.2565913370998087</c:v>
                </c:pt>
                <c:pt idx="289">
                  <c:v>5.2538606403012977</c:v>
                </c:pt>
                <c:pt idx="290">
                  <c:v>5.1173258003766424</c:v>
                </c:pt>
                <c:pt idx="291">
                  <c:v>5.1309792843690776</c:v>
                </c:pt>
                <c:pt idx="292">
                  <c:v>5.0900188323917108</c:v>
                </c:pt>
                <c:pt idx="293">
                  <c:v>5.1309792843690776</c:v>
                </c:pt>
                <c:pt idx="294">
                  <c:v>5.1337099811675886</c:v>
                </c:pt>
                <c:pt idx="295">
                  <c:v>4.9644067796609797</c:v>
                </c:pt>
                <c:pt idx="296">
                  <c:v>5.024482109227864</c:v>
                </c:pt>
                <c:pt idx="297">
                  <c:v>5.0026365348398949</c:v>
                </c:pt>
                <c:pt idx="298">
                  <c:v>4.8988700564971932</c:v>
                </c:pt>
                <c:pt idx="299">
                  <c:v>4.1015065913371087</c:v>
                </c:pt>
                <c:pt idx="300">
                  <c:v>4.0250470809792773</c:v>
                </c:pt>
                <c:pt idx="301">
                  <c:v>4.9999058380414452</c:v>
                </c:pt>
                <c:pt idx="302">
                  <c:v>4.8306026365348353</c:v>
                </c:pt>
                <c:pt idx="303">
                  <c:v>4.4100753295668236</c:v>
                </c:pt>
                <c:pt idx="304">
                  <c:v>3.4324858757062069</c:v>
                </c:pt>
                <c:pt idx="305">
                  <c:v>4.6230696798493112</c:v>
                </c:pt>
                <c:pt idx="306">
                  <c:v>5.207438794726909</c:v>
                </c:pt>
                <c:pt idx="307">
                  <c:v>5.9447269303201686</c:v>
                </c:pt>
                <c:pt idx="308">
                  <c:v>6.3215630885122422</c:v>
                </c:pt>
                <c:pt idx="309">
                  <c:v>6.8540489642184292</c:v>
                </c:pt>
                <c:pt idx="310">
                  <c:v>7.2172316384180668</c:v>
                </c:pt>
                <c:pt idx="311">
                  <c:v>6.8322033898305197</c:v>
                </c:pt>
                <c:pt idx="312">
                  <c:v>7.7497175141243133</c:v>
                </c:pt>
                <c:pt idx="313">
                  <c:v>8.4760828625235298</c:v>
                </c:pt>
                <c:pt idx="314">
                  <c:v>10.059887005649712</c:v>
                </c:pt>
                <c:pt idx="315">
                  <c:v>11.266854990583823</c:v>
                </c:pt>
                <c:pt idx="316">
                  <c:v>12.230790960451946</c:v>
                </c:pt>
                <c:pt idx="317">
                  <c:v>13.809133709981168</c:v>
                </c:pt>
                <c:pt idx="318">
                  <c:v>14.887758945386038</c:v>
                </c:pt>
                <c:pt idx="319">
                  <c:v>15.644161958568755</c:v>
                </c:pt>
                <c:pt idx="320">
                  <c:v>17.167890772128054</c:v>
                </c:pt>
                <c:pt idx="321">
                  <c:v>18.153672316384146</c:v>
                </c:pt>
                <c:pt idx="322">
                  <c:v>19.248681732580021</c:v>
                </c:pt>
                <c:pt idx="323">
                  <c:v>20.029661016949156</c:v>
                </c:pt>
                <c:pt idx="324">
                  <c:v>21.632580037664802</c:v>
                </c:pt>
                <c:pt idx="325">
                  <c:v>22.694821092278726</c:v>
                </c:pt>
                <c:pt idx="326">
                  <c:v>23.587758945386039</c:v>
                </c:pt>
                <c:pt idx="327">
                  <c:v>25.362711864406798</c:v>
                </c:pt>
                <c:pt idx="328">
                  <c:v>24.199435028248569</c:v>
                </c:pt>
                <c:pt idx="329">
                  <c:v>23.098964218455727</c:v>
                </c:pt>
                <c:pt idx="330">
                  <c:v>23.199999999999978</c:v>
                </c:pt>
                <c:pt idx="331">
                  <c:v>26.334839924670394</c:v>
                </c:pt>
                <c:pt idx="332">
                  <c:v>27.039359698681697</c:v>
                </c:pt>
                <c:pt idx="333">
                  <c:v>26.711676082862528</c:v>
                </c:pt>
                <c:pt idx="334">
                  <c:v>27.536346516007544</c:v>
                </c:pt>
                <c:pt idx="335">
                  <c:v>25.542937853107336</c:v>
                </c:pt>
                <c:pt idx="336">
                  <c:v>25.130602636534853</c:v>
                </c:pt>
                <c:pt idx="337">
                  <c:v>25.084180790960463</c:v>
                </c:pt>
                <c:pt idx="338">
                  <c:v>25.269868173258022</c:v>
                </c:pt>
                <c:pt idx="339">
                  <c:v>25.865160075329545</c:v>
                </c:pt>
                <c:pt idx="340">
                  <c:v>26.646139359698683</c:v>
                </c:pt>
                <c:pt idx="341">
                  <c:v>29.283992467043312</c:v>
                </c:pt>
                <c:pt idx="342">
                  <c:v>30.228813559322042</c:v>
                </c:pt>
                <c:pt idx="343">
                  <c:v>29.611676082862491</c:v>
                </c:pt>
                <c:pt idx="344">
                  <c:v>28.617702448210924</c:v>
                </c:pt>
                <c:pt idx="345">
                  <c:v>29.182956685499065</c:v>
                </c:pt>
                <c:pt idx="346">
                  <c:v>26.498681732580039</c:v>
                </c:pt>
                <c:pt idx="347">
                  <c:v>25.207062146892625</c:v>
                </c:pt>
                <c:pt idx="348">
                  <c:v>23.77344632768359</c:v>
                </c:pt>
                <c:pt idx="349">
                  <c:v>23.142655367231605</c:v>
                </c:pt>
                <c:pt idx="350">
                  <c:v>23.407532956685504</c:v>
                </c:pt>
                <c:pt idx="351">
                  <c:v>22.703013182674198</c:v>
                </c:pt>
                <c:pt idx="352">
                  <c:v>23.473069679849349</c:v>
                </c:pt>
                <c:pt idx="353">
                  <c:v>23.161770244821064</c:v>
                </c:pt>
                <c:pt idx="354">
                  <c:v>22.896892655367228</c:v>
                </c:pt>
                <c:pt idx="355">
                  <c:v>22.782203389830478</c:v>
                </c:pt>
                <c:pt idx="356">
                  <c:v>22.711205273069673</c:v>
                </c:pt>
                <c:pt idx="357">
                  <c:v>21.045480225988694</c:v>
                </c:pt>
                <c:pt idx="358">
                  <c:v>20.543032015065886</c:v>
                </c:pt>
                <c:pt idx="359">
                  <c:v>21.201129943502806</c:v>
                </c:pt>
                <c:pt idx="360">
                  <c:v>22.0694915254237</c:v>
                </c:pt>
                <c:pt idx="361">
                  <c:v>21.57796610169488</c:v>
                </c:pt>
                <c:pt idx="362">
                  <c:v>19.985969868173218</c:v>
                </c:pt>
                <c:pt idx="363">
                  <c:v>19.598210922787164</c:v>
                </c:pt>
                <c:pt idx="364">
                  <c:v>19.693785310734455</c:v>
                </c:pt>
                <c:pt idx="365">
                  <c:v>19.762052730696812</c:v>
                </c:pt>
                <c:pt idx="366">
                  <c:v>19.87947269303201</c:v>
                </c:pt>
                <c:pt idx="367">
                  <c:v>20.510263653483996</c:v>
                </c:pt>
                <c:pt idx="368">
                  <c:v>22.028531073446331</c:v>
                </c:pt>
                <c:pt idx="369">
                  <c:v>22.490018832391709</c:v>
                </c:pt>
                <c:pt idx="370">
                  <c:v>22.956967984934046</c:v>
                </c:pt>
                <c:pt idx="371">
                  <c:v>22.399905838041441</c:v>
                </c:pt>
                <c:pt idx="372">
                  <c:v>22.618361581920894</c:v>
                </c:pt>
                <c:pt idx="373">
                  <c:v>22.16233521657248</c:v>
                </c:pt>
                <c:pt idx="374">
                  <c:v>21.706308851224122</c:v>
                </c:pt>
                <c:pt idx="375">
                  <c:v>21.993032015065928</c:v>
                </c:pt>
                <c:pt idx="376">
                  <c:v>21.594350282485888</c:v>
                </c:pt>
                <c:pt idx="377">
                  <c:v>21.326741996233537</c:v>
                </c:pt>
                <c:pt idx="378">
                  <c:v>20.824293785310733</c:v>
                </c:pt>
                <c:pt idx="379">
                  <c:v>21.083709981167608</c:v>
                </c:pt>
                <c:pt idx="380">
                  <c:v>20.532109227871903</c:v>
                </c:pt>
                <c:pt idx="381">
                  <c:v>20.47476459510359</c:v>
                </c:pt>
                <c:pt idx="382">
                  <c:v>19.901318267419978</c:v>
                </c:pt>
                <c:pt idx="383">
                  <c:v>20.450188323917111</c:v>
                </c:pt>
                <c:pt idx="384">
                  <c:v>19.437099811676088</c:v>
                </c:pt>
                <c:pt idx="385">
                  <c:v>18.779001883239168</c:v>
                </c:pt>
                <c:pt idx="386">
                  <c:v>18.852730696798492</c:v>
                </c:pt>
                <c:pt idx="387">
                  <c:v>20.409227871939741</c:v>
                </c:pt>
                <c:pt idx="388">
                  <c:v>21.479661016949137</c:v>
                </c:pt>
                <c:pt idx="389">
                  <c:v>21.457815442561174</c:v>
                </c:pt>
                <c:pt idx="390">
                  <c:v>21.261205273069692</c:v>
                </c:pt>
                <c:pt idx="391">
                  <c:v>21.400470809792857</c:v>
                </c:pt>
                <c:pt idx="392">
                  <c:v>22.099529190207143</c:v>
                </c:pt>
                <c:pt idx="393">
                  <c:v>22.04764595103579</c:v>
                </c:pt>
                <c:pt idx="394">
                  <c:v>22.776741996233518</c:v>
                </c:pt>
                <c:pt idx="395">
                  <c:v>22.530979284369078</c:v>
                </c:pt>
                <c:pt idx="396">
                  <c:v>22.410828625235368</c:v>
                </c:pt>
                <c:pt idx="397">
                  <c:v>20.854331450094175</c:v>
                </c:pt>
                <c:pt idx="398">
                  <c:v>22.828625235404868</c:v>
                </c:pt>
                <c:pt idx="399">
                  <c:v>22.577401129943468</c:v>
                </c:pt>
                <c:pt idx="400">
                  <c:v>22.869585687382294</c:v>
                </c:pt>
                <c:pt idx="401">
                  <c:v>23.129001883239173</c:v>
                </c:pt>
                <c:pt idx="402">
                  <c:v>22.989736346516004</c:v>
                </c:pt>
                <c:pt idx="403">
                  <c:v>23.164500941619576</c:v>
                </c:pt>
                <c:pt idx="404">
                  <c:v>22.741242937853112</c:v>
                </c:pt>
                <c:pt idx="405">
                  <c:v>22.484557438794688</c:v>
                </c:pt>
                <c:pt idx="406">
                  <c:v>21.848305084745739</c:v>
                </c:pt>
                <c:pt idx="407">
                  <c:v>21.815536723163845</c:v>
                </c:pt>
                <c:pt idx="408">
                  <c:v>21.059133709981186</c:v>
                </c:pt>
                <c:pt idx="409">
                  <c:v>20.024199623352139</c:v>
                </c:pt>
                <c:pt idx="410">
                  <c:v>21.919303201506608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11-4DAE-ABAE-BA1E24AF2590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'015C'!$P$14:$P$903</c:f>
              <c:numCache>
                <c:formatCode>0.0</c:formatCode>
                <c:ptCount val="890"/>
                <c:pt idx="0">
                  <c:v>0.59109758626576459</c:v>
                </c:pt>
                <c:pt idx="1">
                  <c:v>0.62135625965169949</c:v>
                </c:pt>
                <c:pt idx="2">
                  <c:v>0.55732239498480152</c:v>
                </c:pt>
                <c:pt idx="3">
                  <c:v>0.75477239716581324</c:v>
                </c:pt>
                <c:pt idx="4">
                  <c:v>0.51984406905436054</c:v>
                </c:pt>
                <c:pt idx="5">
                  <c:v>0.55107518029126235</c:v>
                </c:pt>
                <c:pt idx="6">
                  <c:v>0.70738792361285285</c:v>
                </c:pt>
                <c:pt idx="7">
                  <c:v>0.68418190576188631</c:v>
                </c:pt>
                <c:pt idx="8">
                  <c:v>0.56531309652263406</c:v>
                </c:pt>
                <c:pt idx="9">
                  <c:v>0.64025993851106033</c:v>
                </c:pt>
                <c:pt idx="10">
                  <c:v>0.60707414169982932</c:v>
                </c:pt>
                <c:pt idx="11">
                  <c:v>0.71961218044608477</c:v>
                </c:pt>
                <c:pt idx="12">
                  <c:v>0.67555264580296759</c:v>
                </c:pt>
                <c:pt idx="13">
                  <c:v>2.3474855534985868</c:v>
                </c:pt>
                <c:pt idx="14">
                  <c:v>2.3113480512863513</c:v>
                </c:pt>
                <c:pt idx="15">
                  <c:v>1.8765386263664698</c:v>
                </c:pt>
                <c:pt idx="16">
                  <c:v>1.3455507615156324</c:v>
                </c:pt>
                <c:pt idx="17">
                  <c:v>0.87875383387963979</c:v>
                </c:pt>
                <c:pt idx="18">
                  <c:v>1.0078627847605479</c:v>
                </c:pt>
                <c:pt idx="19">
                  <c:v>1.1931081498531186</c:v>
                </c:pt>
                <c:pt idx="20">
                  <c:v>14.142151076466723</c:v>
                </c:pt>
                <c:pt idx="21">
                  <c:v>12.390954101098508</c:v>
                </c:pt>
                <c:pt idx="22">
                  <c:v>0.78434334817930695</c:v>
                </c:pt>
                <c:pt idx="23">
                  <c:v>3.2393969571620382</c:v>
                </c:pt>
                <c:pt idx="24">
                  <c:v>0.7872164600117092</c:v>
                </c:pt>
                <c:pt idx="25">
                  <c:v>2.3455848795171512</c:v>
                </c:pt>
                <c:pt idx="26">
                  <c:v>4.1661050393195191</c:v>
                </c:pt>
                <c:pt idx="27">
                  <c:v>3.8491870235570662</c:v>
                </c:pt>
                <c:pt idx="28">
                  <c:v>1.1008388518922483</c:v>
                </c:pt>
                <c:pt idx="29">
                  <c:v>8.6025933779996517</c:v>
                </c:pt>
                <c:pt idx="30">
                  <c:v>1.3293922077902056</c:v>
                </c:pt>
                <c:pt idx="31">
                  <c:v>0.44544703827813426</c:v>
                </c:pt>
                <c:pt idx="32">
                  <c:v>1.3732897076546411</c:v>
                </c:pt>
                <c:pt idx="33">
                  <c:v>1.2053763792282761</c:v>
                </c:pt>
                <c:pt idx="34">
                  <c:v>1.2192704915681158</c:v>
                </c:pt>
                <c:pt idx="35">
                  <c:v>1.1192267676196226</c:v>
                </c:pt>
                <c:pt idx="36">
                  <c:v>1.097341839152755</c:v>
                </c:pt>
                <c:pt idx="37">
                  <c:v>1.2442639688053008</c:v>
                </c:pt>
                <c:pt idx="38">
                  <c:v>19.994539466772732</c:v>
                </c:pt>
                <c:pt idx="39">
                  <c:v>19.62161313808646</c:v>
                </c:pt>
                <c:pt idx="40">
                  <c:v>1.1798570998081361</c:v>
                </c:pt>
                <c:pt idx="41">
                  <c:v>1.1136522740167001</c:v>
                </c:pt>
                <c:pt idx="42">
                  <c:v>1.1145805101471684</c:v>
                </c:pt>
                <c:pt idx="43">
                  <c:v>1.3054690379495513</c:v>
                </c:pt>
                <c:pt idx="44">
                  <c:v>1.203372415113336</c:v>
                </c:pt>
                <c:pt idx="45">
                  <c:v>1.1031764662585564</c:v>
                </c:pt>
                <c:pt idx="46">
                  <c:v>1.102248230128088</c:v>
                </c:pt>
                <c:pt idx="47">
                  <c:v>1.0541467191747562</c:v>
                </c:pt>
                <c:pt idx="48">
                  <c:v>1.2680349137396083</c:v>
                </c:pt>
                <c:pt idx="49">
                  <c:v>1.1036381032083322</c:v>
                </c:pt>
                <c:pt idx="50">
                  <c:v>1.1233177932918754</c:v>
                </c:pt>
                <c:pt idx="51">
                  <c:v>1.1496179315777364</c:v>
                </c:pt>
                <c:pt idx="52">
                  <c:v>1.2116381368465547</c:v>
                </c:pt>
                <c:pt idx="53">
                  <c:v>1.6535788108698855</c:v>
                </c:pt>
                <c:pt idx="54">
                  <c:v>4.3903067776851996</c:v>
                </c:pt>
                <c:pt idx="55">
                  <c:v>1.3461395830390235</c:v>
                </c:pt>
                <c:pt idx="56">
                  <c:v>0.95000204509235919</c:v>
                </c:pt>
                <c:pt idx="57">
                  <c:v>1.8110654954894003</c:v>
                </c:pt>
                <c:pt idx="58">
                  <c:v>1.7499145525273607</c:v>
                </c:pt>
                <c:pt idx="59">
                  <c:v>1.485572345950301</c:v>
                </c:pt>
                <c:pt idx="60">
                  <c:v>1.8414224967780446</c:v>
                </c:pt>
                <c:pt idx="61">
                  <c:v>1.9819404537784204</c:v>
                </c:pt>
                <c:pt idx="62">
                  <c:v>1.7835524055945451</c:v>
                </c:pt>
                <c:pt idx="63">
                  <c:v>1.7504746319691018</c:v>
                </c:pt>
                <c:pt idx="64">
                  <c:v>1.8842345733748078</c:v>
                </c:pt>
                <c:pt idx="65">
                  <c:v>1.8334121754953605</c:v>
                </c:pt>
                <c:pt idx="66">
                  <c:v>2.2052731590159551</c:v>
                </c:pt>
                <c:pt idx="67">
                  <c:v>2.3040447283531313</c:v>
                </c:pt>
                <c:pt idx="68">
                  <c:v>2.1536058516269843</c:v>
                </c:pt>
                <c:pt idx="69">
                  <c:v>1.519494799906755</c:v>
                </c:pt>
                <c:pt idx="70">
                  <c:v>1.3745124691360306</c:v>
                </c:pt>
                <c:pt idx="71">
                  <c:v>1.0766111176497044</c:v>
                </c:pt>
                <c:pt idx="72">
                  <c:v>1.0617394906387854</c:v>
                </c:pt>
                <c:pt idx="73">
                  <c:v>1.1136325396825926</c:v>
                </c:pt>
                <c:pt idx="74">
                  <c:v>1.2249280826133504</c:v>
                </c:pt>
                <c:pt idx="75">
                  <c:v>1.0532919997927168</c:v>
                </c:pt>
                <c:pt idx="76">
                  <c:v>1.1192363483135059</c:v>
                </c:pt>
                <c:pt idx="77">
                  <c:v>1.1543031993613209</c:v>
                </c:pt>
                <c:pt idx="78">
                  <c:v>2.3371467401863928</c:v>
                </c:pt>
                <c:pt idx="79">
                  <c:v>6.2932978818331948</c:v>
                </c:pt>
                <c:pt idx="80">
                  <c:v>12.4145676297171</c:v>
                </c:pt>
                <c:pt idx="81">
                  <c:v>9.9260975200375032</c:v>
                </c:pt>
                <c:pt idx="82">
                  <c:v>4.1405708732068112</c:v>
                </c:pt>
                <c:pt idx="83">
                  <c:v>6.024859572763769</c:v>
                </c:pt>
                <c:pt idx="84">
                  <c:v>2.6407553050264534</c:v>
                </c:pt>
                <c:pt idx="85">
                  <c:v>3.1643270907059393</c:v>
                </c:pt>
                <c:pt idx="86">
                  <c:v>3.0323892297131274</c:v>
                </c:pt>
                <c:pt idx="87">
                  <c:v>4.117237097835889</c:v>
                </c:pt>
                <c:pt idx="88">
                  <c:v>2.0287598856587232</c:v>
                </c:pt>
                <c:pt idx="89">
                  <c:v>2.1791888379232183</c:v>
                </c:pt>
                <c:pt idx="90">
                  <c:v>2.1218736347720921</c:v>
                </c:pt>
                <c:pt idx="91">
                  <c:v>2.3257770881458231</c:v>
                </c:pt>
                <c:pt idx="92">
                  <c:v>15.485555000476381</c:v>
                </c:pt>
                <c:pt idx="93">
                  <c:v>30.790678463288646</c:v>
                </c:pt>
                <c:pt idx="94">
                  <c:v>32.285852850816653</c:v>
                </c:pt>
                <c:pt idx="95">
                  <c:v>34.216818910987918</c:v>
                </c:pt>
                <c:pt idx="96">
                  <c:v>38.835885854016723</c:v>
                </c:pt>
                <c:pt idx="97">
                  <c:v>26.525644438316295</c:v>
                </c:pt>
                <c:pt idx="98">
                  <c:v>12.843021472989761</c:v>
                </c:pt>
                <c:pt idx="99">
                  <c:v>5.9631683992832913</c:v>
                </c:pt>
                <c:pt idx="100">
                  <c:v>3.5947750882211489</c:v>
                </c:pt>
                <c:pt idx="101">
                  <c:v>2.7862381684688282</c:v>
                </c:pt>
                <c:pt idx="102">
                  <c:v>2.1617776347419486</c:v>
                </c:pt>
                <c:pt idx="103">
                  <c:v>2.0673819211448676</c:v>
                </c:pt>
                <c:pt idx="104">
                  <c:v>2.002739042263447</c:v>
                </c:pt>
                <c:pt idx="105">
                  <c:v>1.9899450107052741</c:v>
                </c:pt>
                <c:pt idx="106">
                  <c:v>1.9387346072137963</c:v>
                </c:pt>
                <c:pt idx="107">
                  <c:v>2.0082936869430061</c:v>
                </c:pt>
                <c:pt idx="108">
                  <c:v>1.9566314563740868</c:v>
                </c:pt>
                <c:pt idx="109">
                  <c:v>1.9403552987689887</c:v>
                </c:pt>
                <c:pt idx="110">
                  <c:v>1.9528693479009194</c:v>
                </c:pt>
                <c:pt idx="111">
                  <c:v>1.9577659290037961</c:v>
                </c:pt>
                <c:pt idx="112">
                  <c:v>1.9658794258307284</c:v>
                </c:pt>
                <c:pt idx="113">
                  <c:v>1.9798963334595472</c:v>
                </c:pt>
                <c:pt idx="114">
                  <c:v>1.9983579951139836</c:v>
                </c:pt>
                <c:pt idx="115">
                  <c:v>2.1527454824784313</c:v>
                </c:pt>
                <c:pt idx="116">
                  <c:v>2.1533201048449118</c:v>
                </c:pt>
                <c:pt idx="117">
                  <c:v>2.2311596784105916</c:v>
                </c:pt>
                <c:pt idx="118">
                  <c:v>3.7455913585620166</c:v>
                </c:pt>
                <c:pt idx="119">
                  <c:v>2.4595709630424869</c:v>
                </c:pt>
                <c:pt idx="120">
                  <c:v>2.2760296161259945</c:v>
                </c:pt>
                <c:pt idx="121">
                  <c:v>2.3208552375315814</c:v>
                </c:pt>
                <c:pt idx="122">
                  <c:v>3.3256780280394449</c:v>
                </c:pt>
                <c:pt idx="123">
                  <c:v>2.3133460218669493</c:v>
                </c:pt>
                <c:pt idx="124">
                  <c:v>2.2722381926248358</c:v>
                </c:pt>
                <c:pt idx="125">
                  <c:v>2.2617770423806269</c:v>
                </c:pt>
                <c:pt idx="126">
                  <c:v>2.2780482377549296</c:v>
                </c:pt>
                <c:pt idx="127">
                  <c:v>2.1775084850085573</c:v>
                </c:pt>
                <c:pt idx="128">
                  <c:v>2.4126774414673542</c:v>
                </c:pt>
                <c:pt idx="129">
                  <c:v>2.1966085904947636</c:v>
                </c:pt>
                <c:pt idx="130">
                  <c:v>2.1610407484182139</c:v>
                </c:pt>
                <c:pt idx="131">
                  <c:v>2.2107433311818867</c:v>
                </c:pt>
                <c:pt idx="132">
                  <c:v>2.1806810844227975</c:v>
                </c:pt>
                <c:pt idx="133">
                  <c:v>2.2607209341410068</c:v>
                </c:pt>
                <c:pt idx="134">
                  <c:v>2.0791345019773555</c:v>
                </c:pt>
                <c:pt idx="135">
                  <c:v>2.3044415125341313</c:v>
                </c:pt>
                <c:pt idx="136">
                  <c:v>2.4603662502436312</c:v>
                </c:pt>
                <c:pt idx="137">
                  <c:v>2.2455842113964137</c:v>
                </c:pt>
                <c:pt idx="138">
                  <c:v>2.1987939799547855</c:v>
                </c:pt>
                <c:pt idx="139">
                  <c:v>2.2443956125844937</c:v>
                </c:pt>
                <c:pt idx="140">
                  <c:v>2.296823929915822</c:v>
                </c:pt>
                <c:pt idx="141">
                  <c:v>2.245878736747335</c:v>
                </c:pt>
                <c:pt idx="142">
                  <c:v>2.2765450354901517</c:v>
                </c:pt>
                <c:pt idx="143">
                  <c:v>2.3021919578409911</c:v>
                </c:pt>
                <c:pt idx="144">
                  <c:v>2.3895840652652027</c:v>
                </c:pt>
                <c:pt idx="145">
                  <c:v>2.5146313055017888</c:v>
                </c:pt>
                <c:pt idx="146">
                  <c:v>2.5462602322231769</c:v>
                </c:pt>
                <c:pt idx="147">
                  <c:v>2.5154907579361119</c:v>
                </c:pt>
                <c:pt idx="148">
                  <c:v>2.588556545687954</c:v>
                </c:pt>
                <c:pt idx="149">
                  <c:v>2.7078231704116931</c:v>
                </c:pt>
                <c:pt idx="150">
                  <c:v>2.84093497270243</c:v>
                </c:pt>
                <c:pt idx="151">
                  <c:v>2.5024220499503809</c:v>
                </c:pt>
                <c:pt idx="152">
                  <c:v>2.3172993655575937</c:v>
                </c:pt>
                <c:pt idx="153">
                  <c:v>2.4247984081670815</c:v>
                </c:pt>
                <c:pt idx="154">
                  <c:v>2.5351165510160163</c:v>
                </c:pt>
                <c:pt idx="155">
                  <c:v>2.7448350117507587</c:v>
                </c:pt>
                <c:pt idx="156">
                  <c:v>2.7090903627921543</c:v>
                </c:pt>
                <c:pt idx="157">
                  <c:v>2.8160491748832035</c:v>
                </c:pt>
                <c:pt idx="158">
                  <c:v>2.7942576120881886</c:v>
                </c:pt>
                <c:pt idx="159">
                  <c:v>2.7855645306639811</c:v>
                </c:pt>
                <c:pt idx="160">
                  <c:v>2.8008976800353587</c:v>
                </c:pt>
                <c:pt idx="161">
                  <c:v>2.7913549560492843</c:v>
                </c:pt>
                <c:pt idx="162">
                  <c:v>2.7385729103646512</c:v>
                </c:pt>
                <c:pt idx="163">
                  <c:v>2.789645746463838</c:v>
                </c:pt>
                <c:pt idx="164">
                  <c:v>2.8083824283136005</c:v>
                </c:pt>
                <c:pt idx="165">
                  <c:v>2.8032746484806261</c:v>
                </c:pt>
                <c:pt idx="166">
                  <c:v>2.9085537951927329</c:v>
                </c:pt>
                <c:pt idx="167">
                  <c:v>2.9314602108726051</c:v>
                </c:pt>
                <c:pt idx="168">
                  <c:v>2.8108674199446551</c:v>
                </c:pt>
                <c:pt idx="169">
                  <c:v>2.6472368107651052</c:v>
                </c:pt>
                <c:pt idx="170">
                  <c:v>2.6694998203824123</c:v>
                </c:pt>
                <c:pt idx="171">
                  <c:v>2.8632221059382381</c:v>
                </c:pt>
                <c:pt idx="172">
                  <c:v>3.0101395025385003</c:v>
                </c:pt>
                <c:pt idx="173">
                  <c:v>3.1811371415273042</c:v>
                </c:pt>
                <c:pt idx="174">
                  <c:v>3.2361488929816531</c:v>
                </c:pt>
                <c:pt idx="175">
                  <c:v>3.2962586143965802</c:v>
                </c:pt>
                <c:pt idx="176">
                  <c:v>3.2414384419274764</c:v>
                </c:pt>
                <c:pt idx="177">
                  <c:v>3.1874285579413422</c:v>
                </c:pt>
                <c:pt idx="178">
                  <c:v>3.1973297433330052</c:v>
                </c:pt>
                <c:pt idx="179">
                  <c:v>3.2271462849246388</c:v>
                </c:pt>
                <c:pt idx="180">
                  <c:v>3.2702333817168494</c:v>
                </c:pt>
                <c:pt idx="181">
                  <c:v>3.274378533571312</c:v>
                </c:pt>
                <c:pt idx="182">
                  <c:v>3.3608964164579493</c:v>
                </c:pt>
                <c:pt idx="183">
                  <c:v>3.3382994128215056</c:v>
                </c:pt>
                <c:pt idx="184">
                  <c:v>3.3259081589786752</c:v>
                </c:pt>
                <c:pt idx="185">
                  <c:v>3.2672570943401986</c:v>
                </c:pt>
                <c:pt idx="186">
                  <c:v>3.286312998105906</c:v>
                </c:pt>
                <c:pt idx="187">
                  <c:v>3.3508183095949753</c:v>
                </c:pt>
                <c:pt idx="188">
                  <c:v>3.3692111875532058</c:v>
                </c:pt>
                <c:pt idx="189">
                  <c:v>3.3660138915740627</c:v>
                </c:pt>
                <c:pt idx="190">
                  <c:v>3.4012477396314758</c:v>
                </c:pt>
                <c:pt idx="191">
                  <c:v>3.3730177269255055</c:v>
                </c:pt>
                <c:pt idx="192">
                  <c:v>3.4119399375290844</c:v>
                </c:pt>
                <c:pt idx="193">
                  <c:v>3.2364435329218906</c:v>
                </c:pt>
                <c:pt idx="194">
                  <c:v>3.2273968377336941</c:v>
                </c:pt>
                <c:pt idx="195">
                  <c:v>3.2875900003587621</c:v>
                </c:pt>
                <c:pt idx="196">
                  <c:v>3.5214525249473958</c:v>
                </c:pt>
                <c:pt idx="197">
                  <c:v>3.4967190666237724</c:v>
                </c:pt>
                <c:pt idx="198">
                  <c:v>3.6225373558536846</c:v>
                </c:pt>
                <c:pt idx="199">
                  <c:v>3.6713901814662346</c:v>
                </c:pt>
                <c:pt idx="200">
                  <c:v>3.5754817994998089</c:v>
                </c:pt>
                <c:pt idx="201">
                  <c:v>3.5238738097024171</c:v>
                </c:pt>
                <c:pt idx="202">
                  <c:v>3.5035163217081458</c:v>
                </c:pt>
                <c:pt idx="203">
                  <c:v>3.8165690534530601</c:v>
                </c:pt>
                <c:pt idx="204">
                  <c:v>3.7898121258589623</c:v>
                </c:pt>
                <c:pt idx="205">
                  <c:v>3.8244663893190389</c:v>
                </c:pt>
                <c:pt idx="206">
                  <c:v>3.8981018372065059</c:v>
                </c:pt>
                <c:pt idx="207">
                  <c:v>3.8214507478634303</c:v>
                </c:pt>
                <c:pt idx="208">
                  <c:v>3.9055669657398955</c:v>
                </c:pt>
                <c:pt idx="209">
                  <c:v>4.0293519758269376</c:v>
                </c:pt>
                <c:pt idx="210">
                  <c:v>3.9926348890173662</c:v>
                </c:pt>
                <c:pt idx="211">
                  <c:v>4.0951981110342732</c:v>
                </c:pt>
                <c:pt idx="212">
                  <c:v>3.9118828495403855</c:v>
                </c:pt>
                <c:pt idx="213">
                  <c:v>4.0042059299155772</c:v>
                </c:pt>
                <c:pt idx="214">
                  <c:v>5.6174688407635252</c:v>
                </c:pt>
                <c:pt idx="215">
                  <c:v>4.2378924497471298</c:v>
                </c:pt>
                <c:pt idx="216">
                  <c:v>4.3222589912540794</c:v>
                </c:pt>
                <c:pt idx="217">
                  <c:v>4.2527685806317583</c:v>
                </c:pt>
                <c:pt idx="218">
                  <c:v>4.2679641626107854</c:v>
                </c:pt>
                <c:pt idx="219">
                  <c:v>4.1512366557003118</c:v>
                </c:pt>
                <c:pt idx="220">
                  <c:v>4.1829588335042365</c:v>
                </c:pt>
                <c:pt idx="221">
                  <c:v>4.0801058191886908</c:v>
                </c:pt>
                <c:pt idx="222">
                  <c:v>4.2084878082075772</c:v>
                </c:pt>
                <c:pt idx="223">
                  <c:v>4.2188654026522672</c:v>
                </c:pt>
                <c:pt idx="224">
                  <c:v>4.2931982681953142</c:v>
                </c:pt>
                <c:pt idx="225">
                  <c:v>4.3239478935590157</c:v>
                </c:pt>
                <c:pt idx="226">
                  <c:v>4.3229509883216579</c:v>
                </c:pt>
                <c:pt idx="227">
                  <c:v>4.2804582482300964</c:v>
                </c:pt>
                <c:pt idx="228">
                  <c:v>4.3291687733979503</c:v>
                </c:pt>
                <c:pt idx="229">
                  <c:v>4.3464910001918211</c:v>
                </c:pt>
                <c:pt idx="230">
                  <c:v>4.3806492348540198</c:v>
                </c:pt>
                <c:pt idx="231">
                  <c:v>4.4661700979140431</c:v>
                </c:pt>
                <c:pt idx="232">
                  <c:v>4.4557433395179364</c:v>
                </c:pt>
                <c:pt idx="233">
                  <c:v>4.4127152165495369</c:v>
                </c:pt>
                <c:pt idx="234">
                  <c:v>4.4288439968898867</c:v>
                </c:pt>
                <c:pt idx="235">
                  <c:v>4.416270973934207</c:v>
                </c:pt>
                <c:pt idx="236">
                  <c:v>4.5123168087037282</c:v>
                </c:pt>
                <c:pt idx="237">
                  <c:v>4.549461140614973</c:v>
                </c:pt>
                <c:pt idx="238">
                  <c:v>4.5793416182612718</c:v>
                </c:pt>
                <c:pt idx="239">
                  <c:v>4.6537874692209629</c:v>
                </c:pt>
                <c:pt idx="240">
                  <c:v>4.7010245655091767</c:v>
                </c:pt>
                <c:pt idx="241">
                  <c:v>4.7316122706833932</c:v>
                </c:pt>
                <c:pt idx="242">
                  <c:v>4.7691986197996208</c:v>
                </c:pt>
                <c:pt idx="243">
                  <c:v>4.8412968173420978</c:v>
                </c:pt>
                <c:pt idx="244">
                  <c:v>4.9612116957700625</c:v>
                </c:pt>
                <c:pt idx="245">
                  <c:v>5.0102954544467559</c:v>
                </c:pt>
                <c:pt idx="246">
                  <c:v>5.0538981997816359</c:v>
                </c:pt>
                <c:pt idx="247">
                  <c:v>5.1277006446787023</c:v>
                </c:pt>
                <c:pt idx="248">
                  <c:v>5.1453224736436676</c:v>
                </c:pt>
                <c:pt idx="249">
                  <c:v>5.1390212473571726</c:v>
                </c:pt>
                <c:pt idx="250">
                  <c:v>5.1472919313212477</c:v>
                </c:pt>
                <c:pt idx="251">
                  <c:v>5.2434213218901657</c:v>
                </c:pt>
                <c:pt idx="252">
                  <c:v>5.2701488198670772</c:v>
                </c:pt>
                <c:pt idx="253">
                  <c:v>5.4151458081517969</c:v>
                </c:pt>
                <c:pt idx="254">
                  <c:v>5.3712581181597567</c:v>
                </c:pt>
                <c:pt idx="255">
                  <c:v>5.1357207758337804</c:v>
                </c:pt>
                <c:pt idx="256">
                  <c:v>4.9970494812219464</c:v>
                </c:pt>
                <c:pt idx="257">
                  <c:v>4.9919073095408093</c:v>
                </c:pt>
                <c:pt idx="258">
                  <c:v>4.9800562862164162</c:v>
                </c:pt>
                <c:pt idx="259">
                  <c:v>5.026983970461079</c:v>
                </c:pt>
                <c:pt idx="260">
                  <c:v>5.1147444637525306</c:v>
                </c:pt>
                <c:pt idx="261">
                  <c:v>5.2085704026246713</c:v>
                </c:pt>
                <c:pt idx="262">
                  <c:v>5.1926380489111654</c:v>
                </c:pt>
                <c:pt idx="263">
                  <c:v>5.3488477312777638</c:v>
                </c:pt>
                <c:pt idx="264">
                  <c:v>5.3735418355224276</c:v>
                </c:pt>
                <c:pt idx="265">
                  <c:v>5.3115510598709159</c:v>
                </c:pt>
                <c:pt idx="266">
                  <c:v>5.3960012717665187</c:v>
                </c:pt>
                <c:pt idx="267">
                  <c:v>5.4647205188062573</c:v>
                </c:pt>
                <c:pt idx="268">
                  <c:v>5.4445202179491892</c:v>
                </c:pt>
                <c:pt idx="269">
                  <c:v>5.4623040816928361</c:v>
                </c:pt>
                <c:pt idx="270">
                  <c:v>5.4704715901126004</c:v>
                </c:pt>
                <c:pt idx="271">
                  <c:v>5.5311215420459678</c:v>
                </c:pt>
                <c:pt idx="272">
                  <c:v>5.4757856064448776</c:v>
                </c:pt>
                <c:pt idx="273">
                  <c:v>5.5138041628936962</c:v>
                </c:pt>
                <c:pt idx="274">
                  <c:v>5.4965507197960308</c:v>
                </c:pt>
                <c:pt idx="275">
                  <c:v>5.5367253506768801</c:v>
                </c:pt>
                <c:pt idx="276">
                  <c:v>5.5430903984286637</c:v>
                </c:pt>
                <c:pt idx="277">
                  <c:v>5.5713354124164578</c:v>
                </c:pt>
                <c:pt idx="278">
                  <c:v>5.5648377595031793</c:v>
                </c:pt>
                <c:pt idx="279">
                  <c:v>5.5598723947040973</c:v>
                </c:pt>
                <c:pt idx="280">
                  <c:v>5.6380213803132673</c:v>
                </c:pt>
                <c:pt idx="281">
                  <c:v>5.7056011924924386</c:v>
                </c:pt>
                <c:pt idx="282">
                  <c:v>5.7487717304947914</c:v>
                </c:pt>
                <c:pt idx="283">
                  <c:v>5.796102077865541</c:v>
                </c:pt>
                <c:pt idx="284">
                  <c:v>5.7376869085220639</c:v>
                </c:pt>
                <c:pt idx="285">
                  <c:v>5.7873354796928433</c:v>
                </c:pt>
                <c:pt idx="286">
                  <c:v>5.718306820609615</c:v>
                </c:pt>
                <c:pt idx="287">
                  <c:v>5.8423472311471913</c:v>
                </c:pt>
                <c:pt idx="288">
                  <c:v>5.9370326224536552</c:v>
                </c:pt>
                <c:pt idx="289">
                  <c:v>5.9329316723196905</c:v>
                </c:pt>
                <c:pt idx="290">
                  <c:v>5.8117790311285118</c:v>
                </c:pt>
                <c:pt idx="291">
                  <c:v>5.8399748811649523</c:v>
                </c:pt>
                <c:pt idx="292">
                  <c:v>5.8128495677036147</c:v>
                </c:pt>
                <c:pt idx="293">
                  <c:v>5.8737007939053045</c:v>
                </c:pt>
                <c:pt idx="294">
                  <c:v>5.8697570309085423</c:v>
                </c:pt>
                <c:pt idx="295">
                  <c:v>5.6999676104764498</c:v>
                </c:pt>
                <c:pt idx="296">
                  <c:v>5.7578328540184094</c:v>
                </c:pt>
                <c:pt idx="297">
                  <c:v>5.7390371983448372</c:v>
                </c:pt>
                <c:pt idx="298">
                  <c:v>5.6386300507600211</c:v>
                </c:pt>
                <c:pt idx="299">
                  <c:v>4.8743294725328115</c:v>
                </c:pt>
                <c:pt idx="300">
                  <c:v>4.796057691634541</c:v>
                </c:pt>
                <c:pt idx="301">
                  <c:v>5.7595124048080972</c:v>
                </c:pt>
                <c:pt idx="302">
                  <c:v>5.5978561009477277</c:v>
                </c:pt>
                <c:pt idx="303">
                  <c:v>5.1756049268802746</c:v>
                </c:pt>
                <c:pt idx="304">
                  <c:v>4.2106129633617284</c:v>
                </c:pt>
                <c:pt idx="305">
                  <c:v>5.2990023897123102</c:v>
                </c:pt>
                <c:pt idx="306">
                  <c:v>5.8838577235153915</c:v>
                </c:pt>
                <c:pt idx="307">
                  <c:v>6.5922379339026351</c:v>
                </c:pt>
                <c:pt idx="308">
                  <c:v>6.9223086718072997</c:v>
                </c:pt>
                <c:pt idx="309">
                  <c:v>7.4196983814376818</c:v>
                </c:pt>
                <c:pt idx="310">
                  <c:v>7.696510893783258</c:v>
                </c:pt>
                <c:pt idx="311">
                  <c:v>7.2661758816847524</c:v>
                </c:pt>
                <c:pt idx="312">
                  <c:v>8.1914695087862821</c:v>
                </c:pt>
                <c:pt idx="313">
                  <c:v>8.9233600722478101</c:v>
                </c:pt>
                <c:pt idx="314">
                  <c:v>10.482411251894835</c:v>
                </c:pt>
                <c:pt idx="315">
                  <c:v>11.676958553368868</c:v>
                </c:pt>
                <c:pt idx="316">
                  <c:v>12.642176373131447</c:v>
                </c:pt>
                <c:pt idx="317">
                  <c:v>14.241735948499947</c:v>
                </c:pt>
                <c:pt idx="318">
                  <c:v>15.342550447595062</c:v>
                </c:pt>
                <c:pt idx="319">
                  <c:v>16.10598153433704</c:v>
                </c:pt>
                <c:pt idx="320">
                  <c:v>17.608537723777559</c:v>
                </c:pt>
                <c:pt idx="321">
                  <c:v>18.586053546300434</c:v>
                </c:pt>
                <c:pt idx="322">
                  <c:v>19.697329195639753</c:v>
                </c:pt>
                <c:pt idx="323">
                  <c:v>20.487767648195568</c:v>
                </c:pt>
                <c:pt idx="324">
                  <c:v>22.096874909781004</c:v>
                </c:pt>
                <c:pt idx="325">
                  <c:v>23.131578292524363</c:v>
                </c:pt>
                <c:pt idx="326">
                  <c:v>24.00241528538243</c:v>
                </c:pt>
                <c:pt idx="327">
                  <c:v>25.755974571681914</c:v>
                </c:pt>
                <c:pt idx="328">
                  <c:v>24.593493366492659</c:v>
                </c:pt>
                <c:pt idx="329">
                  <c:v>23.496956509824184</c:v>
                </c:pt>
                <c:pt idx="330">
                  <c:v>23.597285063840459</c:v>
                </c:pt>
                <c:pt idx="331">
                  <c:v>26.681248808217106</c:v>
                </c:pt>
                <c:pt idx="332">
                  <c:v>27.384486732333954</c:v>
                </c:pt>
                <c:pt idx="333">
                  <c:v>27.038547805948905</c:v>
                </c:pt>
                <c:pt idx="334">
                  <c:v>27.852963439938272</c:v>
                </c:pt>
                <c:pt idx="335">
                  <c:v>25.830691053552545</c:v>
                </c:pt>
                <c:pt idx="336">
                  <c:v>25.409294484277869</c:v>
                </c:pt>
                <c:pt idx="337">
                  <c:v>25.351291787932873</c:v>
                </c:pt>
                <c:pt idx="338">
                  <c:v>25.530393113876158</c:v>
                </c:pt>
                <c:pt idx="339">
                  <c:v>26.131873256817467</c:v>
                </c:pt>
                <c:pt idx="340">
                  <c:v>26.923151542062758</c:v>
                </c:pt>
                <c:pt idx="341">
                  <c:v>29.56679507479269</c:v>
                </c:pt>
                <c:pt idx="342">
                  <c:v>30.511748772232913</c:v>
                </c:pt>
                <c:pt idx="343">
                  <c:v>29.895716338785824</c:v>
                </c:pt>
                <c:pt idx="344">
                  <c:v>28.900593459401296</c:v>
                </c:pt>
                <c:pt idx="345">
                  <c:v>29.468146186155359</c:v>
                </c:pt>
                <c:pt idx="346">
                  <c:v>26.777904000969038</c:v>
                </c:pt>
                <c:pt idx="347">
                  <c:v>25.488671308188543</c:v>
                </c:pt>
                <c:pt idx="348">
                  <c:v>24.05262439435209</c:v>
                </c:pt>
                <c:pt idx="349">
                  <c:v>23.422938476912567</c:v>
                </c:pt>
                <c:pt idx="350">
                  <c:v>23.689539933465909</c:v>
                </c:pt>
                <c:pt idx="351">
                  <c:v>22.987318648920525</c:v>
                </c:pt>
                <c:pt idx="352">
                  <c:v>23.757242540934179</c:v>
                </c:pt>
                <c:pt idx="353">
                  <c:v>23.446561929992871</c:v>
                </c:pt>
                <c:pt idx="354">
                  <c:v>23.181330726775048</c:v>
                </c:pt>
                <c:pt idx="355">
                  <c:v>23.067348688766277</c:v>
                </c:pt>
                <c:pt idx="356">
                  <c:v>22.996615782328462</c:v>
                </c:pt>
                <c:pt idx="357">
                  <c:v>21.332216786862435</c:v>
                </c:pt>
                <c:pt idx="358">
                  <c:v>20.831669249921063</c:v>
                </c:pt>
                <c:pt idx="359">
                  <c:v>21.501303827408091</c:v>
                </c:pt>
                <c:pt idx="360">
                  <c:v>22.364361202869166</c:v>
                </c:pt>
                <c:pt idx="361">
                  <c:v>21.877565363233686</c:v>
                </c:pt>
                <c:pt idx="362">
                  <c:v>20.284287279817566</c:v>
                </c:pt>
                <c:pt idx="363">
                  <c:v>19.896263124108522</c:v>
                </c:pt>
                <c:pt idx="364">
                  <c:v>19.994754825608712</c:v>
                </c:pt>
                <c:pt idx="365">
                  <c:v>20.068149645148896</c:v>
                </c:pt>
                <c:pt idx="366">
                  <c:v>20.186984062540045</c:v>
                </c:pt>
                <c:pt idx="367">
                  <c:v>20.820869143426926</c:v>
                </c:pt>
                <c:pt idx="368">
                  <c:v>22.342893709631635</c:v>
                </c:pt>
                <c:pt idx="369">
                  <c:v>22.811586349018267</c:v>
                </c:pt>
                <c:pt idx="370">
                  <c:v>23.281276008231512</c:v>
                </c:pt>
                <c:pt idx="371">
                  <c:v>22.726733359407319</c:v>
                </c:pt>
                <c:pt idx="372">
                  <c:v>22.946691961783721</c:v>
                </c:pt>
                <c:pt idx="373">
                  <c:v>22.493892322031698</c:v>
                </c:pt>
                <c:pt idx="374">
                  <c:v>22.038352175608825</c:v>
                </c:pt>
                <c:pt idx="375">
                  <c:v>22.327683240960042</c:v>
                </c:pt>
                <c:pt idx="376">
                  <c:v>21.930371761715453</c:v>
                </c:pt>
                <c:pt idx="377">
                  <c:v>21.66426633396005</c:v>
                </c:pt>
                <c:pt idx="378">
                  <c:v>21.164028209062174</c:v>
                </c:pt>
                <c:pt idx="379">
                  <c:v>21.42366541352154</c:v>
                </c:pt>
                <c:pt idx="380">
                  <c:v>20.874363149691757</c:v>
                </c:pt>
                <c:pt idx="381">
                  <c:v>20.818167761656404</c:v>
                </c:pt>
                <c:pt idx="382">
                  <c:v>20.246975721718215</c:v>
                </c:pt>
                <c:pt idx="383">
                  <c:v>20.802255027687632</c:v>
                </c:pt>
                <c:pt idx="384">
                  <c:v>19.790006348136078</c:v>
                </c:pt>
                <c:pt idx="385">
                  <c:v>19.132659848947632</c:v>
                </c:pt>
                <c:pt idx="386">
                  <c:v>19.209969001867336</c:v>
                </c:pt>
                <c:pt idx="387">
                  <c:v>20.773803662611336</c:v>
                </c:pt>
                <c:pt idx="388">
                  <c:v>21.849054795155066</c:v>
                </c:pt>
                <c:pt idx="389">
                  <c:v>21.830480148083993</c:v>
                </c:pt>
                <c:pt idx="390">
                  <c:v>21.637140905909398</c:v>
                </c:pt>
                <c:pt idx="391">
                  <c:v>21.803457895577644</c:v>
                </c:pt>
                <c:pt idx="392">
                  <c:v>22.505919808470313</c:v>
                </c:pt>
                <c:pt idx="393">
                  <c:v>22.444488997671286</c:v>
                </c:pt>
                <c:pt idx="394">
                  <c:v>23.183618833422173</c:v>
                </c:pt>
                <c:pt idx="395">
                  <c:v>22.947138482862417</c:v>
                </c:pt>
                <c:pt idx="396">
                  <c:v>22.83162900438105</c:v>
                </c:pt>
                <c:pt idx="397">
                  <c:v>21.284900409470023</c:v>
                </c:pt>
                <c:pt idx="398">
                  <c:v>23.265691847693994</c:v>
                </c:pt>
                <c:pt idx="399">
                  <c:v>23.023352288052791</c:v>
                </c:pt>
                <c:pt idx="400">
                  <c:v>23.324111979268327</c:v>
                </c:pt>
                <c:pt idx="401">
                  <c:v>23.588611372982534</c:v>
                </c:pt>
                <c:pt idx="402">
                  <c:v>23.453102982501736</c:v>
                </c:pt>
                <c:pt idx="403">
                  <c:v>23.634586239121081</c:v>
                </c:pt>
                <c:pt idx="404">
                  <c:v>23.213228909336053</c:v>
                </c:pt>
                <c:pt idx="405">
                  <c:v>22.965958376743806</c:v>
                </c:pt>
                <c:pt idx="406">
                  <c:v>22.3314298897943</c:v>
                </c:pt>
                <c:pt idx="407">
                  <c:v>22.304982374243689</c:v>
                </c:pt>
                <c:pt idx="408">
                  <c:v>21.549817009234989</c:v>
                </c:pt>
                <c:pt idx="409">
                  <c:v>20.515148132928932</c:v>
                </c:pt>
                <c:pt idx="410">
                  <c:v>22.421169536046531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11-4DAE-ABAE-BA1E24A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'015C'!$Q$14:$Q$903</c:f>
              <c:numCache>
                <c:formatCode>0.0</c:formatCode>
                <c:ptCount val="890"/>
                <c:pt idx="0">
                  <c:v>1.9985357657224968E-2</c:v>
                </c:pt>
                <c:pt idx="1">
                  <c:v>2.1990158425347791E-2</c:v>
                </c:pt>
                <c:pt idx="2">
                  <c:v>1.9985357657224968E-2</c:v>
                </c:pt>
                <c:pt idx="3">
                  <c:v>2.0925108017282826E-2</c:v>
                </c:pt>
                <c:pt idx="4">
                  <c:v>1.9985357657224968E-2</c:v>
                </c:pt>
                <c:pt idx="5">
                  <c:v>2.1990158425347791E-2</c:v>
                </c:pt>
                <c:pt idx="6">
                  <c:v>2.2992558809409546E-2</c:v>
                </c:pt>
                <c:pt idx="7">
                  <c:v>2.3994959193470954E-2</c:v>
                </c:pt>
                <c:pt idx="8">
                  <c:v>3.8153864618338834E-2</c:v>
                </c:pt>
                <c:pt idx="9">
                  <c:v>3.4833413346135433E-2</c:v>
                </c:pt>
                <c:pt idx="10">
                  <c:v>2.8129860777724395E-2</c:v>
                </c:pt>
                <c:pt idx="11">
                  <c:v>3.0009361497839403E-2</c:v>
                </c:pt>
                <c:pt idx="12">
                  <c:v>3.9344215074411958E-2</c:v>
                </c:pt>
                <c:pt idx="13">
                  <c:v>8.8023283725396098E-2</c:v>
                </c:pt>
                <c:pt idx="14">
                  <c:v>0.10663034085453657</c:v>
                </c:pt>
                <c:pt idx="15">
                  <c:v>7.9252280364858332E-2</c:v>
                </c:pt>
                <c:pt idx="16">
                  <c:v>5.4693470955352604E-2</c:v>
                </c:pt>
                <c:pt idx="17">
                  <c:v>5.2500720115218419E-2</c:v>
                </c:pt>
                <c:pt idx="18">
                  <c:v>8.4640182429188443E-2</c:v>
                </c:pt>
                <c:pt idx="19">
                  <c:v>4.8741718674988048E-2</c:v>
                </c:pt>
                <c:pt idx="20">
                  <c:v>0.27829140662505991</c:v>
                </c:pt>
                <c:pt idx="21">
                  <c:v>0.27139990398463731</c:v>
                </c:pt>
                <c:pt idx="22">
                  <c:v>9.3473835813730116E-2</c:v>
                </c:pt>
                <c:pt idx="23">
                  <c:v>0.10926164186269774</c:v>
                </c:pt>
                <c:pt idx="24">
                  <c:v>0.11859649543927028</c:v>
                </c:pt>
                <c:pt idx="25">
                  <c:v>0.11283269323091674</c:v>
                </c:pt>
                <c:pt idx="26">
                  <c:v>0.13169035045607286</c:v>
                </c:pt>
                <c:pt idx="27">
                  <c:v>4.0847815650503889E-2</c:v>
                </c:pt>
                <c:pt idx="28">
                  <c:v>0.20091862698031676</c:v>
                </c:pt>
                <c:pt idx="29">
                  <c:v>0.20079332693230895</c:v>
                </c:pt>
                <c:pt idx="30">
                  <c:v>7.3739078252520407E-2</c:v>
                </c:pt>
                <c:pt idx="31">
                  <c:v>7.8061929908785216E-2</c:v>
                </c:pt>
                <c:pt idx="32">
                  <c:v>6.7912626020162972E-2</c:v>
                </c:pt>
                <c:pt idx="33">
                  <c:v>7.0293326932309219E-2</c:v>
                </c:pt>
                <c:pt idx="34">
                  <c:v>7.6182429188670214E-2</c:v>
                </c:pt>
                <c:pt idx="35">
                  <c:v>7.4428228516562653E-2</c:v>
                </c:pt>
                <c:pt idx="36">
                  <c:v>8.2196831493038663E-2</c:v>
                </c:pt>
                <c:pt idx="37">
                  <c:v>0.24220499279884761</c:v>
                </c:pt>
                <c:pt idx="38">
                  <c:v>0.5095326452232356</c:v>
                </c:pt>
                <c:pt idx="39">
                  <c:v>0.5310216034565528</c:v>
                </c:pt>
                <c:pt idx="40">
                  <c:v>0.32377532405184811</c:v>
                </c:pt>
                <c:pt idx="41">
                  <c:v>4.9994719155064725E-2</c:v>
                </c:pt>
                <c:pt idx="42">
                  <c:v>4.5170667306769038E-2</c:v>
                </c:pt>
                <c:pt idx="43">
                  <c:v>4.9054968795007217E-2</c:v>
                </c:pt>
                <c:pt idx="44">
                  <c:v>5.2563370139222326E-2</c:v>
                </c:pt>
                <c:pt idx="45">
                  <c:v>5.8452472395583321E-2</c:v>
                </c:pt>
                <c:pt idx="46">
                  <c:v>6.1209073451752277E-2</c:v>
                </c:pt>
                <c:pt idx="47">
                  <c:v>6.7035525684109379E-2</c:v>
                </c:pt>
                <c:pt idx="48">
                  <c:v>7.4616178588574014E-2</c:v>
                </c:pt>
                <c:pt idx="49">
                  <c:v>8.2635381661065627E-2</c:v>
                </c:pt>
                <c:pt idx="50">
                  <c:v>8.977748439750366E-2</c:v>
                </c:pt>
                <c:pt idx="51">
                  <c:v>9.892438790206412E-2</c:v>
                </c:pt>
                <c:pt idx="52">
                  <c:v>0.12498679788766182</c:v>
                </c:pt>
                <c:pt idx="53">
                  <c:v>0.16984421507441169</c:v>
                </c:pt>
                <c:pt idx="54">
                  <c:v>0.18181036965914538</c:v>
                </c:pt>
                <c:pt idx="55">
                  <c:v>0.1407746039366298</c:v>
                </c:pt>
                <c:pt idx="56">
                  <c:v>0.14628780604896771</c:v>
                </c:pt>
                <c:pt idx="57">
                  <c:v>0.18130916946711451</c:v>
                </c:pt>
                <c:pt idx="58">
                  <c:v>0.20073067690830507</c:v>
                </c:pt>
                <c:pt idx="59">
                  <c:v>0.20248487758041259</c:v>
                </c:pt>
                <c:pt idx="60">
                  <c:v>0.21044143062890067</c:v>
                </c:pt>
                <c:pt idx="61">
                  <c:v>0.22146783485357649</c:v>
                </c:pt>
                <c:pt idx="62">
                  <c:v>0.23023883821411428</c:v>
                </c:pt>
                <c:pt idx="63">
                  <c:v>0.2402628420547287</c:v>
                </c:pt>
                <c:pt idx="64">
                  <c:v>0.24251824291886678</c:v>
                </c:pt>
                <c:pt idx="65">
                  <c:v>0.26651320211233792</c:v>
                </c:pt>
                <c:pt idx="66">
                  <c:v>0.26356865098415744</c:v>
                </c:pt>
                <c:pt idx="67">
                  <c:v>0.24972299567930872</c:v>
                </c:pt>
                <c:pt idx="68">
                  <c:v>0.18688502160345635</c:v>
                </c:pt>
                <c:pt idx="69">
                  <c:v>0.13256745079212648</c:v>
                </c:pt>
                <c:pt idx="70">
                  <c:v>8.4890782525204073E-2</c:v>
                </c:pt>
                <c:pt idx="71">
                  <c:v>7.2110177628420327E-2</c:v>
                </c:pt>
                <c:pt idx="72">
                  <c:v>6.0081373019683061E-2</c:v>
                </c:pt>
                <c:pt idx="73">
                  <c:v>5.632237157945269E-2</c:v>
                </c:pt>
                <c:pt idx="74">
                  <c:v>5.3628420547287281E-2</c:v>
                </c:pt>
                <c:pt idx="75">
                  <c:v>5.225012001920281E-2</c:v>
                </c:pt>
                <c:pt idx="76">
                  <c:v>5.2876620259241496E-2</c:v>
                </c:pt>
                <c:pt idx="77">
                  <c:v>7.3049927988478175E-2</c:v>
                </c:pt>
                <c:pt idx="78">
                  <c:v>0.11558929428708571</c:v>
                </c:pt>
                <c:pt idx="79">
                  <c:v>7.5367978876620154E-2</c:v>
                </c:pt>
                <c:pt idx="80">
                  <c:v>6.484277484397484E-2</c:v>
                </c:pt>
                <c:pt idx="81">
                  <c:v>0.10995079212674035</c:v>
                </c:pt>
                <c:pt idx="82">
                  <c:v>0.1195362457993278</c:v>
                </c:pt>
                <c:pt idx="83">
                  <c:v>8.1131781084973348E-2</c:v>
                </c:pt>
                <c:pt idx="84">
                  <c:v>7.7811329812769947E-2</c:v>
                </c:pt>
                <c:pt idx="85">
                  <c:v>7.1734277484397244E-2</c:v>
                </c:pt>
                <c:pt idx="86">
                  <c:v>7.2799327892462559E-2</c:v>
                </c:pt>
                <c:pt idx="87">
                  <c:v>8.3261881901103951E-2</c:v>
                </c:pt>
                <c:pt idx="88">
                  <c:v>6.929092654824745E-2</c:v>
                </c:pt>
                <c:pt idx="89">
                  <c:v>4.4168266922707637E-2</c:v>
                </c:pt>
                <c:pt idx="90">
                  <c:v>6.189822371579453E-2</c:v>
                </c:pt>
                <c:pt idx="91">
                  <c:v>9.7044887181949119E-2</c:v>
                </c:pt>
                <c:pt idx="92">
                  <c:v>0.10813394143062888</c:v>
                </c:pt>
                <c:pt idx="93">
                  <c:v>0.16527076332213125</c:v>
                </c:pt>
                <c:pt idx="94">
                  <c:v>0.19678372539606331</c:v>
                </c:pt>
                <c:pt idx="95">
                  <c:v>0.18412842054728737</c:v>
                </c:pt>
                <c:pt idx="96">
                  <c:v>0.19001752280364836</c:v>
                </c:pt>
                <c:pt idx="97">
                  <c:v>0.23994959193470955</c:v>
                </c:pt>
                <c:pt idx="98">
                  <c:v>0.27152520403264513</c:v>
                </c:pt>
                <c:pt idx="99">
                  <c:v>0.24552544407105137</c:v>
                </c:pt>
                <c:pt idx="100">
                  <c:v>0.15136245799327866</c:v>
                </c:pt>
                <c:pt idx="101">
                  <c:v>7.0606577052328381E-2</c:v>
                </c:pt>
                <c:pt idx="102">
                  <c:v>5.7512722035525467E-2</c:v>
                </c:pt>
                <c:pt idx="103">
                  <c:v>5.1435669707153117E-2</c:v>
                </c:pt>
                <c:pt idx="104">
                  <c:v>5.4004320691310358E-2</c:v>
                </c:pt>
                <c:pt idx="105">
                  <c:v>5.2500720115218419E-2</c:v>
                </c:pt>
                <c:pt idx="106">
                  <c:v>5.4192270763322073E-2</c:v>
                </c:pt>
                <c:pt idx="107">
                  <c:v>5.2438070091214511E-2</c:v>
                </c:pt>
                <c:pt idx="108">
                  <c:v>5.3315170427268119E-2</c:v>
                </c:pt>
                <c:pt idx="109">
                  <c:v>5.2124819971195342E-2</c:v>
                </c:pt>
                <c:pt idx="110">
                  <c:v>5.1498319731157011E-2</c:v>
                </c:pt>
                <c:pt idx="111">
                  <c:v>5.2062169947191449E-2</c:v>
                </c:pt>
                <c:pt idx="112">
                  <c:v>5.4693470955352604E-2</c:v>
                </c:pt>
                <c:pt idx="113">
                  <c:v>5.3001920307248949E-2</c:v>
                </c:pt>
                <c:pt idx="114">
                  <c:v>5.7011521843494936E-2</c:v>
                </c:pt>
                <c:pt idx="115">
                  <c:v>5.550792126740265E-2</c:v>
                </c:pt>
                <c:pt idx="116">
                  <c:v>6.2086173787805884E-2</c:v>
                </c:pt>
                <c:pt idx="117">
                  <c:v>8.2071531445031209E-2</c:v>
                </c:pt>
                <c:pt idx="118">
                  <c:v>9.153168506961086E-2</c:v>
                </c:pt>
                <c:pt idx="119">
                  <c:v>8.664498319731162E-2</c:v>
                </c:pt>
                <c:pt idx="120">
                  <c:v>5.632237157945269E-2</c:v>
                </c:pt>
                <c:pt idx="121">
                  <c:v>6.2587373979836755E-2</c:v>
                </c:pt>
                <c:pt idx="122">
                  <c:v>7.1671627460393683E-2</c:v>
                </c:pt>
                <c:pt idx="123">
                  <c:v>7.4490878540566213E-2</c:v>
                </c:pt>
                <c:pt idx="124">
                  <c:v>4.980676908305301E-2</c:v>
                </c:pt>
                <c:pt idx="125">
                  <c:v>4.8365818530964971E-2</c:v>
                </c:pt>
                <c:pt idx="126">
                  <c:v>4.6173067690830447E-2</c:v>
                </c:pt>
                <c:pt idx="127">
                  <c:v>5.6948871819491036E-2</c:v>
                </c:pt>
                <c:pt idx="128">
                  <c:v>4.9681469035045549E-2</c:v>
                </c:pt>
                <c:pt idx="129">
                  <c:v>4.7363418146903216E-2</c:v>
                </c:pt>
                <c:pt idx="130">
                  <c:v>4.3291166586653683E-2</c:v>
                </c:pt>
                <c:pt idx="131">
                  <c:v>4.4042966874699822E-2</c:v>
                </c:pt>
                <c:pt idx="132">
                  <c:v>4.8679068650984147E-2</c:v>
                </c:pt>
                <c:pt idx="133">
                  <c:v>4.5233317330772946E-2</c:v>
                </c:pt>
                <c:pt idx="134">
                  <c:v>4.7551368218914931E-2</c:v>
                </c:pt>
                <c:pt idx="135">
                  <c:v>5.0182669227076086E-2</c:v>
                </c:pt>
                <c:pt idx="136">
                  <c:v>4.2226116178588374E-2</c:v>
                </c:pt>
                <c:pt idx="137">
                  <c:v>4.3980316850695922E-2</c:v>
                </c:pt>
                <c:pt idx="138">
                  <c:v>4.45441670667307E-2</c:v>
                </c:pt>
                <c:pt idx="139">
                  <c:v>4.9556168987037748E-2</c:v>
                </c:pt>
                <c:pt idx="140">
                  <c:v>5.0307969275083901E-2</c:v>
                </c:pt>
                <c:pt idx="141">
                  <c:v>4.7363418146903216E-2</c:v>
                </c:pt>
                <c:pt idx="142">
                  <c:v>4.8491118578972432E-2</c:v>
                </c:pt>
                <c:pt idx="143">
                  <c:v>5.5382621219394849E-2</c:v>
                </c:pt>
                <c:pt idx="144">
                  <c:v>5.5006721075372113E-2</c:v>
                </c:pt>
                <c:pt idx="145">
                  <c:v>5.3189870379260665E-2</c:v>
                </c:pt>
                <c:pt idx="146">
                  <c:v>5.1373019683149203E-2</c:v>
                </c:pt>
                <c:pt idx="147">
                  <c:v>5.4505520883341242E-2</c:v>
                </c:pt>
                <c:pt idx="148">
                  <c:v>5.7324771963514105E-2</c:v>
                </c:pt>
                <c:pt idx="149">
                  <c:v>5.1435669707153117E-2</c:v>
                </c:pt>
                <c:pt idx="150">
                  <c:v>5.5069371099375666E-2</c:v>
                </c:pt>
                <c:pt idx="151">
                  <c:v>4.5233317330772946E-2</c:v>
                </c:pt>
                <c:pt idx="152">
                  <c:v>4.2789966394623152E-2</c:v>
                </c:pt>
                <c:pt idx="153">
                  <c:v>4.460681709073426E-2</c:v>
                </c:pt>
                <c:pt idx="154">
                  <c:v>5.2751320211233695E-2</c:v>
                </c:pt>
                <c:pt idx="155">
                  <c:v>5.7074171867498837E-2</c:v>
                </c:pt>
                <c:pt idx="156">
                  <c:v>6.2587373979836755E-2</c:v>
                </c:pt>
                <c:pt idx="157">
                  <c:v>6.0958473355736668E-2</c:v>
                </c:pt>
                <c:pt idx="158">
                  <c:v>5.5257321171387382E-2</c:v>
                </c:pt>
                <c:pt idx="159">
                  <c:v>5.9830772923667806E-2</c:v>
                </c:pt>
                <c:pt idx="160">
                  <c:v>6.1772923667786708E-2</c:v>
                </c:pt>
                <c:pt idx="161">
                  <c:v>6.0269323091694423E-2</c:v>
                </c:pt>
                <c:pt idx="162">
                  <c:v>5.8013922227556344E-2</c:v>
                </c:pt>
                <c:pt idx="163">
                  <c:v>5.8201872299567706E-2</c:v>
                </c:pt>
                <c:pt idx="164">
                  <c:v>6.1334373499759745E-2</c:v>
                </c:pt>
                <c:pt idx="165">
                  <c:v>6.189822371579453E-2</c:v>
                </c:pt>
                <c:pt idx="166">
                  <c:v>6.1397023523763646E-2</c:v>
                </c:pt>
                <c:pt idx="167">
                  <c:v>6.2712674027844223E-2</c:v>
                </c:pt>
                <c:pt idx="168">
                  <c:v>5.7888622179548536E-2</c:v>
                </c:pt>
                <c:pt idx="169">
                  <c:v>5.2438070091214511E-2</c:v>
                </c:pt>
                <c:pt idx="170">
                  <c:v>5.1748919827172279E-2</c:v>
                </c:pt>
                <c:pt idx="171">
                  <c:v>6.2023523763801984E-2</c:v>
                </c:pt>
                <c:pt idx="172">
                  <c:v>7.3049927988478175E-2</c:v>
                </c:pt>
                <c:pt idx="173">
                  <c:v>7.9690830532885309E-2</c:v>
                </c:pt>
                <c:pt idx="174">
                  <c:v>8.4514882381180989E-2</c:v>
                </c:pt>
                <c:pt idx="175">
                  <c:v>7.3488478156504805E-2</c:v>
                </c:pt>
                <c:pt idx="176">
                  <c:v>6.8476476236197764E-2</c:v>
                </c:pt>
                <c:pt idx="177">
                  <c:v>6.9980076812289682E-2</c:v>
                </c:pt>
                <c:pt idx="178">
                  <c:v>7.1421027364378081E-2</c:v>
                </c:pt>
                <c:pt idx="179">
                  <c:v>7.5367978876620154E-2</c:v>
                </c:pt>
                <c:pt idx="180">
                  <c:v>8.0881180988958079E-2</c:v>
                </c:pt>
                <c:pt idx="181">
                  <c:v>8.2823331733077363E-2</c:v>
                </c:pt>
                <c:pt idx="182">
                  <c:v>8.3700432069130942E-2</c:v>
                </c:pt>
                <c:pt idx="183">
                  <c:v>8.2008881421027288E-2</c:v>
                </c:pt>
                <c:pt idx="184">
                  <c:v>7.931493038886224E-2</c:v>
                </c:pt>
                <c:pt idx="185">
                  <c:v>7.6182429188670214E-2</c:v>
                </c:pt>
                <c:pt idx="186">
                  <c:v>7.4866778684589283E-2</c:v>
                </c:pt>
                <c:pt idx="187">
                  <c:v>7.5743879020643237E-2</c:v>
                </c:pt>
                <c:pt idx="188">
                  <c:v>7.9001680268843077E-2</c:v>
                </c:pt>
                <c:pt idx="189">
                  <c:v>8.5642582813249865E-2</c:v>
                </c:pt>
                <c:pt idx="190">
                  <c:v>8.7146183389342144E-2</c:v>
                </c:pt>
                <c:pt idx="191">
                  <c:v>8.9276284205472775E-2</c:v>
                </c:pt>
                <c:pt idx="192">
                  <c:v>8.2134181469035103E-2</c:v>
                </c:pt>
                <c:pt idx="193">
                  <c:v>8.1507681228996418E-2</c:v>
                </c:pt>
                <c:pt idx="194">
                  <c:v>7.6934229476715993E-2</c:v>
                </c:pt>
                <c:pt idx="195">
                  <c:v>7.8813730196831369E-2</c:v>
                </c:pt>
                <c:pt idx="196">
                  <c:v>7.4490878540566213E-2</c:v>
                </c:pt>
                <c:pt idx="197">
                  <c:v>8.0004080652904486E-2</c:v>
                </c:pt>
                <c:pt idx="198">
                  <c:v>8.2008881421027288E-2</c:v>
                </c:pt>
                <c:pt idx="199">
                  <c:v>8.7208833413346065E-2</c:v>
                </c:pt>
                <c:pt idx="200">
                  <c:v>8.4702832453192364E-2</c:v>
                </c:pt>
                <c:pt idx="201">
                  <c:v>8.2635381661065627E-2</c:v>
                </c:pt>
                <c:pt idx="202">
                  <c:v>8.7710033605376575E-2</c:v>
                </c:pt>
                <c:pt idx="203">
                  <c:v>8.3512481997119581E-2</c:v>
                </c:pt>
                <c:pt idx="204">
                  <c:v>8.6832933269322968E-2</c:v>
                </c:pt>
                <c:pt idx="205">
                  <c:v>9.1782285165626476E-2</c:v>
                </c:pt>
                <c:pt idx="206">
                  <c:v>9.5040086413825969E-2</c:v>
                </c:pt>
                <c:pt idx="207">
                  <c:v>9.554128660585684E-2</c:v>
                </c:pt>
                <c:pt idx="208">
                  <c:v>9.3097935669707046E-2</c:v>
                </c:pt>
                <c:pt idx="209">
                  <c:v>9.554128660585684E-2</c:v>
                </c:pt>
                <c:pt idx="210">
                  <c:v>0.10199423907825225</c:v>
                </c:pt>
                <c:pt idx="211">
                  <c:v>9.3975036005760654E-2</c:v>
                </c:pt>
                <c:pt idx="212">
                  <c:v>9.2095535285645638E-2</c:v>
                </c:pt>
                <c:pt idx="213">
                  <c:v>0.1147121939510321</c:v>
                </c:pt>
                <c:pt idx="214">
                  <c:v>0.1018689390302448</c:v>
                </c:pt>
                <c:pt idx="215">
                  <c:v>8.783533365338439E-2</c:v>
                </c:pt>
                <c:pt idx="216">
                  <c:v>7.5117378780604899E-2</c:v>
                </c:pt>
                <c:pt idx="217">
                  <c:v>8.4890782525204073E-2</c:v>
                </c:pt>
                <c:pt idx="218">
                  <c:v>9.0278684589534183E-2</c:v>
                </c:pt>
                <c:pt idx="219">
                  <c:v>8.783533365338439E-2</c:v>
                </c:pt>
                <c:pt idx="220">
                  <c:v>8.8273883821411367E-2</c:v>
                </c:pt>
                <c:pt idx="221">
                  <c:v>8.915098415746496E-2</c:v>
                </c:pt>
                <c:pt idx="222">
                  <c:v>8.8524483917426636E-2</c:v>
                </c:pt>
                <c:pt idx="223">
                  <c:v>9.0028084493518928E-2</c:v>
                </c:pt>
                <c:pt idx="224">
                  <c:v>8.5266682669227128E-2</c:v>
                </c:pt>
                <c:pt idx="225">
                  <c:v>8.8148583773403552E-2</c:v>
                </c:pt>
                <c:pt idx="226">
                  <c:v>9.6355736917906887E-2</c:v>
                </c:pt>
                <c:pt idx="227">
                  <c:v>9.6668987037926063E-2</c:v>
                </c:pt>
                <c:pt idx="228">
                  <c:v>9.9425588094095005E-2</c:v>
                </c:pt>
                <c:pt idx="229">
                  <c:v>9.8235237638021902E-2</c:v>
                </c:pt>
                <c:pt idx="230">
                  <c:v>9.9425588094095005E-2</c:v>
                </c:pt>
                <c:pt idx="231">
                  <c:v>0.10368578972635627</c:v>
                </c:pt>
                <c:pt idx="232">
                  <c:v>0.10738214114258272</c:v>
                </c:pt>
                <c:pt idx="233">
                  <c:v>0.10838454152664415</c:v>
                </c:pt>
                <c:pt idx="234">
                  <c:v>0.10744479116658665</c:v>
                </c:pt>
                <c:pt idx="235">
                  <c:v>0.10750744119059054</c:v>
                </c:pt>
                <c:pt idx="236">
                  <c:v>0.10907369179068638</c:v>
                </c:pt>
                <c:pt idx="237">
                  <c:v>0.11170499279884753</c:v>
                </c:pt>
                <c:pt idx="238">
                  <c:v>0.11439894383101294</c:v>
                </c:pt>
                <c:pt idx="239">
                  <c:v>0.11602784445511269</c:v>
                </c:pt>
                <c:pt idx="240">
                  <c:v>0.11621579452712438</c:v>
                </c:pt>
                <c:pt idx="241">
                  <c:v>0.11089054248679783</c:v>
                </c:pt>
                <c:pt idx="242">
                  <c:v>0.11157969275084008</c:v>
                </c:pt>
                <c:pt idx="243">
                  <c:v>0.11189294287085924</c:v>
                </c:pt>
                <c:pt idx="244">
                  <c:v>0.11013874219875169</c:v>
                </c:pt>
                <c:pt idx="245">
                  <c:v>0.11195559289486313</c:v>
                </c:pt>
                <c:pt idx="246">
                  <c:v>0.11308329332693236</c:v>
                </c:pt>
                <c:pt idx="247">
                  <c:v>0.11345919347095508</c:v>
                </c:pt>
                <c:pt idx="248">
                  <c:v>0.11508809409505517</c:v>
                </c:pt>
                <c:pt idx="249">
                  <c:v>0.11446159385501684</c:v>
                </c:pt>
                <c:pt idx="250">
                  <c:v>0.11571459433509351</c:v>
                </c:pt>
                <c:pt idx="251">
                  <c:v>0.1204133461353814</c:v>
                </c:pt>
                <c:pt idx="252">
                  <c:v>0.12592654824771965</c:v>
                </c:pt>
                <c:pt idx="253">
                  <c:v>0.12461089774363875</c:v>
                </c:pt>
                <c:pt idx="254">
                  <c:v>0.12085189630340837</c:v>
                </c:pt>
                <c:pt idx="255">
                  <c:v>0.11746879500720107</c:v>
                </c:pt>
                <c:pt idx="256">
                  <c:v>0.11302064330292846</c:v>
                </c:pt>
                <c:pt idx="257">
                  <c:v>0.11389774363898207</c:v>
                </c:pt>
                <c:pt idx="258">
                  <c:v>0.11809529524723941</c:v>
                </c:pt>
                <c:pt idx="259">
                  <c:v>0.11834589534325467</c:v>
                </c:pt>
                <c:pt idx="260">
                  <c:v>0.1216663466154584</c:v>
                </c:pt>
                <c:pt idx="261">
                  <c:v>0.11677964474315883</c:v>
                </c:pt>
                <c:pt idx="262">
                  <c:v>0.12179164666346588</c:v>
                </c:pt>
                <c:pt idx="263">
                  <c:v>0.12404704752760431</c:v>
                </c:pt>
                <c:pt idx="264">
                  <c:v>0.12229284685549675</c:v>
                </c:pt>
                <c:pt idx="265">
                  <c:v>0.12229284685549675</c:v>
                </c:pt>
                <c:pt idx="266">
                  <c:v>0.12323259721555424</c:v>
                </c:pt>
                <c:pt idx="267">
                  <c:v>0.12385909745559295</c:v>
                </c:pt>
                <c:pt idx="268">
                  <c:v>0.12248079692750811</c:v>
                </c:pt>
                <c:pt idx="269">
                  <c:v>0.12022539606337003</c:v>
                </c:pt>
                <c:pt idx="270">
                  <c:v>0.11753144503120497</c:v>
                </c:pt>
                <c:pt idx="271">
                  <c:v>0.1169675948151702</c:v>
                </c:pt>
                <c:pt idx="272">
                  <c:v>0.11615314450312049</c:v>
                </c:pt>
                <c:pt idx="273">
                  <c:v>0.11634109457513184</c:v>
                </c:pt>
                <c:pt idx="274">
                  <c:v>0.11640374459913576</c:v>
                </c:pt>
                <c:pt idx="275">
                  <c:v>0.11640374459913576</c:v>
                </c:pt>
                <c:pt idx="276">
                  <c:v>0.11646639462313967</c:v>
                </c:pt>
                <c:pt idx="277">
                  <c:v>0.11822059529524721</c:v>
                </c:pt>
                <c:pt idx="278">
                  <c:v>0.11853384541526639</c:v>
                </c:pt>
                <c:pt idx="279">
                  <c:v>0.11840854536725857</c:v>
                </c:pt>
                <c:pt idx="280">
                  <c:v>0.11890974555928946</c:v>
                </c:pt>
                <c:pt idx="281">
                  <c:v>0.11997479596735477</c:v>
                </c:pt>
                <c:pt idx="282">
                  <c:v>0.1260518482957271</c:v>
                </c:pt>
                <c:pt idx="283">
                  <c:v>0.12223019683149286</c:v>
                </c:pt>
                <c:pt idx="284">
                  <c:v>0.12492414786365789</c:v>
                </c:pt>
                <c:pt idx="285">
                  <c:v>0.11853384541526639</c:v>
                </c:pt>
                <c:pt idx="286">
                  <c:v>0.11934829572731609</c:v>
                </c:pt>
                <c:pt idx="287">
                  <c:v>0.11947359577532389</c:v>
                </c:pt>
                <c:pt idx="288">
                  <c:v>0.12116514642342754</c:v>
                </c:pt>
                <c:pt idx="289">
                  <c:v>0.11684229476716274</c:v>
                </c:pt>
                <c:pt idx="290">
                  <c:v>0.10932429188670165</c:v>
                </c:pt>
                <c:pt idx="291">
                  <c:v>0.10675564090254439</c:v>
                </c:pt>
                <c:pt idx="292">
                  <c:v>0.10838454152664415</c:v>
                </c:pt>
                <c:pt idx="293">
                  <c:v>0.11170499279884753</c:v>
                </c:pt>
                <c:pt idx="294">
                  <c:v>0.11433629380700905</c:v>
                </c:pt>
                <c:pt idx="295">
                  <c:v>0.11421099375900123</c:v>
                </c:pt>
                <c:pt idx="296">
                  <c:v>0.11183029284685535</c:v>
                </c:pt>
                <c:pt idx="297">
                  <c:v>7.1984877580412859E-2</c:v>
                </c:pt>
                <c:pt idx="298">
                  <c:v>6.7536725876139903E-2</c:v>
                </c:pt>
                <c:pt idx="299">
                  <c:v>9.46641862698029E-2</c:v>
                </c:pt>
                <c:pt idx="300">
                  <c:v>9.46641862698029E-2</c:v>
                </c:pt>
                <c:pt idx="301">
                  <c:v>7.5618578972635422E-2</c:v>
                </c:pt>
                <c:pt idx="302">
                  <c:v>3.2891262602016177E-2</c:v>
                </c:pt>
                <c:pt idx="303">
                  <c:v>9.3411185789726209E-2</c:v>
                </c:pt>
                <c:pt idx="304">
                  <c:v>9.4162986077772362E-2</c:v>
                </c:pt>
                <c:pt idx="305">
                  <c:v>9.1594335093614768E-2</c:v>
                </c:pt>
                <c:pt idx="306">
                  <c:v>9.7483437349975749E-2</c:v>
                </c:pt>
                <c:pt idx="307">
                  <c:v>0.11684229476716274</c:v>
                </c:pt>
                <c:pt idx="308">
                  <c:v>0.13062530004800754</c:v>
                </c:pt>
                <c:pt idx="309">
                  <c:v>0.15606120979356686</c:v>
                </c:pt>
                <c:pt idx="310">
                  <c:v>0.2026101776284204</c:v>
                </c:pt>
                <c:pt idx="311">
                  <c:v>0.21752088334133443</c:v>
                </c:pt>
                <c:pt idx="312">
                  <c:v>0.22848463754200671</c:v>
                </c:pt>
                <c:pt idx="313">
                  <c:v>0.26594935189630331</c:v>
                </c:pt>
                <c:pt idx="314">
                  <c:v>0.29815146423427741</c:v>
                </c:pt>
                <c:pt idx="315">
                  <c:v>0.36105208833413338</c:v>
                </c:pt>
                <c:pt idx="316">
                  <c:v>0.37377004320691304</c:v>
                </c:pt>
                <c:pt idx="317">
                  <c:v>0.41706120979356687</c:v>
                </c:pt>
                <c:pt idx="318">
                  <c:v>0.44769707153144495</c:v>
                </c:pt>
                <c:pt idx="319">
                  <c:v>0.50677604416706656</c:v>
                </c:pt>
                <c:pt idx="320">
                  <c:v>0.52394215074411887</c:v>
                </c:pt>
                <c:pt idx="321">
                  <c:v>0.55207201152184326</c:v>
                </c:pt>
                <c:pt idx="322">
                  <c:v>0.59110297647623611</c:v>
                </c:pt>
                <c:pt idx="323">
                  <c:v>0.61447143542966853</c:v>
                </c:pt>
                <c:pt idx="324">
                  <c:v>0.65287590014402308</c:v>
                </c:pt>
                <c:pt idx="325">
                  <c:v>0.6687263562169945</c:v>
                </c:pt>
                <c:pt idx="326">
                  <c:v>0.64999399903984612</c:v>
                </c:pt>
                <c:pt idx="327">
                  <c:v>0.63000864138262114</c:v>
                </c:pt>
                <c:pt idx="328">
                  <c:v>0.63201344215074384</c:v>
                </c:pt>
                <c:pt idx="329">
                  <c:v>0.74973283725396034</c:v>
                </c:pt>
                <c:pt idx="330">
                  <c:v>0.75355448871819475</c:v>
                </c:pt>
                <c:pt idx="331">
                  <c:v>0.82553936629860758</c:v>
                </c:pt>
                <c:pt idx="332">
                  <c:v>0.86588598175708087</c:v>
                </c:pt>
                <c:pt idx="333">
                  <c:v>0.8314911185789724</c:v>
                </c:pt>
                <c:pt idx="334">
                  <c:v>0.80674435909745545</c:v>
                </c:pt>
                <c:pt idx="335">
                  <c:v>0.83167906865098395</c:v>
                </c:pt>
                <c:pt idx="336">
                  <c:v>0.85178972635621675</c:v>
                </c:pt>
                <c:pt idx="337">
                  <c:v>0.89100864138262104</c:v>
                </c:pt>
                <c:pt idx="338">
                  <c:v>0.93417450792126733</c:v>
                </c:pt>
                <c:pt idx="339">
                  <c:v>0.98504632741238585</c:v>
                </c:pt>
                <c:pt idx="340">
                  <c:v>1.1226884301488236</c:v>
                </c:pt>
                <c:pt idx="341">
                  <c:v>1.2365235237638021</c:v>
                </c:pt>
                <c:pt idx="342">
                  <c:v>1.2249959193470954</c:v>
                </c:pt>
                <c:pt idx="343">
                  <c:v>1.1968034085453669</c:v>
                </c:pt>
                <c:pt idx="344">
                  <c:v>1.1491893903024479</c:v>
                </c:pt>
                <c:pt idx="345">
                  <c:v>1.0659901584253477</c:v>
                </c:pt>
                <c:pt idx="346">
                  <c:v>0.99275228036485819</c:v>
                </c:pt>
                <c:pt idx="347">
                  <c:v>0.99068482957273163</c:v>
                </c:pt>
                <c:pt idx="348">
                  <c:v>0.94833341334613519</c:v>
                </c:pt>
                <c:pt idx="349">
                  <c:v>0.90923979836773861</c:v>
                </c:pt>
                <c:pt idx="350">
                  <c:v>0.9083626980316849</c:v>
                </c:pt>
                <c:pt idx="351">
                  <c:v>0.92277220355256828</c:v>
                </c:pt>
                <c:pt idx="352">
                  <c:v>0.88981829092654807</c:v>
                </c:pt>
                <c:pt idx="353">
                  <c:v>0.92252160345655287</c:v>
                </c:pt>
                <c:pt idx="354">
                  <c:v>0.92665650504080621</c:v>
                </c:pt>
                <c:pt idx="355">
                  <c:v>0.88455568891022551</c:v>
                </c:pt>
                <c:pt idx="356">
                  <c:v>0.81620451272203531</c:v>
                </c:pt>
                <c:pt idx="357">
                  <c:v>0.7539930388862216</c:v>
                </c:pt>
                <c:pt idx="358">
                  <c:v>0.72442222755640895</c:v>
                </c:pt>
                <c:pt idx="359">
                  <c:v>0.71063922227556398</c:v>
                </c:pt>
                <c:pt idx="360">
                  <c:v>0.71778132501200176</c:v>
                </c:pt>
                <c:pt idx="361">
                  <c:v>0.7050007201152183</c:v>
                </c:pt>
                <c:pt idx="362">
                  <c:v>0.71991142582813239</c:v>
                </c:pt>
                <c:pt idx="363">
                  <c:v>0.65826380220835323</c:v>
                </c:pt>
                <c:pt idx="364">
                  <c:v>0.64968074891982697</c:v>
                </c:pt>
                <c:pt idx="365">
                  <c:v>0.62712674027844439</c:v>
                </c:pt>
                <c:pt idx="366">
                  <c:v>0.65162289966394615</c:v>
                </c:pt>
                <c:pt idx="367">
                  <c:v>0.66578180508881402</c:v>
                </c:pt>
                <c:pt idx="368">
                  <c:v>0.68501536245799322</c:v>
                </c:pt>
                <c:pt idx="369">
                  <c:v>0.71439822371579431</c:v>
                </c:pt>
                <c:pt idx="370">
                  <c:v>0.70136701872299567</c:v>
                </c:pt>
                <c:pt idx="371">
                  <c:v>0.70155496879500723</c:v>
                </c:pt>
                <c:pt idx="372">
                  <c:v>0.69303456553048493</c:v>
                </c:pt>
                <c:pt idx="373">
                  <c:v>0.68990206433029277</c:v>
                </c:pt>
                <c:pt idx="374">
                  <c:v>0.74158833413346104</c:v>
                </c:pt>
                <c:pt idx="375">
                  <c:v>0.74622443590974541</c:v>
                </c:pt>
                <c:pt idx="376">
                  <c:v>0.75574723955832923</c:v>
                </c:pt>
                <c:pt idx="377">
                  <c:v>0.71333317330772916</c:v>
                </c:pt>
                <c:pt idx="378">
                  <c:v>0.70456216994719145</c:v>
                </c:pt>
                <c:pt idx="379">
                  <c:v>0.70042726836293789</c:v>
                </c:pt>
                <c:pt idx="380">
                  <c:v>0.67474075852136328</c:v>
                </c:pt>
                <c:pt idx="381">
                  <c:v>0.63727604416706651</c:v>
                </c:pt>
                <c:pt idx="382">
                  <c:v>0.63276524243879007</c:v>
                </c:pt>
                <c:pt idx="383">
                  <c:v>0.63176284205472855</c:v>
                </c:pt>
                <c:pt idx="384">
                  <c:v>0.62950744119059043</c:v>
                </c:pt>
                <c:pt idx="385">
                  <c:v>0.5837102736437827</c:v>
                </c:pt>
                <c:pt idx="386">
                  <c:v>0.57230796927508387</c:v>
                </c:pt>
                <c:pt idx="387">
                  <c:v>0.60488598175708108</c:v>
                </c:pt>
                <c:pt idx="388">
                  <c:v>0.67060585693710995</c:v>
                </c:pt>
                <c:pt idx="389">
                  <c:v>0.67499135861737858</c:v>
                </c:pt>
                <c:pt idx="390">
                  <c:v>0.67799855976956291</c:v>
                </c:pt>
                <c:pt idx="391">
                  <c:v>0.68113106096975495</c:v>
                </c:pt>
                <c:pt idx="392">
                  <c:v>0.63683749399903966</c:v>
                </c:pt>
                <c:pt idx="393">
                  <c:v>0.62712674027844439</c:v>
                </c:pt>
                <c:pt idx="394">
                  <c:v>0.58878492558809392</c:v>
                </c:pt>
                <c:pt idx="395">
                  <c:v>0.53672275564090255</c:v>
                </c:pt>
                <c:pt idx="396">
                  <c:v>0.60256793086893889</c:v>
                </c:pt>
                <c:pt idx="397">
                  <c:v>0.61353168506961098</c:v>
                </c:pt>
                <c:pt idx="398">
                  <c:v>0.60068843014882367</c:v>
                </c:pt>
                <c:pt idx="399">
                  <c:v>0.61447143542966853</c:v>
                </c:pt>
                <c:pt idx="400">
                  <c:v>0.59392222755640889</c:v>
                </c:pt>
                <c:pt idx="401">
                  <c:v>0.63940614498319726</c:v>
                </c:pt>
                <c:pt idx="402">
                  <c:v>0.62994599135861717</c:v>
                </c:pt>
                <c:pt idx="403">
                  <c:v>0.62186413826212172</c:v>
                </c:pt>
                <c:pt idx="404">
                  <c:v>0.58402352376380195</c:v>
                </c:pt>
                <c:pt idx="405">
                  <c:v>0.5543274123859816</c:v>
                </c:pt>
                <c:pt idx="406">
                  <c:v>0.56435141622659624</c:v>
                </c:pt>
                <c:pt idx="407">
                  <c:v>0.52795175228036462</c:v>
                </c:pt>
                <c:pt idx="408">
                  <c:v>0.52024579932789228</c:v>
                </c:pt>
                <c:pt idx="409">
                  <c:v>0.53302640422467584</c:v>
                </c:pt>
                <c:pt idx="410">
                  <c:v>0.56641886701872279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A5-463B-8EA9-646FC9B9E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'015C'!$S$14:$S$903</c:f>
              <c:numCache>
                <c:formatCode>0.0</c:formatCode>
                <c:ptCount val="890"/>
                <c:pt idx="0">
                  <c:v>0.65688667963042524</c:v>
                </c:pt>
                <c:pt idx="1">
                  <c:v>0.67223449924795908</c:v>
                </c:pt>
                <c:pt idx="2">
                  <c:v>0.77659967264718544</c:v>
                </c:pt>
                <c:pt idx="3">
                  <c:v>0.83492138719381181</c:v>
                </c:pt>
                <c:pt idx="4">
                  <c:v>0.82878225934679883</c:v>
                </c:pt>
                <c:pt idx="5">
                  <c:v>0.91166048528147847</c:v>
                </c:pt>
                <c:pt idx="6">
                  <c:v>0.95770394413407745</c:v>
                </c:pt>
                <c:pt idx="7">
                  <c:v>1.0528604257627843</c:v>
                </c:pt>
                <c:pt idx="8">
                  <c:v>1.1418777795444781</c:v>
                </c:pt>
                <c:pt idx="9">
                  <c:v>0.84719964288783789</c:v>
                </c:pt>
                <c:pt idx="10">
                  <c:v>0.43894764106145268</c:v>
                </c:pt>
                <c:pt idx="11">
                  <c:v>1.4273472244305967</c:v>
                </c:pt>
                <c:pt idx="12">
                  <c:v>1.9706600388912761</c:v>
                </c:pt>
                <c:pt idx="13">
                  <c:v>2.7810249146970345</c:v>
                </c:pt>
                <c:pt idx="14">
                  <c:v>2.3574250932531156</c:v>
                </c:pt>
                <c:pt idx="15">
                  <c:v>2.1241382350666091</c:v>
                </c:pt>
                <c:pt idx="16">
                  <c:v>1.2800081561022776</c:v>
                </c:pt>
                <c:pt idx="17">
                  <c:v>1.6698427743876236</c:v>
                </c:pt>
                <c:pt idx="18">
                  <c:v>1.1541560352385041</c:v>
                </c:pt>
                <c:pt idx="19">
                  <c:v>1.1234603960034379</c:v>
                </c:pt>
                <c:pt idx="20">
                  <c:v>0</c:v>
                </c:pt>
                <c:pt idx="21">
                  <c:v>1.2615907725612374</c:v>
                </c:pt>
                <c:pt idx="22">
                  <c:v>2.8884596520197672</c:v>
                </c:pt>
                <c:pt idx="23">
                  <c:v>2.5201119811989683</c:v>
                </c:pt>
                <c:pt idx="24">
                  <c:v>3.0879813070477007</c:v>
                </c:pt>
                <c:pt idx="25">
                  <c:v>2.6490336659862477</c:v>
                </c:pt>
                <c:pt idx="26">
                  <c:v>3.1585812772883539</c:v>
                </c:pt>
                <c:pt idx="27">
                  <c:v>3.5269289481091537</c:v>
                </c:pt>
                <c:pt idx="28">
                  <c:v>4.5767198099484308</c:v>
                </c:pt>
                <c:pt idx="29">
                  <c:v>4.6135545770305102</c:v>
                </c:pt>
                <c:pt idx="30">
                  <c:v>5.657206311022775</c:v>
                </c:pt>
                <c:pt idx="31">
                  <c:v>4.9542761725397497</c:v>
                </c:pt>
                <c:pt idx="32">
                  <c:v>4.5337459150193391</c:v>
                </c:pt>
                <c:pt idx="33">
                  <c:v>5.0095283231628693</c:v>
                </c:pt>
                <c:pt idx="34">
                  <c:v>5.4055020692952285</c:v>
                </c:pt>
                <c:pt idx="35">
                  <c:v>5.853658402127202</c:v>
                </c:pt>
                <c:pt idx="36">
                  <c:v>6.7990840905672538</c:v>
                </c:pt>
                <c:pt idx="37">
                  <c:v>9.2271091540610222</c:v>
                </c:pt>
                <c:pt idx="38">
                  <c:v>9.8870653976149541</c:v>
                </c:pt>
                <c:pt idx="39">
                  <c:v>3.7111027835195531</c:v>
                </c:pt>
                <c:pt idx="40">
                  <c:v>5.5129368066179625</c:v>
                </c:pt>
                <c:pt idx="41">
                  <c:v>7.9317531783412116</c:v>
                </c:pt>
                <c:pt idx="42">
                  <c:v>7.9962140207348522</c:v>
                </c:pt>
                <c:pt idx="43">
                  <c:v>7.2196143480876671</c:v>
                </c:pt>
                <c:pt idx="44">
                  <c:v>7.1459448139235056</c:v>
                </c:pt>
                <c:pt idx="45">
                  <c:v>7.204266528470133</c:v>
                </c:pt>
                <c:pt idx="46">
                  <c:v>7.1398056860764925</c:v>
                </c:pt>
                <c:pt idx="47">
                  <c:v>7.0231622569832401</c:v>
                </c:pt>
                <c:pt idx="48">
                  <c:v>7.2748664987107858</c:v>
                </c:pt>
                <c:pt idx="49">
                  <c:v>7.6155880942200254</c:v>
                </c:pt>
                <c:pt idx="50">
                  <c:v>7.4651794619681988</c:v>
                </c:pt>
                <c:pt idx="51">
                  <c:v>7.584892454984959</c:v>
                </c:pt>
                <c:pt idx="52">
                  <c:v>7.7199532676192533</c:v>
                </c:pt>
                <c:pt idx="53">
                  <c:v>7.879570591641599</c:v>
                </c:pt>
                <c:pt idx="54">
                  <c:v>6.9709796702836266</c:v>
                </c:pt>
                <c:pt idx="55">
                  <c:v>9.2854308686076497</c:v>
                </c:pt>
                <c:pt idx="56">
                  <c:v>7.3761621081865059</c:v>
                </c:pt>
                <c:pt idx="57">
                  <c:v>5.9211888084443478</c:v>
                </c:pt>
                <c:pt idx="58">
                  <c:v>6.4153886001289209</c:v>
                </c:pt>
                <c:pt idx="59">
                  <c:v>5.6940410781048563</c:v>
                </c:pt>
                <c:pt idx="60">
                  <c:v>4.4263111776966042</c:v>
                </c:pt>
                <c:pt idx="61">
                  <c:v>3.9443896417060582</c:v>
                </c:pt>
                <c:pt idx="62">
                  <c:v>3.6312941215083798</c:v>
                </c:pt>
                <c:pt idx="63">
                  <c:v>3.6098071740438331</c:v>
                </c:pt>
                <c:pt idx="64">
                  <c:v>3.6067376101203261</c:v>
                </c:pt>
                <c:pt idx="65">
                  <c:v>3.6804071442844863</c:v>
                </c:pt>
                <c:pt idx="66">
                  <c:v>3.7141723474430597</c:v>
                </c:pt>
                <c:pt idx="67">
                  <c:v>5.0739891655565099</c:v>
                </c:pt>
                <c:pt idx="68">
                  <c:v>6.1943799976364415</c:v>
                </c:pt>
                <c:pt idx="69">
                  <c:v>6.7223449924795871</c:v>
                </c:pt>
                <c:pt idx="70">
                  <c:v>6.8942405721959599</c:v>
                </c:pt>
                <c:pt idx="71">
                  <c:v>7.0661361519123345</c:v>
                </c:pt>
                <c:pt idx="72">
                  <c:v>9.0674918300386746</c:v>
                </c:pt>
                <c:pt idx="73">
                  <c:v>9.2578047932960903</c:v>
                </c:pt>
                <c:pt idx="74">
                  <c:v>9.211761334443489</c:v>
                </c:pt>
                <c:pt idx="75">
                  <c:v>9.2393874097550484</c:v>
                </c:pt>
                <c:pt idx="76">
                  <c:v>9.4573264483240216</c:v>
                </c:pt>
                <c:pt idx="77">
                  <c:v>9.6169437723463673</c:v>
                </c:pt>
                <c:pt idx="78">
                  <c:v>9.8379523748388458</c:v>
                </c:pt>
                <c:pt idx="79">
                  <c:v>7.8979879751826374</c:v>
                </c:pt>
                <c:pt idx="80">
                  <c:v>3.0910508709712072</c:v>
                </c:pt>
                <c:pt idx="81">
                  <c:v>1.1388082156209705</c:v>
                </c:pt>
                <c:pt idx="82">
                  <c:v>5.9365366280618819</c:v>
                </c:pt>
                <c:pt idx="83">
                  <c:v>8.0299792238934238</c:v>
                </c:pt>
                <c:pt idx="84">
                  <c:v>5.8904931692092832</c:v>
                </c:pt>
                <c:pt idx="85">
                  <c:v>6.4092494722819069</c:v>
                </c:pt>
                <c:pt idx="86">
                  <c:v>6.7284841203265993</c:v>
                </c:pt>
                <c:pt idx="87">
                  <c:v>6.9709796702836266</c:v>
                </c:pt>
                <c:pt idx="88">
                  <c:v>7.3853707999570259</c:v>
                </c:pt>
                <c:pt idx="89">
                  <c:v>7.7813445460893869</c:v>
                </c:pt>
                <c:pt idx="90">
                  <c:v>8.3522834358616258</c:v>
                </c:pt>
                <c:pt idx="91">
                  <c:v>8.8587614832402224</c:v>
                </c:pt>
                <c:pt idx="92">
                  <c:v>9.2762221768371305</c:v>
                </c:pt>
                <c:pt idx="93">
                  <c:v>7.7291619593897716</c:v>
                </c:pt>
                <c:pt idx="94">
                  <c:v>7.4529012062741726</c:v>
                </c:pt>
                <c:pt idx="95">
                  <c:v>7.667770680919638</c:v>
                </c:pt>
                <c:pt idx="96">
                  <c:v>7.7690662903953589</c:v>
                </c:pt>
                <c:pt idx="97">
                  <c:v>6.9924666177481729</c:v>
                </c:pt>
                <c:pt idx="98">
                  <c:v>8.1926661118392783</c:v>
                </c:pt>
                <c:pt idx="99">
                  <c:v>8.2970312852385035</c:v>
                </c:pt>
                <c:pt idx="100">
                  <c:v>9.1841352591319296</c:v>
                </c:pt>
                <c:pt idx="101">
                  <c:v>12.011203632681564</c:v>
                </c:pt>
                <c:pt idx="102">
                  <c:v>16.053819319939837</c:v>
                </c:pt>
                <c:pt idx="103">
                  <c:v>16.704566871723248</c:v>
                </c:pt>
                <c:pt idx="104">
                  <c:v>16.956271113450793</c:v>
                </c:pt>
                <c:pt idx="105">
                  <c:v>17.395218754512246</c:v>
                </c:pt>
                <c:pt idx="106">
                  <c:v>17.631575176622256</c:v>
                </c:pt>
                <c:pt idx="107">
                  <c:v>17.910905493661367</c:v>
                </c:pt>
                <c:pt idx="108">
                  <c:v>17.926253313278899</c:v>
                </c:pt>
                <c:pt idx="109">
                  <c:v>18.313018367640737</c:v>
                </c:pt>
                <c:pt idx="110">
                  <c:v>18.423522668886974</c:v>
                </c:pt>
                <c:pt idx="111">
                  <c:v>18.573931301138803</c:v>
                </c:pt>
                <c:pt idx="112">
                  <c:v>18.758105136549204</c:v>
                </c:pt>
                <c:pt idx="113">
                  <c:v>18.972974611194669</c:v>
                </c:pt>
                <c:pt idx="114">
                  <c:v>19.117244115599483</c:v>
                </c:pt>
                <c:pt idx="115">
                  <c:v>19.408852688332615</c:v>
                </c:pt>
                <c:pt idx="116">
                  <c:v>19.448757019338199</c:v>
                </c:pt>
                <c:pt idx="117">
                  <c:v>19.734226464224321</c:v>
                </c:pt>
                <c:pt idx="118">
                  <c:v>19.657487366136657</c:v>
                </c:pt>
                <c:pt idx="119">
                  <c:v>15.495158685861622</c:v>
                </c:pt>
                <c:pt idx="120">
                  <c:v>18.67829647453803</c:v>
                </c:pt>
                <c:pt idx="121">
                  <c:v>19.325974462397941</c:v>
                </c:pt>
                <c:pt idx="122">
                  <c:v>18.751966008702187</c:v>
                </c:pt>
                <c:pt idx="123">
                  <c:v>16.339288764825955</c:v>
                </c:pt>
                <c:pt idx="124">
                  <c:v>16.897949398904167</c:v>
                </c:pt>
                <c:pt idx="125">
                  <c:v>17.309270964654061</c:v>
                </c:pt>
                <c:pt idx="126">
                  <c:v>17.680688199398364</c:v>
                </c:pt>
                <c:pt idx="127">
                  <c:v>17.904766365814353</c:v>
                </c:pt>
                <c:pt idx="128">
                  <c:v>18.306879239793727</c:v>
                </c:pt>
                <c:pt idx="129">
                  <c:v>18.472635691663086</c:v>
                </c:pt>
                <c:pt idx="130">
                  <c:v>18.847122490330896</c:v>
                </c:pt>
                <c:pt idx="131">
                  <c:v>19.264583183927801</c:v>
                </c:pt>
                <c:pt idx="132">
                  <c:v>19.642139546519118</c:v>
                </c:pt>
                <c:pt idx="133">
                  <c:v>19.89077422432316</c:v>
                </c:pt>
                <c:pt idx="134">
                  <c:v>19.985930705951869</c:v>
                </c:pt>
                <c:pt idx="135">
                  <c:v>20.461713114095399</c:v>
                </c:pt>
                <c:pt idx="136">
                  <c:v>20.670443460893853</c:v>
                </c:pt>
                <c:pt idx="137">
                  <c:v>20.167034977438757</c:v>
                </c:pt>
                <c:pt idx="138">
                  <c:v>20.710347791899444</c:v>
                </c:pt>
                <c:pt idx="139">
                  <c:v>21.032652003867643</c:v>
                </c:pt>
                <c:pt idx="140">
                  <c:v>22.208294986570689</c:v>
                </c:pt>
                <c:pt idx="141">
                  <c:v>22.46306879222174</c:v>
                </c:pt>
                <c:pt idx="142">
                  <c:v>22.696355650408247</c:v>
                </c:pt>
                <c:pt idx="143">
                  <c:v>22.960338147829823</c:v>
                </c:pt>
                <c:pt idx="144">
                  <c:v>23.150651111087239</c:v>
                </c:pt>
                <c:pt idx="145">
                  <c:v>23.30105974333906</c:v>
                </c:pt>
                <c:pt idx="146">
                  <c:v>23.411564044585297</c:v>
                </c:pt>
                <c:pt idx="147">
                  <c:v>23.740007384400514</c:v>
                </c:pt>
                <c:pt idx="148">
                  <c:v>23.693963925547912</c:v>
                </c:pt>
                <c:pt idx="149">
                  <c:v>23.632572647077783</c:v>
                </c:pt>
                <c:pt idx="150">
                  <c:v>21.30891275698324</c:v>
                </c:pt>
                <c:pt idx="151">
                  <c:v>18.850192054254403</c:v>
                </c:pt>
                <c:pt idx="152">
                  <c:v>20.406460963472281</c:v>
                </c:pt>
                <c:pt idx="153">
                  <c:v>21.044930259561664</c:v>
                </c:pt>
                <c:pt idx="154">
                  <c:v>21.689538683498068</c:v>
                </c:pt>
                <c:pt idx="155">
                  <c:v>22.220573242264717</c:v>
                </c:pt>
                <c:pt idx="156">
                  <c:v>22.582781785238502</c:v>
                </c:pt>
                <c:pt idx="157">
                  <c:v>22.994103350988393</c:v>
                </c:pt>
                <c:pt idx="158">
                  <c:v>23.187485878169316</c:v>
                </c:pt>
                <c:pt idx="159">
                  <c:v>23.721590000859475</c:v>
                </c:pt>
                <c:pt idx="160">
                  <c:v>23.838233429952723</c:v>
                </c:pt>
                <c:pt idx="161">
                  <c:v>24.123702874838845</c:v>
                </c:pt>
                <c:pt idx="162">
                  <c:v>24.630180922217445</c:v>
                </c:pt>
                <c:pt idx="163">
                  <c:v>25.142798097443059</c:v>
                </c:pt>
                <c:pt idx="164">
                  <c:v>25.495797948646324</c:v>
                </c:pt>
                <c:pt idx="165">
                  <c:v>25.52035446003438</c:v>
                </c:pt>
                <c:pt idx="166">
                  <c:v>25.815032596691015</c:v>
                </c:pt>
                <c:pt idx="167">
                  <c:v>25.888702130855172</c:v>
                </c:pt>
                <c:pt idx="168">
                  <c:v>27.564684033089812</c:v>
                </c:pt>
                <c:pt idx="169">
                  <c:v>27.389718889449934</c:v>
                </c:pt>
                <c:pt idx="170">
                  <c:v>27.797970891276321</c:v>
                </c:pt>
                <c:pt idx="171">
                  <c:v>28.166318562097118</c:v>
                </c:pt>
                <c:pt idx="172">
                  <c:v>27.939170831757622</c:v>
                </c:pt>
                <c:pt idx="173">
                  <c:v>27.487944935002147</c:v>
                </c:pt>
                <c:pt idx="174">
                  <c:v>27.515571010313707</c:v>
                </c:pt>
                <c:pt idx="175">
                  <c:v>27.328327610979802</c:v>
                </c:pt>
                <c:pt idx="176">
                  <c:v>26.745110465513537</c:v>
                </c:pt>
                <c:pt idx="177">
                  <c:v>27.355953686291357</c:v>
                </c:pt>
                <c:pt idx="178">
                  <c:v>28.043536005156849</c:v>
                </c:pt>
                <c:pt idx="179">
                  <c:v>29.734865727009023</c:v>
                </c:pt>
                <c:pt idx="180">
                  <c:v>29.124022506231199</c:v>
                </c:pt>
                <c:pt idx="181">
                  <c:v>29.222248551783409</c:v>
                </c:pt>
                <c:pt idx="182">
                  <c:v>29.541483199828104</c:v>
                </c:pt>
                <c:pt idx="183">
                  <c:v>29.489300613128488</c:v>
                </c:pt>
                <c:pt idx="184">
                  <c:v>29.197692040395356</c:v>
                </c:pt>
                <c:pt idx="185">
                  <c:v>29.486231049204985</c:v>
                </c:pt>
                <c:pt idx="186">
                  <c:v>30.051030811130207</c:v>
                </c:pt>
                <c:pt idx="187">
                  <c:v>30.548300166738287</c:v>
                </c:pt>
                <c:pt idx="188">
                  <c:v>31.067056469810911</c:v>
                </c:pt>
                <c:pt idx="189">
                  <c:v>31.413917193167169</c:v>
                </c:pt>
                <c:pt idx="190">
                  <c:v>31.395499809626127</c:v>
                </c:pt>
                <c:pt idx="191">
                  <c:v>27.159501595186928</c:v>
                </c:pt>
                <c:pt idx="192">
                  <c:v>27.776483943811776</c:v>
                </c:pt>
                <c:pt idx="193">
                  <c:v>28.104927283626989</c:v>
                </c:pt>
                <c:pt idx="194">
                  <c:v>28.614474894929092</c:v>
                </c:pt>
                <c:pt idx="195">
                  <c:v>29.191552912548339</c:v>
                </c:pt>
                <c:pt idx="196">
                  <c:v>29.882204795337341</c:v>
                </c:pt>
                <c:pt idx="197">
                  <c:v>30.250552466158137</c:v>
                </c:pt>
                <c:pt idx="198">
                  <c:v>30.833769611624408</c:v>
                </c:pt>
                <c:pt idx="199">
                  <c:v>32.70927316888698</c:v>
                </c:pt>
                <c:pt idx="200">
                  <c:v>33.065342584013749</c:v>
                </c:pt>
                <c:pt idx="201">
                  <c:v>29.860717847872795</c:v>
                </c:pt>
                <c:pt idx="202">
                  <c:v>30.532952347120759</c:v>
                </c:pt>
                <c:pt idx="203">
                  <c:v>31.22360422990975</c:v>
                </c:pt>
                <c:pt idx="204">
                  <c:v>31.641064923506661</c:v>
                </c:pt>
                <c:pt idx="205">
                  <c:v>32.340925498066177</c:v>
                </c:pt>
                <c:pt idx="206">
                  <c:v>33.092968659325308</c:v>
                </c:pt>
                <c:pt idx="207">
                  <c:v>33.64855972948002</c:v>
                </c:pt>
                <c:pt idx="208">
                  <c:v>34.369907251504081</c:v>
                </c:pt>
                <c:pt idx="209">
                  <c:v>34.811924456489038</c:v>
                </c:pt>
                <c:pt idx="210">
                  <c:v>35.106602593145681</c:v>
                </c:pt>
                <c:pt idx="211">
                  <c:v>34.833411403953576</c:v>
                </c:pt>
                <c:pt idx="212">
                  <c:v>35.567037181671672</c:v>
                </c:pt>
                <c:pt idx="213">
                  <c:v>35.720515377847015</c:v>
                </c:pt>
                <c:pt idx="214">
                  <c:v>26.19872808712935</c:v>
                </c:pt>
                <c:pt idx="215">
                  <c:v>24.452146214654057</c:v>
                </c:pt>
                <c:pt idx="216">
                  <c:v>27.466457987537595</c:v>
                </c:pt>
                <c:pt idx="217">
                  <c:v>28.519318413300383</c:v>
                </c:pt>
                <c:pt idx="218">
                  <c:v>29.384935439729261</c:v>
                </c:pt>
                <c:pt idx="219">
                  <c:v>30.001917788354103</c:v>
                </c:pt>
                <c:pt idx="220">
                  <c:v>31.067056469810911</c:v>
                </c:pt>
                <c:pt idx="221">
                  <c:v>31.699386638053287</c:v>
                </c:pt>
                <c:pt idx="222">
                  <c:v>32.460638491082932</c:v>
                </c:pt>
                <c:pt idx="223">
                  <c:v>32.991673049849595</c:v>
                </c:pt>
                <c:pt idx="224">
                  <c:v>33.602516270627419</c:v>
                </c:pt>
                <c:pt idx="225">
                  <c:v>36.306802087236775</c:v>
                </c:pt>
                <c:pt idx="226">
                  <c:v>34.910150502041247</c:v>
                </c:pt>
                <c:pt idx="227">
                  <c:v>34.234846438869795</c:v>
                </c:pt>
                <c:pt idx="228">
                  <c:v>34.204150799634718</c:v>
                </c:pt>
                <c:pt idx="229">
                  <c:v>34.458924605285766</c:v>
                </c:pt>
                <c:pt idx="230">
                  <c:v>34.934707013429311</c:v>
                </c:pt>
                <c:pt idx="231">
                  <c:v>35.563967617748176</c:v>
                </c:pt>
                <c:pt idx="232">
                  <c:v>35.788045784164154</c:v>
                </c:pt>
                <c:pt idx="233">
                  <c:v>35.834089243016756</c:v>
                </c:pt>
                <c:pt idx="234">
                  <c:v>36.005984822733126</c:v>
                </c:pt>
                <c:pt idx="235">
                  <c:v>36.460280283412118</c:v>
                </c:pt>
                <c:pt idx="236">
                  <c:v>37.061914812419424</c:v>
                </c:pt>
                <c:pt idx="237">
                  <c:v>37.365801640846584</c:v>
                </c:pt>
                <c:pt idx="238">
                  <c:v>37.73414931166738</c:v>
                </c:pt>
                <c:pt idx="239">
                  <c:v>37.973575297700897</c:v>
                </c:pt>
                <c:pt idx="240">
                  <c:v>38.409453374838861</c:v>
                </c:pt>
                <c:pt idx="241">
                  <c:v>38.826914068435762</c:v>
                </c:pt>
                <c:pt idx="242">
                  <c:v>39.161496536097978</c:v>
                </c:pt>
                <c:pt idx="243">
                  <c:v>39.996417923291794</c:v>
                </c:pt>
                <c:pt idx="244">
                  <c:v>40.548939429522996</c:v>
                </c:pt>
                <c:pt idx="245">
                  <c:v>40.923426228190806</c:v>
                </c:pt>
                <c:pt idx="246">
                  <c:v>40.917287100343785</c:v>
                </c:pt>
                <c:pt idx="247">
                  <c:v>41.491295554039546</c:v>
                </c:pt>
                <c:pt idx="248">
                  <c:v>41.577243343897727</c:v>
                </c:pt>
                <c:pt idx="249">
                  <c:v>41.518921629351098</c:v>
                </c:pt>
                <c:pt idx="250">
                  <c:v>41.334747793940693</c:v>
                </c:pt>
                <c:pt idx="251">
                  <c:v>40.994026198431456</c:v>
                </c:pt>
                <c:pt idx="252">
                  <c:v>40.005626615062312</c:v>
                </c:pt>
                <c:pt idx="253">
                  <c:v>40.972539250966911</c:v>
                </c:pt>
                <c:pt idx="254">
                  <c:v>42.286312610227768</c:v>
                </c:pt>
                <c:pt idx="255">
                  <c:v>42.427512550709068</c:v>
                </c:pt>
                <c:pt idx="256">
                  <c:v>42.848042808229486</c:v>
                </c:pt>
                <c:pt idx="257">
                  <c:v>43.059842718951444</c:v>
                </c:pt>
                <c:pt idx="258">
                  <c:v>42.995381876557801</c:v>
                </c:pt>
                <c:pt idx="259">
                  <c:v>43.409773006231205</c:v>
                </c:pt>
                <c:pt idx="260">
                  <c:v>43.056773155027933</c:v>
                </c:pt>
                <c:pt idx="261">
                  <c:v>43.314616524602499</c:v>
                </c:pt>
                <c:pt idx="262">
                  <c:v>43.535625127094974</c:v>
                </c:pt>
                <c:pt idx="263">
                  <c:v>42.436721242479592</c:v>
                </c:pt>
                <c:pt idx="264">
                  <c:v>43.013799260098843</c:v>
                </c:pt>
                <c:pt idx="265">
                  <c:v>43.449677337236793</c:v>
                </c:pt>
                <c:pt idx="266">
                  <c:v>43.814955444134078</c:v>
                </c:pt>
                <c:pt idx="267">
                  <c:v>44.035964046626553</c:v>
                </c:pt>
                <c:pt idx="268">
                  <c:v>44.33985087505372</c:v>
                </c:pt>
                <c:pt idx="269">
                  <c:v>45.005946246454663</c:v>
                </c:pt>
                <c:pt idx="270">
                  <c:v>45.383502609045976</c:v>
                </c:pt>
                <c:pt idx="271">
                  <c:v>45.423406940051564</c:v>
                </c:pt>
                <c:pt idx="272">
                  <c:v>45.942163243124192</c:v>
                </c:pt>
                <c:pt idx="273">
                  <c:v>46.11712838676408</c:v>
                </c:pt>
                <c:pt idx="274">
                  <c:v>45.487867782445207</c:v>
                </c:pt>
                <c:pt idx="275">
                  <c:v>45.6229285950795</c:v>
                </c:pt>
                <c:pt idx="276">
                  <c:v>46.064945800064464</c:v>
                </c:pt>
                <c:pt idx="277">
                  <c:v>46.319719605715513</c:v>
                </c:pt>
                <c:pt idx="278">
                  <c:v>45.868493708960038</c:v>
                </c:pt>
                <c:pt idx="279">
                  <c:v>46.092571875376024</c:v>
                </c:pt>
                <c:pt idx="280">
                  <c:v>46.399528267726694</c:v>
                </c:pt>
                <c:pt idx="281">
                  <c:v>46.731041171465414</c:v>
                </c:pt>
                <c:pt idx="282">
                  <c:v>46.884519367640742</c:v>
                </c:pt>
                <c:pt idx="283">
                  <c:v>48.275031824989263</c:v>
                </c:pt>
                <c:pt idx="284">
                  <c:v>46.304371786097981</c:v>
                </c:pt>
                <c:pt idx="285">
                  <c:v>46.528449952513967</c:v>
                </c:pt>
                <c:pt idx="286">
                  <c:v>46.285954402556939</c:v>
                </c:pt>
                <c:pt idx="287">
                  <c:v>46.556076027825526</c:v>
                </c:pt>
                <c:pt idx="288">
                  <c:v>47.252867038461545</c:v>
                </c:pt>
                <c:pt idx="289">
                  <c:v>47.157710556832832</c:v>
                </c:pt>
                <c:pt idx="290">
                  <c:v>48.225918802213144</c:v>
                </c:pt>
                <c:pt idx="291">
                  <c:v>49.235805333046841</c:v>
                </c:pt>
                <c:pt idx="292">
                  <c:v>50.196578841104433</c:v>
                </c:pt>
                <c:pt idx="293">
                  <c:v>51.577882606682422</c:v>
                </c:pt>
                <c:pt idx="294">
                  <c:v>51.114378454232913</c:v>
                </c:pt>
                <c:pt idx="295">
                  <c:v>51.080613251074347</c:v>
                </c:pt>
                <c:pt idx="296">
                  <c:v>50.927135054899011</c:v>
                </c:pt>
                <c:pt idx="297">
                  <c:v>51.138934965620969</c:v>
                </c:pt>
                <c:pt idx="298">
                  <c:v>51.372221823807479</c:v>
                </c:pt>
                <c:pt idx="299">
                  <c:v>53.668255638590466</c:v>
                </c:pt>
                <c:pt idx="300">
                  <c:v>53.542403517726683</c:v>
                </c:pt>
                <c:pt idx="301">
                  <c:v>52.750456025461965</c:v>
                </c:pt>
                <c:pt idx="302">
                  <c:v>53.281490584228621</c:v>
                </c:pt>
                <c:pt idx="303">
                  <c:v>53.161777591211866</c:v>
                </c:pt>
                <c:pt idx="304">
                  <c:v>54.036603309411255</c:v>
                </c:pt>
                <c:pt idx="305">
                  <c:v>46.939771518263861</c:v>
                </c:pt>
                <c:pt idx="306">
                  <c:v>46.973536721422434</c:v>
                </c:pt>
                <c:pt idx="307">
                  <c:v>44.966041915449075</c:v>
                </c:pt>
                <c:pt idx="308">
                  <c:v>41.718443284379028</c:v>
                </c:pt>
                <c:pt idx="309">
                  <c:v>39.28120952911474</c:v>
                </c:pt>
                <c:pt idx="310">
                  <c:v>33.28328162258272</c:v>
                </c:pt>
                <c:pt idx="311">
                  <c:v>30.136978600988392</c:v>
                </c:pt>
                <c:pt idx="312">
                  <c:v>30.677221851525566</c:v>
                </c:pt>
                <c:pt idx="313">
                  <c:v>31.060917341963901</c:v>
                </c:pt>
                <c:pt idx="314">
                  <c:v>29.341961544800171</c:v>
                </c:pt>
                <c:pt idx="315">
                  <c:v>28.479414082294795</c:v>
                </c:pt>
                <c:pt idx="316">
                  <c:v>28.568431436076487</c:v>
                </c:pt>
                <c:pt idx="317">
                  <c:v>30.04182211935969</c:v>
                </c:pt>
                <c:pt idx="318">
                  <c:v>31.582743208960032</c:v>
                </c:pt>
                <c:pt idx="319">
                  <c:v>32.070803872797583</c:v>
                </c:pt>
                <c:pt idx="320">
                  <c:v>30.600482753437902</c:v>
                </c:pt>
                <c:pt idx="321">
                  <c:v>30.026474299742155</c:v>
                </c:pt>
                <c:pt idx="322">
                  <c:v>31.156073823592603</c:v>
                </c:pt>
                <c:pt idx="323">
                  <c:v>31.812960503223032</c:v>
                </c:pt>
                <c:pt idx="324">
                  <c:v>32.242699452513961</c:v>
                </c:pt>
                <c:pt idx="325">
                  <c:v>30.330361128169312</c:v>
                </c:pt>
                <c:pt idx="326">
                  <c:v>28.79557916641598</c:v>
                </c:pt>
                <c:pt idx="327">
                  <c:v>27.30991022743876</c:v>
                </c:pt>
                <c:pt idx="328">
                  <c:v>27.365162378061875</c:v>
                </c:pt>
                <c:pt idx="329">
                  <c:v>27.638353567253972</c:v>
                </c:pt>
                <c:pt idx="330">
                  <c:v>27.589240544477864</c:v>
                </c:pt>
                <c:pt idx="331">
                  <c:v>24.056172468521698</c:v>
                </c:pt>
                <c:pt idx="332">
                  <c:v>23.967155114740006</c:v>
                </c:pt>
                <c:pt idx="333">
                  <c:v>22.699425214331757</c:v>
                </c:pt>
                <c:pt idx="334">
                  <c:v>21.98728638407821</c:v>
                </c:pt>
                <c:pt idx="335">
                  <c:v>19.982861142028359</c:v>
                </c:pt>
                <c:pt idx="336">
                  <c:v>19.353600537709493</c:v>
                </c:pt>
                <c:pt idx="337">
                  <c:v>18.54937478975075</c:v>
                </c:pt>
                <c:pt idx="338">
                  <c:v>18.092009765148259</c:v>
                </c:pt>
                <c:pt idx="339">
                  <c:v>18.521748714439187</c:v>
                </c:pt>
                <c:pt idx="340">
                  <c:v>19.236957108616238</c:v>
                </c:pt>
                <c:pt idx="341">
                  <c:v>19.639069982595615</c:v>
                </c:pt>
                <c:pt idx="342">
                  <c:v>19.648278674366136</c:v>
                </c:pt>
                <c:pt idx="343">
                  <c:v>19.7250177724538</c:v>
                </c:pt>
                <c:pt idx="344">
                  <c:v>19.645209110442629</c:v>
                </c:pt>
                <c:pt idx="345">
                  <c:v>19.804826434464974</c:v>
                </c:pt>
                <c:pt idx="346">
                  <c:v>19.390435304791573</c:v>
                </c:pt>
                <c:pt idx="347">
                  <c:v>19.556191756660937</c:v>
                </c:pt>
                <c:pt idx="348">
                  <c:v>19.387365740868066</c:v>
                </c:pt>
                <c:pt idx="349">
                  <c:v>19.464104838955734</c:v>
                </c:pt>
                <c:pt idx="350">
                  <c:v>19.583817831972492</c:v>
                </c:pt>
                <c:pt idx="351">
                  <c:v>19.743435155994842</c:v>
                </c:pt>
                <c:pt idx="352">
                  <c:v>19.734226464224321</c:v>
                </c:pt>
                <c:pt idx="353">
                  <c:v>19.777200359153415</c:v>
                </c:pt>
                <c:pt idx="354">
                  <c:v>19.752643847765363</c:v>
                </c:pt>
                <c:pt idx="355">
                  <c:v>19.801756870541467</c:v>
                </c:pt>
                <c:pt idx="356">
                  <c:v>19.820174254082509</c:v>
                </c:pt>
                <c:pt idx="357">
                  <c:v>19.912261171787708</c:v>
                </c:pt>
                <c:pt idx="358">
                  <c:v>20.044252420498495</c:v>
                </c:pt>
                <c:pt idx="359">
                  <c:v>20.845408604533734</c:v>
                </c:pt>
                <c:pt idx="360">
                  <c:v>20.477060933712931</c:v>
                </c:pt>
                <c:pt idx="361">
                  <c:v>20.805504273528147</c:v>
                </c:pt>
                <c:pt idx="362">
                  <c:v>20.716486919746455</c:v>
                </c:pt>
                <c:pt idx="363">
                  <c:v>20.698069536205409</c:v>
                </c:pt>
                <c:pt idx="364">
                  <c:v>20.900660755156853</c:v>
                </c:pt>
                <c:pt idx="365">
                  <c:v>21.256730170283625</c:v>
                </c:pt>
                <c:pt idx="366">
                  <c:v>21.354956215835838</c:v>
                </c:pt>
                <c:pt idx="367">
                  <c:v>21.569825690481306</c:v>
                </c:pt>
                <c:pt idx="368">
                  <c:v>21.830738623979375</c:v>
                </c:pt>
                <c:pt idx="369">
                  <c:v>22.331077543510958</c:v>
                </c:pt>
                <c:pt idx="370">
                  <c:v>22.521390506768366</c:v>
                </c:pt>
                <c:pt idx="371">
                  <c:v>22.696355650408247</c:v>
                </c:pt>
                <c:pt idx="372">
                  <c:v>22.800720823807474</c:v>
                </c:pt>
                <c:pt idx="373">
                  <c:v>23.024798990223459</c:v>
                </c:pt>
                <c:pt idx="374">
                  <c:v>23.058564193382033</c:v>
                </c:pt>
                <c:pt idx="375">
                  <c:v>23.239668464868931</c:v>
                </c:pt>
                <c:pt idx="376">
                  <c:v>23.334824946497633</c:v>
                </c:pt>
                <c:pt idx="377">
                  <c:v>23.43919011989686</c:v>
                </c:pt>
                <c:pt idx="378">
                  <c:v>23.592668316072196</c:v>
                </c:pt>
                <c:pt idx="379">
                  <c:v>23.608016135689727</c:v>
                </c:pt>
                <c:pt idx="380">
                  <c:v>23.767633459712076</c:v>
                </c:pt>
                <c:pt idx="381">
                  <c:v>23.847442121723244</c:v>
                </c:pt>
                <c:pt idx="382">
                  <c:v>24.003989881822083</c:v>
                </c:pt>
                <c:pt idx="383">
                  <c:v>24.449076650730554</c:v>
                </c:pt>
                <c:pt idx="384">
                  <c:v>24.507398365277176</c:v>
                </c:pt>
                <c:pt idx="385">
                  <c:v>24.559580951976791</c:v>
                </c:pt>
                <c:pt idx="386">
                  <c:v>24.808215629780833</c:v>
                </c:pt>
                <c:pt idx="387">
                  <c:v>25.31776324108294</c:v>
                </c:pt>
                <c:pt idx="388">
                  <c:v>25.652345708745159</c:v>
                </c:pt>
                <c:pt idx="389">
                  <c:v>25.879493439084658</c:v>
                </c:pt>
                <c:pt idx="390">
                  <c:v>26.106641169424151</c:v>
                </c:pt>
                <c:pt idx="391">
                  <c:v>27.985214290610227</c:v>
                </c:pt>
                <c:pt idx="392">
                  <c:v>28.22157071272024</c:v>
                </c:pt>
                <c:pt idx="393">
                  <c:v>27.558544905242798</c:v>
                </c:pt>
                <c:pt idx="394">
                  <c:v>28.255335915878813</c:v>
                </c:pt>
                <c:pt idx="395">
                  <c:v>28.899944339815207</c:v>
                </c:pt>
                <c:pt idx="396">
                  <c:v>29.222248551783409</c:v>
                </c:pt>
                <c:pt idx="397">
                  <c:v>29.900622178878383</c:v>
                </c:pt>
                <c:pt idx="398">
                  <c:v>30.351848075633864</c:v>
                </c:pt>
                <c:pt idx="399">
                  <c:v>30.968830424258698</c:v>
                </c:pt>
                <c:pt idx="400">
                  <c:v>31.56432582541899</c:v>
                </c:pt>
                <c:pt idx="401">
                  <c:v>31.917325676622259</c:v>
                </c:pt>
                <c:pt idx="402">
                  <c:v>32.178238610120324</c:v>
                </c:pt>
                <c:pt idx="403">
                  <c:v>32.64481232649333</c:v>
                </c:pt>
                <c:pt idx="404">
                  <c:v>32.776803575204127</c:v>
                </c:pt>
                <c:pt idx="405">
                  <c:v>33.430620690911041</c:v>
                </c:pt>
                <c:pt idx="406">
                  <c:v>33.550333683927803</c:v>
                </c:pt>
                <c:pt idx="407">
                  <c:v>33.989281324989257</c:v>
                </c:pt>
                <c:pt idx="408">
                  <c:v>34.075229114847431</c:v>
                </c:pt>
                <c:pt idx="409">
                  <c:v>34.093646498388473</c:v>
                </c:pt>
                <c:pt idx="410">
                  <c:v>34.851828787494618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41-4CD5-8253-D4921AD7608C}"/>
            </c:ext>
          </c:extLst>
        </c:ser>
        <c:ser>
          <c:idx val="0"/>
          <c:order val="1"/>
          <c:tx>
            <c:strRef>
              <c:f>'015C'!$N$11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'015C'!$N$14:$N$903</c:f>
              <c:numCache>
                <c:formatCode>0.0</c:formatCode>
                <c:ptCount val="890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41-4CD5-8253-D4921AD76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'015C'!$R$14:$R$903</c:f>
              <c:numCache>
                <c:formatCode>0.0</c:formatCode>
                <c:ptCount val="890"/>
                <c:pt idx="0">
                  <c:v>3.3810589184573852</c:v>
                </c:pt>
                <c:pt idx="1">
                  <c:v>3.5390580015520161</c:v>
                </c:pt>
                <c:pt idx="2">
                  <c:v>3.5859599106491995</c:v>
                </c:pt>
                <c:pt idx="3">
                  <c:v>2.7723732473335092</c:v>
                </c:pt>
                <c:pt idx="4">
                  <c:v>3.844490847722855</c:v>
                </c:pt>
                <c:pt idx="5">
                  <c:v>3.9904098772376626</c:v>
                </c:pt>
                <c:pt idx="6">
                  <c:v>3.2503465272603624</c:v>
                </c:pt>
                <c:pt idx="7">
                  <c:v>3.5071022766600097</c:v>
                </c:pt>
                <c:pt idx="8">
                  <c:v>6.7491563264731882</c:v>
                </c:pt>
                <c:pt idx="9">
                  <c:v>5.440511150383915</c:v>
                </c:pt>
                <c:pt idx="10">
                  <c:v>4.6336779720117507</c:v>
                </c:pt>
                <c:pt idx="11">
                  <c:v>4.1702131110727887</c:v>
                </c:pt>
                <c:pt idx="12">
                  <c:v>5.8240042902425602</c:v>
                </c:pt>
                <c:pt idx="13">
                  <c:v>3.7496837241111094</c:v>
                </c:pt>
                <c:pt idx="14">
                  <c:v>4.6133398557258749</c:v>
                </c:pt>
                <c:pt idx="15">
                  <c:v>4.223322624502222</c:v>
                </c:pt>
                <c:pt idx="16">
                  <c:v>4.0647645945178406</c:v>
                </c:pt>
                <c:pt idx="17">
                  <c:v>5.9744513299510995</c:v>
                </c:pt>
                <c:pt idx="18">
                  <c:v>8.3979866812224433</c:v>
                </c:pt>
                <c:pt idx="19">
                  <c:v>4.0852724609238944</c:v>
                </c:pt>
                <c:pt idx="20">
                  <c:v>1.9678152575257897</c:v>
                </c:pt>
                <c:pt idx="21">
                  <c:v>2.1903067493452872</c:v>
                </c:pt>
                <c:pt idx="22">
                  <c:v>11.917463956405133</c:v>
                </c:pt>
                <c:pt idx="23">
                  <c:v>3.37290067588442</c:v>
                </c:pt>
                <c:pt idx="24">
                  <c:v>15.065296708545228</c:v>
                </c:pt>
                <c:pt idx="25">
                  <c:v>4.8104289133268905</c:v>
                </c:pt>
                <c:pt idx="26">
                  <c:v>3.1609944831727721</c:v>
                </c:pt>
                <c:pt idx="27">
                  <c:v>1.0612063118917012</c:v>
                </c:pt>
                <c:pt idx="28">
                  <c:v>18.251411333725617</c:v>
                </c:pt>
                <c:pt idx="29">
                  <c:v>2.3341022655542405</c:v>
                </c:pt>
                <c:pt idx="30">
                  <c:v>5.5468264234144913</c:v>
                </c:pt>
                <c:pt idx="31">
                  <c:v>17.524402050248643</c:v>
                </c:pt>
                <c:pt idx="32">
                  <c:v>4.9452512198716514</c:v>
                </c:pt>
                <c:pt idx="33">
                  <c:v>5.831649611162403</c:v>
                </c:pt>
                <c:pt idx="34">
                  <c:v>6.2481975669476952</c:v>
                </c:pt>
                <c:pt idx="35">
                  <c:v>6.6499685916963012</c:v>
                </c:pt>
                <c:pt idx="36">
                  <c:v>7.4905401908763354</c:v>
                </c:pt>
                <c:pt idx="37">
                  <c:v>19.465724225013481</c:v>
                </c:pt>
                <c:pt idx="38">
                  <c:v>2.5483589960648292</c:v>
                </c:pt>
                <c:pt idx="39">
                  <c:v>2.7063096174585932</c:v>
                </c:pt>
                <c:pt idx="40">
                  <c:v>27.441910050335689</c:v>
                </c:pt>
                <c:pt idx="41">
                  <c:v>4.4892575825975474</c:v>
                </c:pt>
                <c:pt idx="42">
                  <c:v>4.0527056498417275</c:v>
                </c:pt>
                <c:pt idx="43">
                  <c:v>3.7576508801814192</c:v>
                </c:pt>
                <c:pt idx="44">
                  <c:v>4.3680052391986894</c:v>
                </c:pt>
                <c:pt idx="45">
                  <c:v>5.2985604917612115</c:v>
                </c:pt>
                <c:pt idx="46">
                  <c:v>5.5531115205001873</c:v>
                </c:pt>
                <c:pt idx="47">
                  <c:v>6.359221583176625</c:v>
                </c:pt>
                <c:pt idx="48">
                  <c:v>5.8843946471884356</c:v>
                </c:pt>
                <c:pt idx="49">
                  <c:v>7.4875433732163073</c:v>
                </c:pt>
                <c:pt idx="50">
                  <c:v>7.9921714882136188</c:v>
                </c:pt>
                <c:pt idx="51">
                  <c:v>8.6049795488402143</c:v>
                </c:pt>
                <c:pt idx="52">
                  <c:v>10.315521943949053</c:v>
                </c:pt>
                <c:pt idx="53">
                  <c:v>10.271310563363052</c:v>
                </c:pt>
                <c:pt idx="54">
                  <c:v>4.1411768895795786</c:v>
                </c:pt>
                <c:pt idx="55">
                  <c:v>10.457652810328872</c:v>
                </c:pt>
                <c:pt idx="56">
                  <c:v>15.398683277018169</c:v>
                </c:pt>
                <c:pt idx="57">
                  <c:v>10.011187884628088</c:v>
                </c:pt>
                <c:pt idx="58">
                  <c:v>11.470884485096397</c:v>
                </c:pt>
                <c:pt idx="59">
                  <c:v>13.630092006787168</c:v>
                </c:pt>
                <c:pt idx="60">
                  <c:v>11.42819917738119</c:v>
                </c:pt>
                <c:pt idx="61">
                  <c:v>11.174293073808787</c:v>
                </c:pt>
                <c:pt idx="62">
                  <c:v>12.909003261800118</c:v>
                </c:pt>
                <c:pt idx="63">
                  <c:v>13.725582631520799</c:v>
                </c:pt>
                <c:pt idx="64">
                  <c:v>12.870915667601732</c:v>
                </c:pt>
                <c:pt idx="65">
                  <c:v>14.536458613859157</c:v>
                </c:pt>
                <c:pt idx="66">
                  <c:v>11.951746200083802</c:v>
                </c:pt>
                <c:pt idx="67">
                  <c:v>10.838461276652557</c:v>
                </c:pt>
                <c:pt idx="68">
                  <c:v>8.6777727438969556</c:v>
                </c:pt>
                <c:pt idx="69">
                  <c:v>8.7244425449999294</c:v>
                </c:pt>
                <c:pt idx="70">
                  <c:v>6.1760649271201871</c:v>
                </c:pt>
                <c:pt idx="71">
                  <c:v>6.697885285249555</c:v>
                </c:pt>
                <c:pt idx="72">
                  <c:v>5.6587678568436477</c:v>
                </c:pt>
                <c:pt idx="73">
                  <c:v>5.0575364469419766</c:v>
                </c:pt>
                <c:pt idx="74">
                  <c:v>4.3780872778157329</c:v>
                </c:pt>
                <c:pt idx="75">
                  <c:v>4.9606490915610681</c:v>
                </c:pt>
                <c:pt idx="76">
                  <c:v>4.7243480198724193</c:v>
                </c:pt>
                <c:pt idx="77">
                  <c:v>6.3284870066111667</c:v>
                </c:pt>
                <c:pt idx="78">
                  <c:v>4.9457439834465511</c:v>
                </c:pt>
                <c:pt idx="79">
                  <c:v>1.1975911563662704</c:v>
                </c:pt>
                <c:pt idx="80">
                  <c:v>0.52231198683680991</c:v>
                </c:pt>
                <c:pt idx="81">
                  <c:v>1.1076940550381065</c:v>
                </c:pt>
                <c:pt idx="82">
                  <c:v>2.8869508446971404</c:v>
                </c:pt>
                <c:pt idx="83">
                  <c:v>1.3466169643478672</c:v>
                </c:pt>
                <c:pt idx="84">
                  <c:v>2.9465558457711962</c:v>
                </c:pt>
                <c:pt idx="85">
                  <c:v>2.266967839547644</c:v>
                </c:pt>
                <c:pt idx="86">
                  <c:v>2.4007250513598999</c:v>
                </c:pt>
                <c:pt idx="87">
                  <c:v>2.0222756164532822</c:v>
                </c:pt>
                <c:pt idx="88">
                  <c:v>3.4154326018600871</c:v>
                </c:pt>
                <c:pt idx="89">
                  <c:v>2.0268214554916817</c:v>
                </c:pt>
                <c:pt idx="90">
                  <c:v>2.9171493863461357</c:v>
                </c:pt>
                <c:pt idx="91">
                  <c:v>4.1725790350491465</c:v>
                </c:pt>
                <c:pt idx="92">
                  <c:v>0.69828909217204271</c:v>
                </c:pt>
                <c:pt idx="93">
                  <c:v>0.5367558351115308</c:v>
                </c:pt>
                <c:pt idx="94">
                  <c:v>0.60950449816315067</c:v>
                </c:pt>
                <c:pt idx="95">
                  <c:v>0.53812255612154203</c:v>
                </c:pt>
                <c:pt idx="96">
                  <c:v>0.4892833486994998</c:v>
                </c:pt>
                <c:pt idx="97">
                  <c:v>0.90459476863115285</c:v>
                </c:pt>
                <c:pt idx="98">
                  <c:v>2.1141847703337682</c:v>
                </c:pt>
                <c:pt idx="99">
                  <c:v>4.1173655954535997</c:v>
                </c:pt>
                <c:pt idx="100">
                  <c:v>4.2106238715529596</c:v>
                </c:pt>
                <c:pt idx="101">
                  <c:v>2.5341185061408473</c:v>
                </c:pt>
                <c:pt idx="102">
                  <c:v>2.6604365366371625</c:v>
                </c:pt>
                <c:pt idx="103">
                  <c:v>2.4879616669313451</c:v>
                </c:pt>
                <c:pt idx="104">
                  <c:v>2.6965230892126608</c:v>
                </c:pt>
                <c:pt idx="105">
                  <c:v>2.6383000451158782</c:v>
                </c:pt>
                <c:pt idx="106">
                  <c:v>2.7952392535666926</c:v>
                </c:pt>
                <c:pt idx="107">
                  <c:v>2.6110757820005368</c:v>
                </c:pt>
                <c:pt idx="108">
                  <c:v>2.7248447965805798</c:v>
                </c:pt>
                <c:pt idx="109">
                  <c:v>2.6863544013956964</c:v>
                </c:pt>
                <c:pt idx="110">
                  <c:v>2.6370591451246344</c:v>
                </c:pt>
                <c:pt idx="111">
                  <c:v>2.6592642754633666</c:v>
                </c:pt>
                <c:pt idx="112">
                  <c:v>2.7821376141744092</c:v>
                </c:pt>
                <c:pt idx="113">
                  <c:v>2.677004821491674</c:v>
                </c:pt>
                <c:pt idx="114">
                  <c:v>2.8529183451057816</c:v>
                </c:pt>
                <c:pt idx="115">
                  <c:v>2.5784711531944322</c:v>
                </c:pt>
                <c:pt idx="116">
                  <c:v>2.8832765573550203</c:v>
                </c:pt>
                <c:pt idx="117">
                  <c:v>3.6784248227135588</c:v>
                </c:pt>
                <c:pt idx="118">
                  <c:v>2.4437178620774884</c:v>
                </c:pt>
                <c:pt idx="119">
                  <c:v>3.5227681778342292</c:v>
                </c:pt>
                <c:pt idx="120">
                  <c:v>2.4745886951734128</c:v>
                </c:pt>
                <c:pt idx="121">
                  <c:v>2.6967375201912001</c:v>
                </c:pt>
                <c:pt idx="122">
                  <c:v>2.1550982042192932</c:v>
                </c:pt>
                <c:pt idx="123">
                  <c:v>3.220049133871012</c:v>
                </c:pt>
                <c:pt idx="124">
                  <c:v>2.1919695410769156</c:v>
                </c:pt>
                <c:pt idx="125">
                  <c:v>2.1383990386628766</c:v>
                </c:pt>
                <c:pt idx="126">
                  <c:v>2.0268696213533692</c:v>
                </c:pt>
                <c:pt idx="127">
                  <c:v>2.6153226135083112</c:v>
                </c:pt>
                <c:pt idx="128">
                  <c:v>2.0591840492705908</c:v>
                </c:pt>
                <c:pt idx="129">
                  <c:v>2.1562065427521202</c:v>
                </c:pt>
                <c:pt idx="130">
                  <c:v>2.0032554507979961</c:v>
                </c:pt>
                <c:pt idx="131">
                  <c:v>1.9922243461503053</c:v>
                </c:pt>
                <c:pt idx="132">
                  <c:v>2.232287380246111</c:v>
                </c:pt>
                <c:pt idx="133">
                  <c:v>2.0008359566927258</c:v>
                </c:pt>
                <c:pt idx="134">
                  <c:v>2.2870751350473633</c:v>
                </c:pt>
                <c:pt idx="135">
                  <c:v>2.1776499405225338</c:v>
                </c:pt>
                <c:pt idx="136">
                  <c:v>1.7162532681631055</c:v>
                </c:pt>
                <c:pt idx="137">
                  <c:v>1.9585244956521499</c:v>
                </c:pt>
                <c:pt idx="138">
                  <c:v>2.0258454167518996</c:v>
                </c:pt>
                <c:pt idx="139">
                  <c:v>2.2079961620479298</c:v>
                </c:pt>
                <c:pt idx="140">
                  <c:v>2.190327635472157</c:v>
                </c:pt>
                <c:pt idx="141">
                  <c:v>2.1089036274282016</c:v>
                </c:pt>
                <c:pt idx="142">
                  <c:v>2.1300311578739337</c:v>
                </c:pt>
                <c:pt idx="143">
                  <c:v>2.4056474105370862</c:v>
                </c:pt>
                <c:pt idx="144">
                  <c:v>2.3019370556970684</c:v>
                </c:pt>
                <c:pt idx="145">
                  <c:v>2.1152154696748573</c:v>
                </c:pt>
                <c:pt idx="146">
                  <c:v>2.017587166976043</c:v>
                </c:pt>
                <c:pt idx="147">
                  <c:v>2.1667947183420169</c:v>
                </c:pt>
                <c:pt idx="148">
                  <c:v>2.2145458656874366</c:v>
                </c:pt>
                <c:pt idx="149">
                  <c:v>1.8995209978697729</c:v>
                </c:pt>
                <c:pt idx="150">
                  <c:v>1.9384242028951164</c:v>
                </c:pt>
                <c:pt idx="151">
                  <c:v>1.8075814721849117</c:v>
                </c:pt>
                <c:pt idx="152">
                  <c:v>1.8465446040601203</c:v>
                </c:pt>
                <c:pt idx="153">
                  <c:v>1.8396093027977858</c:v>
                </c:pt>
                <c:pt idx="154">
                  <c:v>2.0808242599375628</c:v>
                </c:pt>
                <c:pt idx="155">
                  <c:v>2.0793297820510817</c:v>
                </c:pt>
                <c:pt idx="156">
                  <c:v>2.3102726597620897</c:v>
                </c:pt>
                <c:pt idx="157">
                  <c:v>2.1646807129447567</c:v>
                </c:pt>
                <c:pt idx="158">
                  <c:v>1.9775313819434421</c:v>
                </c:pt>
                <c:pt idx="159">
                  <c:v>2.1478868022995052</c:v>
                </c:pt>
                <c:pt idx="160">
                  <c:v>2.2054687719619546</c:v>
                </c:pt>
                <c:pt idx="161">
                  <c:v>2.1591422101686413</c:v>
                </c:pt>
                <c:pt idx="162">
                  <c:v>2.1183997697483825</c:v>
                </c:pt>
                <c:pt idx="163">
                  <c:v>2.0863535226056764</c:v>
                </c:pt>
                <c:pt idx="164">
                  <c:v>2.1839751196773545</c:v>
                </c:pt>
                <c:pt idx="165">
                  <c:v>2.2080684726822377</c:v>
                </c:pt>
                <c:pt idx="166">
                  <c:v>2.1109124275177868</c:v>
                </c:pt>
                <c:pt idx="167">
                  <c:v>2.1392981489309246</c:v>
                </c:pt>
                <c:pt idx="168">
                  <c:v>2.0594575812717748</c:v>
                </c:pt>
                <c:pt idx="169">
                  <c:v>1.9808605666849597</c:v>
                </c:pt>
                <c:pt idx="170">
                  <c:v>1.9385249413412255</c:v>
                </c:pt>
                <c:pt idx="171">
                  <c:v>2.1662141974654019</c:v>
                </c:pt>
                <c:pt idx="172">
                  <c:v>2.4267954334632651</c:v>
                </c:pt>
                <c:pt idx="173">
                  <c:v>2.5051051554044204</c:v>
                </c:pt>
                <c:pt idx="174">
                  <c:v>2.6115881925108981</c:v>
                </c:pt>
                <c:pt idx="175">
                  <c:v>2.2294512279934611</c:v>
                </c:pt>
                <c:pt idx="176">
                  <c:v>2.1125336008380025</c:v>
                </c:pt>
                <c:pt idx="177">
                  <c:v>2.1955025984170629</c:v>
                </c:pt>
                <c:pt idx="178">
                  <c:v>2.233771087054861</c:v>
                </c:pt>
                <c:pt idx="179">
                  <c:v>2.3354373251902389</c:v>
                </c:pt>
                <c:pt idx="180">
                  <c:v>2.4732540937642815</c:v>
                </c:pt>
                <c:pt idx="181">
                  <c:v>2.529436681920318</c:v>
                </c:pt>
                <c:pt idx="182">
                  <c:v>2.4904198671300581</c:v>
                </c:pt>
                <c:pt idx="183">
                  <c:v>2.4566065316386347</c:v>
                </c:pt>
                <c:pt idx="184">
                  <c:v>2.3847600895034451</c:v>
                </c:pt>
                <c:pt idx="185">
                  <c:v>2.331693741537495</c:v>
                </c:pt>
                <c:pt idx="186">
                  <c:v>2.2781390186430621</c:v>
                </c:pt>
                <c:pt idx="187">
                  <c:v>2.260459148255002</c:v>
                </c:pt>
                <c:pt idx="188">
                  <c:v>2.3448123572869828</c:v>
                </c:pt>
                <c:pt idx="189">
                  <c:v>2.5443324232152968</c:v>
                </c:pt>
                <c:pt idx="190">
                  <c:v>2.5621827652808498</c:v>
                </c:pt>
                <c:pt idx="191">
                  <c:v>2.6467777946381505</c:v>
                </c:pt>
                <c:pt idx="192">
                  <c:v>2.4072575418345847</c:v>
                </c:pt>
                <c:pt idx="193">
                  <c:v>2.518433595391993</c:v>
                </c:pt>
                <c:pt idx="194">
                  <c:v>2.3837858603945299</c:v>
                </c:pt>
                <c:pt idx="195">
                  <c:v>2.3973101934313807</c:v>
                </c:pt>
                <c:pt idx="196">
                  <c:v>2.115345244976119</c:v>
                </c:pt>
                <c:pt idx="197">
                  <c:v>2.2879756459861027</c:v>
                </c:pt>
                <c:pt idx="198">
                  <c:v>2.2638519182834247</c:v>
                </c:pt>
                <c:pt idx="199">
                  <c:v>2.3753627128380477</c:v>
                </c:pt>
                <c:pt idx="200">
                  <c:v>2.3689907319635033</c:v>
                </c:pt>
                <c:pt idx="201">
                  <c:v>2.3450153474151785</c:v>
                </c:pt>
                <c:pt idx="202">
                  <c:v>2.5034857997354325</c:v>
                </c:pt>
                <c:pt idx="203">
                  <c:v>2.1881559282036633</c:v>
                </c:pt>
                <c:pt idx="204">
                  <c:v>2.2912199968129618</c:v>
                </c:pt>
                <c:pt idx="205">
                  <c:v>2.3998716637164295</c:v>
                </c:pt>
                <c:pt idx="206">
                  <c:v>2.4381119422455746</c:v>
                </c:pt>
                <c:pt idx="207">
                  <c:v>2.5001313090133084</c:v>
                </c:pt>
                <c:pt idx="208">
                  <c:v>2.383723963418714</c:v>
                </c:pt>
                <c:pt idx="209">
                  <c:v>2.3711328069384918</c:v>
                </c:pt>
                <c:pt idx="210">
                  <c:v>2.5545596307543716</c:v>
                </c:pt>
                <c:pt idx="211">
                  <c:v>2.2947616564031512</c:v>
                </c:pt>
                <c:pt idx="212">
                  <c:v>2.3542508512612059</c:v>
                </c:pt>
                <c:pt idx="213">
                  <c:v>2.8647925695832193</c:v>
                </c:pt>
                <c:pt idx="214">
                  <c:v>1.8134313143141314</c:v>
                </c:pt>
                <c:pt idx="215">
                  <c:v>2.072618281255</c:v>
                </c:pt>
                <c:pt idx="216">
                  <c:v>1.737919428997706</c:v>
                </c:pt>
                <c:pt idx="217">
                  <c:v>1.9961298367331652</c:v>
                </c:pt>
                <c:pt idx="218">
                  <c:v>2.1152634171677112</c:v>
                </c:pt>
                <c:pt idx="219">
                  <c:v>2.1158835532243727</c:v>
                </c:pt>
                <c:pt idx="220">
                  <c:v>2.1103216009290895</c:v>
                </c:pt>
                <c:pt idx="221">
                  <c:v>2.1850164703618447</c:v>
                </c:pt>
                <c:pt idx="222">
                  <c:v>2.10347488104355</c:v>
                </c:pt>
                <c:pt idx="223">
                  <c:v>2.1339406665337348</c:v>
                </c:pt>
                <c:pt idx="224">
                  <c:v>1.9860876983226254</c:v>
                </c:pt>
                <c:pt idx="225">
                  <c:v>2.0386134602757431</c:v>
                </c:pt>
                <c:pt idx="226">
                  <c:v>2.2289342899840747</c:v>
                </c:pt>
                <c:pt idx="227">
                  <c:v>2.2583793937926435</c:v>
                </c:pt>
                <c:pt idx="228">
                  <c:v>2.2966438431564358</c:v>
                </c:pt>
                <c:pt idx="229">
                  <c:v>2.2601044758561915</c:v>
                </c:pt>
                <c:pt idx="230">
                  <c:v>2.2696541714189142</c:v>
                </c:pt>
                <c:pt idx="231">
                  <c:v>2.3215817457284813</c:v>
                </c:pt>
                <c:pt idx="232">
                  <c:v>2.4099714225056847</c:v>
                </c:pt>
                <c:pt idx="233">
                  <c:v>2.4561870913435917</c:v>
                </c:pt>
                <c:pt idx="234">
                  <c:v>2.4260233876388222</c:v>
                </c:pt>
                <c:pt idx="235">
                  <c:v>2.4343488392157742</c:v>
                </c:pt>
                <c:pt idx="236">
                  <c:v>2.4172436558598029</c:v>
                </c:pt>
                <c:pt idx="237">
                  <c:v>2.4553455749211617</c:v>
                </c:pt>
                <c:pt idx="238">
                  <c:v>2.4981526465467985</c:v>
                </c:pt>
                <c:pt idx="239">
                  <c:v>2.4931917330237594</c:v>
                </c:pt>
                <c:pt idx="240">
                  <c:v>2.4721375714516571</c:v>
                </c:pt>
                <c:pt idx="241">
                  <c:v>2.3436100877044552</c:v>
                </c:pt>
                <c:pt idx="242">
                  <c:v>2.3395899740390376</c:v>
                </c:pt>
                <c:pt idx="243">
                  <c:v>2.3112184006162457</c:v>
                </c:pt>
                <c:pt idx="244">
                  <c:v>2.2199968264336749</c:v>
                </c:pt>
                <c:pt idx="245">
                  <c:v>2.2345107970728533</c:v>
                </c:pt>
                <c:pt idx="246">
                  <c:v>2.2375459270592026</c:v>
                </c:pt>
                <c:pt idx="247">
                  <c:v>2.2126719427097981</c:v>
                </c:pt>
                <c:pt idx="248">
                  <c:v>2.2367518204073877</c:v>
                </c:pt>
                <c:pt idx="249">
                  <c:v>2.2273033783209324</c:v>
                </c:pt>
                <c:pt idx="250">
                  <c:v>2.2480674474857496</c:v>
                </c:pt>
                <c:pt idx="251">
                  <c:v>2.2964652036005835</c:v>
                </c:pt>
                <c:pt idx="252">
                  <c:v>2.389430593933318</c:v>
                </c:pt>
                <c:pt idx="253">
                  <c:v>2.3011549856340574</c:v>
                </c:pt>
                <c:pt idx="254">
                  <c:v>2.2499737239366437</c:v>
                </c:pt>
                <c:pt idx="255">
                  <c:v>2.2872893627697293</c:v>
                </c:pt>
                <c:pt idx="256">
                  <c:v>2.2617475317713107</c:v>
                </c:pt>
                <c:pt idx="257">
                  <c:v>2.2816478066668906</c:v>
                </c:pt>
                <c:pt idx="258">
                  <c:v>2.3713646685901613</c:v>
                </c:pt>
                <c:pt idx="259">
                  <c:v>2.354212705643457</c:v>
                </c:pt>
                <c:pt idx="260">
                  <c:v>2.378737539630583</c:v>
                </c:pt>
                <c:pt idx="261">
                  <c:v>2.2420671262178185</c:v>
                </c:pt>
                <c:pt idx="262">
                  <c:v>2.3454676701181616</c:v>
                </c:pt>
                <c:pt idx="263">
                  <c:v>2.3191358916843057</c:v>
                </c:pt>
                <c:pt idx="264">
                  <c:v>2.2758331580684006</c:v>
                </c:pt>
                <c:pt idx="265">
                  <c:v>2.3023942625615796</c:v>
                </c:pt>
                <c:pt idx="266">
                  <c:v>2.283776281898668</c:v>
                </c:pt>
                <c:pt idx="267">
                  <c:v>2.2665220852437917</c:v>
                </c:pt>
                <c:pt idx="268">
                  <c:v>2.2496159812892289</c:v>
                </c:pt>
                <c:pt idx="269">
                  <c:v>2.2010015236301284</c:v>
                </c:pt>
                <c:pt idx="270">
                  <c:v>2.1484700742004179</c:v>
                </c:pt>
                <c:pt idx="271">
                  <c:v>2.1147174931163013</c:v>
                </c:pt>
                <c:pt idx="272">
                  <c:v>2.1212142485346912</c:v>
                </c:pt>
                <c:pt idx="273">
                  <c:v>2.109996857669949</c:v>
                </c:pt>
                <c:pt idx="274">
                  <c:v>2.1177598558292812</c:v>
                </c:pt>
                <c:pt idx="275">
                  <c:v>2.1023933322772654</c:v>
                </c:pt>
                <c:pt idx="276">
                  <c:v>2.1011094218516653</c:v>
                </c:pt>
                <c:pt idx="277">
                  <c:v>2.1219436013810435</c:v>
                </c:pt>
                <c:pt idx="278">
                  <c:v>2.1300503363794188</c:v>
                </c:pt>
                <c:pt idx="279">
                  <c:v>2.1296989743873502</c:v>
                </c:pt>
                <c:pt idx="280">
                  <c:v>2.1090687235507155</c:v>
                </c:pt>
                <c:pt idx="281">
                  <c:v>2.1027546777230133</c:v>
                </c:pt>
                <c:pt idx="282">
                  <c:v>2.1926744390819279</c:v>
                </c:pt>
                <c:pt idx="283">
                  <c:v>2.1088344406195323</c:v>
                </c:pt>
                <c:pt idx="284">
                  <c:v>2.1772562681681138</c:v>
                </c:pt>
                <c:pt idx="285">
                  <c:v>2.0481592233799009</c:v>
                </c:pt>
                <c:pt idx="286">
                  <c:v>2.0871264776693574</c:v>
                </c:pt>
                <c:pt idx="287">
                  <c:v>2.0449588332986552</c:v>
                </c:pt>
                <c:pt idx="288">
                  <c:v>2.0408367972442174</c:v>
                </c:pt>
                <c:pt idx="289">
                  <c:v>1.9693854778792537</c:v>
                </c:pt>
                <c:pt idx="290">
                  <c:v>1.8810813573803997</c:v>
                </c:pt>
                <c:pt idx="291">
                  <c:v>1.8280154123068568</c:v>
                </c:pt>
                <c:pt idx="292">
                  <c:v>1.8645681479326812</c:v>
                </c:pt>
                <c:pt idx="293">
                  <c:v>1.9017821424399992</c:v>
                </c:pt>
                <c:pt idx="294">
                  <c:v>1.9478880165728369</c:v>
                </c:pt>
                <c:pt idx="295">
                  <c:v>2.0037130307386875</c:v>
                </c:pt>
                <c:pt idx="296">
                  <c:v>1.9422288851057674</c:v>
                </c:pt>
                <c:pt idx="297">
                  <c:v>1.2543023349138354</c:v>
                </c:pt>
                <c:pt idx="298">
                  <c:v>1.1977506108427303</c:v>
                </c:pt>
                <c:pt idx="299">
                  <c:v>1.942096585863599</c:v>
                </c:pt>
                <c:pt idx="300">
                  <c:v>1.9737916504824291</c:v>
                </c:pt>
                <c:pt idx="301">
                  <c:v>1.3129336939965315</c:v>
                </c:pt>
                <c:pt idx="302">
                  <c:v>0.58756891940197642</c:v>
                </c:pt>
                <c:pt idx="303">
                  <c:v>1.804836093740102</c:v>
                </c:pt>
                <c:pt idx="304">
                  <c:v>2.2363248984678274</c:v>
                </c:pt>
                <c:pt idx="305">
                  <c:v>1.7285203583119642</c:v>
                </c:pt>
                <c:pt idx="306">
                  <c:v>1.656794605355157</c:v>
                </c:pt>
                <c:pt idx="307">
                  <c:v>1.772422293289277</c:v>
                </c:pt>
                <c:pt idx="308">
                  <c:v>1.8870192914108155</c:v>
                </c:pt>
                <c:pt idx="309">
                  <c:v>2.1033363052060827</c:v>
                </c:pt>
                <c:pt idx="310">
                  <c:v>2.6324938718929864</c:v>
                </c:pt>
                <c:pt idx="311">
                  <c:v>2.9936088374852212</c:v>
                </c:pt>
                <c:pt idx="312">
                  <c:v>2.7892997379399502</c:v>
                </c:pt>
                <c:pt idx="313">
                  <c:v>2.9803723008267018</c:v>
                </c:pt>
                <c:pt idx="314">
                  <c:v>2.8443022990572193</c:v>
                </c:pt>
                <c:pt idx="315">
                  <c:v>3.0920045376881795</c:v>
                </c:pt>
                <c:pt idx="316">
                  <c:v>2.9565324211208646</c:v>
                </c:pt>
                <c:pt idx="317">
                  <c:v>2.9284436342712494</c:v>
                </c:pt>
                <c:pt idx="318">
                  <c:v>2.9180094473902884</c:v>
                </c:pt>
                <c:pt idx="319">
                  <c:v>3.14650829002038</c:v>
                </c:pt>
                <c:pt idx="320">
                  <c:v>2.9755006290875445</c:v>
                </c:pt>
                <c:pt idx="321">
                  <c:v>2.9703562950927447</c:v>
                </c:pt>
                <c:pt idx="322">
                  <c:v>3.0009295707312647</c:v>
                </c:pt>
                <c:pt idx="323">
                  <c:v>2.999211265868623</c:v>
                </c:pt>
                <c:pt idx="324">
                  <c:v>2.9546073949806941</c:v>
                </c:pt>
                <c:pt idx="325">
                  <c:v>2.8909672645775006</c:v>
                </c:pt>
                <c:pt idx="326">
                  <c:v>2.708035801029137</c:v>
                </c:pt>
                <c:pt idx="327">
                  <c:v>2.4460679584429346</c:v>
                </c:pt>
                <c:pt idx="328">
                  <c:v>2.5698400496930986</c:v>
                </c:pt>
                <c:pt idx="329">
                  <c:v>3.1907657357262149</c:v>
                </c:pt>
                <c:pt idx="330">
                  <c:v>3.1933948616525876</c:v>
                </c:pt>
                <c:pt idx="331">
                  <c:v>3.0940806865245514</c:v>
                </c:pt>
                <c:pt idx="332">
                  <c:v>3.1619580466143806</c:v>
                </c:pt>
                <c:pt idx="333">
                  <c:v>3.0752062741921047</c:v>
                </c:pt>
                <c:pt idx="334">
                  <c:v>2.89643994556309</c:v>
                </c:pt>
                <c:pt idx="335">
                  <c:v>3.2197321663858522</c:v>
                </c:pt>
                <c:pt idx="336">
                  <c:v>3.352276179424289</c:v>
                </c:pt>
                <c:pt idx="337">
                  <c:v>3.5146478879105407</c:v>
                </c:pt>
                <c:pt idx="338">
                  <c:v>3.6590682476155418</c:v>
                </c:pt>
                <c:pt idx="339">
                  <c:v>3.769520530470964</c:v>
                </c:pt>
                <c:pt idx="340">
                  <c:v>4.1699740403526588</c:v>
                </c:pt>
                <c:pt idx="341">
                  <c:v>4.1821358068599261</c:v>
                </c:pt>
                <c:pt idx="342">
                  <c:v>4.0148335268868554</c:v>
                </c:pt>
                <c:pt idx="343">
                  <c:v>4.0032605172690552</c:v>
                </c:pt>
                <c:pt idx="344">
                  <c:v>3.9763522223749326</c:v>
                </c:pt>
                <c:pt idx="345">
                  <c:v>3.6174320287788184</c:v>
                </c:pt>
                <c:pt idx="346">
                  <c:v>3.7073561856407151</c:v>
                </c:pt>
                <c:pt idx="347">
                  <c:v>3.8867652911137118</c:v>
                </c:pt>
                <c:pt idx="348">
                  <c:v>3.9427440340722977</c:v>
                </c:pt>
                <c:pt idx="349">
                  <c:v>3.8818348913137206</c:v>
                </c:pt>
                <c:pt idx="350">
                  <c:v>3.8344463446014525</c:v>
                </c:pt>
                <c:pt idx="351">
                  <c:v>4.0142663772397018</c:v>
                </c:pt>
                <c:pt idx="352">
                  <c:v>3.7454611552387629</c:v>
                </c:pt>
                <c:pt idx="353">
                  <c:v>3.9345709030220846</c:v>
                </c:pt>
                <c:pt idx="354">
                  <c:v>3.9974258422123001</c:v>
                </c:pt>
                <c:pt idx="355">
                  <c:v>3.8346656169506002</c:v>
                </c:pt>
                <c:pt idx="356">
                  <c:v>3.5492375071519882</c:v>
                </c:pt>
                <c:pt idx="357">
                  <c:v>3.5345273602815266</c:v>
                </c:pt>
                <c:pt idx="358">
                  <c:v>3.4775044614303003</c:v>
                </c:pt>
                <c:pt idx="359">
                  <c:v>3.3050982767365933</c:v>
                </c:pt>
                <c:pt idx="360">
                  <c:v>3.2094872663741287</c:v>
                </c:pt>
                <c:pt idx="361">
                  <c:v>3.2224825222097442</c:v>
                </c:pt>
                <c:pt idx="362">
                  <c:v>3.5491088047467603</c:v>
                </c:pt>
                <c:pt idx="363">
                  <c:v>3.3084795778094014</c:v>
                </c:pt>
                <c:pt idx="364">
                  <c:v>3.2492558902884592</c:v>
                </c:pt>
                <c:pt idx="365">
                  <c:v>3.124985369191926</c:v>
                </c:pt>
                <c:pt idx="366">
                  <c:v>3.2279358701884022</c:v>
                </c:pt>
                <c:pt idx="367">
                  <c:v>3.1976657674686888</c:v>
                </c:pt>
                <c:pt idx="368">
                  <c:v>3.0659205175500381</c:v>
                </c:pt>
                <c:pt idx="369">
                  <c:v>3.1317340792765145</c:v>
                </c:pt>
                <c:pt idx="370">
                  <c:v>3.0125798022196673</c:v>
                </c:pt>
                <c:pt idx="371">
                  <c:v>3.0869151219421123</c:v>
                </c:pt>
                <c:pt idx="372">
                  <c:v>3.0201937895217776</c:v>
                </c:pt>
                <c:pt idx="373">
                  <c:v>3.0670639587554462</c:v>
                </c:pt>
                <c:pt idx="374">
                  <c:v>3.364989942189152</c:v>
                </c:pt>
                <c:pt idx="375">
                  <c:v>3.3421489720026112</c:v>
                </c:pt>
                <c:pt idx="376">
                  <c:v>3.4461214236124409</c:v>
                </c:pt>
                <c:pt idx="377">
                  <c:v>3.2926717310040461</c:v>
                </c:pt>
                <c:pt idx="378">
                  <c:v>3.3290551448306358</c:v>
                </c:pt>
                <c:pt idx="379">
                  <c:v>3.2694091083072245</c:v>
                </c:pt>
                <c:pt idx="380">
                  <c:v>3.2323896718800107</c:v>
                </c:pt>
                <c:pt idx="381">
                  <c:v>3.0611533707631216</c:v>
                </c:pt>
                <c:pt idx="382">
                  <c:v>3.125233373792438</c:v>
                </c:pt>
                <c:pt idx="383">
                  <c:v>3.0369921011633467</c:v>
                </c:pt>
                <c:pt idx="384">
                  <c:v>3.1809360245600966</c:v>
                </c:pt>
                <c:pt idx="385">
                  <c:v>3.05085794788689</c:v>
                </c:pt>
                <c:pt idx="386">
                  <c:v>2.9792238041584129</c:v>
                </c:pt>
                <c:pt idx="387">
                  <c:v>2.9117728827184117</c:v>
                </c:pt>
                <c:pt idx="388">
                  <c:v>3.069267129513602</c:v>
                </c:pt>
                <c:pt idx="389">
                  <c:v>3.0919675336441048</c:v>
                </c:pt>
                <c:pt idx="390">
                  <c:v>3.1334942205067042</c:v>
                </c:pt>
                <c:pt idx="391">
                  <c:v>3.1239588886857601</c:v>
                </c:pt>
                <c:pt idx="392">
                  <c:v>2.8296443754294369</c:v>
                </c:pt>
                <c:pt idx="393">
                  <c:v>2.7941234943843525</c:v>
                </c:pt>
                <c:pt idx="394">
                  <c:v>2.539659273293799</c:v>
                </c:pt>
                <c:pt idx="395">
                  <c:v>2.3389528765939271</c:v>
                </c:pt>
                <c:pt idx="396">
                  <c:v>2.6391806329426388</c:v>
                </c:pt>
                <c:pt idx="397">
                  <c:v>2.8824738348159715</c:v>
                </c:pt>
                <c:pt idx="398">
                  <c:v>2.5818636044917858</c:v>
                </c:pt>
                <c:pt idx="399">
                  <c:v>2.668905152220288</c:v>
                </c:pt>
                <c:pt idx="400">
                  <c:v>2.546387309769039</c:v>
                </c:pt>
                <c:pt idx="401">
                  <c:v>2.7106561504317623</c:v>
                </c:pt>
                <c:pt idx="402">
                  <c:v>2.6859814320886124</c:v>
                </c:pt>
                <c:pt idx="403">
                  <c:v>2.631161518845559</c:v>
                </c:pt>
                <c:pt idx="404">
                  <c:v>2.5159081747947414</c:v>
                </c:pt>
                <c:pt idx="405">
                  <c:v>2.4136916182314185</c:v>
                </c:pt>
                <c:pt idx="406">
                  <c:v>2.5271620268458976</c:v>
                </c:pt>
                <c:pt idx="407">
                  <c:v>2.3669678075603779</c:v>
                </c:pt>
                <c:pt idx="408">
                  <c:v>2.4141541392437134</c:v>
                </c:pt>
                <c:pt idx="409">
                  <c:v>2.5982088979855495</c:v>
                </c:pt>
                <c:pt idx="410">
                  <c:v>2.5262681596876146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45-401C-A39B-D39F2ABF1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'015C'!$V$11:$W$11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'015C'!$W$14:$W$903</c:f>
              <c:numCache>
                <c:formatCode>0</c:formatCode>
                <c:ptCount val="89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5</c:v>
                </c:pt>
                <c:pt idx="81">
                  <c:v>4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2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9F-4010-8942-1307F79E6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'015C'!$X$11:$Y$11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'015C'!$Y$14:$Y$903</c:f>
              <c:numCache>
                <c:formatCode>0</c:formatCode>
                <c:ptCount val="89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3</c:v>
                </c:pt>
                <c:pt idx="23">
                  <c:v>4</c:v>
                </c:pt>
                <c:pt idx="24">
                  <c:v>3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3</c:v>
                </c:pt>
                <c:pt idx="29">
                  <c:v>5</c:v>
                </c:pt>
                <c:pt idx="30">
                  <c:v>3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5</c:v>
                </c:pt>
                <c:pt idx="39">
                  <c:v>5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4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5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2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3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3</c:v>
                </c:pt>
                <c:pt idx="383">
                  <c:v>4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D2-407B-A2B4-2F2EB1650A2C}"/>
            </c:ext>
          </c:extLst>
        </c:ser>
        <c:ser>
          <c:idx val="0"/>
          <c:order val="1"/>
          <c:tx>
            <c:strRef>
              <c:f>'015C'!$X$11:$Y$11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'015C'!$Y$14:$Y$903</c:f>
              <c:numCache>
                <c:formatCode>0</c:formatCode>
                <c:ptCount val="89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3</c:v>
                </c:pt>
                <c:pt idx="23">
                  <c:v>4</c:v>
                </c:pt>
                <c:pt idx="24">
                  <c:v>3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3</c:v>
                </c:pt>
                <c:pt idx="29">
                  <c:v>5</c:v>
                </c:pt>
                <c:pt idx="30">
                  <c:v>3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5</c:v>
                </c:pt>
                <c:pt idx="39">
                  <c:v>5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4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5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2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3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3</c:v>
                </c:pt>
                <c:pt idx="383">
                  <c:v>4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D2-407B-A2B4-2F2EB1650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'015C'!$T$11:$U$11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'015C'!$U$14:$U$903</c:f>
              <c:numCache>
                <c:formatCode>0</c:formatCode>
                <c:ptCount val="89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5</c:v>
                </c:pt>
                <c:pt idx="21">
                  <c:v>5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2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5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1</c:v>
                </c:pt>
                <c:pt idx="80">
                  <c:v>1</c:v>
                </c:pt>
                <c:pt idx="81">
                  <c:v>5</c:v>
                </c:pt>
                <c:pt idx="82">
                  <c:v>3</c:v>
                </c:pt>
                <c:pt idx="83">
                  <c:v>1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1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5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3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1</c:v>
                </c:pt>
                <c:pt idx="132">
                  <c:v>3</c:v>
                </c:pt>
                <c:pt idx="133">
                  <c:v>1</c:v>
                </c:pt>
                <c:pt idx="134">
                  <c:v>3</c:v>
                </c:pt>
                <c:pt idx="135">
                  <c:v>3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1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1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3</c:v>
                </c:pt>
                <c:pt idx="216">
                  <c:v>1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4</c:v>
                </c:pt>
                <c:pt idx="286">
                  <c:v>3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3</c:v>
                </c:pt>
                <c:pt idx="296">
                  <c:v>4</c:v>
                </c:pt>
                <c:pt idx="297">
                  <c:v>1</c:v>
                </c:pt>
                <c:pt idx="298">
                  <c:v>1</c:v>
                </c:pt>
                <c:pt idx="299">
                  <c:v>3</c:v>
                </c:pt>
                <c:pt idx="300">
                  <c:v>3</c:v>
                </c:pt>
                <c:pt idx="301">
                  <c:v>1</c:v>
                </c:pt>
                <c:pt idx="302">
                  <c:v>1</c:v>
                </c:pt>
                <c:pt idx="303">
                  <c:v>3</c:v>
                </c:pt>
                <c:pt idx="304">
                  <c:v>3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3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5</c:v>
                </c:pt>
                <c:pt idx="318">
                  <c:v>5</c:v>
                </c:pt>
                <c:pt idx="319">
                  <c:v>4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5</c:v>
                </c:pt>
                <c:pt idx="346">
                  <c:v>5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5</c:v>
                </c:pt>
                <c:pt idx="357">
                  <c:v>4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4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</c:numCache>
            </c:numRef>
          </c:xVal>
          <c:yVal>
            <c:numRef>
              <c:f>'015C'!$J$14:$J$903</c:f>
              <c:numCache>
                <c:formatCode>0.0</c:formatCode>
                <c:ptCount val="890"/>
                <c:pt idx="0">
                  <c:v>-0.56404199475065619</c:v>
                </c:pt>
                <c:pt idx="1">
                  <c:v>-0.72808398950131237</c:v>
                </c:pt>
                <c:pt idx="2">
                  <c:v>-0.89212598425196843</c:v>
                </c:pt>
                <c:pt idx="3">
                  <c:v>-1.0561679790026246</c:v>
                </c:pt>
                <c:pt idx="4">
                  <c:v>-1.2202099737532808</c:v>
                </c:pt>
                <c:pt idx="5">
                  <c:v>-1.3842519685039369</c:v>
                </c:pt>
                <c:pt idx="6">
                  <c:v>-1.5482939632545931</c:v>
                </c:pt>
                <c:pt idx="7">
                  <c:v>-1.7123359580052493</c:v>
                </c:pt>
                <c:pt idx="8">
                  <c:v>-1.8763779527559055</c:v>
                </c:pt>
                <c:pt idx="9">
                  <c:v>-2.0404199475065616</c:v>
                </c:pt>
                <c:pt idx="10">
                  <c:v>-2.2044619422572178</c:v>
                </c:pt>
                <c:pt idx="11">
                  <c:v>-2.368503937007874</c:v>
                </c:pt>
                <c:pt idx="12">
                  <c:v>-2.5325459317585302</c:v>
                </c:pt>
                <c:pt idx="13">
                  <c:v>-2.6965879265091859</c:v>
                </c:pt>
                <c:pt idx="14">
                  <c:v>-2.8606299212598425</c:v>
                </c:pt>
                <c:pt idx="15">
                  <c:v>-3.0246719160104987</c:v>
                </c:pt>
                <c:pt idx="16">
                  <c:v>-3.1887139107611544</c:v>
                </c:pt>
                <c:pt idx="17">
                  <c:v>-3.352755905511811</c:v>
                </c:pt>
                <c:pt idx="18">
                  <c:v>-3.5167979002624667</c:v>
                </c:pt>
                <c:pt idx="19">
                  <c:v>-3.6808398950131229</c:v>
                </c:pt>
                <c:pt idx="20">
                  <c:v>-3.8448818897637795</c:v>
                </c:pt>
                <c:pt idx="21">
                  <c:v>-4.0089238845144362</c:v>
                </c:pt>
                <c:pt idx="22">
                  <c:v>-4.1729658792650914</c:v>
                </c:pt>
                <c:pt idx="23">
                  <c:v>-4.3370078740157476</c:v>
                </c:pt>
                <c:pt idx="24">
                  <c:v>-4.5010498687664047</c:v>
                </c:pt>
                <c:pt idx="25">
                  <c:v>-4.6650918635170608</c:v>
                </c:pt>
                <c:pt idx="26">
                  <c:v>-4.829133858267717</c:v>
                </c:pt>
                <c:pt idx="27">
                  <c:v>-4.9931758530183723</c:v>
                </c:pt>
                <c:pt idx="28">
                  <c:v>-5.1572178477690285</c:v>
                </c:pt>
                <c:pt idx="29">
                  <c:v>-5.3212598425196855</c:v>
                </c:pt>
                <c:pt idx="30">
                  <c:v>-5.4853018372703417</c:v>
                </c:pt>
                <c:pt idx="31">
                  <c:v>-5.6493438320209979</c:v>
                </c:pt>
                <c:pt idx="32">
                  <c:v>-5.8133858267716532</c:v>
                </c:pt>
                <c:pt idx="33">
                  <c:v>-5.9774278215223093</c:v>
                </c:pt>
                <c:pt idx="34">
                  <c:v>-6.1414698162729655</c:v>
                </c:pt>
                <c:pt idx="35">
                  <c:v>-6.3055118110236226</c:v>
                </c:pt>
                <c:pt idx="36">
                  <c:v>-6.4695538057742787</c:v>
                </c:pt>
                <c:pt idx="37">
                  <c:v>-6.633595800524934</c:v>
                </c:pt>
                <c:pt idx="38">
                  <c:v>-6.7976377952755902</c:v>
                </c:pt>
                <c:pt idx="39">
                  <c:v>-6.9616797900262464</c:v>
                </c:pt>
                <c:pt idx="40">
                  <c:v>-7.1257217847769025</c:v>
                </c:pt>
                <c:pt idx="41">
                  <c:v>-7.2897637795275596</c:v>
                </c:pt>
                <c:pt idx="42">
                  <c:v>-7.4538057742782149</c:v>
                </c:pt>
                <c:pt idx="43">
                  <c:v>-7.617847769028872</c:v>
                </c:pt>
                <c:pt idx="44">
                  <c:v>-7.7818897637795272</c:v>
                </c:pt>
                <c:pt idx="45">
                  <c:v>-7.9459317585301834</c:v>
                </c:pt>
                <c:pt idx="46">
                  <c:v>-8.1099737532808405</c:v>
                </c:pt>
                <c:pt idx="47">
                  <c:v>-8.2740157480314949</c:v>
                </c:pt>
                <c:pt idx="48">
                  <c:v>-8.4380577427821528</c:v>
                </c:pt>
                <c:pt idx="49">
                  <c:v>-8.602099737532809</c:v>
                </c:pt>
                <c:pt idx="50">
                  <c:v>-8.7661417322834634</c:v>
                </c:pt>
                <c:pt idx="51">
                  <c:v>-8.9301837270341213</c:v>
                </c:pt>
                <c:pt idx="52">
                  <c:v>-9.0942257217847757</c:v>
                </c:pt>
                <c:pt idx="53">
                  <c:v>-9.2582677165354337</c:v>
                </c:pt>
                <c:pt idx="54">
                  <c:v>-9.4223097112860899</c:v>
                </c:pt>
                <c:pt idx="55">
                  <c:v>-9.5863517060367442</c:v>
                </c:pt>
                <c:pt idx="56">
                  <c:v>-9.7503937007874022</c:v>
                </c:pt>
                <c:pt idx="57">
                  <c:v>-9.9144356955380566</c:v>
                </c:pt>
                <c:pt idx="58">
                  <c:v>-10.078477690288715</c:v>
                </c:pt>
                <c:pt idx="59">
                  <c:v>-10.242519685039371</c:v>
                </c:pt>
                <c:pt idx="60">
                  <c:v>-10.406561679790025</c:v>
                </c:pt>
                <c:pt idx="61">
                  <c:v>-10.570603674540683</c:v>
                </c:pt>
                <c:pt idx="62">
                  <c:v>-10.734645669291337</c:v>
                </c:pt>
                <c:pt idx="63">
                  <c:v>-10.898687664041995</c:v>
                </c:pt>
                <c:pt idx="64">
                  <c:v>-11.062729658792652</c:v>
                </c:pt>
                <c:pt idx="65">
                  <c:v>-11.226771653543306</c:v>
                </c:pt>
                <c:pt idx="66">
                  <c:v>-11.390813648293964</c:v>
                </c:pt>
                <c:pt idx="67">
                  <c:v>-11.554855643044618</c:v>
                </c:pt>
                <c:pt idx="68">
                  <c:v>-11.718897637795276</c:v>
                </c:pt>
                <c:pt idx="69">
                  <c:v>-11.882939632545931</c:v>
                </c:pt>
                <c:pt idx="70">
                  <c:v>-12.046981627296587</c:v>
                </c:pt>
                <c:pt idx="71">
                  <c:v>-12.211023622047245</c:v>
                </c:pt>
                <c:pt idx="72">
                  <c:v>-12.375065616797899</c:v>
                </c:pt>
                <c:pt idx="73">
                  <c:v>-12.539107611548557</c:v>
                </c:pt>
                <c:pt idx="74">
                  <c:v>-12.703149606299212</c:v>
                </c:pt>
                <c:pt idx="75">
                  <c:v>-12.867191601049868</c:v>
                </c:pt>
                <c:pt idx="76">
                  <c:v>-13.031233595800526</c:v>
                </c:pt>
                <c:pt idx="77">
                  <c:v>-13.19527559055118</c:v>
                </c:pt>
                <c:pt idx="78">
                  <c:v>-13.359317585301838</c:v>
                </c:pt>
                <c:pt idx="79">
                  <c:v>-13.523359580052492</c:v>
                </c:pt>
                <c:pt idx="80">
                  <c:v>-13.687401574803149</c:v>
                </c:pt>
                <c:pt idx="81">
                  <c:v>-13.851443569553805</c:v>
                </c:pt>
                <c:pt idx="82">
                  <c:v>-14.015485564304463</c:v>
                </c:pt>
                <c:pt idx="83">
                  <c:v>-14.179527559055119</c:v>
                </c:pt>
                <c:pt idx="84">
                  <c:v>-14.343569553805773</c:v>
                </c:pt>
                <c:pt idx="85">
                  <c:v>-14.507611548556429</c:v>
                </c:pt>
                <c:pt idx="86">
                  <c:v>-14.671653543307086</c:v>
                </c:pt>
                <c:pt idx="87">
                  <c:v>-14.835695538057744</c:v>
                </c:pt>
                <c:pt idx="88">
                  <c:v>-14.9997375328084</c:v>
                </c:pt>
                <c:pt idx="89">
                  <c:v>-15.163779527559054</c:v>
                </c:pt>
                <c:pt idx="90">
                  <c:v>-15.32782152230971</c:v>
                </c:pt>
                <c:pt idx="91">
                  <c:v>-15.491863517060366</c:v>
                </c:pt>
                <c:pt idx="92">
                  <c:v>-15.655905511811024</c:v>
                </c:pt>
                <c:pt idx="93">
                  <c:v>-15.819947506561681</c:v>
                </c:pt>
                <c:pt idx="94">
                  <c:v>-15.983989501312335</c:v>
                </c:pt>
                <c:pt idx="95">
                  <c:v>-16.148031496062991</c:v>
                </c:pt>
                <c:pt idx="96">
                  <c:v>-16.312073490813646</c:v>
                </c:pt>
                <c:pt idx="97">
                  <c:v>-16.476115485564303</c:v>
                </c:pt>
                <c:pt idx="98">
                  <c:v>-16.640157480314958</c:v>
                </c:pt>
                <c:pt idx="99">
                  <c:v>-16.804199475065616</c:v>
                </c:pt>
                <c:pt idx="100">
                  <c:v>-16.96824146981627</c:v>
                </c:pt>
                <c:pt idx="101">
                  <c:v>-17.132283464566925</c:v>
                </c:pt>
                <c:pt idx="102">
                  <c:v>-17.296325459317583</c:v>
                </c:pt>
                <c:pt idx="103">
                  <c:v>-17.460367454068241</c:v>
                </c:pt>
                <c:pt idx="104">
                  <c:v>-17.624409448818895</c:v>
                </c:pt>
                <c:pt idx="105">
                  <c:v>-17.788451443569549</c:v>
                </c:pt>
                <c:pt idx="106">
                  <c:v>-17.952493438320207</c:v>
                </c:pt>
                <c:pt idx="107">
                  <c:v>-18.116535433070865</c:v>
                </c:pt>
                <c:pt idx="108">
                  <c:v>-18.28057742782152</c:v>
                </c:pt>
                <c:pt idx="109">
                  <c:v>-18.444619422572178</c:v>
                </c:pt>
                <c:pt idx="110">
                  <c:v>-18.608661417322832</c:v>
                </c:pt>
                <c:pt idx="111">
                  <c:v>-18.772703412073486</c:v>
                </c:pt>
                <c:pt idx="112">
                  <c:v>-18.936745406824144</c:v>
                </c:pt>
                <c:pt idx="113">
                  <c:v>-19.100787401574802</c:v>
                </c:pt>
                <c:pt idx="114">
                  <c:v>-19.264829396325457</c:v>
                </c:pt>
                <c:pt idx="115">
                  <c:v>-19.428871391076111</c:v>
                </c:pt>
                <c:pt idx="116">
                  <c:v>-19.592913385826769</c:v>
                </c:pt>
                <c:pt idx="117">
                  <c:v>-19.756955380577427</c:v>
                </c:pt>
                <c:pt idx="118">
                  <c:v>-19.920997375328081</c:v>
                </c:pt>
                <c:pt idx="119">
                  <c:v>-20.085039370078739</c:v>
                </c:pt>
                <c:pt idx="120">
                  <c:v>-20.249081364829394</c:v>
                </c:pt>
                <c:pt idx="121">
                  <c:v>-20.413123359580048</c:v>
                </c:pt>
                <c:pt idx="122">
                  <c:v>-20.577165354330706</c:v>
                </c:pt>
                <c:pt idx="123">
                  <c:v>-20.741207349081364</c:v>
                </c:pt>
                <c:pt idx="124">
                  <c:v>-20.905249343832018</c:v>
                </c:pt>
                <c:pt idx="125">
                  <c:v>-21.069291338582673</c:v>
                </c:pt>
                <c:pt idx="126">
                  <c:v>-21.233333333333331</c:v>
                </c:pt>
                <c:pt idx="127">
                  <c:v>-21.397375328083989</c:v>
                </c:pt>
                <c:pt idx="128">
                  <c:v>-21.561417322834643</c:v>
                </c:pt>
                <c:pt idx="129">
                  <c:v>-21.725459317585301</c:v>
                </c:pt>
                <c:pt idx="130">
                  <c:v>-21.889501312335955</c:v>
                </c:pt>
                <c:pt idx="131">
                  <c:v>-22.05354330708661</c:v>
                </c:pt>
                <c:pt idx="132">
                  <c:v>-22.217585301837268</c:v>
                </c:pt>
                <c:pt idx="133">
                  <c:v>-22.381627296587926</c:v>
                </c:pt>
                <c:pt idx="134">
                  <c:v>-22.54566929133858</c:v>
                </c:pt>
                <c:pt idx="135">
                  <c:v>-22.709711286089235</c:v>
                </c:pt>
                <c:pt idx="136">
                  <c:v>-22.873753280839892</c:v>
                </c:pt>
                <c:pt idx="137">
                  <c:v>-23.03779527559055</c:v>
                </c:pt>
                <c:pt idx="138">
                  <c:v>-23.201837270341205</c:v>
                </c:pt>
                <c:pt idx="139">
                  <c:v>-23.365879265091859</c:v>
                </c:pt>
                <c:pt idx="140">
                  <c:v>-23.529921259842517</c:v>
                </c:pt>
                <c:pt idx="141">
                  <c:v>-23.693963254593172</c:v>
                </c:pt>
                <c:pt idx="142">
                  <c:v>-23.858005249343829</c:v>
                </c:pt>
                <c:pt idx="143">
                  <c:v>-24.022047244094487</c:v>
                </c:pt>
                <c:pt idx="144">
                  <c:v>-24.186089238845142</c:v>
                </c:pt>
                <c:pt idx="145">
                  <c:v>-24.350131233595796</c:v>
                </c:pt>
                <c:pt idx="146">
                  <c:v>-24.514173228346454</c:v>
                </c:pt>
                <c:pt idx="147">
                  <c:v>-24.678215223097112</c:v>
                </c:pt>
                <c:pt idx="148">
                  <c:v>-24.842257217847767</c:v>
                </c:pt>
                <c:pt idx="149">
                  <c:v>-25.006299212598421</c:v>
                </c:pt>
                <c:pt idx="150">
                  <c:v>-25.170341207349079</c:v>
                </c:pt>
                <c:pt idx="151">
                  <c:v>-25.334383202099733</c:v>
                </c:pt>
                <c:pt idx="152">
                  <c:v>-25.498425196850391</c:v>
                </c:pt>
                <c:pt idx="153">
                  <c:v>-25.662467191601049</c:v>
                </c:pt>
                <c:pt idx="154">
                  <c:v>-25.826509186351704</c:v>
                </c:pt>
                <c:pt idx="155">
                  <c:v>-25.990551181102358</c:v>
                </c:pt>
                <c:pt idx="156">
                  <c:v>-26.154593175853016</c:v>
                </c:pt>
                <c:pt idx="157">
                  <c:v>-26.318635170603674</c:v>
                </c:pt>
                <c:pt idx="158">
                  <c:v>-26.482677165354328</c:v>
                </c:pt>
                <c:pt idx="159">
                  <c:v>-26.646719160104983</c:v>
                </c:pt>
                <c:pt idx="160">
                  <c:v>-26.810761154855644</c:v>
                </c:pt>
                <c:pt idx="161">
                  <c:v>-26.974803149606295</c:v>
                </c:pt>
                <c:pt idx="162">
                  <c:v>-27.138845144356953</c:v>
                </c:pt>
                <c:pt idx="163">
                  <c:v>-27.302887139107607</c:v>
                </c:pt>
                <c:pt idx="164">
                  <c:v>-27.466929133858265</c:v>
                </c:pt>
                <c:pt idx="165">
                  <c:v>-27.630971128608923</c:v>
                </c:pt>
                <c:pt idx="166">
                  <c:v>-27.795013123359578</c:v>
                </c:pt>
                <c:pt idx="167">
                  <c:v>-27.959055118110236</c:v>
                </c:pt>
                <c:pt idx="168">
                  <c:v>-28.123097112860886</c:v>
                </c:pt>
                <c:pt idx="169">
                  <c:v>-28.287139107611544</c:v>
                </c:pt>
                <c:pt idx="170">
                  <c:v>-28.451181102362206</c:v>
                </c:pt>
                <c:pt idx="171">
                  <c:v>-28.615223097112857</c:v>
                </c:pt>
                <c:pt idx="172">
                  <c:v>-28.779265091863515</c:v>
                </c:pt>
                <c:pt idx="173">
                  <c:v>-28.943307086614169</c:v>
                </c:pt>
                <c:pt idx="174">
                  <c:v>-29.107349081364827</c:v>
                </c:pt>
                <c:pt idx="175">
                  <c:v>-29.271391076115485</c:v>
                </c:pt>
                <c:pt idx="176">
                  <c:v>-29.435433070866139</c:v>
                </c:pt>
                <c:pt idx="177">
                  <c:v>-29.599475065616797</c:v>
                </c:pt>
                <c:pt idx="178">
                  <c:v>-29.763517060367448</c:v>
                </c:pt>
                <c:pt idx="179">
                  <c:v>-29.927559055118106</c:v>
                </c:pt>
                <c:pt idx="180">
                  <c:v>-30.091601049868764</c:v>
                </c:pt>
                <c:pt idx="181">
                  <c:v>-30.255643044619418</c:v>
                </c:pt>
                <c:pt idx="182">
                  <c:v>-30.419685039370076</c:v>
                </c:pt>
                <c:pt idx="183">
                  <c:v>-30.583727034120731</c:v>
                </c:pt>
                <c:pt idx="184">
                  <c:v>-30.747769028871389</c:v>
                </c:pt>
                <c:pt idx="185">
                  <c:v>-30.911811023622047</c:v>
                </c:pt>
                <c:pt idx="186">
                  <c:v>-31.075853018372698</c:v>
                </c:pt>
                <c:pt idx="187">
                  <c:v>-31.239895013123359</c:v>
                </c:pt>
                <c:pt idx="188">
                  <c:v>-31.40393700787401</c:v>
                </c:pt>
                <c:pt idx="189">
                  <c:v>-31.567979002624668</c:v>
                </c:pt>
                <c:pt idx="190">
                  <c:v>-31.732020997375326</c:v>
                </c:pt>
                <c:pt idx="191">
                  <c:v>-31.89606299212598</c:v>
                </c:pt>
                <c:pt idx="192">
                  <c:v>-32.060104986876638</c:v>
                </c:pt>
                <c:pt idx="193">
                  <c:v>-32.224146981627293</c:v>
                </c:pt>
                <c:pt idx="194">
                  <c:v>-32.388188976377954</c:v>
                </c:pt>
                <c:pt idx="195">
                  <c:v>-32.552230971128608</c:v>
                </c:pt>
                <c:pt idx="196">
                  <c:v>-32.716272965879263</c:v>
                </c:pt>
                <c:pt idx="197">
                  <c:v>-32.880314960629917</c:v>
                </c:pt>
                <c:pt idx="198">
                  <c:v>-33.044356955380572</c:v>
                </c:pt>
                <c:pt idx="199">
                  <c:v>-33.208398950131233</c:v>
                </c:pt>
                <c:pt idx="200">
                  <c:v>-33.372440944881888</c:v>
                </c:pt>
                <c:pt idx="201">
                  <c:v>-33.536482939632542</c:v>
                </c:pt>
                <c:pt idx="202">
                  <c:v>-33.700524934383203</c:v>
                </c:pt>
                <c:pt idx="203">
                  <c:v>-33.864566929133851</c:v>
                </c:pt>
                <c:pt idx="204">
                  <c:v>-34.028608923884512</c:v>
                </c:pt>
                <c:pt idx="205">
                  <c:v>-34.192650918635167</c:v>
                </c:pt>
                <c:pt idx="206">
                  <c:v>-34.356692913385821</c:v>
                </c:pt>
                <c:pt idx="207">
                  <c:v>-34.520734908136482</c:v>
                </c:pt>
                <c:pt idx="208">
                  <c:v>-34.684776902887137</c:v>
                </c:pt>
                <c:pt idx="209">
                  <c:v>-34.848818897637791</c:v>
                </c:pt>
                <c:pt idx="210">
                  <c:v>-35.012860892388453</c:v>
                </c:pt>
                <c:pt idx="211">
                  <c:v>-35.1769028871391</c:v>
                </c:pt>
                <c:pt idx="212">
                  <c:v>-35.340944881889762</c:v>
                </c:pt>
                <c:pt idx="213">
                  <c:v>-35.504986876640416</c:v>
                </c:pt>
                <c:pt idx="214">
                  <c:v>-35.66902887139107</c:v>
                </c:pt>
                <c:pt idx="215">
                  <c:v>-35.833070866141732</c:v>
                </c:pt>
                <c:pt idx="216">
                  <c:v>-35.997112860892386</c:v>
                </c:pt>
                <c:pt idx="217">
                  <c:v>-36.161154855643041</c:v>
                </c:pt>
                <c:pt idx="218">
                  <c:v>-36.325196850393695</c:v>
                </c:pt>
                <c:pt idx="219">
                  <c:v>-36.489238845144357</c:v>
                </c:pt>
                <c:pt idx="220">
                  <c:v>-36.653280839895011</c:v>
                </c:pt>
                <c:pt idx="221">
                  <c:v>-36.817322834645665</c:v>
                </c:pt>
                <c:pt idx="222">
                  <c:v>-36.981364829396327</c:v>
                </c:pt>
                <c:pt idx="223">
                  <c:v>-37.145406824146974</c:v>
                </c:pt>
                <c:pt idx="224">
                  <c:v>-37.309448818897636</c:v>
                </c:pt>
                <c:pt idx="225">
                  <c:v>-37.47349081364829</c:v>
                </c:pt>
                <c:pt idx="226">
                  <c:v>-37.637532808398944</c:v>
                </c:pt>
                <c:pt idx="227">
                  <c:v>-37.801574803149606</c:v>
                </c:pt>
                <c:pt idx="228">
                  <c:v>-37.96561679790026</c:v>
                </c:pt>
                <c:pt idx="229">
                  <c:v>-38.129658792650915</c:v>
                </c:pt>
                <c:pt idx="230">
                  <c:v>-38.293700787401576</c:v>
                </c:pt>
                <c:pt idx="231">
                  <c:v>-38.457742782152224</c:v>
                </c:pt>
                <c:pt idx="232">
                  <c:v>-38.621784776902885</c:v>
                </c:pt>
                <c:pt idx="233">
                  <c:v>-38.785826771653539</c:v>
                </c:pt>
                <c:pt idx="234">
                  <c:v>-38.949868766404194</c:v>
                </c:pt>
                <c:pt idx="235">
                  <c:v>-39.113910761154855</c:v>
                </c:pt>
                <c:pt idx="236">
                  <c:v>-39.27795275590551</c:v>
                </c:pt>
                <c:pt idx="237">
                  <c:v>-39.441994750656164</c:v>
                </c:pt>
                <c:pt idx="238">
                  <c:v>-39.606036745406819</c:v>
                </c:pt>
                <c:pt idx="239">
                  <c:v>-39.77007874015748</c:v>
                </c:pt>
                <c:pt idx="240">
                  <c:v>-39.934120734908134</c:v>
                </c:pt>
                <c:pt idx="241">
                  <c:v>-40.098162729658789</c:v>
                </c:pt>
                <c:pt idx="242">
                  <c:v>-40.262204724409443</c:v>
                </c:pt>
                <c:pt idx="243">
                  <c:v>-40.426246719160098</c:v>
                </c:pt>
                <c:pt idx="244">
                  <c:v>-40.590288713910759</c:v>
                </c:pt>
                <c:pt idx="245">
                  <c:v>-40.754330708661413</c:v>
                </c:pt>
                <c:pt idx="246">
                  <c:v>-40.918372703412068</c:v>
                </c:pt>
                <c:pt idx="247">
                  <c:v>-41.082414698162729</c:v>
                </c:pt>
                <c:pt idx="248">
                  <c:v>-41.246456692913377</c:v>
                </c:pt>
                <c:pt idx="249">
                  <c:v>-41.410498687664038</c:v>
                </c:pt>
                <c:pt idx="250">
                  <c:v>-41.5745406824147</c:v>
                </c:pt>
                <c:pt idx="251">
                  <c:v>-41.738582677165347</c:v>
                </c:pt>
                <c:pt idx="252">
                  <c:v>-41.902624671916008</c:v>
                </c:pt>
                <c:pt idx="253">
                  <c:v>-42.066666666666663</c:v>
                </c:pt>
                <c:pt idx="254">
                  <c:v>-42.230708661417317</c:v>
                </c:pt>
                <c:pt idx="255">
                  <c:v>-42.394750656167979</c:v>
                </c:pt>
                <c:pt idx="256">
                  <c:v>-42.558792650918633</c:v>
                </c:pt>
                <c:pt idx="257">
                  <c:v>-42.722834645669288</c:v>
                </c:pt>
                <c:pt idx="258">
                  <c:v>-42.886876640419942</c:v>
                </c:pt>
                <c:pt idx="259">
                  <c:v>-43.050918635170603</c:v>
                </c:pt>
                <c:pt idx="260">
                  <c:v>-43.214960629921258</c:v>
                </c:pt>
                <c:pt idx="261">
                  <c:v>-43.379002624671912</c:v>
                </c:pt>
                <c:pt idx="262">
                  <c:v>-43.543044619422567</c:v>
                </c:pt>
                <c:pt idx="263">
                  <c:v>-43.707086614173221</c:v>
                </c:pt>
                <c:pt idx="264">
                  <c:v>-43.871128608923883</c:v>
                </c:pt>
                <c:pt idx="265">
                  <c:v>-44.035170603674537</c:v>
                </c:pt>
                <c:pt idx="266">
                  <c:v>-44.199212598425191</c:v>
                </c:pt>
                <c:pt idx="267">
                  <c:v>-44.363254593175853</c:v>
                </c:pt>
                <c:pt idx="268">
                  <c:v>-44.5272965879265</c:v>
                </c:pt>
                <c:pt idx="269">
                  <c:v>-44.691338582677162</c:v>
                </c:pt>
                <c:pt idx="270">
                  <c:v>-44.855380577427823</c:v>
                </c:pt>
                <c:pt idx="271">
                  <c:v>-45.01942257217847</c:v>
                </c:pt>
                <c:pt idx="272">
                  <c:v>-45.183464566929132</c:v>
                </c:pt>
                <c:pt idx="273">
                  <c:v>-45.347506561679786</c:v>
                </c:pt>
                <c:pt idx="274">
                  <c:v>-45.511548556430441</c:v>
                </c:pt>
                <c:pt idx="275">
                  <c:v>-45.675590551181102</c:v>
                </c:pt>
                <c:pt idx="276">
                  <c:v>-45.839632545931757</c:v>
                </c:pt>
                <c:pt idx="277">
                  <c:v>-46.003674540682411</c:v>
                </c:pt>
                <c:pt idx="278">
                  <c:v>-46.167716535433065</c:v>
                </c:pt>
                <c:pt idx="279">
                  <c:v>-46.33175853018372</c:v>
                </c:pt>
                <c:pt idx="280">
                  <c:v>-46.495800524934381</c:v>
                </c:pt>
                <c:pt idx="281">
                  <c:v>-46.659842519685036</c:v>
                </c:pt>
                <c:pt idx="282">
                  <c:v>-46.82388451443569</c:v>
                </c:pt>
                <c:pt idx="283">
                  <c:v>-46.987926509186345</c:v>
                </c:pt>
                <c:pt idx="284">
                  <c:v>-47.151968503937006</c:v>
                </c:pt>
                <c:pt idx="285">
                  <c:v>-47.31601049868766</c:v>
                </c:pt>
                <c:pt idx="286">
                  <c:v>-47.480052493438315</c:v>
                </c:pt>
                <c:pt idx="287">
                  <c:v>-47.644094488188976</c:v>
                </c:pt>
                <c:pt idx="288">
                  <c:v>-47.808136482939624</c:v>
                </c:pt>
                <c:pt idx="289">
                  <c:v>-47.972178477690285</c:v>
                </c:pt>
                <c:pt idx="290">
                  <c:v>-48.136220472440947</c:v>
                </c:pt>
                <c:pt idx="291">
                  <c:v>-48.300262467191594</c:v>
                </c:pt>
                <c:pt idx="292">
                  <c:v>-48.464304461942255</c:v>
                </c:pt>
                <c:pt idx="293">
                  <c:v>-48.62834645669291</c:v>
                </c:pt>
                <c:pt idx="294">
                  <c:v>-48.792388451443564</c:v>
                </c:pt>
                <c:pt idx="295">
                  <c:v>-48.956430446194226</c:v>
                </c:pt>
                <c:pt idx="296">
                  <c:v>-49.12047244094488</c:v>
                </c:pt>
                <c:pt idx="297">
                  <c:v>-49.284514435695534</c:v>
                </c:pt>
                <c:pt idx="298">
                  <c:v>-49.448556430446189</c:v>
                </c:pt>
                <c:pt idx="299">
                  <c:v>-49.612598425196843</c:v>
                </c:pt>
                <c:pt idx="300">
                  <c:v>-49.776640419947505</c:v>
                </c:pt>
                <c:pt idx="301">
                  <c:v>-49.940682414698159</c:v>
                </c:pt>
                <c:pt idx="302">
                  <c:v>-50.104724409448814</c:v>
                </c:pt>
                <c:pt idx="303">
                  <c:v>-50.268766404199468</c:v>
                </c:pt>
                <c:pt idx="304">
                  <c:v>-50.432808398950129</c:v>
                </c:pt>
                <c:pt idx="305">
                  <c:v>-50.596850393700784</c:v>
                </c:pt>
                <c:pt idx="306">
                  <c:v>-50.760892388451438</c:v>
                </c:pt>
                <c:pt idx="307">
                  <c:v>-50.9249343832021</c:v>
                </c:pt>
                <c:pt idx="308">
                  <c:v>-51.088976377952747</c:v>
                </c:pt>
                <c:pt idx="309">
                  <c:v>-51.253018372703409</c:v>
                </c:pt>
                <c:pt idx="310">
                  <c:v>-51.41706036745407</c:v>
                </c:pt>
                <c:pt idx="311">
                  <c:v>-51.581102362204717</c:v>
                </c:pt>
                <c:pt idx="312">
                  <c:v>-51.745144356955379</c:v>
                </c:pt>
                <c:pt idx="313">
                  <c:v>-51.909186351706033</c:v>
                </c:pt>
                <c:pt idx="314">
                  <c:v>-52.073228346456688</c:v>
                </c:pt>
                <c:pt idx="315">
                  <c:v>-52.237270341207349</c:v>
                </c:pt>
                <c:pt idx="316">
                  <c:v>-52.401312335958004</c:v>
                </c:pt>
                <c:pt idx="317">
                  <c:v>-52.565354330708658</c:v>
                </c:pt>
                <c:pt idx="318">
                  <c:v>-52.729396325459312</c:v>
                </c:pt>
                <c:pt idx="319">
                  <c:v>-52.893438320209967</c:v>
                </c:pt>
                <c:pt idx="320">
                  <c:v>-53.057480314960628</c:v>
                </c:pt>
                <c:pt idx="321">
                  <c:v>-53.22152230971129</c:v>
                </c:pt>
                <c:pt idx="322">
                  <c:v>-53.385564304461937</c:v>
                </c:pt>
                <c:pt idx="323">
                  <c:v>-53.549606299212591</c:v>
                </c:pt>
                <c:pt idx="324">
                  <c:v>-53.713648293963253</c:v>
                </c:pt>
                <c:pt idx="325">
                  <c:v>-53.877690288713907</c:v>
                </c:pt>
                <c:pt idx="326">
                  <c:v>-54.041732283464569</c:v>
                </c:pt>
                <c:pt idx="327">
                  <c:v>-54.205774278215216</c:v>
                </c:pt>
                <c:pt idx="328">
                  <c:v>-54.36981627296587</c:v>
                </c:pt>
                <c:pt idx="329">
                  <c:v>-54.533858267716532</c:v>
                </c:pt>
                <c:pt idx="330">
                  <c:v>-54.697900262467186</c:v>
                </c:pt>
                <c:pt idx="331">
                  <c:v>-54.861942257217848</c:v>
                </c:pt>
                <c:pt idx="332">
                  <c:v>-55.025984251968495</c:v>
                </c:pt>
                <c:pt idx="333">
                  <c:v>-55.190026246719157</c:v>
                </c:pt>
                <c:pt idx="334">
                  <c:v>-55.354068241469811</c:v>
                </c:pt>
                <c:pt idx="335">
                  <c:v>-55.518110236220473</c:v>
                </c:pt>
                <c:pt idx="336">
                  <c:v>-55.682152230971127</c:v>
                </c:pt>
                <c:pt idx="337">
                  <c:v>-55.846194225721774</c:v>
                </c:pt>
                <c:pt idx="338">
                  <c:v>-56.010236220472436</c:v>
                </c:pt>
                <c:pt idx="339">
                  <c:v>-56.17427821522309</c:v>
                </c:pt>
                <c:pt idx="340">
                  <c:v>-56.338320209973752</c:v>
                </c:pt>
                <c:pt idx="341">
                  <c:v>-56.502362204724413</c:v>
                </c:pt>
                <c:pt idx="342">
                  <c:v>-56.666404199475053</c:v>
                </c:pt>
                <c:pt idx="343">
                  <c:v>-56.830446194225715</c:v>
                </c:pt>
                <c:pt idx="344">
                  <c:v>-56.994488188976376</c:v>
                </c:pt>
                <c:pt idx="345">
                  <c:v>-57.158530183727031</c:v>
                </c:pt>
                <c:pt idx="346">
                  <c:v>-57.322572178477692</c:v>
                </c:pt>
                <c:pt idx="347">
                  <c:v>-57.48661417322834</c:v>
                </c:pt>
                <c:pt idx="348">
                  <c:v>-57.650656167978994</c:v>
                </c:pt>
                <c:pt idx="349">
                  <c:v>-57.814698162729655</c:v>
                </c:pt>
                <c:pt idx="350">
                  <c:v>-57.97874015748031</c:v>
                </c:pt>
                <c:pt idx="351">
                  <c:v>-58.142782152230971</c:v>
                </c:pt>
                <c:pt idx="352">
                  <c:v>-58.306824146981619</c:v>
                </c:pt>
                <c:pt idx="353">
                  <c:v>-58.47086614173228</c:v>
                </c:pt>
                <c:pt idx="354">
                  <c:v>-58.634908136482935</c:v>
                </c:pt>
                <c:pt idx="355">
                  <c:v>-58.798950131233596</c:v>
                </c:pt>
                <c:pt idx="356">
                  <c:v>-58.96299212598425</c:v>
                </c:pt>
                <c:pt idx="357">
                  <c:v>-59.127034120734898</c:v>
                </c:pt>
                <c:pt idx="358">
                  <c:v>-59.291076115485559</c:v>
                </c:pt>
                <c:pt idx="359">
                  <c:v>-59.455118110236214</c:v>
                </c:pt>
                <c:pt idx="360">
                  <c:v>-59.619160104986875</c:v>
                </c:pt>
                <c:pt idx="361">
                  <c:v>-59.78320209973753</c:v>
                </c:pt>
                <c:pt idx="362">
                  <c:v>-59.947244094488177</c:v>
                </c:pt>
                <c:pt idx="363">
                  <c:v>-60.111286089238838</c:v>
                </c:pt>
                <c:pt idx="364">
                  <c:v>-60.2753280839895</c:v>
                </c:pt>
                <c:pt idx="365">
                  <c:v>-60.439370078740154</c:v>
                </c:pt>
                <c:pt idx="366">
                  <c:v>-60.603412073490816</c:v>
                </c:pt>
                <c:pt idx="367">
                  <c:v>-60.767454068241463</c:v>
                </c:pt>
                <c:pt idx="368">
                  <c:v>-60.931496062992117</c:v>
                </c:pt>
                <c:pt idx="369">
                  <c:v>-61.095538057742779</c:v>
                </c:pt>
                <c:pt idx="370">
                  <c:v>-61.259580052493433</c:v>
                </c:pt>
                <c:pt idx="371">
                  <c:v>-61.423622047244095</c:v>
                </c:pt>
                <c:pt idx="372">
                  <c:v>-61.587664041994742</c:v>
                </c:pt>
                <c:pt idx="373">
                  <c:v>-61.751706036745396</c:v>
                </c:pt>
                <c:pt idx="374">
                  <c:v>-61.915748031496058</c:v>
                </c:pt>
                <c:pt idx="375">
                  <c:v>-62.079790026246719</c:v>
                </c:pt>
                <c:pt idx="376">
                  <c:v>-62.243832020997374</c:v>
                </c:pt>
                <c:pt idx="377">
                  <c:v>-62.407874015748021</c:v>
                </c:pt>
                <c:pt idx="378">
                  <c:v>-62.571916010498683</c:v>
                </c:pt>
                <c:pt idx="379">
                  <c:v>-62.735958005249337</c:v>
                </c:pt>
                <c:pt idx="380">
                  <c:v>-62.9</c:v>
                </c:pt>
                <c:pt idx="381">
                  <c:v>-63.064041994750653</c:v>
                </c:pt>
                <c:pt idx="382">
                  <c:v>-63.2280839895013</c:v>
                </c:pt>
                <c:pt idx="383">
                  <c:v>-63.392125984251962</c:v>
                </c:pt>
                <c:pt idx="384">
                  <c:v>-63.556167979002623</c:v>
                </c:pt>
                <c:pt idx="385">
                  <c:v>-63.720209973753278</c:v>
                </c:pt>
                <c:pt idx="386">
                  <c:v>-63.884251968503939</c:v>
                </c:pt>
                <c:pt idx="387">
                  <c:v>-64.048293963254594</c:v>
                </c:pt>
                <c:pt idx="388">
                  <c:v>-64.212335958005241</c:v>
                </c:pt>
                <c:pt idx="389">
                  <c:v>-64.376377952755902</c:v>
                </c:pt>
                <c:pt idx="390">
                  <c:v>-64.540419947506564</c:v>
                </c:pt>
                <c:pt idx="391">
                  <c:v>-64.704461942257225</c:v>
                </c:pt>
                <c:pt idx="392">
                  <c:v>-64.868503937007873</c:v>
                </c:pt>
                <c:pt idx="393">
                  <c:v>-65.032545931758534</c:v>
                </c:pt>
                <c:pt idx="394">
                  <c:v>-65.196587926509196</c:v>
                </c:pt>
                <c:pt idx="395">
                  <c:v>-65.360629921259843</c:v>
                </c:pt>
                <c:pt idx="396">
                  <c:v>-65.524671916010504</c:v>
                </c:pt>
                <c:pt idx="397">
                  <c:v>-65.688713910761152</c:v>
                </c:pt>
                <c:pt idx="398">
                  <c:v>-65.852755905511813</c:v>
                </c:pt>
                <c:pt idx="399">
                  <c:v>-66.016797900262475</c:v>
                </c:pt>
                <c:pt idx="400">
                  <c:v>-66.180839895013122</c:v>
                </c:pt>
                <c:pt idx="401">
                  <c:v>-66.344881889763784</c:v>
                </c:pt>
                <c:pt idx="402">
                  <c:v>-66.508923884514431</c:v>
                </c:pt>
                <c:pt idx="403">
                  <c:v>-66.672965879265092</c:v>
                </c:pt>
                <c:pt idx="404">
                  <c:v>-66.837007874015754</c:v>
                </c:pt>
                <c:pt idx="405">
                  <c:v>-67.001049868766415</c:v>
                </c:pt>
                <c:pt idx="406">
                  <c:v>-67.165091863517063</c:v>
                </c:pt>
                <c:pt idx="407">
                  <c:v>-67.32913385826771</c:v>
                </c:pt>
                <c:pt idx="408">
                  <c:v>-67.493175853018371</c:v>
                </c:pt>
                <c:pt idx="409">
                  <c:v>-67.657217847769033</c:v>
                </c:pt>
                <c:pt idx="410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15-423C-980A-A73206B3F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'015C'!$X$11:$Y$11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'015C'!$BL$14:$BL$903</c:f>
              <c:numCache>
                <c:formatCode>0.0</c:formatCode>
                <c:ptCount val="890"/>
                <c:pt idx="0">
                  <c:v>3.4262242549936741</c:v>
                </c:pt>
                <c:pt idx="1">
                  <c:v>3.630103177203635</c:v>
                </c:pt>
                <c:pt idx="2">
                  <c:v>3.7429519621258205</c:v>
                </c:pt>
                <c:pt idx="3">
                  <c:v>2.8917883158313935</c:v>
                </c:pt>
                <c:pt idx="4">
                  <c:v>4.1559614577629596</c:v>
                </c:pt>
                <c:pt idx="5">
                  <c:v>4.3603304213213789</c:v>
                </c:pt>
                <c:pt idx="6">
                  <c:v>3.521907255876576</c:v>
                </c:pt>
                <c:pt idx="7">
                  <c:v>3.8586661664411976</c:v>
                </c:pt>
                <c:pt idx="8">
                  <c:v>7.7049695651435641</c:v>
                </c:pt>
                <c:pt idx="9">
                  <c:v>6.1943688699630064</c:v>
                </c:pt>
                <c:pt idx="10">
                  <c:v>5.3954546010044542</c:v>
                </c:pt>
                <c:pt idx="11">
                  <c:v>4.7929989442474028</c:v>
                </c:pt>
                <c:pt idx="12">
                  <c:v>6.8513287023349285</c:v>
                </c:pt>
                <c:pt idx="13">
                  <c:v>3.9324239207573517</c:v>
                </c:pt>
                <c:pt idx="14">
                  <c:v>4.859051694373365</c:v>
                </c:pt>
                <c:pt idx="15">
                  <c:v>4.5238761542968433</c:v>
                </c:pt>
                <c:pt idx="16">
                  <c:v>4.5086195536070708</c:v>
                </c:pt>
                <c:pt idx="17">
                  <c:v>7.1091221922925998</c:v>
                </c:pt>
                <c:pt idx="18">
                  <c:v>9.8440006046879933</c:v>
                </c:pt>
                <c:pt idx="19">
                  <c:v>4.6990466012581038</c:v>
                </c:pt>
                <c:pt idx="20">
                  <c:v>1.9908504106056131</c:v>
                </c:pt>
                <c:pt idx="21">
                  <c:v>2.2210338627936732</c:v>
                </c:pt>
                <c:pt idx="22">
                  <c:v>15.446966236956808</c:v>
                </c:pt>
                <c:pt idx="23">
                  <c:v>3.5795450346085915</c:v>
                </c:pt>
                <c:pt idx="24">
                  <c:v>20.019104324875737</c:v>
                </c:pt>
                <c:pt idx="25">
                  <c:v>5.2651918316336674</c:v>
                </c:pt>
                <c:pt idx="26">
                  <c:v>3.329111037625184</c:v>
                </c:pt>
                <c:pt idx="27">
                  <c:v>1.1249708065327637</c:v>
                </c:pt>
                <c:pt idx="28">
                  <c:v>22.965514462520552</c:v>
                </c:pt>
                <c:pt idx="29">
                  <c:v>2.3992988518774871</c:v>
                </c:pt>
                <c:pt idx="30">
                  <c:v>6.7784833373375806</c:v>
                </c:pt>
                <c:pt idx="31">
                  <c:v>39.80655461921814</c:v>
                </c:pt>
                <c:pt idx="32">
                  <c:v>6.0845217835409393</c:v>
                </c:pt>
                <c:pt idx="33">
                  <c:v>7.4744467792874856</c:v>
                </c:pt>
                <c:pt idx="34">
                  <c:v>8.0484258452317192</c:v>
                </c:pt>
                <c:pt idx="35">
                  <c:v>8.8740790814839219</c:v>
                </c:pt>
                <c:pt idx="36">
                  <c:v>10.159822913366805</c:v>
                </c:pt>
                <c:pt idx="37">
                  <c:v>25.544518462175304</c:v>
                </c:pt>
                <c:pt idx="38">
                  <c:v>2.5876880751529447</c:v>
                </c:pt>
                <c:pt idx="39">
                  <c:v>2.7499919025349548</c:v>
                </c:pt>
                <c:pt idx="40">
                  <c:v>37.63143307950282</c:v>
                </c:pt>
                <c:pt idx="41">
                  <c:v>6.3575089800293458</c:v>
                </c:pt>
                <c:pt idx="42">
                  <c:v>5.79464194377569</c:v>
                </c:pt>
                <c:pt idx="43">
                  <c:v>5.0959780734960418</c:v>
                </c:pt>
                <c:pt idx="44">
                  <c:v>6.1641090038014736</c:v>
                </c:pt>
                <c:pt idx="45">
                  <c:v>7.848658981931619</c:v>
                </c:pt>
                <c:pt idx="46">
                  <c:v>8.3161736297059825</c:v>
                </c:pt>
                <c:pt idx="47">
                  <c:v>9.8562671791620637</c:v>
                </c:pt>
                <c:pt idx="48">
                  <c:v>8.4195318123637168</c:v>
                </c:pt>
                <c:pt idx="49">
                  <c:v>11.572961010699684</c:v>
                </c:pt>
                <c:pt idx="50">
                  <c:v>12.367304222800653</c:v>
                </c:pt>
                <c:pt idx="51">
                  <c:v>13.288533398691813</c:v>
                </c:pt>
                <c:pt idx="52">
                  <c:v>15.649515431121653</c:v>
                </c:pt>
                <c:pt idx="53">
                  <c:v>13.776986259691643</c:v>
                </c:pt>
                <c:pt idx="54">
                  <c:v>4.5891463188334098</c:v>
                </c:pt>
                <c:pt idx="55">
                  <c:v>15.473343566686951</c:v>
                </c:pt>
                <c:pt idx="56">
                  <c:v>28.918729461696458</c:v>
                </c:pt>
                <c:pt idx="57">
                  <c:v>13.34009227622008</c:v>
                </c:pt>
                <c:pt idx="58">
                  <c:v>15.563210902948651</c:v>
                </c:pt>
                <c:pt idx="59">
                  <c:v>19.905467761460322</c:v>
                </c:pt>
                <c:pt idx="60">
                  <c:v>15.418304409529751</c:v>
                </c:pt>
                <c:pt idx="61">
                  <c:v>14.792170277422171</c:v>
                </c:pt>
                <c:pt idx="62">
                  <c:v>17.839588573645699</c:v>
                </c:pt>
                <c:pt idx="63">
                  <c:v>19.23139173054112</c:v>
                </c:pt>
                <c:pt idx="64">
                  <c:v>17.639176194198907</c:v>
                </c:pt>
                <c:pt idx="65">
                  <c:v>20.253922644373944</c:v>
                </c:pt>
                <c:pt idx="66">
                  <c:v>15.69310731925844</c:v>
                </c:pt>
                <c:pt idx="67">
                  <c:v>14.107942129402035</c:v>
                </c:pt>
                <c:pt idx="68">
                  <c:v>11.597341691275014</c:v>
                </c:pt>
                <c:pt idx="69">
                  <c:v>13.678961159412609</c:v>
                </c:pt>
                <c:pt idx="70">
                  <c:v>10.403926335767334</c:v>
                </c:pt>
                <c:pt idx="71">
                  <c:v>14.143520588833802</c:v>
                </c:pt>
                <c:pt idx="72">
                  <c:v>12.342808565412104</c:v>
                </c:pt>
                <c:pt idx="73">
                  <c:v>10.617582227473587</c:v>
                </c:pt>
                <c:pt idx="74">
                  <c:v>8.4646601107101489</c:v>
                </c:pt>
                <c:pt idx="75">
                  <c:v>11.515977194047696</c:v>
                </c:pt>
                <c:pt idx="76">
                  <c:v>10.338353325596325</c:v>
                </c:pt>
                <c:pt idx="77">
                  <c:v>13.569843293200787</c:v>
                </c:pt>
                <c:pt idx="78">
                  <c:v>6.7478998515575093</c:v>
                </c:pt>
                <c:pt idx="79">
                  <c:v>1.3313742684435863</c:v>
                </c:pt>
                <c:pt idx="80">
                  <c:v>0.55072927587987064</c:v>
                </c:pt>
                <c:pt idx="81">
                  <c:v>1.185157930149112</c:v>
                </c:pt>
                <c:pt idx="82">
                  <c:v>3.4314169243189601</c:v>
                </c:pt>
                <c:pt idx="83">
                  <c:v>1.5137460314280582</c:v>
                </c:pt>
                <c:pt idx="84">
                  <c:v>3.9551080869325315</c:v>
                </c:pt>
                <c:pt idx="85">
                  <c:v>2.8893275663949445</c:v>
                </c:pt>
                <c:pt idx="86">
                  <c:v>3.1076392281733156</c:v>
                </c:pt>
                <c:pt idx="87">
                  <c:v>2.4351002156915782</c:v>
                </c:pt>
                <c:pt idx="88">
                  <c:v>5.2391554101104552</c:v>
                </c:pt>
                <c:pt idx="89">
                  <c:v>3.01533933330423</c:v>
                </c:pt>
                <c:pt idx="90">
                  <c:v>4.4236125642414397</c:v>
                </c:pt>
                <c:pt idx="91">
                  <c:v>6.0844333804872113</c:v>
                </c:pt>
                <c:pt idx="92">
                  <c:v>0.73328318911846457</c:v>
                </c:pt>
                <c:pt idx="93">
                  <c:v>0.5501054933085705</c:v>
                </c:pt>
                <c:pt idx="94">
                  <c:v>0.62410714450892435</c:v>
                </c:pt>
                <c:pt idx="95">
                  <c:v>0.55040594530135267</c:v>
                </c:pt>
                <c:pt idx="96">
                  <c:v>0.49920445040769607</c:v>
                </c:pt>
                <c:pt idx="97">
                  <c:v>0.93200143416278347</c:v>
                </c:pt>
                <c:pt idx="98">
                  <c:v>2.2524240224260343</c:v>
                </c:pt>
                <c:pt idx="99">
                  <c:v>4.7520337684441394</c:v>
                </c:pt>
                <c:pt idx="100">
                  <c:v>5.4248877874646562</c:v>
                </c:pt>
                <c:pt idx="101">
                  <c:v>3.5778968399747235</c:v>
                </c:pt>
                <c:pt idx="102">
                  <c:v>4.2896014452229352</c:v>
                </c:pt>
                <c:pt idx="103">
                  <c:v>4.1542369469589238</c:v>
                </c:pt>
                <c:pt idx="104">
                  <c:v>4.6343520787783348</c:v>
                </c:pt>
                <c:pt idx="105">
                  <c:v>4.5879864425838424</c:v>
                </c:pt>
                <c:pt idx="106">
                  <c:v>4.9951580186191631</c:v>
                </c:pt>
                <c:pt idx="107">
                  <c:v>4.5747378531664706</c:v>
                </c:pt>
                <c:pt idx="108">
                  <c:v>4.9075594851406183</c:v>
                </c:pt>
                <c:pt idx="109">
                  <c:v>4.9085891938400366</c:v>
                </c:pt>
                <c:pt idx="110">
                  <c:v>4.8299793138968035</c:v>
                </c:pt>
                <c:pt idx="111">
                  <c:v>4.8980472990748005</c:v>
                </c:pt>
                <c:pt idx="112">
                  <c:v>5.1460310004586809</c:v>
                </c:pt>
                <c:pt idx="113">
                  <c:v>4.9597403152831054</c:v>
                </c:pt>
                <c:pt idx="114">
                  <c:v>5.2842138924637139</c:v>
                </c:pt>
                <c:pt idx="115">
                  <c:v>4.530933383510181</c:v>
                </c:pt>
                <c:pt idx="116">
                  <c:v>5.0996457399217761</c:v>
                </c:pt>
                <c:pt idx="117">
                  <c:v>6.3764788332349625</c:v>
                </c:pt>
                <c:pt idx="118">
                  <c:v>3.2767973851906662</c:v>
                </c:pt>
                <c:pt idx="119">
                  <c:v>5.7797804927047851</c:v>
                </c:pt>
                <c:pt idx="120">
                  <c:v>4.3080942548827279</c:v>
                </c:pt>
                <c:pt idx="121">
                  <c:v>4.6568500827879902</c:v>
                </c:pt>
                <c:pt idx="122">
                  <c:v>3.0620972545981275</c:v>
                </c:pt>
                <c:pt idx="123">
                  <c:v>5.6429416733443158</c:v>
                </c:pt>
                <c:pt idx="124">
                  <c:v>3.9194417480907413</c:v>
                </c:pt>
                <c:pt idx="125">
                  <c:v>3.8627804467555245</c:v>
                </c:pt>
                <c:pt idx="126">
                  <c:v>3.664041630686274</c:v>
                </c:pt>
                <c:pt idx="127">
                  <c:v>4.9459436666757535</c:v>
                </c:pt>
                <c:pt idx="128">
                  <c:v>3.6043045143992751</c:v>
                </c:pt>
                <c:pt idx="129">
                  <c:v>4.1038494968374488</c:v>
                </c:pt>
                <c:pt idx="130">
                  <c:v>3.8988695003482148</c:v>
                </c:pt>
                <c:pt idx="131">
                  <c:v>3.823664595956437</c:v>
                </c:pt>
                <c:pt idx="132">
                  <c:v>4.3713718761102953</c:v>
                </c:pt>
                <c:pt idx="133">
                  <c:v>3.8157869288981376</c:v>
                </c:pt>
                <c:pt idx="134">
                  <c:v>4.7759737906665718</c:v>
                </c:pt>
                <c:pt idx="135">
                  <c:v>4.1379508318049005</c:v>
                </c:pt>
                <c:pt idx="136">
                  <c:v>3.1038009983549713</c:v>
                </c:pt>
                <c:pt idx="137">
                  <c:v>3.8664676384061987</c:v>
                </c:pt>
                <c:pt idx="138">
                  <c:v>4.1149794365556147</c:v>
                </c:pt>
                <c:pt idx="139">
                  <c:v>4.4251014883306272</c:v>
                </c:pt>
                <c:pt idx="140">
                  <c:v>4.3215674040127743</c:v>
                </c:pt>
                <c:pt idx="141">
                  <c:v>4.2864115019828146</c:v>
                </c:pt>
                <c:pt idx="142">
                  <c:v>4.3010281341502026</c:v>
                </c:pt>
                <c:pt idx="143">
                  <c:v>4.8374353609786276</c:v>
                </c:pt>
                <c:pt idx="144">
                  <c:v>4.4937719772417708</c:v>
                </c:pt>
                <c:pt idx="145">
                  <c:v>3.9666970441163705</c:v>
                </c:pt>
                <c:pt idx="146">
                  <c:v>3.7654182822649735</c:v>
                </c:pt>
                <c:pt idx="147">
                  <c:v>4.1124879728146766</c:v>
                </c:pt>
                <c:pt idx="148">
                  <c:v>4.1234026945890498</c:v>
                </c:pt>
                <c:pt idx="149">
                  <c:v>3.4260883919100795</c:v>
                </c:pt>
                <c:pt idx="150">
                  <c:v>3.3863753284385121</c:v>
                </c:pt>
                <c:pt idx="151">
                  <c:v>3.5352643180363739</c:v>
                </c:pt>
                <c:pt idx="152">
                  <c:v>3.9395486053964963</c:v>
                </c:pt>
                <c:pt idx="153">
                  <c:v>3.7628240747345671</c:v>
                </c:pt>
                <c:pt idx="154">
                  <c:v>4.09694432242377</c:v>
                </c:pt>
                <c:pt idx="155">
                  <c:v>3.8328130678314323</c:v>
                </c:pt>
                <c:pt idx="156">
                  <c:v>4.3308661979997405</c:v>
                </c:pt>
                <c:pt idx="157">
                  <c:v>3.9483344091746155</c:v>
                </c:pt>
                <c:pt idx="158">
                  <c:v>3.6499743643731883</c:v>
                </c:pt>
                <c:pt idx="159">
                  <c:v>3.9966724739908659</c:v>
                </c:pt>
                <c:pt idx="160">
                  <c:v>4.1068443831079158</c:v>
                </c:pt>
                <c:pt idx="161">
                  <c:v>4.0547152242744806</c:v>
                </c:pt>
                <c:pt idx="162">
                  <c:v>4.0699621733403681</c:v>
                </c:pt>
                <c:pt idx="163">
                  <c:v>3.9639289404840397</c:v>
                </c:pt>
                <c:pt idx="164">
                  <c:v>4.1475154532189356</c:v>
                </c:pt>
                <c:pt idx="165">
                  <c:v>4.2236580839164786</c:v>
                </c:pt>
                <c:pt idx="166">
                  <c:v>3.9291851251265912</c:v>
                </c:pt>
                <c:pt idx="167">
                  <c:v>3.9759672039624014</c:v>
                </c:pt>
                <c:pt idx="168">
                  <c:v>3.996456747685325</c:v>
                </c:pt>
                <c:pt idx="169">
                  <c:v>4.1074229568083505</c:v>
                </c:pt>
                <c:pt idx="170">
                  <c:v>4.0092851285016939</c:v>
                </c:pt>
                <c:pt idx="171">
                  <c:v>4.2014325563218051</c:v>
                </c:pt>
                <c:pt idx="172">
                  <c:v>4.5233208420109241</c:v>
                </c:pt>
                <c:pt idx="173">
                  <c:v>4.4826593986281447</c:v>
                </c:pt>
                <c:pt idx="174">
                  <c:v>4.6320501202150348</c:v>
                </c:pt>
                <c:pt idx="175">
                  <c:v>3.9163043626331153</c:v>
                </c:pt>
                <c:pt idx="176">
                  <c:v>3.7760273278208079</c:v>
                </c:pt>
                <c:pt idx="177">
                  <c:v>3.9960280196787079</c:v>
                </c:pt>
                <c:pt idx="178">
                  <c:v>4.0743566920397978</c:v>
                </c:pt>
                <c:pt idx="179">
                  <c:v>4.2471494797459242</c:v>
                </c:pt>
                <c:pt idx="180">
                  <c:v>4.4689450664836681</c:v>
                </c:pt>
                <c:pt idx="181">
                  <c:v>4.5854948962716895</c:v>
                </c:pt>
                <c:pt idx="182">
                  <c:v>4.440509495134326</c:v>
                </c:pt>
                <c:pt idx="183">
                  <c:v>4.4220615582594833</c:v>
                </c:pt>
                <c:pt idx="184">
                  <c:v>4.3238562459335297</c:v>
                </c:pt>
                <c:pt idx="185">
                  <c:v>4.3091723339827173</c:v>
                </c:pt>
                <c:pt idx="186">
                  <c:v>4.2079439805561796</c:v>
                </c:pt>
                <c:pt idx="187">
                  <c:v>4.1257296942673278</c:v>
                </c:pt>
                <c:pt idx="188">
                  <c:v>4.2784754642025993</c:v>
                </c:pt>
                <c:pt idx="189">
                  <c:v>4.6658940744739992</c:v>
                </c:pt>
                <c:pt idx="190">
                  <c:v>4.6778747232026134</c:v>
                </c:pt>
                <c:pt idx="191">
                  <c:v>4.8867049497493502</c:v>
                </c:pt>
                <c:pt idx="192">
                  <c:v>4.4204454547449217</c:v>
                </c:pt>
                <c:pt idx="193">
                  <c:v>4.8668166823381824</c:v>
                </c:pt>
                <c:pt idx="194">
                  <c:v>4.6403924797148939</c:v>
                </c:pt>
                <c:pt idx="195">
                  <c:v>4.6081109695277149</c:v>
                </c:pt>
                <c:pt idx="196">
                  <c:v>3.8468809924837832</c:v>
                </c:pt>
                <c:pt idx="197">
                  <c:v>4.2021790419326734</c:v>
                </c:pt>
                <c:pt idx="198">
                  <c:v>4.0560353670978371</c:v>
                </c:pt>
                <c:pt idx="199">
                  <c:v>4.2273674759391664</c:v>
                </c:pt>
                <c:pt idx="200">
                  <c:v>4.3232096260446333</c:v>
                </c:pt>
                <c:pt idx="201">
                  <c:v>4.3495555446067424</c:v>
                </c:pt>
                <c:pt idx="202">
                  <c:v>4.6860945444672621</c:v>
                </c:pt>
                <c:pt idx="203">
                  <c:v>3.8361809413844283</c:v>
                </c:pt>
                <c:pt idx="204">
                  <c:v>4.0530296261980157</c:v>
                </c:pt>
                <c:pt idx="205">
                  <c:v>4.2309970370090797</c:v>
                </c:pt>
                <c:pt idx="206">
                  <c:v>4.252112923654586</c:v>
                </c:pt>
                <c:pt idx="207">
                  <c:v>4.4423694804930145</c:v>
                </c:pt>
                <c:pt idx="208">
                  <c:v>4.1804055861748992</c:v>
                </c:pt>
                <c:pt idx="209">
                  <c:v>4.0777326335695374</c:v>
                </c:pt>
                <c:pt idx="210">
                  <c:v>4.4374431192314763</c:v>
                </c:pt>
                <c:pt idx="211">
                  <c:v>3.9266498900111677</c:v>
                </c:pt>
                <c:pt idx="212">
                  <c:v>4.1820638704196176</c:v>
                </c:pt>
                <c:pt idx="213">
                  <c:v>5.0165252976034029</c:v>
                </c:pt>
                <c:pt idx="214">
                  <c:v>2.6172874017442194</c:v>
                </c:pt>
                <c:pt idx="215">
                  <c:v>3.5066962341423382</c:v>
                </c:pt>
                <c:pt idx="216">
                  <c:v>2.9099886149885115</c:v>
                </c:pt>
                <c:pt idx="217">
                  <c:v>3.3900974190887769</c:v>
                </c:pt>
                <c:pt idx="218">
                  <c:v>3.5946343468289896</c:v>
                </c:pt>
                <c:pt idx="219">
                  <c:v>3.6797914328032135</c:v>
                </c:pt>
                <c:pt idx="220">
                  <c:v>3.6614567220894094</c:v>
                </c:pt>
                <c:pt idx="221">
                  <c:v>3.8757081765301558</c:v>
                </c:pt>
                <c:pt idx="222">
                  <c:v>3.6567669769933566</c:v>
                </c:pt>
                <c:pt idx="223">
                  <c:v>3.7149099264372674</c:v>
                </c:pt>
                <c:pt idx="224">
                  <c:v>3.4244106434474619</c:v>
                </c:pt>
                <c:pt idx="225">
                  <c:v>3.5078090005622653</c:v>
                </c:pt>
                <c:pt idx="226">
                  <c:v>3.8478645369429394</c:v>
                </c:pt>
                <c:pt idx="227">
                  <c:v>3.9394813030941562</c:v>
                </c:pt>
                <c:pt idx="228">
                  <c:v>3.9853622293128201</c:v>
                </c:pt>
                <c:pt idx="229">
                  <c:v>3.9226634671429603</c:v>
                </c:pt>
                <c:pt idx="230">
                  <c:v>3.9288314726271674</c:v>
                </c:pt>
                <c:pt idx="231">
                  <c:v>3.9750808182457318</c:v>
                </c:pt>
                <c:pt idx="232">
                  <c:v>4.1457472902290133</c:v>
                </c:pt>
                <c:pt idx="233">
                  <c:v>4.2681907161360488</c:v>
                </c:pt>
                <c:pt idx="234">
                  <c:v>4.2173376281655708</c:v>
                </c:pt>
                <c:pt idx="235">
                  <c:v>4.2537995276851417</c:v>
                </c:pt>
                <c:pt idx="236">
                  <c:v>4.1701511671352431</c:v>
                </c:pt>
                <c:pt idx="237">
                  <c:v>4.2233571979894258</c:v>
                </c:pt>
                <c:pt idx="238">
                  <c:v>4.2893887289368529</c:v>
                </c:pt>
                <c:pt idx="239">
                  <c:v>4.2443891603254675</c:v>
                </c:pt>
                <c:pt idx="240">
                  <c:v>4.1907941844831376</c:v>
                </c:pt>
                <c:pt idx="241">
                  <c:v>3.9661604078838382</c:v>
                </c:pt>
                <c:pt idx="242">
                  <c:v>3.9487296937228189</c:v>
                </c:pt>
                <c:pt idx="243">
                  <c:v>3.8717049640647421</c:v>
                </c:pt>
                <c:pt idx="244">
                  <c:v>3.6686742069009668</c:v>
                </c:pt>
                <c:pt idx="245">
                  <c:v>3.6785968997554619</c:v>
                </c:pt>
                <c:pt idx="246">
                  <c:v>3.6724384787436328</c:v>
                </c:pt>
                <c:pt idx="247">
                  <c:v>3.6073151663360283</c:v>
                </c:pt>
                <c:pt idx="248">
                  <c:v>3.6477041999949438</c:v>
                </c:pt>
                <c:pt idx="249">
                  <c:v>3.6441250344053309</c:v>
                </c:pt>
                <c:pt idx="250">
                  <c:v>3.6834555726555847</c:v>
                </c:pt>
                <c:pt idx="251">
                  <c:v>3.728191483868283</c:v>
                </c:pt>
                <c:pt idx="252">
                  <c:v>3.8761641844062749</c:v>
                </c:pt>
                <c:pt idx="253">
                  <c:v>3.6802384174252425</c:v>
                </c:pt>
                <c:pt idx="254">
                  <c:v>3.6245420372557673</c:v>
                </c:pt>
                <c:pt idx="255">
                  <c:v>3.8004263166067078</c:v>
                </c:pt>
                <c:pt idx="256">
                  <c:v>3.8383983849798624</c:v>
                </c:pt>
                <c:pt idx="257">
                  <c:v>3.885253117959802</c:v>
                </c:pt>
                <c:pt idx="258">
                  <c:v>4.0556139809123923</c:v>
                </c:pt>
                <c:pt idx="259">
                  <c:v>4.0103216167500078</c:v>
                </c:pt>
                <c:pt idx="260">
                  <c:v>4.014064845065664</c:v>
                </c:pt>
                <c:pt idx="261">
                  <c:v>3.746497741726512</c:v>
                </c:pt>
                <c:pt idx="262">
                  <c:v>3.9372588654082197</c:v>
                </c:pt>
                <c:pt idx="263">
                  <c:v>3.8265713753518158</c:v>
                </c:pt>
                <c:pt idx="264">
                  <c:v>3.7528909744562022</c:v>
                </c:pt>
                <c:pt idx="265">
                  <c:v>3.8350169202961464</c:v>
                </c:pt>
                <c:pt idx="266">
                  <c:v>3.7737674440749833</c:v>
                </c:pt>
                <c:pt idx="267">
                  <c:v>3.7234807702575847</c:v>
                </c:pt>
                <c:pt idx="268">
                  <c:v>3.7132937515372619</c:v>
                </c:pt>
                <c:pt idx="269">
                  <c:v>3.6339078743947226</c:v>
                </c:pt>
                <c:pt idx="270">
                  <c:v>3.5520779016133117</c:v>
                </c:pt>
                <c:pt idx="271">
                  <c:v>3.4794530211195398</c:v>
                </c:pt>
                <c:pt idx="272">
                  <c:v>3.5213520767286801</c:v>
                </c:pt>
                <c:pt idx="273">
                  <c:v>3.495022983487778</c:v>
                </c:pt>
                <c:pt idx="274">
                  <c:v>3.5234150389966024</c:v>
                </c:pt>
                <c:pt idx="275">
                  <c:v>3.4892142059741191</c:v>
                </c:pt>
                <c:pt idx="276">
                  <c:v>3.4925860266137128</c:v>
                </c:pt>
                <c:pt idx="277">
                  <c:v>3.5235792215255342</c:v>
                </c:pt>
                <c:pt idx="278">
                  <c:v>3.5480268922690086</c:v>
                </c:pt>
                <c:pt idx="279">
                  <c:v>3.557862424939052</c:v>
                </c:pt>
                <c:pt idx="280">
                  <c:v>3.4989528693912884</c:v>
                </c:pt>
                <c:pt idx="281">
                  <c:v>3.4692585351962664</c:v>
                </c:pt>
                <c:pt idx="282">
                  <c:v>3.6080744579822364</c:v>
                </c:pt>
                <c:pt idx="283">
                  <c:v>3.4595317858539656</c:v>
                </c:pt>
                <c:pt idx="284">
                  <c:v>3.6056048036412554</c:v>
                </c:pt>
                <c:pt idx="285">
                  <c:v>3.3824647761841584</c:v>
                </c:pt>
                <c:pt idx="286">
                  <c:v>3.4842882803995883</c:v>
                </c:pt>
                <c:pt idx="287">
                  <c:v>3.3755690155818399</c:v>
                </c:pt>
                <c:pt idx="288">
                  <c:v>3.3433717570614543</c:v>
                </c:pt>
                <c:pt idx="289">
                  <c:v>3.236688749176559</c:v>
                </c:pt>
                <c:pt idx="290">
                  <c:v>3.1426099753636847</c:v>
                </c:pt>
                <c:pt idx="291">
                  <c:v>3.0528100743777662</c:v>
                </c:pt>
                <c:pt idx="292">
                  <c:v>3.1326540347769187</c:v>
                </c:pt>
                <c:pt idx="293">
                  <c:v>3.1818657508885995</c:v>
                </c:pt>
                <c:pt idx="294">
                  <c:v>3.2698103602248971</c:v>
                </c:pt>
                <c:pt idx="295">
                  <c:v>3.4432746292387724</c:v>
                </c:pt>
                <c:pt idx="296">
                  <c:v>3.3235462397617455</c:v>
                </c:pt>
                <c:pt idx="297">
                  <c:v>2.1578291158401099</c:v>
                </c:pt>
                <c:pt idx="298">
                  <c:v>2.0937904789516013</c:v>
                </c:pt>
                <c:pt idx="299">
                  <c:v>3.8618500969563936</c:v>
                </c:pt>
                <c:pt idx="300">
                  <c:v>4.0061241666068392</c:v>
                </c:pt>
                <c:pt idx="301">
                  <c:v>2.280116435189246</c:v>
                </c:pt>
                <c:pt idx="302">
                  <c:v>1.0459028965023527</c:v>
                </c:pt>
                <c:pt idx="303">
                  <c:v>3.4437121007201665</c:v>
                </c:pt>
                <c:pt idx="304">
                  <c:v>5.4194029971370012</c:v>
                </c:pt>
                <c:pt idx="305">
                  <c:v>3.252756734470557</c:v>
                </c:pt>
                <c:pt idx="306">
                  <c:v>2.8749836935733191</c:v>
                </c:pt>
                <c:pt idx="307">
                  <c:v>2.8573938232945304</c:v>
                </c:pt>
                <c:pt idx="308">
                  <c:v>2.9625722394966423</c:v>
                </c:pt>
                <c:pt idx="309">
                  <c:v>3.1871546586708819</c:v>
                </c:pt>
                <c:pt idx="310">
                  <c:v>3.9239877163065722</c:v>
                </c:pt>
                <c:pt idx="311">
                  <c:v>4.6055340042160715</c:v>
                </c:pt>
                <c:pt idx="312">
                  <c:v>4.0523532097074195</c:v>
                </c:pt>
                <c:pt idx="313">
                  <c:v>4.1814595239282371</c:v>
                </c:pt>
                <c:pt idx="314">
                  <c:v>3.7696560349071775</c:v>
                </c:pt>
                <c:pt idx="315">
                  <c:v>3.97031510111688</c:v>
                </c:pt>
                <c:pt idx="316">
                  <c:v>3.7194748120354122</c:v>
                </c:pt>
                <c:pt idx="317">
                  <c:v>3.5834453876274117</c:v>
                </c:pt>
                <c:pt idx="318">
                  <c:v>3.5170426461983326</c:v>
                </c:pt>
                <c:pt idx="319">
                  <c:v>3.7586893710759517</c:v>
                </c:pt>
                <c:pt idx="320">
                  <c:v>3.4987005560197972</c:v>
                </c:pt>
                <c:pt idx="321">
                  <c:v>3.4628199390267804</c:v>
                </c:pt>
                <c:pt idx="322">
                  <c:v>3.4680768823095098</c:v>
                </c:pt>
                <c:pt idx="323">
                  <c:v>3.4473329090013412</c:v>
                </c:pt>
                <c:pt idx="324">
                  <c:v>3.36124268949983</c:v>
                </c:pt>
                <c:pt idx="325">
                  <c:v>3.2703204540645632</c:v>
                </c:pt>
                <c:pt idx="326">
                  <c:v>3.0503012677339547</c:v>
                </c:pt>
                <c:pt idx="327">
                  <c:v>2.7329029400681999</c:v>
                </c:pt>
                <c:pt idx="328">
                  <c:v>2.8885125464055332</c:v>
                </c:pt>
                <c:pt idx="329">
                  <c:v>3.6090489652561675</c:v>
                </c:pt>
                <c:pt idx="330">
                  <c:v>3.6117420541520522</c:v>
                </c:pt>
                <c:pt idx="331">
                  <c:v>3.4486600579507884</c:v>
                </c:pt>
                <c:pt idx="332">
                  <c:v>3.5154023133836199</c:v>
                </c:pt>
                <c:pt idx="333">
                  <c:v>3.4252613761010289</c:v>
                </c:pt>
                <c:pt idx="334">
                  <c:v>3.2167264399057491</c:v>
                </c:pt>
                <c:pt idx="335">
                  <c:v>3.6085606638125931</c:v>
                </c:pt>
                <c:pt idx="336">
                  <c:v>3.7663167713128889</c:v>
                </c:pt>
                <c:pt idx="337">
                  <c:v>3.9516121395214827</c:v>
                </c:pt>
                <c:pt idx="338">
                  <c:v>4.1122133642525416</c:v>
                </c:pt>
                <c:pt idx="339">
                  <c:v>4.2261164935332882</c:v>
                </c:pt>
                <c:pt idx="340">
                  <c:v>4.6604271581509717</c:v>
                </c:pt>
                <c:pt idx="341">
                  <c:v>4.6271094641213315</c:v>
                </c:pt>
                <c:pt idx="342">
                  <c:v>4.4290190929026521</c:v>
                </c:pt>
                <c:pt idx="343">
                  <c:v>4.4272984731661165</c:v>
                </c:pt>
                <c:pt idx="344">
                  <c:v>4.4153343210792277</c:v>
                </c:pt>
                <c:pt idx="345">
                  <c:v>4.0097761073970979</c:v>
                </c:pt>
                <c:pt idx="346">
                  <c:v>4.1564654043112936</c:v>
                </c:pt>
                <c:pt idx="347">
                  <c:v>4.3864158483420645</c:v>
                </c:pt>
                <c:pt idx="348">
                  <c:v>4.4861285344521296</c:v>
                </c:pt>
                <c:pt idx="349">
                  <c:v>4.4354142986587197</c:v>
                </c:pt>
                <c:pt idx="350">
                  <c:v>4.3763563697173735</c:v>
                </c:pt>
                <c:pt idx="351">
                  <c:v>4.6037527564622049</c:v>
                </c:pt>
                <c:pt idx="352">
                  <c:v>4.2771848786167324</c:v>
                </c:pt>
                <c:pt idx="353">
                  <c:v>4.5038087669373885</c:v>
                </c:pt>
                <c:pt idx="354">
                  <c:v>4.5856138018290791</c:v>
                </c:pt>
                <c:pt idx="355">
                  <c:v>4.4042986832839262</c:v>
                </c:pt>
                <c:pt idx="356">
                  <c:v>4.0803743018715064</c:v>
                </c:pt>
                <c:pt idx="357">
                  <c:v>4.1137128160870429</c:v>
                </c:pt>
                <c:pt idx="358">
                  <c:v>4.0656267390455882</c:v>
                </c:pt>
                <c:pt idx="359">
                  <c:v>3.8458986459523405</c:v>
                </c:pt>
                <c:pt idx="360">
                  <c:v>3.7131300142462202</c:v>
                </c:pt>
                <c:pt idx="361">
                  <c:v>3.7432154226941226</c:v>
                </c:pt>
                <c:pt idx="362">
                  <c:v>4.1780475960086187</c:v>
                </c:pt>
                <c:pt idx="363">
                  <c:v>3.9106068416180992</c:v>
                </c:pt>
                <c:pt idx="364">
                  <c:v>3.8394339126238735</c:v>
                </c:pt>
                <c:pt idx="365">
                  <c:v>3.6923142747688464</c:v>
                </c:pt>
                <c:pt idx="366">
                  <c:v>3.8121137116521471</c:v>
                </c:pt>
                <c:pt idx="367">
                  <c:v>3.7577938023312636</c:v>
                </c:pt>
                <c:pt idx="368">
                  <c:v>3.5623378487633186</c:v>
                </c:pt>
                <c:pt idx="369">
                  <c:v>3.6285856745932037</c:v>
                </c:pt>
                <c:pt idx="370">
                  <c:v>3.4811190533780012</c:v>
                </c:pt>
                <c:pt idx="371">
                  <c:v>3.5824333617395698</c:v>
                </c:pt>
                <c:pt idx="372">
                  <c:v>3.5013861494240905</c:v>
                </c:pt>
                <c:pt idx="373">
                  <c:v>3.5690110819208711</c:v>
                </c:pt>
                <c:pt idx="374">
                  <c:v>3.9310700425877751</c:v>
                </c:pt>
                <c:pt idx="375">
                  <c:v>3.897930154064893</c:v>
                </c:pt>
                <c:pt idx="376">
                  <c:v>4.033491047043734</c:v>
                </c:pt>
                <c:pt idx="377">
                  <c:v>3.8640655623691864</c:v>
                </c:pt>
                <c:pt idx="378">
                  <c:v>3.9250400147184581</c:v>
                </c:pt>
                <c:pt idx="379">
                  <c:v>3.8484853669871635</c:v>
                </c:pt>
                <c:pt idx="380">
                  <c:v>3.824894604447191</c:v>
                </c:pt>
                <c:pt idx="381">
                  <c:v>3.6261269037523371</c:v>
                </c:pt>
                <c:pt idx="382">
                  <c:v>3.7236013908641978</c:v>
                </c:pt>
                <c:pt idx="383">
                  <c:v>3.6021199964649253</c:v>
                </c:pt>
                <c:pt idx="384">
                  <c:v>3.8114119272254618</c:v>
                </c:pt>
                <c:pt idx="385">
                  <c:v>3.6829397633448573</c:v>
                </c:pt>
                <c:pt idx="386">
                  <c:v>3.5957273536882481</c:v>
                </c:pt>
                <c:pt idx="387">
                  <c:v>3.4623948202049046</c:v>
                </c:pt>
                <c:pt idx="388">
                  <c:v>3.6179722138491592</c:v>
                </c:pt>
                <c:pt idx="389">
                  <c:v>3.6472563389522943</c:v>
                </c:pt>
                <c:pt idx="390">
                  <c:v>3.704205859833047</c:v>
                </c:pt>
                <c:pt idx="391">
                  <c:v>3.6898093859571435</c:v>
                </c:pt>
                <c:pt idx="392">
                  <c:v>3.3251323022169883</c:v>
                </c:pt>
                <c:pt idx="393">
                  <c:v>3.2866886125540868</c:v>
                </c:pt>
                <c:pt idx="394">
                  <c:v>2.9721704762819541</c:v>
                </c:pt>
                <c:pt idx="395">
                  <c:v>2.7434982745689047</c:v>
                </c:pt>
                <c:pt idx="396">
                  <c:v>3.0999596466385877</c:v>
                </c:pt>
                <c:pt idx="397">
                  <c:v>3.4311563160108056</c:v>
                </c:pt>
                <c:pt idx="398">
                  <c:v>3.0258366801390433</c:v>
                </c:pt>
                <c:pt idx="399">
                  <c:v>3.1351172369483962</c:v>
                </c:pt>
                <c:pt idx="400">
                  <c:v>2.9859765368759286</c:v>
                </c:pt>
                <c:pt idx="401">
                  <c:v>3.1740383439181215</c:v>
                </c:pt>
                <c:pt idx="402">
                  <c:v>3.1498303064459887</c:v>
                </c:pt>
                <c:pt idx="403">
                  <c:v>3.0829858997526003</c:v>
                </c:pt>
                <c:pt idx="404">
                  <c:v>2.9586577412456614</c:v>
                </c:pt>
                <c:pt idx="405">
                  <c:v>2.8453021429393726</c:v>
                </c:pt>
                <c:pt idx="406">
                  <c:v>2.9958673837557215</c:v>
                </c:pt>
                <c:pt idx="407">
                  <c:v>2.8080733574803212</c:v>
                </c:pt>
                <c:pt idx="408">
                  <c:v>2.8844794753639564</c:v>
                </c:pt>
                <c:pt idx="409">
                  <c:v>3.137043415672617</c:v>
                </c:pt>
                <c:pt idx="410">
                  <c:v>2.9989281754880786</c:v>
                </c:pt>
              </c:numCache>
            </c:numRef>
          </c:xVal>
          <c:yVal>
            <c:numRef>
              <c:f>'015C'!$BK$14:$BK$903</c:f>
              <c:numCache>
                <c:formatCode>0</c:formatCode>
                <c:ptCount val="890"/>
                <c:pt idx="0">
                  <c:v>34.765489843468671</c:v>
                </c:pt>
                <c:pt idx="1">
                  <c:v>30.973095470981669</c:v>
                </c:pt>
                <c:pt idx="2">
                  <c:v>25.378928280875073</c:v>
                </c:pt>
                <c:pt idx="3">
                  <c:v>25.770630864859704</c:v>
                </c:pt>
                <c:pt idx="4">
                  <c:v>19.953388880422686</c:v>
                </c:pt>
                <c:pt idx="5">
                  <c:v>19.193027400801153</c:v>
                </c:pt>
                <c:pt idx="6">
                  <c:v>19.991222028098733</c:v>
                </c:pt>
                <c:pt idx="7">
                  <c:v>18.547150916863799</c:v>
                </c:pt>
                <c:pt idx="8">
                  <c:v>16.968232919628875</c:v>
                </c:pt>
                <c:pt idx="9">
                  <c:v>17.390962876010459</c:v>
                </c:pt>
                <c:pt idx="10">
                  <c:v>15.040686821517797</c:v>
                </c:pt>
                <c:pt idx="11">
                  <c:v>15.761945922429939</c:v>
                </c:pt>
                <c:pt idx="12">
                  <c:v>14.400118999649901</c:v>
                </c:pt>
                <c:pt idx="13">
                  <c:v>33.955068916428957</c:v>
                </c:pt>
                <c:pt idx="14">
                  <c:v>34.063809226902187</c:v>
                </c:pt>
                <c:pt idx="15">
                  <c:v>27.346818399426908</c:v>
                </c:pt>
                <c:pt idx="16">
                  <c:v>20.187670339733433</c:v>
                </c:pt>
                <c:pt idx="17">
                  <c:v>13.869018395965135</c:v>
                </c:pt>
                <c:pt idx="18">
                  <c:v>15.375275845996768</c:v>
                </c:pt>
                <c:pt idx="19">
                  <c:v>16.424683068706706</c:v>
                </c:pt>
                <c:pt idx="20">
                  <c:v>89.384100210505935</c:v>
                </c:pt>
                <c:pt idx="21">
                  <c:v>81.244127848318115</c:v>
                </c:pt>
                <c:pt idx="22">
                  <c:v>9.0836174599878206</c:v>
                </c:pt>
                <c:pt idx="23">
                  <c:v>30.65631079988519</c:v>
                </c:pt>
                <c:pt idx="24">
                  <c:v>8.2319843634177747</c:v>
                </c:pt>
                <c:pt idx="25">
                  <c:v>24.381380085629761</c:v>
                </c:pt>
                <c:pt idx="26">
                  <c:v>34.189744860590523</c:v>
                </c:pt>
                <c:pt idx="27">
                  <c:v>25.516184127541944</c:v>
                </c:pt>
                <c:pt idx="28">
                  <c:v>10.5838730723063</c:v>
                </c:pt>
                <c:pt idx="29">
                  <c:v>53.054337286806074</c:v>
                </c:pt>
                <c:pt idx="30">
                  <c:v>12.360624228684232</c:v>
                </c:pt>
                <c:pt idx="31">
                  <c:v>2.1625273975099604</c:v>
                </c:pt>
                <c:pt idx="32">
                  <c:v>11.955849688741328</c:v>
                </c:pt>
                <c:pt idx="33">
                  <c:v>9.7932600064495556</c:v>
                </c:pt>
                <c:pt idx="34">
                  <c:v>9.5897838068792307</c:v>
                </c:pt>
                <c:pt idx="35">
                  <c:v>8.273149474772195</c:v>
                </c:pt>
                <c:pt idx="36">
                  <c:v>7.7753363573627485</c:v>
                </c:pt>
                <c:pt idx="37">
                  <c:v>8.8841579370382906</c:v>
                </c:pt>
                <c:pt idx="38">
                  <c:v>91.513489153515465</c:v>
                </c:pt>
                <c:pt idx="39">
                  <c:v>90.095827244294171</c:v>
                </c:pt>
                <c:pt idx="40">
                  <c:v>7.4980827454330186</c:v>
                </c:pt>
                <c:pt idx="41">
                  <c:v>6.6971559966552121</c:v>
                </c:pt>
                <c:pt idx="42">
                  <c:v>6.4908930335434203</c:v>
                </c:pt>
                <c:pt idx="43">
                  <c:v>7.8409129547574308</c:v>
                </c:pt>
                <c:pt idx="44">
                  <c:v>6.7977746077296919</c:v>
                </c:pt>
                <c:pt idx="45">
                  <c:v>5.8130137494393823</c:v>
                </c:pt>
                <c:pt idx="46">
                  <c:v>5.6274993237938329</c:v>
                </c:pt>
                <c:pt idx="47">
                  <c:v>5.0959665684480253</c:v>
                </c:pt>
                <c:pt idx="48">
                  <c:v>6.5097491675583194</c:v>
                </c:pt>
                <c:pt idx="49">
                  <c:v>5.1439114596525553</c:v>
                </c:pt>
                <c:pt idx="50">
                  <c:v>5.1307191511968382</c:v>
                </c:pt>
                <c:pt idx="51">
                  <c:v>5.1639404994286302</c:v>
                </c:pt>
                <c:pt idx="52">
                  <c:v>5.4392202907123206</c:v>
                </c:pt>
                <c:pt idx="53">
                  <c:v>8.2457937580237228</c:v>
                </c:pt>
                <c:pt idx="54">
                  <c:v>22.916596341177549</c:v>
                </c:pt>
                <c:pt idx="55">
                  <c:v>5.8750708667435259</c:v>
                </c:pt>
                <c:pt idx="56">
                  <c:v>3.2111969872779573</c:v>
                </c:pt>
                <c:pt idx="57">
                  <c:v>8.4837756097720529</c:v>
                </c:pt>
                <c:pt idx="58">
                  <c:v>7.8988136550198833</c:v>
                </c:pt>
                <c:pt idx="59">
                  <c:v>6.1142269975478563</c:v>
                </c:pt>
                <c:pt idx="60">
                  <c:v>8.0545126237744071</c:v>
                </c:pt>
                <c:pt idx="61">
                  <c:v>8.6774187167077876</c:v>
                </c:pt>
                <c:pt idx="62">
                  <c:v>7.3487161073270588</c:v>
                </c:pt>
                <c:pt idx="63">
                  <c:v>6.9909063305339121</c:v>
                </c:pt>
                <c:pt idx="64">
                  <c:v>7.5629795698365179</c:v>
                </c:pt>
                <c:pt idx="65">
                  <c:v>7.1175515721559197</c:v>
                </c:pt>
                <c:pt idx="66">
                  <c:v>8.9355430069482118</c:v>
                </c:pt>
                <c:pt idx="67">
                  <c:v>9.2653758063203604</c:v>
                </c:pt>
                <c:pt idx="68">
                  <c:v>8.3009813009279156</c:v>
                </c:pt>
                <c:pt idx="69">
                  <c:v>4.9141909002092659</c:v>
                </c:pt>
                <c:pt idx="70">
                  <c:v>4.0737330154408227</c:v>
                </c:pt>
                <c:pt idx="71">
                  <c:v>2.5068731837333429</c:v>
                </c:pt>
                <c:pt idx="72">
                  <c:v>2.3576703757619866</c:v>
                </c:pt>
                <c:pt idx="73">
                  <c:v>2.5314732753288589</c:v>
                </c:pt>
                <c:pt idx="74">
                  <c:v>2.9796031411903909</c:v>
                </c:pt>
                <c:pt idx="75">
                  <c:v>2.1033216963774928</c:v>
                </c:pt>
                <c:pt idx="76">
                  <c:v>2.337580431338381</c:v>
                </c:pt>
                <c:pt idx="77">
                  <c:v>2.4261661269455956</c:v>
                </c:pt>
                <c:pt idx="78">
                  <c:v>7.6142967246436113</c:v>
                </c:pt>
                <c:pt idx="79">
                  <c:v>19.344321784865098</c:v>
                </c:pt>
                <c:pt idx="80">
                  <c:v>31.980794503670761</c:v>
                </c:pt>
                <c:pt idx="81">
                  <c:v>28.198776947695563</c:v>
                </c:pt>
                <c:pt idx="82">
                  <c:v>14.044186142122152</c:v>
                </c:pt>
                <c:pt idx="83">
                  <c:v>18.086146979578722</c:v>
                </c:pt>
                <c:pt idx="84">
                  <c:v>8.080477253362929</c:v>
                </c:pt>
                <c:pt idx="85">
                  <c:v>10.057337271852129</c:v>
                </c:pt>
                <c:pt idx="86">
                  <c:v>9.3839169038843622</c:v>
                </c:pt>
                <c:pt idx="87">
                  <c:v>12.635456093048425</c:v>
                </c:pt>
                <c:pt idx="88">
                  <c:v>5.170142531086042</c:v>
                </c:pt>
                <c:pt idx="89">
                  <c:v>5.6579236826637551</c:v>
                </c:pt>
                <c:pt idx="90">
                  <c:v>5.3412283516409982</c:v>
                </c:pt>
                <c:pt idx="91">
                  <c:v>6.0174137451026981</c:v>
                </c:pt>
                <c:pt idx="92">
                  <c:v>36.379996959792699</c:v>
                </c:pt>
                <c:pt idx="93">
                  <c:v>63.797030157195742</c:v>
                </c:pt>
                <c:pt idx="94">
                  <c:v>66.87924755941944</c:v>
                </c:pt>
                <c:pt idx="95">
                  <c:v>69.066344641114412</c:v>
                </c:pt>
                <c:pt idx="96">
                  <c:v>75.884470329358322</c:v>
                </c:pt>
                <c:pt idx="97">
                  <c:v>57.728766772335163</c:v>
                </c:pt>
                <c:pt idx="98">
                  <c:v>33.14224884466519</c:v>
                </c:pt>
                <c:pt idx="99">
                  <c:v>17.359456233357285</c:v>
                </c:pt>
                <c:pt idx="100">
                  <c:v>9.5287108895216388</c:v>
                </c:pt>
                <c:pt idx="101">
                  <c:v>6.6692027247954195</c:v>
                </c:pt>
                <c:pt idx="102">
                  <c:v>4.4843610563957643</c:v>
                </c:pt>
                <c:pt idx="103">
                  <c:v>4.09892483507066</c:v>
                </c:pt>
                <c:pt idx="104">
                  <c:v>3.81878142223308</c:v>
                </c:pt>
                <c:pt idx="105">
                  <c:v>3.7124559793823058</c:v>
                </c:pt>
                <c:pt idx="106">
                  <c:v>3.4848383209902538</c:v>
                </c:pt>
                <c:pt idx="107">
                  <c:v>3.6458094102079546</c:v>
                </c:pt>
                <c:pt idx="108">
                  <c:v>3.4218380479779027</c:v>
                </c:pt>
                <c:pt idx="109">
                  <c:v>3.3125605881157285</c:v>
                </c:pt>
                <c:pt idx="110">
                  <c:v>3.2943190799817561</c:v>
                </c:pt>
                <c:pt idx="111">
                  <c:v>3.2531082956155948</c:v>
                </c:pt>
                <c:pt idx="112">
                  <c:v>3.2224216551597125</c:v>
                </c:pt>
                <c:pt idx="113">
                  <c:v>3.210036488010938</c:v>
                </c:pt>
                <c:pt idx="114">
                  <c:v>3.2111074788667331</c:v>
                </c:pt>
                <c:pt idx="115">
                  <c:v>3.6130316696606268</c:v>
                </c:pt>
                <c:pt idx="116">
                  <c:v>3.5581740143516067</c:v>
                </c:pt>
                <c:pt idx="117">
                  <c:v>3.7280953148298792</c:v>
                </c:pt>
                <c:pt idx="118">
                  <c:v>8.0192732983865707</c:v>
                </c:pt>
                <c:pt idx="119">
                  <c:v>4.2659623707903069</c:v>
                </c:pt>
                <c:pt idx="120">
                  <c:v>3.6879576769569922</c:v>
                </c:pt>
                <c:pt idx="121">
                  <c:v>3.7585712120343695</c:v>
                </c:pt>
                <c:pt idx="122">
                  <c:v>6.489735858695739</c:v>
                </c:pt>
                <c:pt idx="123">
                  <c:v>3.6290959453869025</c:v>
                </c:pt>
                <c:pt idx="124">
                  <c:v>3.4641642170829963</c:v>
                </c:pt>
                <c:pt idx="125">
                  <c:v>3.384830532307006</c:v>
                </c:pt>
                <c:pt idx="126">
                  <c:v>3.3784774638728328</c:v>
                </c:pt>
                <c:pt idx="127">
                  <c:v>3.0616294707372247</c:v>
                </c:pt>
                <c:pt idx="128">
                  <c:v>3.6353213131370534</c:v>
                </c:pt>
                <c:pt idx="129">
                  <c:v>3.0192798762578628</c:v>
                </c:pt>
                <c:pt idx="130">
                  <c:v>2.8815259269295135</c:v>
                </c:pt>
                <c:pt idx="131">
                  <c:v>2.9654917420748275</c:v>
                </c:pt>
                <c:pt idx="132">
                  <c:v>2.8443944903382916</c:v>
                </c:pt>
                <c:pt idx="133">
                  <c:v>3.0042216739517627</c:v>
                </c:pt>
                <c:pt idx="134">
                  <c:v>2.5036729329485818</c:v>
                </c:pt>
                <c:pt idx="135">
                  <c:v>3.026146320265271</c:v>
                </c:pt>
                <c:pt idx="136">
                  <c:v>3.3688328302401356</c:v>
                </c:pt>
                <c:pt idx="137">
                  <c:v>2.7953242573057033</c:v>
                </c:pt>
                <c:pt idx="138">
                  <c:v>2.6401728822134767</c:v>
                </c:pt>
                <c:pt idx="139">
                  <c:v>2.7109981948673916</c:v>
                </c:pt>
                <c:pt idx="140">
                  <c:v>2.7971772474445564</c:v>
                </c:pt>
                <c:pt idx="141">
                  <c:v>2.6355257763564222</c:v>
                </c:pt>
                <c:pt idx="142">
                  <c:v>2.6694704172873274</c:v>
                </c:pt>
                <c:pt idx="143">
                  <c:v>2.6911244601676056</c:v>
                </c:pt>
                <c:pt idx="144">
                  <c:v>2.8565593989191722</c:v>
                </c:pt>
                <c:pt idx="145">
                  <c:v>3.1068766394294531</c:v>
                </c:pt>
                <c:pt idx="146">
                  <c:v>3.1387283476611332</c:v>
                </c:pt>
                <c:pt idx="147">
                  <c:v>3.027591868537256</c:v>
                </c:pt>
                <c:pt idx="148">
                  <c:v>3.1535464398726463</c:v>
                </c:pt>
                <c:pt idx="149">
                  <c:v>3.3818232380569304</c:v>
                </c:pt>
                <c:pt idx="150">
                  <c:v>3.6379227866399977</c:v>
                </c:pt>
                <c:pt idx="151">
                  <c:v>2.8426870823301651</c:v>
                </c:pt>
                <c:pt idx="152">
                  <c:v>2.3967483285452382</c:v>
                </c:pt>
                <c:pt idx="153">
                  <c:v>2.5981775710744626</c:v>
                </c:pt>
                <c:pt idx="154">
                  <c:v>2.8030392454087627</c:v>
                </c:pt>
                <c:pt idx="155">
                  <c:v>3.2201185638994696</c:v>
                </c:pt>
                <c:pt idx="156">
                  <c:v>3.1043818632676552</c:v>
                </c:pt>
                <c:pt idx="157">
                  <c:v>3.294698512248122</c:v>
                </c:pt>
                <c:pt idx="158">
                  <c:v>3.2095688959065085</c:v>
                </c:pt>
                <c:pt idx="159">
                  <c:v>3.1531343303598947</c:v>
                </c:pt>
                <c:pt idx="160">
                  <c:v>3.1477076064179612</c:v>
                </c:pt>
                <c:pt idx="161">
                  <c:v>3.0906268545181854</c:v>
                </c:pt>
                <c:pt idx="162">
                  <c:v>2.9449401686378671</c:v>
                </c:pt>
                <c:pt idx="163">
                  <c:v>3.0143060788184597</c:v>
                </c:pt>
                <c:pt idx="164">
                  <c:v>3.0168326360349655</c:v>
                </c:pt>
                <c:pt idx="165">
                  <c:v>2.9709884460052782</c:v>
                </c:pt>
                <c:pt idx="166">
                  <c:v>3.1481075865869772</c:v>
                </c:pt>
                <c:pt idx="167">
                  <c:v>3.1581099144319031</c:v>
                </c:pt>
                <c:pt idx="168">
                  <c:v>2.8824338290731197</c:v>
                </c:pt>
                <c:pt idx="169">
                  <c:v>2.5250001941548428</c:v>
                </c:pt>
                <c:pt idx="170">
                  <c:v>2.5373334102067577</c:v>
                </c:pt>
                <c:pt idx="171">
                  <c:v>2.884544508558073</c:v>
                </c:pt>
                <c:pt idx="172">
                  <c:v>3.1366884622043814</c:v>
                </c:pt>
                <c:pt idx="173">
                  <c:v>3.4323215350447898</c:v>
                </c:pt>
                <c:pt idx="174">
                  <c:v>3.5018461216598848</c:v>
                </c:pt>
                <c:pt idx="175">
                  <c:v>3.5802793469050149</c:v>
                </c:pt>
                <c:pt idx="176">
                  <c:v>3.4397936218774863</c:v>
                </c:pt>
                <c:pt idx="177">
                  <c:v>3.3024699898565837</c:v>
                </c:pt>
                <c:pt idx="178">
                  <c:v>3.2865602864482919</c:v>
                </c:pt>
                <c:pt idx="179">
                  <c:v>3.3079578475018563</c:v>
                </c:pt>
                <c:pt idx="180">
                  <c:v>3.3570189243711814</c:v>
                </c:pt>
                <c:pt idx="181">
                  <c:v>3.3337203405143185</c:v>
                </c:pt>
                <c:pt idx="182">
                  <c:v>3.4619398495759794</c:v>
                </c:pt>
                <c:pt idx="183">
                  <c:v>3.389480488265237</c:v>
                </c:pt>
                <c:pt idx="184">
                  <c:v>3.3362878948396268</c:v>
                </c:pt>
                <c:pt idx="185">
                  <c:v>3.1998810116086176</c:v>
                </c:pt>
                <c:pt idx="186">
                  <c:v>3.2047584541717877</c:v>
                </c:pt>
                <c:pt idx="187">
                  <c:v>3.2910628757545557</c:v>
                </c:pt>
                <c:pt idx="188">
                  <c:v>3.2942759224221718</c:v>
                </c:pt>
                <c:pt idx="189">
                  <c:v>3.2591228833261856</c:v>
                </c:pt>
                <c:pt idx="190">
                  <c:v>3.292218066616452</c:v>
                </c:pt>
                <c:pt idx="191">
                  <c:v>3.2133752851687505</c:v>
                </c:pt>
                <c:pt idx="192">
                  <c:v>3.2528318713354794</c:v>
                </c:pt>
                <c:pt idx="193">
                  <c:v>2.9182940134609594</c:v>
                </c:pt>
                <c:pt idx="194">
                  <c:v>2.8755544208110435</c:v>
                </c:pt>
                <c:pt idx="195">
                  <c:v>2.9527467125989766</c:v>
                </c:pt>
                <c:pt idx="196">
                  <c:v>3.3276786829643097</c:v>
                </c:pt>
                <c:pt idx="197">
                  <c:v>3.256818787220364</c:v>
                </c:pt>
                <c:pt idx="198">
                  <c:v>3.4429698375049682</c:v>
                </c:pt>
                <c:pt idx="199">
                  <c:v>3.4969675063172616</c:v>
                </c:pt>
                <c:pt idx="200">
                  <c:v>3.3061971071974545</c:v>
                </c:pt>
                <c:pt idx="201">
                  <c:v>3.1915605004260095</c:v>
                </c:pt>
                <c:pt idx="202">
                  <c:v>3.1302119275555733</c:v>
                </c:pt>
                <c:pt idx="203">
                  <c:v>3.6245165646610098</c:v>
                </c:pt>
                <c:pt idx="204">
                  <c:v>3.5511854472186966</c:v>
                </c:pt>
                <c:pt idx="205">
                  <c:v>3.5798449131805152</c:v>
                </c:pt>
                <c:pt idx="206">
                  <c:v>3.6722984124223976</c:v>
                </c:pt>
                <c:pt idx="207">
                  <c:v>3.518103300320782</c:v>
                </c:pt>
                <c:pt idx="208">
                  <c:v>3.6270902837773802</c:v>
                </c:pt>
                <c:pt idx="209">
                  <c:v>3.7994598969570559</c:v>
                </c:pt>
                <c:pt idx="210">
                  <c:v>3.7111911755925875</c:v>
                </c:pt>
                <c:pt idx="211">
                  <c:v>3.847599473829022</c:v>
                </c:pt>
                <c:pt idx="212">
                  <c:v>3.525206231663597</c:v>
                </c:pt>
                <c:pt idx="213">
                  <c:v>3.6449219089962641</c:v>
                </c:pt>
                <c:pt idx="214">
                  <c:v>6.1776733546734661</c:v>
                </c:pt>
                <c:pt idx="215">
                  <c:v>3.9588261274717258</c:v>
                </c:pt>
                <c:pt idx="216">
                  <c:v>4.0626831928032452</c:v>
                </c:pt>
                <c:pt idx="217">
                  <c:v>3.9245365249720137</c:v>
                </c:pt>
                <c:pt idx="218">
                  <c:v>3.9197136473732792</c:v>
                </c:pt>
                <c:pt idx="219">
                  <c:v>3.7098920639307136</c:v>
                </c:pt>
                <c:pt idx="220">
                  <c:v>3.7315772626740555</c:v>
                </c:pt>
                <c:pt idx="221">
                  <c:v>3.5456470804526652</c:v>
                </c:pt>
                <c:pt idx="222">
                  <c:v>3.7162100372272993</c:v>
                </c:pt>
                <c:pt idx="223">
                  <c:v>3.7049715339740588</c:v>
                </c:pt>
                <c:pt idx="224">
                  <c:v>3.7912022986034346</c:v>
                </c:pt>
                <c:pt idx="225">
                  <c:v>3.8106433729193276</c:v>
                </c:pt>
                <c:pt idx="226">
                  <c:v>3.7819808301684126</c:v>
                </c:pt>
                <c:pt idx="227">
                  <c:v>3.6911300106624392</c:v>
                </c:pt>
                <c:pt idx="228">
                  <c:v>3.7376472370011151</c:v>
                </c:pt>
                <c:pt idx="229">
                  <c:v>3.7369551398142753</c:v>
                </c:pt>
                <c:pt idx="230">
                  <c:v>3.7612916580933886</c:v>
                </c:pt>
                <c:pt idx="231">
                  <c:v>3.8614728536801053</c:v>
                </c:pt>
                <c:pt idx="232">
                  <c:v>3.8193830332360776</c:v>
                </c:pt>
                <c:pt idx="233">
                  <c:v>3.7297397745002665</c:v>
                </c:pt>
                <c:pt idx="234">
                  <c:v>3.7273461024409431</c:v>
                </c:pt>
                <c:pt idx="235">
                  <c:v>3.6831431644998456</c:v>
                </c:pt>
                <c:pt idx="236">
                  <c:v>3.7969621760431149</c:v>
                </c:pt>
                <c:pt idx="237">
                  <c:v>3.824726044498719</c:v>
                </c:pt>
                <c:pt idx="238">
                  <c:v>3.8418125439922104</c:v>
                </c:pt>
                <c:pt idx="239">
                  <c:v>3.9227174832566511</c:v>
                </c:pt>
                <c:pt idx="240">
                  <c:v>3.9641096849205897</c:v>
                </c:pt>
                <c:pt idx="241">
                  <c:v>3.9814773878914878</c:v>
                </c:pt>
                <c:pt idx="242">
                  <c:v>4.0086418250211544</c:v>
                </c:pt>
                <c:pt idx="243">
                  <c:v>4.0843755270824271</c:v>
                </c:pt>
                <c:pt idx="244">
                  <c:v>4.2268624841014857</c:v>
                </c:pt>
                <c:pt idx="245">
                  <c:v>4.2689280005309076</c:v>
                </c:pt>
                <c:pt idx="246">
                  <c:v>4.3030198349193665</c:v>
                </c:pt>
                <c:pt idx="247">
                  <c:v>4.378902646955936</c:v>
                </c:pt>
                <c:pt idx="248">
                  <c:v>4.3762965708734445</c:v>
                </c:pt>
                <c:pt idx="249">
                  <c:v>4.3406496018972671</c:v>
                </c:pt>
                <c:pt idx="250">
                  <c:v>4.3253284276305406</c:v>
                </c:pt>
                <c:pt idx="251">
                  <c:v>4.4306441285031601</c:v>
                </c:pt>
                <c:pt idx="252">
                  <c:v>4.4403325499225561</c:v>
                </c:pt>
                <c:pt idx="253">
                  <c:v>4.6110108226461533</c:v>
                </c:pt>
                <c:pt idx="254">
                  <c:v>4.5241590776819658</c:v>
                </c:pt>
                <c:pt idx="255">
                  <c:v>4.1788320801691325</c:v>
                </c:pt>
                <c:pt idx="256">
                  <c:v>3.9664803742357146</c:v>
                </c:pt>
                <c:pt idx="257">
                  <c:v>3.9348835121896837</c:v>
                </c:pt>
                <c:pt idx="258">
                  <c:v>3.8945398364982049</c:v>
                </c:pt>
                <c:pt idx="259">
                  <c:v>3.9328176039374378</c:v>
                </c:pt>
                <c:pt idx="260">
                  <c:v>4.0250478708278647</c:v>
                </c:pt>
                <c:pt idx="261">
                  <c:v>4.1246516398367374</c:v>
                </c:pt>
                <c:pt idx="262">
                  <c:v>4.0788262304865457</c:v>
                </c:pt>
                <c:pt idx="263">
                  <c:v>4.2595110940787873</c:v>
                </c:pt>
                <c:pt idx="264">
                  <c:v>4.2667291769969262</c:v>
                </c:pt>
                <c:pt idx="265">
                  <c:v>4.1607909377082573</c:v>
                </c:pt>
                <c:pt idx="266">
                  <c:v>4.2460004165024792</c:v>
                </c:pt>
                <c:pt idx="267">
                  <c:v>4.3102359993714261</c:v>
                </c:pt>
                <c:pt idx="268">
                  <c:v>4.2592080426651977</c:v>
                </c:pt>
                <c:pt idx="269">
                  <c:v>4.2574106396182119</c:v>
                </c:pt>
                <c:pt idx="270">
                  <c:v>4.2432933235145205</c:v>
                </c:pt>
                <c:pt idx="271">
                  <c:v>4.2963472095920343</c:v>
                </c:pt>
                <c:pt idx="272">
                  <c:v>4.2013098466157901</c:v>
                </c:pt>
                <c:pt idx="273">
                  <c:v>4.225418577586173</c:v>
                </c:pt>
                <c:pt idx="274">
                  <c:v>4.1794411745650208</c:v>
                </c:pt>
                <c:pt idx="275">
                  <c:v>4.2061794700571076</c:v>
                </c:pt>
                <c:pt idx="276">
                  <c:v>4.1902539667348933</c:v>
                </c:pt>
                <c:pt idx="277">
                  <c:v>4.2018367725553825</c:v>
                </c:pt>
                <c:pt idx="278">
                  <c:v>4.1699770638078659</c:v>
                </c:pt>
                <c:pt idx="279">
                  <c:v>4.1402355246961422</c:v>
                </c:pt>
                <c:pt idx="280">
                  <c:v>4.2137452119169181</c:v>
                </c:pt>
                <c:pt idx="281">
                  <c:v>4.2737076040856614</c:v>
                </c:pt>
                <c:pt idx="282">
                  <c:v>4.3032091630995728</c:v>
                </c:pt>
                <c:pt idx="283">
                  <c:v>4.337624011493169</c:v>
                </c:pt>
                <c:pt idx="284">
                  <c:v>4.2282469959862148</c:v>
                </c:pt>
                <c:pt idx="285">
                  <c:v>4.2512631013348088</c:v>
                </c:pt>
                <c:pt idx="286">
                  <c:v>4.1308851741782187</c:v>
                </c:pt>
                <c:pt idx="287">
                  <c:v>4.2433915590357394</c:v>
                </c:pt>
                <c:pt idx="288">
                  <c:v>4.3195977761765469</c:v>
                </c:pt>
                <c:pt idx="289">
                  <c:v>4.2778569018429851</c:v>
                </c:pt>
                <c:pt idx="290">
                  <c:v>4.0986866976728358</c:v>
                </c:pt>
                <c:pt idx="291">
                  <c:v>4.0965230938124844</c:v>
                </c:pt>
                <c:pt idx="292">
                  <c:v>4.0299470660197736</c:v>
                </c:pt>
                <c:pt idx="293">
                  <c:v>4.0660181706970002</c:v>
                </c:pt>
                <c:pt idx="294">
                  <c:v>4.0270609197495526</c:v>
                </c:pt>
                <c:pt idx="295">
                  <c:v>3.7986102862040756</c:v>
                </c:pt>
                <c:pt idx="296">
                  <c:v>3.8319662752383956</c:v>
                </c:pt>
                <c:pt idx="297">
                  <c:v>3.7781315277208023</c:v>
                </c:pt>
                <c:pt idx="298">
                  <c:v>3.6329703623961556</c:v>
                </c:pt>
                <c:pt idx="299">
                  <c:v>2.7457484959317755</c:v>
                </c:pt>
                <c:pt idx="300">
                  <c:v>2.6324502354174069</c:v>
                </c:pt>
                <c:pt idx="301">
                  <c:v>3.674613330130144</c:v>
                </c:pt>
                <c:pt idx="302">
                  <c:v>3.4656393794520968</c:v>
                </c:pt>
                <c:pt idx="303">
                  <c:v>2.9732599047473727</c:v>
                </c:pt>
                <c:pt idx="304">
                  <c:v>1.8943870054108249</c:v>
                </c:pt>
                <c:pt idx="305">
                  <c:v>3.0538549310952008</c:v>
                </c:pt>
                <c:pt idx="306">
                  <c:v>3.6578885613629386</c:v>
                </c:pt>
                <c:pt idx="307">
                  <c:v>4.3881425280903974</c:v>
                </c:pt>
                <c:pt idx="308">
                  <c:v>4.7069195964095591</c:v>
                </c:pt>
                <c:pt idx="309">
                  <c:v>5.2000768846458199</c:v>
                </c:pt>
                <c:pt idx="310">
                  <c:v>5.4551005907283479</c:v>
                </c:pt>
                <c:pt idx="311">
                  <c:v>4.9642415557002124</c:v>
                </c:pt>
                <c:pt idx="312">
                  <c:v>5.8959788193977278</c:v>
                </c:pt>
                <c:pt idx="313">
                  <c:v>6.6170261460938766</c:v>
                </c:pt>
                <c:pt idx="314">
                  <c:v>8.1869827806069893</c:v>
                </c:pt>
                <c:pt idx="315">
                  <c:v>9.3657272075243032</c:v>
                </c:pt>
                <c:pt idx="316">
                  <c:v>10.297657875640299</c:v>
                </c:pt>
                <c:pt idx="317">
                  <c:v>11.867096367386239</c:v>
                </c:pt>
                <c:pt idx="318">
                  <c:v>12.914950324302504</c:v>
                </c:pt>
                <c:pt idx="319">
                  <c:v>13.611848470292186</c:v>
                </c:pt>
                <c:pt idx="320">
                  <c:v>15.043631731259095</c:v>
                </c:pt>
                <c:pt idx="321">
                  <c:v>15.929679853743192</c:v>
                </c:pt>
                <c:pt idx="322">
                  <c:v>16.941097550043331</c:v>
                </c:pt>
                <c:pt idx="323">
                  <c:v>17.627786498014213</c:v>
                </c:pt>
                <c:pt idx="324">
                  <c:v>19.108139320505003</c:v>
                </c:pt>
                <c:pt idx="325">
                  <c:v>20.016499449104806</c:v>
                </c:pt>
                <c:pt idx="326">
                  <c:v>20.755812693416974</c:v>
                </c:pt>
                <c:pt idx="327">
                  <c:v>22.340008602022912</c:v>
                </c:pt>
                <c:pt idx="328">
                  <c:v>21.11795940931275</c:v>
                </c:pt>
                <c:pt idx="329">
                  <c:v>19.973513669312393</c:v>
                </c:pt>
                <c:pt idx="330">
                  <c:v>19.969578811659062</c:v>
                </c:pt>
                <c:pt idx="331">
                  <c:v>22.803362166138498</c:v>
                </c:pt>
                <c:pt idx="332">
                  <c:v>23.360627229378821</c:v>
                </c:pt>
                <c:pt idx="333">
                  <c:v>22.922522295819586</c:v>
                </c:pt>
                <c:pt idx="334">
                  <c:v>23.580052788810463</c:v>
                </c:pt>
                <c:pt idx="335">
                  <c:v>21.572355857186686</c:v>
                </c:pt>
                <c:pt idx="336">
                  <c:v>21.074015973518829</c:v>
                </c:pt>
                <c:pt idx="337">
                  <c:v>20.916269197932156</c:v>
                </c:pt>
                <c:pt idx="338">
                  <c:v>20.978690018988718</c:v>
                </c:pt>
                <c:pt idx="339">
                  <c:v>21.430112684488847</c:v>
                </c:pt>
                <c:pt idx="340">
                  <c:v>22.046560906286032</c:v>
                </c:pt>
                <c:pt idx="341">
                  <c:v>24.360589485896408</c:v>
                </c:pt>
                <c:pt idx="342">
                  <c:v>25.11253292299418</c:v>
                </c:pt>
                <c:pt idx="343">
                  <c:v>24.435873021245364</c:v>
                </c:pt>
                <c:pt idx="344">
                  <c:v>23.421392467257736</c:v>
                </c:pt>
                <c:pt idx="345">
                  <c:v>23.83706769225865</c:v>
                </c:pt>
                <c:pt idx="346">
                  <c:v>21.304137265400147</c:v>
                </c:pt>
                <c:pt idx="347">
                  <c:v>20.042860979421842</c:v>
                </c:pt>
                <c:pt idx="348">
                  <c:v>18.669563964413829</c:v>
                </c:pt>
                <c:pt idx="349">
                  <c:v>18.026778361163654</c:v>
                </c:pt>
                <c:pt idx="350">
                  <c:v>18.174294087102535</c:v>
                </c:pt>
                <c:pt idx="351">
                  <c:v>17.475856644042903</c:v>
                </c:pt>
                <c:pt idx="352">
                  <c:v>18.061431942795725</c:v>
                </c:pt>
                <c:pt idx="353">
                  <c:v>17.707865321104492</c:v>
                </c:pt>
                <c:pt idx="354">
                  <c:v>17.396400625659545</c:v>
                </c:pt>
                <c:pt idx="355">
                  <c:v>17.217206807301213</c:v>
                </c:pt>
                <c:pt idx="356">
                  <c:v>17.076429785048454</c:v>
                </c:pt>
                <c:pt idx="357">
                  <c:v>15.58198665839862</c:v>
                </c:pt>
                <c:pt idx="358">
                  <c:v>15.085253006432776</c:v>
                </c:pt>
                <c:pt idx="359">
                  <c:v>15.579229915061749</c:v>
                </c:pt>
                <c:pt idx="360">
                  <c:v>16.231562795136384</c:v>
                </c:pt>
                <c:pt idx="361">
                  <c:v>15.749765213623458</c:v>
                </c:pt>
                <c:pt idx="362">
                  <c:v>14.350376421903883</c:v>
                </c:pt>
                <c:pt idx="363">
                  <c:v>13.962040439296453</c:v>
                </c:pt>
                <c:pt idx="364">
                  <c:v>13.978754528527546</c:v>
                </c:pt>
                <c:pt idx="365">
                  <c:v>13.974684874723637</c:v>
                </c:pt>
                <c:pt idx="366">
                  <c:v>14.007884987530767</c:v>
                </c:pt>
                <c:pt idx="367">
                  <c:v>14.461213386488811</c:v>
                </c:pt>
                <c:pt idx="368">
                  <c:v>15.63297237462848</c:v>
                </c:pt>
                <c:pt idx="369">
                  <c:v>15.942513533595696</c:v>
                </c:pt>
                <c:pt idx="370">
                  <c:v>16.250417907671217</c:v>
                </c:pt>
                <c:pt idx="371">
                  <c:v>15.733040744213973</c:v>
                </c:pt>
                <c:pt idx="372">
                  <c:v>15.839507745094696</c:v>
                </c:pt>
                <c:pt idx="373">
                  <c:v>15.408866751458666</c:v>
                </c:pt>
                <c:pt idx="374">
                  <c:v>14.979392859702909</c:v>
                </c:pt>
                <c:pt idx="375">
                  <c:v>15.142410410911145</c:v>
                </c:pt>
                <c:pt idx="376">
                  <c:v>14.763150948637316</c:v>
                </c:pt>
                <c:pt idx="377">
                  <c:v>14.489785436590051</c:v>
                </c:pt>
                <c:pt idx="378">
                  <c:v>14.035441480996719</c:v>
                </c:pt>
                <c:pt idx="379">
                  <c:v>14.176441230843464</c:v>
                </c:pt>
                <c:pt idx="380">
                  <c:v>13.688660611064252</c:v>
                </c:pt>
                <c:pt idx="381">
                  <c:v>13.585755494059862</c:v>
                </c:pt>
                <c:pt idx="382">
                  <c:v>13.08701349229295</c:v>
                </c:pt>
                <c:pt idx="383">
                  <c:v>13.456282458879809</c:v>
                </c:pt>
                <c:pt idx="384">
                  <c:v>12.624621162884612</c:v>
                </c:pt>
                <c:pt idx="385">
                  <c:v>12.069418418386583</c:v>
                </c:pt>
                <c:pt idx="386">
                  <c:v>12.07571701042753</c:v>
                </c:pt>
                <c:pt idx="387">
                  <c:v>13.205627945251909</c:v>
                </c:pt>
                <c:pt idx="388">
                  <c:v>13.959260480241293</c:v>
                </c:pt>
                <c:pt idx="389">
                  <c:v>13.886611233440814</c:v>
                </c:pt>
                <c:pt idx="390">
                  <c:v>13.683837498457631</c:v>
                </c:pt>
                <c:pt idx="391">
                  <c:v>13.750443477533802</c:v>
                </c:pt>
                <c:pt idx="392">
                  <c:v>14.214484166800778</c:v>
                </c:pt>
                <c:pt idx="393">
                  <c:v>14.110270632239608</c:v>
                </c:pt>
                <c:pt idx="394">
                  <c:v>14.596690568164846</c:v>
                </c:pt>
                <c:pt idx="395">
                  <c:v>14.368461280222974</c:v>
                </c:pt>
                <c:pt idx="396">
                  <c:v>14.220143338458469</c:v>
                </c:pt>
                <c:pt idx="397">
                  <c:v>13.034672577443514</c:v>
                </c:pt>
                <c:pt idx="398">
                  <c:v>14.419910574274637</c:v>
                </c:pt>
                <c:pt idx="399">
                  <c:v>14.186240596040186</c:v>
                </c:pt>
                <c:pt idx="400">
                  <c:v>14.345928375014152</c:v>
                </c:pt>
                <c:pt idx="401">
                  <c:v>14.478433225223581</c:v>
                </c:pt>
                <c:pt idx="402">
                  <c:v>14.323525045976137</c:v>
                </c:pt>
                <c:pt idx="403">
                  <c:v>14.395934824932915</c:v>
                </c:pt>
                <c:pt idx="404">
                  <c:v>14.039089442704924</c:v>
                </c:pt>
                <c:pt idx="405">
                  <c:v>13.808101646858518</c:v>
                </c:pt>
                <c:pt idx="406">
                  <c:v>13.305185684778461</c:v>
                </c:pt>
                <c:pt idx="407">
                  <c:v>13.233745070017024</c:v>
                </c:pt>
                <c:pt idx="408">
                  <c:v>12.651625297833979</c:v>
                </c:pt>
                <c:pt idx="409">
                  <c:v>11.878092591722057</c:v>
                </c:pt>
                <c:pt idx="410">
                  <c:v>13.158565656198801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A6-48AB-B415-4B03906B8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'015C'!$V$11:$W$11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'015C'!$R$14:$R$903</c:f>
              <c:numCache>
                <c:formatCode>0.0</c:formatCode>
                <c:ptCount val="890"/>
                <c:pt idx="0">
                  <c:v>3.3810589184573852</c:v>
                </c:pt>
                <c:pt idx="1">
                  <c:v>3.5390580015520161</c:v>
                </c:pt>
                <c:pt idx="2">
                  <c:v>3.5859599106491995</c:v>
                </c:pt>
                <c:pt idx="3">
                  <c:v>2.7723732473335092</c:v>
                </c:pt>
                <c:pt idx="4">
                  <c:v>3.844490847722855</c:v>
                </c:pt>
                <c:pt idx="5">
                  <c:v>3.9904098772376626</c:v>
                </c:pt>
                <c:pt idx="6">
                  <c:v>3.2503465272603624</c:v>
                </c:pt>
                <c:pt idx="7">
                  <c:v>3.5071022766600097</c:v>
                </c:pt>
                <c:pt idx="8">
                  <c:v>6.7491563264731882</c:v>
                </c:pt>
                <c:pt idx="9">
                  <c:v>5.440511150383915</c:v>
                </c:pt>
                <c:pt idx="10">
                  <c:v>4.6336779720117507</c:v>
                </c:pt>
                <c:pt idx="11">
                  <c:v>4.1702131110727887</c:v>
                </c:pt>
                <c:pt idx="12">
                  <c:v>5.8240042902425602</c:v>
                </c:pt>
                <c:pt idx="13">
                  <c:v>3.7496837241111094</c:v>
                </c:pt>
                <c:pt idx="14">
                  <c:v>4.6133398557258749</c:v>
                </c:pt>
                <c:pt idx="15">
                  <c:v>4.223322624502222</c:v>
                </c:pt>
                <c:pt idx="16">
                  <c:v>4.0647645945178406</c:v>
                </c:pt>
                <c:pt idx="17">
                  <c:v>5.9744513299510995</c:v>
                </c:pt>
                <c:pt idx="18">
                  <c:v>8.3979866812224433</c:v>
                </c:pt>
                <c:pt idx="19">
                  <c:v>4.0852724609238944</c:v>
                </c:pt>
                <c:pt idx="20">
                  <c:v>1.9678152575257897</c:v>
                </c:pt>
                <c:pt idx="21">
                  <c:v>2.1903067493452872</c:v>
                </c:pt>
                <c:pt idx="22">
                  <c:v>11.917463956405133</c:v>
                </c:pt>
                <c:pt idx="23">
                  <c:v>3.37290067588442</c:v>
                </c:pt>
                <c:pt idx="24">
                  <c:v>15.065296708545228</c:v>
                </c:pt>
                <c:pt idx="25">
                  <c:v>4.8104289133268905</c:v>
                </c:pt>
                <c:pt idx="26">
                  <c:v>3.1609944831727721</c:v>
                </c:pt>
                <c:pt idx="27">
                  <c:v>1.0612063118917012</c:v>
                </c:pt>
                <c:pt idx="28">
                  <c:v>18.251411333725617</c:v>
                </c:pt>
                <c:pt idx="29">
                  <c:v>2.3341022655542405</c:v>
                </c:pt>
                <c:pt idx="30">
                  <c:v>5.5468264234144913</c:v>
                </c:pt>
                <c:pt idx="31">
                  <c:v>17.524402050248643</c:v>
                </c:pt>
                <c:pt idx="32">
                  <c:v>4.9452512198716514</c:v>
                </c:pt>
                <c:pt idx="33">
                  <c:v>5.831649611162403</c:v>
                </c:pt>
                <c:pt idx="34">
                  <c:v>6.2481975669476952</c:v>
                </c:pt>
                <c:pt idx="35">
                  <c:v>6.6499685916963012</c:v>
                </c:pt>
                <c:pt idx="36">
                  <c:v>7.4905401908763354</c:v>
                </c:pt>
                <c:pt idx="37">
                  <c:v>19.465724225013481</c:v>
                </c:pt>
                <c:pt idx="38">
                  <c:v>2.5483589960648292</c:v>
                </c:pt>
                <c:pt idx="39">
                  <c:v>2.7063096174585932</c:v>
                </c:pt>
                <c:pt idx="40">
                  <c:v>27.441910050335689</c:v>
                </c:pt>
                <c:pt idx="41">
                  <c:v>4.4892575825975474</c:v>
                </c:pt>
                <c:pt idx="42">
                  <c:v>4.0527056498417275</c:v>
                </c:pt>
                <c:pt idx="43">
                  <c:v>3.7576508801814192</c:v>
                </c:pt>
                <c:pt idx="44">
                  <c:v>4.3680052391986894</c:v>
                </c:pt>
                <c:pt idx="45">
                  <c:v>5.2985604917612115</c:v>
                </c:pt>
                <c:pt idx="46">
                  <c:v>5.5531115205001873</c:v>
                </c:pt>
                <c:pt idx="47">
                  <c:v>6.359221583176625</c:v>
                </c:pt>
                <c:pt idx="48">
                  <c:v>5.8843946471884356</c:v>
                </c:pt>
                <c:pt idx="49">
                  <c:v>7.4875433732163073</c:v>
                </c:pt>
                <c:pt idx="50">
                  <c:v>7.9921714882136188</c:v>
                </c:pt>
                <c:pt idx="51">
                  <c:v>8.6049795488402143</c:v>
                </c:pt>
                <c:pt idx="52">
                  <c:v>10.315521943949053</c:v>
                </c:pt>
                <c:pt idx="53">
                  <c:v>10.271310563363052</c:v>
                </c:pt>
                <c:pt idx="54">
                  <c:v>4.1411768895795786</c:v>
                </c:pt>
                <c:pt idx="55">
                  <c:v>10.457652810328872</c:v>
                </c:pt>
                <c:pt idx="56">
                  <c:v>15.398683277018169</c:v>
                </c:pt>
                <c:pt idx="57">
                  <c:v>10.011187884628088</c:v>
                </c:pt>
                <c:pt idx="58">
                  <c:v>11.470884485096397</c:v>
                </c:pt>
                <c:pt idx="59">
                  <c:v>13.630092006787168</c:v>
                </c:pt>
                <c:pt idx="60">
                  <c:v>11.42819917738119</c:v>
                </c:pt>
                <c:pt idx="61">
                  <c:v>11.174293073808787</c:v>
                </c:pt>
                <c:pt idx="62">
                  <c:v>12.909003261800118</c:v>
                </c:pt>
                <c:pt idx="63">
                  <c:v>13.725582631520799</c:v>
                </c:pt>
                <c:pt idx="64">
                  <c:v>12.870915667601732</c:v>
                </c:pt>
                <c:pt idx="65">
                  <c:v>14.536458613859157</c:v>
                </c:pt>
                <c:pt idx="66">
                  <c:v>11.951746200083802</c:v>
                </c:pt>
                <c:pt idx="67">
                  <c:v>10.838461276652557</c:v>
                </c:pt>
                <c:pt idx="68">
                  <c:v>8.6777727438969556</c:v>
                </c:pt>
                <c:pt idx="69">
                  <c:v>8.7244425449999294</c:v>
                </c:pt>
                <c:pt idx="70">
                  <c:v>6.1760649271201871</c:v>
                </c:pt>
                <c:pt idx="71">
                  <c:v>6.697885285249555</c:v>
                </c:pt>
                <c:pt idx="72">
                  <c:v>5.6587678568436477</c:v>
                </c:pt>
                <c:pt idx="73">
                  <c:v>5.0575364469419766</c:v>
                </c:pt>
                <c:pt idx="74">
                  <c:v>4.3780872778157329</c:v>
                </c:pt>
                <c:pt idx="75">
                  <c:v>4.9606490915610681</c:v>
                </c:pt>
                <c:pt idx="76">
                  <c:v>4.7243480198724193</c:v>
                </c:pt>
                <c:pt idx="77">
                  <c:v>6.3284870066111667</c:v>
                </c:pt>
                <c:pt idx="78">
                  <c:v>4.9457439834465511</c:v>
                </c:pt>
                <c:pt idx="79">
                  <c:v>1.1975911563662704</c:v>
                </c:pt>
                <c:pt idx="80">
                  <c:v>0.52231198683680991</c:v>
                </c:pt>
                <c:pt idx="81">
                  <c:v>1.1076940550381065</c:v>
                </c:pt>
                <c:pt idx="82">
                  <c:v>2.8869508446971404</c:v>
                </c:pt>
                <c:pt idx="83">
                  <c:v>1.3466169643478672</c:v>
                </c:pt>
                <c:pt idx="84">
                  <c:v>2.9465558457711962</c:v>
                </c:pt>
                <c:pt idx="85">
                  <c:v>2.266967839547644</c:v>
                </c:pt>
                <c:pt idx="86">
                  <c:v>2.4007250513598999</c:v>
                </c:pt>
                <c:pt idx="87">
                  <c:v>2.0222756164532822</c:v>
                </c:pt>
                <c:pt idx="88">
                  <c:v>3.4154326018600871</c:v>
                </c:pt>
                <c:pt idx="89">
                  <c:v>2.0268214554916817</c:v>
                </c:pt>
                <c:pt idx="90">
                  <c:v>2.9171493863461357</c:v>
                </c:pt>
                <c:pt idx="91">
                  <c:v>4.1725790350491465</c:v>
                </c:pt>
                <c:pt idx="92">
                  <c:v>0.69828909217204271</c:v>
                </c:pt>
                <c:pt idx="93">
                  <c:v>0.5367558351115308</c:v>
                </c:pt>
                <c:pt idx="94">
                  <c:v>0.60950449816315067</c:v>
                </c:pt>
                <c:pt idx="95">
                  <c:v>0.53812255612154203</c:v>
                </c:pt>
                <c:pt idx="96">
                  <c:v>0.4892833486994998</c:v>
                </c:pt>
                <c:pt idx="97">
                  <c:v>0.90459476863115285</c:v>
                </c:pt>
                <c:pt idx="98">
                  <c:v>2.1141847703337682</c:v>
                </c:pt>
                <c:pt idx="99">
                  <c:v>4.1173655954535997</c:v>
                </c:pt>
                <c:pt idx="100">
                  <c:v>4.2106238715529596</c:v>
                </c:pt>
                <c:pt idx="101">
                  <c:v>2.5341185061408473</c:v>
                </c:pt>
                <c:pt idx="102">
                  <c:v>2.6604365366371625</c:v>
                </c:pt>
                <c:pt idx="103">
                  <c:v>2.4879616669313451</c:v>
                </c:pt>
                <c:pt idx="104">
                  <c:v>2.6965230892126608</c:v>
                </c:pt>
                <c:pt idx="105">
                  <c:v>2.6383000451158782</c:v>
                </c:pt>
                <c:pt idx="106">
                  <c:v>2.7952392535666926</c:v>
                </c:pt>
                <c:pt idx="107">
                  <c:v>2.6110757820005368</c:v>
                </c:pt>
                <c:pt idx="108">
                  <c:v>2.7248447965805798</c:v>
                </c:pt>
                <c:pt idx="109">
                  <c:v>2.6863544013956964</c:v>
                </c:pt>
                <c:pt idx="110">
                  <c:v>2.6370591451246344</c:v>
                </c:pt>
                <c:pt idx="111">
                  <c:v>2.6592642754633666</c:v>
                </c:pt>
                <c:pt idx="112">
                  <c:v>2.7821376141744092</c:v>
                </c:pt>
                <c:pt idx="113">
                  <c:v>2.677004821491674</c:v>
                </c:pt>
                <c:pt idx="114">
                  <c:v>2.8529183451057816</c:v>
                </c:pt>
                <c:pt idx="115">
                  <c:v>2.5784711531944322</c:v>
                </c:pt>
                <c:pt idx="116">
                  <c:v>2.8832765573550203</c:v>
                </c:pt>
                <c:pt idx="117">
                  <c:v>3.6784248227135588</c:v>
                </c:pt>
                <c:pt idx="118">
                  <c:v>2.4437178620774884</c:v>
                </c:pt>
                <c:pt idx="119">
                  <c:v>3.5227681778342292</c:v>
                </c:pt>
                <c:pt idx="120">
                  <c:v>2.4745886951734128</c:v>
                </c:pt>
                <c:pt idx="121">
                  <c:v>2.6967375201912001</c:v>
                </c:pt>
                <c:pt idx="122">
                  <c:v>2.1550982042192932</c:v>
                </c:pt>
                <c:pt idx="123">
                  <c:v>3.220049133871012</c:v>
                </c:pt>
                <c:pt idx="124">
                  <c:v>2.1919695410769156</c:v>
                </c:pt>
                <c:pt idx="125">
                  <c:v>2.1383990386628766</c:v>
                </c:pt>
                <c:pt idx="126">
                  <c:v>2.0268696213533692</c:v>
                </c:pt>
                <c:pt idx="127">
                  <c:v>2.6153226135083112</c:v>
                </c:pt>
                <c:pt idx="128">
                  <c:v>2.0591840492705908</c:v>
                </c:pt>
                <c:pt idx="129">
                  <c:v>2.1562065427521202</c:v>
                </c:pt>
                <c:pt idx="130">
                  <c:v>2.0032554507979961</c:v>
                </c:pt>
                <c:pt idx="131">
                  <c:v>1.9922243461503053</c:v>
                </c:pt>
                <c:pt idx="132">
                  <c:v>2.232287380246111</c:v>
                </c:pt>
                <c:pt idx="133">
                  <c:v>2.0008359566927258</c:v>
                </c:pt>
                <c:pt idx="134">
                  <c:v>2.2870751350473633</c:v>
                </c:pt>
                <c:pt idx="135">
                  <c:v>2.1776499405225338</c:v>
                </c:pt>
                <c:pt idx="136">
                  <c:v>1.7162532681631055</c:v>
                </c:pt>
                <c:pt idx="137">
                  <c:v>1.9585244956521499</c:v>
                </c:pt>
                <c:pt idx="138">
                  <c:v>2.0258454167518996</c:v>
                </c:pt>
                <c:pt idx="139">
                  <c:v>2.2079961620479298</c:v>
                </c:pt>
                <c:pt idx="140">
                  <c:v>2.190327635472157</c:v>
                </c:pt>
                <c:pt idx="141">
                  <c:v>2.1089036274282016</c:v>
                </c:pt>
                <c:pt idx="142">
                  <c:v>2.1300311578739337</c:v>
                </c:pt>
                <c:pt idx="143">
                  <c:v>2.4056474105370862</c:v>
                </c:pt>
                <c:pt idx="144">
                  <c:v>2.3019370556970684</c:v>
                </c:pt>
                <c:pt idx="145">
                  <c:v>2.1152154696748573</c:v>
                </c:pt>
                <c:pt idx="146">
                  <c:v>2.017587166976043</c:v>
                </c:pt>
                <c:pt idx="147">
                  <c:v>2.1667947183420169</c:v>
                </c:pt>
                <c:pt idx="148">
                  <c:v>2.2145458656874366</c:v>
                </c:pt>
                <c:pt idx="149">
                  <c:v>1.8995209978697729</c:v>
                </c:pt>
                <c:pt idx="150">
                  <c:v>1.9384242028951164</c:v>
                </c:pt>
                <c:pt idx="151">
                  <c:v>1.8075814721849117</c:v>
                </c:pt>
                <c:pt idx="152">
                  <c:v>1.8465446040601203</c:v>
                </c:pt>
                <c:pt idx="153">
                  <c:v>1.8396093027977858</c:v>
                </c:pt>
                <c:pt idx="154">
                  <c:v>2.0808242599375628</c:v>
                </c:pt>
                <c:pt idx="155">
                  <c:v>2.0793297820510817</c:v>
                </c:pt>
                <c:pt idx="156">
                  <c:v>2.3102726597620897</c:v>
                </c:pt>
                <c:pt idx="157">
                  <c:v>2.1646807129447567</c:v>
                </c:pt>
                <c:pt idx="158">
                  <c:v>1.9775313819434421</c:v>
                </c:pt>
                <c:pt idx="159">
                  <c:v>2.1478868022995052</c:v>
                </c:pt>
                <c:pt idx="160">
                  <c:v>2.2054687719619546</c:v>
                </c:pt>
                <c:pt idx="161">
                  <c:v>2.1591422101686413</c:v>
                </c:pt>
                <c:pt idx="162">
                  <c:v>2.1183997697483825</c:v>
                </c:pt>
                <c:pt idx="163">
                  <c:v>2.0863535226056764</c:v>
                </c:pt>
                <c:pt idx="164">
                  <c:v>2.1839751196773545</c:v>
                </c:pt>
                <c:pt idx="165">
                  <c:v>2.2080684726822377</c:v>
                </c:pt>
                <c:pt idx="166">
                  <c:v>2.1109124275177868</c:v>
                </c:pt>
                <c:pt idx="167">
                  <c:v>2.1392981489309246</c:v>
                </c:pt>
                <c:pt idx="168">
                  <c:v>2.0594575812717748</c:v>
                </c:pt>
                <c:pt idx="169">
                  <c:v>1.9808605666849597</c:v>
                </c:pt>
                <c:pt idx="170">
                  <c:v>1.9385249413412255</c:v>
                </c:pt>
                <c:pt idx="171">
                  <c:v>2.1662141974654019</c:v>
                </c:pt>
                <c:pt idx="172">
                  <c:v>2.4267954334632651</c:v>
                </c:pt>
                <c:pt idx="173">
                  <c:v>2.5051051554044204</c:v>
                </c:pt>
                <c:pt idx="174">
                  <c:v>2.6115881925108981</c:v>
                </c:pt>
                <c:pt idx="175">
                  <c:v>2.2294512279934611</c:v>
                </c:pt>
                <c:pt idx="176">
                  <c:v>2.1125336008380025</c:v>
                </c:pt>
                <c:pt idx="177">
                  <c:v>2.1955025984170629</c:v>
                </c:pt>
                <c:pt idx="178">
                  <c:v>2.233771087054861</c:v>
                </c:pt>
                <c:pt idx="179">
                  <c:v>2.3354373251902389</c:v>
                </c:pt>
                <c:pt idx="180">
                  <c:v>2.4732540937642815</c:v>
                </c:pt>
                <c:pt idx="181">
                  <c:v>2.529436681920318</c:v>
                </c:pt>
                <c:pt idx="182">
                  <c:v>2.4904198671300581</c:v>
                </c:pt>
                <c:pt idx="183">
                  <c:v>2.4566065316386347</c:v>
                </c:pt>
                <c:pt idx="184">
                  <c:v>2.3847600895034451</c:v>
                </c:pt>
                <c:pt idx="185">
                  <c:v>2.331693741537495</c:v>
                </c:pt>
                <c:pt idx="186">
                  <c:v>2.2781390186430621</c:v>
                </c:pt>
                <c:pt idx="187">
                  <c:v>2.260459148255002</c:v>
                </c:pt>
                <c:pt idx="188">
                  <c:v>2.3448123572869828</c:v>
                </c:pt>
                <c:pt idx="189">
                  <c:v>2.5443324232152968</c:v>
                </c:pt>
                <c:pt idx="190">
                  <c:v>2.5621827652808498</c:v>
                </c:pt>
                <c:pt idx="191">
                  <c:v>2.6467777946381505</c:v>
                </c:pt>
                <c:pt idx="192">
                  <c:v>2.4072575418345847</c:v>
                </c:pt>
                <c:pt idx="193">
                  <c:v>2.518433595391993</c:v>
                </c:pt>
                <c:pt idx="194">
                  <c:v>2.3837858603945299</c:v>
                </c:pt>
                <c:pt idx="195">
                  <c:v>2.3973101934313807</c:v>
                </c:pt>
                <c:pt idx="196">
                  <c:v>2.115345244976119</c:v>
                </c:pt>
                <c:pt idx="197">
                  <c:v>2.2879756459861027</c:v>
                </c:pt>
                <c:pt idx="198">
                  <c:v>2.2638519182834247</c:v>
                </c:pt>
                <c:pt idx="199">
                  <c:v>2.3753627128380477</c:v>
                </c:pt>
                <c:pt idx="200">
                  <c:v>2.3689907319635033</c:v>
                </c:pt>
                <c:pt idx="201">
                  <c:v>2.3450153474151785</c:v>
                </c:pt>
                <c:pt idx="202">
                  <c:v>2.5034857997354325</c:v>
                </c:pt>
                <c:pt idx="203">
                  <c:v>2.1881559282036633</c:v>
                </c:pt>
                <c:pt idx="204">
                  <c:v>2.2912199968129618</c:v>
                </c:pt>
                <c:pt idx="205">
                  <c:v>2.3998716637164295</c:v>
                </c:pt>
                <c:pt idx="206">
                  <c:v>2.4381119422455746</c:v>
                </c:pt>
                <c:pt idx="207">
                  <c:v>2.5001313090133084</c:v>
                </c:pt>
                <c:pt idx="208">
                  <c:v>2.383723963418714</c:v>
                </c:pt>
                <c:pt idx="209">
                  <c:v>2.3711328069384918</c:v>
                </c:pt>
                <c:pt idx="210">
                  <c:v>2.5545596307543716</c:v>
                </c:pt>
                <c:pt idx="211">
                  <c:v>2.2947616564031512</c:v>
                </c:pt>
                <c:pt idx="212">
                  <c:v>2.3542508512612059</c:v>
                </c:pt>
                <c:pt idx="213">
                  <c:v>2.8647925695832193</c:v>
                </c:pt>
                <c:pt idx="214">
                  <c:v>1.8134313143141314</c:v>
                </c:pt>
                <c:pt idx="215">
                  <c:v>2.072618281255</c:v>
                </c:pt>
                <c:pt idx="216">
                  <c:v>1.737919428997706</c:v>
                </c:pt>
                <c:pt idx="217">
                  <c:v>1.9961298367331652</c:v>
                </c:pt>
                <c:pt idx="218">
                  <c:v>2.1152634171677112</c:v>
                </c:pt>
                <c:pt idx="219">
                  <c:v>2.1158835532243727</c:v>
                </c:pt>
                <c:pt idx="220">
                  <c:v>2.1103216009290895</c:v>
                </c:pt>
                <c:pt idx="221">
                  <c:v>2.1850164703618447</c:v>
                </c:pt>
                <c:pt idx="222">
                  <c:v>2.10347488104355</c:v>
                </c:pt>
                <c:pt idx="223">
                  <c:v>2.1339406665337348</c:v>
                </c:pt>
                <c:pt idx="224">
                  <c:v>1.9860876983226254</c:v>
                </c:pt>
                <c:pt idx="225">
                  <c:v>2.0386134602757431</c:v>
                </c:pt>
                <c:pt idx="226">
                  <c:v>2.2289342899840747</c:v>
                </c:pt>
                <c:pt idx="227">
                  <c:v>2.2583793937926435</c:v>
                </c:pt>
                <c:pt idx="228">
                  <c:v>2.2966438431564358</c:v>
                </c:pt>
                <c:pt idx="229">
                  <c:v>2.2601044758561915</c:v>
                </c:pt>
                <c:pt idx="230">
                  <c:v>2.2696541714189142</c:v>
                </c:pt>
                <c:pt idx="231">
                  <c:v>2.3215817457284813</c:v>
                </c:pt>
                <c:pt idx="232">
                  <c:v>2.4099714225056847</c:v>
                </c:pt>
                <c:pt idx="233">
                  <c:v>2.4561870913435917</c:v>
                </c:pt>
                <c:pt idx="234">
                  <c:v>2.4260233876388222</c:v>
                </c:pt>
                <c:pt idx="235">
                  <c:v>2.4343488392157742</c:v>
                </c:pt>
                <c:pt idx="236">
                  <c:v>2.4172436558598029</c:v>
                </c:pt>
                <c:pt idx="237">
                  <c:v>2.4553455749211617</c:v>
                </c:pt>
                <c:pt idx="238">
                  <c:v>2.4981526465467985</c:v>
                </c:pt>
                <c:pt idx="239">
                  <c:v>2.4931917330237594</c:v>
                </c:pt>
                <c:pt idx="240">
                  <c:v>2.4721375714516571</c:v>
                </c:pt>
                <c:pt idx="241">
                  <c:v>2.3436100877044552</c:v>
                </c:pt>
                <c:pt idx="242">
                  <c:v>2.3395899740390376</c:v>
                </c:pt>
                <c:pt idx="243">
                  <c:v>2.3112184006162457</c:v>
                </c:pt>
                <c:pt idx="244">
                  <c:v>2.2199968264336749</c:v>
                </c:pt>
                <c:pt idx="245">
                  <c:v>2.2345107970728533</c:v>
                </c:pt>
                <c:pt idx="246">
                  <c:v>2.2375459270592026</c:v>
                </c:pt>
                <c:pt idx="247">
                  <c:v>2.2126719427097981</c:v>
                </c:pt>
                <c:pt idx="248">
                  <c:v>2.2367518204073877</c:v>
                </c:pt>
                <c:pt idx="249">
                  <c:v>2.2273033783209324</c:v>
                </c:pt>
                <c:pt idx="250">
                  <c:v>2.2480674474857496</c:v>
                </c:pt>
                <c:pt idx="251">
                  <c:v>2.2964652036005835</c:v>
                </c:pt>
                <c:pt idx="252">
                  <c:v>2.389430593933318</c:v>
                </c:pt>
                <c:pt idx="253">
                  <c:v>2.3011549856340574</c:v>
                </c:pt>
                <c:pt idx="254">
                  <c:v>2.2499737239366437</c:v>
                </c:pt>
                <c:pt idx="255">
                  <c:v>2.2872893627697293</c:v>
                </c:pt>
                <c:pt idx="256">
                  <c:v>2.2617475317713107</c:v>
                </c:pt>
                <c:pt idx="257">
                  <c:v>2.2816478066668906</c:v>
                </c:pt>
                <c:pt idx="258">
                  <c:v>2.3713646685901613</c:v>
                </c:pt>
                <c:pt idx="259">
                  <c:v>2.354212705643457</c:v>
                </c:pt>
                <c:pt idx="260">
                  <c:v>2.378737539630583</c:v>
                </c:pt>
                <c:pt idx="261">
                  <c:v>2.2420671262178185</c:v>
                </c:pt>
                <c:pt idx="262">
                  <c:v>2.3454676701181616</c:v>
                </c:pt>
                <c:pt idx="263">
                  <c:v>2.3191358916843057</c:v>
                </c:pt>
                <c:pt idx="264">
                  <c:v>2.2758331580684006</c:v>
                </c:pt>
                <c:pt idx="265">
                  <c:v>2.3023942625615796</c:v>
                </c:pt>
                <c:pt idx="266">
                  <c:v>2.283776281898668</c:v>
                </c:pt>
                <c:pt idx="267">
                  <c:v>2.2665220852437917</c:v>
                </c:pt>
                <c:pt idx="268">
                  <c:v>2.2496159812892289</c:v>
                </c:pt>
                <c:pt idx="269">
                  <c:v>2.2010015236301284</c:v>
                </c:pt>
                <c:pt idx="270">
                  <c:v>2.1484700742004179</c:v>
                </c:pt>
                <c:pt idx="271">
                  <c:v>2.1147174931163013</c:v>
                </c:pt>
                <c:pt idx="272">
                  <c:v>2.1212142485346912</c:v>
                </c:pt>
                <c:pt idx="273">
                  <c:v>2.109996857669949</c:v>
                </c:pt>
                <c:pt idx="274">
                  <c:v>2.1177598558292812</c:v>
                </c:pt>
                <c:pt idx="275">
                  <c:v>2.1023933322772654</c:v>
                </c:pt>
                <c:pt idx="276">
                  <c:v>2.1011094218516653</c:v>
                </c:pt>
                <c:pt idx="277">
                  <c:v>2.1219436013810435</c:v>
                </c:pt>
                <c:pt idx="278">
                  <c:v>2.1300503363794188</c:v>
                </c:pt>
                <c:pt idx="279">
                  <c:v>2.1296989743873502</c:v>
                </c:pt>
                <c:pt idx="280">
                  <c:v>2.1090687235507155</c:v>
                </c:pt>
                <c:pt idx="281">
                  <c:v>2.1027546777230133</c:v>
                </c:pt>
                <c:pt idx="282">
                  <c:v>2.1926744390819279</c:v>
                </c:pt>
                <c:pt idx="283">
                  <c:v>2.1088344406195323</c:v>
                </c:pt>
                <c:pt idx="284">
                  <c:v>2.1772562681681138</c:v>
                </c:pt>
                <c:pt idx="285">
                  <c:v>2.0481592233799009</c:v>
                </c:pt>
                <c:pt idx="286">
                  <c:v>2.0871264776693574</c:v>
                </c:pt>
                <c:pt idx="287">
                  <c:v>2.0449588332986552</c:v>
                </c:pt>
                <c:pt idx="288">
                  <c:v>2.0408367972442174</c:v>
                </c:pt>
                <c:pt idx="289">
                  <c:v>1.9693854778792537</c:v>
                </c:pt>
                <c:pt idx="290">
                  <c:v>1.8810813573803997</c:v>
                </c:pt>
                <c:pt idx="291">
                  <c:v>1.8280154123068568</c:v>
                </c:pt>
                <c:pt idx="292">
                  <c:v>1.8645681479326812</c:v>
                </c:pt>
                <c:pt idx="293">
                  <c:v>1.9017821424399992</c:v>
                </c:pt>
                <c:pt idx="294">
                  <c:v>1.9478880165728369</c:v>
                </c:pt>
                <c:pt idx="295">
                  <c:v>2.0037130307386875</c:v>
                </c:pt>
                <c:pt idx="296">
                  <c:v>1.9422288851057674</c:v>
                </c:pt>
                <c:pt idx="297">
                  <c:v>1.2543023349138354</c:v>
                </c:pt>
                <c:pt idx="298">
                  <c:v>1.1977506108427303</c:v>
                </c:pt>
                <c:pt idx="299">
                  <c:v>1.942096585863599</c:v>
                </c:pt>
                <c:pt idx="300">
                  <c:v>1.9737916504824291</c:v>
                </c:pt>
                <c:pt idx="301">
                  <c:v>1.3129336939965315</c:v>
                </c:pt>
                <c:pt idx="302">
                  <c:v>0.58756891940197642</c:v>
                </c:pt>
                <c:pt idx="303">
                  <c:v>1.804836093740102</c:v>
                </c:pt>
                <c:pt idx="304">
                  <c:v>2.2363248984678274</c:v>
                </c:pt>
                <c:pt idx="305">
                  <c:v>1.7285203583119642</c:v>
                </c:pt>
                <c:pt idx="306">
                  <c:v>1.656794605355157</c:v>
                </c:pt>
                <c:pt idx="307">
                  <c:v>1.772422293289277</c:v>
                </c:pt>
                <c:pt idx="308">
                  <c:v>1.8870192914108155</c:v>
                </c:pt>
                <c:pt idx="309">
                  <c:v>2.1033363052060827</c:v>
                </c:pt>
                <c:pt idx="310">
                  <c:v>2.6324938718929864</c:v>
                </c:pt>
                <c:pt idx="311">
                  <c:v>2.9936088374852212</c:v>
                </c:pt>
                <c:pt idx="312">
                  <c:v>2.7892997379399502</c:v>
                </c:pt>
                <c:pt idx="313">
                  <c:v>2.9803723008267018</c:v>
                </c:pt>
                <c:pt idx="314">
                  <c:v>2.8443022990572193</c:v>
                </c:pt>
                <c:pt idx="315">
                  <c:v>3.0920045376881795</c:v>
                </c:pt>
                <c:pt idx="316">
                  <c:v>2.9565324211208646</c:v>
                </c:pt>
                <c:pt idx="317">
                  <c:v>2.9284436342712494</c:v>
                </c:pt>
                <c:pt idx="318">
                  <c:v>2.9180094473902884</c:v>
                </c:pt>
                <c:pt idx="319">
                  <c:v>3.14650829002038</c:v>
                </c:pt>
                <c:pt idx="320">
                  <c:v>2.9755006290875445</c:v>
                </c:pt>
                <c:pt idx="321">
                  <c:v>2.9703562950927447</c:v>
                </c:pt>
                <c:pt idx="322">
                  <c:v>3.0009295707312647</c:v>
                </c:pt>
                <c:pt idx="323">
                  <c:v>2.999211265868623</c:v>
                </c:pt>
                <c:pt idx="324">
                  <c:v>2.9546073949806941</c:v>
                </c:pt>
                <c:pt idx="325">
                  <c:v>2.8909672645775006</c:v>
                </c:pt>
                <c:pt idx="326">
                  <c:v>2.708035801029137</c:v>
                </c:pt>
                <c:pt idx="327">
                  <c:v>2.4460679584429346</c:v>
                </c:pt>
                <c:pt idx="328">
                  <c:v>2.5698400496930986</c:v>
                </c:pt>
                <c:pt idx="329">
                  <c:v>3.1907657357262149</c:v>
                </c:pt>
                <c:pt idx="330">
                  <c:v>3.1933948616525876</c:v>
                </c:pt>
                <c:pt idx="331">
                  <c:v>3.0940806865245514</c:v>
                </c:pt>
                <c:pt idx="332">
                  <c:v>3.1619580466143806</c:v>
                </c:pt>
                <c:pt idx="333">
                  <c:v>3.0752062741921047</c:v>
                </c:pt>
                <c:pt idx="334">
                  <c:v>2.89643994556309</c:v>
                </c:pt>
                <c:pt idx="335">
                  <c:v>3.2197321663858522</c:v>
                </c:pt>
                <c:pt idx="336">
                  <c:v>3.352276179424289</c:v>
                </c:pt>
                <c:pt idx="337">
                  <c:v>3.5146478879105407</c:v>
                </c:pt>
                <c:pt idx="338">
                  <c:v>3.6590682476155418</c:v>
                </c:pt>
                <c:pt idx="339">
                  <c:v>3.769520530470964</c:v>
                </c:pt>
                <c:pt idx="340">
                  <c:v>4.1699740403526588</c:v>
                </c:pt>
                <c:pt idx="341">
                  <c:v>4.1821358068599261</c:v>
                </c:pt>
                <c:pt idx="342">
                  <c:v>4.0148335268868554</c:v>
                </c:pt>
                <c:pt idx="343">
                  <c:v>4.0032605172690552</c:v>
                </c:pt>
                <c:pt idx="344">
                  <c:v>3.9763522223749326</c:v>
                </c:pt>
                <c:pt idx="345">
                  <c:v>3.6174320287788184</c:v>
                </c:pt>
                <c:pt idx="346">
                  <c:v>3.7073561856407151</c:v>
                </c:pt>
                <c:pt idx="347">
                  <c:v>3.8867652911137118</c:v>
                </c:pt>
                <c:pt idx="348">
                  <c:v>3.9427440340722977</c:v>
                </c:pt>
                <c:pt idx="349">
                  <c:v>3.8818348913137206</c:v>
                </c:pt>
                <c:pt idx="350">
                  <c:v>3.8344463446014525</c:v>
                </c:pt>
                <c:pt idx="351">
                  <c:v>4.0142663772397018</c:v>
                </c:pt>
                <c:pt idx="352">
                  <c:v>3.7454611552387629</c:v>
                </c:pt>
                <c:pt idx="353">
                  <c:v>3.9345709030220846</c:v>
                </c:pt>
                <c:pt idx="354">
                  <c:v>3.9974258422123001</c:v>
                </c:pt>
                <c:pt idx="355">
                  <c:v>3.8346656169506002</c:v>
                </c:pt>
                <c:pt idx="356">
                  <c:v>3.5492375071519882</c:v>
                </c:pt>
                <c:pt idx="357">
                  <c:v>3.5345273602815266</c:v>
                </c:pt>
                <c:pt idx="358">
                  <c:v>3.4775044614303003</c:v>
                </c:pt>
                <c:pt idx="359">
                  <c:v>3.3050982767365933</c:v>
                </c:pt>
                <c:pt idx="360">
                  <c:v>3.2094872663741287</c:v>
                </c:pt>
                <c:pt idx="361">
                  <c:v>3.2224825222097442</c:v>
                </c:pt>
                <c:pt idx="362">
                  <c:v>3.5491088047467603</c:v>
                </c:pt>
                <c:pt idx="363">
                  <c:v>3.3084795778094014</c:v>
                </c:pt>
                <c:pt idx="364">
                  <c:v>3.2492558902884592</c:v>
                </c:pt>
                <c:pt idx="365">
                  <c:v>3.124985369191926</c:v>
                </c:pt>
                <c:pt idx="366">
                  <c:v>3.2279358701884022</c:v>
                </c:pt>
                <c:pt idx="367">
                  <c:v>3.1976657674686888</c:v>
                </c:pt>
                <c:pt idx="368">
                  <c:v>3.0659205175500381</c:v>
                </c:pt>
                <c:pt idx="369">
                  <c:v>3.1317340792765145</c:v>
                </c:pt>
                <c:pt idx="370">
                  <c:v>3.0125798022196673</c:v>
                </c:pt>
                <c:pt idx="371">
                  <c:v>3.0869151219421123</c:v>
                </c:pt>
                <c:pt idx="372">
                  <c:v>3.0201937895217776</c:v>
                </c:pt>
                <c:pt idx="373">
                  <c:v>3.0670639587554462</c:v>
                </c:pt>
                <c:pt idx="374">
                  <c:v>3.364989942189152</c:v>
                </c:pt>
                <c:pt idx="375">
                  <c:v>3.3421489720026112</c:v>
                </c:pt>
                <c:pt idx="376">
                  <c:v>3.4461214236124409</c:v>
                </c:pt>
                <c:pt idx="377">
                  <c:v>3.2926717310040461</c:v>
                </c:pt>
                <c:pt idx="378">
                  <c:v>3.3290551448306358</c:v>
                </c:pt>
                <c:pt idx="379">
                  <c:v>3.2694091083072245</c:v>
                </c:pt>
                <c:pt idx="380">
                  <c:v>3.2323896718800107</c:v>
                </c:pt>
                <c:pt idx="381">
                  <c:v>3.0611533707631216</c:v>
                </c:pt>
                <c:pt idx="382">
                  <c:v>3.125233373792438</c:v>
                </c:pt>
                <c:pt idx="383">
                  <c:v>3.0369921011633467</c:v>
                </c:pt>
                <c:pt idx="384">
                  <c:v>3.1809360245600966</c:v>
                </c:pt>
                <c:pt idx="385">
                  <c:v>3.05085794788689</c:v>
                </c:pt>
                <c:pt idx="386">
                  <c:v>2.9792238041584129</c:v>
                </c:pt>
                <c:pt idx="387">
                  <c:v>2.9117728827184117</c:v>
                </c:pt>
                <c:pt idx="388">
                  <c:v>3.069267129513602</c:v>
                </c:pt>
                <c:pt idx="389">
                  <c:v>3.0919675336441048</c:v>
                </c:pt>
                <c:pt idx="390">
                  <c:v>3.1334942205067042</c:v>
                </c:pt>
                <c:pt idx="391">
                  <c:v>3.1239588886857601</c:v>
                </c:pt>
                <c:pt idx="392">
                  <c:v>2.8296443754294369</c:v>
                </c:pt>
                <c:pt idx="393">
                  <c:v>2.7941234943843525</c:v>
                </c:pt>
                <c:pt idx="394">
                  <c:v>2.539659273293799</c:v>
                </c:pt>
                <c:pt idx="395">
                  <c:v>2.3389528765939271</c:v>
                </c:pt>
                <c:pt idx="396">
                  <c:v>2.6391806329426388</c:v>
                </c:pt>
                <c:pt idx="397">
                  <c:v>2.8824738348159715</c:v>
                </c:pt>
                <c:pt idx="398">
                  <c:v>2.5818636044917858</c:v>
                </c:pt>
                <c:pt idx="399">
                  <c:v>2.668905152220288</c:v>
                </c:pt>
                <c:pt idx="400">
                  <c:v>2.546387309769039</c:v>
                </c:pt>
                <c:pt idx="401">
                  <c:v>2.7106561504317623</c:v>
                </c:pt>
                <c:pt idx="402">
                  <c:v>2.6859814320886124</c:v>
                </c:pt>
                <c:pt idx="403">
                  <c:v>2.631161518845559</c:v>
                </c:pt>
                <c:pt idx="404">
                  <c:v>2.5159081747947414</c:v>
                </c:pt>
                <c:pt idx="405">
                  <c:v>2.4136916182314185</c:v>
                </c:pt>
                <c:pt idx="406">
                  <c:v>2.5271620268458976</c:v>
                </c:pt>
                <c:pt idx="407">
                  <c:v>2.3669678075603779</c:v>
                </c:pt>
                <c:pt idx="408">
                  <c:v>2.4141541392437134</c:v>
                </c:pt>
                <c:pt idx="409">
                  <c:v>2.5982088979855495</c:v>
                </c:pt>
                <c:pt idx="410">
                  <c:v>2.5262681596876146</c:v>
                </c:pt>
              </c:numCache>
            </c:numRef>
          </c:xVal>
          <c:yVal>
            <c:numRef>
              <c:f>'015C'!$P$14:$P$903</c:f>
              <c:numCache>
                <c:formatCode>0.0</c:formatCode>
                <c:ptCount val="890"/>
                <c:pt idx="0">
                  <c:v>0.59109758626576459</c:v>
                </c:pt>
                <c:pt idx="1">
                  <c:v>0.62135625965169949</c:v>
                </c:pt>
                <c:pt idx="2">
                  <c:v>0.55732239498480152</c:v>
                </c:pt>
                <c:pt idx="3">
                  <c:v>0.75477239716581324</c:v>
                </c:pt>
                <c:pt idx="4">
                  <c:v>0.51984406905436054</c:v>
                </c:pt>
                <c:pt idx="5">
                  <c:v>0.55107518029126235</c:v>
                </c:pt>
                <c:pt idx="6">
                  <c:v>0.70738792361285285</c:v>
                </c:pt>
                <c:pt idx="7">
                  <c:v>0.68418190576188631</c:v>
                </c:pt>
                <c:pt idx="8">
                  <c:v>0.56531309652263406</c:v>
                </c:pt>
                <c:pt idx="9">
                  <c:v>0.64025993851106033</c:v>
                </c:pt>
                <c:pt idx="10">
                  <c:v>0.60707414169982932</c:v>
                </c:pt>
                <c:pt idx="11">
                  <c:v>0.71961218044608477</c:v>
                </c:pt>
                <c:pt idx="12">
                  <c:v>0.67555264580296759</c:v>
                </c:pt>
                <c:pt idx="13">
                  <c:v>2.3474855534985868</c:v>
                </c:pt>
                <c:pt idx="14">
                  <c:v>2.3113480512863513</c:v>
                </c:pt>
                <c:pt idx="15">
                  <c:v>1.8765386263664698</c:v>
                </c:pt>
                <c:pt idx="16">
                  <c:v>1.3455507615156324</c:v>
                </c:pt>
                <c:pt idx="17">
                  <c:v>0.87875383387963979</c:v>
                </c:pt>
                <c:pt idx="18">
                  <c:v>1.0078627847605479</c:v>
                </c:pt>
                <c:pt idx="19">
                  <c:v>1.1931081498531186</c:v>
                </c:pt>
                <c:pt idx="20">
                  <c:v>14.142151076466723</c:v>
                </c:pt>
                <c:pt idx="21">
                  <c:v>12.390954101098508</c:v>
                </c:pt>
                <c:pt idx="22">
                  <c:v>0.78434334817930695</c:v>
                </c:pt>
                <c:pt idx="23">
                  <c:v>3.2393969571620382</c:v>
                </c:pt>
                <c:pt idx="24">
                  <c:v>0.7872164600117092</c:v>
                </c:pt>
                <c:pt idx="25">
                  <c:v>2.3455848795171512</c:v>
                </c:pt>
                <c:pt idx="26">
                  <c:v>4.1661050393195191</c:v>
                </c:pt>
                <c:pt idx="27">
                  <c:v>3.8491870235570662</c:v>
                </c:pt>
                <c:pt idx="28">
                  <c:v>1.1008388518922483</c:v>
                </c:pt>
                <c:pt idx="29">
                  <c:v>8.6025933779996517</c:v>
                </c:pt>
                <c:pt idx="30">
                  <c:v>1.3293922077902056</c:v>
                </c:pt>
                <c:pt idx="31">
                  <c:v>0.44544703827813426</c:v>
                </c:pt>
                <c:pt idx="32">
                  <c:v>1.3732897076546411</c:v>
                </c:pt>
                <c:pt idx="33">
                  <c:v>1.2053763792282761</c:v>
                </c:pt>
                <c:pt idx="34">
                  <c:v>1.2192704915681158</c:v>
                </c:pt>
                <c:pt idx="35">
                  <c:v>1.1192267676196226</c:v>
                </c:pt>
                <c:pt idx="36">
                  <c:v>1.097341839152755</c:v>
                </c:pt>
                <c:pt idx="37">
                  <c:v>1.2442639688053008</c:v>
                </c:pt>
                <c:pt idx="38">
                  <c:v>19.994539466772732</c:v>
                </c:pt>
                <c:pt idx="39">
                  <c:v>19.62161313808646</c:v>
                </c:pt>
                <c:pt idx="40">
                  <c:v>1.1798570998081361</c:v>
                </c:pt>
                <c:pt idx="41">
                  <c:v>1.1136522740167001</c:v>
                </c:pt>
                <c:pt idx="42">
                  <c:v>1.1145805101471684</c:v>
                </c:pt>
                <c:pt idx="43">
                  <c:v>1.3054690379495513</c:v>
                </c:pt>
                <c:pt idx="44">
                  <c:v>1.203372415113336</c:v>
                </c:pt>
                <c:pt idx="45">
                  <c:v>1.1031764662585564</c:v>
                </c:pt>
                <c:pt idx="46">
                  <c:v>1.102248230128088</c:v>
                </c:pt>
                <c:pt idx="47">
                  <c:v>1.0541467191747562</c:v>
                </c:pt>
                <c:pt idx="48">
                  <c:v>1.2680349137396083</c:v>
                </c:pt>
                <c:pt idx="49">
                  <c:v>1.1036381032083322</c:v>
                </c:pt>
                <c:pt idx="50">
                  <c:v>1.1233177932918754</c:v>
                </c:pt>
                <c:pt idx="51">
                  <c:v>1.1496179315777364</c:v>
                </c:pt>
                <c:pt idx="52">
                  <c:v>1.2116381368465547</c:v>
                </c:pt>
                <c:pt idx="53">
                  <c:v>1.6535788108698855</c:v>
                </c:pt>
                <c:pt idx="54">
                  <c:v>4.3903067776851996</c:v>
                </c:pt>
                <c:pt idx="55">
                  <c:v>1.3461395830390235</c:v>
                </c:pt>
                <c:pt idx="56">
                  <c:v>0.95000204509235919</c:v>
                </c:pt>
                <c:pt idx="57">
                  <c:v>1.8110654954894003</c:v>
                </c:pt>
                <c:pt idx="58">
                  <c:v>1.7499145525273607</c:v>
                </c:pt>
                <c:pt idx="59">
                  <c:v>1.485572345950301</c:v>
                </c:pt>
                <c:pt idx="60">
                  <c:v>1.8414224967780446</c:v>
                </c:pt>
                <c:pt idx="61">
                  <c:v>1.9819404537784204</c:v>
                </c:pt>
                <c:pt idx="62">
                  <c:v>1.7835524055945451</c:v>
                </c:pt>
                <c:pt idx="63">
                  <c:v>1.7504746319691018</c:v>
                </c:pt>
                <c:pt idx="64">
                  <c:v>1.8842345733748078</c:v>
                </c:pt>
                <c:pt idx="65">
                  <c:v>1.8334121754953605</c:v>
                </c:pt>
                <c:pt idx="66">
                  <c:v>2.2052731590159551</c:v>
                </c:pt>
                <c:pt idx="67">
                  <c:v>2.3040447283531313</c:v>
                </c:pt>
                <c:pt idx="68">
                  <c:v>2.1536058516269843</c:v>
                </c:pt>
                <c:pt idx="69">
                  <c:v>1.519494799906755</c:v>
                </c:pt>
                <c:pt idx="70">
                  <c:v>1.3745124691360306</c:v>
                </c:pt>
                <c:pt idx="71">
                  <c:v>1.0766111176497044</c:v>
                </c:pt>
                <c:pt idx="72">
                  <c:v>1.0617394906387854</c:v>
                </c:pt>
                <c:pt idx="73">
                  <c:v>1.1136325396825926</c:v>
                </c:pt>
                <c:pt idx="74">
                  <c:v>1.2249280826133504</c:v>
                </c:pt>
                <c:pt idx="75">
                  <c:v>1.0532919997927168</c:v>
                </c:pt>
                <c:pt idx="76">
                  <c:v>1.1192363483135059</c:v>
                </c:pt>
                <c:pt idx="77">
                  <c:v>1.1543031993613209</c:v>
                </c:pt>
                <c:pt idx="78">
                  <c:v>2.3371467401863928</c:v>
                </c:pt>
                <c:pt idx="79">
                  <c:v>6.2932978818331948</c:v>
                </c:pt>
                <c:pt idx="80">
                  <c:v>12.4145676297171</c:v>
                </c:pt>
                <c:pt idx="81">
                  <c:v>9.9260975200375032</c:v>
                </c:pt>
                <c:pt idx="82">
                  <c:v>4.1405708732068112</c:v>
                </c:pt>
                <c:pt idx="83">
                  <c:v>6.024859572763769</c:v>
                </c:pt>
                <c:pt idx="84">
                  <c:v>2.6407553050264534</c:v>
                </c:pt>
                <c:pt idx="85">
                  <c:v>3.1643270907059393</c:v>
                </c:pt>
                <c:pt idx="86">
                  <c:v>3.0323892297131274</c:v>
                </c:pt>
                <c:pt idx="87">
                  <c:v>4.117237097835889</c:v>
                </c:pt>
                <c:pt idx="88">
                  <c:v>2.0287598856587232</c:v>
                </c:pt>
                <c:pt idx="89">
                  <c:v>2.1791888379232183</c:v>
                </c:pt>
                <c:pt idx="90">
                  <c:v>2.1218736347720921</c:v>
                </c:pt>
                <c:pt idx="91">
                  <c:v>2.3257770881458231</c:v>
                </c:pt>
                <c:pt idx="92">
                  <c:v>15.485555000476381</c:v>
                </c:pt>
                <c:pt idx="93">
                  <c:v>30.790678463288646</c:v>
                </c:pt>
                <c:pt idx="94">
                  <c:v>32.285852850816653</c:v>
                </c:pt>
                <c:pt idx="95">
                  <c:v>34.216818910987918</c:v>
                </c:pt>
                <c:pt idx="96">
                  <c:v>38.835885854016723</c:v>
                </c:pt>
                <c:pt idx="97">
                  <c:v>26.525644438316295</c:v>
                </c:pt>
                <c:pt idx="98">
                  <c:v>12.843021472989761</c:v>
                </c:pt>
                <c:pt idx="99">
                  <c:v>5.9631683992832913</c:v>
                </c:pt>
                <c:pt idx="100">
                  <c:v>3.5947750882211489</c:v>
                </c:pt>
                <c:pt idx="101">
                  <c:v>2.7862381684688282</c:v>
                </c:pt>
                <c:pt idx="102">
                  <c:v>2.1617776347419486</c:v>
                </c:pt>
                <c:pt idx="103">
                  <c:v>2.0673819211448676</c:v>
                </c:pt>
                <c:pt idx="104">
                  <c:v>2.002739042263447</c:v>
                </c:pt>
                <c:pt idx="105">
                  <c:v>1.9899450107052741</c:v>
                </c:pt>
                <c:pt idx="106">
                  <c:v>1.9387346072137963</c:v>
                </c:pt>
                <c:pt idx="107">
                  <c:v>2.0082936869430061</c:v>
                </c:pt>
                <c:pt idx="108">
                  <c:v>1.9566314563740868</c:v>
                </c:pt>
                <c:pt idx="109">
                  <c:v>1.9403552987689887</c:v>
                </c:pt>
                <c:pt idx="110">
                  <c:v>1.9528693479009194</c:v>
                </c:pt>
                <c:pt idx="111">
                  <c:v>1.9577659290037961</c:v>
                </c:pt>
                <c:pt idx="112">
                  <c:v>1.9658794258307284</c:v>
                </c:pt>
                <c:pt idx="113">
                  <c:v>1.9798963334595472</c:v>
                </c:pt>
                <c:pt idx="114">
                  <c:v>1.9983579951139836</c:v>
                </c:pt>
                <c:pt idx="115">
                  <c:v>2.1527454824784313</c:v>
                </c:pt>
                <c:pt idx="116">
                  <c:v>2.1533201048449118</c:v>
                </c:pt>
                <c:pt idx="117">
                  <c:v>2.2311596784105916</c:v>
                </c:pt>
                <c:pt idx="118">
                  <c:v>3.7455913585620166</c:v>
                </c:pt>
                <c:pt idx="119">
                  <c:v>2.4595709630424869</c:v>
                </c:pt>
                <c:pt idx="120">
                  <c:v>2.2760296161259945</c:v>
                </c:pt>
                <c:pt idx="121">
                  <c:v>2.3208552375315814</c:v>
                </c:pt>
                <c:pt idx="122">
                  <c:v>3.3256780280394449</c:v>
                </c:pt>
                <c:pt idx="123">
                  <c:v>2.3133460218669493</c:v>
                </c:pt>
                <c:pt idx="124">
                  <c:v>2.2722381926248358</c:v>
                </c:pt>
                <c:pt idx="125">
                  <c:v>2.2617770423806269</c:v>
                </c:pt>
                <c:pt idx="126">
                  <c:v>2.2780482377549296</c:v>
                </c:pt>
                <c:pt idx="127">
                  <c:v>2.1775084850085573</c:v>
                </c:pt>
                <c:pt idx="128">
                  <c:v>2.4126774414673542</c:v>
                </c:pt>
                <c:pt idx="129">
                  <c:v>2.1966085904947636</c:v>
                </c:pt>
                <c:pt idx="130">
                  <c:v>2.1610407484182139</c:v>
                </c:pt>
                <c:pt idx="131">
                  <c:v>2.2107433311818867</c:v>
                </c:pt>
                <c:pt idx="132">
                  <c:v>2.1806810844227975</c:v>
                </c:pt>
                <c:pt idx="133">
                  <c:v>2.2607209341410068</c:v>
                </c:pt>
                <c:pt idx="134">
                  <c:v>2.0791345019773555</c:v>
                </c:pt>
                <c:pt idx="135">
                  <c:v>2.3044415125341313</c:v>
                </c:pt>
                <c:pt idx="136">
                  <c:v>2.4603662502436312</c:v>
                </c:pt>
                <c:pt idx="137">
                  <c:v>2.2455842113964137</c:v>
                </c:pt>
                <c:pt idx="138">
                  <c:v>2.1987939799547855</c:v>
                </c:pt>
                <c:pt idx="139">
                  <c:v>2.2443956125844937</c:v>
                </c:pt>
                <c:pt idx="140">
                  <c:v>2.296823929915822</c:v>
                </c:pt>
                <c:pt idx="141">
                  <c:v>2.245878736747335</c:v>
                </c:pt>
                <c:pt idx="142">
                  <c:v>2.2765450354901517</c:v>
                </c:pt>
                <c:pt idx="143">
                  <c:v>2.3021919578409911</c:v>
                </c:pt>
                <c:pt idx="144">
                  <c:v>2.3895840652652027</c:v>
                </c:pt>
                <c:pt idx="145">
                  <c:v>2.5146313055017888</c:v>
                </c:pt>
                <c:pt idx="146">
                  <c:v>2.5462602322231769</c:v>
                </c:pt>
                <c:pt idx="147">
                  <c:v>2.5154907579361119</c:v>
                </c:pt>
                <c:pt idx="148">
                  <c:v>2.588556545687954</c:v>
                </c:pt>
                <c:pt idx="149">
                  <c:v>2.7078231704116931</c:v>
                </c:pt>
                <c:pt idx="150">
                  <c:v>2.84093497270243</c:v>
                </c:pt>
                <c:pt idx="151">
                  <c:v>2.5024220499503809</c:v>
                </c:pt>
                <c:pt idx="152">
                  <c:v>2.3172993655575937</c:v>
                </c:pt>
                <c:pt idx="153">
                  <c:v>2.4247984081670815</c:v>
                </c:pt>
                <c:pt idx="154">
                  <c:v>2.5351165510160163</c:v>
                </c:pt>
                <c:pt idx="155">
                  <c:v>2.7448350117507587</c:v>
                </c:pt>
                <c:pt idx="156">
                  <c:v>2.7090903627921543</c:v>
                </c:pt>
                <c:pt idx="157">
                  <c:v>2.8160491748832035</c:v>
                </c:pt>
                <c:pt idx="158">
                  <c:v>2.7942576120881886</c:v>
                </c:pt>
                <c:pt idx="159">
                  <c:v>2.7855645306639811</c:v>
                </c:pt>
                <c:pt idx="160">
                  <c:v>2.8008976800353587</c:v>
                </c:pt>
                <c:pt idx="161">
                  <c:v>2.7913549560492843</c:v>
                </c:pt>
                <c:pt idx="162">
                  <c:v>2.7385729103646512</c:v>
                </c:pt>
                <c:pt idx="163">
                  <c:v>2.789645746463838</c:v>
                </c:pt>
                <c:pt idx="164">
                  <c:v>2.8083824283136005</c:v>
                </c:pt>
                <c:pt idx="165">
                  <c:v>2.8032746484806261</c:v>
                </c:pt>
                <c:pt idx="166">
                  <c:v>2.9085537951927329</c:v>
                </c:pt>
                <c:pt idx="167">
                  <c:v>2.9314602108726051</c:v>
                </c:pt>
                <c:pt idx="168">
                  <c:v>2.8108674199446551</c:v>
                </c:pt>
                <c:pt idx="169">
                  <c:v>2.6472368107651052</c:v>
                </c:pt>
                <c:pt idx="170">
                  <c:v>2.6694998203824123</c:v>
                </c:pt>
                <c:pt idx="171">
                  <c:v>2.8632221059382381</c:v>
                </c:pt>
                <c:pt idx="172">
                  <c:v>3.0101395025385003</c:v>
                </c:pt>
                <c:pt idx="173">
                  <c:v>3.1811371415273042</c:v>
                </c:pt>
                <c:pt idx="174">
                  <c:v>3.2361488929816531</c:v>
                </c:pt>
                <c:pt idx="175">
                  <c:v>3.2962586143965802</c:v>
                </c:pt>
                <c:pt idx="176">
                  <c:v>3.2414384419274764</c:v>
                </c:pt>
                <c:pt idx="177">
                  <c:v>3.1874285579413422</c:v>
                </c:pt>
                <c:pt idx="178">
                  <c:v>3.1973297433330052</c:v>
                </c:pt>
                <c:pt idx="179">
                  <c:v>3.2271462849246388</c:v>
                </c:pt>
                <c:pt idx="180">
                  <c:v>3.2702333817168494</c:v>
                </c:pt>
                <c:pt idx="181">
                  <c:v>3.274378533571312</c:v>
                </c:pt>
                <c:pt idx="182">
                  <c:v>3.3608964164579493</c:v>
                </c:pt>
                <c:pt idx="183">
                  <c:v>3.3382994128215056</c:v>
                </c:pt>
                <c:pt idx="184">
                  <c:v>3.3259081589786752</c:v>
                </c:pt>
                <c:pt idx="185">
                  <c:v>3.2672570943401986</c:v>
                </c:pt>
                <c:pt idx="186">
                  <c:v>3.286312998105906</c:v>
                </c:pt>
                <c:pt idx="187">
                  <c:v>3.3508183095949753</c:v>
                </c:pt>
                <c:pt idx="188">
                  <c:v>3.3692111875532058</c:v>
                </c:pt>
                <c:pt idx="189">
                  <c:v>3.3660138915740627</c:v>
                </c:pt>
                <c:pt idx="190">
                  <c:v>3.4012477396314758</c:v>
                </c:pt>
                <c:pt idx="191">
                  <c:v>3.3730177269255055</c:v>
                </c:pt>
                <c:pt idx="192">
                  <c:v>3.4119399375290844</c:v>
                </c:pt>
                <c:pt idx="193">
                  <c:v>3.2364435329218906</c:v>
                </c:pt>
                <c:pt idx="194">
                  <c:v>3.2273968377336941</c:v>
                </c:pt>
                <c:pt idx="195">
                  <c:v>3.2875900003587621</c:v>
                </c:pt>
                <c:pt idx="196">
                  <c:v>3.5214525249473958</c:v>
                </c:pt>
                <c:pt idx="197">
                  <c:v>3.4967190666237724</c:v>
                </c:pt>
                <c:pt idx="198">
                  <c:v>3.6225373558536846</c:v>
                </c:pt>
                <c:pt idx="199">
                  <c:v>3.6713901814662346</c:v>
                </c:pt>
                <c:pt idx="200">
                  <c:v>3.5754817994998089</c:v>
                </c:pt>
                <c:pt idx="201">
                  <c:v>3.5238738097024171</c:v>
                </c:pt>
                <c:pt idx="202">
                  <c:v>3.5035163217081458</c:v>
                </c:pt>
                <c:pt idx="203">
                  <c:v>3.8165690534530601</c:v>
                </c:pt>
                <c:pt idx="204">
                  <c:v>3.7898121258589623</c:v>
                </c:pt>
                <c:pt idx="205">
                  <c:v>3.8244663893190389</c:v>
                </c:pt>
                <c:pt idx="206">
                  <c:v>3.8981018372065059</c:v>
                </c:pt>
                <c:pt idx="207">
                  <c:v>3.8214507478634303</c:v>
                </c:pt>
                <c:pt idx="208">
                  <c:v>3.9055669657398955</c:v>
                </c:pt>
                <c:pt idx="209">
                  <c:v>4.0293519758269376</c:v>
                </c:pt>
                <c:pt idx="210">
                  <c:v>3.9926348890173662</c:v>
                </c:pt>
                <c:pt idx="211">
                  <c:v>4.0951981110342732</c:v>
                </c:pt>
                <c:pt idx="212">
                  <c:v>3.9118828495403855</c:v>
                </c:pt>
                <c:pt idx="213">
                  <c:v>4.0042059299155772</c:v>
                </c:pt>
                <c:pt idx="214">
                  <c:v>5.6174688407635252</c:v>
                </c:pt>
                <c:pt idx="215">
                  <c:v>4.2378924497471298</c:v>
                </c:pt>
                <c:pt idx="216">
                  <c:v>4.3222589912540794</c:v>
                </c:pt>
                <c:pt idx="217">
                  <c:v>4.2527685806317583</c:v>
                </c:pt>
                <c:pt idx="218">
                  <c:v>4.2679641626107854</c:v>
                </c:pt>
                <c:pt idx="219">
                  <c:v>4.1512366557003118</c:v>
                </c:pt>
                <c:pt idx="220">
                  <c:v>4.1829588335042365</c:v>
                </c:pt>
                <c:pt idx="221">
                  <c:v>4.0801058191886908</c:v>
                </c:pt>
                <c:pt idx="222">
                  <c:v>4.2084878082075772</c:v>
                </c:pt>
                <c:pt idx="223">
                  <c:v>4.2188654026522672</c:v>
                </c:pt>
                <c:pt idx="224">
                  <c:v>4.2931982681953142</c:v>
                </c:pt>
                <c:pt idx="225">
                  <c:v>4.3239478935590157</c:v>
                </c:pt>
                <c:pt idx="226">
                  <c:v>4.3229509883216579</c:v>
                </c:pt>
                <c:pt idx="227">
                  <c:v>4.2804582482300964</c:v>
                </c:pt>
                <c:pt idx="228">
                  <c:v>4.3291687733979503</c:v>
                </c:pt>
                <c:pt idx="229">
                  <c:v>4.3464910001918211</c:v>
                </c:pt>
                <c:pt idx="230">
                  <c:v>4.3806492348540198</c:v>
                </c:pt>
                <c:pt idx="231">
                  <c:v>4.4661700979140431</c:v>
                </c:pt>
                <c:pt idx="232">
                  <c:v>4.4557433395179364</c:v>
                </c:pt>
                <c:pt idx="233">
                  <c:v>4.4127152165495369</c:v>
                </c:pt>
                <c:pt idx="234">
                  <c:v>4.4288439968898867</c:v>
                </c:pt>
                <c:pt idx="235">
                  <c:v>4.416270973934207</c:v>
                </c:pt>
                <c:pt idx="236">
                  <c:v>4.5123168087037282</c:v>
                </c:pt>
                <c:pt idx="237">
                  <c:v>4.549461140614973</c:v>
                </c:pt>
                <c:pt idx="238">
                  <c:v>4.5793416182612718</c:v>
                </c:pt>
                <c:pt idx="239">
                  <c:v>4.6537874692209629</c:v>
                </c:pt>
                <c:pt idx="240">
                  <c:v>4.7010245655091767</c:v>
                </c:pt>
                <c:pt idx="241">
                  <c:v>4.7316122706833932</c:v>
                </c:pt>
                <c:pt idx="242">
                  <c:v>4.7691986197996208</c:v>
                </c:pt>
                <c:pt idx="243">
                  <c:v>4.8412968173420978</c:v>
                </c:pt>
                <c:pt idx="244">
                  <c:v>4.9612116957700625</c:v>
                </c:pt>
                <c:pt idx="245">
                  <c:v>5.0102954544467559</c:v>
                </c:pt>
                <c:pt idx="246">
                  <c:v>5.0538981997816359</c:v>
                </c:pt>
                <c:pt idx="247">
                  <c:v>5.1277006446787023</c:v>
                </c:pt>
                <c:pt idx="248">
                  <c:v>5.1453224736436676</c:v>
                </c:pt>
                <c:pt idx="249">
                  <c:v>5.1390212473571726</c:v>
                </c:pt>
                <c:pt idx="250">
                  <c:v>5.1472919313212477</c:v>
                </c:pt>
                <c:pt idx="251">
                  <c:v>5.2434213218901657</c:v>
                </c:pt>
                <c:pt idx="252">
                  <c:v>5.2701488198670772</c:v>
                </c:pt>
                <c:pt idx="253">
                  <c:v>5.4151458081517969</c:v>
                </c:pt>
                <c:pt idx="254">
                  <c:v>5.3712581181597567</c:v>
                </c:pt>
                <c:pt idx="255">
                  <c:v>5.1357207758337804</c:v>
                </c:pt>
                <c:pt idx="256">
                  <c:v>4.9970494812219464</c:v>
                </c:pt>
                <c:pt idx="257">
                  <c:v>4.9919073095408093</c:v>
                </c:pt>
                <c:pt idx="258">
                  <c:v>4.9800562862164162</c:v>
                </c:pt>
                <c:pt idx="259">
                  <c:v>5.026983970461079</c:v>
                </c:pt>
                <c:pt idx="260">
                  <c:v>5.1147444637525306</c:v>
                </c:pt>
                <c:pt idx="261">
                  <c:v>5.2085704026246713</c:v>
                </c:pt>
                <c:pt idx="262">
                  <c:v>5.1926380489111654</c:v>
                </c:pt>
                <c:pt idx="263">
                  <c:v>5.3488477312777638</c:v>
                </c:pt>
                <c:pt idx="264">
                  <c:v>5.3735418355224276</c:v>
                </c:pt>
                <c:pt idx="265">
                  <c:v>5.3115510598709159</c:v>
                </c:pt>
                <c:pt idx="266">
                  <c:v>5.3960012717665187</c:v>
                </c:pt>
                <c:pt idx="267">
                  <c:v>5.4647205188062573</c:v>
                </c:pt>
                <c:pt idx="268">
                  <c:v>5.4445202179491892</c:v>
                </c:pt>
                <c:pt idx="269">
                  <c:v>5.4623040816928361</c:v>
                </c:pt>
                <c:pt idx="270">
                  <c:v>5.4704715901126004</c:v>
                </c:pt>
                <c:pt idx="271">
                  <c:v>5.5311215420459678</c:v>
                </c:pt>
                <c:pt idx="272">
                  <c:v>5.4757856064448776</c:v>
                </c:pt>
                <c:pt idx="273">
                  <c:v>5.5138041628936962</c:v>
                </c:pt>
                <c:pt idx="274">
                  <c:v>5.4965507197960308</c:v>
                </c:pt>
                <c:pt idx="275">
                  <c:v>5.5367253506768801</c:v>
                </c:pt>
                <c:pt idx="276">
                  <c:v>5.5430903984286637</c:v>
                </c:pt>
                <c:pt idx="277">
                  <c:v>5.5713354124164578</c:v>
                </c:pt>
                <c:pt idx="278">
                  <c:v>5.5648377595031793</c:v>
                </c:pt>
                <c:pt idx="279">
                  <c:v>5.5598723947040973</c:v>
                </c:pt>
                <c:pt idx="280">
                  <c:v>5.6380213803132673</c:v>
                </c:pt>
                <c:pt idx="281">
                  <c:v>5.7056011924924386</c:v>
                </c:pt>
                <c:pt idx="282">
                  <c:v>5.7487717304947914</c:v>
                </c:pt>
                <c:pt idx="283">
                  <c:v>5.796102077865541</c:v>
                </c:pt>
                <c:pt idx="284">
                  <c:v>5.7376869085220639</c:v>
                </c:pt>
                <c:pt idx="285">
                  <c:v>5.7873354796928433</c:v>
                </c:pt>
                <c:pt idx="286">
                  <c:v>5.718306820609615</c:v>
                </c:pt>
                <c:pt idx="287">
                  <c:v>5.8423472311471913</c:v>
                </c:pt>
                <c:pt idx="288">
                  <c:v>5.9370326224536552</c:v>
                </c:pt>
                <c:pt idx="289">
                  <c:v>5.9329316723196905</c:v>
                </c:pt>
                <c:pt idx="290">
                  <c:v>5.8117790311285118</c:v>
                </c:pt>
                <c:pt idx="291">
                  <c:v>5.8399748811649523</c:v>
                </c:pt>
                <c:pt idx="292">
                  <c:v>5.8128495677036147</c:v>
                </c:pt>
                <c:pt idx="293">
                  <c:v>5.8737007939053045</c:v>
                </c:pt>
                <c:pt idx="294">
                  <c:v>5.8697570309085423</c:v>
                </c:pt>
                <c:pt idx="295">
                  <c:v>5.6999676104764498</c:v>
                </c:pt>
                <c:pt idx="296">
                  <c:v>5.7578328540184094</c:v>
                </c:pt>
                <c:pt idx="297">
                  <c:v>5.7390371983448372</c:v>
                </c:pt>
                <c:pt idx="298">
                  <c:v>5.6386300507600211</c:v>
                </c:pt>
                <c:pt idx="299">
                  <c:v>4.8743294725328115</c:v>
                </c:pt>
                <c:pt idx="300">
                  <c:v>4.796057691634541</c:v>
                </c:pt>
                <c:pt idx="301">
                  <c:v>5.7595124048080972</c:v>
                </c:pt>
                <c:pt idx="302">
                  <c:v>5.5978561009477277</c:v>
                </c:pt>
                <c:pt idx="303">
                  <c:v>5.1756049268802746</c:v>
                </c:pt>
                <c:pt idx="304">
                  <c:v>4.2106129633617284</c:v>
                </c:pt>
                <c:pt idx="305">
                  <c:v>5.2990023897123102</c:v>
                </c:pt>
                <c:pt idx="306">
                  <c:v>5.8838577235153915</c:v>
                </c:pt>
                <c:pt idx="307">
                  <c:v>6.5922379339026351</c:v>
                </c:pt>
                <c:pt idx="308">
                  <c:v>6.9223086718072997</c:v>
                </c:pt>
                <c:pt idx="309">
                  <c:v>7.4196983814376818</c:v>
                </c:pt>
                <c:pt idx="310">
                  <c:v>7.696510893783258</c:v>
                </c:pt>
                <c:pt idx="311">
                  <c:v>7.2661758816847524</c:v>
                </c:pt>
                <c:pt idx="312">
                  <c:v>8.1914695087862821</c:v>
                </c:pt>
                <c:pt idx="313">
                  <c:v>8.9233600722478101</c:v>
                </c:pt>
                <c:pt idx="314">
                  <c:v>10.482411251894835</c:v>
                </c:pt>
                <c:pt idx="315">
                  <c:v>11.676958553368868</c:v>
                </c:pt>
                <c:pt idx="316">
                  <c:v>12.642176373131447</c:v>
                </c:pt>
                <c:pt idx="317">
                  <c:v>14.241735948499947</c:v>
                </c:pt>
                <c:pt idx="318">
                  <c:v>15.342550447595062</c:v>
                </c:pt>
                <c:pt idx="319">
                  <c:v>16.10598153433704</c:v>
                </c:pt>
                <c:pt idx="320">
                  <c:v>17.608537723777559</c:v>
                </c:pt>
                <c:pt idx="321">
                  <c:v>18.586053546300434</c:v>
                </c:pt>
                <c:pt idx="322">
                  <c:v>19.697329195639753</c:v>
                </c:pt>
                <c:pt idx="323">
                  <c:v>20.487767648195568</c:v>
                </c:pt>
                <c:pt idx="324">
                  <c:v>22.096874909781004</c:v>
                </c:pt>
                <c:pt idx="325">
                  <c:v>23.131578292524363</c:v>
                </c:pt>
                <c:pt idx="326">
                  <c:v>24.00241528538243</c:v>
                </c:pt>
                <c:pt idx="327">
                  <c:v>25.755974571681914</c:v>
                </c:pt>
                <c:pt idx="328">
                  <c:v>24.593493366492659</c:v>
                </c:pt>
                <c:pt idx="329">
                  <c:v>23.496956509824184</c:v>
                </c:pt>
                <c:pt idx="330">
                  <c:v>23.597285063840459</c:v>
                </c:pt>
                <c:pt idx="331">
                  <c:v>26.681248808217106</c:v>
                </c:pt>
                <c:pt idx="332">
                  <c:v>27.384486732333954</c:v>
                </c:pt>
                <c:pt idx="333">
                  <c:v>27.038547805948905</c:v>
                </c:pt>
                <c:pt idx="334">
                  <c:v>27.852963439938272</c:v>
                </c:pt>
                <c:pt idx="335">
                  <c:v>25.830691053552545</c:v>
                </c:pt>
                <c:pt idx="336">
                  <c:v>25.409294484277869</c:v>
                </c:pt>
                <c:pt idx="337">
                  <c:v>25.351291787932873</c:v>
                </c:pt>
                <c:pt idx="338">
                  <c:v>25.530393113876158</c:v>
                </c:pt>
                <c:pt idx="339">
                  <c:v>26.131873256817467</c:v>
                </c:pt>
                <c:pt idx="340">
                  <c:v>26.923151542062758</c:v>
                </c:pt>
                <c:pt idx="341">
                  <c:v>29.56679507479269</c:v>
                </c:pt>
                <c:pt idx="342">
                  <c:v>30.511748772232913</c:v>
                </c:pt>
                <c:pt idx="343">
                  <c:v>29.895716338785824</c:v>
                </c:pt>
                <c:pt idx="344">
                  <c:v>28.900593459401296</c:v>
                </c:pt>
                <c:pt idx="345">
                  <c:v>29.468146186155359</c:v>
                </c:pt>
                <c:pt idx="346">
                  <c:v>26.777904000969038</c:v>
                </c:pt>
                <c:pt idx="347">
                  <c:v>25.488671308188543</c:v>
                </c:pt>
                <c:pt idx="348">
                  <c:v>24.05262439435209</c:v>
                </c:pt>
                <c:pt idx="349">
                  <c:v>23.422938476912567</c:v>
                </c:pt>
                <c:pt idx="350">
                  <c:v>23.689539933465909</c:v>
                </c:pt>
                <c:pt idx="351">
                  <c:v>22.987318648920525</c:v>
                </c:pt>
                <c:pt idx="352">
                  <c:v>23.757242540934179</c:v>
                </c:pt>
                <c:pt idx="353">
                  <c:v>23.446561929992871</c:v>
                </c:pt>
                <c:pt idx="354">
                  <c:v>23.181330726775048</c:v>
                </c:pt>
                <c:pt idx="355">
                  <c:v>23.067348688766277</c:v>
                </c:pt>
                <c:pt idx="356">
                  <c:v>22.996615782328462</c:v>
                </c:pt>
                <c:pt idx="357">
                  <c:v>21.332216786862435</c:v>
                </c:pt>
                <c:pt idx="358">
                  <c:v>20.831669249921063</c:v>
                </c:pt>
                <c:pt idx="359">
                  <c:v>21.501303827408091</c:v>
                </c:pt>
                <c:pt idx="360">
                  <c:v>22.364361202869166</c:v>
                </c:pt>
                <c:pt idx="361">
                  <c:v>21.877565363233686</c:v>
                </c:pt>
                <c:pt idx="362">
                  <c:v>20.284287279817566</c:v>
                </c:pt>
                <c:pt idx="363">
                  <c:v>19.896263124108522</c:v>
                </c:pt>
                <c:pt idx="364">
                  <c:v>19.994754825608712</c:v>
                </c:pt>
                <c:pt idx="365">
                  <c:v>20.068149645148896</c:v>
                </c:pt>
                <c:pt idx="366">
                  <c:v>20.186984062540045</c:v>
                </c:pt>
                <c:pt idx="367">
                  <c:v>20.820869143426926</c:v>
                </c:pt>
                <c:pt idx="368">
                  <c:v>22.342893709631635</c:v>
                </c:pt>
                <c:pt idx="369">
                  <c:v>22.811586349018267</c:v>
                </c:pt>
                <c:pt idx="370">
                  <c:v>23.281276008231512</c:v>
                </c:pt>
                <c:pt idx="371">
                  <c:v>22.726733359407319</c:v>
                </c:pt>
                <c:pt idx="372">
                  <c:v>22.946691961783721</c:v>
                </c:pt>
                <c:pt idx="373">
                  <c:v>22.493892322031698</c:v>
                </c:pt>
                <c:pt idx="374">
                  <c:v>22.038352175608825</c:v>
                </c:pt>
                <c:pt idx="375">
                  <c:v>22.327683240960042</c:v>
                </c:pt>
                <c:pt idx="376">
                  <c:v>21.930371761715453</c:v>
                </c:pt>
                <c:pt idx="377">
                  <c:v>21.66426633396005</c:v>
                </c:pt>
                <c:pt idx="378">
                  <c:v>21.164028209062174</c:v>
                </c:pt>
                <c:pt idx="379">
                  <c:v>21.42366541352154</c:v>
                </c:pt>
                <c:pt idx="380">
                  <c:v>20.874363149691757</c:v>
                </c:pt>
                <c:pt idx="381">
                  <c:v>20.818167761656404</c:v>
                </c:pt>
                <c:pt idx="382">
                  <c:v>20.246975721718215</c:v>
                </c:pt>
                <c:pt idx="383">
                  <c:v>20.802255027687632</c:v>
                </c:pt>
                <c:pt idx="384">
                  <c:v>19.790006348136078</c:v>
                </c:pt>
                <c:pt idx="385">
                  <c:v>19.132659848947632</c:v>
                </c:pt>
                <c:pt idx="386">
                  <c:v>19.209969001867336</c:v>
                </c:pt>
                <c:pt idx="387">
                  <c:v>20.773803662611336</c:v>
                </c:pt>
                <c:pt idx="388">
                  <c:v>21.849054795155066</c:v>
                </c:pt>
                <c:pt idx="389">
                  <c:v>21.830480148083993</c:v>
                </c:pt>
                <c:pt idx="390">
                  <c:v>21.637140905909398</c:v>
                </c:pt>
                <c:pt idx="391">
                  <c:v>21.803457895577644</c:v>
                </c:pt>
                <c:pt idx="392">
                  <c:v>22.505919808470313</c:v>
                </c:pt>
                <c:pt idx="393">
                  <c:v>22.444488997671286</c:v>
                </c:pt>
                <c:pt idx="394">
                  <c:v>23.183618833422173</c:v>
                </c:pt>
                <c:pt idx="395">
                  <c:v>22.947138482862417</c:v>
                </c:pt>
                <c:pt idx="396">
                  <c:v>22.83162900438105</c:v>
                </c:pt>
                <c:pt idx="397">
                  <c:v>21.284900409470023</c:v>
                </c:pt>
                <c:pt idx="398">
                  <c:v>23.265691847693994</c:v>
                </c:pt>
                <c:pt idx="399">
                  <c:v>23.023352288052791</c:v>
                </c:pt>
                <c:pt idx="400">
                  <c:v>23.324111979268327</c:v>
                </c:pt>
                <c:pt idx="401">
                  <c:v>23.588611372982534</c:v>
                </c:pt>
                <c:pt idx="402">
                  <c:v>23.453102982501736</c:v>
                </c:pt>
                <c:pt idx="403">
                  <c:v>23.634586239121081</c:v>
                </c:pt>
                <c:pt idx="404">
                  <c:v>23.213228909336053</c:v>
                </c:pt>
                <c:pt idx="405">
                  <c:v>22.965958376743806</c:v>
                </c:pt>
                <c:pt idx="406">
                  <c:v>22.3314298897943</c:v>
                </c:pt>
                <c:pt idx="407">
                  <c:v>22.304982374243689</c:v>
                </c:pt>
                <c:pt idx="408">
                  <c:v>21.549817009234989</c:v>
                </c:pt>
                <c:pt idx="409">
                  <c:v>20.515148132928932</c:v>
                </c:pt>
                <c:pt idx="410">
                  <c:v>22.421169536046531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1A-4B54-9F60-5531ECBDE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'015C'!$BN$11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'015C'!$BN$14:$BN$903</c:f>
              <c:numCache>
                <c:formatCode>0.0</c:formatCode>
                <c:ptCount val="890"/>
                <c:pt idx="0">
                  <c:v>4.11396768046591</c:v>
                </c:pt>
                <c:pt idx="1">
                  <c:v>4.1028660561206722</c:v>
                </c:pt>
                <c:pt idx="2">
                  <c:v>4.1479778630428372</c:v>
                </c:pt>
                <c:pt idx="3">
                  <c:v>3.9813701954284948</c:v>
                </c:pt>
                <c:pt idx="4">
                  <c:v>4.1882639940605477</c:v>
                </c:pt>
                <c:pt idx="5">
                  <c:v>4.172449416479644</c:v>
                </c:pt>
                <c:pt idx="6">
                  <c:v>4.0361282605647348</c:v>
                </c:pt>
                <c:pt idx="7">
                  <c:v>4.0634500020172055</c:v>
                </c:pt>
                <c:pt idx="8">
                  <c:v>4.2672705990417104</c:v>
                </c:pt>
                <c:pt idx="9">
                  <c:v>4.1752694929682805</c:v>
                </c:pt>
                <c:pt idx="10">
                  <c:v>4.1636686246412378</c:v>
                </c:pt>
                <c:pt idx="11">
                  <c:v>4.0770988672471686</c:v>
                </c:pt>
                <c:pt idx="12">
                  <c:v>4.1687013113957283</c:v>
                </c:pt>
                <c:pt idx="13">
                  <c:v>3.6030799608684814</c:v>
                </c:pt>
                <c:pt idx="14">
                  <c:v>3.654508712042603</c:v>
                </c:pt>
                <c:pt idx="15">
                  <c:v>3.7131376029720147</c:v>
                </c:pt>
                <c:pt idx="16">
                  <c:v>3.8311954216979554</c:v>
                </c:pt>
                <c:pt idx="17">
                  <c:v>4.0740547584702425</c:v>
                </c:pt>
                <c:pt idx="18">
                  <c:v>4.0976681099480512</c:v>
                </c:pt>
                <c:pt idx="19">
                  <c:v>3.8781921739092224</c:v>
                </c:pt>
                <c:pt idx="20">
                  <c:v>2.7910912773671921</c:v>
                </c:pt>
                <c:pt idx="21">
                  <c:v>2.8645673109160099</c:v>
                </c:pt>
                <c:pt idx="22">
                  <c:v>4.2706227135157837</c:v>
                </c:pt>
                <c:pt idx="23">
                  <c:v>3.4590166761021677</c:v>
                </c:pt>
                <c:pt idx="24">
                  <c:v>4.3248840277537708</c:v>
                </c:pt>
                <c:pt idx="25">
                  <c:v>3.6584518810523461</c:v>
                </c:pt>
                <c:pt idx="26">
                  <c:v>3.3506311355647549</c:v>
                </c:pt>
                <c:pt idx="27">
                  <c:v>3.1653988195157146</c:v>
                </c:pt>
                <c:pt idx="28">
                  <c:v>4.252535893224529</c:v>
                </c:pt>
                <c:pt idx="29">
                  <c:v>3.0131692181041307</c:v>
                </c:pt>
                <c:pt idx="30">
                  <c:v>3.9019883739625754</c:v>
                </c:pt>
                <c:pt idx="31">
                  <c:v>4.5678414397969318</c:v>
                </c:pt>
                <c:pt idx="32">
                  <c:v>3.8648695671093409</c:v>
                </c:pt>
                <c:pt idx="33">
                  <c:v>3.9496853566488119</c:v>
                </c:pt>
                <c:pt idx="34">
                  <c:v>3.9605493844038078</c:v>
                </c:pt>
                <c:pt idx="35">
                  <c:v>4.0063325627650332</c:v>
                </c:pt>
                <c:pt idx="36">
                  <c:v>4.0402674447603593</c:v>
                </c:pt>
                <c:pt idx="37">
                  <c:v>4.2260044537488586</c:v>
                </c:pt>
                <c:pt idx="38">
                  <c:v>2.7313166443822006</c:v>
                </c:pt>
                <c:pt idx="39">
                  <c:v>2.75348343710397</c:v>
                </c:pt>
                <c:pt idx="40">
                  <c:v>4.3344385821374383</c:v>
                </c:pt>
                <c:pt idx="41">
                  <c:v>3.9239747335651542</c:v>
                </c:pt>
                <c:pt idx="42">
                  <c:v>3.9026525305023263</c:v>
                </c:pt>
                <c:pt idx="43">
                  <c:v>3.8266187150035309</c:v>
                </c:pt>
                <c:pt idx="44">
                  <c:v>3.8887318131104602</c:v>
                </c:pt>
                <c:pt idx="45">
                  <c:v>3.9624004160788147</c:v>
                </c:pt>
                <c:pt idx="46">
                  <c:v>3.9727565931105544</c:v>
                </c:pt>
                <c:pt idx="47">
                  <c:v>4.0189250675728854</c:v>
                </c:pt>
                <c:pt idx="48">
                  <c:v>3.9326533157656645</c:v>
                </c:pt>
                <c:pt idx="49">
                  <c:v>4.0380527237986428</c:v>
                </c:pt>
                <c:pt idx="50">
                  <c:v>4.0462791674870102</c:v>
                </c:pt>
                <c:pt idx="51">
                  <c:v>4.0546850054631136</c:v>
                </c:pt>
                <c:pt idx="52">
                  <c:v>4.0779614143643288</c:v>
                </c:pt>
                <c:pt idx="53">
                  <c:v>3.9646062669957884</c:v>
                </c:pt>
                <c:pt idx="54">
                  <c:v>3.3931628865576036</c:v>
                </c:pt>
                <c:pt idx="55">
                  <c:v>4.0430773225387524</c:v>
                </c:pt>
                <c:pt idx="56">
                  <c:v>4.2625527090343294</c:v>
                </c:pt>
                <c:pt idx="57">
                  <c:v>3.9257014576224596</c:v>
                </c:pt>
                <c:pt idx="58">
                  <c:v>3.971642725730721</c:v>
                </c:pt>
                <c:pt idx="59">
                  <c:v>4.0729267429258247</c:v>
                </c:pt>
                <c:pt idx="60">
                  <c:v>3.9526026263540177</c:v>
                </c:pt>
                <c:pt idx="61">
                  <c:v>3.9208931506208038</c:v>
                </c:pt>
                <c:pt idx="62">
                  <c:v>3.9945871536138791</c:v>
                </c:pt>
                <c:pt idx="63">
                  <c:v>4.0167687670607943</c:v>
                </c:pt>
                <c:pt idx="64">
                  <c:v>3.9744912593599198</c:v>
                </c:pt>
                <c:pt idx="65">
                  <c:v>4.0152495332897304</c:v>
                </c:pt>
                <c:pt idx="66">
                  <c:v>3.9002959049815069</c:v>
                </c:pt>
                <c:pt idx="67">
                  <c:v>3.8599752051187464</c:v>
                </c:pt>
                <c:pt idx="68">
                  <c:v>3.8285576122962848</c:v>
                </c:pt>
                <c:pt idx="69">
                  <c:v>3.9558534304907407</c:v>
                </c:pt>
                <c:pt idx="70">
                  <c:v>3.9132424529410534</c:v>
                </c:pt>
                <c:pt idx="71">
                  <c:v>4.0224297272750285</c:v>
                </c:pt>
                <c:pt idx="72">
                  <c:v>3.990938498849057</c:v>
                </c:pt>
                <c:pt idx="73">
                  <c:v>3.9489409586689228</c:v>
                </c:pt>
                <c:pt idx="74">
                  <c:v>3.8824424410664196</c:v>
                </c:pt>
                <c:pt idx="75">
                  <c:v>3.966021874103455</c:v>
                </c:pt>
                <c:pt idx="76">
                  <c:v>3.9326955453867369</c:v>
                </c:pt>
                <c:pt idx="77">
                  <c:v>3.9838481269245007</c:v>
                </c:pt>
                <c:pt idx="78">
                  <c:v>3.6660652803617162</c:v>
                </c:pt>
                <c:pt idx="79">
                  <c:v>2.9927122890301563</c:v>
                </c:pt>
                <c:pt idx="80">
                  <c:v>2.5780440336775472</c:v>
                </c:pt>
                <c:pt idx="81">
                  <c:v>2.8002493282450183</c:v>
                </c:pt>
                <c:pt idx="82">
                  <c:v>3.3328928155301543</c:v>
                </c:pt>
                <c:pt idx="83">
                  <c:v>3.0321005498716933</c:v>
                </c:pt>
                <c:pt idx="84">
                  <c:v>3.507230243566732</c:v>
                </c:pt>
                <c:pt idx="85">
                  <c:v>3.3841098992620062</c:v>
                </c:pt>
                <c:pt idx="86">
                  <c:v>3.4120967467431682</c:v>
                </c:pt>
                <c:pt idx="87">
                  <c:v>3.2598498708418893</c:v>
                </c:pt>
                <c:pt idx="88">
                  <c:v>3.6384605915092449</c:v>
                </c:pt>
                <c:pt idx="89">
                  <c:v>3.5068338998063386</c:v>
                </c:pt>
                <c:pt idx="90">
                  <c:v>3.5887358732906689</c:v>
                </c:pt>
                <c:pt idx="91">
                  <c:v>3.6298882995339024</c:v>
                </c:pt>
                <c:pt idx="92">
                  <c:v>2.5390832558397607</c:v>
                </c:pt>
                <c:pt idx="93">
                  <c:v>2.2202859665680932</c:v>
                </c:pt>
                <c:pt idx="94">
                  <c:v>2.2260594947182151</c:v>
                </c:pt>
                <c:pt idx="95">
                  <c:v>2.1794393369884082</c:v>
                </c:pt>
                <c:pt idx="96">
                  <c:v>2.111969017621762</c:v>
                </c:pt>
                <c:pt idx="97">
                  <c:v>2.3823803531683034</c:v>
                </c:pt>
                <c:pt idx="98">
                  <c:v>2.843151558087782</c:v>
                </c:pt>
                <c:pt idx="99">
                  <c:v>3.280746425980555</c:v>
                </c:pt>
                <c:pt idx="100">
                  <c:v>3.4703116156295146</c:v>
                </c:pt>
                <c:pt idx="101">
                  <c:v>3.4555851141304768</c:v>
                </c:pt>
                <c:pt idx="102">
                  <c:v>3.5629478982144356</c:v>
                </c:pt>
                <c:pt idx="103">
                  <c:v>3.5668782412379265</c:v>
                </c:pt>
                <c:pt idx="104">
                  <c:v>3.5951016466418895</c:v>
                </c:pt>
                <c:pt idx="105">
                  <c:v>3.5932342300951103</c:v>
                </c:pt>
                <c:pt idx="106">
                  <c:v>3.6148102163271365</c:v>
                </c:pt>
                <c:pt idx="107">
                  <c:v>3.5876312352440962</c:v>
                </c:pt>
                <c:pt idx="108">
                  <c:v>3.6061711731986708</c:v>
                </c:pt>
                <c:pt idx="109">
                  <c:v>3.6065651534111729</c:v>
                </c:pt>
                <c:pt idx="110">
                  <c:v>3.6004090073423503</c:v>
                </c:pt>
                <c:pt idx="111">
                  <c:v>3.6011028298628771</c:v>
                </c:pt>
                <c:pt idx="112">
                  <c:v>3.6085111515509052</c:v>
                </c:pt>
                <c:pt idx="113">
                  <c:v>3.5980821791581747</c:v>
                </c:pt>
                <c:pt idx="114">
                  <c:v>3.6072526462643859</c:v>
                </c:pt>
                <c:pt idx="115">
                  <c:v>3.5583096435518891</c:v>
                </c:pt>
                <c:pt idx="116">
                  <c:v>3.5807135543532675</c:v>
                </c:pt>
                <c:pt idx="117">
                  <c:v>3.6181186553752718</c:v>
                </c:pt>
                <c:pt idx="118">
                  <c:v>3.3350650008445788</c:v>
                </c:pt>
                <c:pt idx="119">
                  <c:v>3.5720396720626066</c:v>
                </c:pt>
                <c:pt idx="120">
                  <c:v>3.5286313325365373</c:v>
                </c:pt>
                <c:pt idx="121">
                  <c:v>3.5383649282458456</c:v>
                </c:pt>
                <c:pt idx="122">
                  <c:v>3.3547757156094007</c:v>
                </c:pt>
                <c:pt idx="123">
                  <c:v>3.5761821154487929</c:v>
                </c:pt>
                <c:pt idx="124">
                  <c:v>3.5055094242454197</c:v>
                </c:pt>
                <c:pt idx="125">
                  <c:v>3.5025350833660398</c:v>
                </c:pt>
                <c:pt idx="126">
                  <c:v>3.4895025261919663</c:v>
                </c:pt>
                <c:pt idx="127">
                  <c:v>3.5567292318717634</c:v>
                </c:pt>
                <c:pt idx="128">
                  <c:v>3.4701276345530041</c:v>
                </c:pt>
                <c:pt idx="129">
                  <c:v>3.5155158142190315</c:v>
                </c:pt>
                <c:pt idx="130">
                  <c:v>3.5078975280809153</c:v>
                </c:pt>
                <c:pt idx="131">
                  <c:v>3.4979600910425854</c:v>
                </c:pt>
                <c:pt idx="132">
                  <c:v>3.5250274223659046</c:v>
                </c:pt>
                <c:pt idx="133">
                  <c:v>3.4900337318719066</c:v>
                </c:pt>
                <c:pt idx="134">
                  <c:v>3.5482594865242749</c:v>
                </c:pt>
                <c:pt idx="135">
                  <c:v>3.4987694729048164</c:v>
                </c:pt>
                <c:pt idx="136">
                  <c:v>3.4281953520655892</c:v>
                </c:pt>
                <c:pt idx="137">
                  <c:v>3.4886269042789291</c:v>
                </c:pt>
                <c:pt idx="138">
                  <c:v>3.5032414849089459</c:v>
                </c:pt>
                <c:pt idx="139">
                  <c:v>3.5117125385450674</c:v>
                </c:pt>
                <c:pt idx="140">
                  <c:v>3.50117999279081</c:v>
                </c:pt>
                <c:pt idx="141">
                  <c:v>3.502619221202087</c:v>
                </c:pt>
                <c:pt idx="142">
                  <c:v>3.4992469133171955</c:v>
                </c:pt>
                <c:pt idx="143">
                  <c:v>3.5186165707025996</c:v>
                </c:pt>
                <c:pt idx="144">
                  <c:v>3.4955122839814088</c:v>
                </c:pt>
                <c:pt idx="145">
                  <c:v>3.4592055720215007</c:v>
                </c:pt>
                <c:pt idx="146">
                  <c:v>3.4452176916140775</c:v>
                </c:pt>
                <c:pt idx="147">
                  <c:v>3.4637599022405383</c:v>
                </c:pt>
                <c:pt idx="148">
                  <c:v>3.4569307411274259</c:v>
                </c:pt>
                <c:pt idx="149">
                  <c:v>3.409688696303236</c:v>
                </c:pt>
                <c:pt idx="150">
                  <c:v>3.3948814938544829</c:v>
                </c:pt>
                <c:pt idx="151">
                  <c:v>3.4311642901025117</c:v>
                </c:pt>
                <c:pt idx="152">
                  <c:v>3.4652838369882191</c:v>
                </c:pt>
                <c:pt idx="153">
                  <c:v>3.4468000388631297</c:v>
                </c:pt>
                <c:pt idx="154">
                  <c:v>3.4528760331552375</c:v>
                </c:pt>
                <c:pt idx="155">
                  <c:v>3.4218666088013903</c:v>
                </c:pt>
                <c:pt idx="156">
                  <c:v>3.4477220804358346</c:v>
                </c:pt>
                <c:pt idx="157">
                  <c:v>3.4198434403735529</c:v>
                </c:pt>
                <c:pt idx="158">
                  <c:v>3.4051830371208927</c:v>
                </c:pt>
                <c:pt idx="159">
                  <c:v>3.4225187537950377</c:v>
                </c:pt>
                <c:pt idx="160">
                  <c:v>3.4256228135414766</c:v>
                </c:pt>
                <c:pt idx="161">
                  <c:v>3.4227451455915432</c:v>
                </c:pt>
                <c:pt idx="162">
                  <c:v>3.4263929347447424</c:v>
                </c:pt>
                <c:pt idx="163">
                  <c:v>3.4162452632870832</c:v>
                </c:pt>
                <c:pt idx="164">
                  <c:v>3.422651887621488</c:v>
                </c:pt>
                <c:pt idx="165">
                  <c:v>3.4255285869809269</c:v>
                </c:pt>
                <c:pt idx="166">
                  <c:v>3.4023758193942646</c:v>
                </c:pt>
                <c:pt idx="167">
                  <c:v>3.4019801283136855</c:v>
                </c:pt>
                <c:pt idx="168">
                  <c:v>3.4107696891945136</c:v>
                </c:pt>
                <c:pt idx="169">
                  <c:v>3.4265408726031938</c:v>
                </c:pt>
                <c:pt idx="170">
                  <c:v>3.4191328894675155</c:v>
                </c:pt>
                <c:pt idx="171">
                  <c:v>3.4135597645996674</c:v>
                </c:pt>
                <c:pt idx="172">
                  <c:v>3.4171225409460728</c:v>
                </c:pt>
                <c:pt idx="173">
                  <c:v>3.4024977996546704</c:v>
                </c:pt>
                <c:pt idx="174">
                  <c:v>3.4046054048302814</c:v>
                </c:pt>
                <c:pt idx="175">
                  <c:v>3.3650361672618003</c:v>
                </c:pt>
                <c:pt idx="176">
                  <c:v>3.3606643549040585</c:v>
                </c:pt>
                <c:pt idx="177">
                  <c:v>3.3748550932971808</c:v>
                </c:pt>
                <c:pt idx="178">
                  <c:v>3.3771412257190603</c:v>
                </c:pt>
                <c:pt idx="179">
                  <c:v>3.382605425724023</c:v>
                </c:pt>
                <c:pt idx="180">
                  <c:v>3.389302312823339</c:v>
                </c:pt>
                <c:pt idx="181">
                  <c:v>3.3934733139582005</c:v>
                </c:pt>
                <c:pt idx="182">
                  <c:v>3.3802975801163235</c:v>
                </c:pt>
                <c:pt idx="183">
                  <c:v>3.380038544560183</c:v>
                </c:pt>
                <c:pt idx="184">
                  <c:v>3.3753386531000276</c:v>
                </c:pt>
                <c:pt idx="185">
                  <c:v>3.3775423766216539</c:v>
                </c:pt>
                <c:pt idx="186">
                  <c:v>3.3705784508777028</c:v>
                </c:pt>
                <c:pt idx="187">
                  <c:v>3.361534734359557</c:v>
                </c:pt>
                <c:pt idx="188">
                  <c:v>3.3669196336129401</c:v>
                </c:pt>
                <c:pt idx="189">
                  <c:v>3.384175231217768</c:v>
                </c:pt>
                <c:pt idx="190">
                  <c:v>3.381670669037939</c:v>
                </c:pt>
                <c:pt idx="191">
                  <c:v>3.3916536234484256</c:v>
                </c:pt>
                <c:pt idx="192">
                  <c:v>3.3675098182716767</c:v>
                </c:pt>
                <c:pt idx="193">
                  <c:v>3.3970147217192777</c:v>
                </c:pt>
                <c:pt idx="194">
                  <c:v>3.38676351677986</c:v>
                </c:pt>
                <c:pt idx="195">
                  <c:v>3.3808508170521145</c:v>
                </c:pt>
                <c:pt idx="196">
                  <c:v>3.3290165216918286</c:v>
                </c:pt>
                <c:pt idx="197">
                  <c:v>3.3476671956046165</c:v>
                </c:pt>
                <c:pt idx="198">
                  <c:v>3.3319608057249082</c:v>
                </c:pt>
                <c:pt idx="199">
                  <c:v>3.336770840876873</c:v>
                </c:pt>
                <c:pt idx="200">
                  <c:v>3.3463154971890634</c:v>
                </c:pt>
                <c:pt idx="201">
                  <c:v>3.3497687689533282</c:v>
                </c:pt>
                <c:pt idx="202">
                  <c:v>3.3655488612318543</c:v>
                </c:pt>
                <c:pt idx="203">
                  <c:v>3.3050113382583337</c:v>
                </c:pt>
                <c:pt idx="204">
                  <c:v>3.3171796798043078</c:v>
                </c:pt>
                <c:pt idx="205">
                  <c:v>3.3233457494085967</c:v>
                </c:pt>
                <c:pt idx="206">
                  <c:v>3.3194075983051872</c:v>
                </c:pt>
                <c:pt idx="207">
                  <c:v>3.3322402042276336</c:v>
                </c:pt>
                <c:pt idx="208">
                  <c:v>3.3139471979452146</c:v>
                </c:pt>
                <c:pt idx="209">
                  <c:v>3.3009684447467871</c:v>
                </c:pt>
                <c:pt idx="210">
                  <c:v>3.3201899508751587</c:v>
                </c:pt>
                <c:pt idx="211">
                  <c:v>3.2879475002523089</c:v>
                </c:pt>
                <c:pt idx="212">
                  <c:v>3.3107310075828682</c:v>
                </c:pt>
                <c:pt idx="213">
                  <c:v>3.3437811537641182</c:v>
                </c:pt>
                <c:pt idx="214">
                  <c:v>3.1185240147548341</c:v>
                </c:pt>
                <c:pt idx="215">
                  <c:v>3.2537993328407846</c:v>
                </c:pt>
                <c:pt idx="216">
                  <c:v>3.2107585645959915</c:v>
                </c:pt>
                <c:pt idx="217">
                  <c:v>3.244775044968442</c:v>
                </c:pt>
                <c:pt idx="218">
                  <c:v>3.2552824680206709</c:v>
                </c:pt>
                <c:pt idx="219">
                  <c:v>3.2659474064893979</c:v>
                </c:pt>
                <c:pt idx="220">
                  <c:v>3.2624940156537554</c:v>
                </c:pt>
                <c:pt idx="221">
                  <c:v>3.2791789904495312</c:v>
                </c:pt>
                <c:pt idx="222">
                  <c:v>3.2594982746139363</c:v>
                </c:pt>
                <c:pt idx="223">
                  <c:v>3.2615178146101016</c:v>
                </c:pt>
                <c:pt idx="224">
                  <c:v>3.240118535443814</c:v>
                </c:pt>
                <c:pt idx="225">
                  <c:v>3.2427116574061738</c:v>
                </c:pt>
                <c:pt idx="226">
                  <c:v>3.2612597911399832</c:v>
                </c:pt>
                <c:pt idx="227">
                  <c:v>3.267763222918735</c:v>
                </c:pt>
                <c:pt idx="228">
                  <c:v>3.2669824076944947</c:v>
                </c:pt>
                <c:pt idx="229">
                  <c:v>3.2620981452190492</c:v>
                </c:pt>
                <c:pt idx="230">
                  <c:v>3.2600057100054394</c:v>
                </c:pt>
                <c:pt idx="231">
                  <c:v>3.2574291575108023</c:v>
                </c:pt>
                <c:pt idx="232">
                  <c:v>3.266244579041925</c:v>
                </c:pt>
                <c:pt idx="233">
                  <c:v>3.273967330353643</c:v>
                </c:pt>
                <c:pt idx="234">
                  <c:v>3.2699506306071351</c:v>
                </c:pt>
                <c:pt idx="235">
                  <c:v>3.271756664208493</c:v>
                </c:pt>
                <c:pt idx="236">
                  <c:v>3.2621135631085467</c:v>
                </c:pt>
                <c:pt idx="237">
                  <c:v>3.2623602579131936</c:v>
                </c:pt>
                <c:pt idx="238">
                  <c:v>3.2636019039327602</c:v>
                </c:pt>
                <c:pt idx="239">
                  <c:v>3.2570924647569295</c:v>
                </c:pt>
                <c:pt idx="240">
                  <c:v>3.2514569476790451</c:v>
                </c:pt>
                <c:pt idx="241">
                  <c:v>3.2375622031592113</c:v>
                </c:pt>
                <c:pt idx="242">
                  <c:v>3.2342028348244636</c:v>
                </c:pt>
                <c:pt idx="243">
                  <c:v>3.225924137734117</c:v>
                </c:pt>
                <c:pt idx="244">
                  <c:v>3.208096191050628</c:v>
                </c:pt>
                <c:pt idx="245">
                  <c:v>3.2057499146410455</c:v>
                </c:pt>
                <c:pt idx="246">
                  <c:v>3.2027578329884836</c:v>
                </c:pt>
                <c:pt idx="247">
                  <c:v>3.194890434764099</c:v>
                </c:pt>
                <c:pt idx="248">
                  <c:v>3.1958976449215539</c:v>
                </c:pt>
                <c:pt idx="249">
                  <c:v>3.19545885105603</c:v>
                </c:pt>
                <c:pt idx="250">
                  <c:v>3.196829830423296</c:v>
                </c:pt>
                <c:pt idx="251">
                  <c:v>3.1944031438990246</c:v>
                </c:pt>
                <c:pt idx="252">
                  <c:v>3.2010549710400049</c:v>
                </c:pt>
                <c:pt idx="253">
                  <c:v>3.1826900464652486</c:v>
                </c:pt>
                <c:pt idx="254">
                  <c:v>3.1809177925027803</c:v>
                </c:pt>
                <c:pt idx="255">
                  <c:v>3.2013800318769561</c:v>
                </c:pt>
                <c:pt idx="256">
                  <c:v>3.209330509936823</c:v>
                </c:pt>
                <c:pt idx="257">
                  <c:v>3.2115880508120465</c:v>
                </c:pt>
                <c:pt idx="258">
                  <c:v>3.2207490552832083</c:v>
                </c:pt>
                <c:pt idx="259">
                  <c:v>3.2156491713367386</c:v>
                </c:pt>
                <c:pt idx="260">
                  <c:v>3.2113554376438365</c:v>
                </c:pt>
                <c:pt idx="261">
                  <c:v>3.1917839197220315</c:v>
                </c:pt>
                <c:pt idx="262">
                  <c:v>3.2026196713450514</c:v>
                </c:pt>
                <c:pt idx="263">
                  <c:v>3.1890124918083607</c:v>
                </c:pt>
                <c:pt idx="264">
                  <c:v>3.1832133191330176</c:v>
                </c:pt>
                <c:pt idx="265">
                  <c:v>3.1900878902715437</c:v>
                </c:pt>
                <c:pt idx="266">
                  <c:v>3.1823903298668341</c:v>
                </c:pt>
                <c:pt idx="267">
                  <c:v>3.1759844719043691</c:v>
                </c:pt>
                <c:pt idx="268">
                  <c:v>3.1757702238956584</c:v>
                </c:pt>
                <c:pt idx="269">
                  <c:v>3.1698517595772153</c:v>
                </c:pt>
                <c:pt idx="270">
                  <c:v>3.1641277544447868</c:v>
                </c:pt>
                <c:pt idx="271">
                  <c:v>3.156583708930575</c:v>
                </c:pt>
                <c:pt idx="272">
                  <c:v>3.1610437579293897</c:v>
                </c:pt>
                <c:pt idx="273">
                  <c:v>3.1572964807377946</c:v>
                </c:pt>
                <c:pt idx="274">
                  <c:v>3.1592638304156884</c:v>
                </c:pt>
                <c:pt idx="275">
                  <c:v>3.1549582363923947</c:v>
                </c:pt>
                <c:pt idx="276">
                  <c:v>3.1543932517959723</c:v>
                </c:pt>
                <c:pt idx="277">
                  <c:v>3.1545668591874252</c:v>
                </c:pt>
                <c:pt idx="278">
                  <c:v>3.1558207601149793</c:v>
                </c:pt>
                <c:pt idx="279">
                  <c:v>3.1561234291482338</c:v>
                </c:pt>
                <c:pt idx="280">
                  <c:v>3.1487672788667527</c:v>
                </c:pt>
                <c:pt idx="281">
                  <c:v>3.143619264766365</c:v>
                </c:pt>
                <c:pt idx="282">
                  <c:v>3.1497401995758256</c:v>
                </c:pt>
                <c:pt idx="283">
                  <c:v>3.1382828475654461</c:v>
                </c:pt>
                <c:pt idx="284">
                  <c:v>3.1489509619493097</c:v>
                </c:pt>
                <c:pt idx="285">
                  <c:v>3.13263776597692</c:v>
                </c:pt>
                <c:pt idx="286">
                  <c:v>3.1411884294110335</c:v>
                </c:pt>
                <c:pt idx="287">
                  <c:v>3.1287217686198754</c:v>
                </c:pt>
                <c:pt idx="288">
                  <c:v>3.1222047588711552</c:v>
                </c:pt>
                <c:pt idx="289">
                  <c:v>3.1149125784635672</c:v>
                </c:pt>
                <c:pt idx="290">
                  <c:v>3.1131330488008833</c:v>
                </c:pt>
                <c:pt idx="291">
                  <c:v>3.1053392059997194</c:v>
                </c:pt>
                <c:pt idx="292">
                  <c:v>3.1112264493213218</c:v>
                </c:pt>
                <c:pt idx="293">
                  <c:v>3.1113835332078712</c:v>
                </c:pt>
                <c:pt idx="294">
                  <c:v>3.1166646523262025</c:v>
                </c:pt>
                <c:pt idx="295">
                  <c:v>3.1337643713087395</c:v>
                </c:pt>
                <c:pt idx="296">
                  <c:v>3.1233717655396158</c:v>
                </c:pt>
                <c:pt idx="297">
                  <c:v>3.0375047538095417</c:v>
                </c:pt>
                <c:pt idx="298">
                  <c:v>3.0357893853151192</c:v>
                </c:pt>
                <c:pt idx="299">
                  <c:v>3.1868989657379352</c:v>
                </c:pt>
                <c:pt idx="300">
                  <c:v>3.1964208491153459</c:v>
                </c:pt>
                <c:pt idx="301">
                  <c:v>3.0447794644562576</c:v>
                </c:pt>
                <c:pt idx="302">
                  <c:v>2.919898535524136</c:v>
                </c:pt>
                <c:pt idx="303">
                  <c:v>3.1489279265728265</c:v>
                </c:pt>
                <c:pt idx="304">
                  <c:v>3.2719801701075255</c:v>
                </c:pt>
                <c:pt idx="305">
                  <c:v>3.1311140629778511</c:v>
                </c:pt>
                <c:pt idx="306">
                  <c:v>3.0823088592077301</c:v>
                </c:pt>
                <c:pt idx="307">
                  <c:v>3.0527244808903924</c:v>
                </c:pt>
                <c:pt idx="308">
                  <c:v>3.0474027309160383</c:v>
                </c:pt>
                <c:pt idx="309">
                  <c:v>3.0447939656622633</c:v>
                </c:pt>
                <c:pt idx="310">
                  <c:v>3.0818417545676278</c:v>
                </c:pt>
                <c:pt idx="311">
                  <c:v>3.1328953766047283</c:v>
                </c:pt>
                <c:pt idx="312">
                  <c:v>3.0725086285712533</c:v>
                </c:pt>
                <c:pt idx="313">
                  <c:v>3.0571955852875616</c:v>
                </c:pt>
                <c:pt idx="314">
                  <c:v>2.9878170903472809</c:v>
                </c:pt>
                <c:pt idx="315">
                  <c:v>2.9698466876363088</c:v>
                </c:pt>
                <c:pt idx="316">
                  <c:v>2.9304456505545047</c:v>
                </c:pt>
                <c:pt idx="317">
                  <c:v>2.8859147434638395</c:v>
                </c:pt>
                <c:pt idx="318">
                  <c:v>2.85882561302871</c:v>
                </c:pt>
                <c:pt idx="319">
                  <c:v>2.8613525456176818</c:v>
                </c:pt>
                <c:pt idx="320">
                  <c:v>2.8158067022363147</c:v>
                </c:pt>
                <c:pt idx="321">
                  <c:v>2.7966417641630983</c:v>
                </c:pt>
                <c:pt idx="322">
                  <c:v>2.7793221413309754</c:v>
                </c:pt>
                <c:pt idx="323">
                  <c:v>2.7656580454490847</c:v>
                </c:pt>
                <c:pt idx="324">
                  <c:v>2.7357783158193683</c:v>
                </c:pt>
                <c:pt idx="325">
                  <c:v>2.7143131574035388</c:v>
                </c:pt>
                <c:pt idx="326">
                  <c:v>2.6841585206386038</c:v>
                </c:pt>
                <c:pt idx="327">
                  <c:v>2.6328711614502542</c:v>
                </c:pt>
                <c:pt idx="328">
                  <c:v>2.6618515537529412</c:v>
                </c:pt>
                <c:pt idx="329">
                  <c:v>2.7357704151008009</c:v>
                </c:pt>
                <c:pt idx="330">
                  <c:v>2.734559361329207</c:v>
                </c:pt>
                <c:pt idx="331">
                  <c:v>2.6846027814884472</c:v>
                </c:pt>
                <c:pt idx="332">
                  <c:v>2.6819386687075846</c:v>
                </c:pt>
                <c:pt idx="333">
                  <c:v>2.6784574311538054</c:v>
                </c:pt>
                <c:pt idx="334">
                  <c:v>2.6519709181356159</c:v>
                </c:pt>
                <c:pt idx="335">
                  <c:v>2.7064658983619458</c:v>
                </c:pt>
                <c:pt idx="336">
                  <c:v>2.7231636942560855</c:v>
                </c:pt>
                <c:pt idx="337">
                  <c:v>2.7371332519359188</c:v>
                </c:pt>
                <c:pt idx="338">
                  <c:v>2.7461230128760059</c:v>
                </c:pt>
                <c:pt idx="339">
                  <c:v>2.746869166322039</c:v>
                </c:pt>
                <c:pt idx="340">
                  <c:v>2.7660547820545722</c:v>
                </c:pt>
                <c:pt idx="341">
                  <c:v>2.7366683876900462</c:v>
                </c:pt>
                <c:pt idx="342">
                  <c:v>2.7146336483971405</c:v>
                </c:pt>
                <c:pt idx="343">
                  <c:v>2.7203617085155498</c:v>
                </c:pt>
                <c:pt idx="344">
                  <c:v>2.7293414634524313</c:v>
                </c:pt>
                <c:pt idx="345">
                  <c:v>2.6957732970557733</c:v>
                </c:pt>
                <c:pt idx="346">
                  <c:v>2.7341229783010261</c:v>
                </c:pt>
                <c:pt idx="347">
                  <c:v>2.7637579834554034</c:v>
                </c:pt>
                <c:pt idx="348">
                  <c:v>2.7868847829231376</c:v>
                </c:pt>
                <c:pt idx="349">
                  <c:v>2.791247856374981</c:v>
                </c:pt>
                <c:pt idx="350">
                  <c:v>2.7840475279008126</c:v>
                </c:pt>
                <c:pt idx="351">
                  <c:v>2.8069052106951884</c:v>
                </c:pt>
                <c:pt idx="352">
                  <c:v>2.7765055712057127</c:v>
                </c:pt>
                <c:pt idx="353">
                  <c:v>2.7947166215175221</c:v>
                </c:pt>
                <c:pt idx="354">
                  <c:v>2.8029444287325407</c:v>
                </c:pt>
                <c:pt idx="355">
                  <c:v>2.7928786380621</c:v>
                </c:pt>
                <c:pt idx="356">
                  <c:v>2.7723286331162211</c:v>
                </c:pt>
                <c:pt idx="357">
                  <c:v>2.7963763935868222</c:v>
                </c:pt>
                <c:pt idx="358">
                  <c:v>2.7999236063178397</c:v>
                </c:pt>
                <c:pt idx="359">
                  <c:v>2.7753637221385365</c:v>
                </c:pt>
                <c:pt idx="360">
                  <c:v>2.7540552691188354</c:v>
                </c:pt>
                <c:pt idx="361">
                  <c:v>2.762605721864392</c:v>
                </c:pt>
                <c:pt idx="362">
                  <c:v>2.8144814432930856</c:v>
                </c:pt>
                <c:pt idx="363">
                  <c:v>2.8019761457292205</c:v>
                </c:pt>
                <c:pt idx="364">
                  <c:v>2.795428776324258</c:v>
                </c:pt>
                <c:pt idx="365">
                  <c:v>2.7837149702888135</c:v>
                </c:pt>
                <c:pt idx="366">
                  <c:v>2.7903956959031206</c:v>
                </c:pt>
                <c:pt idx="367">
                  <c:v>2.7773256691465704</c:v>
                </c:pt>
                <c:pt idx="368">
                  <c:v>2.7419665370694486</c:v>
                </c:pt>
                <c:pt idx="369">
                  <c:v>2.7406804783897933</c:v>
                </c:pt>
                <c:pt idx="370">
                  <c:v>2.7232424109681754</c:v>
                </c:pt>
                <c:pt idx="371">
                  <c:v>2.7380297382633447</c:v>
                </c:pt>
                <c:pt idx="372">
                  <c:v>2.7288412937083391</c:v>
                </c:pt>
                <c:pt idx="373">
                  <c:v>2.7397784395209497</c:v>
                </c:pt>
                <c:pt idx="374">
                  <c:v>2.771931064596175</c:v>
                </c:pt>
                <c:pt idx="375">
                  <c:v>2.76566917658509</c:v>
                </c:pt>
                <c:pt idx="376">
                  <c:v>2.7801162468115566</c:v>
                </c:pt>
                <c:pt idx="377">
                  <c:v>2.771783193917881</c:v>
                </c:pt>
                <c:pt idx="378">
                  <c:v>2.7826809393898144</c:v>
                </c:pt>
                <c:pt idx="379">
                  <c:v>2.773637202269204</c:v>
                </c:pt>
                <c:pt idx="380">
                  <c:v>2.7793687571405958</c:v>
                </c:pt>
                <c:pt idx="381">
                  <c:v>2.7656424265818016</c:v>
                </c:pt>
                <c:pt idx="382">
                  <c:v>2.7807022710900817</c:v>
                </c:pt>
                <c:pt idx="383">
                  <c:v>2.7637826336930043</c:v>
                </c:pt>
                <c:pt idx="384">
                  <c:v>2.793238353984238</c:v>
                </c:pt>
                <c:pt idx="385">
                  <c:v>2.7937021403529152</c:v>
                </c:pt>
                <c:pt idx="386">
                  <c:v>2.78602811323641</c:v>
                </c:pt>
                <c:pt idx="387">
                  <c:v>2.7530265297593393</c:v>
                </c:pt>
                <c:pt idx="388">
                  <c:v>2.7498648568299804</c:v>
                </c:pt>
                <c:pt idx="389">
                  <c:v>2.7521419933560844</c:v>
                </c:pt>
                <c:pt idx="390">
                  <c:v>2.7587702106730494</c:v>
                </c:pt>
                <c:pt idx="391">
                  <c:v>2.7553432419220774</c:v>
                </c:pt>
                <c:pt idx="392">
                  <c:v>2.7179358709535739</c:v>
                </c:pt>
                <c:pt idx="393">
                  <c:v>2.7155020696427603</c:v>
                </c:pt>
                <c:pt idx="394">
                  <c:v>2.6790532373549505</c:v>
                </c:pt>
                <c:pt idx="395">
                  <c:v>2.6610918080604069</c:v>
                </c:pt>
                <c:pt idx="396">
                  <c:v>2.6944762891950123</c:v>
                </c:pt>
                <c:pt idx="397">
                  <c:v>2.7419912424948727</c:v>
                </c:pt>
                <c:pt idx="398">
                  <c:v>2.6821821743401713</c:v>
                </c:pt>
                <c:pt idx="399">
                  <c:v>2.6945663057665104</c:v>
                </c:pt>
                <c:pt idx="400">
                  <c:v>2.6776649872900919</c:v>
                </c:pt>
                <c:pt idx="401">
                  <c:v>2.6903718419006792</c:v>
                </c:pt>
                <c:pt idx="402">
                  <c:v>2.6899097277503325</c:v>
                </c:pt>
                <c:pt idx="403">
                  <c:v>2.6817793112184956</c:v>
                </c:pt>
                <c:pt idx="404">
                  <c:v>2.6761392528254127</c:v>
                </c:pt>
                <c:pt idx="405">
                  <c:v>2.6689865900903151</c:v>
                </c:pt>
                <c:pt idx="406">
                  <c:v>2.6907109294277247</c:v>
                </c:pt>
                <c:pt idx="407">
                  <c:v>2.6740691756002195</c:v>
                </c:pt>
                <c:pt idx="408">
                  <c:v>2.6911900977911887</c:v>
                </c:pt>
                <c:pt idx="409">
                  <c:v>2.72739029276529</c:v>
                </c:pt>
                <c:pt idx="410">
                  <c:v>2.6892290531254659</c:v>
                </c:pt>
              </c:numCache>
            </c:numRef>
          </c:xVal>
          <c:yVal>
            <c:numRef>
              <c:f>'015C'!$J$13:$J$903</c:f>
              <c:numCache>
                <c:formatCode>0.0</c:formatCode>
                <c:ptCount val="891"/>
                <c:pt idx="0">
                  <c:v>-0.4</c:v>
                </c:pt>
                <c:pt idx="1">
                  <c:v>-0.56404199475065619</c:v>
                </c:pt>
                <c:pt idx="2">
                  <c:v>-0.72808398950131237</c:v>
                </c:pt>
                <c:pt idx="3">
                  <c:v>-0.89212598425196843</c:v>
                </c:pt>
                <c:pt idx="4">
                  <c:v>-1.0561679790026246</c:v>
                </c:pt>
                <c:pt idx="5">
                  <c:v>-1.2202099737532808</c:v>
                </c:pt>
                <c:pt idx="6">
                  <c:v>-1.3842519685039369</c:v>
                </c:pt>
                <c:pt idx="7">
                  <c:v>-1.5482939632545931</c:v>
                </c:pt>
                <c:pt idx="8">
                  <c:v>-1.7123359580052493</c:v>
                </c:pt>
                <c:pt idx="9">
                  <c:v>-1.8763779527559055</c:v>
                </c:pt>
                <c:pt idx="10">
                  <c:v>-2.0404199475065616</c:v>
                </c:pt>
                <c:pt idx="11">
                  <c:v>-2.2044619422572178</c:v>
                </c:pt>
                <c:pt idx="12">
                  <c:v>-2.368503937007874</c:v>
                </c:pt>
                <c:pt idx="13">
                  <c:v>-2.5325459317585302</c:v>
                </c:pt>
                <c:pt idx="14">
                  <c:v>-2.6965879265091859</c:v>
                </c:pt>
                <c:pt idx="15">
                  <c:v>-2.8606299212598425</c:v>
                </c:pt>
                <c:pt idx="16">
                  <c:v>-3.0246719160104987</c:v>
                </c:pt>
                <c:pt idx="17">
                  <c:v>-3.1887139107611544</c:v>
                </c:pt>
                <c:pt idx="18">
                  <c:v>-3.352755905511811</c:v>
                </c:pt>
                <c:pt idx="19">
                  <c:v>-3.5167979002624667</c:v>
                </c:pt>
                <c:pt idx="20">
                  <c:v>-3.6808398950131229</c:v>
                </c:pt>
                <c:pt idx="21">
                  <c:v>-3.8448818897637795</c:v>
                </c:pt>
                <c:pt idx="22">
                  <c:v>-4.0089238845144362</c:v>
                </c:pt>
                <c:pt idx="23">
                  <c:v>-4.1729658792650914</c:v>
                </c:pt>
                <c:pt idx="24">
                  <c:v>-4.3370078740157476</c:v>
                </c:pt>
                <c:pt idx="25">
                  <c:v>-4.5010498687664047</c:v>
                </c:pt>
                <c:pt idx="26">
                  <c:v>-4.6650918635170608</c:v>
                </c:pt>
                <c:pt idx="27">
                  <c:v>-4.829133858267717</c:v>
                </c:pt>
                <c:pt idx="28">
                  <c:v>-4.9931758530183723</c:v>
                </c:pt>
                <c:pt idx="29">
                  <c:v>-5.1572178477690285</c:v>
                </c:pt>
                <c:pt idx="30">
                  <c:v>-5.3212598425196855</c:v>
                </c:pt>
                <c:pt idx="31">
                  <c:v>-5.4853018372703417</c:v>
                </c:pt>
                <c:pt idx="32">
                  <c:v>-5.6493438320209979</c:v>
                </c:pt>
                <c:pt idx="33">
                  <c:v>-5.8133858267716532</c:v>
                </c:pt>
                <c:pt idx="34">
                  <c:v>-5.9774278215223093</c:v>
                </c:pt>
                <c:pt idx="35">
                  <c:v>-6.1414698162729655</c:v>
                </c:pt>
                <c:pt idx="36">
                  <c:v>-6.3055118110236226</c:v>
                </c:pt>
                <c:pt idx="37">
                  <c:v>-6.4695538057742787</c:v>
                </c:pt>
                <c:pt idx="38">
                  <c:v>-6.633595800524934</c:v>
                </c:pt>
                <c:pt idx="39">
                  <c:v>-6.7976377952755902</c:v>
                </c:pt>
                <c:pt idx="40">
                  <c:v>-6.9616797900262464</c:v>
                </c:pt>
                <c:pt idx="41">
                  <c:v>-7.1257217847769025</c:v>
                </c:pt>
                <c:pt idx="42">
                  <c:v>-7.2897637795275596</c:v>
                </c:pt>
                <c:pt idx="43">
                  <c:v>-7.4538057742782149</c:v>
                </c:pt>
                <c:pt idx="44">
                  <c:v>-7.617847769028872</c:v>
                </c:pt>
                <c:pt idx="45">
                  <c:v>-7.7818897637795272</c:v>
                </c:pt>
                <c:pt idx="46">
                  <c:v>-7.9459317585301834</c:v>
                </c:pt>
                <c:pt idx="47">
                  <c:v>-8.1099737532808405</c:v>
                </c:pt>
                <c:pt idx="48">
                  <c:v>-8.2740157480314949</c:v>
                </c:pt>
                <c:pt idx="49">
                  <c:v>-8.4380577427821528</c:v>
                </c:pt>
                <c:pt idx="50">
                  <c:v>-8.602099737532809</c:v>
                </c:pt>
                <c:pt idx="51">
                  <c:v>-8.7661417322834634</c:v>
                </c:pt>
                <c:pt idx="52">
                  <c:v>-8.9301837270341213</c:v>
                </c:pt>
                <c:pt idx="53">
                  <c:v>-9.0942257217847757</c:v>
                </c:pt>
                <c:pt idx="54">
                  <c:v>-9.2582677165354337</c:v>
                </c:pt>
                <c:pt idx="55">
                  <c:v>-9.4223097112860899</c:v>
                </c:pt>
                <c:pt idx="56">
                  <c:v>-9.5863517060367442</c:v>
                </c:pt>
                <c:pt idx="57">
                  <c:v>-9.7503937007874022</c:v>
                </c:pt>
                <c:pt idx="58">
                  <c:v>-9.9144356955380566</c:v>
                </c:pt>
                <c:pt idx="59">
                  <c:v>-10.078477690288715</c:v>
                </c:pt>
                <c:pt idx="60">
                  <c:v>-10.242519685039371</c:v>
                </c:pt>
                <c:pt idx="61">
                  <c:v>-10.406561679790025</c:v>
                </c:pt>
                <c:pt idx="62">
                  <c:v>-10.570603674540683</c:v>
                </c:pt>
                <c:pt idx="63">
                  <c:v>-10.734645669291337</c:v>
                </c:pt>
                <c:pt idx="64">
                  <c:v>-10.898687664041995</c:v>
                </c:pt>
                <c:pt idx="65">
                  <c:v>-11.062729658792652</c:v>
                </c:pt>
                <c:pt idx="66">
                  <c:v>-11.226771653543306</c:v>
                </c:pt>
                <c:pt idx="67">
                  <c:v>-11.390813648293964</c:v>
                </c:pt>
                <c:pt idx="68">
                  <c:v>-11.554855643044618</c:v>
                </c:pt>
                <c:pt idx="69">
                  <c:v>-11.718897637795276</c:v>
                </c:pt>
                <c:pt idx="70">
                  <c:v>-11.882939632545931</c:v>
                </c:pt>
                <c:pt idx="71">
                  <c:v>-12.046981627296587</c:v>
                </c:pt>
                <c:pt idx="72">
                  <c:v>-12.211023622047245</c:v>
                </c:pt>
                <c:pt idx="73">
                  <c:v>-12.375065616797899</c:v>
                </c:pt>
                <c:pt idx="74">
                  <c:v>-12.539107611548557</c:v>
                </c:pt>
                <c:pt idx="75">
                  <c:v>-12.703149606299212</c:v>
                </c:pt>
                <c:pt idx="76">
                  <c:v>-12.867191601049868</c:v>
                </c:pt>
                <c:pt idx="77">
                  <c:v>-13.031233595800526</c:v>
                </c:pt>
                <c:pt idx="78">
                  <c:v>-13.19527559055118</c:v>
                </c:pt>
                <c:pt idx="79">
                  <c:v>-13.359317585301838</c:v>
                </c:pt>
                <c:pt idx="80">
                  <c:v>-13.523359580052492</c:v>
                </c:pt>
                <c:pt idx="81">
                  <c:v>-13.687401574803149</c:v>
                </c:pt>
                <c:pt idx="82">
                  <c:v>-13.851443569553805</c:v>
                </c:pt>
                <c:pt idx="83">
                  <c:v>-14.015485564304463</c:v>
                </c:pt>
                <c:pt idx="84">
                  <c:v>-14.179527559055119</c:v>
                </c:pt>
                <c:pt idx="85">
                  <c:v>-14.343569553805773</c:v>
                </c:pt>
                <c:pt idx="86">
                  <c:v>-14.507611548556429</c:v>
                </c:pt>
                <c:pt idx="87">
                  <c:v>-14.671653543307086</c:v>
                </c:pt>
                <c:pt idx="88">
                  <c:v>-14.835695538057744</c:v>
                </c:pt>
                <c:pt idx="89">
                  <c:v>-14.9997375328084</c:v>
                </c:pt>
                <c:pt idx="90">
                  <c:v>-15.163779527559054</c:v>
                </c:pt>
                <c:pt idx="91">
                  <c:v>-15.32782152230971</c:v>
                </c:pt>
                <c:pt idx="92">
                  <c:v>-15.491863517060366</c:v>
                </c:pt>
                <c:pt idx="93">
                  <c:v>-15.655905511811024</c:v>
                </c:pt>
                <c:pt idx="94">
                  <c:v>-15.819947506561681</c:v>
                </c:pt>
                <c:pt idx="95">
                  <c:v>-15.983989501312335</c:v>
                </c:pt>
                <c:pt idx="96">
                  <c:v>-16.148031496062991</c:v>
                </c:pt>
                <c:pt idx="97">
                  <c:v>-16.312073490813646</c:v>
                </c:pt>
                <c:pt idx="98">
                  <c:v>-16.476115485564303</c:v>
                </c:pt>
                <c:pt idx="99">
                  <c:v>-16.640157480314958</c:v>
                </c:pt>
                <c:pt idx="100">
                  <c:v>-16.804199475065616</c:v>
                </c:pt>
                <c:pt idx="101">
                  <c:v>-16.96824146981627</c:v>
                </c:pt>
                <c:pt idx="102">
                  <c:v>-17.132283464566925</c:v>
                </c:pt>
                <c:pt idx="103">
                  <c:v>-17.296325459317583</c:v>
                </c:pt>
                <c:pt idx="104">
                  <c:v>-17.460367454068241</c:v>
                </c:pt>
                <c:pt idx="105">
                  <c:v>-17.624409448818895</c:v>
                </c:pt>
                <c:pt idx="106">
                  <c:v>-17.788451443569549</c:v>
                </c:pt>
                <c:pt idx="107">
                  <c:v>-17.952493438320207</c:v>
                </c:pt>
                <c:pt idx="108">
                  <c:v>-18.116535433070865</c:v>
                </c:pt>
                <c:pt idx="109">
                  <c:v>-18.28057742782152</c:v>
                </c:pt>
                <c:pt idx="110">
                  <c:v>-18.444619422572178</c:v>
                </c:pt>
                <c:pt idx="111">
                  <c:v>-18.608661417322832</c:v>
                </c:pt>
                <c:pt idx="112">
                  <c:v>-18.772703412073486</c:v>
                </c:pt>
                <c:pt idx="113">
                  <c:v>-18.936745406824144</c:v>
                </c:pt>
                <c:pt idx="114">
                  <c:v>-19.100787401574802</c:v>
                </c:pt>
                <c:pt idx="115">
                  <c:v>-19.264829396325457</c:v>
                </c:pt>
                <c:pt idx="116">
                  <c:v>-19.428871391076111</c:v>
                </c:pt>
                <c:pt idx="117">
                  <c:v>-19.592913385826769</c:v>
                </c:pt>
                <c:pt idx="118">
                  <c:v>-19.756955380577427</c:v>
                </c:pt>
                <c:pt idx="119">
                  <c:v>-19.920997375328081</c:v>
                </c:pt>
                <c:pt idx="120">
                  <c:v>-20.085039370078739</c:v>
                </c:pt>
                <c:pt idx="121">
                  <c:v>-20.249081364829394</c:v>
                </c:pt>
                <c:pt idx="122">
                  <c:v>-20.413123359580048</c:v>
                </c:pt>
                <c:pt idx="123">
                  <c:v>-20.577165354330706</c:v>
                </c:pt>
                <c:pt idx="124">
                  <c:v>-20.741207349081364</c:v>
                </c:pt>
                <c:pt idx="125">
                  <c:v>-20.905249343832018</c:v>
                </c:pt>
                <c:pt idx="126">
                  <c:v>-21.069291338582673</c:v>
                </c:pt>
                <c:pt idx="127">
                  <c:v>-21.233333333333331</c:v>
                </c:pt>
                <c:pt idx="128">
                  <c:v>-21.397375328083989</c:v>
                </c:pt>
                <c:pt idx="129">
                  <c:v>-21.561417322834643</c:v>
                </c:pt>
                <c:pt idx="130">
                  <c:v>-21.725459317585301</c:v>
                </c:pt>
                <c:pt idx="131">
                  <c:v>-21.889501312335955</c:v>
                </c:pt>
                <c:pt idx="132">
                  <c:v>-22.05354330708661</c:v>
                </c:pt>
                <c:pt idx="133">
                  <c:v>-22.217585301837268</c:v>
                </c:pt>
                <c:pt idx="134">
                  <c:v>-22.381627296587926</c:v>
                </c:pt>
                <c:pt idx="135">
                  <c:v>-22.54566929133858</c:v>
                </c:pt>
                <c:pt idx="136">
                  <c:v>-22.709711286089235</c:v>
                </c:pt>
                <c:pt idx="137">
                  <c:v>-22.873753280839892</c:v>
                </c:pt>
                <c:pt idx="138">
                  <c:v>-23.03779527559055</c:v>
                </c:pt>
                <c:pt idx="139">
                  <c:v>-23.201837270341205</c:v>
                </c:pt>
                <c:pt idx="140">
                  <c:v>-23.365879265091859</c:v>
                </c:pt>
                <c:pt idx="141">
                  <c:v>-23.529921259842517</c:v>
                </c:pt>
                <c:pt idx="142">
                  <c:v>-23.693963254593172</c:v>
                </c:pt>
                <c:pt idx="143">
                  <c:v>-23.858005249343829</c:v>
                </c:pt>
                <c:pt idx="144">
                  <c:v>-24.022047244094487</c:v>
                </c:pt>
                <c:pt idx="145">
                  <c:v>-24.186089238845142</c:v>
                </c:pt>
                <c:pt idx="146">
                  <c:v>-24.350131233595796</c:v>
                </c:pt>
                <c:pt idx="147">
                  <c:v>-24.514173228346454</c:v>
                </c:pt>
                <c:pt idx="148">
                  <c:v>-24.678215223097112</c:v>
                </c:pt>
                <c:pt idx="149">
                  <c:v>-24.842257217847767</c:v>
                </c:pt>
                <c:pt idx="150">
                  <c:v>-25.006299212598421</c:v>
                </c:pt>
                <c:pt idx="151">
                  <c:v>-25.170341207349079</c:v>
                </c:pt>
                <c:pt idx="152">
                  <c:v>-25.334383202099733</c:v>
                </c:pt>
                <c:pt idx="153">
                  <c:v>-25.498425196850391</c:v>
                </c:pt>
                <c:pt idx="154">
                  <c:v>-25.662467191601049</c:v>
                </c:pt>
                <c:pt idx="155">
                  <c:v>-25.826509186351704</c:v>
                </c:pt>
                <c:pt idx="156">
                  <c:v>-25.990551181102358</c:v>
                </c:pt>
                <c:pt idx="157">
                  <c:v>-26.154593175853016</c:v>
                </c:pt>
                <c:pt idx="158">
                  <c:v>-26.318635170603674</c:v>
                </c:pt>
                <c:pt idx="159">
                  <c:v>-26.482677165354328</c:v>
                </c:pt>
                <c:pt idx="160">
                  <c:v>-26.646719160104983</c:v>
                </c:pt>
                <c:pt idx="161">
                  <c:v>-26.810761154855644</c:v>
                </c:pt>
                <c:pt idx="162">
                  <c:v>-26.974803149606295</c:v>
                </c:pt>
                <c:pt idx="163">
                  <c:v>-27.138845144356953</c:v>
                </c:pt>
                <c:pt idx="164">
                  <c:v>-27.302887139107607</c:v>
                </c:pt>
                <c:pt idx="165">
                  <c:v>-27.466929133858265</c:v>
                </c:pt>
                <c:pt idx="166">
                  <c:v>-27.630971128608923</c:v>
                </c:pt>
                <c:pt idx="167">
                  <c:v>-27.795013123359578</c:v>
                </c:pt>
                <c:pt idx="168">
                  <c:v>-27.959055118110236</c:v>
                </c:pt>
                <c:pt idx="169">
                  <c:v>-28.123097112860886</c:v>
                </c:pt>
                <c:pt idx="170">
                  <c:v>-28.287139107611544</c:v>
                </c:pt>
                <c:pt idx="171">
                  <c:v>-28.451181102362206</c:v>
                </c:pt>
                <c:pt idx="172">
                  <c:v>-28.615223097112857</c:v>
                </c:pt>
                <c:pt idx="173">
                  <c:v>-28.779265091863515</c:v>
                </c:pt>
                <c:pt idx="174">
                  <c:v>-28.943307086614169</c:v>
                </c:pt>
                <c:pt idx="175">
                  <c:v>-29.107349081364827</c:v>
                </c:pt>
                <c:pt idx="176">
                  <c:v>-29.271391076115485</c:v>
                </c:pt>
                <c:pt idx="177">
                  <c:v>-29.435433070866139</c:v>
                </c:pt>
                <c:pt idx="178">
                  <c:v>-29.599475065616797</c:v>
                </c:pt>
                <c:pt idx="179">
                  <c:v>-29.763517060367448</c:v>
                </c:pt>
                <c:pt idx="180">
                  <c:v>-29.927559055118106</c:v>
                </c:pt>
                <c:pt idx="181">
                  <c:v>-30.091601049868764</c:v>
                </c:pt>
                <c:pt idx="182">
                  <c:v>-30.255643044619418</c:v>
                </c:pt>
                <c:pt idx="183">
                  <c:v>-30.419685039370076</c:v>
                </c:pt>
                <c:pt idx="184">
                  <c:v>-30.583727034120731</c:v>
                </c:pt>
                <c:pt idx="185">
                  <c:v>-30.747769028871389</c:v>
                </c:pt>
                <c:pt idx="186">
                  <c:v>-30.911811023622047</c:v>
                </c:pt>
                <c:pt idx="187">
                  <c:v>-31.075853018372698</c:v>
                </c:pt>
                <c:pt idx="188">
                  <c:v>-31.239895013123359</c:v>
                </c:pt>
                <c:pt idx="189">
                  <c:v>-31.40393700787401</c:v>
                </c:pt>
                <c:pt idx="190">
                  <c:v>-31.567979002624668</c:v>
                </c:pt>
                <c:pt idx="191">
                  <c:v>-31.732020997375326</c:v>
                </c:pt>
                <c:pt idx="192">
                  <c:v>-31.89606299212598</c:v>
                </c:pt>
                <c:pt idx="193">
                  <c:v>-32.060104986876638</c:v>
                </c:pt>
                <c:pt idx="194">
                  <c:v>-32.224146981627293</c:v>
                </c:pt>
                <c:pt idx="195">
                  <c:v>-32.388188976377954</c:v>
                </c:pt>
                <c:pt idx="196">
                  <c:v>-32.552230971128608</c:v>
                </c:pt>
                <c:pt idx="197">
                  <c:v>-32.716272965879263</c:v>
                </c:pt>
                <c:pt idx="198">
                  <c:v>-32.880314960629917</c:v>
                </c:pt>
                <c:pt idx="199">
                  <c:v>-33.044356955380572</c:v>
                </c:pt>
                <c:pt idx="200">
                  <c:v>-33.208398950131233</c:v>
                </c:pt>
                <c:pt idx="201">
                  <c:v>-33.372440944881888</c:v>
                </c:pt>
                <c:pt idx="202">
                  <c:v>-33.536482939632542</c:v>
                </c:pt>
                <c:pt idx="203">
                  <c:v>-33.700524934383203</c:v>
                </c:pt>
                <c:pt idx="204">
                  <c:v>-33.864566929133851</c:v>
                </c:pt>
                <c:pt idx="205">
                  <c:v>-34.028608923884512</c:v>
                </c:pt>
                <c:pt idx="206">
                  <c:v>-34.192650918635167</c:v>
                </c:pt>
                <c:pt idx="207">
                  <c:v>-34.356692913385821</c:v>
                </c:pt>
                <c:pt idx="208">
                  <c:v>-34.520734908136482</c:v>
                </c:pt>
                <c:pt idx="209">
                  <c:v>-34.684776902887137</c:v>
                </c:pt>
                <c:pt idx="210">
                  <c:v>-34.848818897637791</c:v>
                </c:pt>
                <c:pt idx="211">
                  <c:v>-35.012860892388453</c:v>
                </c:pt>
                <c:pt idx="212">
                  <c:v>-35.1769028871391</c:v>
                </c:pt>
                <c:pt idx="213">
                  <c:v>-35.340944881889762</c:v>
                </c:pt>
                <c:pt idx="214">
                  <c:v>-35.504986876640416</c:v>
                </c:pt>
                <c:pt idx="215">
                  <c:v>-35.66902887139107</c:v>
                </c:pt>
                <c:pt idx="216">
                  <c:v>-35.833070866141732</c:v>
                </c:pt>
                <c:pt idx="217">
                  <c:v>-35.997112860892386</c:v>
                </c:pt>
                <c:pt idx="218">
                  <c:v>-36.161154855643041</c:v>
                </c:pt>
                <c:pt idx="219">
                  <c:v>-36.325196850393695</c:v>
                </c:pt>
                <c:pt idx="220">
                  <c:v>-36.489238845144357</c:v>
                </c:pt>
                <c:pt idx="221">
                  <c:v>-36.653280839895011</c:v>
                </c:pt>
                <c:pt idx="222">
                  <c:v>-36.817322834645665</c:v>
                </c:pt>
                <c:pt idx="223">
                  <c:v>-36.981364829396327</c:v>
                </c:pt>
                <c:pt idx="224">
                  <c:v>-37.145406824146974</c:v>
                </c:pt>
                <c:pt idx="225">
                  <c:v>-37.309448818897636</c:v>
                </c:pt>
                <c:pt idx="226">
                  <c:v>-37.47349081364829</c:v>
                </c:pt>
                <c:pt idx="227">
                  <c:v>-37.637532808398944</c:v>
                </c:pt>
                <c:pt idx="228">
                  <c:v>-37.801574803149606</c:v>
                </c:pt>
                <c:pt idx="229">
                  <c:v>-37.96561679790026</c:v>
                </c:pt>
                <c:pt idx="230">
                  <c:v>-38.129658792650915</c:v>
                </c:pt>
                <c:pt idx="231">
                  <c:v>-38.293700787401576</c:v>
                </c:pt>
                <c:pt idx="232">
                  <c:v>-38.457742782152224</c:v>
                </c:pt>
                <c:pt idx="233">
                  <c:v>-38.621784776902885</c:v>
                </c:pt>
                <c:pt idx="234">
                  <c:v>-38.785826771653539</c:v>
                </c:pt>
                <c:pt idx="235">
                  <c:v>-38.949868766404194</c:v>
                </c:pt>
                <c:pt idx="236">
                  <c:v>-39.113910761154855</c:v>
                </c:pt>
                <c:pt idx="237">
                  <c:v>-39.27795275590551</c:v>
                </c:pt>
                <c:pt idx="238">
                  <c:v>-39.441994750656164</c:v>
                </c:pt>
                <c:pt idx="239">
                  <c:v>-39.606036745406819</c:v>
                </c:pt>
                <c:pt idx="240">
                  <c:v>-39.77007874015748</c:v>
                </c:pt>
                <c:pt idx="241">
                  <c:v>-39.934120734908134</c:v>
                </c:pt>
                <c:pt idx="242">
                  <c:v>-40.098162729658789</c:v>
                </c:pt>
                <c:pt idx="243">
                  <c:v>-40.262204724409443</c:v>
                </c:pt>
                <c:pt idx="244">
                  <c:v>-40.426246719160098</c:v>
                </c:pt>
                <c:pt idx="245">
                  <c:v>-40.590288713910759</c:v>
                </c:pt>
                <c:pt idx="246">
                  <c:v>-40.754330708661413</c:v>
                </c:pt>
                <c:pt idx="247">
                  <c:v>-40.918372703412068</c:v>
                </c:pt>
                <c:pt idx="248">
                  <c:v>-41.082414698162729</c:v>
                </c:pt>
                <c:pt idx="249">
                  <c:v>-41.246456692913377</c:v>
                </c:pt>
                <c:pt idx="250">
                  <c:v>-41.410498687664038</c:v>
                </c:pt>
                <c:pt idx="251">
                  <c:v>-41.5745406824147</c:v>
                </c:pt>
                <c:pt idx="252">
                  <c:v>-41.738582677165347</c:v>
                </c:pt>
                <c:pt idx="253">
                  <c:v>-41.902624671916008</c:v>
                </c:pt>
                <c:pt idx="254">
                  <c:v>-42.066666666666663</c:v>
                </c:pt>
                <c:pt idx="255">
                  <c:v>-42.230708661417317</c:v>
                </c:pt>
                <c:pt idx="256">
                  <c:v>-42.394750656167979</c:v>
                </c:pt>
                <c:pt idx="257">
                  <c:v>-42.558792650918633</c:v>
                </c:pt>
                <c:pt idx="258">
                  <c:v>-42.722834645669288</c:v>
                </c:pt>
                <c:pt idx="259">
                  <c:v>-42.886876640419942</c:v>
                </c:pt>
                <c:pt idx="260">
                  <c:v>-43.050918635170603</c:v>
                </c:pt>
                <c:pt idx="261">
                  <c:v>-43.214960629921258</c:v>
                </c:pt>
                <c:pt idx="262">
                  <c:v>-43.379002624671912</c:v>
                </c:pt>
                <c:pt idx="263">
                  <c:v>-43.543044619422567</c:v>
                </c:pt>
                <c:pt idx="264">
                  <c:v>-43.707086614173221</c:v>
                </c:pt>
                <c:pt idx="265">
                  <c:v>-43.871128608923883</c:v>
                </c:pt>
                <c:pt idx="266">
                  <c:v>-44.035170603674537</c:v>
                </c:pt>
                <c:pt idx="267">
                  <c:v>-44.199212598425191</c:v>
                </c:pt>
                <c:pt idx="268">
                  <c:v>-44.363254593175853</c:v>
                </c:pt>
                <c:pt idx="269">
                  <c:v>-44.5272965879265</c:v>
                </c:pt>
                <c:pt idx="270">
                  <c:v>-44.691338582677162</c:v>
                </c:pt>
                <c:pt idx="271">
                  <c:v>-44.855380577427823</c:v>
                </c:pt>
                <c:pt idx="272">
                  <c:v>-45.01942257217847</c:v>
                </c:pt>
                <c:pt idx="273">
                  <c:v>-45.183464566929132</c:v>
                </c:pt>
                <c:pt idx="274">
                  <c:v>-45.347506561679786</c:v>
                </c:pt>
                <c:pt idx="275">
                  <c:v>-45.511548556430441</c:v>
                </c:pt>
                <c:pt idx="276">
                  <c:v>-45.675590551181102</c:v>
                </c:pt>
                <c:pt idx="277">
                  <c:v>-45.839632545931757</c:v>
                </c:pt>
                <c:pt idx="278">
                  <c:v>-46.003674540682411</c:v>
                </c:pt>
                <c:pt idx="279">
                  <c:v>-46.167716535433065</c:v>
                </c:pt>
                <c:pt idx="280">
                  <c:v>-46.33175853018372</c:v>
                </c:pt>
                <c:pt idx="281">
                  <c:v>-46.495800524934381</c:v>
                </c:pt>
                <c:pt idx="282">
                  <c:v>-46.659842519685036</c:v>
                </c:pt>
                <c:pt idx="283">
                  <c:v>-46.82388451443569</c:v>
                </c:pt>
                <c:pt idx="284">
                  <c:v>-46.987926509186345</c:v>
                </c:pt>
                <c:pt idx="285">
                  <c:v>-47.151968503937006</c:v>
                </c:pt>
                <c:pt idx="286">
                  <c:v>-47.31601049868766</c:v>
                </c:pt>
                <c:pt idx="287">
                  <c:v>-47.480052493438315</c:v>
                </c:pt>
                <c:pt idx="288">
                  <c:v>-47.644094488188976</c:v>
                </c:pt>
                <c:pt idx="289">
                  <c:v>-47.808136482939624</c:v>
                </c:pt>
                <c:pt idx="290">
                  <c:v>-47.972178477690285</c:v>
                </c:pt>
                <c:pt idx="291">
                  <c:v>-48.136220472440947</c:v>
                </c:pt>
                <c:pt idx="292">
                  <c:v>-48.300262467191594</c:v>
                </c:pt>
                <c:pt idx="293">
                  <c:v>-48.464304461942255</c:v>
                </c:pt>
                <c:pt idx="294">
                  <c:v>-48.62834645669291</c:v>
                </c:pt>
                <c:pt idx="295">
                  <c:v>-48.792388451443564</c:v>
                </c:pt>
                <c:pt idx="296">
                  <c:v>-48.956430446194226</c:v>
                </c:pt>
                <c:pt idx="297">
                  <c:v>-49.12047244094488</c:v>
                </c:pt>
                <c:pt idx="298">
                  <c:v>-49.284514435695534</c:v>
                </c:pt>
                <c:pt idx="299">
                  <c:v>-49.448556430446189</c:v>
                </c:pt>
                <c:pt idx="300">
                  <c:v>-49.612598425196843</c:v>
                </c:pt>
                <c:pt idx="301">
                  <c:v>-49.776640419947505</c:v>
                </c:pt>
                <c:pt idx="302">
                  <c:v>-49.940682414698159</c:v>
                </c:pt>
                <c:pt idx="303">
                  <c:v>-50.104724409448814</c:v>
                </c:pt>
                <c:pt idx="304">
                  <c:v>-50.268766404199468</c:v>
                </c:pt>
                <c:pt idx="305">
                  <c:v>-50.432808398950129</c:v>
                </c:pt>
                <c:pt idx="306">
                  <c:v>-50.596850393700784</c:v>
                </c:pt>
                <c:pt idx="307">
                  <c:v>-50.760892388451438</c:v>
                </c:pt>
                <c:pt idx="308">
                  <c:v>-50.9249343832021</c:v>
                </c:pt>
                <c:pt idx="309">
                  <c:v>-51.088976377952747</c:v>
                </c:pt>
                <c:pt idx="310">
                  <c:v>-51.253018372703409</c:v>
                </c:pt>
                <c:pt idx="311">
                  <c:v>-51.41706036745407</c:v>
                </c:pt>
                <c:pt idx="312">
                  <c:v>-51.581102362204717</c:v>
                </c:pt>
                <c:pt idx="313">
                  <c:v>-51.745144356955379</c:v>
                </c:pt>
                <c:pt idx="314">
                  <c:v>-51.909186351706033</c:v>
                </c:pt>
                <c:pt idx="315">
                  <c:v>-52.073228346456688</c:v>
                </c:pt>
                <c:pt idx="316">
                  <c:v>-52.237270341207349</c:v>
                </c:pt>
                <c:pt idx="317">
                  <c:v>-52.401312335958004</c:v>
                </c:pt>
                <c:pt idx="318">
                  <c:v>-52.565354330708658</c:v>
                </c:pt>
                <c:pt idx="319">
                  <c:v>-52.729396325459312</c:v>
                </c:pt>
                <c:pt idx="320">
                  <c:v>-52.893438320209967</c:v>
                </c:pt>
                <c:pt idx="321">
                  <c:v>-53.057480314960628</c:v>
                </c:pt>
                <c:pt idx="322">
                  <c:v>-53.22152230971129</c:v>
                </c:pt>
                <c:pt idx="323">
                  <c:v>-53.385564304461937</c:v>
                </c:pt>
                <c:pt idx="324">
                  <c:v>-53.549606299212591</c:v>
                </c:pt>
                <c:pt idx="325">
                  <c:v>-53.713648293963253</c:v>
                </c:pt>
                <c:pt idx="326">
                  <c:v>-53.877690288713907</c:v>
                </c:pt>
                <c:pt idx="327">
                  <c:v>-54.041732283464569</c:v>
                </c:pt>
                <c:pt idx="328">
                  <c:v>-54.205774278215216</c:v>
                </c:pt>
                <c:pt idx="329">
                  <c:v>-54.36981627296587</c:v>
                </c:pt>
                <c:pt idx="330">
                  <c:v>-54.533858267716532</c:v>
                </c:pt>
                <c:pt idx="331">
                  <c:v>-54.697900262467186</c:v>
                </c:pt>
                <c:pt idx="332">
                  <c:v>-54.861942257217848</c:v>
                </c:pt>
                <c:pt idx="333">
                  <c:v>-55.025984251968495</c:v>
                </c:pt>
                <c:pt idx="334">
                  <c:v>-55.190026246719157</c:v>
                </c:pt>
                <c:pt idx="335">
                  <c:v>-55.354068241469811</c:v>
                </c:pt>
                <c:pt idx="336">
                  <c:v>-55.518110236220473</c:v>
                </c:pt>
                <c:pt idx="337">
                  <c:v>-55.682152230971127</c:v>
                </c:pt>
                <c:pt idx="338">
                  <c:v>-55.846194225721774</c:v>
                </c:pt>
                <c:pt idx="339">
                  <c:v>-56.010236220472436</c:v>
                </c:pt>
                <c:pt idx="340">
                  <c:v>-56.17427821522309</c:v>
                </c:pt>
                <c:pt idx="341">
                  <c:v>-56.338320209973752</c:v>
                </c:pt>
                <c:pt idx="342">
                  <c:v>-56.502362204724413</c:v>
                </c:pt>
                <c:pt idx="343">
                  <c:v>-56.666404199475053</c:v>
                </c:pt>
                <c:pt idx="344">
                  <c:v>-56.830446194225715</c:v>
                </c:pt>
                <c:pt idx="345">
                  <c:v>-56.994488188976376</c:v>
                </c:pt>
                <c:pt idx="346">
                  <c:v>-57.158530183727031</c:v>
                </c:pt>
                <c:pt idx="347">
                  <c:v>-57.322572178477692</c:v>
                </c:pt>
                <c:pt idx="348">
                  <c:v>-57.48661417322834</c:v>
                </c:pt>
                <c:pt idx="349">
                  <c:v>-57.650656167978994</c:v>
                </c:pt>
                <c:pt idx="350">
                  <c:v>-57.814698162729655</c:v>
                </c:pt>
                <c:pt idx="351">
                  <c:v>-57.97874015748031</c:v>
                </c:pt>
                <c:pt idx="352">
                  <c:v>-58.142782152230971</c:v>
                </c:pt>
                <c:pt idx="353">
                  <c:v>-58.306824146981619</c:v>
                </c:pt>
                <c:pt idx="354">
                  <c:v>-58.47086614173228</c:v>
                </c:pt>
                <c:pt idx="355">
                  <c:v>-58.634908136482935</c:v>
                </c:pt>
                <c:pt idx="356">
                  <c:v>-58.798950131233596</c:v>
                </c:pt>
                <c:pt idx="357">
                  <c:v>-58.96299212598425</c:v>
                </c:pt>
                <c:pt idx="358">
                  <c:v>-59.127034120734898</c:v>
                </c:pt>
                <c:pt idx="359">
                  <c:v>-59.291076115485559</c:v>
                </c:pt>
                <c:pt idx="360">
                  <c:v>-59.455118110236214</c:v>
                </c:pt>
                <c:pt idx="361">
                  <c:v>-59.619160104986875</c:v>
                </c:pt>
                <c:pt idx="362">
                  <c:v>-59.78320209973753</c:v>
                </c:pt>
                <c:pt idx="363">
                  <c:v>-59.947244094488177</c:v>
                </c:pt>
                <c:pt idx="364">
                  <c:v>-60.111286089238838</c:v>
                </c:pt>
                <c:pt idx="365">
                  <c:v>-60.2753280839895</c:v>
                </c:pt>
                <c:pt idx="366">
                  <c:v>-60.439370078740154</c:v>
                </c:pt>
                <c:pt idx="367">
                  <c:v>-60.603412073490816</c:v>
                </c:pt>
                <c:pt idx="368">
                  <c:v>-60.767454068241463</c:v>
                </c:pt>
                <c:pt idx="369">
                  <c:v>-60.931496062992117</c:v>
                </c:pt>
                <c:pt idx="370">
                  <c:v>-61.095538057742779</c:v>
                </c:pt>
                <c:pt idx="371">
                  <c:v>-61.259580052493433</c:v>
                </c:pt>
                <c:pt idx="372">
                  <c:v>-61.423622047244095</c:v>
                </c:pt>
                <c:pt idx="373">
                  <c:v>-61.587664041994742</c:v>
                </c:pt>
                <c:pt idx="374">
                  <c:v>-61.751706036745396</c:v>
                </c:pt>
                <c:pt idx="375">
                  <c:v>-61.915748031496058</c:v>
                </c:pt>
                <c:pt idx="376">
                  <c:v>-62.079790026246719</c:v>
                </c:pt>
                <c:pt idx="377">
                  <c:v>-62.243832020997374</c:v>
                </c:pt>
                <c:pt idx="378">
                  <c:v>-62.407874015748021</c:v>
                </c:pt>
                <c:pt idx="379">
                  <c:v>-62.571916010498683</c:v>
                </c:pt>
                <c:pt idx="380">
                  <c:v>-62.735958005249337</c:v>
                </c:pt>
                <c:pt idx="381">
                  <c:v>-62.9</c:v>
                </c:pt>
                <c:pt idx="382">
                  <c:v>-63.064041994750653</c:v>
                </c:pt>
                <c:pt idx="383">
                  <c:v>-63.2280839895013</c:v>
                </c:pt>
                <c:pt idx="384">
                  <c:v>-63.392125984251962</c:v>
                </c:pt>
                <c:pt idx="385">
                  <c:v>-63.556167979002623</c:v>
                </c:pt>
                <c:pt idx="386">
                  <c:v>-63.720209973753278</c:v>
                </c:pt>
                <c:pt idx="387">
                  <c:v>-63.884251968503939</c:v>
                </c:pt>
                <c:pt idx="388">
                  <c:v>-64.048293963254594</c:v>
                </c:pt>
                <c:pt idx="389">
                  <c:v>-64.212335958005241</c:v>
                </c:pt>
                <c:pt idx="390">
                  <c:v>-64.376377952755902</c:v>
                </c:pt>
                <c:pt idx="391">
                  <c:v>-64.540419947506564</c:v>
                </c:pt>
                <c:pt idx="392">
                  <c:v>-64.704461942257225</c:v>
                </c:pt>
                <c:pt idx="393">
                  <c:v>-64.868503937007873</c:v>
                </c:pt>
                <c:pt idx="394">
                  <c:v>-65.032545931758534</c:v>
                </c:pt>
                <c:pt idx="395">
                  <c:v>-65.196587926509196</c:v>
                </c:pt>
                <c:pt idx="396">
                  <c:v>-65.360629921259843</c:v>
                </c:pt>
                <c:pt idx="397">
                  <c:v>-65.524671916010504</c:v>
                </c:pt>
                <c:pt idx="398">
                  <c:v>-65.688713910761152</c:v>
                </c:pt>
                <c:pt idx="399">
                  <c:v>-65.852755905511813</c:v>
                </c:pt>
                <c:pt idx="400">
                  <c:v>-66.016797900262475</c:v>
                </c:pt>
                <c:pt idx="401">
                  <c:v>-66.180839895013122</c:v>
                </c:pt>
                <c:pt idx="402">
                  <c:v>-66.344881889763784</c:v>
                </c:pt>
                <c:pt idx="403">
                  <c:v>-66.508923884514431</c:v>
                </c:pt>
                <c:pt idx="404">
                  <c:v>-66.672965879265092</c:v>
                </c:pt>
                <c:pt idx="405">
                  <c:v>-66.837007874015754</c:v>
                </c:pt>
                <c:pt idx="406">
                  <c:v>-67.001049868766415</c:v>
                </c:pt>
                <c:pt idx="407">
                  <c:v>-67.165091863517063</c:v>
                </c:pt>
                <c:pt idx="408">
                  <c:v>-67.32913385826771</c:v>
                </c:pt>
                <c:pt idx="409">
                  <c:v>-67.493175853018371</c:v>
                </c:pt>
                <c:pt idx="410">
                  <c:v>-67.657217847769033</c:v>
                </c:pt>
                <c:pt idx="411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A4-4813-8B6F-38BC3B8156C9}"/>
            </c:ext>
          </c:extLst>
        </c:ser>
        <c:ser>
          <c:idx val="7"/>
          <c:order val="1"/>
          <c:tx>
            <c:strRef>
              <c:f>'015C'!$BM$11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'015C'!$BM$14:$BM$903</c:f>
              <c:numCache>
                <c:formatCode>0.0</c:formatCode>
                <c:ptCount val="890"/>
                <c:pt idx="0">
                  <c:v>2.6076516478284781</c:v>
                </c:pt>
                <c:pt idx="1">
                  <c:v>2.6616937174286575</c:v>
                </c:pt>
                <c:pt idx="2">
                  <c:v>2.7353277675119538</c:v>
                </c:pt>
                <c:pt idx="3">
                  <c:v>2.6580607320061747</c:v>
                </c:pt>
                <c:pt idx="4">
                  <c:v>2.8442117700267096</c:v>
                </c:pt>
                <c:pt idx="5">
                  <c:v>2.8705668128208783</c:v>
                </c:pt>
                <c:pt idx="6">
                  <c:v>2.7976351012308975</c:v>
                </c:pt>
                <c:pt idx="7">
                  <c:v>2.8479463909352378</c:v>
                </c:pt>
                <c:pt idx="8">
                  <c:v>3.0753393030815914</c:v>
                </c:pt>
                <c:pt idx="9">
                  <c:v>3.0032630434434888</c:v>
                </c:pt>
                <c:pt idx="10">
                  <c:v>3.0111517768642604</c:v>
                </c:pt>
                <c:pt idx="11">
                  <c:v>2.9624424561308356</c:v>
                </c:pt>
                <c:pt idx="12">
                  <c:v>3.0935192612560929</c:v>
                </c:pt>
                <c:pt idx="13">
                  <c:v>2.6557641118360564</c:v>
                </c:pt>
                <c:pt idx="14">
                  <c:v>2.7183903864524335</c:v>
                </c:pt>
                <c:pt idx="15">
                  <c:v>2.7660456152302113</c:v>
                </c:pt>
                <c:pt idx="16">
                  <c:v>2.8633705874925166</c:v>
                </c:pt>
                <c:pt idx="17">
                  <c:v>3.1163749069976516</c:v>
                </c:pt>
                <c:pt idx="18">
                  <c:v>3.17978399701104</c:v>
                </c:pt>
                <c:pt idx="19">
                  <c:v>2.9432099291555933</c:v>
                </c:pt>
                <c:pt idx="20">
                  <c:v>2.1480336859417739</c:v>
                </c:pt>
                <c:pt idx="21">
                  <c:v>2.210960016580013</c:v>
                </c:pt>
                <c:pt idx="22">
                  <c:v>3.4801392532501008</c:v>
                </c:pt>
                <c:pt idx="23">
                  <c:v>2.6609506793933071</c:v>
                </c:pt>
                <c:pt idx="24">
                  <c:v>3.5893077547253065</c:v>
                </c:pt>
                <c:pt idx="25">
                  <c:v>2.8474085201103705</c:v>
                </c:pt>
                <c:pt idx="26">
                  <c:v>2.6046510474263633</c:v>
                </c:pt>
                <c:pt idx="27">
                  <c:v>2.4233302346993311</c:v>
                </c:pt>
                <c:pt idx="28">
                  <c:v>3.5555192533055298</c:v>
                </c:pt>
                <c:pt idx="29">
                  <c:v>2.3677561260892723</c:v>
                </c:pt>
                <c:pt idx="30">
                  <c:v>3.1403561117232446</c:v>
                </c:pt>
                <c:pt idx="31">
                  <c:v>4.216706006152628</c:v>
                </c:pt>
                <c:pt idx="32">
                  <c:v>3.1209926280954856</c:v>
                </c:pt>
                <c:pt idx="33">
                  <c:v>3.2448227657835091</c:v>
                </c:pt>
                <c:pt idx="34">
                  <c:v>3.2725742765996957</c:v>
                </c:pt>
                <c:pt idx="35">
                  <c:v>3.3489017010712265</c:v>
                </c:pt>
                <c:pt idx="36">
                  <c:v>3.407596131110989</c:v>
                </c:pt>
                <c:pt idx="37">
                  <c:v>3.6414377959623399</c:v>
                </c:pt>
                <c:pt idx="38">
                  <c:v>2.2230651169159703</c:v>
                </c:pt>
                <c:pt idx="39">
                  <c:v>2.2471094009991321</c:v>
                </c:pt>
                <c:pt idx="40">
                  <c:v>3.8143659174790421</c:v>
                </c:pt>
                <c:pt idx="41">
                  <c:v>3.3294152204062262</c:v>
                </c:pt>
                <c:pt idx="42">
                  <c:v>3.3159825306166368</c:v>
                </c:pt>
                <c:pt idx="43">
                  <c:v>3.2168452364707902</c:v>
                </c:pt>
                <c:pt idx="44">
                  <c:v>3.3161254150343797</c:v>
                </c:pt>
                <c:pt idx="45">
                  <c:v>3.4340390053691037</c:v>
                </c:pt>
                <c:pt idx="46">
                  <c:v>3.4606295432397198</c:v>
                </c:pt>
                <c:pt idx="47">
                  <c:v>3.5402598652935966</c:v>
                </c:pt>
                <c:pt idx="48">
                  <c:v>3.41451478598862</c:v>
                </c:pt>
                <c:pt idx="49">
                  <c:v>3.5811423284820614</c:v>
                </c:pt>
                <c:pt idx="50">
                  <c:v>3.6004488626069584</c:v>
                </c:pt>
                <c:pt idx="51">
                  <c:v>3.6184302114571909</c:v>
                </c:pt>
                <c:pt idx="52">
                  <c:v>3.6478904029954289</c:v>
                </c:pt>
                <c:pt idx="53">
                  <c:v>3.4766848096241616</c:v>
                </c:pt>
                <c:pt idx="54">
                  <c:v>2.8270800304688239</c:v>
                </c:pt>
                <c:pt idx="55">
                  <c:v>3.6195892098446909</c:v>
                </c:pt>
                <c:pt idx="56">
                  <c:v>3.9962563389359183</c:v>
                </c:pt>
                <c:pt idx="57">
                  <c:v>3.4581120493506639</c:v>
                </c:pt>
                <c:pt idx="58">
                  <c:v>3.5264231886674815</c:v>
                </c:pt>
                <c:pt idx="59">
                  <c:v>3.6806581640815264</c:v>
                </c:pt>
                <c:pt idx="60">
                  <c:v>3.5174614406103273</c:v>
                </c:pt>
                <c:pt idx="61">
                  <c:v>3.4815655755559849</c:v>
                </c:pt>
                <c:pt idx="62">
                  <c:v>3.5899105429884486</c:v>
                </c:pt>
                <c:pt idx="63">
                  <c:v>3.6281047515328932</c:v>
                </c:pt>
                <c:pt idx="64">
                  <c:v>3.5774834089863417</c:v>
                </c:pt>
                <c:pt idx="65">
                  <c:v>3.6380546228505719</c:v>
                </c:pt>
                <c:pt idx="66">
                  <c:v>3.4900431769649458</c:v>
                </c:pt>
                <c:pt idx="67">
                  <c:v>3.4467452366153615</c:v>
                </c:pt>
                <c:pt idx="68">
                  <c:v>3.4242129282501979</c:v>
                </c:pt>
                <c:pt idx="69">
                  <c:v>3.6429816285052294</c:v>
                </c:pt>
                <c:pt idx="70">
                  <c:v>3.6310734169586198</c:v>
                </c:pt>
                <c:pt idx="71">
                  <c:v>3.8794034364205152</c:v>
                </c:pt>
                <c:pt idx="72">
                  <c:v>3.8648733067039887</c:v>
                </c:pt>
                <c:pt idx="73">
                  <c:v>3.8011616873973577</c:v>
                </c:pt>
                <c:pt idx="74">
                  <c:v>3.6860946027050758</c:v>
                </c:pt>
                <c:pt idx="75">
                  <c:v>3.8869700082047247</c:v>
                </c:pt>
                <c:pt idx="76">
                  <c:v>3.8223581410613652</c:v>
                </c:pt>
                <c:pt idx="77">
                  <c:v>3.8797324195469778</c:v>
                </c:pt>
                <c:pt idx="78">
                  <c:v>3.3013258511431007</c:v>
                </c:pt>
                <c:pt idx="79">
                  <c:v>2.5640946748443532</c:v>
                </c:pt>
                <c:pt idx="80">
                  <c:v>2.1874785527135909</c:v>
                </c:pt>
                <c:pt idx="81">
                  <c:v>2.3986093216926609</c:v>
                </c:pt>
                <c:pt idx="82">
                  <c:v>2.9113071497722185</c:v>
                </c:pt>
                <c:pt idx="83">
                  <c:v>2.6183937687935264</c:v>
                </c:pt>
                <c:pt idx="84">
                  <c:v>3.1414636015836699</c:v>
                </c:pt>
                <c:pt idx="85">
                  <c:v>2.9855850169774434</c:v>
                </c:pt>
                <c:pt idx="86">
                  <c:v>3.0282839133580541</c:v>
                </c:pt>
                <c:pt idx="87">
                  <c:v>2.8618626645433842</c:v>
                </c:pt>
                <c:pt idx="88">
                  <c:v>3.370313441863324</c:v>
                </c:pt>
                <c:pt idx="89">
                  <c:v>3.2049486756048142</c:v>
                </c:pt>
                <c:pt idx="90">
                  <c:v>3.3168744639149859</c:v>
                </c:pt>
                <c:pt idx="91">
                  <c:v>3.3550221457411316</c:v>
                </c:pt>
                <c:pt idx="92">
                  <c:v>2.1960464735657652</c:v>
                </c:pt>
                <c:pt idx="93">
                  <c:v>1.9223282718534571</c:v>
                </c:pt>
                <c:pt idx="94">
                  <c:v>1.9328263244386112</c:v>
                </c:pt>
                <c:pt idx="95">
                  <c:v>1.8926710995926348</c:v>
                </c:pt>
                <c:pt idx="96">
                  <c:v>1.8359872242464506</c:v>
                </c:pt>
                <c:pt idx="97">
                  <c:v>2.0818386448382613</c:v>
                </c:pt>
                <c:pt idx="98">
                  <c:v>2.504843097645459</c:v>
                </c:pt>
                <c:pt idx="99">
                  <c:v>2.9279892483739616</c:v>
                </c:pt>
                <c:pt idx="100">
                  <c:v>3.1661576247736924</c:v>
                </c:pt>
                <c:pt idx="101">
                  <c:v>3.1853854478064982</c:v>
                </c:pt>
                <c:pt idx="102">
                  <c:v>3.3725747129418995</c:v>
                </c:pt>
                <c:pt idx="103">
                  <c:v>3.3977029177032474</c:v>
                </c:pt>
                <c:pt idx="104">
                  <c:v>3.4493380460206788</c:v>
                </c:pt>
                <c:pt idx="105">
                  <c:v>3.4572339125065188</c:v>
                </c:pt>
                <c:pt idx="106">
                  <c:v>3.5004207865703929</c:v>
                </c:pt>
                <c:pt idx="107">
                  <c:v>3.4631545526878118</c:v>
                </c:pt>
                <c:pt idx="108">
                  <c:v>3.5028530952726058</c:v>
                </c:pt>
                <c:pt idx="109">
                  <c:v>3.5147245819033399</c:v>
                </c:pt>
                <c:pt idx="110">
                  <c:v>3.5129325616523941</c:v>
                </c:pt>
                <c:pt idx="111">
                  <c:v>3.5208217509309958</c:v>
                </c:pt>
                <c:pt idx="112">
                  <c:v>3.5359509772477362</c:v>
                </c:pt>
                <c:pt idx="113">
                  <c:v>3.5286337451316063</c:v>
                </c:pt>
                <c:pt idx="114">
                  <c:v>3.5435275242604032</c:v>
                </c:pt>
                <c:pt idx="115">
                  <c:v>3.4641840362185579</c:v>
                </c:pt>
                <c:pt idx="116">
                  <c:v>3.4978057743218063</c:v>
                </c:pt>
                <c:pt idx="117">
                  <c:v>3.5355771071068105</c:v>
                </c:pt>
                <c:pt idx="118">
                  <c:v>3.0976520781635806</c:v>
                </c:pt>
                <c:pt idx="119">
                  <c:v>3.4631598149602607</c:v>
                </c:pt>
                <c:pt idx="120">
                  <c:v>3.4448549367319368</c:v>
                </c:pt>
                <c:pt idx="121">
                  <c:v>3.4562675616257308</c:v>
                </c:pt>
                <c:pt idx="122">
                  <c:v>3.1582048650518866</c:v>
                </c:pt>
                <c:pt idx="123">
                  <c:v>3.5151254940759573</c:v>
                </c:pt>
                <c:pt idx="124">
                  <c:v>3.4460172910302931</c:v>
                </c:pt>
                <c:pt idx="125">
                  <c:v>3.4512621988335059</c:v>
                </c:pt>
                <c:pt idx="126">
                  <c:v>3.4400053354477804</c:v>
                </c:pt>
                <c:pt idx="127">
                  <c:v>3.5452628359555054</c:v>
                </c:pt>
                <c:pt idx="128">
                  <c:v>3.4091106963742503</c:v>
                </c:pt>
                <c:pt idx="129">
                  <c:v>3.5073164447875325</c:v>
                </c:pt>
                <c:pt idx="130">
                  <c:v>3.5130999806967531</c:v>
                </c:pt>
                <c:pt idx="131">
                  <c:v>3.4980505249399578</c:v>
                </c:pt>
                <c:pt idx="132">
                  <c:v>3.5437572968690234</c:v>
                </c:pt>
                <c:pt idx="133">
                  <c:v>3.4927601206404253</c:v>
                </c:pt>
                <c:pt idx="134">
                  <c:v>3.611103962362189</c:v>
                </c:pt>
                <c:pt idx="135">
                  <c:v>3.5083556525604562</c:v>
                </c:pt>
                <c:pt idx="136">
                  <c:v>3.4042631714994824</c:v>
                </c:pt>
                <c:pt idx="137">
                  <c:v>3.5225484451696136</c:v>
                </c:pt>
                <c:pt idx="138">
                  <c:v>3.5577310154208384</c:v>
                </c:pt>
                <c:pt idx="139">
                  <c:v>3.5643026813629706</c:v>
                </c:pt>
                <c:pt idx="140">
                  <c:v>3.5473407840902103</c:v>
                </c:pt>
                <c:pt idx="141">
                  <c:v>3.5675568795618431</c:v>
                </c:pt>
                <c:pt idx="142">
                  <c:v>3.5635766171138328</c:v>
                </c:pt>
                <c:pt idx="143">
                  <c:v>3.5874171160208457</c:v>
                </c:pt>
                <c:pt idx="144">
                  <c:v>3.5484944602483677</c:v>
                </c:pt>
                <c:pt idx="145">
                  <c:v>3.4890168314270005</c:v>
                </c:pt>
                <c:pt idx="146">
                  <c:v>3.473490827588702</c:v>
                </c:pt>
                <c:pt idx="147">
                  <c:v>3.5067761553069001</c:v>
                </c:pt>
                <c:pt idx="148">
                  <c:v>3.4923054963252098</c:v>
                </c:pt>
                <c:pt idx="149">
                  <c:v>3.4246038315924117</c:v>
                </c:pt>
                <c:pt idx="150">
                  <c:v>3.3948057944087173</c:v>
                </c:pt>
                <c:pt idx="151">
                  <c:v>3.496456261442856</c:v>
                </c:pt>
                <c:pt idx="152">
                  <c:v>3.5841706664016275</c:v>
                </c:pt>
                <c:pt idx="153">
                  <c:v>3.5438564837669513</c:v>
                </c:pt>
                <c:pt idx="154">
                  <c:v>3.5344922212365715</c:v>
                </c:pt>
                <c:pt idx="155">
                  <c:v>3.4679790909127197</c:v>
                </c:pt>
                <c:pt idx="156">
                  <c:v>3.5093449452882717</c:v>
                </c:pt>
                <c:pt idx="157">
                  <c:v>3.4662302030829721</c:v>
                </c:pt>
                <c:pt idx="158">
                  <c:v>3.4582083697155306</c:v>
                </c:pt>
                <c:pt idx="159">
                  <c:v>3.485248475073381</c:v>
                </c:pt>
                <c:pt idx="160">
                  <c:v>3.4920724327501365</c:v>
                </c:pt>
                <c:pt idx="161">
                  <c:v>3.4959349952855794</c:v>
                </c:pt>
                <c:pt idx="162">
                  <c:v>3.5146753663166805</c:v>
                </c:pt>
                <c:pt idx="163">
                  <c:v>3.5000774213926555</c:v>
                </c:pt>
                <c:pt idx="164">
                  <c:v>3.5100211823022947</c:v>
                </c:pt>
                <c:pt idx="165">
                  <c:v>3.5198252249063353</c:v>
                </c:pt>
                <c:pt idx="166">
                  <c:v>3.481979740345587</c:v>
                </c:pt>
                <c:pt idx="167">
                  <c:v>3.483485983137808</c:v>
                </c:pt>
                <c:pt idx="168">
                  <c:v>3.5185293840442422</c:v>
                </c:pt>
                <c:pt idx="169">
                  <c:v>3.5739329681735703</c:v>
                </c:pt>
                <c:pt idx="170">
                  <c:v>3.5667371865857556</c:v>
                </c:pt>
                <c:pt idx="171">
                  <c:v>3.5295536481338741</c:v>
                </c:pt>
                <c:pt idx="172">
                  <c:v>3.5155672160967515</c:v>
                </c:pt>
                <c:pt idx="173">
                  <c:v>3.4804338841662781</c:v>
                </c:pt>
                <c:pt idx="174">
                  <c:v>3.4807870450320597</c:v>
                </c:pt>
                <c:pt idx="175">
                  <c:v>3.4336659043205344</c:v>
                </c:pt>
                <c:pt idx="176">
                  <c:v>3.4401406208203289</c:v>
                </c:pt>
                <c:pt idx="177">
                  <c:v>3.4680949294597117</c:v>
                </c:pt>
                <c:pt idx="178">
                  <c:v>3.4743130650596461</c:v>
                </c:pt>
                <c:pt idx="179">
                  <c:v>3.4814595977024627</c:v>
                </c:pt>
                <c:pt idx="180">
                  <c:v>3.4878467415251393</c:v>
                </c:pt>
                <c:pt idx="181">
                  <c:v>3.4964039519167245</c:v>
                </c:pt>
                <c:pt idx="182">
                  <c:v>3.4750817778062069</c:v>
                </c:pt>
                <c:pt idx="183">
                  <c:v>3.4818634378187303</c:v>
                </c:pt>
                <c:pt idx="184">
                  <c:v>3.4824580354163737</c:v>
                </c:pt>
                <c:pt idx="185">
                  <c:v>3.4970284541448362</c:v>
                </c:pt>
                <c:pt idx="186">
                  <c:v>3.4910032184250688</c:v>
                </c:pt>
                <c:pt idx="187">
                  <c:v>3.4766775398833056</c:v>
                </c:pt>
                <c:pt idx="188">
                  <c:v>3.4846796572470051</c:v>
                </c:pt>
                <c:pt idx="189">
                  <c:v>3.5087502365534742</c:v>
                </c:pt>
                <c:pt idx="190">
                  <c:v>3.5056536144250723</c:v>
                </c:pt>
                <c:pt idx="191">
                  <c:v>3.5247609837538336</c:v>
                </c:pt>
                <c:pt idx="192">
                  <c:v>3.496881450178313</c:v>
                </c:pt>
                <c:pt idx="193">
                  <c:v>3.5590494384334082</c:v>
                </c:pt>
                <c:pt idx="194">
                  <c:v>3.5534330365832414</c:v>
                </c:pt>
                <c:pt idx="195">
                  <c:v>3.5420758753874395</c:v>
                </c:pt>
                <c:pt idx="196">
                  <c:v>3.456629575117125</c:v>
                </c:pt>
                <c:pt idx="197">
                  <c:v>3.4847479319608046</c:v>
                </c:pt>
                <c:pt idx="198">
                  <c:v>3.4561303063489714</c:v>
                </c:pt>
                <c:pt idx="199">
                  <c:v>3.4599501906149865</c:v>
                </c:pt>
                <c:pt idx="200">
                  <c:v>3.4857535594929154</c:v>
                </c:pt>
                <c:pt idx="201">
                  <c:v>3.5001364397934895</c:v>
                </c:pt>
                <c:pt idx="202">
                  <c:v>3.5245393993982828</c:v>
                </c:pt>
                <c:pt idx="203">
                  <c:v>3.4244002318678515</c:v>
                </c:pt>
                <c:pt idx="204">
                  <c:v>3.4445607383248844</c:v>
                </c:pt>
                <c:pt idx="205">
                  <c:v>3.4515501813049556</c:v>
                </c:pt>
                <c:pt idx="206">
                  <c:v>3.4433595652876074</c:v>
                </c:pt>
                <c:pt idx="207">
                  <c:v>3.4692875432732921</c:v>
                </c:pt>
                <c:pt idx="208">
                  <c:v>3.4439447982060387</c:v>
                </c:pt>
                <c:pt idx="209">
                  <c:v>3.4211314629471112</c:v>
                </c:pt>
                <c:pt idx="210">
                  <c:v>3.4494938513892857</c:v>
                </c:pt>
                <c:pt idx="211">
                  <c:v>3.4077567450354884</c:v>
                </c:pt>
                <c:pt idx="212">
                  <c:v>3.4544999412295674</c:v>
                </c:pt>
                <c:pt idx="213">
                  <c:v>3.4851434791433866</c:v>
                </c:pt>
                <c:pt idx="214">
                  <c:v>3.1401490812370727</c:v>
                </c:pt>
                <c:pt idx="215">
                  <c:v>3.371311331738136</c:v>
                </c:pt>
                <c:pt idx="216">
                  <c:v>3.3199218618072428</c:v>
                </c:pt>
                <c:pt idx="217">
                  <c:v>3.3668733239232602</c:v>
                </c:pt>
                <c:pt idx="218">
                  <c:v>3.3806235031419209</c:v>
                </c:pt>
                <c:pt idx="219">
                  <c:v>3.4062985089923252</c:v>
                </c:pt>
                <c:pt idx="220">
                  <c:v>3.4030058321346033</c:v>
                </c:pt>
                <c:pt idx="221">
                  <c:v>3.4348670906061463</c:v>
                </c:pt>
                <c:pt idx="222">
                  <c:v>3.404240661443465</c:v>
                </c:pt>
                <c:pt idx="223">
                  <c:v>3.4089535157249915</c:v>
                </c:pt>
                <c:pt idx="224">
                  <c:v>3.3819731129112762</c:v>
                </c:pt>
                <c:pt idx="225">
                  <c:v>3.3855106924828156</c:v>
                </c:pt>
                <c:pt idx="226">
                  <c:v>3.4094143114842326</c:v>
                </c:pt>
                <c:pt idx="227">
                  <c:v>3.423784865423432</c:v>
                </c:pt>
                <c:pt idx="228">
                  <c:v>3.421847390960342</c:v>
                </c:pt>
                <c:pt idx="229">
                  <c:v>3.4182566957300842</c:v>
                </c:pt>
                <c:pt idx="230">
                  <c:v>3.4162297209277601</c:v>
                </c:pt>
                <c:pt idx="231">
                  <c:v>3.4092716341950178</c:v>
                </c:pt>
                <c:pt idx="232">
                  <c:v>3.4230640276642523</c:v>
                </c:pt>
                <c:pt idx="233">
                  <c:v>3.4385563124379308</c:v>
                </c:pt>
                <c:pt idx="234">
                  <c:v>3.4359933304789467</c:v>
                </c:pt>
                <c:pt idx="235">
                  <c:v>3.4423716943595668</c:v>
                </c:pt>
                <c:pt idx="236">
                  <c:v>3.4265897497474769</c:v>
                </c:pt>
                <c:pt idx="237">
                  <c:v>3.4268833658433175</c:v>
                </c:pt>
                <c:pt idx="238">
                  <c:v>3.4288876117567977</c:v>
                </c:pt>
                <c:pt idx="239">
                  <c:v>3.418796947618695</c:v>
                </c:pt>
                <c:pt idx="240">
                  <c:v>3.4119793539446985</c:v>
                </c:pt>
                <c:pt idx="241">
                  <c:v>3.397516216746276</c:v>
                </c:pt>
                <c:pt idx="242">
                  <c:v>3.3939979750842477</c:v>
                </c:pt>
                <c:pt idx="243">
                  <c:v>3.382554216317605</c:v>
                </c:pt>
                <c:pt idx="244">
                  <c:v>3.3574850459823229</c:v>
                </c:pt>
                <c:pt idx="245">
                  <c:v>3.3544671809327324</c:v>
                </c:pt>
                <c:pt idx="246">
                  <c:v>3.3511556652540757</c:v>
                </c:pt>
                <c:pt idx="247">
                  <c:v>3.3405924032382881</c:v>
                </c:pt>
                <c:pt idx="248">
                  <c:v>3.3433861499832926</c:v>
                </c:pt>
                <c:pt idx="249">
                  <c:v>3.3461650874471709</c:v>
                </c:pt>
                <c:pt idx="250">
                  <c:v>3.3499486986326992</c:v>
                </c:pt>
                <c:pt idx="251">
                  <c:v>3.3439206300893032</c:v>
                </c:pt>
                <c:pt idx="252">
                  <c:v>3.3522084757537618</c:v>
                </c:pt>
                <c:pt idx="253">
                  <c:v>3.3262791554707491</c:v>
                </c:pt>
                <c:pt idx="254">
                  <c:v>3.3297055181195572</c:v>
                </c:pt>
                <c:pt idx="255">
                  <c:v>3.3698493196352119</c:v>
                </c:pt>
                <c:pt idx="256">
                  <c:v>3.3913144148266166</c:v>
                </c:pt>
                <c:pt idx="257">
                  <c:v>3.3970597523755384</c:v>
                </c:pt>
                <c:pt idx="258">
                  <c:v>3.4108010431671585</c:v>
                </c:pt>
                <c:pt idx="259">
                  <c:v>3.404601388568627</c:v>
                </c:pt>
                <c:pt idx="260">
                  <c:v>3.3963210893659364</c:v>
                </c:pt>
                <c:pt idx="261">
                  <c:v>3.3713359601571127</c:v>
                </c:pt>
                <c:pt idx="262">
                  <c:v>3.3869555753382401</c:v>
                </c:pt>
                <c:pt idx="263">
                  <c:v>3.3644256939728714</c:v>
                </c:pt>
                <c:pt idx="264">
                  <c:v>3.3592869961888097</c:v>
                </c:pt>
                <c:pt idx="265">
                  <c:v>3.3735403502491899</c:v>
                </c:pt>
                <c:pt idx="266">
                  <c:v>3.3623620234261615</c:v>
                </c:pt>
                <c:pt idx="267">
                  <c:v>3.3537371736498431</c:v>
                </c:pt>
                <c:pt idx="268">
                  <c:v>3.3574768706077571</c:v>
                </c:pt>
                <c:pt idx="269">
                  <c:v>3.3526385618617378</c:v>
                </c:pt>
                <c:pt idx="270">
                  <c:v>3.3486206335893405</c:v>
                </c:pt>
                <c:pt idx="271">
                  <c:v>3.3393002407143424</c:v>
                </c:pt>
                <c:pt idx="272">
                  <c:v>3.3502956402526047</c:v>
                </c:pt>
                <c:pt idx="273">
                  <c:v>3.3464657446589534</c:v>
                </c:pt>
                <c:pt idx="274">
                  <c:v>3.3523556639297367</c:v>
                </c:pt>
                <c:pt idx="275">
                  <c:v>3.3477699089899007</c:v>
                </c:pt>
                <c:pt idx="276">
                  <c:v>3.3493914054041358</c:v>
                </c:pt>
                <c:pt idx="277">
                  <c:v>3.3503941730609377</c:v>
                </c:pt>
                <c:pt idx="278">
                  <c:v>3.3547863951160917</c:v>
                </c:pt>
                <c:pt idx="279">
                  <c:v>3.3580615074626574</c:v>
                </c:pt>
                <c:pt idx="280">
                  <c:v>3.3477440518505039</c:v>
                </c:pt>
                <c:pt idx="281">
                  <c:v>3.3405781641075918</c:v>
                </c:pt>
                <c:pt idx="282">
                  <c:v>3.3470556320844933</c:v>
                </c:pt>
                <c:pt idx="283">
                  <c:v>3.3344570358431587</c:v>
                </c:pt>
                <c:pt idx="284">
                  <c:v>3.3533677419312085</c:v>
                </c:pt>
                <c:pt idx="285">
                  <c:v>3.3367404946093662</c:v>
                </c:pt>
                <c:pt idx="286">
                  <c:v>3.3541192415676342</c:v>
                </c:pt>
                <c:pt idx="287">
                  <c:v>3.3369614890571135</c:v>
                </c:pt>
                <c:pt idx="288">
                  <c:v>3.328196477997071</c:v>
                </c:pt>
                <c:pt idx="289">
                  <c:v>3.3244376431763762</c:v>
                </c:pt>
                <c:pt idx="290">
                  <c:v>3.3337015151622635</c:v>
                </c:pt>
                <c:pt idx="291">
                  <c:v>3.3274300991001913</c:v>
                </c:pt>
                <c:pt idx="292">
                  <c:v>3.3392911441909834</c:v>
                </c:pt>
                <c:pt idx="293">
                  <c:v>3.3394587840813768</c:v>
                </c:pt>
                <c:pt idx="294">
                  <c:v>3.3491582744660167</c:v>
                </c:pt>
                <c:pt idx="295">
                  <c:v>3.3824870387439749</c:v>
                </c:pt>
                <c:pt idx="296">
                  <c:v>3.3712773510279495</c:v>
                </c:pt>
                <c:pt idx="297">
                  <c:v>3.2837196775745938</c:v>
                </c:pt>
                <c:pt idx="298">
                  <c:v>3.2925751720062495</c:v>
                </c:pt>
                <c:pt idx="299">
                  <c:v>3.5289555512928135</c:v>
                </c:pt>
                <c:pt idx="300">
                  <c:v>3.5528337074345688</c:v>
                </c:pt>
                <c:pt idx="301">
                  <c:v>3.3057138039135152</c:v>
                </c:pt>
                <c:pt idx="302">
                  <c:v>3.1815889655477583</c:v>
                </c:pt>
                <c:pt idx="303">
                  <c:v>3.473867658724783</c:v>
                </c:pt>
                <c:pt idx="304">
                  <c:v>3.7430178093481885</c:v>
                </c:pt>
                <c:pt idx="305">
                  <c:v>3.451351273289009</c:v>
                </c:pt>
                <c:pt idx="306">
                  <c:v>3.3566539673351627</c:v>
                </c:pt>
                <c:pt idx="307">
                  <c:v>3.2870765246469893</c:v>
                </c:pt>
                <c:pt idx="308">
                  <c:v>3.2690098434193362</c:v>
                </c:pt>
                <c:pt idx="309">
                  <c:v>3.2487814011907497</c:v>
                </c:pt>
                <c:pt idx="310">
                  <c:v>3.2802400954746846</c:v>
                </c:pt>
                <c:pt idx="311">
                  <c:v>3.3530039715736852</c:v>
                </c:pt>
                <c:pt idx="312">
                  <c:v>3.2599865514193636</c:v>
                </c:pt>
                <c:pt idx="313">
                  <c:v>3.2263719183914565</c:v>
                </c:pt>
                <c:pt idx="314">
                  <c:v>3.124790456014539</c:v>
                </c:pt>
                <c:pt idx="315">
                  <c:v>3.090375243830989</c:v>
                </c:pt>
                <c:pt idx="316">
                  <c:v>3.040387922626719</c:v>
                </c:pt>
                <c:pt idx="317">
                  <c:v>2.9811589552761104</c:v>
                </c:pt>
                <c:pt idx="318">
                  <c:v>2.9468333677628293</c:v>
                </c:pt>
                <c:pt idx="319">
                  <c:v>2.9460887791432158</c:v>
                </c:pt>
                <c:pt idx="320">
                  <c:v>2.8926802070430706</c:v>
                </c:pt>
                <c:pt idx="321">
                  <c:v>2.8702749835522328</c:v>
                </c:pt>
                <c:pt idx="322">
                  <c:v>2.8496061652504965</c:v>
                </c:pt>
                <c:pt idx="323">
                  <c:v>2.834438849679759</c:v>
                </c:pt>
                <c:pt idx="324">
                  <c:v>2.800183332307959</c:v>
                </c:pt>
                <c:pt idx="325">
                  <c:v>2.7769913563190349</c:v>
                </c:pt>
                <c:pt idx="326">
                  <c:v>2.7458316492467616</c:v>
                </c:pt>
                <c:pt idx="327">
                  <c:v>2.6912248627107305</c:v>
                </c:pt>
                <c:pt idx="328">
                  <c:v>2.7252860794121947</c:v>
                </c:pt>
                <c:pt idx="329">
                  <c:v>2.804648440728331</c:v>
                </c:pt>
                <c:pt idx="330">
                  <c:v>2.8049199357788552</c:v>
                </c:pt>
                <c:pt idx="331">
                  <c:v>2.7477051504444234</c:v>
                </c:pt>
                <c:pt idx="332">
                  <c:v>2.745001861728213</c:v>
                </c:pt>
                <c:pt idx="333">
                  <c:v>2.7440741182758455</c:v>
                </c:pt>
                <c:pt idx="334">
                  <c:v>2.7172187989642174</c:v>
                </c:pt>
                <c:pt idx="335">
                  <c:v>2.7788216481367654</c:v>
                </c:pt>
                <c:pt idx="336">
                  <c:v>2.7985206703477599</c:v>
                </c:pt>
                <c:pt idx="337">
                  <c:v>2.814442568932312</c:v>
                </c:pt>
                <c:pt idx="338">
                  <c:v>2.824657438194814</c:v>
                </c:pt>
                <c:pt idx="339">
                  <c:v>2.825370112578216</c:v>
                </c:pt>
                <c:pt idx="340">
                  <c:v>2.8440869969552236</c:v>
                </c:pt>
                <c:pt idx="341">
                  <c:v>2.8097300037056132</c:v>
                </c:pt>
                <c:pt idx="342">
                  <c:v>2.7871952108220848</c:v>
                </c:pt>
                <c:pt idx="343">
                  <c:v>2.7959045083553238</c:v>
                </c:pt>
                <c:pt idx="344">
                  <c:v>2.8088638210758972</c:v>
                </c:pt>
                <c:pt idx="345">
                  <c:v>2.7754923354253704</c:v>
                </c:pt>
                <c:pt idx="346">
                  <c:v>2.8226022071759269</c:v>
                </c:pt>
                <c:pt idx="347">
                  <c:v>2.8579453451411143</c:v>
                </c:pt>
                <c:pt idx="348">
                  <c:v>2.8877178922411302</c:v>
                </c:pt>
                <c:pt idx="349">
                  <c:v>2.8961356759000365</c:v>
                </c:pt>
                <c:pt idx="350">
                  <c:v>2.8896778927582294</c:v>
                </c:pt>
                <c:pt idx="351">
                  <c:v>2.9168718052683338</c:v>
                </c:pt>
                <c:pt idx="352">
                  <c:v>2.8853512684702034</c:v>
                </c:pt>
                <c:pt idx="353">
                  <c:v>2.9063460200385913</c:v>
                </c:pt>
                <c:pt idx="354">
                  <c:v>2.9172774545234472</c:v>
                </c:pt>
                <c:pt idx="355">
                  <c:v>2.9094603047509318</c:v>
                </c:pt>
                <c:pt idx="356">
                  <c:v>2.8910775406148317</c:v>
                </c:pt>
                <c:pt idx="357">
                  <c:v>2.9241855342139367</c:v>
                </c:pt>
                <c:pt idx="358">
                  <c:v>2.9319683865864983</c:v>
                </c:pt>
                <c:pt idx="359">
                  <c:v>2.9059962089827471</c:v>
                </c:pt>
                <c:pt idx="360">
                  <c:v>2.8825581063830805</c:v>
                </c:pt>
                <c:pt idx="361">
                  <c:v>2.8949974230060862</c:v>
                </c:pt>
                <c:pt idx="362">
                  <c:v>2.9563126394407568</c:v>
                </c:pt>
                <c:pt idx="363">
                  <c:v>2.94789612043955</c:v>
                </c:pt>
                <c:pt idx="364">
                  <c:v>2.94258847115906</c:v>
                </c:pt>
                <c:pt idx="365">
                  <c:v>2.9323149908397164</c:v>
                </c:pt>
                <c:pt idx="366">
                  <c:v>2.9399732742835907</c:v>
                </c:pt>
                <c:pt idx="367">
                  <c:v>2.9252245124776817</c:v>
                </c:pt>
                <c:pt idx="368">
                  <c:v>2.8842732362727417</c:v>
                </c:pt>
                <c:pt idx="369">
                  <c:v>2.8824926432954805</c:v>
                </c:pt>
                <c:pt idx="370">
                  <c:v>2.8648466717119234</c:v>
                </c:pt>
                <c:pt idx="371">
                  <c:v>2.8835895431003924</c:v>
                </c:pt>
                <c:pt idx="372">
                  <c:v>2.8751722814026994</c:v>
                </c:pt>
                <c:pt idx="373">
                  <c:v>2.889722586133221</c:v>
                </c:pt>
                <c:pt idx="374">
                  <c:v>2.925270277031061</c:v>
                </c:pt>
                <c:pt idx="375">
                  <c:v>2.9193024588162286</c:v>
                </c:pt>
                <c:pt idx="376">
                  <c:v>2.937156527251251</c:v>
                </c:pt>
                <c:pt idx="377">
                  <c:v>2.9319967043413828</c:v>
                </c:pt>
                <c:pt idx="378">
                  <c:v>2.9470848429366692</c:v>
                </c:pt>
                <c:pt idx="379">
                  <c:v>2.9384012577922278</c:v>
                </c:pt>
                <c:pt idx="380">
                  <c:v>2.9487807905670689</c:v>
                </c:pt>
                <c:pt idx="381">
                  <c:v>2.9372767557168231</c:v>
                </c:pt>
                <c:pt idx="382">
                  <c:v>2.9571791495108521</c:v>
                </c:pt>
                <c:pt idx="383">
                  <c:v>2.9388417217628433</c:v>
                </c:pt>
                <c:pt idx="384">
                  <c:v>2.9757413969077033</c:v>
                </c:pt>
                <c:pt idx="385">
                  <c:v>2.9823704208445325</c:v>
                </c:pt>
                <c:pt idx="386">
                  <c:v>2.9759668116031319</c:v>
                </c:pt>
                <c:pt idx="387">
                  <c:v>2.9350194190220975</c:v>
                </c:pt>
                <c:pt idx="388">
                  <c:v>2.9273201687956272</c:v>
                </c:pt>
                <c:pt idx="389">
                  <c:v>2.9312475056481815</c:v>
                </c:pt>
                <c:pt idx="390">
                  <c:v>2.9404108115316792</c:v>
                </c:pt>
                <c:pt idx="391">
                  <c:v>2.9377082968857051</c:v>
                </c:pt>
                <c:pt idx="392">
                  <c:v>2.898902117073813</c:v>
                </c:pt>
                <c:pt idx="393">
                  <c:v>2.89842828410104</c:v>
                </c:pt>
                <c:pt idx="394">
                  <c:v>2.8605875920492205</c:v>
                </c:pt>
                <c:pt idx="395">
                  <c:v>2.8457065459843469</c:v>
                </c:pt>
                <c:pt idx="396">
                  <c:v>2.8805682582849697</c:v>
                </c:pt>
                <c:pt idx="397">
                  <c:v>2.9371967550060858</c:v>
                </c:pt>
                <c:pt idx="398">
                  <c:v>2.8694545429587155</c:v>
                </c:pt>
                <c:pt idx="399">
                  <c:v>2.8843138133953934</c:v>
                </c:pt>
                <c:pt idx="400">
                  <c:v>2.8678462603697912</c:v>
                </c:pt>
                <c:pt idx="401">
                  <c:v>2.8804019405420656</c:v>
                </c:pt>
                <c:pt idx="402">
                  <c:v>2.8821651176856364</c:v>
                </c:pt>
                <c:pt idx="403">
                  <c:v>2.8748597547736137</c:v>
                </c:pt>
                <c:pt idx="404">
                  <c:v>2.8730742727573833</c:v>
                </c:pt>
                <c:pt idx="405">
                  <c:v>2.8689687279609539</c:v>
                </c:pt>
                <c:pt idx="406">
                  <c:v>2.8951349936289885</c:v>
                </c:pt>
                <c:pt idx="407">
                  <c:v>2.8806562780454019</c:v>
                </c:pt>
                <c:pt idx="408">
                  <c:v>2.903335614796255</c:v>
                </c:pt>
                <c:pt idx="409">
                  <c:v>2.9468086242604783</c:v>
                </c:pt>
                <c:pt idx="410">
                  <c:v>2.8992954759962259</c:v>
                </c:pt>
              </c:numCache>
            </c:numRef>
          </c:xVal>
          <c:yVal>
            <c:numRef>
              <c:f>'015C'!$J$13:$J$903</c:f>
              <c:numCache>
                <c:formatCode>0.0</c:formatCode>
                <c:ptCount val="891"/>
                <c:pt idx="0">
                  <c:v>-0.4</c:v>
                </c:pt>
                <c:pt idx="1">
                  <c:v>-0.56404199475065619</c:v>
                </c:pt>
                <c:pt idx="2">
                  <c:v>-0.72808398950131237</c:v>
                </c:pt>
                <c:pt idx="3">
                  <c:v>-0.89212598425196843</c:v>
                </c:pt>
                <c:pt idx="4">
                  <c:v>-1.0561679790026246</c:v>
                </c:pt>
                <c:pt idx="5">
                  <c:v>-1.2202099737532808</c:v>
                </c:pt>
                <c:pt idx="6">
                  <c:v>-1.3842519685039369</c:v>
                </c:pt>
                <c:pt idx="7">
                  <c:v>-1.5482939632545931</c:v>
                </c:pt>
                <c:pt idx="8">
                  <c:v>-1.7123359580052493</c:v>
                </c:pt>
                <c:pt idx="9">
                  <c:v>-1.8763779527559055</c:v>
                </c:pt>
                <c:pt idx="10">
                  <c:v>-2.0404199475065616</c:v>
                </c:pt>
                <c:pt idx="11">
                  <c:v>-2.2044619422572178</c:v>
                </c:pt>
                <c:pt idx="12">
                  <c:v>-2.368503937007874</c:v>
                </c:pt>
                <c:pt idx="13">
                  <c:v>-2.5325459317585302</c:v>
                </c:pt>
                <c:pt idx="14">
                  <c:v>-2.6965879265091859</c:v>
                </c:pt>
                <c:pt idx="15">
                  <c:v>-2.8606299212598425</c:v>
                </c:pt>
                <c:pt idx="16">
                  <c:v>-3.0246719160104987</c:v>
                </c:pt>
                <c:pt idx="17">
                  <c:v>-3.1887139107611544</c:v>
                </c:pt>
                <c:pt idx="18">
                  <c:v>-3.352755905511811</c:v>
                </c:pt>
                <c:pt idx="19">
                  <c:v>-3.5167979002624667</c:v>
                </c:pt>
                <c:pt idx="20">
                  <c:v>-3.6808398950131229</c:v>
                </c:pt>
                <c:pt idx="21">
                  <c:v>-3.8448818897637795</c:v>
                </c:pt>
                <c:pt idx="22">
                  <c:v>-4.0089238845144362</c:v>
                </c:pt>
                <c:pt idx="23">
                  <c:v>-4.1729658792650914</c:v>
                </c:pt>
                <c:pt idx="24">
                  <c:v>-4.3370078740157476</c:v>
                </c:pt>
                <c:pt idx="25">
                  <c:v>-4.5010498687664047</c:v>
                </c:pt>
                <c:pt idx="26">
                  <c:v>-4.6650918635170608</c:v>
                </c:pt>
                <c:pt idx="27">
                  <c:v>-4.829133858267717</c:v>
                </c:pt>
                <c:pt idx="28">
                  <c:v>-4.9931758530183723</c:v>
                </c:pt>
                <c:pt idx="29">
                  <c:v>-5.1572178477690285</c:v>
                </c:pt>
                <c:pt idx="30">
                  <c:v>-5.3212598425196855</c:v>
                </c:pt>
                <c:pt idx="31">
                  <c:v>-5.4853018372703417</c:v>
                </c:pt>
                <c:pt idx="32">
                  <c:v>-5.6493438320209979</c:v>
                </c:pt>
                <c:pt idx="33">
                  <c:v>-5.8133858267716532</c:v>
                </c:pt>
                <c:pt idx="34">
                  <c:v>-5.9774278215223093</c:v>
                </c:pt>
                <c:pt idx="35">
                  <c:v>-6.1414698162729655</c:v>
                </c:pt>
                <c:pt idx="36">
                  <c:v>-6.3055118110236226</c:v>
                </c:pt>
                <c:pt idx="37">
                  <c:v>-6.4695538057742787</c:v>
                </c:pt>
                <c:pt idx="38">
                  <c:v>-6.633595800524934</c:v>
                </c:pt>
                <c:pt idx="39">
                  <c:v>-6.7976377952755902</c:v>
                </c:pt>
                <c:pt idx="40">
                  <c:v>-6.9616797900262464</c:v>
                </c:pt>
                <c:pt idx="41">
                  <c:v>-7.1257217847769025</c:v>
                </c:pt>
                <c:pt idx="42">
                  <c:v>-7.2897637795275596</c:v>
                </c:pt>
                <c:pt idx="43">
                  <c:v>-7.4538057742782149</c:v>
                </c:pt>
                <c:pt idx="44">
                  <c:v>-7.617847769028872</c:v>
                </c:pt>
                <c:pt idx="45">
                  <c:v>-7.7818897637795272</c:v>
                </c:pt>
                <c:pt idx="46">
                  <c:v>-7.9459317585301834</c:v>
                </c:pt>
                <c:pt idx="47">
                  <c:v>-8.1099737532808405</c:v>
                </c:pt>
                <c:pt idx="48">
                  <c:v>-8.2740157480314949</c:v>
                </c:pt>
                <c:pt idx="49">
                  <c:v>-8.4380577427821528</c:v>
                </c:pt>
                <c:pt idx="50">
                  <c:v>-8.602099737532809</c:v>
                </c:pt>
                <c:pt idx="51">
                  <c:v>-8.7661417322834634</c:v>
                </c:pt>
                <c:pt idx="52">
                  <c:v>-8.9301837270341213</c:v>
                </c:pt>
                <c:pt idx="53">
                  <c:v>-9.0942257217847757</c:v>
                </c:pt>
                <c:pt idx="54">
                  <c:v>-9.2582677165354337</c:v>
                </c:pt>
                <c:pt idx="55">
                  <c:v>-9.4223097112860899</c:v>
                </c:pt>
                <c:pt idx="56">
                  <c:v>-9.5863517060367442</c:v>
                </c:pt>
                <c:pt idx="57">
                  <c:v>-9.7503937007874022</c:v>
                </c:pt>
                <c:pt idx="58">
                  <c:v>-9.9144356955380566</c:v>
                </c:pt>
                <c:pt idx="59">
                  <c:v>-10.078477690288715</c:v>
                </c:pt>
                <c:pt idx="60">
                  <c:v>-10.242519685039371</c:v>
                </c:pt>
                <c:pt idx="61">
                  <c:v>-10.406561679790025</c:v>
                </c:pt>
                <c:pt idx="62">
                  <c:v>-10.570603674540683</c:v>
                </c:pt>
                <c:pt idx="63">
                  <c:v>-10.734645669291337</c:v>
                </c:pt>
                <c:pt idx="64">
                  <c:v>-10.898687664041995</c:v>
                </c:pt>
                <c:pt idx="65">
                  <c:v>-11.062729658792652</c:v>
                </c:pt>
                <c:pt idx="66">
                  <c:v>-11.226771653543306</c:v>
                </c:pt>
                <c:pt idx="67">
                  <c:v>-11.390813648293964</c:v>
                </c:pt>
                <c:pt idx="68">
                  <c:v>-11.554855643044618</c:v>
                </c:pt>
                <c:pt idx="69">
                  <c:v>-11.718897637795276</c:v>
                </c:pt>
                <c:pt idx="70">
                  <c:v>-11.882939632545931</c:v>
                </c:pt>
                <c:pt idx="71">
                  <c:v>-12.046981627296587</c:v>
                </c:pt>
                <c:pt idx="72">
                  <c:v>-12.211023622047245</c:v>
                </c:pt>
                <c:pt idx="73">
                  <c:v>-12.375065616797899</c:v>
                </c:pt>
                <c:pt idx="74">
                  <c:v>-12.539107611548557</c:v>
                </c:pt>
                <c:pt idx="75">
                  <c:v>-12.703149606299212</c:v>
                </c:pt>
                <c:pt idx="76">
                  <c:v>-12.867191601049868</c:v>
                </c:pt>
                <c:pt idx="77">
                  <c:v>-13.031233595800526</c:v>
                </c:pt>
                <c:pt idx="78">
                  <c:v>-13.19527559055118</c:v>
                </c:pt>
                <c:pt idx="79">
                  <c:v>-13.359317585301838</c:v>
                </c:pt>
                <c:pt idx="80">
                  <c:v>-13.523359580052492</c:v>
                </c:pt>
                <c:pt idx="81">
                  <c:v>-13.687401574803149</c:v>
                </c:pt>
                <c:pt idx="82">
                  <c:v>-13.851443569553805</c:v>
                </c:pt>
                <c:pt idx="83">
                  <c:v>-14.015485564304463</c:v>
                </c:pt>
                <c:pt idx="84">
                  <c:v>-14.179527559055119</c:v>
                </c:pt>
                <c:pt idx="85">
                  <c:v>-14.343569553805773</c:v>
                </c:pt>
                <c:pt idx="86">
                  <c:v>-14.507611548556429</c:v>
                </c:pt>
                <c:pt idx="87">
                  <c:v>-14.671653543307086</c:v>
                </c:pt>
                <c:pt idx="88">
                  <c:v>-14.835695538057744</c:v>
                </c:pt>
                <c:pt idx="89">
                  <c:v>-14.9997375328084</c:v>
                </c:pt>
                <c:pt idx="90">
                  <c:v>-15.163779527559054</c:v>
                </c:pt>
                <c:pt idx="91">
                  <c:v>-15.32782152230971</c:v>
                </c:pt>
                <c:pt idx="92">
                  <c:v>-15.491863517060366</c:v>
                </c:pt>
                <c:pt idx="93">
                  <c:v>-15.655905511811024</c:v>
                </c:pt>
                <c:pt idx="94">
                  <c:v>-15.819947506561681</c:v>
                </c:pt>
                <c:pt idx="95">
                  <c:v>-15.983989501312335</c:v>
                </c:pt>
                <c:pt idx="96">
                  <c:v>-16.148031496062991</c:v>
                </c:pt>
                <c:pt idx="97">
                  <c:v>-16.312073490813646</c:v>
                </c:pt>
                <c:pt idx="98">
                  <c:v>-16.476115485564303</c:v>
                </c:pt>
                <c:pt idx="99">
                  <c:v>-16.640157480314958</c:v>
                </c:pt>
                <c:pt idx="100">
                  <c:v>-16.804199475065616</c:v>
                </c:pt>
                <c:pt idx="101">
                  <c:v>-16.96824146981627</c:v>
                </c:pt>
                <c:pt idx="102">
                  <c:v>-17.132283464566925</c:v>
                </c:pt>
                <c:pt idx="103">
                  <c:v>-17.296325459317583</c:v>
                </c:pt>
                <c:pt idx="104">
                  <c:v>-17.460367454068241</c:v>
                </c:pt>
                <c:pt idx="105">
                  <c:v>-17.624409448818895</c:v>
                </c:pt>
                <c:pt idx="106">
                  <c:v>-17.788451443569549</c:v>
                </c:pt>
                <c:pt idx="107">
                  <c:v>-17.952493438320207</c:v>
                </c:pt>
                <c:pt idx="108">
                  <c:v>-18.116535433070865</c:v>
                </c:pt>
                <c:pt idx="109">
                  <c:v>-18.28057742782152</c:v>
                </c:pt>
                <c:pt idx="110">
                  <c:v>-18.444619422572178</c:v>
                </c:pt>
                <c:pt idx="111">
                  <c:v>-18.608661417322832</c:v>
                </c:pt>
                <c:pt idx="112">
                  <c:v>-18.772703412073486</c:v>
                </c:pt>
                <c:pt idx="113">
                  <c:v>-18.936745406824144</c:v>
                </c:pt>
                <c:pt idx="114">
                  <c:v>-19.100787401574802</c:v>
                </c:pt>
                <c:pt idx="115">
                  <c:v>-19.264829396325457</c:v>
                </c:pt>
                <c:pt idx="116">
                  <c:v>-19.428871391076111</c:v>
                </c:pt>
                <c:pt idx="117">
                  <c:v>-19.592913385826769</c:v>
                </c:pt>
                <c:pt idx="118">
                  <c:v>-19.756955380577427</c:v>
                </c:pt>
                <c:pt idx="119">
                  <c:v>-19.920997375328081</c:v>
                </c:pt>
                <c:pt idx="120">
                  <c:v>-20.085039370078739</c:v>
                </c:pt>
                <c:pt idx="121">
                  <c:v>-20.249081364829394</c:v>
                </c:pt>
                <c:pt idx="122">
                  <c:v>-20.413123359580048</c:v>
                </c:pt>
                <c:pt idx="123">
                  <c:v>-20.577165354330706</c:v>
                </c:pt>
                <c:pt idx="124">
                  <c:v>-20.741207349081364</c:v>
                </c:pt>
                <c:pt idx="125">
                  <c:v>-20.905249343832018</c:v>
                </c:pt>
                <c:pt idx="126">
                  <c:v>-21.069291338582673</c:v>
                </c:pt>
                <c:pt idx="127">
                  <c:v>-21.233333333333331</c:v>
                </c:pt>
                <c:pt idx="128">
                  <c:v>-21.397375328083989</c:v>
                </c:pt>
                <c:pt idx="129">
                  <c:v>-21.561417322834643</c:v>
                </c:pt>
                <c:pt idx="130">
                  <c:v>-21.725459317585301</c:v>
                </c:pt>
                <c:pt idx="131">
                  <c:v>-21.889501312335955</c:v>
                </c:pt>
                <c:pt idx="132">
                  <c:v>-22.05354330708661</c:v>
                </c:pt>
                <c:pt idx="133">
                  <c:v>-22.217585301837268</c:v>
                </c:pt>
                <c:pt idx="134">
                  <c:v>-22.381627296587926</c:v>
                </c:pt>
                <c:pt idx="135">
                  <c:v>-22.54566929133858</c:v>
                </c:pt>
                <c:pt idx="136">
                  <c:v>-22.709711286089235</c:v>
                </c:pt>
                <c:pt idx="137">
                  <c:v>-22.873753280839892</c:v>
                </c:pt>
                <c:pt idx="138">
                  <c:v>-23.03779527559055</c:v>
                </c:pt>
                <c:pt idx="139">
                  <c:v>-23.201837270341205</c:v>
                </c:pt>
                <c:pt idx="140">
                  <c:v>-23.365879265091859</c:v>
                </c:pt>
                <c:pt idx="141">
                  <c:v>-23.529921259842517</c:v>
                </c:pt>
                <c:pt idx="142">
                  <c:v>-23.693963254593172</c:v>
                </c:pt>
                <c:pt idx="143">
                  <c:v>-23.858005249343829</c:v>
                </c:pt>
                <c:pt idx="144">
                  <c:v>-24.022047244094487</c:v>
                </c:pt>
                <c:pt idx="145">
                  <c:v>-24.186089238845142</c:v>
                </c:pt>
                <c:pt idx="146">
                  <c:v>-24.350131233595796</c:v>
                </c:pt>
                <c:pt idx="147">
                  <c:v>-24.514173228346454</c:v>
                </c:pt>
                <c:pt idx="148">
                  <c:v>-24.678215223097112</c:v>
                </c:pt>
                <c:pt idx="149">
                  <c:v>-24.842257217847767</c:v>
                </c:pt>
                <c:pt idx="150">
                  <c:v>-25.006299212598421</c:v>
                </c:pt>
                <c:pt idx="151">
                  <c:v>-25.170341207349079</c:v>
                </c:pt>
                <c:pt idx="152">
                  <c:v>-25.334383202099733</c:v>
                </c:pt>
                <c:pt idx="153">
                  <c:v>-25.498425196850391</c:v>
                </c:pt>
                <c:pt idx="154">
                  <c:v>-25.662467191601049</c:v>
                </c:pt>
                <c:pt idx="155">
                  <c:v>-25.826509186351704</c:v>
                </c:pt>
                <c:pt idx="156">
                  <c:v>-25.990551181102358</c:v>
                </c:pt>
                <c:pt idx="157">
                  <c:v>-26.154593175853016</c:v>
                </c:pt>
                <c:pt idx="158">
                  <c:v>-26.318635170603674</c:v>
                </c:pt>
                <c:pt idx="159">
                  <c:v>-26.482677165354328</c:v>
                </c:pt>
                <c:pt idx="160">
                  <c:v>-26.646719160104983</c:v>
                </c:pt>
                <c:pt idx="161">
                  <c:v>-26.810761154855644</c:v>
                </c:pt>
                <c:pt idx="162">
                  <c:v>-26.974803149606295</c:v>
                </c:pt>
                <c:pt idx="163">
                  <c:v>-27.138845144356953</c:v>
                </c:pt>
                <c:pt idx="164">
                  <c:v>-27.302887139107607</c:v>
                </c:pt>
                <c:pt idx="165">
                  <c:v>-27.466929133858265</c:v>
                </c:pt>
                <c:pt idx="166">
                  <c:v>-27.630971128608923</c:v>
                </c:pt>
                <c:pt idx="167">
                  <c:v>-27.795013123359578</c:v>
                </c:pt>
                <c:pt idx="168">
                  <c:v>-27.959055118110236</c:v>
                </c:pt>
                <c:pt idx="169">
                  <c:v>-28.123097112860886</c:v>
                </c:pt>
                <c:pt idx="170">
                  <c:v>-28.287139107611544</c:v>
                </c:pt>
                <c:pt idx="171">
                  <c:v>-28.451181102362206</c:v>
                </c:pt>
                <c:pt idx="172">
                  <c:v>-28.615223097112857</c:v>
                </c:pt>
                <c:pt idx="173">
                  <c:v>-28.779265091863515</c:v>
                </c:pt>
                <c:pt idx="174">
                  <c:v>-28.943307086614169</c:v>
                </c:pt>
                <c:pt idx="175">
                  <c:v>-29.107349081364827</c:v>
                </c:pt>
                <c:pt idx="176">
                  <c:v>-29.271391076115485</c:v>
                </c:pt>
                <c:pt idx="177">
                  <c:v>-29.435433070866139</c:v>
                </c:pt>
                <c:pt idx="178">
                  <c:v>-29.599475065616797</c:v>
                </c:pt>
                <c:pt idx="179">
                  <c:v>-29.763517060367448</c:v>
                </c:pt>
                <c:pt idx="180">
                  <c:v>-29.927559055118106</c:v>
                </c:pt>
                <c:pt idx="181">
                  <c:v>-30.091601049868764</c:v>
                </c:pt>
                <c:pt idx="182">
                  <c:v>-30.255643044619418</c:v>
                </c:pt>
                <c:pt idx="183">
                  <c:v>-30.419685039370076</c:v>
                </c:pt>
                <c:pt idx="184">
                  <c:v>-30.583727034120731</c:v>
                </c:pt>
                <c:pt idx="185">
                  <c:v>-30.747769028871389</c:v>
                </c:pt>
                <c:pt idx="186">
                  <c:v>-30.911811023622047</c:v>
                </c:pt>
                <c:pt idx="187">
                  <c:v>-31.075853018372698</c:v>
                </c:pt>
                <c:pt idx="188">
                  <c:v>-31.239895013123359</c:v>
                </c:pt>
                <c:pt idx="189">
                  <c:v>-31.40393700787401</c:v>
                </c:pt>
                <c:pt idx="190">
                  <c:v>-31.567979002624668</c:v>
                </c:pt>
                <c:pt idx="191">
                  <c:v>-31.732020997375326</c:v>
                </c:pt>
                <c:pt idx="192">
                  <c:v>-31.89606299212598</c:v>
                </c:pt>
                <c:pt idx="193">
                  <c:v>-32.060104986876638</c:v>
                </c:pt>
                <c:pt idx="194">
                  <c:v>-32.224146981627293</c:v>
                </c:pt>
                <c:pt idx="195">
                  <c:v>-32.388188976377954</c:v>
                </c:pt>
                <c:pt idx="196">
                  <c:v>-32.552230971128608</c:v>
                </c:pt>
                <c:pt idx="197">
                  <c:v>-32.716272965879263</c:v>
                </c:pt>
                <c:pt idx="198">
                  <c:v>-32.880314960629917</c:v>
                </c:pt>
                <c:pt idx="199">
                  <c:v>-33.044356955380572</c:v>
                </c:pt>
                <c:pt idx="200">
                  <c:v>-33.208398950131233</c:v>
                </c:pt>
                <c:pt idx="201">
                  <c:v>-33.372440944881888</c:v>
                </c:pt>
                <c:pt idx="202">
                  <c:v>-33.536482939632542</c:v>
                </c:pt>
                <c:pt idx="203">
                  <c:v>-33.700524934383203</c:v>
                </c:pt>
                <c:pt idx="204">
                  <c:v>-33.864566929133851</c:v>
                </c:pt>
                <c:pt idx="205">
                  <c:v>-34.028608923884512</c:v>
                </c:pt>
                <c:pt idx="206">
                  <c:v>-34.192650918635167</c:v>
                </c:pt>
                <c:pt idx="207">
                  <c:v>-34.356692913385821</c:v>
                </c:pt>
                <c:pt idx="208">
                  <c:v>-34.520734908136482</c:v>
                </c:pt>
                <c:pt idx="209">
                  <c:v>-34.684776902887137</c:v>
                </c:pt>
                <c:pt idx="210">
                  <c:v>-34.848818897637791</c:v>
                </c:pt>
                <c:pt idx="211">
                  <c:v>-35.012860892388453</c:v>
                </c:pt>
                <c:pt idx="212">
                  <c:v>-35.1769028871391</c:v>
                </c:pt>
                <c:pt idx="213">
                  <c:v>-35.340944881889762</c:v>
                </c:pt>
                <c:pt idx="214">
                  <c:v>-35.504986876640416</c:v>
                </c:pt>
                <c:pt idx="215">
                  <c:v>-35.66902887139107</c:v>
                </c:pt>
                <c:pt idx="216">
                  <c:v>-35.833070866141732</c:v>
                </c:pt>
                <c:pt idx="217">
                  <c:v>-35.997112860892386</c:v>
                </c:pt>
                <c:pt idx="218">
                  <c:v>-36.161154855643041</c:v>
                </c:pt>
                <c:pt idx="219">
                  <c:v>-36.325196850393695</c:v>
                </c:pt>
                <c:pt idx="220">
                  <c:v>-36.489238845144357</c:v>
                </c:pt>
                <c:pt idx="221">
                  <c:v>-36.653280839895011</c:v>
                </c:pt>
                <c:pt idx="222">
                  <c:v>-36.817322834645665</c:v>
                </c:pt>
                <c:pt idx="223">
                  <c:v>-36.981364829396327</c:v>
                </c:pt>
                <c:pt idx="224">
                  <c:v>-37.145406824146974</c:v>
                </c:pt>
                <c:pt idx="225">
                  <c:v>-37.309448818897636</c:v>
                </c:pt>
                <c:pt idx="226">
                  <c:v>-37.47349081364829</c:v>
                </c:pt>
                <c:pt idx="227">
                  <c:v>-37.637532808398944</c:v>
                </c:pt>
                <c:pt idx="228">
                  <c:v>-37.801574803149606</c:v>
                </c:pt>
                <c:pt idx="229">
                  <c:v>-37.96561679790026</c:v>
                </c:pt>
                <c:pt idx="230">
                  <c:v>-38.129658792650915</c:v>
                </c:pt>
                <c:pt idx="231">
                  <c:v>-38.293700787401576</c:v>
                </c:pt>
                <c:pt idx="232">
                  <c:v>-38.457742782152224</c:v>
                </c:pt>
                <c:pt idx="233">
                  <c:v>-38.621784776902885</c:v>
                </c:pt>
                <c:pt idx="234">
                  <c:v>-38.785826771653539</c:v>
                </c:pt>
                <c:pt idx="235">
                  <c:v>-38.949868766404194</c:v>
                </c:pt>
                <c:pt idx="236">
                  <c:v>-39.113910761154855</c:v>
                </c:pt>
                <c:pt idx="237">
                  <c:v>-39.27795275590551</c:v>
                </c:pt>
                <c:pt idx="238">
                  <c:v>-39.441994750656164</c:v>
                </c:pt>
                <c:pt idx="239">
                  <c:v>-39.606036745406819</c:v>
                </c:pt>
                <c:pt idx="240">
                  <c:v>-39.77007874015748</c:v>
                </c:pt>
                <c:pt idx="241">
                  <c:v>-39.934120734908134</c:v>
                </c:pt>
                <c:pt idx="242">
                  <c:v>-40.098162729658789</c:v>
                </c:pt>
                <c:pt idx="243">
                  <c:v>-40.262204724409443</c:v>
                </c:pt>
                <c:pt idx="244">
                  <c:v>-40.426246719160098</c:v>
                </c:pt>
                <c:pt idx="245">
                  <c:v>-40.590288713910759</c:v>
                </c:pt>
                <c:pt idx="246">
                  <c:v>-40.754330708661413</c:v>
                </c:pt>
                <c:pt idx="247">
                  <c:v>-40.918372703412068</c:v>
                </c:pt>
                <c:pt idx="248">
                  <c:v>-41.082414698162729</c:v>
                </c:pt>
                <c:pt idx="249">
                  <c:v>-41.246456692913377</c:v>
                </c:pt>
                <c:pt idx="250">
                  <c:v>-41.410498687664038</c:v>
                </c:pt>
                <c:pt idx="251">
                  <c:v>-41.5745406824147</c:v>
                </c:pt>
                <c:pt idx="252">
                  <c:v>-41.738582677165347</c:v>
                </c:pt>
                <c:pt idx="253">
                  <c:v>-41.902624671916008</c:v>
                </c:pt>
                <c:pt idx="254">
                  <c:v>-42.066666666666663</c:v>
                </c:pt>
                <c:pt idx="255">
                  <c:v>-42.230708661417317</c:v>
                </c:pt>
                <c:pt idx="256">
                  <c:v>-42.394750656167979</c:v>
                </c:pt>
                <c:pt idx="257">
                  <c:v>-42.558792650918633</c:v>
                </c:pt>
                <c:pt idx="258">
                  <c:v>-42.722834645669288</c:v>
                </c:pt>
                <c:pt idx="259">
                  <c:v>-42.886876640419942</c:v>
                </c:pt>
                <c:pt idx="260">
                  <c:v>-43.050918635170603</c:v>
                </c:pt>
                <c:pt idx="261">
                  <c:v>-43.214960629921258</c:v>
                </c:pt>
                <c:pt idx="262">
                  <c:v>-43.379002624671912</c:v>
                </c:pt>
                <c:pt idx="263">
                  <c:v>-43.543044619422567</c:v>
                </c:pt>
                <c:pt idx="264">
                  <c:v>-43.707086614173221</c:v>
                </c:pt>
                <c:pt idx="265">
                  <c:v>-43.871128608923883</c:v>
                </c:pt>
                <c:pt idx="266">
                  <c:v>-44.035170603674537</c:v>
                </c:pt>
                <c:pt idx="267">
                  <c:v>-44.199212598425191</c:v>
                </c:pt>
                <c:pt idx="268">
                  <c:v>-44.363254593175853</c:v>
                </c:pt>
                <c:pt idx="269">
                  <c:v>-44.5272965879265</c:v>
                </c:pt>
                <c:pt idx="270">
                  <c:v>-44.691338582677162</c:v>
                </c:pt>
                <c:pt idx="271">
                  <c:v>-44.855380577427823</c:v>
                </c:pt>
                <c:pt idx="272">
                  <c:v>-45.01942257217847</c:v>
                </c:pt>
                <c:pt idx="273">
                  <c:v>-45.183464566929132</c:v>
                </c:pt>
                <c:pt idx="274">
                  <c:v>-45.347506561679786</c:v>
                </c:pt>
                <c:pt idx="275">
                  <c:v>-45.511548556430441</c:v>
                </c:pt>
                <c:pt idx="276">
                  <c:v>-45.675590551181102</c:v>
                </c:pt>
                <c:pt idx="277">
                  <c:v>-45.839632545931757</c:v>
                </c:pt>
                <c:pt idx="278">
                  <c:v>-46.003674540682411</c:v>
                </c:pt>
                <c:pt idx="279">
                  <c:v>-46.167716535433065</c:v>
                </c:pt>
                <c:pt idx="280">
                  <c:v>-46.33175853018372</c:v>
                </c:pt>
                <c:pt idx="281">
                  <c:v>-46.495800524934381</c:v>
                </c:pt>
                <c:pt idx="282">
                  <c:v>-46.659842519685036</c:v>
                </c:pt>
                <c:pt idx="283">
                  <c:v>-46.82388451443569</c:v>
                </c:pt>
                <c:pt idx="284">
                  <c:v>-46.987926509186345</c:v>
                </c:pt>
                <c:pt idx="285">
                  <c:v>-47.151968503937006</c:v>
                </c:pt>
                <c:pt idx="286">
                  <c:v>-47.31601049868766</c:v>
                </c:pt>
                <c:pt idx="287">
                  <c:v>-47.480052493438315</c:v>
                </c:pt>
                <c:pt idx="288">
                  <c:v>-47.644094488188976</c:v>
                </c:pt>
                <c:pt idx="289">
                  <c:v>-47.808136482939624</c:v>
                </c:pt>
                <c:pt idx="290">
                  <c:v>-47.972178477690285</c:v>
                </c:pt>
                <c:pt idx="291">
                  <c:v>-48.136220472440947</c:v>
                </c:pt>
                <c:pt idx="292">
                  <c:v>-48.300262467191594</c:v>
                </c:pt>
                <c:pt idx="293">
                  <c:v>-48.464304461942255</c:v>
                </c:pt>
                <c:pt idx="294">
                  <c:v>-48.62834645669291</c:v>
                </c:pt>
                <c:pt idx="295">
                  <c:v>-48.792388451443564</c:v>
                </c:pt>
                <c:pt idx="296">
                  <c:v>-48.956430446194226</c:v>
                </c:pt>
                <c:pt idx="297">
                  <c:v>-49.12047244094488</c:v>
                </c:pt>
                <c:pt idx="298">
                  <c:v>-49.284514435695534</c:v>
                </c:pt>
                <c:pt idx="299">
                  <c:v>-49.448556430446189</c:v>
                </c:pt>
                <c:pt idx="300">
                  <c:v>-49.612598425196843</c:v>
                </c:pt>
                <c:pt idx="301">
                  <c:v>-49.776640419947505</c:v>
                </c:pt>
                <c:pt idx="302">
                  <c:v>-49.940682414698159</c:v>
                </c:pt>
                <c:pt idx="303">
                  <c:v>-50.104724409448814</c:v>
                </c:pt>
                <c:pt idx="304">
                  <c:v>-50.268766404199468</c:v>
                </c:pt>
                <c:pt idx="305">
                  <c:v>-50.432808398950129</c:v>
                </c:pt>
                <c:pt idx="306">
                  <c:v>-50.596850393700784</c:v>
                </c:pt>
                <c:pt idx="307">
                  <c:v>-50.760892388451438</c:v>
                </c:pt>
                <c:pt idx="308">
                  <c:v>-50.9249343832021</c:v>
                </c:pt>
                <c:pt idx="309">
                  <c:v>-51.088976377952747</c:v>
                </c:pt>
                <c:pt idx="310">
                  <c:v>-51.253018372703409</c:v>
                </c:pt>
                <c:pt idx="311">
                  <c:v>-51.41706036745407</c:v>
                </c:pt>
                <c:pt idx="312">
                  <c:v>-51.581102362204717</c:v>
                </c:pt>
                <c:pt idx="313">
                  <c:v>-51.745144356955379</c:v>
                </c:pt>
                <c:pt idx="314">
                  <c:v>-51.909186351706033</c:v>
                </c:pt>
                <c:pt idx="315">
                  <c:v>-52.073228346456688</c:v>
                </c:pt>
                <c:pt idx="316">
                  <c:v>-52.237270341207349</c:v>
                </c:pt>
                <c:pt idx="317">
                  <c:v>-52.401312335958004</c:v>
                </c:pt>
                <c:pt idx="318">
                  <c:v>-52.565354330708658</c:v>
                </c:pt>
                <c:pt idx="319">
                  <c:v>-52.729396325459312</c:v>
                </c:pt>
                <c:pt idx="320">
                  <c:v>-52.893438320209967</c:v>
                </c:pt>
                <c:pt idx="321">
                  <c:v>-53.057480314960628</c:v>
                </c:pt>
                <c:pt idx="322">
                  <c:v>-53.22152230971129</c:v>
                </c:pt>
                <c:pt idx="323">
                  <c:v>-53.385564304461937</c:v>
                </c:pt>
                <c:pt idx="324">
                  <c:v>-53.549606299212591</c:v>
                </c:pt>
                <c:pt idx="325">
                  <c:v>-53.713648293963253</c:v>
                </c:pt>
                <c:pt idx="326">
                  <c:v>-53.877690288713907</c:v>
                </c:pt>
                <c:pt idx="327">
                  <c:v>-54.041732283464569</c:v>
                </c:pt>
                <c:pt idx="328">
                  <c:v>-54.205774278215216</c:v>
                </c:pt>
                <c:pt idx="329">
                  <c:v>-54.36981627296587</c:v>
                </c:pt>
                <c:pt idx="330">
                  <c:v>-54.533858267716532</c:v>
                </c:pt>
                <c:pt idx="331">
                  <c:v>-54.697900262467186</c:v>
                </c:pt>
                <c:pt idx="332">
                  <c:v>-54.861942257217848</c:v>
                </c:pt>
                <c:pt idx="333">
                  <c:v>-55.025984251968495</c:v>
                </c:pt>
                <c:pt idx="334">
                  <c:v>-55.190026246719157</c:v>
                </c:pt>
                <c:pt idx="335">
                  <c:v>-55.354068241469811</c:v>
                </c:pt>
                <c:pt idx="336">
                  <c:v>-55.518110236220473</c:v>
                </c:pt>
                <c:pt idx="337">
                  <c:v>-55.682152230971127</c:v>
                </c:pt>
                <c:pt idx="338">
                  <c:v>-55.846194225721774</c:v>
                </c:pt>
                <c:pt idx="339">
                  <c:v>-56.010236220472436</c:v>
                </c:pt>
                <c:pt idx="340">
                  <c:v>-56.17427821522309</c:v>
                </c:pt>
                <c:pt idx="341">
                  <c:v>-56.338320209973752</c:v>
                </c:pt>
                <c:pt idx="342">
                  <c:v>-56.502362204724413</c:v>
                </c:pt>
                <c:pt idx="343">
                  <c:v>-56.666404199475053</c:v>
                </c:pt>
                <c:pt idx="344">
                  <c:v>-56.830446194225715</c:v>
                </c:pt>
                <c:pt idx="345">
                  <c:v>-56.994488188976376</c:v>
                </c:pt>
                <c:pt idx="346">
                  <c:v>-57.158530183727031</c:v>
                </c:pt>
                <c:pt idx="347">
                  <c:v>-57.322572178477692</c:v>
                </c:pt>
                <c:pt idx="348">
                  <c:v>-57.48661417322834</c:v>
                </c:pt>
                <c:pt idx="349">
                  <c:v>-57.650656167978994</c:v>
                </c:pt>
                <c:pt idx="350">
                  <c:v>-57.814698162729655</c:v>
                </c:pt>
                <c:pt idx="351">
                  <c:v>-57.97874015748031</c:v>
                </c:pt>
                <c:pt idx="352">
                  <c:v>-58.142782152230971</c:v>
                </c:pt>
                <c:pt idx="353">
                  <c:v>-58.306824146981619</c:v>
                </c:pt>
                <c:pt idx="354">
                  <c:v>-58.47086614173228</c:v>
                </c:pt>
                <c:pt idx="355">
                  <c:v>-58.634908136482935</c:v>
                </c:pt>
                <c:pt idx="356">
                  <c:v>-58.798950131233596</c:v>
                </c:pt>
                <c:pt idx="357">
                  <c:v>-58.96299212598425</c:v>
                </c:pt>
                <c:pt idx="358">
                  <c:v>-59.127034120734898</c:v>
                </c:pt>
                <c:pt idx="359">
                  <c:v>-59.291076115485559</c:v>
                </c:pt>
                <c:pt idx="360">
                  <c:v>-59.455118110236214</c:v>
                </c:pt>
                <c:pt idx="361">
                  <c:v>-59.619160104986875</c:v>
                </c:pt>
                <c:pt idx="362">
                  <c:v>-59.78320209973753</c:v>
                </c:pt>
                <c:pt idx="363">
                  <c:v>-59.947244094488177</c:v>
                </c:pt>
                <c:pt idx="364">
                  <c:v>-60.111286089238838</c:v>
                </c:pt>
                <c:pt idx="365">
                  <c:v>-60.2753280839895</c:v>
                </c:pt>
                <c:pt idx="366">
                  <c:v>-60.439370078740154</c:v>
                </c:pt>
                <c:pt idx="367">
                  <c:v>-60.603412073490816</c:v>
                </c:pt>
                <c:pt idx="368">
                  <c:v>-60.767454068241463</c:v>
                </c:pt>
                <c:pt idx="369">
                  <c:v>-60.931496062992117</c:v>
                </c:pt>
                <c:pt idx="370">
                  <c:v>-61.095538057742779</c:v>
                </c:pt>
                <c:pt idx="371">
                  <c:v>-61.259580052493433</c:v>
                </c:pt>
                <c:pt idx="372">
                  <c:v>-61.423622047244095</c:v>
                </c:pt>
                <c:pt idx="373">
                  <c:v>-61.587664041994742</c:v>
                </c:pt>
                <c:pt idx="374">
                  <c:v>-61.751706036745396</c:v>
                </c:pt>
                <c:pt idx="375">
                  <c:v>-61.915748031496058</c:v>
                </c:pt>
                <c:pt idx="376">
                  <c:v>-62.079790026246719</c:v>
                </c:pt>
                <c:pt idx="377">
                  <c:v>-62.243832020997374</c:v>
                </c:pt>
                <c:pt idx="378">
                  <c:v>-62.407874015748021</c:v>
                </c:pt>
                <c:pt idx="379">
                  <c:v>-62.571916010498683</c:v>
                </c:pt>
                <c:pt idx="380">
                  <c:v>-62.735958005249337</c:v>
                </c:pt>
                <c:pt idx="381">
                  <c:v>-62.9</c:v>
                </c:pt>
                <c:pt idx="382">
                  <c:v>-63.064041994750653</c:v>
                </c:pt>
                <c:pt idx="383">
                  <c:v>-63.2280839895013</c:v>
                </c:pt>
                <c:pt idx="384">
                  <c:v>-63.392125984251962</c:v>
                </c:pt>
                <c:pt idx="385">
                  <c:v>-63.556167979002623</c:v>
                </c:pt>
                <c:pt idx="386">
                  <c:v>-63.720209973753278</c:v>
                </c:pt>
                <c:pt idx="387">
                  <c:v>-63.884251968503939</c:v>
                </c:pt>
                <c:pt idx="388">
                  <c:v>-64.048293963254594</c:v>
                </c:pt>
                <c:pt idx="389">
                  <c:v>-64.212335958005241</c:v>
                </c:pt>
                <c:pt idx="390">
                  <c:v>-64.376377952755902</c:v>
                </c:pt>
                <c:pt idx="391">
                  <c:v>-64.540419947506564</c:v>
                </c:pt>
                <c:pt idx="392">
                  <c:v>-64.704461942257225</c:v>
                </c:pt>
                <c:pt idx="393">
                  <c:v>-64.868503937007873</c:v>
                </c:pt>
                <c:pt idx="394">
                  <c:v>-65.032545931758534</c:v>
                </c:pt>
                <c:pt idx="395">
                  <c:v>-65.196587926509196</c:v>
                </c:pt>
                <c:pt idx="396">
                  <c:v>-65.360629921259843</c:v>
                </c:pt>
                <c:pt idx="397">
                  <c:v>-65.524671916010504</c:v>
                </c:pt>
                <c:pt idx="398">
                  <c:v>-65.688713910761152</c:v>
                </c:pt>
                <c:pt idx="399">
                  <c:v>-65.852755905511813</c:v>
                </c:pt>
                <c:pt idx="400">
                  <c:v>-66.016797900262475</c:v>
                </c:pt>
                <c:pt idx="401">
                  <c:v>-66.180839895013122</c:v>
                </c:pt>
                <c:pt idx="402">
                  <c:v>-66.344881889763784</c:v>
                </c:pt>
                <c:pt idx="403">
                  <c:v>-66.508923884514431</c:v>
                </c:pt>
                <c:pt idx="404">
                  <c:v>-66.672965879265092</c:v>
                </c:pt>
                <c:pt idx="405">
                  <c:v>-66.837007874015754</c:v>
                </c:pt>
                <c:pt idx="406">
                  <c:v>-67.001049868766415</c:v>
                </c:pt>
                <c:pt idx="407">
                  <c:v>-67.165091863517063</c:v>
                </c:pt>
                <c:pt idx="408">
                  <c:v>-67.32913385826771</c:v>
                </c:pt>
                <c:pt idx="409">
                  <c:v>-67.493175853018371</c:v>
                </c:pt>
                <c:pt idx="410">
                  <c:v>-67.657217847769033</c:v>
                </c:pt>
                <c:pt idx="411">
                  <c:v>-67.821259842519694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A4-4813-8B6F-38BC3B8156C9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'015C'!$DW$75:$DW$76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'015C'!$DV$75:$DV$76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A4-4813-8B6F-38BC3B8156C9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'015C'!$DX$75:$DX$76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'015C'!$DV$75:$DV$76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A4-4813-8B6F-38BC3B8156C9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'015C'!$DY$75:$DY$76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'015C'!$DV$75:$DV$76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A4-4813-8B6F-38BC3B8156C9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'015C'!$DZ$75:$DZ$76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'015C'!$DV$75:$DV$76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A4-4813-8B6F-38BC3B8156C9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'015C'!$EA$75:$EA$76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'015C'!$DV$75:$DV$76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A4-4813-8B6F-38BC3B815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'016C'!$AD$12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'016C'!$J$14:$J$451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'016C'!$AD$14:$AD$451</c:f>
              <c:numCache>
                <c:formatCode>0</c:formatCode>
                <c:ptCount val="438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0.35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2.2429956576034797</c:v>
                </c:pt>
                <c:pt idx="35">
                  <c:v>8.4170570570810987</c:v>
                </c:pt>
                <c:pt idx="36">
                  <c:v>0.35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16.811243904370354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0.35</c:v>
                </c:pt>
                <c:pt idx="72">
                  <c:v>0.35</c:v>
                </c:pt>
                <c:pt idx="73">
                  <c:v>0.35</c:v>
                </c:pt>
                <c:pt idx="74">
                  <c:v>0.35</c:v>
                </c:pt>
                <c:pt idx="75">
                  <c:v>0.35</c:v>
                </c:pt>
                <c:pt idx="76">
                  <c:v>0.35</c:v>
                </c:pt>
                <c:pt idx="77">
                  <c:v>0.35</c:v>
                </c:pt>
                <c:pt idx="78">
                  <c:v>0.97046786855106104</c:v>
                </c:pt>
                <c:pt idx="79">
                  <c:v>0.35</c:v>
                </c:pt>
                <c:pt idx="80">
                  <c:v>3.5303744016201062</c:v>
                </c:pt>
                <c:pt idx="81">
                  <c:v>0.35</c:v>
                </c:pt>
                <c:pt idx="82">
                  <c:v>0.35</c:v>
                </c:pt>
                <c:pt idx="83">
                  <c:v>5.6904173112115526</c:v>
                </c:pt>
                <c:pt idx="84">
                  <c:v>0.35</c:v>
                </c:pt>
                <c:pt idx="85">
                  <c:v>0.35</c:v>
                </c:pt>
                <c:pt idx="86">
                  <c:v>1.1181347378413984</c:v>
                </c:pt>
                <c:pt idx="87">
                  <c:v>0.35</c:v>
                </c:pt>
                <c:pt idx="88">
                  <c:v>0.35</c:v>
                </c:pt>
                <c:pt idx="89">
                  <c:v>1.9635548021388782</c:v>
                </c:pt>
                <c:pt idx="90">
                  <c:v>26.106448738426639</c:v>
                </c:pt>
                <c:pt idx="91">
                  <c:v>42.559361680301933</c:v>
                </c:pt>
                <c:pt idx="92">
                  <c:v>36.958299175194568</c:v>
                </c:pt>
                <c:pt idx="93">
                  <c:v>44.607032333245904</c:v>
                </c:pt>
                <c:pt idx="94">
                  <c:v>59.638804880413041</c:v>
                </c:pt>
                <c:pt idx="95">
                  <c:v>57.808837613920659</c:v>
                </c:pt>
                <c:pt idx="96">
                  <c:v>54.50859980753394</c:v>
                </c:pt>
                <c:pt idx="97">
                  <c:v>55.114754672560785</c:v>
                </c:pt>
                <c:pt idx="98">
                  <c:v>42.410159817857441</c:v>
                </c:pt>
                <c:pt idx="99">
                  <c:v>18.917401103222172</c:v>
                </c:pt>
                <c:pt idx="100">
                  <c:v>2.1659719847621464</c:v>
                </c:pt>
                <c:pt idx="101">
                  <c:v>0.35</c:v>
                </c:pt>
                <c:pt idx="102">
                  <c:v>1.3609331471524566</c:v>
                </c:pt>
                <c:pt idx="103">
                  <c:v>0.35</c:v>
                </c:pt>
                <c:pt idx="104">
                  <c:v>1.4303287006299965</c:v>
                </c:pt>
                <c:pt idx="105">
                  <c:v>0.35</c:v>
                </c:pt>
                <c:pt idx="106">
                  <c:v>0.35</c:v>
                </c:pt>
                <c:pt idx="107">
                  <c:v>0.35</c:v>
                </c:pt>
                <c:pt idx="108">
                  <c:v>0.35</c:v>
                </c:pt>
                <c:pt idx="109">
                  <c:v>0.35</c:v>
                </c:pt>
                <c:pt idx="110">
                  <c:v>0.35</c:v>
                </c:pt>
                <c:pt idx="111">
                  <c:v>0.35</c:v>
                </c:pt>
                <c:pt idx="112">
                  <c:v>0.35</c:v>
                </c:pt>
                <c:pt idx="113">
                  <c:v>0.35</c:v>
                </c:pt>
                <c:pt idx="114">
                  <c:v>0.35</c:v>
                </c:pt>
                <c:pt idx="115">
                  <c:v>0.35</c:v>
                </c:pt>
                <c:pt idx="116">
                  <c:v>0.35</c:v>
                </c:pt>
                <c:pt idx="117">
                  <c:v>0.35</c:v>
                </c:pt>
                <c:pt idx="118">
                  <c:v>0.35</c:v>
                </c:pt>
                <c:pt idx="119">
                  <c:v>0.35</c:v>
                </c:pt>
                <c:pt idx="120">
                  <c:v>0.35</c:v>
                </c:pt>
                <c:pt idx="121">
                  <c:v>0.35</c:v>
                </c:pt>
                <c:pt idx="122">
                  <c:v>0.35</c:v>
                </c:pt>
                <c:pt idx="123">
                  <c:v>0.35</c:v>
                </c:pt>
                <c:pt idx="124">
                  <c:v>0.35</c:v>
                </c:pt>
                <c:pt idx="125">
                  <c:v>1.1902502416605962</c:v>
                </c:pt>
                <c:pt idx="126">
                  <c:v>0.35</c:v>
                </c:pt>
                <c:pt idx="127">
                  <c:v>1.6113481672974075</c:v>
                </c:pt>
                <c:pt idx="128">
                  <c:v>0.35</c:v>
                </c:pt>
                <c:pt idx="129">
                  <c:v>0.35</c:v>
                </c:pt>
                <c:pt idx="130">
                  <c:v>0.35</c:v>
                </c:pt>
                <c:pt idx="131">
                  <c:v>0.87321045878959458</c:v>
                </c:pt>
                <c:pt idx="132">
                  <c:v>0.35</c:v>
                </c:pt>
                <c:pt idx="133">
                  <c:v>0.35</c:v>
                </c:pt>
                <c:pt idx="134">
                  <c:v>0.35</c:v>
                </c:pt>
                <c:pt idx="135">
                  <c:v>0.35</c:v>
                </c:pt>
                <c:pt idx="136">
                  <c:v>1.683371566320301</c:v>
                </c:pt>
                <c:pt idx="137">
                  <c:v>1.0984788086541981</c:v>
                </c:pt>
                <c:pt idx="138">
                  <c:v>0.35</c:v>
                </c:pt>
                <c:pt idx="139">
                  <c:v>0.35</c:v>
                </c:pt>
                <c:pt idx="140">
                  <c:v>0.35</c:v>
                </c:pt>
                <c:pt idx="141">
                  <c:v>1.1959285299933837</c:v>
                </c:pt>
                <c:pt idx="142">
                  <c:v>1.13704850359132</c:v>
                </c:pt>
                <c:pt idx="143">
                  <c:v>0.35</c:v>
                </c:pt>
                <c:pt idx="144">
                  <c:v>0.35</c:v>
                </c:pt>
                <c:pt idx="145">
                  <c:v>0.35</c:v>
                </c:pt>
                <c:pt idx="146">
                  <c:v>0.97951884452208526</c:v>
                </c:pt>
                <c:pt idx="147">
                  <c:v>0.35</c:v>
                </c:pt>
                <c:pt idx="148">
                  <c:v>0.35</c:v>
                </c:pt>
                <c:pt idx="149">
                  <c:v>1.0766157797142122</c:v>
                </c:pt>
                <c:pt idx="150">
                  <c:v>0.79027157726861752</c:v>
                </c:pt>
                <c:pt idx="151">
                  <c:v>1.3776128533353926</c:v>
                </c:pt>
                <c:pt idx="152">
                  <c:v>1.0488167582306838</c:v>
                </c:pt>
                <c:pt idx="153">
                  <c:v>0.74397345501631218</c:v>
                </c:pt>
                <c:pt idx="154">
                  <c:v>1.2910491658273089</c:v>
                </c:pt>
                <c:pt idx="155">
                  <c:v>1.4694521008989654</c:v>
                </c:pt>
                <c:pt idx="156">
                  <c:v>1.1523293596320932</c:v>
                </c:pt>
                <c:pt idx="157">
                  <c:v>0.94972254292850655</c:v>
                </c:pt>
                <c:pt idx="158">
                  <c:v>0.35</c:v>
                </c:pt>
                <c:pt idx="159">
                  <c:v>0.35</c:v>
                </c:pt>
                <c:pt idx="160">
                  <c:v>0.35</c:v>
                </c:pt>
                <c:pt idx="161">
                  <c:v>0.35</c:v>
                </c:pt>
                <c:pt idx="162">
                  <c:v>0.35</c:v>
                </c:pt>
                <c:pt idx="163">
                  <c:v>1.00185513175084</c:v>
                </c:pt>
                <c:pt idx="164">
                  <c:v>1.0373314591553531</c:v>
                </c:pt>
                <c:pt idx="165">
                  <c:v>1.1894427439249979</c:v>
                </c:pt>
                <c:pt idx="166">
                  <c:v>0.99856760248711174</c:v>
                </c:pt>
                <c:pt idx="167">
                  <c:v>1.6665268372108126</c:v>
                </c:pt>
                <c:pt idx="168">
                  <c:v>1.5206191543002787</c:v>
                </c:pt>
                <c:pt idx="169">
                  <c:v>1.5016730432386165</c:v>
                </c:pt>
                <c:pt idx="170">
                  <c:v>1.2393186252544692</c:v>
                </c:pt>
                <c:pt idx="171">
                  <c:v>0.78830605916556307</c:v>
                </c:pt>
                <c:pt idx="172">
                  <c:v>0.35</c:v>
                </c:pt>
                <c:pt idx="173">
                  <c:v>0.8100678704867974</c:v>
                </c:pt>
                <c:pt idx="174">
                  <c:v>1.0209602475970785</c:v>
                </c:pt>
                <c:pt idx="175">
                  <c:v>1.7126649884749361</c:v>
                </c:pt>
                <c:pt idx="176">
                  <c:v>1.5958202795206318</c:v>
                </c:pt>
                <c:pt idx="177">
                  <c:v>1.2685098284059206</c:v>
                </c:pt>
                <c:pt idx="178">
                  <c:v>1.1862603522581379</c:v>
                </c:pt>
                <c:pt idx="179">
                  <c:v>0.73871152883427849</c:v>
                </c:pt>
                <c:pt idx="180">
                  <c:v>0.84091363632310667</c:v>
                </c:pt>
                <c:pt idx="181">
                  <c:v>1.0595301713494101</c:v>
                </c:pt>
                <c:pt idx="182">
                  <c:v>1.0646693829761191</c:v>
                </c:pt>
                <c:pt idx="183">
                  <c:v>0.99762962445155656</c:v>
                </c:pt>
                <c:pt idx="184">
                  <c:v>1.3527659108110655</c:v>
                </c:pt>
                <c:pt idx="185">
                  <c:v>1.6204041117161589</c:v>
                </c:pt>
                <c:pt idx="186">
                  <c:v>1.5573344058241201</c:v>
                </c:pt>
                <c:pt idx="187">
                  <c:v>1.1504927996607242</c:v>
                </c:pt>
                <c:pt idx="188">
                  <c:v>1.0849648696206025</c:v>
                </c:pt>
                <c:pt idx="189">
                  <c:v>1.3850598356210493</c:v>
                </c:pt>
                <c:pt idx="190">
                  <c:v>1.4713567699035077</c:v>
                </c:pt>
                <c:pt idx="191">
                  <c:v>1.1740255166116822</c:v>
                </c:pt>
                <c:pt idx="192">
                  <c:v>1.5494600429390331</c:v>
                </c:pt>
                <c:pt idx="193">
                  <c:v>1.6748579608827425</c:v>
                </c:pt>
                <c:pt idx="194">
                  <c:v>1.9278222924956305</c:v>
                </c:pt>
                <c:pt idx="195">
                  <c:v>1.8368811117560651</c:v>
                </c:pt>
                <c:pt idx="196">
                  <c:v>1.7224823647557383</c:v>
                </c:pt>
                <c:pt idx="197">
                  <c:v>2.0902842815899683</c:v>
                </c:pt>
                <c:pt idx="198">
                  <c:v>2.0405226398043221</c:v>
                </c:pt>
                <c:pt idx="199">
                  <c:v>1.9328290514649362</c:v>
                </c:pt>
                <c:pt idx="200">
                  <c:v>1.7623014168728206</c:v>
                </c:pt>
                <c:pt idx="201">
                  <c:v>1.9334215954358978</c:v>
                </c:pt>
                <c:pt idx="202">
                  <c:v>2.1321179321565085</c:v>
                </c:pt>
                <c:pt idx="203">
                  <c:v>1.9569015028398042</c:v>
                </c:pt>
                <c:pt idx="204">
                  <c:v>1.5410634765568785</c:v>
                </c:pt>
                <c:pt idx="205">
                  <c:v>1.4811394595529719</c:v>
                </c:pt>
                <c:pt idx="206">
                  <c:v>1.7501446135261745</c:v>
                </c:pt>
                <c:pt idx="207">
                  <c:v>1.7347934247638892</c:v>
                </c:pt>
                <c:pt idx="208">
                  <c:v>1.8833837289713893</c:v>
                </c:pt>
                <c:pt idx="209">
                  <c:v>1.3800511976656606</c:v>
                </c:pt>
                <c:pt idx="210">
                  <c:v>2.0101458163313706</c:v>
                </c:pt>
                <c:pt idx="211">
                  <c:v>2.9913489975218757</c:v>
                </c:pt>
                <c:pt idx="212">
                  <c:v>2.4583029389275035</c:v>
                </c:pt>
                <c:pt idx="213">
                  <c:v>2.2559204457002617</c:v>
                </c:pt>
                <c:pt idx="214">
                  <c:v>2.007585756447797</c:v>
                </c:pt>
                <c:pt idx="215">
                  <c:v>1.9435236793989661</c:v>
                </c:pt>
                <c:pt idx="216">
                  <c:v>2.0581888531476564</c:v>
                </c:pt>
                <c:pt idx="217">
                  <c:v>2.2326054664376112</c:v>
                </c:pt>
                <c:pt idx="218">
                  <c:v>2.1262522112996103</c:v>
                </c:pt>
                <c:pt idx="219">
                  <c:v>2.0379703853513615</c:v>
                </c:pt>
                <c:pt idx="220">
                  <c:v>2.0866527690091439</c:v>
                </c:pt>
                <c:pt idx="221">
                  <c:v>1.9262237779891302</c:v>
                </c:pt>
                <c:pt idx="222">
                  <c:v>1.8075147688637074</c:v>
                </c:pt>
                <c:pt idx="223">
                  <c:v>1.815382284764343</c:v>
                </c:pt>
                <c:pt idx="224">
                  <c:v>1.7570481736148351</c:v>
                </c:pt>
                <c:pt idx="225">
                  <c:v>1.9138299246662234</c:v>
                </c:pt>
                <c:pt idx="226">
                  <c:v>1.8352406254329419</c:v>
                </c:pt>
                <c:pt idx="227">
                  <c:v>1.6365114024405241</c:v>
                </c:pt>
                <c:pt idx="228">
                  <c:v>1.5580741288813535</c:v>
                </c:pt>
                <c:pt idx="229">
                  <c:v>1.7167444209806906</c:v>
                </c:pt>
                <c:pt idx="230">
                  <c:v>1.8082603786132854</c:v>
                </c:pt>
                <c:pt idx="231">
                  <c:v>1.9020394733537092</c:v>
                </c:pt>
                <c:pt idx="232">
                  <c:v>1.8643686074748724</c:v>
                </c:pt>
                <c:pt idx="233">
                  <c:v>1.8637414287079492</c:v>
                </c:pt>
                <c:pt idx="234">
                  <c:v>1.8992736829811765</c:v>
                </c:pt>
                <c:pt idx="235">
                  <c:v>1.8719604863302104</c:v>
                </c:pt>
                <c:pt idx="236">
                  <c:v>1.8024218695895726</c:v>
                </c:pt>
                <c:pt idx="237">
                  <c:v>1.9144865530976245</c:v>
                </c:pt>
                <c:pt idx="238">
                  <c:v>2.1378762201703343</c:v>
                </c:pt>
                <c:pt idx="239">
                  <c:v>2.3277299757059122</c:v>
                </c:pt>
                <c:pt idx="240">
                  <c:v>2.3627773097514</c:v>
                </c:pt>
                <c:pt idx="241">
                  <c:v>2.3064894678012839</c:v>
                </c:pt>
                <c:pt idx="242">
                  <c:v>2.3178510203238583</c:v>
                </c:pt>
                <c:pt idx="243">
                  <c:v>2.420668660608265</c:v>
                </c:pt>
                <c:pt idx="244">
                  <c:v>2.4259976917751134</c:v>
                </c:pt>
                <c:pt idx="245">
                  <c:v>2.3402151829911459</c:v>
                </c:pt>
                <c:pt idx="246">
                  <c:v>2.284914033730733</c:v>
                </c:pt>
                <c:pt idx="247">
                  <c:v>2.2049463681100376</c:v>
                </c:pt>
                <c:pt idx="248">
                  <c:v>2.2895998048373425</c:v>
                </c:pt>
                <c:pt idx="249">
                  <c:v>2.1806722589618035</c:v>
                </c:pt>
                <c:pt idx="250">
                  <c:v>2.5291897616017542</c:v>
                </c:pt>
                <c:pt idx="251">
                  <c:v>2.3604870466014298</c:v>
                </c:pt>
                <c:pt idx="252">
                  <c:v>2.2348066284014649</c:v>
                </c:pt>
                <c:pt idx="253">
                  <c:v>2.2205750737875762</c:v>
                </c:pt>
                <c:pt idx="254">
                  <c:v>2.0958452333348081</c:v>
                </c:pt>
                <c:pt idx="255">
                  <c:v>1.9195323076600268</c:v>
                </c:pt>
                <c:pt idx="256">
                  <c:v>1.8632368059445141</c:v>
                </c:pt>
                <c:pt idx="257">
                  <c:v>1.83174404420597</c:v>
                </c:pt>
                <c:pt idx="258">
                  <c:v>1.9038306766458115</c:v>
                </c:pt>
                <c:pt idx="259">
                  <c:v>1.9798496165439932</c:v>
                </c:pt>
                <c:pt idx="260">
                  <c:v>2.0884340058672892</c:v>
                </c:pt>
                <c:pt idx="261">
                  <c:v>2.1593259030874492</c:v>
                </c:pt>
                <c:pt idx="262">
                  <c:v>2.1643087099190241</c:v>
                </c:pt>
                <c:pt idx="263">
                  <c:v>2.0537833058808674</c:v>
                </c:pt>
                <c:pt idx="264">
                  <c:v>2.183852079430638</c:v>
                </c:pt>
                <c:pt idx="265">
                  <c:v>2.3160568790474456</c:v>
                </c:pt>
                <c:pt idx="266">
                  <c:v>2.3318972669074136</c:v>
                </c:pt>
                <c:pt idx="267">
                  <c:v>2.3618050209364307</c:v>
                </c:pt>
                <c:pt idx="268">
                  <c:v>2.4412736410578999</c:v>
                </c:pt>
                <c:pt idx="269">
                  <c:v>2.4801608001130591</c:v>
                </c:pt>
                <c:pt idx="270">
                  <c:v>2.5617258439445747</c:v>
                </c:pt>
                <c:pt idx="271">
                  <c:v>2.5686400702431627</c:v>
                </c:pt>
                <c:pt idx="272">
                  <c:v>2.5524740920590783</c:v>
                </c:pt>
                <c:pt idx="273">
                  <c:v>2.6368709792919676</c:v>
                </c:pt>
                <c:pt idx="274">
                  <c:v>2.656372448775465</c:v>
                </c:pt>
                <c:pt idx="275">
                  <c:v>2.6996484354641384</c:v>
                </c:pt>
                <c:pt idx="276">
                  <c:v>2.7231184057219302</c:v>
                </c:pt>
                <c:pt idx="277">
                  <c:v>2.7556925268605057</c:v>
                </c:pt>
                <c:pt idx="278">
                  <c:v>2.8424257518600724</c:v>
                </c:pt>
                <c:pt idx="279">
                  <c:v>2.9232349363382375</c:v>
                </c:pt>
                <c:pt idx="280">
                  <c:v>3.0263488720794682</c:v>
                </c:pt>
                <c:pt idx="281">
                  <c:v>2.9131193223303886</c:v>
                </c:pt>
                <c:pt idx="282">
                  <c:v>3.0187436459336459</c:v>
                </c:pt>
                <c:pt idx="283">
                  <c:v>3.0503607138536109</c:v>
                </c:pt>
                <c:pt idx="284">
                  <c:v>3.2000107284600849</c:v>
                </c:pt>
                <c:pt idx="285">
                  <c:v>3.2862852072260607</c:v>
                </c:pt>
                <c:pt idx="286">
                  <c:v>3.2658314817612166</c:v>
                </c:pt>
                <c:pt idx="287">
                  <c:v>3.1369132448062529</c:v>
                </c:pt>
                <c:pt idx="288">
                  <c:v>3.1526696309172517</c:v>
                </c:pt>
                <c:pt idx="289">
                  <c:v>3.0040120749311798</c:v>
                </c:pt>
                <c:pt idx="290">
                  <c:v>2.9752966700722698</c:v>
                </c:pt>
                <c:pt idx="291">
                  <c:v>3.0751050984350097</c:v>
                </c:pt>
                <c:pt idx="292">
                  <c:v>3.207854265989496</c:v>
                </c:pt>
                <c:pt idx="293">
                  <c:v>3.3862915007054464</c:v>
                </c:pt>
                <c:pt idx="294">
                  <c:v>3.5533435814192704</c:v>
                </c:pt>
                <c:pt idx="295">
                  <c:v>2.9467985478660386</c:v>
                </c:pt>
                <c:pt idx="296">
                  <c:v>4.9176912262496399</c:v>
                </c:pt>
                <c:pt idx="297">
                  <c:v>4.3869543935785433</c:v>
                </c:pt>
                <c:pt idx="298">
                  <c:v>6.037037506560222</c:v>
                </c:pt>
                <c:pt idx="299">
                  <c:v>3.0198170544251743</c:v>
                </c:pt>
                <c:pt idx="300">
                  <c:v>3.0647818158528226</c:v>
                </c:pt>
                <c:pt idx="301">
                  <c:v>3.7592834236436237</c:v>
                </c:pt>
                <c:pt idx="302">
                  <c:v>1.5848425840253757</c:v>
                </c:pt>
                <c:pt idx="303">
                  <c:v>17.361978316939194</c:v>
                </c:pt>
                <c:pt idx="304">
                  <c:v>2.6087775865021046</c:v>
                </c:pt>
                <c:pt idx="305">
                  <c:v>3.5908471152878736</c:v>
                </c:pt>
                <c:pt idx="306">
                  <c:v>2.6779118837893323</c:v>
                </c:pt>
                <c:pt idx="307">
                  <c:v>2.5143306154153078</c:v>
                </c:pt>
                <c:pt idx="308">
                  <c:v>2.7379369622794076</c:v>
                </c:pt>
                <c:pt idx="309">
                  <c:v>2.3284638658833323</c:v>
                </c:pt>
                <c:pt idx="310">
                  <c:v>2.6990716524777945</c:v>
                </c:pt>
                <c:pt idx="311">
                  <c:v>2.8614925918773029</c:v>
                </c:pt>
                <c:pt idx="312">
                  <c:v>4.0875444600639295</c:v>
                </c:pt>
                <c:pt idx="313">
                  <c:v>4.3594049177660192</c:v>
                </c:pt>
                <c:pt idx="314">
                  <c:v>4.0527939182790949</c:v>
                </c:pt>
                <c:pt idx="315">
                  <c:v>3.8983864639066583</c:v>
                </c:pt>
                <c:pt idx="316">
                  <c:v>3.4062097340512176</c:v>
                </c:pt>
                <c:pt idx="317">
                  <c:v>3.801265818653893</c:v>
                </c:pt>
                <c:pt idx="318">
                  <c:v>2.8769896816707665</c:v>
                </c:pt>
                <c:pt idx="319">
                  <c:v>5.107201447717399</c:v>
                </c:pt>
                <c:pt idx="320">
                  <c:v>8.2443269978289155</c:v>
                </c:pt>
                <c:pt idx="321">
                  <c:v>7.9109392947416683</c:v>
                </c:pt>
                <c:pt idx="322">
                  <c:v>7.3185010913672368</c:v>
                </c:pt>
                <c:pt idx="323">
                  <c:v>8.3181207394721302</c:v>
                </c:pt>
                <c:pt idx="324">
                  <c:v>6.6988375431767881</c:v>
                </c:pt>
                <c:pt idx="325">
                  <c:v>5.9810746265627017</c:v>
                </c:pt>
                <c:pt idx="326">
                  <c:v>4.1117644335713024</c:v>
                </c:pt>
                <c:pt idx="327">
                  <c:v>4.3613856037233223</c:v>
                </c:pt>
                <c:pt idx="328">
                  <c:v>3.1270110844366794</c:v>
                </c:pt>
                <c:pt idx="329">
                  <c:v>6.483921460153141</c:v>
                </c:pt>
                <c:pt idx="330">
                  <c:v>4.6744484560137627</c:v>
                </c:pt>
                <c:pt idx="331">
                  <c:v>4.3659557548083514</c:v>
                </c:pt>
                <c:pt idx="332">
                  <c:v>4.673485442045072</c:v>
                </c:pt>
                <c:pt idx="333">
                  <c:v>3.1507240558221681</c:v>
                </c:pt>
                <c:pt idx="334">
                  <c:v>2.7165649986150622</c:v>
                </c:pt>
                <c:pt idx="335">
                  <c:v>3.0829304037291774</c:v>
                </c:pt>
                <c:pt idx="336">
                  <c:v>2.9457285086216634</c:v>
                </c:pt>
                <c:pt idx="337">
                  <c:v>3.1608131945255455</c:v>
                </c:pt>
                <c:pt idx="338">
                  <c:v>3.5811968599490975</c:v>
                </c:pt>
                <c:pt idx="339">
                  <c:v>3.5569680192044162</c:v>
                </c:pt>
                <c:pt idx="340">
                  <c:v>3.5939702242700484</c:v>
                </c:pt>
                <c:pt idx="341">
                  <c:v>3.3197747947316381</c:v>
                </c:pt>
                <c:pt idx="342">
                  <c:v>4.0270253507744762</c:v>
                </c:pt>
                <c:pt idx="343">
                  <c:v>3.8065917888920442</c:v>
                </c:pt>
                <c:pt idx="344">
                  <c:v>3.7247684857751997</c:v>
                </c:pt>
                <c:pt idx="345">
                  <c:v>3.3542853224829026</c:v>
                </c:pt>
                <c:pt idx="346">
                  <c:v>2.975260960636239</c:v>
                </c:pt>
                <c:pt idx="347">
                  <c:v>3.3634093284881108</c:v>
                </c:pt>
                <c:pt idx="348">
                  <c:v>3.7520053718331825</c:v>
                </c:pt>
                <c:pt idx="349">
                  <c:v>4.2931206818031997</c:v>
                </c:pt>
                <c:pt idx="350">
                  <c:v>3.9943062885721723</c:v>
                </c:pt>
                <c:pt idx="351">
                  <c:v>4.4316190111732192</c:v>
                </c:pt>
                <c:pt idx="352">
                  <c:v>2.9626648440946477</c:v>
                </c:pt>
                <c:pt idx="353">
                  <c:v>3.7653814240155601</c:v>
                </c:pt>
                <c:pt idx="354">
                  <c:v>5.3902044765567734</c:v>
                </c:pt>
                <c:pt idx="355">
                  <c:v>3.1895705699648973</c:v>
                </c:pt>
                <c:pt idx="356">
                  <c:v>3.7015023113338237</c:v>
                </c:pt>
                <c:pt idx="357">
                  <c:v>3.9119319656735678</c:v>
                </c:pt>
                <c:pt idx="358">
                  <c:v>6.0527027490373335</c:v>
                </c:pt>
                <c:pt idx="359">
                  <c:v>8.3497491874101222</c:v>
                </c:pt>
                <c:pt idx="360">
                  <c:v>9.9881535177700318</c:v>
                </c:pt>
                <c:pt idx="361">
                  <c:v>8.5921989915761987</c:v>
                </c:pt>
                <c:pt idx="362">
                  <c:v>8.2462293161443707</c:v>
                </c:pt>
                <c:pt idx="363">
                  <c:v>6.7287010556865887</c:v>
                </c:pt>
                <c:pt idx="364">
                  <c:v>7.3080850677238516</c:v>
                </c:pt>
                <c:pt idx="365">
                  <c:v>8.646521669448525</c:v>
                </c:pt>
                <c:pt idx="366">
                  <c:v>7.007505272483499</c:v>
                </c:pt>
                <c:pt idx="367">
                  <c:v>8.2082165355402292</c:v>
                </c:pt>
                <c:pt idx="368">
                  <c:v>8.747793292242692</c:v>
                </c:pt>
                <c:pt idx="369">
                  <c:v>9.1309873910443375</c:v>
                </c:pt>
                <c:pt idx="370">
                  <c:v>9.6232716156368401</c:v>
                </c:pt>
                <c:pt idx="371">
                  <c:v>10.592238763941031</c:v>
                </c:pt>
                <c:pt idx="372">
                  <c:v>11.761027115473365</c:v>
                </c:pt>
                <c:pt idx="373">
                  <c:v>9.3491767221479876</c:v>
                </c:pt>
                <c:pt idx="374">
                  <c:v>9.5137499865707635</c:v>
                </c:pt>
                <c:pt idx="375">
                  <c:v>9.9111949635570777</c:v>
                </c:pt>
                <c:pt idx="376">
                  <c:v>10.274719071936177</c:v>
                </c:pt>
                <c:pt idx="377">
                  <c:v>11.322988869099117</c:v>
                </c:pt>
                <c:pt idx="378">
                  <c:v>9.7730773122254995</c:v>
                </c:pt>
                <c:pt idx="379">
                  <c:v>10.846156760796163</c:v>
                </c:pt>
                <c:pt idx="380">
                  <c:v>11.375985974156725</c:v>
                </c:pt>
                <c:pt idx="381">
                  <c:v>12.377279358016777</c:v>
                </c:pt>
                <c:pt idx="382">
                  <c:v>12.826438516852559</c:v>
                </c:pt>
                <c:pt idx="383">
                  <c:v>13.374411519942985</c:v>
                </c:pt>
                <c:pt idx="384">
                  <c:v>13.616557859099355</c:v>
                </c:pt>
                <c:pt idx="385">
                  <c:v>13.611384660320237</c:v>
                </c:pt>
                <c:pt idx="386">
                  <c:v>13.423602318491985</c:v>
                </c:pt>
                <c:pt idx="387">
                  <c:v>13.404977455927181</c:v>
                </c:pt>
                <c:pt idx="388">
                  <c:v>13.97524692122232</c:v>
                </c:pt>
                <c:pt idx="389">
                  <c:v>13.737219353776487</c:v>
                </c:pt>
                <c:pt idx="390">
                  <c:v>14.905696241456768</c:v>
                </c:pt>
                <c:pt idx="391">
                  <c:v>13.489665826403364</c:v>
                </c:pt>
                <c:pt idx="392">
                  <c:v>12.020542361226742</c:v>
                </c:pt>
                <c:pt idx="393">
                  <c:v>10.116241422477593</c:v>
                </c:pt>
                <c:pt idx="394">
                  <c:v>10.717725795558767</c:v>
                </c:pt>
                <c:pt idx="395">
                  <c:v>13.083941823964727</c:v>
                </c:pt>
                <c:pt idx="396">
                  <c:v>13.03329009758291</c:v>
                </c:pt>
                <c:pt idx="397">
                  <c:v>10.897383419398524</c:v>
                </c:pt>
                <c:pt idx="398">
                  <c:v>10.641757935310769</c:v>
                </c:pt>
                <c:pt idx="399">
                  <c:v>17.577538910173676</c:v>
                </c:pt>
                <c:pt idx="400">
                  <c:v>15.348167893083902</c:v>
                </c:pt>
                <c:pt idx="401">
                  <c:v>11.254124639219189</c:v>
                </c:pt>
                <c:pt idx="402">
                  <c:v>15.782575165857629</c:v>
                </c:pt>
                <c:pt idx="403">
                  <c:v>22.280619293500134</c:v>
                </c:pt>
                <c:pt idx="404">
                  <c:v>21.832694191074346</c:v>
                </c:pt>
                <c:pt idx="405">
                  <c:v>23.119697195014627</c:v>
                </c:pt>
                <c:pt idx="406">
                  <c:v>19.757917332957046</c:v>
                </c:pt>
                <c:pt idx="407">
                  <c:v>23.99952026559065</c:v>
                </c:pt>
                <c:pt idx="408">
                  <c:v>18.374131027093707</c:v>
                </c:pt>
                <c:pt idx="409">
                  <c:v>16.135397448198187</c:v>
                </c:pt>
                <c:pt idx="410">
                  <c:v>13.14895244239017</c:v>
                </c:pt>
                <c:pt idx="411">
                  <c:v>11.395486398871663</c:v>
                </c:pt>
                <c:pt idx="412">
                  <c:v>11.869192302746592</c:v>
                </c:pt>
                <c:pt idx="413">
                  <c:v>13.795523047681407</c:v>
                </c:pt>
                <c:pt idx="414">
                  <c:v>15.226667434027034</c:v>
                </c:pt>
                <c:pt idx="415">
                  <c:v>13.918829924117411</c:v>
                </c:pt>
                <c:pt idx="416">
                  <c:v>21.168249762201647</c:v>
                </c:pt>
                <c:pt idx="417">
                  <c:v>18.888353231539359</c:v>
                </c:pt>
                <c:pt idx="418">
                  <c:v>20.549902647659696</c:v>
                </c:pt>
                <c:pt idx="419">
                  <c:v>19.915735117847639</c:v>
                </c:pt>
                <c:pt idx="420">
                  <c:v>16.934450950416359</c:v>
                </c:pt>
                <c:pt idx="421">
                  <c:v>12.875018106778732</c:v>
                </c:pt>
                <c:pt idx="422">
                  <c:v>12.558598062760165</c:v>
                </c:pt>
                <c:pt idx="423">
                  <c:v>9.1967677260534373</c:v>
                </c:pt>
                <c:pt idx="424">
                  <c:v>12.26787853490772</c:v>
                </c:pt>
                <c:pt idx="425">
                  <c:v>12.742940319563367</c:v>
                </c:pt>
                <c:pt idx="426">
                  <c:v>11.983150561116203</c:v>
                </c:pt>
                <c:pt idx="427">
                  <c:v>16.98785349865107</c:v>
                </c:pt>
                <c:pt idx="428">
                  <c:v>13.752353004351676</c:v>
                </c:pt>
                <c:pt idx="429">
                  <c:v>9.7939826991333341</c:v>
                </c:pt>
                <c:pt idx="430">
                  <c:v>10.195998225380588</c:v>
                </c:pt>
                <c:pt idx="431">
                  <c:v>13.040012326476129</c:v>
                </c:pt>
                <c:pt idx="432">
                  <c:v>13.96969548156326</c:v>
                </c:pt>
                <c:pt idx="433">
                  <c:v>13.982276369279164</c:v>
                </c:pt>
                <c:pt idx="434">
                  <c:v>15.255621293976258</c:v>
                </c:pt>
                <c:pt idx="435">
                  <c:v>14.988824271322297</c:v>
                </c:pt>
                <c:pt idx="436">
                  <c:v>18.738702617508551</c:v>
                </c:pt>
                <c:pt idx="437">
                  <c:v>18.599583375602442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7-45A5-8D09-17757200D292}"/>
            </c:ext>
          </c:extLst>
        </c:ser>
        <c:ser>
          <c:idx val="1"/>
          <c:order val="1"/>
          <c:tx>
            <c:strRef>
              <c:f>'016C'!$AC$12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'016C'!$J$14:$J$451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'016C'!$AC$14:$AC$451</c:f>
              <c:numCache>
                <c:formatCode>0</c:formatCode>
                <c:ptCount val="438"/>
                <c:pt idx="0">
                  <c:v>1.8400000000000034</c:v>
                </c:pt>
                <c:pt idx="1">
                  <c:v>1.8400000000000034</c:v>
                </c:pt>
                <c:pt idx="2">
                  <c:v>7.4325234080905034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1.8400000000000034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5.1270147452750336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23.485975659710306</c:v>
                </c:pt>
                <c:pt idx="35">
                  <c:v>56.543843836662489</c:v>
                </c:pt>
                <c:pt idx="36">
                  <c:v>1.8400000000000034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62.437503550453442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1.8400000000000034</c:v>
                </c:pt>
                <c:pt idx="72">
                  <c:v>1.8400000000000034</c:v>
                </c:pt>
                <c:pt idx="73">
                  <c:v>1.8400000000000034</c:v>
                </c:pt>
                <c:pt idx="74">
                  <c:v>1.8400000000000034</c:v>
                </c:pt>
                <c:pt idx="75">
                  <c:v>1.8400000000000034</c:v>
                </c:pt>
                <c:pt idx="76">
                  <c:v>1.8400000000000034</c:v>
                </c:pt>
                <c:pt idx="77">
                  <c:v>1.8400000000000034</c:v>
                </c:pt>
                <c:pt idx="78">
                  <c:v>8.9468285836125858</c:v>
                </c:pt>
                <c:pt idx="79">
                  <c:v>1.8400000000000034</c:v>
                </c:pt>
                <c:pt idx="80">
                  <c:v>39.721323609777464</c:v>
                </c:pt>
                <c:pt idx="81">
                  <c:v>7.5607221506404159</c:v>
                </c:pt>
                <c:pt idx="82">
                  <c:v>1.8400000000000034</c:v>
                </c:pt>
                <c:pt idx="83">
                  <c:v>50.441418388051268</c:v>
                </c:pt>
                <c:pt idx="84">
                  <c:v>1.8400000000000034</c:v>
                </c:pt>
                <c:pt idx="85">
                  <c:v>1.8400000000000034</c:v>
                </c:pt>
                <c:pt idx="86">
                  <c:v>10.12033027027168</c:v>
                </c:pt>
                <c:pt idx="87">
                  <c:v>1.8400000000000034</c:v>
                </c:pt>
                <c:pt idx="88">
                  <c:v>1.8400000000000034</c:v>
                </c:pt>
                <c:pt idx="89">
                  <c:v>19.227941040729206</c:v>
                </c:pt>
                <c:pt idx="90">
                  <c:v>61.39544904649668</c:v>
                </c:pt>
                <c:pt idx="91">
                  <c:v>52.420169810883436</c:v>
                </c:pt>
                <c:pt idx="92">
                  <c:v>56.13260570932745</c:v>
                </c:pt>
                <c:pt idx="93">
                  <c:v>50.938483695182292</c:v>
                </c:pt>
                <c:pt idx="94">
                  <c:v>38.553107005749162</c:v>
                </c:pt>
                <c:pt idx="95">
                  <c:v>40.17655551769613</c:v>
                </c:pt>
                <c:pt idx="96">
                  <c:v>43.033958332295597</c:v>
                </c:pt>
                <c:pt idx="97">
                  <c:v>42.516361207640323</c:v>
                </c:pt>
                <c:pt idx="98">
                  <c:v>52.525729294910981</c:v>
                </c:pt>
                <c:pt idx="99">
                  <c:v>62.630835037145914</c:v>
                </c:pt>
                <c:pt idx="100">
                  <c:v>22.257817591845594</c:v>
                </c:pt>
                <c:pt idx="101">
                  <c:v>1.8400000000000034</c:v>
                </c:pt>
                <c:pt idx="102">
                  <c:v>12.257287377261463</c:v>
                </c:pt>
                <c:pt idx="103">
                  <c:v>1.8400000000000034</c:v>
                </c:pt>
                <c:pt idx="104">
                  <c:v>12.925135876285751</c:v>
                </c:pt>
                <c:pt idx="105">
                  <c:v>1.8400000000000034</c:v>
                </c:pt>
                <c:pt idx="106">
                  <c:v>1.8400000000000034</c:v>
                </c:pt>
                <c:pt idx="107">
                  <c:v>1.8400000000000034</c:v>
                </c:pt>
                <c:pt idx="108">
                  <c:v>1.8400000000000034</c:v>
                </c:pt>
                <c:pt idx="109">
                  <c:v>1.8400000000000034</c:v>
                </c:pt>
                <c:pt idx="110">
                  <c:v>1.8400000000000034</c:v>
                </c:pt>
                <c:pt idx="111">
                  <c:v>1.8400000000000034</c:v>
                </c:pt>
                <c:pt idx="112">
                  <c:v>1.8400000000000034</c:v>
                </c:pt>
                <c:pt idx="113">
                  <c:v>1.8400000000000034</c:v>
                </c:pt>
                <c:pt idx="114">
                  <c:v>1.8400000000000034</c:v>
                </c:pt>
                <c:pt idx="115">
                  <c:v>1.8400000000000034</c:v>
                </c:pt>
                <c:pt idx="116">
                  <c:v>1.8400000000000034</c:v>
                </c:pt>
                <c:pt idx="117">
                  <c:v>1.8400000000000034</c:v>
                </c:pt>
                <c:pt idx="118">
                  <c:v>1.8400000000000034</c:v>
                </c:pt>
                <c:pt idx="119">
                  <c:v>1.8400000000000034</c:v>
                </c:pt>
                <c:pt idx="120">
                  <c:v>1.8400000000000034</c:v>
                </c:pt>
                <c:pt idx="121">
                  <c:v>1.8400000000000034</c:v>
                </c:pt>
                <c:pt idx="122">
                  <c:v>1.8400000000000034</c:v>
                </c:pt>
                <c:pt idx="123">
                  <c:v>5.365488478639179</c:v>
                </c:pt>
                <c:pt idx="124">
                  <c:v>1.8400000000000034</c:v>
                </c:pt>
                <c:pt idx="125">
                  <c:v>10.725681800081432</c:v>
                </c:pt>
                <c:pt idx="126">
                  <c:v>5.8999917679021507</c:v>
                </c:pt>
                <c:pt idx="127">
                  <c:v>14.812606423911646</c:v>
                </c:pt>
                <c:pt idx="128">
                  <c:v>6.7471073859789641</c:v>
                </c:pt>
                <c:pt idx="129">
                  <c:v>1.8400000000000034</c:v>
                </c:pt>
                <c:pt idx="130">
                  <c:v>5.6176672797869145</c:v>
                </c:pt>
                <c:pt idx="131">
                  <c:v>8.2166312991381858</c:v>
                </c:pt>
                <c:pt idx="132">
                  <c:v>2.6200500587655711</c:v>
                </c:pt>
                <c:pt idx="133">
                  <c:v>4.3334426039705107</c:v>
                </c:pt>
                <c:pt idx="134">
                  <c:v>1.8400000000000034</c:v>
                </c:pt>
                <c:pt idx="135">
                  <c:v>6.7941462744016832</c:v>
                </c:pt>
                <c:pt idx="136">
                  <c:v>15.629621530808308</c:v>
                </c:pt>
                <c:pt idx="137">
                  <c:v>9.9591951929846658</c:v>
                </c:pt>
                <c:pt idx="138">
                  <c:v>4.1809982920665902</c:v>
                </c:pt>
                <c:pt idx="139">
                  <c:v>1.8400000000000034</c:v>
                </c:pt>
                <c:pt idx="140">
                  <c:v>1.8400000000000034</c:v>
                </c:pt>
                <c:pt idx="141">
                  <c:v>10.774329966768477</c:v>
                </c:pt>
                <c:pt idx="142">
                  <c:v>10.276908824359936</c:v>
                </c:pt>
                <c:pt idx="143">
                  <c:v>4.7942963730952357</c:v>
                </c:pt>
                <c:pt idx="144">
                  <c:v>5.6188828414404242</c:v>
                </c:pt>
                <c:pt idx="145">
                  <c:v>7.0959576392085495</c:v>
                </c:pt>
                <c:pt idx="146">
                  <c:v>9.0164122994779063</c:v>
                </c:pt>
                <c:pt idx="147">
                  <c:v>5.8032921493520746</c:v>
                </c:pt>
                <c:pt idx="148">
                  <c:v>2.3723090462371772</c:v>
                </c:pt>
                <c:pt idx="149">
                  <c:v>9.781821706171101</c:v>
                </c:pt>
                <c:pt idx="150">
                  <c:v>7.617451521502133</c:v>
                </c:pt>
                <c:pt idx="151">
                  <c:v>12.415243363740103</c:v>
                </c:pt>
                <c:pt idx="152">
                  <c:v>9.5590332667561455</c:v>
                </c:pt>
                <c:pt idx="153">
                  <c:v>7.2915925599245668</c:v>
                </c:pt>
                <c:pt idx="154">
                  <c:v>11.612176632187456</c:v>
                </c:pt>
                <c:pt idx="155">
                  <c:v>13.314509749194158</c:v>
                </c:pt>
                <c:pt idx="156">
                  <c:v>10.404530446394816</c:v>
                </c:pt>
                <c:pt idx="157">
                  <c:v>8.7884178875858794</c:v>
                </c:pt>
                <c:pt idx="158">
                  <c:v>6.9318100881880298</c:v>
                </c:pt>
                <c:pt idx="159">
                  <c:v>4.0851576493255095</c:v>
                </c:pt>
                <c:pt idx="160">
                  <c:v>6.5108165851586506</c:v>
                </c:pt>
                <c:pt idx="161">
                  <c:v>4.1800058941777962</c:v>
                </c:pt>
                <c:pt idx="162">
                  <c:v>2.4362964472794602</c:v>
                </c:pt>
                <c:pt idx="163">
                  <c:v>9.1893825387972186</c:v>
                </c:pt>
                <c:pt idx="164">
                  <c:v>9.4678619443029248</c:v>
                </c:pt>
                <c:pt idx="165">
                  <c:v>10.718775645258958</c:v>
                </c:pt>
                <c:pt idx="166">
                  <c:v>9.1638113526714164</c:v>
                </c:pt>
                <c:pt idx="167">
                  <c:v>15.434883421648451</c:v>
                </c:pt>
                <c:pt idx="168">
                  <c:v>13.838652974863834</c:v>
                </c:pt>
                <c:pt idx="169">
                  <c:v>13.642548491519776</c:v>
                </c:pt>
                <c:pt idx="170">
                  <c:v>11.151049732825356</c:v>
                </c:pt>
                <c:pt idx="171">
                  <c:v>7.6034963113979899</c:v>
                </c:pt>
                <c:pt idx="172">
                  <c:v>4.6800169664650326</c:v>
                </c:pt>
                <c:pt idx="173">
                  <c:v>7.7586209723236834</c:v>
                </c:pt>
                <c:pt idx="174">
                  <c:v>9.3387704634738782</c:v>
                </c:pt>
                <c:pt idx="175">
                  <c:v>15.973766328347281</c:v>
                </c:pt>
                <c:pt idx="176">
                  <c:v>14.64168384564374</c:v>
                </c:pt>
                <c:pt idx="177">
                  <c:v>11.409608931269119</c:v>
                </c:pt>
                <c:pt idx="178">
                  <c:v>10.691587102193978</c:v>
                </c:pt>
                <c:pt idx="179">
                  <c:v>7.254928352581004</c:v>
                </c:pt>
                <c:pt idx="180">
                  <c:v>7.9808631322427743</c:v>
                </c:pt>
                <c:pt idx="181">
                  <c:v>9.6445352226115517</c:v>
                </c:pt>
                <c:pt idx="182">
                  <c:v>9.6857090120302729</c:v>
                </c:pt>
                <c:pt idx="183">
                  <c:v>9.156522729800983</c:v>
                </c:pt>
                <c:pt idx="184">
                  <c:v>12.180517916082891</c:v>
                </c:pt>
                <c:pt idx="185">
                  <c:v>14.913126092663887</c:v>
                </c:pt>
                <c:pt idx="186">
                  <c:v>14.225691507891668</c:v>
                </c:pt>
                <c:pt idx="187">
                  <c:v>10.38913844824522</c:v>
                </c:pt>
                <c:pt idx="188">
                  <c:v>9.8493299017195426</c:v>
                </c:pt>
                <c:pt idx="189">
                  <c:v>12.486280691156708</c:v>
                </c:pt>
                <c:pt idx="190">
                  <c:v>13.333713131535944</c:v>
                </c:pt>
                <c:pt idx="191">
                  <c:v>10.587487336859354</c:v>
                </c:pt>
                <c:pt idx="192">
                  <c:v>14.141889460987187</c:v>
                </c:pt>
                <c:pt idx="193">
                  <c:v>15.530912896665569</c:v>
                </c:pt>
                <c:pt idx="194">
                  <c:v>18.72965842010538</c:v>
                </c:pt>
                <c:pt idx="195">
                  <c:v>17.51427825394741</c:v>
                </c:pt>
                <c:pt idx="196">
                  <c:v>16.090688890742229</c:v>
                </c:pt>
                <c:pt idx="197">
                  <c:v>21.086520580219698</c:v>
                </c:pt>
                <c:pt idx="198">
                  <c:v>20.340290431137149</c:v>
                </c:pt>
                <c:pt idx="199">
                  <c:v>18.798772740995773</c:v>
                </c:pt>
                <c:pt idx="200">
                  <c:v>16.57327189620537</c:v>
                </c:pt>
                <c:pt idx="201">
                  <c:v>18.806967553059096</c:v>
                </c:pt>
                <c:pt idx="202">
                  <c:v>21.728908060522215</c:v>
                </c:pt>
                <c:pt idx="203">
                  <c:v>19.134278707163148</c:v>
                </c:pt>
                <c:pt idx="204">
                  <c:v>14.053010907039862</c:v>
                </c:pt>
                <c:pt idx="205">
                  <c:v>13.432713879535285</c:v>
                </c:pt>
                <c:pt idx="206">
                  <c:v>16.424504196771352</c:v>
                </c:pt>
                <c:pt idx="207">
                  <c:v>16.238452681590715</c:v>
                </c:pt>
                <c:pt idx="208">
                  <c:v>18.126305584473201</c:v>
                </c:pt>
                <c:pt idx="209">
                  <c:v>12.438467652679719</c:v>
                </c:pt>
                <c:pt idx="210">
                  <c:v>19.895022042939914</c:v>
                </c:pt>
                <c:pt idx="211">
                  <c:v>34.494694298519946</c:v>
                </c:pt>
                <c:pt idx="212">
                  <c:v>26.988209552062941</c:v>
                </c:pt>
                <c:pt idx="213">
                  <c:v>23.694735494679165</c:v>
                </c:pt>
                <c:pt idx="214">
                  <c:v>19.857864428778001</c:v>
                </c:pt>
                <c:pt idx="215">
                  <c:v>18.947173135566103</c:v>
                </c:pt>
                <c:pt idx="216">
                  <c:v>20.602878964786143</c:v>
                </c:pt>
                <c:pt idx="217">
                  <c:v>23.318625071109039</c:v>
                </c:pt>
                <c:pt idx="218">
                  <c:v>21.638060105725472</c:v>
                </c:pt>
                <c:pt idx="219">
                  <c:v>20.302572406017347</c:v>
                </c:pt>
                <c:pt idx="220">
                  <c:v>21.031383394232307</c:v>
                </c:pt>
                <c:pt idx="221">
                  <c:v>18.707640634385328</c:v>
                </c:pt>
                <c:pt idx="222">
                  <c:v>17.137861606566048</c:v>
                </c:pt>
                <c:pt idx="223">
                  <c:v>17.237949529616102</c:v>
                </c:pt>
                <c:pt idx="224">
                  <c:v>16.508829766391827</c:v>
                </c:pt>
                <c:pt idx="225">
                  <c:v>18.537724906395269</c:v>
                </c:pt>
                <c:pt idx="226">
                  <c:v>17.493046178630095</c:v>
                </c:pt>
                <c:pt idx="227">
                  <c:v>15.09345977098198</c:v>
                </c:pt>
                <c:pt idx="228">
                  <c:v>14.233586506183627</c:v>
                </c:pt>
                <c:pt idx="229">
                  <c:v>16.022253742502997</c:v>
                </c:pt>
                <c:pt idx="230">
                  <c:v>17.147323339418506</c:v>
                </c:pt>
                <c:pt idx="231">
                  <c:v>18.377390994673959</c:v>
                </c:pt>
                <c:pt idx="232">
                  <c:v>17.873663986212591</c:v>
                </c:pt>
                <c:pt idx="233">
                  <c:v>17.865387338009313</c:v>
                </c:pt>
                <c:pt idx="234">
                  <c:v>18.339964914159623</c:v>
                </c:pt>
                <c:pt idx="235">
                  <c:v>17.974135963792193</c:v>
                </c:pt>
                <c:pt idx="236">
                  <c:v>17.073365296063173</c:v>
                </c:pt>
                <c:pt idx="237">
                  <c:v>18.546691683202297</c:v>
                </c:pt>
                <c:pt idx="238">
                  <c:v>21.818327207468144</c:v>
                </c:pt>
                <c:pt idx="239">
                  <c:v>24.863011973510183</c:v>
                </c:pt>
                <c:pt idx="240">
                  <c:v>25.435603565354512</c:v>
                </c:pt>
                <c:pt idx="241">
                  <c:v>24.516377330029883</c:v>
                </c:pt>
                <c:pt idx="242">
                  <c:v>24.701723831990137</c:v>
                </c:pt>
                <c:pt idx="243">
                  <c:v>26.379209196505556</c:v>
                </c:pt>
                <c:pt idx="244">
                  <c:v>26.465722362288389</c:v>
                </c:pt>
                <c:pt idx="245">
                  <c:v>25.066961149444452</c:v>
                </c:pt>
                <c:pt idx="246">
                  <c:v>24.165032001560576</c:v>
                </c:pt>
                <c:pt idx="247">
                  <c:v>22.875470239415691</c:v>
                </c:pt>
                <c:pt idx="248">
                  <c:v>24.241253904760114</c:v>
                </c:pt>
                <c:pt idx="249">
                  <c:v>22.489758820033572</c:v>
                </c:pt>
                <c:pt idx="250">
                  <c:v>28.118389220825108</c:v>
                </c:pt>
                <c:pt idx="251">
                  <c:v>25.398187824380699</c:v>
                </c:pt>
                <c:pt idx="252">
                  <c:v>23.35404113892406</c:v>
                </c:pt>
                <c:pt idx="253">
                  <c:v>23.125433364041214</c:v>
                </c:pt>
                <c:pt idx="254">
                  <c:v>21.171152250837551</c:v>
                </c:pt>
                <c:pt idx="255">
                  <c:v>18.615727550968074</c:v>
                </c:pt>
                <c:pt idx="256">
                  <c:v>17.858730620513285</c:v>
                </c:pt>
                <c:pt idx="257">
                  <c:v>17.447872525256244</c:v>
                </c:pt>
                <c:pt idx="258">
                  <c:v>18.401666647273458</c:v>
                </c:pt>
                <c:pt idx="259">
                  <c:v>19.459029195939749</c:v>
                </c:pt>
                <c:pt idx="260">
                  <c:v>21.058414926366027</c:v>
                </c:pt>
                <c:pt idx="261">
                  <c:v>22.153391787527511</c:v>
                </c:pt>
                <c:pt idx="262">
                  <c:v>22.231657505823136</c:v>
                </c:pt>
                <c:pt idx="263">
                  <c:v>20.537150020739858</c:v>
                </c:pt>
                <c:pt idx="264">
                  <c:v>22.540098749548307</c:v>
                </c:pt>
                <c:pt idx="265">
                  <c:v>24.672443397124539</c:v>
                </c:pt>
                <c:pt idx="266">
                  <c:v>24.931075214982172</c:v>
                </c:pt>
                <c:pt idx="267">
                  <c:v>25.419719717292992</c:v>
                </c:pt>
                <c:pt idx="268">
                  <c:v>26.713239636060905</c:v>
                </c:pt>
                <c:pt idx="269">
                  <c:v>27.339402560381629</c:v>
                </c:pt>
                <c:pt idx="270">
                  <c:v>28.627301935065034</c:v>
                </c:pt>
                <c:pt idx="271">
                  <c:v>28.734520049066759</c:v>
                </c:pt>
                <c:pt idx="272">
                  <c:v>28.483311781663801</c:v>
                </c:pt>
                <c:pt idx="273">
                  <c:v>29.773084039797382</c:v>
                </c:pt>
                <c:pt idx="274">
                  <c:v>30.062936396615868</c:v>
                </c:pt>
                <c:pt idx="275">
                  <c:v>30.694227769117191</c:v>
                </c:pt>
                <c:pt idx="276">
                  <c:v>31.029498814198206</c:v>
                </c:pt>
                <c:pt idx="277">
                  <c:v>31.486337936399948</c:v>
                </c:pt>
                <c:pt idx="278">
                  <c:v>32.653851593799587</c:v>
                </c:pt>
                <c:pt idx="279">
                  <c:v>33.677867180683705</c:v>
                </c:pt>
                <c:pt idx="280">
                  <c:v>34.898576619964373</c:v>
                </c:pt>
                <c:pt idx="281">
                  <c:v>33.55299457682878</c:v>
                </c:pt>
                <c:pt idx="282">
                  <c:v>34.811707962382627</c:v>
                </c:pt>
                <c:pt idx="283">
                  <c:v>35.169647700481818</c:v>
                </c:pt>
                <c:pt idx="284">
                  <c:v>36.755435278741587</c:v>
                </c:pt>
                <c:pt idx="285">
                  <c:v>37.595143480547335</c:v>
                </c:pt>
                <c:pt idx="286">
                  <c:v>37.400636992899742</c:v>
                </c:pt>
                <c:pt idx="287">
                  <c:v>36.107828951096124</c:v>
                </c:pt>
                <c:pt idx="288">
                  <c:v>36.272319760154595</c:v>
                </c:pt>
                <c:pt idx="289">
                  <c:v>34.642036367836241</c:v>
                </c:pt>
                <c:pt idx="290">
                  <c:v>34.305907858074264</c:v>
                </c:pt>
                <c:pt idx="291">
                  <c:v>35.443989590758775</c:v>
                </c:pt>
                <c:pt idx="292">
                  <c:v>36.833907536029955</c:v>
                </c:pt>
                <c:pt idx="293">
                  <c:v>38.507904324005054</c:v>
                </c:pt>
                <c:pt idx="294">
                  <c:v>39.904696304847292</c:v>
                </c:pt>
                <c:pt idx="295">
                  <c:v>33.965138976269344</c:v>
                </c:pt>
                <c:pt idx="296">
                  <c:v>47.642044320933678</c:v>
                </c:pt>
                <c:pt idx="297">
                  <c:v>45.198746579461918</c:v>
                </c:pt>
                <c:pt idx="298">
                  <c:v>51.487012905817728</c:v>
                </c:pt>
                <c:pt idx="299">
                  <c:v>34.8239984718751</c:v>
                </c:pt>
                <c:pt idx="300">
                  <c:v>35.330144797662186</c:v>
                </c:pt>
                <c:pt idx="301">
                  <c:v>41.440285320902106</c:v>
                </c:pt>
                <c:pt idx="302">
                  <c:v>14.521927217723672</c:v>
                </c:pt>
                <c:pt idx="303">
                  <c:v>62.519706833767309</c:v>
                </c:pt>
                <c:pt idx="304">
                  <c:v>29.349921593936685</c:v>
                </c:pt>
                <c:pt idx="305">
                  <c:v>40.198574520051707</c:v>
                </c:pt>
                <c:pt idx="306">
                  <c:v>30.379234681927002</c:v>
                </c:pt>
                <c:pt idx="307">
                  <c:v>27.883727955354061</c:v>
                </c:pt>
                <c:pt idx="308">
                  <c:v>31.238554944989005</c:v>
                </c:pt>
                <c:pt idx="309">
                  <c:v>24.874997445580718</c:v>
                </c:pt>
                <c:pt idx="310">
                  <c:v>30.685924686371763</c:v>
                </c:pt>
                <c:pt idx="311">
                  <c:v>32.900961623822909</c:v>
                </c:pt>
                <c:pt idx="312">
                  <c:v>43.551544299812257</c:v>
                </c:pt>
                <c:pt idx="313">
                  <c:v>45.05647530500638</c:v>
                </c:pt>
                <c:pt idx="314">
                  <c:v>43.344660709106726</c:v>
                </c:pt>
                <c:pt idx="315">
                  <c:v>42.379907851386989</c:v>
                </c:pt>
                <c:pt idx="316">
                  <c:v>38.682487365751847</c:v>
                </c:pt>
                <c:pt idx="317">
                  <c:v>41.73148882114527</c:v>
                </c:pt>
                <c:pt idx="318">
                  <c:v>33.099291472667375</c:v>
                </c:pt>
                <c:pt idx="319">
                  <c:v>48.399376939473569</c:v>
                </c:pt>
                <c:pt idx="320">
                  <c:v>56.267201566205536</c:v>
                </c:pt>
                <c:pt idx="321">
                  <c:v>55.701231661413431</c:v>
                </c:pt>
                <c:pt idx="322">
                  <c:v>54.578864133682579</c:v>
                </c:pt>
                <c:pt idx="323">
                  <c:v>56.386719519873267</c:v>
                </c:pt>
                <c:pt idx="324">
                  <c:v>53.2149641019599</c:v>
                </c:pt>
                <c:pt idx="325">
                  <c:v>51.325472610976284</c:v>
                </c:pt>
                <c:pt idx="326">
                  <c:v>43.693649448334462</c:v>
                </c:pt>
                <c:pt idx="327">
                  <c:v>45.066762219751922</c:v>
                </c:pt>
                <c:pt idx="328">
                  <c:v>36.003485822592687</c:v>
                </c:pt>
                <c:pt idx="329">
                  <c:v>52.688067099633741</c:v>
                </c:pt>
                <c:pt idx="330">
                  <c:v>46.587186932528766</c:v>
                </c:pt>
                <c:pt idx="331">
                  <c:v>45.090463193876445</c:v>
                </c:pt>
                <c:pt idx="332">
                  <c:v>46.582807130810245</c:v>
                </c:pt>
                <c:pt idx="333">
                  <c:v>36.252110271652093</c:v>
                </c:pt>
                <c:pt idx="334">
                  <c:v>30.936393891444695</c:v>
                </c:pt>
                <c:pt idx="335">
                  <c:v>35.529710799315055</c:v>
                </c:pt>
                <c:pt idx="336">
                  <c:v>33.95220253816791</c:v>
                </c:pt>
                <c:pt idx="337">
                  <c:v>36.356602147944102</c:v>
                </c:pt>
                <c:pt idx="338">
                  <c:v>40.123598543759819</c:v>
                </c:pt>
                <c:pt idx="339">
                  <c:v>39.933393964942937</c:v>
                </c:pt>
                <c:pt idx="340">
                  <c:v>40.222744811164318</c:v>
                </c:pt>
                <c:pt idx="341">
                  <c:v>37.907741363559715</c:v>
                </c:pt>
                <c:pt idx="342">
                  <c:v>43.188914905598367</c:v>
                </c:pt>
                <c:pt idx="343">
                  <c:v>41.767946597782334</c:v>
                </c:pt>
                <c:pt idx="344">
                  <c:v>41.195657806136886</c:v>
                </c:pt>
                <c:pt idx="345">
                  <c:v>38.222476813790969</c:v>
                </c:pt>
                <c:pt idx="346">
                  <c:v>34.305485368858086</c:v>
                </c:pt>
                <c:pt idx="347">
                  <c:v>38.304468022648315</c:v>
                </c:pt>
                <c:pt idx="348">
                  <c:v>41.389099915998209</c:v>
                </c:pt>
                <c:pt idx="349">
                  <c:v>44.706885365334827</c:v>
                </c:pt>
                <c:pt idx="350">
                  <c:v>42.988213125528347</c:v>
                </c:pt>
                <c:pt idx="351">
                  <c:v>45.425762663880498</c:v>
                </c:pt>
                <c:pt idx="352">
                  <c:v>34.155753551410925</c:v>
                </c:pt>
                <c:pt idx="353">
                  <c:v>41.483009885077493</c:v>
                </c:pt>
                <c:pt idx="354">
                  <c:v>49.439818018122118</c:v>
                </c:pt>
                <c:pt idx="355">
                  <c:v>36.650300608533271</c:v>
                </c:pt>
                <c:pt idx="356">
                  <c:v>41.028008814827814</c:v>
                </c:pt>
                <c:pt idx="357">
                  <c:v>42.46767761299953</c:v>
                </c:pt>
                <c:pt idx="358">
                  <c:v>51.531758288809371</c:v>
                </c:pt>
                <c:pt idx="359">
                  <c:v>56.437333929615335</c:v>
                </c:pt>
                <c:pt idx="360">
                  <c:v>58.628106634054795</c:v>
                </c:pt>
                <c:pt idx="361">
                  <c:v>56.813526575393183</c:v>
                </c:pt>
                <c:pt idx="362">
                  <c:v>56.270307944380001</c:v>
                </c:pt>
                <c:pt idx="363">
                  <c:v>53.285814709075083</c:v>
                </c:pt>
                <c:pt idx="364">
                  <c:v>54.557655464276692</c:v>
                </c:pt>
                <c:pt idx="365">
                  <c:v>56.895040304247146</c:v>
                </c:pt>
                <c:pt idx="366">
                  <c:v>53.921288697020934</c:v>
                </c:pt>
                <c:pt idx="367">
                  <c:v>56.207978138454173</c:v>
                </c:pt>
                <c:pt idx="368">
                  <c:v>57.044388620332967</c:v>
                </c:pt>
                <c:pt idx="369">
                  <c:v>57.580127908601611</c:v>
                </c:pt>
                <c:pt idx="370">
                  <c:v>58.205635114535681</c:v>
                </c:pt>
                <c:pt idx="371">
                  <c:v>59.25863127146269</c:v>
                </c:pt>
                <c:pt idx="372">
                  <c:v>60.268185599773531</c:v>
                </c:pt>
                <c:pt idx="373">
                  <c:v>57.865639742354681</c:v>
                </c:pt>
                <c:pt idx="374">
                  <c:v>58.072198772750568</c:v>
                </c:pt>
                <c:pt idx="375">
                  <c:v>58.541743088895586</c:v>
                </c:pt>
                <c:pt idx="376">
                  <c:v>58.937419417811547</c:v>
                </c:pt>
                <c:pt idx="377">
                  <c:v>59.919521810644241</c:v>
                </c:pt>
                <c:pt idx="378">
                  <c:v>58.383113219344935</c:v>
                </c:pt>
                <c:pt idx="379">
                  <c:v>59.5001841636875</c:v>
                </c:pt>
                <c:pt idx="380">
                  <c:v>59.963505156371681</c:v>
                </c:pt>
                <c:pt idx="381">
                  <c:v>60.704744461340461</c:v>
                </c:pt>
                <c:pt idx="382">
                  <c:v>60.986519703275647</c:v>
                </c:pt>
                <c:pt idx="383">
                  <c:v>61.292250956670131</c:v>
                </c:pt>
                <c:pt idx="384">
                  <c:v>61.414877481818138</c:v>
                </c:pt>
                <c:pt idx="385">
                  <c:v>61.412334463936574</c:v>
                </c:pt>
                <c:pt idx="386">
                  <c:v>61.317761927617127</c:v>
                </c:pt>
                <c:pt idx="387">
                  <c:v>61.308139211753485</c:v>
                </c:pt>
                <c:pt idx="388">
                  <c:v>61.583267529861807</c:v>
                </c:pt>
                <c:pt idx="389">
                  <c:v>61.473258032905065</c:v>
                </c:pt>
                <c:pt idx="390">
                  <c:v>61.951519119997606</c:v>
                </c:pt>
                <c:pt idx="391">
                  <c:v>61.351538891110835</c:v>
                </c:pt>
                <c:pt idx="392">
                  <c:v>60.459401356918889</c:v>
                </c:pt>
                <c:pt idx="393">
                  <c:v>58.768717533439023</c:v>
                </c:pt>
                <c:pt idx="394">
                  <c:v>59.379657303327605</c:v>
                </c:pt>
                <c:pt idx="395">
                  <c:v>61.135200947308753</c:v>
                </c:pt>
                <c:pt idx="396">
                  <c:v>61.106669543423521</c:v>
                </c:pt>
                <c:pt idx="397">
                  <c:v>59.547335229417335</c:v>
                </c:pt>
                <c:pt idx="398">
                  <c:v>59.306780549823557</c:v>
                </c:pt>
                <c:pt idx="399">
                  <c:v>62.545481801390693</c:v>
                </c:pt>
                <c:pt idx="400">
                  <c:v>62.094589969214177</c:v>
                </c:pt>
                <c:pt idx="401">
                  <c:v>59.86160635777361</c:v>
                </c:pt>
                <c:pt idx="402">
                  <c:v>62.216507481843635</c:v>
                </c:pt>
                <c:pt idx="403">
                  <c:v>62.360687484814889</c:v>
                </c:pt>
                <c:pt idx="404">
                  <c:v>62.431638260566437</c:v>
                </c:pt>
                <c:pt idx="405">
                  <c:v>62.202190784575748</c:v>
                </c:pt>
                <c:pt idx="406">
                  <c:v>62.623746666269767</c:v>
                </c:pt>
                <c:pt idx="407">
                  <c:v>62.002179238769159</c:v>
                </c:pt>
                <c:pt idx="408">
                  <c:v>62.611223062921212</c:v>
                </c:pt>
                <c:pt idx="409">
                  <c:v>62.302691020116413</c:v>
                </c:pt>
                <c:pt idx="410">
                  <c:v>61.171316278361907</c:v>
                </c:pt>
                <c:pt idx="411">
                  <c:v>59.979561436512185</c:v>
                </c:pt>
                <c:pt idx="412">
                  <c:v>60.349226567844674</c:v>
                </c:pt>
                <c:pt idx="413">
                  <c:v>61.500831713972367</c:v>
                </c:pt>
                <c:pt idx="414">
                  <c:v>62.057247729577469</c:v>
                </c:pt>
                <c:pt idx="415">
                  <c:v>61.557803001145501</c:v>
                </c:pt>
                <c:pt idx="416">
                  <c:v>62.518397841077494</c:v>
                </c:pt>
                <c:pt idx="417">
                  <c:v>62.630281040232518</c:v>
                </c:pt>
                <c:pt idx="418">
                  <c:v>62.578283812522741</c:v>
                </c:pt>
                <c:pt idx="419">
                  <c:v>62.617595182425589</c:v>
                </c:pt>
                <c:pt idx="420">
                  <c:v>62.457983973282353</c:v>
                </c:pt>
                <c:pt idx="421">
                  <c:v>61.015267482045815</c:v>
                </c:pt>
                <c:pt idx="422">
                  <c:v>60.822024045875196</c:v>
                </c:pt>
                <c:pt idx="423">
                  <c:v>57.667641148418888</c:v>
                </c:pt>
                <c:pt idx="424">
                  <c:v>60.631597134896069</c:v>
                </c:pt>
                <c:pt idx="425">
                  <c:v>60.936335731841325</c:v>
                </c:pt>
                <c:pt idx="426">
                  <c:v>60.432527059661403</c:v>
                </c:pt>
                <c:pt idx="427">
                  <c:v>62.466481365353964</c:v>
                </c:pt>
                <c:pt idx="428">
                  <c:v>61.480454764769654</c:v>
                </c:pt>
                <c:pt idx="429">
                  <c:v>58.407427443576964</c:v>
                </c:pt>
                <c:pt idx="430">
                  <c:v>58.854337414075246</c:v>
                </c:pt>
                <c:pt idx="431">
                  <c:v>61.110475996377076</c:v>
                </c:pt>
                <c:pt idx="432">
                  <c:v>61.580778433597033</c:v>
                </c:pt>
                <c:pt idx="433">
                  <c:v>61.586414131859847</c:v>
                </c:pt>
                <c:pt idx="434">
                  <c:v>62.066278043345818</c:v>
                </c:pt>
                <c:pt idx="435">
                  <c:v>61.979902975033582</c:v>
                </c:pt>
                <c:pt idx="436">
                  <c:v>62.62655226202908</c:v>
                </c:pt>
                <c:pt idx="437">
                  <c:v>62.621757812503468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7-45A5-8D09-17757200D292}"/>
            </c:ext>
          </c:extLst>
        </c:ser>
        <c:ser>
          <c:idx val="0"/>
          <c:order val="2"/>
          <c:tx>
            <c:strRef>
              <c:f>'016C'!$AB$12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'016C'!$J$14:$J$451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'016C'!$AB$14:$AB$451</c:f>
              <c:numCache>
                <c:formatCode>0</c:formatCode>
                <c:ptCount val="438"/>
                <c:pt idx="0">
                  <c:v>97.81</c:v>
                </c:pt>
                <c:pt idx="1">
                  <c:v>97.81</c:v>
                </c:pt>
                <c:pt idx="2">
                  <c:v>92.217476591909502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97.81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94.522985254724972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74.271028682686207</c:v>
                </c:pt>
                <c:pt idx="35">
                  <c:v>35.039099106256408</c:v>
                </c:pt>
                <c:pt idx="36">
                  <c:v>97.81</c:v>
                </c:pt>
                <c:pt idx="37">
                  <c:v>97.81</c:v>
                </c:pt>
                <c:pt idx="38">
                  <c:v>97.81</c:v>
                </c:pt>
                <c:pt idx="39">
                  <c:v>97.81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97.81</c:v>
                </c:pt>
                <c:pt idx="46">
                  <c:v>97.81</c:v>
                </c:pt>
                <c:pt idx="47">
                  <c:v>20.7512525451762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97.81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97.81</c:v>
                </c:pt>
                <c:pt idx="69">
                  <c:v>97.81</c:v>
                </c:pt>
                <c:pt idx="70">
                  <c:v>97.81</c:v>
                </c:pt>
                <c:pt idx="71">
                  <c:v>97.81</c:v>
                </c:pt>
                <c:pt idx="72">
                  <c:v>97.81</c:v>
                </c:pt>
                <c:pt idx="73">
                  <c:v>97.81</c:v>
                </c:pt>
                <c:pt idx="74">
                  <c:v>97.81</c:v>
                </c:pt>
                <c:pt idx="75">
                  <c:v>97.81</c:v>
                </c:pt>
                <c:pt idx="76">
                  <c:v>97.81</c:v>
                </c:pt>
                <c:pt idx="77">
                  <c:v>97.81</c:v>
                </c:pt>
                <c:pt idx="78">
                  <c:v>90.08270354783636</c:v>
                </c:pt>
                <c:pt idx="79">
                  <c:v>97.81</c:v>
                </c:pt>
                <c:pt idx="80">
                  <c:v>56.748301988602428</c:v>
                </c:pt>
                <c:pt idx="81">
                  <c:v>92.08927784935959</c:v>
                </c:pt>
                <c:pt idx="82">
                  <c:v>97.81</c:v>
                </c:pt>
                <c:pt idx="83">
                  <c:v>43.868164300737178</c:v>
                </c:pt>
                <c:pt idx="84">
                  <c:v>97.81</c:v>
                </c:pt>
                <c:pt idx="85">
                  <c:v>97.81</c:v>
                </c:pt>
                <c:pt idx="86">
                  <c:v>88.761534991886919</c:v>
                </c:pt>
                <c:pt idx="87">
                  <c:v>97.81</c:v>
                </c:pt>
                <c:pt idx="88">
                  <c:v>97.81</c:v>
                </c:pt>
                <c:pt idx="89">
                  <c:v>78.808504157131921</c:v>
                </c:pt>
                <c:pt idx="90">
                  <c:v>12.498102215076685</c:v>
                </c:pt>
                <c:pt idx="91">
                  <c:v>5.0204685088146306</c:v>
                </c:pt>
                <c:pt idx="92">
                  <c:v>6.9090951154779816</c:v>
                </c:pt>
                <c:pt idx="93">
                  <c:v>4.4544839715718041</c:v>
                </c:pt>
                <c:pt idx="94">
                  <c:v>1.8080881138377976</c:v>
                </c:pt>
                <c:pt idx="95">
                  <c:v>2.0146068683832112</c:v>
                </c:pt>
                <c:pt idx="96">
                  <c:v>2.4574418601704622</c:v>
                </c:pt>
                <c:pt idx="97">
                  <c:v>2.3688841197988921</c:v>
                </c:pt>
                <c:pt idx="98">
                  <c:v>5.0641108872315783</c:v>
                </c:pt>
                <c:pt idx="99">
                  <c:v>18.45176385963191</c:v>
                </c:pt>
                <c:pt idx="100">
                  <c:v>75.576210423392254</c:v>
                </c:pt>
                <c:pt idx="101">
                  <c:v>97.81</c:v>
                </c:pt>
                <c:pt idx="102">
                  <c:v>86.381779475586086</c:v>
                </c:pt>
                <c:pt idx="103">
                  <c:v>97.81</c:v>
                </c:pt>
                <c:pt idx="104">
                  <c:v>85.64453542308425</c:v>
                </c:pt>
                <c:pt idx="105">
                  <c:v>97.81</c:v>
                </c:pt>
                <c:pt idx="106">
                  <c:v>97.81</c:v>
                </c:pt>
                <c:pt idx="107">
                  <c:v>97.81</c:v>
                </c:pt>
                <c:pt idx="108">
                  <c:v>97.81</c:v>
                </c:pt>
                <c:pt idx="109">
                  <c:v>97.81</c:v>
                </c:pt>
                <c:pt idx="110">
                  <c:v>97.81</c:v>
                </c:pt>
                <c:pt idx="111">
                  <c:v>97.81</c:v>
                </c:pt>
                <c:pt idx="112">
                  <c:v>97.81</c:v>
                </c:pt>
                <c:pt idx="113">
                  <c:v>97.81</c:v>
                </c:pt>
                <c:pt idx="114">
                  <c:v>97.81</c:v>
                </c:pt>
                <c:pt idx="115">
                  <c:v>97.81</c:v>
                </c:pt>
                <c:pt idx="116">
                  <c:v>97.81</c:v>
                </c:pt>
                <c:pt idx="117">
                  <c:v>97.81</c:v>
                </c:pt>
                <c:pt idx="118">
                  <c:v>97.81</c:v>
                </c:pt>
                <c:pt idx="119">
                  <c:v>97.81</c:v>
                </c:pt>
                <c:pt idx="120">
                  <c:v>97.81</c:v>
                </c:pt>
                <c:pt idx="121">
                  <c:v>97.81</c:v>
                </c:pt>
                <c:pt idx="122">
                  <c:v>97.81</c:v>
                </c:pt>
                <c:pt idx="123">
                  <c:v>94.284511521360827</c:v>
                </c:pt>
                <c:pt idx="124">
                  <c:v>97.81</c:v>
                </c:pt>
                <c:pt idx="125">
                  <c:v>88.084067958257975</c:v>
                </c:pt>
                <c:pt idx="126">
                  <c:v>93.750008232097855</c:v>
                </c:pt>
                <c:pt idx="127">
                  <c:v>83.576045408790947</c:v>
                </c:pt>
                <c:pt idx="128">
                  <c:v>92.902892614021042</c:v>
                </c:pt>
                <c:pt idx="129">
                  <c:v>97.81</c:v>
                </c:pt>
                <c:pt idx="130">
                  <c:v>94.032332720213091</c:v>
                </c:pt>
                <c:pt idx="131">
                  <c:v>90.910158242072214</c:v>
                </c:pt>
                <c:pt idx="132">
                  <c:v>97.029949941234435</c:v>
                </c:pt>
                <c:pt idx="133">
                  <c:v>95.316557396029495</c:v>
                </c:pt>
                <c:pt idx="134">
                  <c:v>97.81</c:v>
                </c:pt>
                <c:pt idx="135">
                  <c:v>92.855853725598323</c:v>
                </c:pt>
                <c:pt idx="136">
                  <c:v>82.687006902871389</c:v>
                </c:pt>
                <c:pt idx="137">
                  <c:v>88.942325998361142</c:v>
                </c:pt>
                <c:pt idx="138">
                  <c:v>95.469001707933415</c:v>
                </c:pt>
                <c:pt idx="139">
                  <c:v>97.81</c:v>
                </c:pt>
                <c:pt idx="140">
                  <c:v>97.81</c:v>
                </c:pt>
                <c:pt idx="141">
                  <c:v>88.029741503238142</c:v>
                </c:pt>
                <c:pt idx="142">
                  <c:v>88.586042672048748</c:v>
                </c:pt>
                <c:pt idx="143">
                  <c:v>94.85570362690477</c:v>
                </c:pt>
                <c:pt idx="144">
                  <c:v>94.031117158559582</c:v>
                </c:pt>
                <c:pt idx="145">
                  <c:v>92.554042360791456</c:v>
                </c:pt>
                <c:pt idx="146">
                  <c:v>90.004068856000004</c:v>
                </c:pt>
                <c:pt idx="147">
                  <c:v>93.846707850647931</c:v>
                </c:pt>
                <c:pt idx="148">
                  <c:v>97.277690953762828</c:v>
                </c:pt>
                <c:pt idx="149">
                  <c:v>89.141562514114682</c:v>
                </c:pt>
                <c:pt idx="150">
                  <c:v>91.592276901229255</c:v>
                </c:pt>
                <c:pt idx="151">
                  <c:v>86.207143782924504</c:v>
                </c:pt>
                <c:pt idx="152">
                  <c:v>89.392149975013169</c:v>
                </c:pt>
                <c:pt idx="153">
                  <c:v>91.964433985059117</c:v>
                </c:pt>
                <c:pt idx="154">
                  <c:v>87.096774201985241</c:v>
                </c:pt>
                <c:pt idx="155">
                  <c:v>85.216038149906879</c:v>
                </c:pt>
                <c:pt idx="156">
                  <c:v>88.443140193973093</c:v>
                </c:pt>
                <c:pt idx="157">
                  <c:v>90.261859569485608</c:v>
                </c:pt>
                <c:pt idx="158">
                  <c:v>92.718189911811976</c:v>
                </c:pt>
                <c:pt idx="159">
                  <c:v>95.564842350674496</c:v>
                </c:pt>
                <c:pt idx="160">
                  <c:v>93.139183414841355</c:v>
                </c:pt>
                <c:pt idx="161">
                  <c:v>95.469994105822209</c:v>
                </c:pt>
                <c:pt idx="162">
                  <c:v>97.213703552720546</c:v>
                </c:pt>
                <c:pt idx="163">
                  <c:v>89.808762329451937</c:v>
                </c:pt>
                <c:pt idx="164">
                  <c:v>89.494806596541721</c:v>
                </c:pt>
                <c:pt idx="165">
                  <c:v>88.091781610816042</c:v>
                </c:pt>
                <c:pt idx="166">
                  <c:v>89.83762104484147</c:v>
                </c:pt>
                <c:pt idx="167">
                  <c:v>82.898589741140739</c:v>
                </c:pt>
                <c:pt idx="168">
                  <c:v>84.640727870835889</c:v>
                </c:pt>
                <c:pt idx="169">
                  <c:v>84.855778465241613</c:v>
                </c:pt>
                <c:pt idx="170">
                  <c:v>87.609631641920174</c:v>
                </c:pt>
                <c:pt idx="171">
                  <c:v>91.608197629436447</c:v>
                </c:pt>
                <c:pt idx="172">
                  <c:v>94.969983033534973</c:v>
                </c:pt>
                <c:pt idx="173">
                  <c:v>91.431311157189526</c:v>
                </c:pt>
                <c:pt idx="174">
                  <c:v>89.640269288929048</c:v>
                </c:pt>
                <c:pt idx="175">
                  <c:v>82.313568683177778</c:v>
                </c:pt>
                <c:pt idx="176">
                  <c:v>83.762495874835622</c:v>
                </c:pt>
                <c:pt idx="177">
                  <c:v>87.321881240324956</c:v>
                </c:pt>
                <c:pt idx="178">
                  <c:v>88.122152545547891</c:v>
                </c:pt>
                <c:pt idx="179">
                  <c:v>92.006360118584723</c:v>
                </c:pt>
                <c:pt idx="180">
                  <c:v>91.178223231434117</c:v>
                </c:pt>
                <c:pt idx="181">
                  <c:v>89.29593460603904</c:v>
                </c:pt>
                <c:pt idx="182">
                  <c:v>89.249621604993607</c:v>
                </c:pt>
                <c:pt idx="183">
                  <c:v>89.845847645747455</c:v>
                </c:pt>
                <c:pt idx="184">
                  <c:v>86.46671617310605</c:v>
                </c:pt>
                <c:pt idx="185">
                  <c:v>83.466469795619957</c:v>
                </c:pt>
                <c:pt idx="186">
                  <c:v>84.21697408628421</c:v>
                </c:pt>
                <c:pt idx="187">
                  <c:v>88.460368752094055</c:v>
                </c:pt>
                <c:pt idx="188">
                  <c:v>89.065705228659851</c:v>
                </c:pt>
                <c:pt idx="189">
                  <c:v>86.128659473222243</c:v>
                </c:pt>
                <c:pt idx="190">
                  <c:v>85.194930098560548</c:v>
                </c:pt>
                <c:pt idx="191">
                  <c:v>88.238487146528968</c:v>
                </c:pt>
                <c:pt idx="192">
                  <c:v>84.308650496073781</c:v>
                </c:pt>
                <c:pt idx="193">
                  <c:v>82.794229142451684</c:v>
                </c:pt>
                <c:pt idx="194">
                  <c:v>79.342519287398986</c:v>
                </c:pt>
                <c:pt idx="195">
                  <c:v>80.648840634296519</c:v>
                </c:pt>
                <c:pt idx="196">
                  <c:v>82.186828744502037</c:v>
                </c:pt>
                <c:pt idx="197">
                  <c:v>76.823195138190329</c:v>
                </c:pt>
                <c:pt idx="198">
                  <c:v>77.619186929058529</c:v>
                </c:pt>
                <c:pt idx="199">
                  <c:v>79.268398207539292</c:v>
                </c:pt>
                <c:pt idx="200">
                  <c:v>81.664426686921814</c:v>
                </c:pt>
                <c:pt idx="201">
                  <c:v>79.259610851505002</c:v>
                </c:pt>
                <c:pt idx="202">
                  <c:v>76.138974007321281</c:v>
                </c:pt>
                <c:pt idx="203">
                  <c:v>78.908819789997054</c:v>
                </c:pt>
                <c:pt idx="204">
                  <c:v>84.405925616403266</c:v>
                </c:pt>
                <c:pt idx="205">
                  <c:v>85.086146660911737</c:v>
                </c:pt>
                <c:pt idx="206">
                  <c:v>81.825351189702474</c:v>
                </c:pt>
                <c:pt idx="207">
                  <c:v>82.026753893645392</c:v>
                </c:pt>
                <c:pt idx="208">
                  <c:v>79.990310686555404</c:v>
                </c:pt>
                <c:pt idx="209">
                  <c:v>86.181481149654616</c:v>
                </c:pt>
                <c:pt idx="210">
                  <c:v>78.094832140728712</c:v>
                </c:pt>
                <c:pt idx="211">
                  <c:v>62.513956703958172</c:v>
                </c:pt>
                <c:pt idx="212">
                  <c:v>70.553487509009557</c:v>
                </c:pt>
                <c:pt idx="213">
                  <c:v>74.04934405962058</c:v>
                </c:pt>
                <c:pt idx="214">
                  <c:v>78.134549814774203</c:v>
                </c:pt>
                <c:pt idx="215">
                  <c:v>79.109303185034932</c:v>
                </c:pt>
                <c:pt idx="216">
                  <c:v>77.338932182066202</c:v>
                </c:pt>
                <c:pt idx="217">
                  <c:v>74.448769462453356</c:v>
                </c:pt>
                <c:pt idx="218">
                  <c:v>76.235687682974913</c:v>
                </c:pt>
                <c:pt idx="219">
                  <c:v>77.659457208631295</c:v>
                </c:pt>
                <c:pt idx="220">
                  <c:v>76.881963836758544</c:v>
                </c:pt>
                <c:pt idx="221">
                  <c:v>79.366135587625536</c:v>
                </c:pt>
                <c:pt idx="222">
                  <c:v>81.05462362457024</c:v>
                </c:pt>
                <c:pt idx="223">
                  <c:v>80.946668185619558</c:v>
                </c:pt>
                <c:pt idx="224">
                  <c:v>81.734122059993339</c:v>
                </c:pt>
                <c:pt idx="225">
                  <c:v>79.548445168938514</c:v>
                </c:pt>
                <c:pt idx="226">
                  <c:v>80.67171319593696</c:v>
                </c:pt>
                <c:pt idx="227">
                  <c:v>83.270028826577501</c:v>
                </c:pt>
                <c:pt idx="228">
                  <c:v>84.208339364935014</c:v>
                </c:pt>
                <c:pt idx="229">
                  <c:v>82.261001836516314</c:v>
                </c:pt>
                <c:pt idx="230">
                  <c:v>81.044416281968211</c:v>
                </c:pt>
                <c:pt idx="231">
                  <c:v>79.72056953197233</c:v>
                </c:pt>
                <c:pt idx="232">
                  <c:v>80.261967406312536</c:v>
                </c:pt>
                <c:pt idx="233">
                  <c:v>80.270871233282733</c:v>
                </c:pt>
                <c:pt idx="234">
                  <c:v>79.760761402859202</c:v>
                </c:pt>
                <c:pt idx="235">
                  <c:v>80.153903549877597</c:v>
                </c:pt>
                <c:pt idx="236">
                  <c:v>81.124212834347247</c:v>
                </c:pt>
                <c:pt idx="237">
                  <c:v>79.538821763700085</c:v>
                </c:pt>
                <c:pt idx="238">
                  <c:v>76.043796572361515</c:v>
                </c:pt>
                <c:pt idx="239">
                  <c:v>72.80925805078391</c:v>
                </c:pt>
                <c:pt idx="240">
                  <c:v>72.201619124894094</c:v>
                </c:pt>
                <c:pt idx="241">
                  <c:v>73.177133202168832</c:v>
                </c:pt>
                <c:pt idx="242">
                  <c:v>72.980425147686006</c:v>
                </c:pt>
                <c:pt idx="243">
                  <c:v>71.200122142886173</c:v>
                </c:pt>
                <c:pt idx="244">
                  <c:v>71.108279945936502</c:v>
                </c:pt>
                <c:pt idx="245">
                  <c:v>72.592823667564403</c:v>
                </c:pt>
                <c:pt idx="246">
                  <c:v>73.550053964708695</c:v>
                </c:pt>
                <c:pt idx="247">
                  <c:v>74.919583392474266</c:v>
                </c:pt>
                <c:pt idx="248">
                  <c:v>73.469146290402549</c:v>
                </c:pt>
                <c:pt idx="249">
                  <c:v>75.329568921004622</c:v>
                </c:pt>
                <c:pt idx="250">
                  <c:v>69.352421017573135</c:v>
                </c:pt>
                <c:pt idx="251">
                  <c:v>72.241325129017866</c:v>
                </c:pt>
                <c:pt idx="252">
                  <c:v>74.411152232674468</c:v>
                </c:pt>
                <c:pt idx="253">
                  <c:v>74.653991562171214</c:v>
                </c:pt>
                <c:pt idx="254">
                  <c:v>76.733002515827636</c:v>
                </c:pt>
                <c:pt idx="255">
                  <c:v>79.464740141371905</c:v>
                </c:pt>
                <c:pt idx="256">
                  <c:v>80.278032573542205</c:v>
                </c:pt>
                <c:pt idx="257">
                  <c:v>80.72038343053778</c:v>
                </c:pt>
                <c:pt idx="258">
                  <c:v>79.694502676080731</c:v>
                </c:pt>
                <c:pt idx="259">
                  <c:v>78.561121187516264</c:v>
                </c:pt>
                <c:pt idx="260">
                  <c:v>76.853151067766689</c:v>
                </c:pt>
                <c:pt idx="261">
                  <c:v>75.68728230938504</c:v>
                </c:pt>
                <c:pt idx="262">
                  <c:v>75.604033784257837</c:v>
                </c:pt>
                <c:pt idx="263">
                  <c:v>77.409066673379272</c:v>
                </c:pt>
                <c:pt idx="264">
                  <c:v>75.276049171021057</c:v>
                </c:pt>
                <c:pt idx="265">
                  <c:v>73.01149972382801</c:v>
                </c:pt>
                <c:pt idx="266">
                  <c:v>72.737027518110409</c:v>
                </c:pt>
                <c:pt idx="267">
                  <c:v>72.218475261770578</c:v>
                </c:pt>
                <c:pt idx="268">
                  <c:v>70.845486722881191</c:v>
                </c:pt>
                <c:pt idx="269">
                  <c:v>70.180436639505317</c:v>
                </c:pt>
                <c:pt idx="270">
                  <c:v>68.810972220990394</c:v>
                </c:pt>
                <c:pt idx="271">
                  <c:v>68.696839880690078</c:v>
                </c:pt>
                <c:pt idx="272">
                  <c:v>68.964214126277128</c:v>
                </c:pt>
                <c:pt idx="273">
                  <c:v>67.590044980910648</c:v>
                </c:pt>
                <c:pt idx="274">
                  <c:v>67.280691154608661</c:v>
                </c:pt>
                <c:pt idx="275">
                  <c:v>66.606123795418668</c:v>
                </c:pt>
                <c:pt idx="276">
                  <c:v>66.24738278007986</c:v>
                </c:pt>
                <c:pt idx="277">
                  <c:v>65.757969536739552</c:v>
                </c:pt>
                <c:pt idx="278">
                  <c:v>64.503722654340336</c:v>
                </c:pt>
                <c:pt idx="279">
                  <c:v>63.398897882978062</c:v>
                </c:pt>
                <c:pt idx="280">
                  <c:v>62.07507450795616</c:v>
                </c:pt>
                <c:pt idx="281">
                  <c:v>63.533886100840824</c:v>
                </c:pt>
                <c:pt idx="282">
                  <c:v>62.169548391683733</c:v>
                </c:pt>
                <c:pt idx="283">
                  <c:v>61.779991585664568</c:v>
                </c:pt>
                <c:pt idx="284">
                  <c:v>60.044553992798328</c:v>
                </c:pt>
                <c:pt idx="285">
                  <c:v>59.118571312226607</c:v>
                </c:pt>
                <c:pt idx="286">
                  <c:v>59.333531525339041</c:v>
                </c:pt>
                <c:pt idx="287">
                  <c:v>60.755257804097624</c:v>
                </c:pt>
                <c:pt idx="288">
                  <c:v>60.575010608928153</c:v>
                </c:pt>
                <c:pt idx="289">
                  <c:v>62.353951557232584</c:v>
                </c:pt>
                <c:pt idx="290">
                  <c:v>62.718795471853468</c:v>
                </c:pt>
                <c:pt idx="291">
                  <c:v>61.480905310806214</c:v>
                </c:pt>
                <c:pt idx="292">
                  <c:v>59.958238197980549</c:v>
                </c:pt>
                <c:pt idx="293">
                  <c:v>58.105804175289499</c:v>
                </c:pt>
                <c:pt idx="294">
                  <c:v>56.541960113733438</c:v>
                </c:pt>
                <c:pt idx="295">
                  <c:v>63.088062475864618</c:v>
                </c:pt>
                <c:pt idx="296">
                  <c:v>47.440264452816685</c:v>
                </c:pt>
                <c:pt idx="297">
                  <c:v>50.41429902695954</c:v>
                </c:pt>
                <c:pt idx="298">
                  <c:v>42.475949587622047</c:v>
                </c:pt>
                <c:pt idx="299">
                  <c:v>62.156184473699732</c:v>
                </c:pt>
                <c:pt idx="300">
                  <c:v>61.605073386484989</c:v>
                </c:pt>
                <c:pt idx="301">
                  <c:v>54.800431255454271</c:v>
                </c:pt>
                <c:pt idx="302">
                  <c:v>83.893230198250947</c:v>
                </c:pt>
                <c:pt idx="303">
                  <c:v>20.118314849293498</c:v>
                </c:pt>
                <c:pt idx="304">
                  <c:v>68.041300819561215</c:v>
                </c:pt>
                <c:pt idx="305">
                  <c:v>56.210578364660421</c:v>
                </c:pt>
                <c:pt idx="306">
                  <c:v>66.942853434283663</c:v>
                </c:pt>
                <c:pt idx="307">
                  <c:v>69.601941429230635</c:v>
                </c:pt>
                <c:pt idx="308">
                  <c:v>66.023508092731589</c:v>
                </c:pt>
                <c:pt idx="309">
                  <c:v>72.796538688535946</c:v>
                </c:pt>
                <c:pt idx="310">
                  <c:v>66.615003661150439</c:v>
                </c:pt>
                <c:pt idx="311">
                  <c:v>64.237545784299783</c:v>
                </c:pt>
                <c:pt idx="312">
                  <c:v>52.360911240123812</c:v>
                </c:pt>
                <c:pt idx="313">
                  <c:v>50.584119777227599</c:v>
                </c:pt>
                <c:pt idx="314">
                  <c:v>52.602545372614181</c:v>
                </c:pt>
                <c:pt idx="315">
                  <c:v>53.72170568470635</c:v>
                </c:pt>
                <c:pt idx="316">
                  <c:v>57.911302900196937</c:v>
                </c:pt>
                <c:pt idx="317">
                  <c:v>54.467245360200835</c:v>
                </c:pt>
                <c:pt idx="318">
                  <c:v>64.023718845661861</c:v>
                </c:pt>
                <c:pt idx="319">
                  <c:v>46.49342161280903</c:v>
                </c:pt>
                <c:pt idx="320">
                  <c:v>35.48847143596555</c:v>
                </c:pt>
                <c:pt idx="321">
                  <c:v>36.387829043844903</c:v>
                </c:pt>
                <c:pt idx="322">
                  <c:v>38.102634774950182</c:v>
                </c:pt>
                <c:pt idx="323">
                  <c:v>35.295159740654604</c:v>
                </c:pt>
                <c:pt idx="324">
                  <c:v>40.086198354863313</c:v>
                </c:pt>
                <c:pt idx="325">
                  <c:v>42.693452762461014</c:v>
                </c:pt>
                <c:pt idx="326">
                  <c:v>52.194586118094236</c:v>
                </c:pt>
                <c:pt idx="327">
                  <c:v>50.571852176524757</c:v>
                </c:pt>
                <c:pt idx="328">
                  <c:v>60.869503092970632</c:v>
                </c:pt>
                <c:pt idx="329">
                  <c:v>40.828011440213118</c:v>
                </c:pt>
                <c:pt idx="330">
                  <c:v>48.73836461145747</c:v>
                </c:pt>
                <c:pt idx="331">
                  <c:v>50.543581051315201</c:v>
                </c:pt>
                <c:pt idx="332">
                  <c:v>48.743707427144685</c:v>
                </c:pt>
                <c:pt idx="333">
                  <c:v>60.59716567252574</c:v>
                </c:pt>
                <c:pt idx="334">
                  <c:v>66.34704110994025</c:v>
                </c:pt>
                <c:pt idx="335">
                  <c:v>61.387358796955766</c:v>
                </c:pt>
                <c:pt idx="336">
                  <c:v>63.10206895321042</c:v>
                </c:pt>
                <c:pt idx="337">
                  <c:v>60.482584657530353</c:v>
                </c:pt>
                <c:pt idx="338">
                  <c:v>56.295204596291086</c:v>
                </c:pt>
                <c:pt idx="339">
                  <c:v>56.509638015852644</c:v>
                </c:pt>
                <c:pt idx="340">
                  <c:v>56.183284964565637</c:v>
                </c:pt>
                <c:pt idx="341">
                  <c:v>58.772483841708649</c:v>
                </c:pt>
                <c:pt idx="342">
                  <c:v>52.784059743627154</c:v>
                </c:pt>
                <c:pt idx="343">
                  <c:v>54.425461613325623</c:v>
                </c:pt>
                <c:pt idx="344">
                  <c:v>55.079573708087914</c:v>
                </c:pt>
                <c:pt idx="345">
                  <c:v>58.423237863726129</c:v>
                </c:pt>
                <c:pt idx="346">
                  <c:v>62.719253670505672</c:v>
                </c:pt>
                <c:pt idx="347">
                  <c:v>58.332122648863574</c:v>
                </c:pt>
                <c:pt idx="348">
                  <c:v>54.858894712168606</c:v>
                </c:pt>
                <c:pt idx="349">
                  <c:v>50.999993952861971</c:v>
                </c:pt>
                <c:pt idx="350">
                  <c:v>53.017480585899477</c:v>
                </c:pt>
                <c:pt idx="351">
                  <c:v>50.142618324946284</c:v>
                </c:pt>
                <c:pt idx="352">
                  <c:v>62.881581604494421</c:v>
                </c:pt>
                <c:pt idx="353">
                  <c:v>54.751608690906949</c:v>
                </c:pt>
                <c:pt idx="354">
                  <c:v>45.169977505321107</c:v>
                </c:pt>
                <c:pt idx="355">
                  <c:v>60.160128821501829</c:v>
                </c:pt>
                <c:pt idx="356">
                  <c:v>55.27048887383836</c:v>
                </c:pt>
                <c:pt idx="357">
                  <c:v>53.620390421326903</c:v>
                </c:pt>
                <c:pt idx="358">
                  <c:v>42.415538962153292</c:v>
                </c:pt>
                <c:pt idx="359">
                  <c:v>35.21291688297454</c:v>
                </c:pt>
                <c:pt idx="360">
                  <c:v>31.383739848175175</c:v>
                </c:pt>
                <c:pt idx="361">
                  <c:v>34.59427443303062</c:v>
                </c:pt>
                <c:pt idx="362">
                  <c:v>35.483462739475627</c:v>
                </c:pt>
                <c:pt idx="363">
                  <c:v>39.985484235238324</c:v>
                </c:pt>
                <c:pt idx="364">
                  <c:v>38.134259467999456</c:v>
                </c:pt>
                <c:pt idx="365">
                  <c:v>34.458438026304329</c:v>
                </c:pt>
                <c:pt idx="366">
                  <c:v>39.071206030495567</c:v>
                </c:pt>
                <c:pt idx="367">
                  <c:v>35.583805326005596</c:v>
                </c:pt>
                <c:pt idx="368">
                  <c:v>34.207818087424343</c:v>
                </c:pt>
                <c:pt idx="369">
                  <c:v>33.288884700354053</c:v>
                </c:pt>
                <c:pt idx="370">
                  <c:v>32.17109326982748</c:v>
                </c:pt>
                <c:pt idx="371">
                  <c:v>30.149129964596277</c:v>
                </c:pt>
                <c:pt idx="372">
                  <c:v>27.970787284753101</c:v>
                </c:pt>
                <c:pt idx="373">
                  <c:v>32.785183535497332</c:v>
                </c:pt>
                <c:pt idx="374">
                  <c:v>32.414051240678667</c:v>
                </c:pt>
                <c:pt idx="375">
                  <c:v>31.547061947547334</c:v>
                </c:pt>
                <c:pt idx="376">
                  <c:v>30.787861510252277</c:v>
                </c:pt>
                <c:pt idx="377">
                  <c:v>28.757489320256639</c:v>
                </c:pt>
                <c:pt idx="378">
                  <c:v>31.843809468429569</c:v>
                </c:pt>
                <c:pt idx="379">
                  <c:v>29.653659075516337</c:v>
                </c:pt>
                <c:pt idx="380">
                  <c:v>28.660508869471592</c:v>
                </c:pt>
                <c:pt idx="381">
                  <c:v>26.917976180642761</c:v>
                </c:pt>
                <c:pt idx="382">
                  <c:v>26.187041779871791</c:v>
                </c:pt>
                <c:pt idx="383">
                  <c:v>25.333337523386888</c:v>
                </c:pt>
                <c:pt idx="384">
                  <c:v>24.968564659082503</c:v>
                </c:pt>
                <c:pt idx="385">
                  <c:v>24.976280875743193</c:v>
                </c:pt>
                <c:pt idx="386">
                  <c:v>25.258635753890886</c:v>
                </c:pt>
                <c:pt idx="387">
                  <c:v>25.286883332319334</c:v>
                </c:pt>
                <c:pt idx="388">
                  <c:v>24.441485548915871</c:v>
                </c:pt>
                <c:pt idx="389">
                  <c:v>24.789522613318447</c:v>
                </c:pt>
                <c:pt idx="390">
                  <c:v>23.142784638545628</c:v>
                </c:pt>
                <c:pt idx="391">
                  <c:v>25.158795282485805</c:v>
                </c:pt>
                <c:pt idx="392">
                  <c:v>27.520056281854366</c:v>
                </c:pt>
                <c:pt idx="393">
                  <c:v>31.115041044083384</c:v>
                </c:pt>
                <c:pt idx="394">
                  <c:v>29.902616901113625</c:v>
                </c:pt>
                <c:pt idx="395">
                  <c:v>25.780857228726518</c:v>
                </c:pt>
                <c:pt idx="396">
                  <c:v>25.860040358993572</c:v>
                </c:pt>
                <c:pt idx="397">
                  <c:v>29.555281351184142</c:v>
                </c:pt>
                <c:pt idx="398">
                  <c:v>30.051461514865672</c:v>
                </c:pt>
                <c:pt idx="399">
                  <c:v>19.876979288435628</c:v>
                </c:pt>
                <c:pt idx="400">
                  <c:v>22.55724213770192</c:v>
                </c:pt>
                <c:pt idx="401">
                  <c:v>28.884269003007198</c:v>
                </c:pt>
                <c:pt idx="402">
                  <c:v>22.000917352298735</c:v>
                </c:pt>
                <c:pt idx="403">
                  <c:v>15.358693221684973</c:v>
                </c:pt>
                <c:pt idx="404">
                  <c:v>15.735667548359217</c:v>
                </c:pt>
                <c:pt idx="405">
                  <c:v>14.678112020409621</c:v>
                </c:pt>
                <c:pt idx="406">
                  <c:v>17.618336000773184</c:v>
                </c:pt>
                <c:pt idx="407">
                  <c:v>13.998300495640187</c:v>
                </c:pt>
                <c:pt idx="408">
                  <c:v>19.014645909985077</c:v>
                </c:pt>
                <c:pt idx="409">
                  <c:v>21.561911531685404</c:v>
                </c:pt>
                <c:pt idx="410">
                  <c:v>25.679731279247925</c:v>
                </c:pt>
                <c:pt idx="411">
                  <c:v>28.624952164616154</c:v>
                </c:pt>
                <c:pt idx="412">
                  <c:v>27.781581129408735</c:v>
                </c:pt>
                <c:pt idx="413">
                  <c:v>24.703645238346226</c:v>
                </c:pt>
                <c:pt idx="414">
                  <c:v>22.716084836395495</c:v>
                </c:pt>
                <c:pt idx="415">
                  <c:v>24.523367074737088</c:v>
                </c:pt>
                <c:pt idx="416">
                  <c:v>16.313352396720859</c:v>
                </c:pt>
                <c:pt idx="417">
                  <c:v>18.481365728228127</c:v>
                </c:pt>
                <c:pt idx="418">
                  <c:v>16.871813539817566</c:v>
                </c:pt>
                <c:pt idx="419">
                  <c:v>17.466669699726772</c:v>
                </c:pt>
                <c:pt idx="420">
                  <c:v>20.607565076301292</c:v>
                </c:pt>
                <c:pt idx="421">
                  <c:v>26.109714411175453</c:v>
                </c:pt>
                <c:pt idx="422">
                  <c:v>26.619377891364643</c:v>
                </c:pt>
                <c:pt idx="423">
                  <c:v>33.135591125527675</c:v>
                </c:pt>
                <c:pt idx="424">
                  <c:v>27.100524330196215</c:v>
                </c:pt>
                <c:pt idx="425">
                  <c:v>26.320723948595308</c:v>
                </c:pt>
                <c:pt idx="426">
                  <c:v>27.584322379222392</c:v>
                </c:pt>
                <c:pt idx="427">
                  <c:v>20.545665135994966</c:v>
                </c:pt>
                <c:pt idx="428">
                  <c:v>24.767192230878671</c:v>
                </c:pt>
                <c:pt idx="429">
                  <c:v>31.798589857289706</c:v>
                </c:pt>
                <c:pt idx="430">
                  <c:v>30.949664360544169</c:v>
                </c:pt>
                <c:pt idx="431">
                  <c:v>25.849511677146793</c:v>
                </c:pt>
                <c:pt idx="432">
                  <c:v>24.449526084839704</c:v>
                </c:pt>
                <c:pt idx="433">
                  <c:v>24.43130949886099</c:v>
                </c:pt>
                <c:pt idx="434">
                  <c:v>22.678100662677927</c:v>
                </c:pt>
                <c:pt idx="435">
                  <c:v>23.031272753644124</c:v>
                </c:pt>
                <c:pt idx="436">
                  <c:v>18.63474512046237</c:v>
                </c:pt>
                <c:pt idx="437">
                  <c:v>18.77865881189409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7-45A5-8D09-17757200D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'016C'!$BB$12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'016C'!$J$14:$J$451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'016C'!$BB$14:$BB$451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2-4CFD-B6F1-0164FB0677DA}"/>
            </c:ext>
          </c:extLst>
        </c:ser>
        <c:ser>
          <c:idx val="1"/>
          <c:order val="1"/>
          <c:tx>
            <c:strRef>
              <c:f>'016C'!$BA$12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'016C'!$J$14:$J$451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'016C'!$BA$14:$BA$451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100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100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100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F2-4CFD-B6F1-0164FB0677DA}"/>
            </c:ext>
          </c:extLst>
        </c:ser>
        <c:ser>
          <c:idx val="0"/>
          <c:order val="2"/>
          <c:tx>
            <c:strRef>
              <c:f>'016C'!$AZ$12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'016C'!$J$14:$J$451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'016C'!$AZ$14:$AZ$451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F2-4CFD-B6F1-0164FB067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'016C'!$BE$12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'016C'!$J$14:$J$451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'016C'!$BE$14:$BE$451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F-4AB9-B56E-31E6C00CACBC}"/>
            </c:ext>
          </c:extLst>
        </c:ser>
        <c:ser>
          <c:idx val="1"/>
          <c:order val="1"/>
          <c:tx>
            <c:strRef>
              <c:f>'016C'!$BD$12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'016C'!$J$14:$J$451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'016C'!$BD$14:$BD$451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100</c:v>
                </c:pt>
                <c:pt idx="35">
                  <c:v>100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100</c:v>
                </c:pt>
                <c:pt idx="47">
                  <c:v>100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100</c:v>
                </c:pt>
                <c:pt idx="81">
                  <c:v>0</c:v>
                </c:pt>
                <c:pt idx="82">
                  <c:v>0</c:v>
                </c:pt>
                <c:pt idx="83">
                  <c:v>100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100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100</c:v>
                </c:pt>
                <c:pt idx="100">
                  <c:v>100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100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0</c:v>
                </c:pt>
                <c:pt idx="364">
                  <c:v>0</c:v>
                </c:pt>
                <c:pt idx="365">
                  <c:v>100</c:v>
                </c:pt>
                <c:pt idx="366">
                  <c:v>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0</c:v>
                </c:pt>
                <c:pt idx="394">
                  <c:v>0</c:v>
                </c:pt>
                <c:pt idx="395">
                  <c:v>100</c:v>
                </c:pt>
                <c:pt idx="396">
                  <c:v>100</c:v>
                </c:pt>
                <c:pt idx="397">
                  <c:v>0</c:v>
                </c:pt>
                <c:pt idx="398">
                  <c:v>0</c:v>
                </c:pt>
                <c:pt idx="399">
                  <c:v>100</c:v>
                </c:pt>
                <c:pt idx="400">
                  <c:v>100</c:v>
                </c:pt>
                <c:pt idx="401">
                  <c:v>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0</c:v>
                </c:pt>
                <c:pt idx="412">
                  <c:v>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F-4AB9-B56E-31E6C00CACBC}"/>
            </c:ext>
          </c:extLst>
        </c:ser>
        <c:ser>
          <c:idx val="0"/>
          <c:order val="2"/>
          <c:tx>
            <c:strRef>
              <c:f>'016C'!$BC$12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'016C'!$J$14:$J$451</c:f>
              <c:numCache>
                <c:formatCode>0.0</c:formatCode>
                <c:ptCount val="438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</c:numCache>
            </c:numRef>
          </c:cat>
          <c:val>
            <c:numRef>
              <c:f>'016C'!$BC$14:$BC$451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0</c:v>
                </c:pt>
                <c:pt idx="35">
                  <c:v>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0</c:v>
                </c:pt>
                <c:pt idx="42">
                  <c:v>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0</c:v>
                </c:pt>
                <c:pt idx="47">
                  <c:v>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0</c:v>
                </c:pt>
                <c:pt idx="54">
                  <c:v>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100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100</c:v>
                </c:pt>
                <c:pt idx="364">
                  <c:v>100</c:v>
                </c:pt>
                <c:pt idx="365">
                  <c:v>0</c:v>
                </c:pt>
                <c:pt idx="366">
                  <c:v>100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100</c:v>
                </c:pt>
                <c:pt idx="394">
                  <c:v>100</c:v>
                </c:pt>
                <c:pt idx="395">
                  <c:v>0</c:v>
                </c:pt>
                <c:pt idx="396">
                  <c:v>0</c:v>
                </c:pt>
                <c:pt idx="397">
                  <c:v>100</c:v>
                </c:pt>
                <c:pt idx="398">
                  <c:v>100</c:v>
                </c:pt>
                <c:pt idx="399">
                  <c:v>0</c:v>
                </c:pt>
                <c:pt idx="400">
                  <c:v>0</c:v>
                </c:pt>
                <c:pt idx="401">
                  <c:v>100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100</c:v>
                </c:pt>
                <c:pt idx="412">
                  <c:v>100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5F-4AB9-B56E-31E6C00CA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'016C'!$O$14:$O$817</c:f>
              <c:numCache>
                <c:formatCode>0.0</c:formatCode>
                <c:ptCount val="804"/>
                <c:pt idx="0">
                  <c:v>2.5040489642184287</c:v>
                </c:pt>
                <c:pt idx="1">
                  <c:v>2.8972693032015084</c:v>
                </c:pt>
                <c:pt idx="2">
                  <c:v>4.7869114877588963</c:v>
                </c:pt>
                <c:pt idx="3">
                  <c:v>4.4128060263653355</c:v>
                </c:pt>
                <c:pt idx="4">
                  <c:v>3.8311676082862491</c:v>
                </c:pt>
                <c:pt idx="5">
                  <c:v>2.4794726930320086</c:v>
                </c:pt>
                <c:pt idx="6">
                  <c:v>2.3374764595103308</c:v>
                </c:pt>
                <c:pt idx="7">
                  <c:v>2.6214689265536264</c:v>
                </c:pt>
                <c:pt idx="8">
                  <c:v>2.3456685499058039</c:v>
                </c:pt>
                <c:pt idx="9">
                  <c:v>2.0207156308850815</c:v>
                </c:pt>
                <c:pt idx="10">
                  <c:v>1.7831450094161754</c:v>
                </c:pt>
                <c:pt idx="11">
                  <c:v>1.6384180790960468</c:v>
                </c:pt>
                <c:pt idx="12">
                  <c:v>1.5756120527306505</c:v>
                </c:pt>
                <c:pt idx="13">
                  <c:v>1.7394538606402978</c:v>
                </c:pt>
                <c:pt idx="14">
                  <c:v>1.5646892655367266</c:v>
                </c:pt>
                <c:pt idx="15">
                  <c:v>2.9928436911487371</c:v>
                </c:pt>
                <c:pt idx="16">
                  <c:v>2.6760828625235487</c:v>
                </c:pt>
                <c:pt idx="17">
                  <c:v>2.3511299435028268</c:v>
                </c:pt>
                <c:pt idx="18">
                  <c:v>1.2260828625235085</c:v>
                </c:pt>
                <c:pt idx="19">
                  <c:v>1.2643126177024242</c:v>
                </c:pt>
                <c:pt idx="20">
                  <c:v>1.0895480225988532</c:v>
                </c:pt>
                <c:pt idx="21">
                  <c:v>3.3096045197739863</c:v>
                </c:pt>
                <c:pt idx="22">
                  <c:v>2.3238229755178952</c:v>
                </c:pt>
                <c:pt idx="23">
                  <c:v>1.00762711864406</c:v>
                </c:pt>
                <c:pt idx="24">
                  <c:v>0.56252354048962872</c:v>
                </c:pt>
                <c:pt idx="25">
                  <c:v>0.72909604519772653</c:v>
                </c:pt>
                <c:pt idx="26">
                  <c:v>0.76186440677961953</c:v>
                </c:pt>
                <c:pt idx="27">
                  <c:v>0.74821092278718426</c:v>
                </c:pt>
                <c:pt idx="28">
                  <c:v>0.54067796610165964</c:v>
                </c:pt>
                <c:pt idx="29">
                  <c:v>0.38502824858754647</c:v>
                </c:pt>
                <c:pt idx="30">
                  <c:v>0.60621468926550637</c:v>
                </c:pt>
                <c:pt idx="31">
                  <c:v>1.5264595103578109</c:v>
                </c:pt>
                <c:pt idx="32">
                  <c:v>0.40960451977396622</c:v>
                </c:pt>
                <c:pt idx="33">
                  <c:v>0.63898305084745999</c:v>
                </c:pt>
                <c:pt idx="34">
                  <c:v>4.2216572504708179</c:v>
                </c:pt>
                <c:pt idx="35">
                  <c:v>7.2581920903954318</c:v>
                </c:pt>
                <c:pt idx="36">
                  <c:v>0.67994350282482641</c:v>
                </c:pt>
                <c:pt idx="37">
                  <c:v>1.6848399246704358</c:v>
                </c:pt>
                <c:pt idx="38">
                  <c:v>0.52156308851220179</c:v>
                </c:pt>
                <c:pt idx="39">
                  <c:v>2.8535781544255707</c:v>
                </c:pt>
                <c:pt idx="40">
                  <c:v>1.0267419962335176</c:v>
                </c:pt>
                <c:pt idx="41">
                  <c:v>0.34952919020714207</c:v>
                </c:pt>
                <c:pt idx="42">
                  <c:v>0.49971751412429327</c:v>
                </c:pt>
                <c:pt idx="43">
                  <c:v>0.87928436911487773</c:v>
                </c:pt>
                <c:pt idx="44">
                  <c:v>0.84651600753292411</c:v>
                </c:pt>
                <c:pt idx="45">
                  <c:v>0.99124293785311346</c:v>
                </c:pt>
                <c:pt idx="46">
                  <c:v>7.0015065913370682</c:v>
                </c:pt>
                <c:pt idx="47">
                  <c:v>15.857156308851181</c:v>
                </c:pt>
                <c:pt idx="48">
                  <c:v>2.725235404896388</c:v>
                </c:pt>
                <c:pt idx="49">
                  <c:v>2.0862523540489284</c:v>
                </c:pt>
                <c:pt idx="50">
                  <c:v>0.9721280602636555</c:v>
                </c:pt>
                <c:pt idx="51">
                  <c:v>2.6979284369114573</c:v>
                </c:pt>
                <c:pt idx="52">
                  <c:v>1.6411487758944971</c:v>
                </c:pt>
                <c:pt idx="53">
                  <c:v>0.62259887005645287</c:v>
                </c:pt>
                <c:pt idx="54">
                  <c:v>0.64444444444442195</c:v>
                </c:pt>
                <c:pt idx="55">
                  <c:v>0.93935969868170177</c:v>
                </c:pt>
                <c:pt idx="56">
                  <c:v>1.6111111111111156</c:v>
                </c:pt>
                <c:pt idx="57">
                  <c:v>1.3325800376647823</c:v>
                </c:pt>
                <c:pt idx="58">
                  <c:v>1.4390772128059952</c:v>
                </c:pt>
                <c:pt idx="59">
                  <c:v>1.8186440677965796</c:v>
                </c:pt>
                <c:pt idx="60">
                  <c:v>1.7831450094161754</c:v>
                </c:pt>
                <c:pt idx="61">
                  <c:v>1.8322975517890752</c:v>
                </c:pt>
                <c:pt idx="62">
                  <c:v>1.8022598870056332</c:v>
                </c:pt>
                <c:pt idx="63">
                  <c:v>1.8623352165724572</c:v>
                </c:pt>
                <c:pt idx="64">
                  <c:v>1.6274952919020622</c:v>
                </c:pt>
                <c:pt idx="65">
                  <c:v>1.545574387947269</c:v>
                </c:pt>
                <c:pt idx="66">
                  <c:v>1.3762711864406598</c:v>
                </c:pt>
                <c:pt idx="67">
                  <c:v>1.2178907721280352</c:v>
                </c:pt>
                <c:pt idx="68">
                  <c:v>1.1741996233521577</c:v>
                </c:pt>
                <c:pt idx="69">
                  <c:v>1.048587570621426</c:v>
                </c:pt>
                <c:pt idx="70">
                  <c:v>0.99397363465156396</c:v>
                </c:pt>
                <c:pt idx="71">
                  <c:v>1.095009416195815</c:v>
                </c:pt>
                <c:pt idx="72">
                  <c:v>1.0349340866289909</c:v>
                </c:pt>
                <c:pt idx="73">
                  <c:v>1.0048964218455485</c:v>
                </c:pt>
                <c:pt idx="74">
                  <c:v>1.0513182674199375</c:v>
                </c:pt>
                <c:pt idx="75">
                  <c:v>1.0212806026364951</c:v>
                </c:pt>
                <c:pt idx="76">
                  <c:v>1.0103578154425712</c:v>
                </c:pt>
                <c:pt idx="77">
                  <c:v>1.095009416195815</c:v>
                </c:pt>
                <c:pt idx="78">
                  <c:v>2.6815442561205107</c:v>
                </c:pt>
                <c:pt idx="79">
                  <c:v>2.9573446327683328</c:v>
                </c:pt>
                <c:pt idx="80">
                  <c:v>3.9349340866290108</c:v>
                </c:pt>
                <c:pt idx="81">
                  <c:v>2.5723163841807866</c:v>
                </c:pt>
                <c:pt idx="82">
                  <c:v>2.0835216572504778</c:v>
                </c:pt>
                <c:pt idx="83">
                  <c:v>4.756873822975515</c:v>
                </c:pt>
                <c:pt idx="84">
                  <c:v>2.0043314500941354</c:v>
                </c:pt>
                <c:pt idx="85">
                  <c:v>1.977024482109204</c:v>
                </c:pt>
                <c:pt idx="86">
                  <c:v>2.463088512241062</c:v>
                </c:pt>
                <c:pt idx="87">
                  <c:v>1.6165725047080777</c:v>
                </c:pt>
                <c:pt idx="88">
                  <c:v>2.4248587570621467</c:v>
                </c:pt>
                <c:pt idx="89">
                  <c:v>4.0550847457627199</c:v>
                </c:pt>
                <c:pt idx="90">
                  <c:v>11.845762711864401</c:v>
                </c:pt>
                <c:pt idx="91">
                  <c:v>21.070056497175113</c:v>
                </c:pt>
                <c:pt idx="92">
                  <c:v>20.127966101694899</c:v>
                </c:pt>
                <c:pt idx="93">
                  <c:v>22.1677966101695</c:v>
                </c:pt>
                <c:pt idx="94">
                  <c:v>32.383333333333326</c:v>
                </c:pt>
                <c:pt idx="95">
                  <c:v>32.061111111111117</c:v>
                </c:pt>
                <c:pt idx="96">
                  <c:v>29.264877589453857</c:v>
                </c:pt>
                <c:pt idx="97">
                  <c:v>26.695291902071521</c:v>
                </c:pt>
                <c:pt idx="98">
                  <c:v>20.682297551789055</c:v>
                </c:pt>
                <c:pt idx="99">
                  <c:v>13.992090395480213</c:v>
                </c:pt>
                <c:pt idx="100">
                  <c:v>6.1276836158192136</c:v>
                </c:pt>
                <c:pt idx="101">
                  <c:v>3.5062146892655264</c:v>
                </c:pt>
                <c:pt idx="102">
                  <c:v>2.7907721280602353</c:v>
                </c:pt>
                <c:pt idx="103">
                  <c:v>1.9906779661017</c:v>
                </c:pt>
                <c:pt idx="104">
                  <c:v>2.0152542372881199</c:v>
                </c:pt>
                <c:pt idx="105">
                  <c:v>1.8322975517890752</c:v>
                </c:pt>
                <c:pt idx="106">
                  <c:v>1.7722222222221906</c:v>
                </c:pt>
                <c:pt idx="107">
                  <c:v>1.7831450094161754</c:v>
                </c:pt>
                <c:pt idx="108">
                  <c:v>1.8650659133709686</c:v>
                </c:pt>
                <c:pt idx="109">
                  <c:v>1.8432203389830601</c:v>
                </c:pt>
                <c:pt idx="110">
                  <c:v>1.8241054613936023</c:v>
                </c:pt>
                <c:pt idx="111">
                  <c:v>1.848681732580022</c:v>
                </c:pt>
                <c:pt idx="112">
                  <c:v>1.8787193973634642</c:v>
                </c:pt>
                <c:pt idx="113">
                  <c:v>1.8759887005649531</c:v>
                </c:pt>
                <c:pt idx="114">
                  <c:v>1.8841807909604262</c:v>
                </c:pt>
                <c:pt idx="115">
                  <c:v>1.8896421845574489</c:v>
                </c:pt>
                <c:pt idx="116">
                  <c:v>1.8896421845574489</c:v>
                </c:pt>
                <c:pt idx="117">
                  <c:v>1.8377589453860375</c:v>
                </c:pt>
                <c:pt idx="118">
                  <c:v>1.9824858757061663</c:v>
                </c:pt>
                <c:pt idx="119">
                  <c:v>2.1790960451977064</c:v>
                </c:pt>
                <c:pt idx="120">
                  <c:v>1.9961393596986619</c:v>
                </c:pt>
                <c:pt idx="121">
                  <c:v>1.9797551789077155</c:v>
                </c:pt>
                <c:pt idx="122">
                  <c:v>2.0534839924670352</c:v>
                </c:pt>
                <c:pt idx="123">
                  <c:v>2.3620527306967505</c:v>
                </c:pt>
                <c:pt idx="124">
                  <c:v>1.9551789077212349</c:v>
                </c:pt>
                <c:pt idx="125">
                  <c:v>2.2446327683615532</c:v>
                </c:pt>
                <c:pt idx="126">
                  <c:v>2.0917137476459509</c:v>
                </c:pt>
                <c:pt idx="127">
                  <c:v>2.1736346516007443</c:v>
                </c:pt>
                <c:pt idx="128">
                  <c:v>2.0534839924670352</c:v>
                </c:pt>
                <c:pt idx="129">
                  <c:v>2.0097928436911578</c:v>
                </c:pt>
                <c:pt idx="130">
                  <c:v>2.0616760828625087</c:v>
                </c:pt>
                <c:pt idx="131">
                  <c:v>2.0725988700564932</c:v>
                </c:pt>
                <c:pt idx="132">
                  <c:v>1.9934086629001504</c:v>
                </c:pt>
                <c:pt idx="133">
                  <c:v>2.0343691148775775</c:v>
                </c:pt>
                <c:pt idx="134">
                  <c:v>2.0480225988700127</c:v>
                </c:pt>
                <c:pt idx="135">
                  <c:v>2.1927495291902019</c:v>
                </c:pt>
                <c:pt idx="136">
                  <c:v>2.4166666666666732</c:v>
                </c:pt>
                <c:pt idx="137">
                  <c:v>2.200941619585675</c:v>
                </c:pt>
                <c:pt idx="138">
                  <c:v>2.0862523540489284</c:v>
                </c:pt>
                <c:pt idx="139">
                  <c:v>2.037099811676089</c:v>
                </c:pt>
                <c:pt idx="140">
                  <c:v>2.1627118644067598</c:v>
                </c:pt>
                <c:pt idx="141">
                  <c:v>2.372975517890735</c:v>
                </c:pt>
                <c:pt idx="142">
                  <c:v>2.3265536723163458</c:v>
                </c:pt>
                <c:pt idx="143">
                  <c:v>2.2419020715630418</c:v>
                </c:pt>
                <c:pt idx="144">
                  <c:v>2.2637476459510109</c:v>
                </c:pt>
                <c:pt idx="145">
                  <c:v>2.2282485875706066</c:v>
                </c:pt>
                <c:pt idx="146">
                  <c:v>2.1790960451977064</c:v>
                </c:pt>
                <c:pt idx="147">
                  <c:v>2.0999058380414244</c:v>
                </c:pt>
                <c:pt idx="148">
                  <c:v>2.0807909604519663</c:v>
                </c:pt>
                <c:pt idx="149">
                  <c:v>2.2364406779660797</c:v>
                </c:pt>
                <c:pt idx="150">
                  <c:v>2.1900188323916905</c:v>
                </c:pt>
                <c:pt idx="151">
                  <c:v>2.2774011299435064</c:v>
                </c:pt>
                <c:pt idx="152">
                  <c:v>2.2419020715630418</c:v>
                </c:pt>
                <c:pt idx="153">
                  <c:v>2.1845574387947284</c:v>
                </c:pt>
                <c:pt idx="154">
                  <c:v>2.2719397363464839</c:v>
                </c:pt>
                <c:pt idx="155">
                  <c:v>2.4357815442561312</c:v>
                </c:pt>
                <c:pt idx="156">
                  <c:v>2.2992467043314151</c:v>
                </c:pt>
                <c:pt idx="157">
                  <c:v>2.3920903954801931</c:v>
                </c:pt>
                <c:pt idx="158">
                  <c:v>2.547740112994306</c:v>
                </c:pt>
                <c:pt idx="159">
                  <c:v>2.4275894538605973</c:v>
                </c:pt>
                <c:pt idx="160">
                  <c:v>2.3238229755178952</c:v>
                </c:pt>
                <c:pt idx="161">
                  <c:v>2.2391713747645912</c:v>
                </c:pt>
                <c:pt idx="162">
                  <c:v>2.1818267419962174</c:v>
                </c:pt>
                <c:pt idx="163">
                  <c:v>2.3483992467043153</c:v>
                </c:pt>
                <c:pt idx="164">
                  <c:v>2.38389830508472</c:v>
                </c:pt>
                <c:pt idx="165">
                  <c:v>2.2746704331449954</c:v>
                </c:pt>
                <c:pt idx="166">
                  <c:v>2.1900188323916905</c:v>
                </c:pt>
                <c:pt idx="167">
                  <c:v>2.2774011299435064</c:v>
                </c:pt>
                <c:pt idx="168">
                  <c:v>2.1217514124293331</c:v>
                </c:pt>
                <c:pt idx="169">
                  <c:v>2.1709039548022333</c:v>
                </c:pt>
                <c:pt idx="170">
                  <c:v>2.5095103578154512</c:v>
                </c:pt>
                <c:pt idx="171">
                  <c:v>2.6870056497174728</c:v>
                </c:pt>
                <c:pt idx="172">
                  <c:v>2.6706214689265266</c:v>
                </c:pt>
                <c:pt idx="173">
                  <c:v>2.7115819209039533</c:v>
                </c:pt>
                <c:pt idx="174">
                  <c:v>2.6160075329566639</c:v>
                </c:pt>
                <c:pt idx="175">
                  <c:v>2.6515065913370686</c:v>
                </c:pt>
                <c:pt idx="176">
                  <c:v>2.6023540489642287</c:v>
                </c:pt>
                <c:pt idx="177">
                  <c:v>2.4903954802259936</c:v>
                </c:pt>
                <c:pt idx="178">
                  <c:v>2.6596986817325421</c:v>
                </c:pt>
                <c:pt idx="179">
                  <c:v>2.7170433145009154</c:v>
                </c:pt>
                <c:pt idx="180">
                  <c:v>2.8262711864406396</c:v>
                </c:pt>
                <c:pt idx="181">
                  <c:v>2.9573446327683328</c:v>
                </c:pt>
                <c:pt idx="182">
                  <c:v>2.9955743879472485</c:v>
                </c:pt>
                <c:pt idx="183">
                  <c:v>3.0174199623352176</c:v>
                </c:pt>
                <c:pt idx="184">
                  <c:v>3.0338041431261642</c:v>
                </c:pt>
                <c:pt idx="185">
                  <c:v>3.0747645951035305</c:v>
                </c:pt>
                <c:pt idx="186">
                  <c:v>3.0884180790960265</c:v>
                </c:pt>
                <c:pt idx="187">
                  <c:v>3.0611111111110954</c:v>
                </c:pt>
                <c:pt idx="188">
                  <c:v>3.0092278719397445</c:v>
                </c:pt>
                <c:pt idx="189">
                  <c:v>2.9764595103577909</c:v>
                </c:pt>
                <c:pt idx="190">
                  <c:v>2.9655367231638063</c:v>
                </c:pt>
                <c:pt idx="191">
                  <c:v>3.0365348399246752</c:v>
                </c:pt>
                <c:pt idx="192">
                  <c:v>3.1430320150658888</c:v>
                </c:pt>
                <c:pt idx="193">
                  <c:v>3.2358757062146659</c:v>
                </c:pt>
                <c:pt idx="194">
                  <c:v>3.2850282485875666</c:v>
                </c:pt>
                <c:pt idx="195">
                  <c:v>3.3205273069679708</c:v>
                </c:pt>
                <c:pt idx="196">
                  <c:v>3.1976459510357507</c:v>
                </c:pt>
                <c:pt idx="197">
                  <c:v>3.1239171374764303</c:v>
                </c:pt>
                <c:pt idx="198">
                  <c:v>3.1184557438794687</c:v>
                </c:pt>
                <c:pt idx="199">
                  <c:v>3.1730696798493305</c:v>
                </c:pt>
                <c:pt idx="200">
                  <c:v>3.091148775894538</c:v>
                </c:pt>
                <c:pt idx="201">
                  <c:v>3.1348399246704148</c:v>
                </c:pt>
                <c:pt idx="202">
                  <c:v>3.2031073446327731</c:v>
                </c:pt>
                <c:pt idx="203">
                  <c:v>3.1921845574387886</c:v>
                </c:pt>
                <c:pt idx="204">
                  <c:v>3.2167608286252083</c:v>
                </c:pt>
                <c:pt idx="205">
                  <c:v>3.2795668549905437</c:v>
                </c:pt>
                <c:pt idx="206">
                  <c:v>3.3123352165724973</c:v>
                </c:pt>
                <c:pt idx="207">
                  <c:v>3.2904896421845282</c:v>
                </c:pt>
                <c:pt idx="208">
                  <c:v>3.3314500941619554</c:v>
                </c:pt>
                <c:pt idx="209">
                  <c:v>3.3532956685498641</c:v>
                </c:pt>
                <c:pt idx="210">
                  <c:v>3.7383239171374711</c:v>
                </c:pt>
                <c:pt idx="211">
                  <c:v>3.9786252354048885</c:v>
                </c:pt>
                <c:pt idx="212">
                  <c:v>3.5444444444444416</c:v>
                </c:pt>
                <c:pt idx="213">
                  <c:v>3.5553672316384271</c:v>
                </c:pt>
                <c:pt idx="214">
                  <c:v>3.5362523540489685</c:v>
                </c:pt>
                <c:pt idx="215">
                  <c:v>3.5089453860640378</c:v>
                </c:pt>
                <c:pt idx="216">
                  <c:v>3.5499058380414041</c:v>
                </c:pt>
                <c:pt idx="217">
                  <c:v>3.4816384180791062</c:v>
                </c:pt>
                <c:pt idx="218">
                  <c:v>3.5499058380414041</c:v>
                </c:pt>
                <c:pt idx="219">
                  <c:v>3.5471751412428927</c:v>
                </c:pt>
                <c:pt idx="220">
                  <c:v>3.61271186440674</c:v>
                </c:pt>
                <c:pt idx="221">
                  <c:v>3.5526365348399156</c:v>
                </c:pt>
                <c:pt idx="222">
                  <c:v>3.5417137476459302</c:v>
                </c:pt>
                <c:pt idx="223">
                  <c:v>3.6072504708097775</c:v>
                </c:pt>
                <c:pt idx="224">
                  <c:v>3.5908662900188308</c:v>
                </c:pt>
                <c:pt idx="225">
                  <c:v>3.694632768361533</c:v>
                </c:pt>
                <c:pt idx="226">
                  <c:v>3.7192090395480131</c:v>
                </c:pt>
                <c:pt idx="227">
                  <c:v>3.7028248587570665</c:v>
                </c:pt>
                <c:pt idx="228">
                  <c:v>3.6564030131826781</c:v>
                </c:pt>
                <c:pt idx="229">
                  <c:v>3.6919020715630819</c:v>
                </c:pt>
                <c:pt idx="230">
                  <c:v>3.7137476459509902</c:v>
                </c:pt>
                <c:pt idx="231">
                  <c:v>3.8229755178907752</c:v>
                </c:pt>
                <c:pt idx="232">
                  <c:v>3.9076271186440197</c:v>
                </c:pt>
                <c:pt idx="233">
                  <c:v>3.9731638418078665</c:v>
                </c:pt>
                <c:pt idx="234">
                  <c:v>4.0277777777777279</c:v>
                </c:pt>
                <c:pt idx="235">
                  <c:v>4.0441619585687354</c:v>
                </c:pt>
                <c:pt idx="236">
                  <c:v>4.1342749529190019</c:v>
                </c:pt>
                <c:pt idx="237">
                  <c:v>4.2243879472692676</c:v>
                </c:pt>
                <c:pt idx="238">
                  <c:v>4.298116760828588</c:v>
                </c:pt>
                <c:pt idx="239">
                  <c:v>4.380037664783381</c:v>
                </c:pt>
                <c:pt idx="240">
                  <c:v>4.40188323917135</c:v>
                </c:pt>
                <c:pt idx="241">
                  <c:v>4.380037664783381</c:v>
                </c:pt>
                <c:pt idx="242">
                  <c:v>4.3445386064029776</c:v>
                </c:pt>
                <c:pt idx="243">
                  <c:v>4.3390772128060151</c:v>
                </c:pt>
                <c:pt idx="244">
                  <c:v>4.2762711864406793</c:v>
                </c:pt>
                <c:pt idx="245">
                  <c:v>4.2025423728813607</c:v>
                </c:pt>
                <c:pt idx="246">
                  <c:v>4.1834274952919017</c:v>
                </c:pt>
                <c:pt idx="247">
                  <c:v>4.2844632768361528</c:v>
                </c:pt>
                <c:pt idx="248">
                  <c:v>4.5548022598870128</c:v>
                </c:pt>
                <c:pt idx="249">
                  <c:v>4.500188323917091</c:v>
                </c:pt>
                <c:pt idx="250">
                  <c:v>4.4346516007533046</c:v>
                </c:pt>
                <c:pt idx="251">
                  <c:v>4.3063088512240615</c:v>
                </c:pt>
                <c:pt idx="252">
                  <c:v>4.3718455743879083</c:v>
                </c:pt>
                <c:pt idx="253">
                  <c:v>4.3827683615818938</c:v>
                </c:pt>
                <c:pt idx="254">
                  <c:v>4.4564971751412132</c:v>
                </c:pt>
                <c:pt idx="255">
                  <c:v>4.380037664783381</c:v>
                </c:pt>
                <c:pt idx="256">
                  <c:v>4.4182674199622971</c:v>
                </c:pt>
                <c:pt idx="257">
                  <c:v>4.508380414312624</c:v>
                </c:pt>
                <c:pt idx="258">
                  <c:v>4.4728813559321594</c:v>
                </c:pt>
                <c:pt idx="259">
                  <c:v>4.4373822975517552</c:v>
                </c:pt>
                <c:pt idx="260">
                  <c:v>4.4564971751412132</c:v>
                </c:pt>
                <c:pt idx="261">
                  <c:v>4.5138418079095857</c:v>
                </c:pt>
                <c:pt idx="262">
                  <c:v>4.5029190207156011</c:v>
                </c:pt>
                <c:pt idx="263">
                  <c:v>4.4646892655366859</c:v>
                </c:pt>
                <c:pt idx="264">
                  <c:v>4.5029190207156011</c:v>
                </c:pt>
                <c:pt idx="265">
                  <c:v>4.6066854990583641</c:v>
                </c:pt>
                <c:pt idx="266">
                  <c:v>4.5138418079095857</c:v>
                </c:pt>
                <c:pt idx="267">
                  <c:v>4.5629943502824863</c:v>
                </c:pt>
                <c:pt idx="268">
                  <c:v>4.6285310734463332</c:v>
                </c:pt>
                <c:pt idx="269">
                  <c:v>4.5930320150658686</c:v>
                </c:pt>
                <c:pt idx="270">
                  <c:v>4.6066854990583641</c:v>
                </c:pt>
                <c:pt idx="271">
                  <c:v>4.6339924670432957</c:v>
                </c:pt>
                <c:pt idx="272">
                  <c:v>4.6531073446327529</c:v>
                </c:pt>
                <c:pt idx="273">
                  <c:v>4.69406779661018</c:v>
                </c:pt>
                <c:pt idx="274">
                  <c:v>4.7049905838041042</c:v>
                </c:pt>
                <c:pt idx="275">
                  <c:v>4.7022598870056536</c:v>
                </c:pt>
                <c:pt idx="276">
                  <c:v>4.7705273069679501</c:v>
                </c:pt>
                <c:pt idx="277">
                  <c:v>4.8087570621468663</c:v>
                </c:pt>
                <c:pt idx="278">
                  <c:v>4.8442561205272705</c:v>
                </c:pt>
                <c:pt idx="279">
                  <c:v>4.9289077212805754</c:v>
                </c:pt>
                <c:pt idx="280">
                  <c:v>4.9097928436911165</c:v>
                </c:pt>
                <c:pt idx="281">
                  <c:v>4.7841807909604466</c:v>
                </c:pt>
                <c:pt idx="282">
                  <c:v>4.8852165725046977</c:v>
                </c:pt>
                <c:pt idx="283">
                  <c:v>4.8988700564971319</c:v>
                </c:pt>
                <c:pt idx="284">
                  <c:v>4.8961393596986822</c:v>
                </c:pt>
                <c:pt idx="285">
                  <c:v>4.8879472693032096</c:v>
                </c:pt>
                <c:pt idx="286">
                  <c:v>4.8742937853107131</c:v>
                </c:pt>
                <c:pt idx="287">
                  <c:v>4.8934086629001712</c:v>
                </c:pt>
                <c:pt idx="288">
                  <c:v>4.9480225988700326</c:v>
                </c:pt>
                <c:pt idx="289">
                  <c:v>4.8688323917137506</c:v>
                </c:pt>
                <c:pt idx="290">
                  <c:v>4.855178907721255</c:v>
                </c:pt>
                <c:pt idx="291">
                  <c:v>4.8087570621468663</c:v>
                </c:pt>
                <c:pt idx="292">
                  <c:v>4.8032956685499038</c:v>
                </c:pt>
                <c:pt idx="293">
                  <c:v>4.7432203389830194</c:v>
                </c:pt>
                <c:pt idx="294">
                  <c:v>4.7377589453860578</c:v>
                </c:pt>
                <c:pt idx="295">
                  <c:v>4.6640301318267374</c:v>
                </c:pt>
                <c:pt idx="296">
                  <c:v>5.3521657250470369</c:v>
                </c:pt>
                <c:pt idx="297">
                  <c:v>5.641619585687355</c:v>
                </c:pt>
                <c:pt idx="298">
                  <c:v>6.9796610169491604</c:v>
                </c:pt>
                <c:pt idx="299">
                  <c:v>5.4996233521656768</c:v>
                </c:pt>
                <c:pt idx="300">
                  <c:v>5.4231638418079067</c:v>
                </c:pt>
                <c:pt idx="301">
                  <c:v>5.3248587570621062</c:v>
                </c:pt>
                <c:pt idx="302">
                  <c:v>5.1309792843690776</c:v>
                </c:pt>
                <c:pt idx="303">
                  <c:v>11.411581920903952</c:v>
                </c:pt>
                <c:pt idx="304">
                  <c:v>6.2505649717513734</c:v>
                </c:pt>
                <c:pt idx="305">
                  <c:v>7.3073446327683333</c:v>
                </c:pt>
                <c:pt idx="306">
                  <c:v>7.4766478342749423</c:v>
                </c:pt>
                <c:pt idx="307">
                  <c:v>8.6126177024481834</c:v>
                </c:pt>
                <c:pt idx="308">
                  <c:v>9.9178907721280343</c:v>
                </c:pt>
                <c:pt idx="309">
                  <c:v>11.359698681732542</c:v>
                </c:pt>
                <c:pt idx="310">
                  <c:v>13.019962335216556</c:v>
                </c:pt>
                <c:pt idx="311">
                  <c:v>13.738135593220299</c:v>
                </c:pt>
                <c:pt idx="312">
                  <c:v>14.368926553672285</c:v>
                </c:pt>
                <c:pt idx="313">
                  <c:v>15.081638418079066</c:v>
                </c:pt>
                <c:pt idx="314">
                  <c:v>15.311016949152501</c:v>
                </c:pt>
                <c:pt idx="315">
                  <c:v>16.365065913371005</c:v>
                </c:pt>
                <c:pt idx="316">
                  <c:v>17.591148775894517</c:v>
                </c:pt>
                <c:pt idx="317">
                  <c:v>18.399435028248586</c:v>
                </c:pt>
                <c:pt idx="318">
                  <c:v>19.076647834274961</c:v>
                </c:pt>
                <c:pt idx="319">
                  <c:v>20.411958568738193</c:v>
                </c:pt>
                <c:pt idx="320">
                  <c:v>22.536440677966098</c:v>
                </c:pt>
                <c:pt idx="321">
                  <c:v>23.754331450094135</c:v>
                </c:pt>
                <c:pt idx="322">
                  <c:v>25.597551789077198</c:v>
                </c:pt>
                <c:pt idx="323">
                  <c:v>27.134934086628988</c:v>
                </c:pt>
                <c:pt idx="324">
                  <c:v>27.192278719397365</c:v>
                </c:pt>
                <c:pt idx="325">
                  <c:v>27.618267419962336</c:v>
                </c:pt>
                <c:pt idx="326">
                  <c:v>26.392184557438767</c:v>
                </c:pt>
                <c:pt idx="327">
                  <c:v>26.83455743879469</c:v>
                </c:pt>
                <c:pt idx="328">
                  <c:v>26.435875706214645</c:v>
                </c:pt>
                <c:pt idx="329">
                  <c:v>29.977589453860634</c:v>
                </c:pt>
                <c:pt idx="330">
                  <c:v>27.803954802259891</c:v>
                </c:pt>
                <c:pt idx="331">
                  <c:v>26.938323917137453</c:v>
                </c:pt>
                <c:pt idx="332">
                  <c:v>28.333709981167569</c:v>
                </c:pt>
                <c:pt idx="333">
                  <c:v>24.838418079096027</c:v>
                </c:pt>
                <c:pt idx="334">
                  <c:v>22.965160075329521</c:v>
                </c:pt>
                <c:pt idx="335">
                  <c:v>23.69425612052731</c:v>
                </c:pt>
                <c:pt idx="336">
                  <c:v>23.303766478342745</c:v>
                </c:pt>
                <c:pt idx="337">
                  <c:v>23.131732580037621</c:v>
                </c:pt>
                <c:pt idx="338">
                  <c:v>23.31741996233518</c:v>
                </c:pt>
                <c:pt idx="339">
                  <c:v>22.771280602636494</c:v>
                </c:pt>
                <c:pt idx="340">
                  <c:v>21.971186440677961</c:v>
                </c:pt>
                <c:pt idx="341">
                  <c:v>21.045480225988694</c:v>
                </c:pt>
                <c:pt idx="342">
                  <c:v>21.307627118644021</c:v>
                </c:pt>
                <c:pt idx="343">
                  <c:v>20.622222222222234</c:v>
                </c:pt>
                <c:pt idx="344">
                  <c:v>19.584557438794729</c:v>
                </c:pt>
                <c:pt idx="345">
                  <c:v>18.940112994350244</c:v>
                </c:pt>
                <c:pt idx="346">
                  <c:v>19.052071563088482</c:v>
                </c:pt>
                <c:pt idx="347">
                  <c:v>19.68559322033898</c:v>
                </c:pt>
                <c:pt idx="348">
                  <c:v>19.483521657250478</c:v>
                </c:pt>
                <c:pt idx="349">
                  <c:v>18.527777777777771</c:v>
                </c:pt>
                <c:pt idx="350">
                  <c:v>18.639736346516003</c:v>
                </c:pt>
                <c:pt idx="351">
                  <c:v>20.401035781544213</c:v>
                </c:pt>
                <c:pt idx="352">
                  <c:v>19.379755178907715</c:v>
                </c:pt>
                <c:pt idx="353">
                  <c:v>18.904613935969842</c:v>
                </c:pt>
                <c:pt idx="354">
                  <c:v>19.794821092278706</c:v>
                </c:pt>
                <c:pt idx="355">
                  <c:v>20.179849340866252</c:v>
                </c:pt>
                <c:pt idx="356">
                  <c:v>20.313653483992454</c:v>
                </c:pt>
                <c:pt idx="357">
                  <c:v>19.726553672316346</c:v>
                </c:pt>
                <c:pt idx="358">
                  <c:v>21.070056497175113</c:v>
                </c:pt>
                <c:pt idx="359">
                  <c:v>21.201129943502806</c:v>
                </c:pt>
                <c:pt idx="360">
                  <c:v>21.471468926553666</c:v>
                </c:pt>
                <c:pt idx="361">
                  <c:v>20.354613935969819</c:v>
                </c:pt>
                <c:pt idx="362">
                  <c:v>19.617325800376619</c:v>
                </c:pt>
                <c:pt idx="363">
                  <c:v>18.89642184557437</c:v>
                </c:pt>
                <c:pt idx="364">
                  <c:v>18.97561205273065</c:v>
                </c:pt>
                <c:pt idx="365">
                  <c:v>19.14218455743875</c:v>
                </c:pt>
                <c:pt idx="366">
                  <c:v>18.350282485875688</c:v>
                </c:pt>
                <c:pt idx="367">
                  <c:v>18.470433145009395</c:v>
                </c:pt>
                <c:pt idx="368">
                  <c:v>18.224670433145011</c:v>
                </c:pt>
                <c:pt idx="369">
                  <c:v>18.500470809792837</c:v>
                </c:pt>
                <c:pt idx="370">
                  <c:v>18.202824858757047</c:v>
                </c:pt>
                <c:pt idx="371">
                  <c:v>18.385781544256091</c:v>
                </c:pt>
                <c:pt idx="372">
                  <c:v>18.765348399246676</c:v>
                </c:pt>
                <c:pt idx="373">
                  <c:v>18.869114877589436</c:v>
                </c:pt>
                <c:pt idx="374">
                  <c:v>18.866384180790927</c:v>
                </c:pt>
                <c:pt idx="375">
                  <c:v>18.667043314500937</c:v>
                </c:pt>
                <c:pt idx="376">
                  <c:v>18.672504708097897</c:v>
                </c:pt>
                <c:pt idx="377">
                  <c:v>19.128531073446315</c:v>
                </c:pt>
                <c:pt idx="378">
                  <c:v>19.278719397363467</c:v>
                </c:pt>
                <c:pt idx="379">
                  <c:v>19.863088512241063</c:v>
                </c:pt>
                <c:pt idx="380">
                  <c:v>19.224105461393602</c:v>
                </c:pt>
                <c:pt idx="381">
                  <c:v>19.065725047080974</c:v>
                </c:pt>
                <c:pt idx="382">
                  <c:v>18.994726930320109</c:v>
                </c:pt>
                <c:pt idx="383">
                  <c:v>19.062994350282462</c:v>
                </c:pt>
                <c:pt idx="384">
                  <c:v>18.43220338983048</c:v>
                </c:pt>
                <c:pt idx="385">
                  <c:v>17.94067796610166</c:v>
                </c:pt>
                <c:pt idx="386">
                  <c:v>17.686723163841808</c:v>
                </c:pt>
                <c:pt idx="387">
                  <c:v>18.000753295668545</c:v>
                </c:pt>
                <c:pt idx="388">
                  <c:v>18.069020715630842</c:v>
                </c:pt>
                <c:pt idx="389">
                  <c:v>17.861487758945376</c:v>
                </c:pt>
                <c:pt idx="390">
                  <c:v>18.145480225988674</c:v>
                </c:pt>
                <c:pt idx="391">
                  <c:v>17.681261770244781</c:v>
                </c:pt>
                <c:pt idx="392">
                  <c:v>17.206120527306968</c:v>
                </c:pt>
                <c:pt idx="393">
                  <c:v>16.348681732580001</c:v>
                </c:pt>
                <c:pt idx="394">
                  <c:v>16.550753295668503</c:v>
                </c:pt>
                <c:pt idx="395">
                  <c:v>17.039548022598876</c:v>
                </c:pt>
                <c:pt idx="396">
                  <c:v>16.578060263653434</c:v>
                </c:pt>
                <c:pt idx="397">
                  <c:v>16.280414312617705</c:v>
                </c:pt>
                <c:pt idx="398">
                  <c:v>15.062523540489609</c:v>
                </c:pt>
                <c:pt idx="399">
                  <c:v>13.89105461393596</c:v>
                </c:pt>
                <c:pt idx="400">
                  <c:v>12.755084745762719</c:v>
                </c:pt>
                <c:pt idx="401">
                  <c:v>12.891619585687375</c:v>
                </c:pt>
                <c:pt idx="402">
                  <c:v>15.081638418079066</c:v>
                </c:pt>
                <c:pt idx="403">
                  <c:v>16.842937853107333</c:v>
                </c:pt>
                <c:pt idx="404">
                  <c:v>15.420244821092284</c:v>
                </c:pt>
                <c:pt idx="405">
                  <c:v>15.371092278719384</c:v>
                </c:pt>
                <c:pt idx="406">
                  <c:v>15.625047080979236</c:v>
                </c:pt>
                <c:pt idx="407">
                  <c:v>16.460640301318236</c:v>
                </c:pt>
                <c:pt idx="408">
                  <c:v>16.321374764595067</c:v>
                </c:pt>
                <c:pt idx="409">
                  <c:v>17.039548022598876</c:v>
                </c:pt>
                <c:pt idx="410">
                  <c:v>17.503766478342701</c:v>
                </c:pt>
                <c:pt idx="411">
                  <c:v>18.197363465160084</c:v>
                </c:pt>
                <c:pt idx="412">
                  <c:v>18.36393596986818</c:v>
                </c:pt>
                <c:pt idx="413">
                  <c:v>18.634274952918982</c:v>
                </c:pt>
                <c:pt idx="414">
                  <c:v>17.845103578154429</c:v>
                </c:pt>
                <c:pt idx="415">
                  <c:v>16.900282485875707</c:v>
                </c:pt>
                <c:pt idx="416">
                  <c:v>17.536534839924656</c:v>
                </c:pt>
                <c:pt idx="417">
                  <c:v>16.28860640301318</c:v>
                </c:pt>
                <c:pt idx="418">
                  <c:v>15.619585687382274</c:v>
                </c:pt>
                <c:pt idx="419">
                  <c:v>14.699340866289971</c:v>
                </c:pt>
                <c:pt idx="420">
                  <c:v>13.869209039547995</c:v>
                </c:pt>
                <c:pt idx="421">
                  <c:v>12.880696798493391</c:v>
                </c:pt>
                <c:pt idx="422">
                  <c:v>12.525706214689228</c:v>
                </c:pt>
                <c:pt idx="423">
                  <c:v>11.709227871939744</c:v>
                </c:pt>
                <c:pt idx="424">
                  <c:v>12.367325800376602</c:v>
                </c:pt>
                <c:pt idx="425">
                  <c:v>11.498964218455708</c:v>
                </c:pt>
                <c:pt idx="426">
                  <c:v>9.9397363465160051</c:v>
                </c:pt>
                <c:pt idx="427">
                  <c:v>10.42033898305084</c:v>
                </c:pt>
                <c:pt idx="428">
                  <c:v>9.718549905838044</c:v>
                </c:pt>
                <c:pt idx="429">
                  <c:v>9.6639359698681826</c:v>
                </c:pt>
                <c:pt idx="430">
                  <c:v>9.7840866290018891</c:v>
                </c:pt>
                <c:pt idx="431">
                  <c:v>10.160922787193964</c:v>
                </c:pt>
                <c:pt idx="432">
                  <c:v>10.636064030131775</c:v>
                </c:pt>
                <c:pt idx="433">
                  <c:v>10.663370998116768</c:v>
                </c:pt>
                <c:pt idx="434">
                  <c:v>10.403954802259893</c:v>
                </c:pt>
                <c:pt idx="435">
                  <c:v>10.073540489642147</c:v>
                </c:pt>
                <c:pt idx="436">
                  <c:v>9.8933145009416155</c:v>
                </c:pt>
                <c:pt idx="437">
                  <c:v>10.016195856873775</c:v>
                </c:pt>
                <c:pt idx="438">
                  <c:v>9.34171374764591</c:v>
                </c:pt>
                <c:pt idx="439">
                  <c:v>9.098681732580042</c:v>
                </c:pt>
                <c:pt idx="440">
                  <c:v>8.9512241054614012</c:v>
                </c:pt>
                <c:pt idx="441">
                  <c:v>11.359698681732542</c:v>
                </c:pt>
                <c:pt idx="442">
                  <c:v>9.9916195856873546</c:v>
                </c:pt>
                <c:pt idx="443">
                  <c:v>9.0112994350282261</c:v>
                </c:pt>
                <c:pt idx="444">
                  <c:v>9.6011299435027873</c:v>
                </c:pt>
                <c:pt idx="445">
                  <c:v>12.662241054613942</c:v>
                </c:pt>
                <c:pt idx="446">
                  <c:v>10.395762711864359</c:v>
                </c:pt>
                <c:pt idx="447">
                  <c:v>10.30018832391713</c:v>
                </c:pt>
                <c:pt idx="448">
                  <c:v>10.332956685499024</c:v>
                </c:pt>
                <c:pt idx="449">
                  <c:v>9.9342749529189813</c:v>
                </c:pt>
                <c:pt idx="450">
                  <c:v>10.603295668549883</c:v>
                </c:pt>
                <c:pt idx="451">
                  <c:v>10.360263653483955</c:v>
                </c:pt>
                <c:pt idx="452">
                  <c:v>9.961581920903912</c:v>
                </c:pt>
                <c:pt idx="453">
                  <c:v>19.38248587570617</c:v>
                </c:pt>
                <c:pt idx="454">
                  <c:v>28.303672316384187</c:v>
                </c:pt>
                <c:pt idx="455">
                  <c:v>30.862335216572475</c:v>
                </c:pt>
                <c:pt idx="456">
                  <c:v>39.961016949152523</c:v>
                </c:pt>
                <c:pt idx="457">
                  <c:v>43.868644067796595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60-4CD2-93EF-1B764231B8B7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'016C'!$P$14:$P$817</c:f>
              <c:numCache>
                <c:formatCode>0.0</c:formatCode>
                <c:ptCount val="804"/>
                <c:pt idx="0">
                  <c:v>2.5120052739081578</c:v>
                </c:pt>
                <c:pt idx="1">
                  <c:v>2.8936889638411301</c:v>
                </c:pt>
                <c:pt idx="2">
                  <c:v>4.7678163445035464</c:v>
                </c:pt>
                <c:pt idx="3">
                  <c:v>4.3239605681633586</c:v>
                </c:pt>
                <c:pt idx="4">
                  <c:v>3.7337912180280628</c:v>
                </c:pt>
                <c:pt idx="5">
                  <c:v>2.37334436211512</c:v>
                </c:pt>
                <c:pt idx="6">
                  <c:v>2.2337792232208593</c:v>
                </c:pt>
                <c:pt idx="7">
                  <c:v>2.5194513556430977</c:v>
                </c:pt>
                <c:pt idx="8">
                  <c:v>2.2449328288897319</c:v>
                </c:pt>
                <c:pt idx="9">
                  <c:v>1.9209081459994777</c:v>
                </c:pt>
                <c:pt idx="10">
                  <c:v>1.6912938342203008</c:v>
                </c:pt>
                <c:pt idx="11">
                  <c:v>1.55368338090043</c:v>
                </c:pt>
                <c:pt idx="12">
                  <c:v>1.4928222302369676</c:v>
                </c:pt>
                <c:pt idx="13">
                  <c:v>1.657813282879576</c:v>
                </c:pt>
                <c:pt idx="14">
                  <c:v>1.4843747393909597</c:v>
                </c:pt>
                <c:pt idx="15">
                  <c:v>2.9165073198478346</c:v>
                </c:pt>
                <c:pt idx="16">
                  <c:v>2.6025754013345499</c:v>
                </c:pt>
                <c:pt idx="17">
                  <c:v>2.2790369373697801</c:v>
                </c:pt>
                <c:pt idx="18">
                  <c:v>1.18342820224246</c:v>
                </c:pt>
                <c:pt idx="19">
                  <c:v>1.2370401561548523</c:v>
                </c:pt>
                <c:pt idx="20">
                  <c:v>1.0639110247097257</c:v>
                </c:pt>
                <c:pt idx="21">
                  <c:v>3.286487019953273</c:v>
                </c:pt>
                <c:pt idx="22">
                  <c:v>2.3280663406857509</c:v>
                </c:pt>
                <c:pt idx="23">
                  <c:v>1.0291975582473261</c:v>
                </c:pt>
                <c:pt idx="24">
                  <c:v>0.59240390354661199</c:v>
                </c:pt>
                <c:pt idx="25">
                  <c:v>0.75689892739128051</c:v>
                </c:pt>
                <c:pt idx="26">
                  <c:v>0.7862637564947893</c:v>
                </c:pt>
                <c:pt idx="27">
                  <c:v>0.76991396755194574</c:v>
                </c:pt>
                <c:pt idx="28">
                  <c:v>0.56136437129495576</c:v>
                </c:pt>
                <c:pt idx="29">
                  <c:v>0.42794811919158599</c:v>
                </c:pt>
                <c:pt idx="30">
                  <c:v>0.65196346998144961</c:v>
                </c:pt>
                <c:pt idx="31">
                  <c:v>1.584496369372336</c:v>
                </c:pt>
                <c:pt idx="32">
                  <c:v>0.47117751642837102</c:v>
                </c:pt>
                <c:pt idx="33">
                  <c:v>0.69998142513538431</c:v>
                </c:pt>
                <c:pt idx="34">
                  <c:v>4.2870757968085922</c:v>
                </c:pt>
                <c:pt idx="35">
                  <c:v>7.3204281128573143</c:v>
                </c:pt>
                <c:pt idx="36">
                  <c:v>0.75367197261631758</c:v>
                </c:pt>
                <c:pt idx="37">
                  <c:v>1.7590104116669119</c:v>
                </c:pt>
                <c:pt idx="38">
                  <c:v>0.59909290626656364</c:v>
                </c:pt>
                <c:pt idx="39">
                  <c:v>2.978934233759305</c:v>
                </c:pt>
                <c:pt idx="40">
                  <c:v>1.1009566849504921</c:v>
                </c:pt>
                <c:pt idx="41">
                  <c:v>0.45075113014869772</c:v>
                </c:pt>
                <c:pt idx="42">
                  <c:v>0.60261911944479174</c:v>
                </c:pt>
                <c:pt idx="43">
                  <c:v>0.98452866562179642</c:v>
                </c:pt>
                <c:pt idx="44">
                  <c:v>0.94924080597142857</c:v>
                </c:pt>
                <c:pt idx="45">
                  <c:v>1.1080238834101397</c:v>
                </c:pt>
                <c:pt idx="46">
                  <c:v>7.1259786362608324</c:v>
                </c:pt>
                <c:pt idx="47">
                  <c:v>15.865819846068886</c:v>
                </c:pt>
                <c:pt idx="48">
                  <c:v>2.8121359873964309</c:v>
                </c:pt>
                <c:pt idx="49">
                  <c:v>2.1796505894622502</c:v>
                </c:pt>
                <c:pt idx="50">
                  <c:v>1.0931081692680389</c:v>
                </c:pt>
                <c:pt idx="51">
                  <c:v>2.8167868633319126</c:v>
                </c:pt>
                <c:pt idx="52">
                  <c:v>1.7511668582152535</c:v>
                </c:pt>
                <c:pt idx="53">
                  <c:v>0.75573445219792257</c:v>
                </c:pt>
                <c:pt idx="54">
                  <c:v>0.78571314315761487</c:v>
                </c:pt>
                <c:pt idx="55">
                  <c:v>1.0896455483765879</c:v>
                </c:pt>
                <c:pt idx="56">
                  <c:v>1.7361577784013607</c:v>
                </c:pt>
                <c:pt idx="57">
                  <c:v>1.4345092051343138</c:v>
                </c:pt>
                <c:pt idx="58">
                  <c:v>1.549404707170241</c:v>
                </c:pt>
                <c:pt idx="59">
                  <c:v>1.9154458356882857</c:v>
                </c:pt>
                <c:pt idx="60">
                  <c:v>1.86323852695945</c:v>
                </c:pt>
                <c:pt idx="61">
                  <c:v>1.9113744297608843</c:v>
                </c:pt>
                <c:pt idx="62">
                  <c:v>1.880762142610962</c:v>
                </c:pt>
                <c:pt idx="63">
                  <c:v>1.9416331031467589</c:v>
                </c:pt>
                <c:pt idx="64">
                  <c:v>1.7090474662217872</c:v>
                </c:pt>
                <c:pt idx="65">
                  <c:v>1.6309279102298646</c:v>
                </c:pt>
                <c:pt idx="66">
                  <c:v>1.4651608463631351</c:v>
                </c:pt>
                <c:pt idx="67">
                  <c:v>1.3118636299078374</c:v>
                </c:pt>
                <c:pt idx="68">
                  <c:v>1.2728578635048005</c:v>
                </c:pt>
                <c:pt idx="69">
                  <c:v>1.1495000985194923</c:v>
                </c:pt>
                <c:pt idx="70">
                  <c:v>1.0980244847050233</c:v>
                </c:pt>
                <c:pt idx="71">
                  <c:v>1.2021985884046678</c:v>
                </c:pt>
                <c:pt idx="72">
                  <c:v>1.1445101517447622</c:v>
                </c:pt>
                <c:pt idx="73">
                  <c:v>1.1173898005142207</c:v>
                </c:pt>
                <c:pt idx="74">
                  <c:v>1.1667731613620087</c:v>
                </c:pt>
                <c:pt idx="75">
                  <c:v>1.1397412135724641</c:v>
                </c:pt>
                <c:pt idx="76">
                  <c:v>1.1318683450929365</c:v>
                </c:pt>
                <c:pt idx="77">
                  <c:v>1.2198350748835673</c:v>
                </c:pt>
                <c:pt idx="78">
                  <c:v>2.8109226920196084</c:v>
                </c:pt>
                <c:pt idx="79">
                  <c:v>3.0538369886165495</c:v>
                </c:pt>
                <c:pt idx="80">
                  <c:v>4.0271830773093722</c:v>
                </c:pt>
                <c:pt idx="81">
                  <c:v>2.650155613978638</c:v>
                </c:pt>
                <c:pt idx="82">
                  <c:v>2.1566755046754884</c:v>
                </c:pt>
                <c:pt idx="83">
                  <c:v>4.834624649332369</c:v>
                </c:pt>
                <c:pt idx="84">
                  <c:v>2.0859720278548575</c:v>
                </c:pt>
                <c:pt idx="85">
                  <c:v>2.0735610396779189</c:v>
                </c:pt>
                <c:pt idx="86">
                  <c:v>2.566653143369038</c:v>
                </c:pt>
                <c:pt idx="87">
                  <c:v>1.7219052046559935</c:v>
                </c:pt>
                <c:pt idx="88">
                  <c:v>2.5336833929294436</c:v>
                </c:pt>
                <c:pt idx="89">
                  <c:v>4.1650586263629776</c:v>
                </c:pt>
                <c:pt idx="90">
                  <c:v>11.930497410060017</c:v>
                </c:pt>
                <c:pt idx="91">
                  <c:v>21.135696052115378</c:v>
                </c:pt>
                <c:pt idx="92">
                  <c:v>20.190290527597778</c:v>
                </c:pt>
                <c:pt idx="93">
                  <c:v>22.260797030098335</c:v>
                </c:pt>
                <c:pt idx="94">
                  <c:v>32.476024341218668</c:v>
                </c:pt>
                <c:pt idx="95">
                  <c:v>32.145005976617263</c:v>
                </c:pt>
                <c:pt idx="96">
                  <c:v>29.355093300991285</c:v>
                </c:pt>
                <c:pt idx="97">
                  <c:v>26.791961064801733</c:v>
                </c:pt>
                <c:pt idx="98">
                  <c:v>20.779629740326744</c:v>
                </c:pt>
                <c:pt idx="99">
                  <c:v>14.097025279943642</c:v>
                </c:pt>
                <c:pt idx="100">
                  <c:v>6.233988753618096</c:v>
                </c:pt>
                <c:pt idx="101">
                  <c:v>3.6274600085929007</c:v>
                </c:pt>
                <c:pt idx="102">
                  <c:v>2.9450803343204845</c:v>
                </c:pt>
                <c:pt idx="103">
                  <c:v>2.1567438300145492</c:v>
                </c:pt>
                <c:pt idx="104">
                  <c:v>2.1867127111017854</c:v>
                </c:pt>
                <c:pt idx="105">
                  <c:v>2.0102978802365183</c:v>
                </c:pt>
                <c:pt idx="106">
                  <c:v>1.9557477657319455</c:v>
                </c:pt>
                <c:pt idx="107">
                  <c:v>1.9728145920752214</c:v>
                </c:pt>
                <c:pt idx="108">
                  <c:v>2.0611447455022964</c:v>
                </c:pt>
                <c:pt idx="109">
                  <c:v>2.0442055620897213</c:v>
                </c:pt>
                <c:pt idx="110">
                  <c:v>2.0295108565501128</c:v>
                </c:pt>
                <c:pt idx="111">
                  <c:v>2.0592587290348563</c:v>
                </c:pt>
                <c:pt idx="112">
                  <c:v>2.0939375744706408</c:v>
                </c:pt>
                <c:pt idx="113">
                  <c:v>2.0963342772499551</c:v>
                </c:pt>
                <c:pt idx="114">
                  <c:v>2.1085487242107916</c:v>
                </c:pt>
                <c:pt idx="115">
                  <c:v>2.1183418864166668</c:v>
                </c:pt>
                <c:pt idx="116">
                  <c:v>2.1227178567460179</c:v>
                </c:pt>
                <c:pt idx="117">
                  <c:v>2.0743707552144861</c:v>
                </c:pt>
                <c:pt idx="118">
                  <c:v>2.2242250851124403</c:v>
                </c:pt>
                <c:pt idx="119">
                  <c:v>2.4336537535485445</c:v>
                </c:pt>
                <c:pt idx="120">
                  <c:v>2.2487079906270675</c:v>
                </c:pt>
                <c:pt idx="121">
                  <c:v>2.2385120507059106</c:v>
                </c:pt>
                <c:pt idx="122">
                  <c:v>2.3169704483585694</c:v>
                </c:pt>
                <c:pt idx="123">
                  <c:v>2.6268210364827409</c:v>
                </c:pt>
                <c:pt idx="124">
                  <c:v>2.2206544410352014</c:v>
                </c:pt>
                <c:pt idx="125">
                  <c:v>2.5134676324334055</c:v>
                </c:pt>
                <c:pt idx="126">
                  <c:v>2.3315522830707898</c:v>
                </c:pt>
                <c:pt idx="127">
                  <c:v>2.4064009117458238</c:v>
                </c:pt>
                <c:pt idx="128">
                  <c:v>2.2960188328422824</c:v>
                </c:pt>
                <c:pt idx="129">
                  <c:v>2.2615658436505903</c:v>
                </c:pt>
                <c:pt idx="130">
                  <c:v>2.3213611907911722</c:v>
                </c:pt>
                <c:pt idx="131">
                  <c:v>2.3398424721903996</c:v>
                </c:pt>
                <c:pt idx="132">
                  <c:v>2.2668847076243446</c:v>
                </c:pt>
                <c:pt idx="133">
                  <c:v>2.3136797867075733</c:v>
                </c:pt>
                <c:pt idx="134">
                  <c:v>2.3325932754393293</c:v>
                </c:pt>
                <c:pt idx="135">
                  <c:v>2.4834200431883109</c:v>
                </c:pt>
                <c:pt idx="136">
                  <c:v>2.7103870993791785</c:v>
                </c:pt>
                <c:pt idx="137">
                  <c:v>2.4954576832671531</c:v>
                </c:pt>
                <c:pt idx="138">
                  <c:v>2.3895645601096072</c:v>
                </c:pt>
                <c:pt idx="139">
                  <c:v>2.359595564433115</c:v>
                </c:pt>
                <c:pt idx="140">
                  <c:v>2.4943573733069746</c:v>
                </c:pt>
                <c:pt idx="141">
                  <c:v>2.7072289283003612</c:v>
                </c:pt>
                <c:pt idx="142">
                  <c:v>2.6588180053035395</c:v>
                </c:pt>
                <c:pt idx="143">
                  <c:v>2.5788075852025778</c:v>
                </c:pt>
                <c:pt idx="144">
                  <c:v>2.6052943402428888</c:v>
                </c:pt>
                <c:pt idx="145">
                  <c:v>2.5721821747694031</c:v>
                </c:pt>
                <c:pt idx="146">
                  <c:v>2.5286432508998122</c:v>
                </c:pt>
                <c:pt idx="147">
                  <c:v>2.4534754003088932</c:v>
                </c:pt>
                <c:pt idx="148">
                  <c:v>2.4412117893967018</c:v>
                </c:pt>
                <c:pt idx="149">
                  <c:v>2.5998672239047131</c:v>
                </c:pt>
                <c:pt idx="150">
                  <c:v>2.5260845133417549</c:v>
                </c:pt>
                <c:pt idx="151">
                  <c:v>2.6108589093841594</c:v>
                </c:pt>
                <c:pt idx="152">
                  <c:v>2.5636463950715935</c:v>
                </c:pt>
                <c:pt idx="153">
                  <c:v>2.5050199124088239</c:v>
                </c:pt>
                <c:pt idx="154">
                  <c:v>2.5955847338364708</c:v>
                </c:pt>
                <c:pt idx="155">
                  <c:v>2.7651727654109228</c:v>
                </c:pt>
                <c:pt idx="156">
                  <c:v>2.6361964196914496</c:v>
                </c:pt>
                <c:pt idx="157">
                  <c:v>2.7384108755859087</c:v>
                </c:pt>
                <c:pt idx="158">
                  <c:v>2.897198915255415</c:v>
                </c:pt>
                <c:pt idx="159">
                  <c:v>2.7715230410593938</c:v>
                </c:pt>
                <c:pt idx="160">
                  <c:v>2.6746520311144573</c:v>
                </c:pt>
                <c:pt idx="161">
                  <c:v>2.5979125383303838</c:v>
                </c:pt>
                <c:pt idx="162">
                  <c:v>2.547065558475289</c:v>
                </c:pt>
                <c:pt idx="163">
                  <c:v>2.7220363900781015</c:v>
                </c:pt>
                <c:pt idx="164">
                  <c:v>2.7570050278125242</c:v>
                </c:pt>
                <c:pt idx="165">
                  <c:v>2.6338978156362716</c:v>
                </c:pt>
                <c:pt idx="166">
                  <c:v>2.5396544415347932</c:v>
                </c:pt>
                <c:pt idx="167">
                  <c:v>2.6359654866273052</c:v>
                </c:pt>
                <c:pt idx="168">
                  <c:v>2.4892003149333295</c:v>
                </c:pt>
                <c:pt idx="169">
                  <c:v>2.5504641287228176</c:v>
                </c:pt>
                <c:pt idx="170">
                  <c:v>2.8984412964817166</c:v>
                </c:pt>
                <c:pt idx="171">
                  <c:v>3.0824784430175156</c:v>
                </c:pt>
                <c:pt idx="172">
                  <c:v>3.0683043482514942</c:v>
                </c:pt>
                <c:pt idx="173">
                  <c:v>3.1132871567942839</c:v>
                </c:pt>
                <c:pt idx="174">
                  <c:v>3.0178453740084903</c:v>
                </c:pt>
                <c:pt idx="175">
                  <c:v>3.0598420853021739</c:v>
                </c:pt>
                <c:pt idx="176">
                  <c:v>3.0134300496002409</c:v>
                </c:pt>
                <c:pt idx="177">
                  <c:v>2.9076155200112965</c:v>
                </c:pt>
                <c:pt idx="178">
                  <c:v>3.0863778897045231</c:v>
                </c:pt>
                <c:pt idx="179">
                  <c:v>3.1452695826903438</c:v>
                </c:pt>
                <c:pt idx="180">
                  <c:v>3.2635588073322594</c:v>
                </c:pt>
                <c:pt idx="181">
                  <c:v>3.4031189839956641</c:v>
                </c:pt>
                <c:pt idx="182">
                  <c:v>3.4483768127338403</c:v>
                </c:pt>
                <c:pt idx="183">
                  <c:v>3.4690289406683501</c:v>
                </c:pt>
                <c:pt idx="184">
                  <c:v>3.4849269025338132</c:v>
                </c:pt>
                <c:pt idx="185">
                  <c:v>3.5253127321446995</c:v>
                </c:pt>
                <c:pt idx="186">
                  <c:v>3.5451986587274833</c:v>
                </c:pt>
                <c:pt idx="187">
                  <c:v>3.5103773982578077</c:v>
                </c:pt>
                <c:pt idx="188">
                  <c:v>3.457875334999478</c:v>
                </c:pt>
                <c:pt idx="189">
                  <c:v>3.4288199179393981</c:v>
                </c:pt>
                <c:pt idx="190">
                  <c:v>3.4279751230190705</c:v>
                </c:pt>
                <c:pt idx="191">
                  <c:v>3.4997246690284141</c:v>
                </c:pt>
                <c:pt idx="192">
                  <c:v>3.6086087370765463</c:v>
                </c:pt>
                <c:pt idx="193">
                  <c:v>3.6950873804735398</c:v>
                </c:pt>
                <c:pt idx="194">
                  <c:v>3.7490137086602782</c:v>
                </c:pt>
                <c:pt idx="195">
                  <c:v>3.777970912406905</c:v>
                </c:pt>
                <c:pt idx="196">
                  <c:v>3.6535424962572374</c:v>
                </c:pt>
                <c:pt idx="197">
                  <c:v>3.5846758719527516</c:v>
                </c:pt>
                <c:pt idx="198">
                  <c:v>3.5917677669773629</c:v>
                </c:pt>
                <c:pt idx="199">
                  <c:v>3.6578741502768337</c:v>
                </c:pt>
                <c:pt idx="200">
                  <c:v>3.586119642036695</c:v>
                </c:pt>
                <c:pt idx="201">
                  <c:v>3.6401981951297184</c:v>
                </c:pt>
                <c:pt idx="202">
                  <c:v>3.7169081437072897</c:v>
                </c:pt>
                <c:pt idx="203">
                  <c:v>3.7109359492091367</c:v>
                </c:pt>
                <c:pt idx="204">
                  <c:v>3.7373244909359946</c:v>
                </c:pt>
                <c:pt idx="205">
                  <c:v>3.7966827831024474</c:v>
                </c:pt>
                <c:pt idx="206">
                  <c:v>3.8355951838336919</c:v>
                </c:pt>
                <c:pt idx="207">
                  <c:v>3.8186560004210559</c:v>
                </c:pt>
                <c:pt idx="208">
                  <c:v>3.8678379724112029</c:v>
                </c:pt>
                <c:pt idx="209">
                  <c:v>3.8847771558237789</c:v>
                </c:pt>
                <c:pt idx="210">
                  <c:v>4.263838172144089</c:v>
                </c:pt>
                <c:pt idx="211">
                  <c:v>4.471651225845112</c:v>
                </c:pt>
                <c:pt idx="212">
                  <c:v>4.0127616731260058</c:v>
                </c:pt>
                <c:pt idx="213">
                  <c:v>4.0385362384074854</c:v>
                </c:pt>
                <c:pt idx="214">
                  <c:v>4.0301181771786636</c:v>
                </c:pt>
                <c:pt idx="215">
                  <c:v>4.0120935704984166</c:v>
                </c:pt>
                <c:pt idx="216">
                  <c:v>4.0637066371159207</c:v>
                </c:pt>
                <c:pt idx="217">
                  <c:v>4.0051635956632916</c:v>
                </c:pt>
                <c:pt idx="218">
                  <c:v>4.0827133769302737</c:v>
                </c:pt>
                <c:pt idx="219">
                  <c:v>4.0889998311134557</c:v>
                </c:pt>
                <c:pt idx="220">
                  <c:v>4.1635095035384975</c:v>
                </c:pt>
                <c:pt idx="221">
                  <c:v>4.1095340114004655</c:v>
                </c:pt>
                <c:pt idx="222">
                  <c:v>4.0970199622685346</c:v>
                </c:pt>
                <c:pt idx="223">
                  <c:v>4.169010136625162</c:v>
                </c:pt>
                <c:pt idx="224">
                  <c:v>4.1536867971261788</c:v>
                </c:pt>
                <c:pt idx="225">
                  <c:v>4.264923366233127</c:v>
                </c:pt>
                <c:pt idx="226">
                  <c:v>4.3032463724946393</c:v>
                </c:pt>
                <c:pt idx="227">
                  <c:v>4.2907077413870613</c:v>
                </c:pt>
                <c:pt idx="228">
                  <c:v>4.2460097629121147</c:v>
                </c:pt>
                <c:pt idx="229">
                  <c:v>4.2819950402180025</c:v>
                </c:pt>
                <c:pt idx="230">
                  <c:v>4.3060507006308351</c:v>
                </c:pt>
                <c:pt idx="231">
                  <c:v>4.4226160581733707</c:v>
                </c:pt>
                <c:pt idx="232">
                  <c:v>4.5130138825914194</c:v>
                </c:pt>
                <c:pt idx="233">
                  <c:v>4.5802744728547076</c:v>
                </c:pt>
                <c:pt idx="234">
                  <c:v>4.6355514346320463</c:v>
                </c:pt>
                <c:pt idx="235">
                  <c:v>4.6559579719884177</c:v>
                </c:pt>
                <c:pt idx="236">
                  <c:v>4.7464245801026719</c:v>
                </c:pt>
                <c:pt idx="237">
                  <c:v>4.8243821013158508</c:v>
                </c:pt>
                <c:pt idx="238">
                  <c:v>4.8926741032538565</c:v>
                </c:pt>
                <c:pt idx="239">
                  <c:v>4.9837447633518384</c:v>
                </c:pt>
                <c:pt idx="240">
                  <c:v>5.0246854809951573</c:v>
                </c:pt>
                <c:pt idx="241">
                  <c:v>5.0133157143653317</c:v>
                </c:pt>
                <c:pt idx="242">
                  <c:v>4.9844027123392038</c:v>
                </c:pt>
                <c:pt idx="243">
                  <c:v>4.9844665338045537</c:v>
                </c:pt>
                <c:pt idx="244">
                  <c:v>4.9195830265757889</c:v>
                </c:pt>
                <c:pt idx="245">
                  <c:v>4.8327705037489155</c:v>
                </c:pt>
                <c:pt idx="246">
                  <c:v>4.8194018498242608</c:v>
                </c:pt>
                <c:pt idx="247">
                  <c:v>4.9367038645119585</c:v>
                </c:pt>
                <c:pt idx="248">
                  <c:v>5.2259169822156757</c:v>
                </c:pt>
                <c:pt idx="249">
                  <c:v>4.8955727137761373</c:v>
                </c:pt>
                <c:pt idx="250">
                  <c:v>4.8859511670429479</c:v>
                </c:pt>
                <c:pt idx="251">
                  <c:v>4.7767477624895536</c:v>
                </c:pt>
                <c:pt idx="252">
                  <c:v>4.8648715648281318</c:v>
                </c:pt>
                <c:pt idx="253">
                  <c:v>4.8957735296874372</c:v>
                </c:pt>
                <c:pt idx="254">
                  <c:v>4.9890837054275909</c:v>
                </c:pt>
                <c:pt idx="255">
                  <c:v>4.9343714415550179</c:v>
                </c:pt>
                <c:pt idx="256">
                  <c:v>4.9940390311757046</c:v>
                </c:pt>
                <c:pt idx="257">
                  <c:v>5.1043522117938442</c:v>
                </c:pt>
                <c:pt idx="258">
                  <c:v>5.0866222450537748</c:v>
                </c:pt>
                <c:pt idx="259">
                  <c:v>5.0968719673893137</c:v>
                </c:pt>
                <c:pt idx="260">
                  <c:v>5.1330045073706927</c:v>
                </c:pt>
                <c:pt idx="261">
                  <c:v>5.2017531840276776</c:v>
                </c:pt>
                <c:pt idx="262">
                  <c:v>5.1951179637220468</c:v>
                </c:pt>
                <c:pt idx="263">
                  <c:v>5.1563135861766511</c:v>
                </c:pt>
                <c:pt idx="264">
                  <c:v>5.2013504063123346</c:v>
                </c:pt>
                <c:pt idx="265">
                  <c:v>5.3128079840218358</c:v>
                </c:pt>
                <c:pt idx="266">
                  <c:v>5.2208925290035264</c:v>
                </c:pt>
                <c:pt idx="267">
                  <c:v>5.2723435608423488</c:v>
                </c:pt>
                <c:pt idx="268">
                  <c:v>5.3409302027205916</c:v>
                </c:pt>
                <c:pt idx="269">
                  <c:v>5.3091882905824992</c:v>
                </c:pt>
                <c:pt idx="270">
                  <c:v>5.3211621091960524</c:v>
                </c:pt>
                <c:pt idx="271">
                  <c:v>5.3446235274976139</c:v>
                </c:pt>
                <c:pt idx="272">
                  <c:v>5.3632963878820865</c:v>
                </c:pt>
                <c:pt idx="273">
                  <c:v>5.4103566772883065</c:v>
                </c:pt>
                <c:pt idx="274">
                  <c:v>5.4226497178176833</c:v>
                </c:pt>
                <c:pt idx="275">
                  <c:v>5.4235435621001091</c:v>
                </c:pt>
                <c:pt idx="276">
                  <c:v>5.498485441857679</c:v>
                </c:pt>
                <c:pt idx="277">
                  <c:v>5.5399419226329858</c:v>
                </c:pt>
                <c:pt idx="278">
                  <c:v>5.5762808137028612</c:v>
                </c:pt>
                <c:pt idx="279">
                  <c:v>5.6635845176860755</c:v>
                </c:pt>
                <c:pt idx="280">
                  <c:v>5.6502600654819197</c:v>
                </c:pt>
                <c:pt idx="281">
                  <c:v>5.5345933998634118</c:v>
                </c:pt>
                <c:pt idx="282">
                  <c:v>5.6393421259295362</c:v>
                </c:pt>
                <c:pt idx="283">
                  <c:v>5.6510065324995384</c:v>
                </c:pt>
                <c:pt idx="284">
                  <c:v>5.654022059365893</c:v>
                </c:pt>
                <c:pt idx="285">
                  <c:v>5.6495871152127926</c:v>
                </c:pt>
                <c:pt idx="286">
                  <c:v>5.6412820394006138</c:v>
                </c:pt>
                <c:pt idx="287">
                  <c:v>5.6600875049465831</c:v>
                </c:pt>
                <c:pt idx="288">
                  <c:v>5.7214201024322158</c:v>
                </c:pt>
                <c:pt idx="289">
                  <c:v>5.6353786285986667</c:v>
                </c:pt>
                <c:pt idx="290">
                  <c:v>5.6191614448172587</c:v>
                </c:pt>
                <c:pt idx="291">
                  <c:v>5.5755685093547731</c:v>
                </c:pt>
                <c:pt idx="292">
                  <c:v>5.5689578710248497</c:v>
                </c:pt>
                <c:pt idx="293">
                  <c:v>5.5113136360853829</c:v>
                </c:pt>
                <c:pt idx="294">
                  <c:v>5.5096977921717905</c:v>
                </c:pt>
                <c:pt idx="295">
                  <c:v>5.4376928457119114</c:v>
                </c:pt>
                <c:pt idx="296">
                  <c:v>6.1282153318391295</c:v>
                </c:pt>
                <c:pt idx="297">
                  <c:v>6.4213821370013209</c:v>
                </c:pt>
                <c:pt idx="298">
                  <c:v>7.5225023463911889</c:v>
                </c:pt>
                <c:pt idx="299">
                  <c:v>6.2368638483600902</c:v>
                </c:pt>
                <c:pt idx="300">
                  <c:v>6.1859529324504505</c:v>
                </c:pt>
                <c:pt idx="301">
                  <c:v>6.1053727376245472</c:v>
                </c:pt>
                <c:pt idx="302">
                  <c:v>5.9107418356830435</c:v>
                </c:pt>
                <c:pt idx="303">
                  <c:v>11.952168962600558</c:v>
                </c:pt>
                <c:pt idx="304">
                  <c:v>6.8614769507610855</c:v>
                </c:pt>
                <c:pt idx="305">
                  <c:v>7.7554616751820848</c:v>
                </c:pt>
                <c:pt idx="306">
                  <c:v>7.8903759381408642</c:v>
                </c:pt>
                <c:pt idx="307">
                  <c:v>9.0228538703947248</c:v>
                </c:pt>
                <c:pt idx="308">
                  <c:v>10.349387967634351</c:v>
                </c:pt>
                <c:pt idx="309">
                  <c:v>11.807506312102804</c:v>
                </c:pt>
                <c:pt idx="310">
                  <c:v>13.48801435357513</c:v>
                </c:pt>
                <c:pt idx="311">
                  <c:v>14.209635345777755</c:v>
                </c:pt>
                <c:pt idx="312">
                  <c:v>14.865886497236875</c:v>
                </c:pt>
                <c:pt idx="313">
                  <c:v>15.609539565992604</c:v>
                </c:pt>
                <c:pt idx="314">
                  <c:v>15.861814588284259</c:v>
                </c:pt>
                <c:pt idx="315">
                  <c:v>16.913609264757341</c:v>
                </c:pt>
                <c:pt idx="316">
                  <c:v>18.100662008080679</c:v>
                </c:pt>
                <c:pt idx="317">
                  <c:v>18.861431410898867</c:v>
                </c:pt>
                <c:pt idx="318">
                  <c:v>19.520786721843848</c:v>
                </c:pt>
                <c:pt idx="319">
                  <c:v>20.87103763783557</c:v>
                </c:pt>
                <c:pt idx="320">
                  <c:v>23.026549354853422</c:v>
                </c:pt>
                <c:pt idx="321">
                  <c:v>24.190469826252794</c:v>
                </c:pt>
                <c:pt idx="322">
                  <c:v>25.977995997407753</c:v>
                </c:pt>
                <c:pt idx="323">
                  <c:v>27.464104299181287</c:v>
                </c:pt>
                <c:pt idx="324">
                  <c:v>27.465533755519065</c:v>
                </c:pt>
                <c:pt idx="325">
                  <c:v>27.863410161846996</c:v>
                </c:pt>
                <c:pt idx="326">
                  <c:v>26.616419885527637</c:v>
                </c:pt>
                <c:pt idx="327">
                  <c:v>27.05114586923732</c:v>
                </c:pt>
                <c:pt idx="328">
                  <c:v>26.652906153862261</c:v>
                </c:pt>
                <c:pt idx="329">
                  <c:v>30.202134193992993</c:v>
                </c:pt>
                <c:pt idx="330">
                  <c:v>28.031107443901661</c:v>
                </c:pt>
                <c:pt idx="331">
                  <c:v>27.172460430617985</c:v>
                </c:pt>
                <c:pt idx="332">
                  <c:v>28.573327507989916</c:v>
                </c:pt>
                <c:pt idx="333">
                  <c:v>25.03728161961876</c:v>
                </c:pt>
                <c:pt idx="334">
                  <c:v>23.141569141839017</c:v>
                </c:pt>
                <c:pt idx="335">
                  <c:v>23.872698466179738</c:v>
                </c:pt>
                <c:pt idx="336">
                  <c:v>23.47283805924949</c:v>
                </c:pt>
                <c:pt idx="337">
                  <c:v>23.296693400938008</c:v>
                </c:pt>
                <c:pt idx="338">
                  <c:v>23.479419267962168</c:v>
                </c:pt>
                <c:pt idx="339">
                  <c:v>22.929478560300613</c:v>
                </c:pt>
                <c:pt idx="340">
                  <c:v>22.125715655540702</c:v>
                </c:pt>
                <c:pt idx="341">
                  <c:v>21.197180530739534</c:v>
                </c:pt>
                <c:pt idx="342">
                  <c:v>21.459327423394861</c:v>
                </c:pt>
                <c:pt idx="343">
                  <c:v>20.775425385470022</c:v>
                </c:pt>
                <c:pt idx="344">
                  <c:v>19.734489674725626</c:v>
                </c:pt>
                <c:pt idx="345">
                  <c:v>19.091724895660086</c:v>
                </c:pt>
                <c:pt idx="346">
                  <c:v>19.206777584833219</c:v>
                </c:pt>
                <c:pt idx="347">
                  <c:v>19.842111512624154</c:v>
                </c:pt>
                <c:pt idx="348">
                  <c:v>19.642780456206559</c:v>
                </c:pt>
                <c:pt idx="349">
                  <c:v>18.690705319535226</c:v>
                </c:pt>
                <c:pt idx="350">
                  <c:v>18.807747086130785</c:v>
                </c:pt>
                <c:pt idx="351">
                  <c:v>20.574704341382802</c:v>
                </c:pt>
                <c:pt idx="352">
                  <c:v>19.551699871646864</c:v>
                </c:pt>
                <c:pt idx="353">
                  <c:v>19.080625186994851</c:v>
                </c:pt>
                <c:pt idx="354">
                  <c:v>19.972291000080169</c:v>
                </c:pt>
                <c:pt idx="355">
                  <c:v>20.3606343777051</c:v>
                </c:pt>
                <c:pt idx="356">
                  <c:v>20.497488439545698</c:v>
                </c:pt>
                <c:pt idx="357">
                  <c:v>19.951407824492193</c:v>
                </c:pt>
                <c:pt idx="358">
                  <c:v>21.30728713109054</c:v>
                </c:pt>
                <c:pt idx="359">
                  <c:v>21.4511348746423</c:v>
                </c:pt>
                <c:pt idx="360">
                  <c:v>21.719263771668235</c:v>
                </c:pt>
                <c:pt idx="361">
                  <c:v>20.609569459805144</c:v>
                </c:pt>
                <c:pt idx="362">
                  <c:v>19.875110234323849</c:v>
                </c:pt>
                <c:pt idx="363">
                  <c:v>19.15535552425456</c:v>
                </c:pt>
                <c:pt idx="364">
                  <c:v>19.237109431199752</c:v>
                </c:pt>
                <c:pt idx="365">
                  <c:v>19.403284120423365</c:v>
                </c:pt>
                <c:pt idx="366">
                  <c:v>18.616553650158629</c:v>
                </c:pt>
                <c:pt idx="367">
                  <c:v>18.740815069298694</c:v>
                </c:pt>
                <c:pt idx="368">
                  <c:v>18.50009135357114</c:v>
                </c:pt>
                <c:pt idx="369">
                  <c:v>18.782345181411745</c:v>
                </c:pt>
                <c:pt idx="370">
                  <c:v>18.487881754251848</c:v>
                </c:pt>
                <c:pt idx="371">
                  <c:v>18.676894075459185</c:v>
                </c:pt>
                <c:pt idx="372">
                  <c:v>19.067113545089907</c:v>
                </c:pt>
                <c:pt idx="373">
                  <c:v>19.175874817848996</c:v>
                </c:pt>
                <c:pt idx="374">
                  <c:v>19.177962108584826</c:v>
                </c:pt>
                <c:pt idx="375">
                  <c:v>18.983704440152163</c:v>
                </c:pt>
                <c:pt idx="376">
                  <c:v>18.994514241929441</c:v>
                </c:pt>
                <c:pt idx="377">
                  <c:v>19.463535913104415</c:v>
                </c:pt>
                <c:pt idx="378">
                  <c:v>19.6157575161645</c:v>
                </c:pt>
                <c:pt idx="379">
                  <c:v>20.210558237079738</c:v>
                </c:pt>
                <c:pt idx="380">
                  <c:v>19.576437375487114</c:v>
                </c:pt>
                <c:pt idx="381">
                  <c:v>19.424908227851752</c:v>
                </c:pt>
                <c:pt idx="382">
                  <c:v>19.361601210457625</c:v>
                </c:pt>
                <c:pt idx="383">
                  <c:v>19.436543090215253</c:v>
                </c:pt>
                <c:pt idx="384">
                  <c:v>18.809641881167138</c:v>
                </c:pt>
                <c:pt idx="385">
                  <c:v>18.320591753786232</c:v>
                </c:pt>
                <c:pt idx="386">
                  <c:v>18.067786196259341</c:v>
                </c:pt>
                <c:pt idx="387">
                  <c:v>18.388490787881352</c:v>
                </c:pt>
                <c:pt idx="388">
                  <c:v>18.459542916235055</c:v>
                </c:pt>
                <c:pt idx="389">
                  <c:v>18.255590298909965</c:v>
                </c:pt>
                <c:pt idx="390">
                  <c:v>18.5473180670405</c:v>
                </c:pt>
                <c:pt idx="391">
                  <c:v>18.0862821351725</c:v>
                </c:pt>
                <c:pt idx="392">
                  <c:v>17.615561064284535</c:v>
                </c:pt>
                <c:pt idx="393">
                  <c:v>16.758785295365048</c:v>
                </c:pt>
                <c:pt idx="394">
                  <c:v>16.963774172006449</c:v>
                </c:pt>
                <c:pt idx="395">
                  <c:v>17.460348401744557</c:v>
                </c:pt>
                <c:pt idx="396">
                  <c:v>16.997048372258675</c:v>
                </c:pt>
                <c:pt idx="397">
                  <c:v>16.692639557986677</c:v>
                </c:pt>
                <c:pt idx="398">
                  <c:v>15.46599684519988</c:v>
                </c:pt>
                <c:pt idx="399">
                  <c:v>14.300716159516021</c:v>
                </c:pt>
                <c:pt idx="400">
                  <c:v>13.166028141237236</c:v>
                </c:pt>
                <c:pt idx="401">
                  <c:v>13.315514085267949</c:v>
                </c:pt>
                <c:pt idx="402">
                  <c:v>15.529578653610823</c:v>
                </c:pt>
                <c:pt idx="403">
                  <c:v>17.306039278770076</c:v>
                </c:pt>
                <c:pt idx="404">
                  <c:v>15.897534999035043</c:v>
                </c:pt>
                <c:pt idx="405">
                  <c:v>15.880340300582557</c:v>
                </c:pt>
                <c:pt idx="406">
                  <c:v>16.150517134265357</c:v>
                </c:pt>
                <c:pt idx="407">
                  <c:v>16.995127505586048</c:v>
                </c:pt>
                <c:pt idx="408">
                  <c:v>16.862757437260644</c:v>
                </c:pt>
                <c:pt idx="409">
                  <c:v>17.59600348195444</c:v>
                </c:pt>
                <c:pt idx="410">
                  <c:v>18.070741947176909</c:v>
                </c:pt>
                <c:pt idx="411">
                  <c:v>18.775610372721406</c:v>
                </c:pt>
                <c:pt idx="412">
                  <c:v>18.952349273144158</c:v>
                </c:pt>
                <c:pt idx="413">
                  <c:v>19.228080866095777</c:v>
                </c:pt>
                <c:pt idx="414">
                  <c:v>18.449959921455847</c:v>
                </c:pt>
                <c:pt idx="415">
                  <c:v>17.513890769835825</c:v>
                </c:pt>
                <c:pt idx="416">
                  <c:v>18.150629342810259</c:v>
                </c:pt>
                <c:pt idx="417">
                  <c:v>16.904866790203211</c:v>
                </c:pt>
                <c:pt idx="418">
                  <c:v>16.247117513299422</c:v>
                </c:pt>
                <c:pt idx="419">
                  <c:v>15.335668834586318</c:v>
                </c:pt>
                <c:pt idx="420">
                  <c:v>14.502708097732437</c:v>
                </c:pt>
                <c:pt idx="421">
                  <c:v>13.513798041193347</c:v>
                </c:pt>
                <c:pt idx="422">
                  <c:v>13.166233346432932</c:v>
                </c:pt>
                <c:pt idx="423">
                  <c:v>12.353467948205321</c:v>
                </c:pt>
                <c:pt idx="424">
                  <c:v>13.011610078362677</c:v>
                </c:pt>
                <c:pt idx="425">
                  <c:v>12.139579753640408</c:v>
                </c:pt>
                <c:pt idx="426">
                  <c:v>10.570494898029542</c:v>
                </c:pt>
                <c:pt idx="427">
                  <c:v>11.04981568466992</c:v>
                </c:pt>
                <c:pt idx="428">
                  <c:v>10.357043758438817</c:v>
                </c:pt>
                <c:pt idx="429">
                  <c:v>10.31847504700991</c:v>
                </c:pt>
                <c:pt idx="430">
                  <c:v>10.456571604666006</c:v>
                </c:pt>
                <c:pt idx="431">
                  <c:v>10.852591309554429</c:v>
                </c:pt>
                <c:pt idx="432">
                  <c:v>11.349081983493013</c:v>
                </c:pt>
                <c:pt idx="433">
                  <c:v>11.388500222894594</c:v>
                </c:pt>
                <c:pt idx="434">
                  <c:v>11.142079332864276</c:v>
                </c:pt>
                <c:pt idx="435">
                  <c:v>10.827356631023497</c:v>
                </c:pt>
                <c:pt idx="436">
                  <c:v>10.660921579118495</c:v>
                </c:pt>
                <c:pt idx="437">
                  <c:v>10.797240258082198</c:v>
                </c:pt>
                <c:pt idx="438">
                  <c:v>10.129476810370104</c:v>
                </c:pt>
                <c:pt idx="439">
                  <c:v>9.8984676632798276</c:v>
                </c:pt>
                <c:pt idx="440">
                  <c:v>9.7623256766088016</c:v>
                </c:pt>
                <c:pt idx="441">
                  <c:v>12.173938575035335</c:v>
                </c:pt>
                <c:pt idx="442">
                  <c:v>10.81107528200897</c:v>
                </c:pt>
                <c:pt idx="443">
                  <c:v>9.8578949877359179</c:v>
                </c:pt>
                <c:pt idx="444">
                  <c:v>10.476279807652508</c:v>
                </c:pt>
                <c:pt idx="445">
                  <c:v>13.548131936844797</c:v>
                </c:pt>
                <c:pt idx="446">
                  <c:v>11.289654105505441</c:v>
                </c:pt>
                <c:pt idx="447">
                  <c:v>11.247165983876906</c:v>
                </c:pt>
                <c:pt idx="448">
                  <c:v>11.30110696957758</c:v>
                </c:pt>
                <c:pt idx="449">
                  <c:v>10.927841226284173</c:v>
                </c:pt>
                <c:pt idx="450">
                  <c:v>11.631781301108886</c:v>
                </c:pt>
                <c:pt idx="451">
                  <c:v>11.406518377683353</c:v>
                </c:pt>
                <c:pt idx="452">
                  <c:v>11.051065927750839</c:v>
                </c:pt>
                <c:pt idx="453">
                  <c:v>20.554361889562294</c:v>
                </c:pt>
                <c:pt idx="454">
                  <c:v>29.479747493687668</c:v>
                </c:pt>
                <c:pt idx="455">
                  <c:v>31.945277368785625</c:v>
                </c:pt>
                <c:pt idx="456">
                  <c:v>40.915906717081533</c:v>
                </c:pt>
                <c:pt idx="457">
                  <c:v>44.358796946404418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60-4CD2-93EF-1B764231B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'016C'!$Q$14:$Q$817</c:f>
              <c:numCache>
                <c:formatCode>0.0</c:formatCode>
                <c:ptCount val="804"/>
                <c:pt idx="0">
                  <c:v>0.12392174747959683</c:v>
                </c:pt>
                <c:pt idx="1">
                  <c:v>0.17886581853096506</c:v>
                </c:pt>
                <c:pt idx="2">
                  <c:v>0.18419107057129128</c:v>
                </c:pt>
                <c:pt idx="3">
                  <c:v>0.20900048007681227</c:v>
                </c:pt>
                <c:pt idx="4">
                  <c:v>0.17416706673067683</c:v>
                </c:pt>
                <c:pt idx="5">
                  <c:v>0.1345722515602496</c:v>
                </c:pt>
                <c:pt idx="6">
                  <c:v>0.11490014402304381</c:v>
                </c:pt>
                <c:pt idx="7">
                  <c:v>0.11796999519923194</c:v>
                </c:pt>
                <c:pt idx="8">
                  <c:v>0.11934829572731644</c:v>
                </c:pt>
                <c:pt idx="9">
                  <c:v>0.10612914066250606</c:v>
                </c:pt>
                <c:pt idx="10">
                  <c:v>9.0278684589534183E-2</c:v>
                </c:pt>
                <c:pt idx="11">
                  <c:v>7.8500480076812193E-2</c:v>
                </c:pt>
                <c:pt idx="12">
                  <c:v>7.4678828612577922E-2</c:v>
                </c:pt>
                <c:pt idx="13">
                  <c:v>7.8500480076812193E-2</c:v>
                </c:pt>
                <c:pt idx="14">
                  <c:v>0.13870715314450305</c:v>
                </c:pt>
                <c:pt idx="15">
                  <c:v>0.15963226116178589</c:v>
                </c:pt>
                <c:pt idx="16">
                  <c:v>0.15455760921747494</c:v>
                </c:pt>
                <c:pt idx="17">
                  <c:v>7.568122899663933E-2</c:v>
                </c:pt>
                <c:pt idx="18">
                  <c:v>4.0471915506481167E-2</c:v>
                </c:pt>
                <c:pt idx="19">
                  <c:v>3.8843014882381073E-2</c:v>
                </c:pt>
                <c:pt idx="20">
                  <c:v>6.6033125300047957E-2</c:v>
                </c:pt>
                <c:pt idx="21">
                  <c:v>0.12824459913586164</c:v>
                </c:pt>
                <c:pt idx="22">
                  <c:v>0.11928564570331252</c:v>
                </c:pt>
                <c:pt idx="23">
                  <c:v>7.6808929428708539E-2</c:v>
                </c:pt>
                <c:pt idx="24">
                  <c:v>5.0934469515122573E-2</c:v>
                </c:pt>
                <c:pt idx="25">
                  <c:v>5.0934469515122573E-2</c:v>
                </c:pt>
                <c:pt idx="26">
                  <c:v>5.3628420547287635E-2</c:v>
                </c:pt>
                <c:pt idx="27">
                  <c:v>5.0683869419106964E-2</c:v>
                </c:pt>
                <c:pt idx="28">
                  <c:v>4.3228516562650122E-2</c:v>
                </c:pt>
                <c:pt idx="29">
                  <c:v>3.7026164186269965E-2</c:v>
                </c:pt>
                <c:pt idx="30">
                  <c:v>5.2438070091214511E-2</c:v>
                </c:pt>
                <c:pt idx="31">
                  <c:v>6.3401824291886802E-2</c:v>
                </c:pt>
                <c:pt idx="32">
                  <c:v>7.0230676908305312E-2</c:v>
                </c:pt>
                <c:pt idx="33">
                  <c:v>4.5922467594815192E-2</c:v>
                </c:pt>
                <c:pt idx="34">
                  <c:v>0.12116514642342789</c:v>
                </c:pt>
                <c:pt idx="35">
                  <c:v>0.1220422467594815</c:v>
                </c:pt>
                <c:pt idx="36">
                  <c:v>9.1155784925588138E-2</c:v>
                </c:pt>
                <c:pt idx="37">
                  <c:v>7.0105376860297511E-2</c:v>
                </c:pt>
                <c:pt idx="38">
                  <c:v>0.10074123859817559</c:v>
                </c:pt>
                <c:pt idx="39">
                  <c:v>0.12298199711953899</c:v>
                </c:pt>
                <c:pt idx="40">
                  <c:v>0.1009918386941912</c:v>
                </c:pt>
                <c:pt idx="41">
                  <c:v>5.4944071051368212E-2</c:v>
                </c:pt>
                <c:pt idx="42">
                  <c:v>4.9932069131060824E-2</c:v>
                </c:pt>
                <c:pt idx="43">
                  <c:v>5.3315170427268466E-2</c:v>
                </c:pt>
                <c:pt idx="44">
                  <c:v>5.3879020643302904E-2</c:v>
                </c:pt>
                <c:pt idx="45">
                  <c:v>0.18957897263562173</c:v>
                </c:pt>
                <c:pt idx="46">
                  <c:v>0.35817018722995675</c:v>
                </c:pt>
                <c:pt idx="47">
                  <c:v>0.30285021603456547</c:v>
                </c:pt>
                <c:pt idx="48">
                  <c:v>0.24295679308689377</c:v>
                </c:pt>
                <c:pt idx="49">
                  <c:v>0.13945895343254922</c:v>
                </c:pt>
                <c:pt idx="50">
                  <c:v>0.15862986077772448</c:v>
                </c:pt>
                <c:pt idx="51">
                  <c:v>0.18619587133941443</c:v>
                </c:pt>
                <c:pt idx="52">
                  <c:v>0.16282741238598183</c:v>
                </c:pt>
                <c:pt idx="53">
                  <c:v>9.0466634661545892E-2</c:v>
                </c:pt>
                <c:pt idx="54">
                  <c:v>0.11446159385501684</c:v>
                </c:pt>
                <c:pt idx="55">
                  <c:v>0.17103456553048479</c:v>
                </c:pt>
                <c:pt idx="56">
                  <c:v>0.19233557369179072</c:v>
                </c:pt>
                <c:pt idx="57">
                  <c:v>0.23167978876620265</c:v>
                </c:pt>
                <c:pt idx="58">
                  <c:v>0.24095199231877093</c:v>
                </c:pt>
                <c:pt idx="59">
                  <c:v>0.27190110417666824</c:v>
                </c:pt>
                <c:pt idx="60">
                  <c:v>0.27785285645703311</c:v>
                </c:pt>
                <c:pt idx="61">
                  <c:v>0.27083605376860292</c:v>
                </c:pt>
                <c:pt idx="62">
                  <c:v>0.25830604896783477</c:v>
                </c:pt>
                <c:pt idx="63">
                  <c:v>0.23205568891022571</c:v>
                </c:pt>
                <c:pt idx="64">
                  <c:v>0.20837397983677391</c:v>
                </c:pt>
                <c:pt idx="65">
                  <c:v>0.16614786365818521</c:v>
                </c:pt>
                <c:pt idx="66">
                  <c:v>0.12179164666346623</c:v>
                </c:pt>
                <c:pt idx="67">
                  <c:v>9.0216034565530623E-2</c:v>
                </c:pt>
                <c:pt idx="68">
                  <c:v>7.5806529044647131E-2</c:v>
                </c:pt>
                <c:pt idx="69">
                  <c:v>7.7184829572731622E-2</c:v>
                </c:pt>
                <c:pt idx="70">
                  <c:v>7.7247479596735516E-2</c:v>
                </c:pt>
                <c:pt idx="71">
                  <c:v>6.8351176188189949E-2</c:v>
                </c:pt>
                <c:pt idx="72">
                  <c:v>6.6596975516082749E-2</c:v>
                </c:pt>
                <c:pt idx="73">
                  <c:v>6.5970475276044063E-2</c:v>
                </c:pt>
                <c:pt idx="74">
                  <c:v>6.6847575612098004E-2</c:v>
                </c:pt>
                <c:pt idx="75">
                  <c:v>6.5719875180028794E-2</c:v>
                </c:pt>
                <c:pt idx="76">
                  <c:v>6.8413826212193857E-2</c:v>
                </c:pt>
                <c:pt idx="77">
                  <c:v>8.2698031685069534E-2</c:v>
                </c:pt>
                <c:pt idx="78">
                  <c:v>8.4138982237157933E-2</c:v>
                </c:pt>
                <c:pt idx="79">
                  <c:v>0.11602784445511269</c:v>
                </c:pt>
                <c:pt idx="80">
                  <c:v>7.7310129620739423E-2</c:v>
                </c:pt>
                <c:pt idx="81">
                  <c:v>8.2134181469035103E-2</c:v>
                </c:pt>
                <c:pt idx="82">
                  <c:v>7.5117378780604899E-2</c:v>
                </c:pt>
                <c:pt idx="83">
                  <c:v>7.5180028804608792E-2</c:v>
                </c:pt>
                <c:pt idx="84">
                  <c:v>9.2471435429668708E-2</c:v>
                </c:pt>
                <c:pt idx="85">
                  <c:v>8.7960633701392191E-2</c:v>
                </c:pt>
                <c:pt idx="86">
                  <c:v>7.3425828132501231E-2</c:v>
                </c:pt>
                <c:pt idx="87">
                  <c:v>0.10543999039846381</c:v>
                </c:pt>
                <c:pt idx="88">
                  <c:v>0.13563730196831494</c:v>
                </c:pt>
                <c:pt idx="89">
                  <c:v>0.1232325972155546</c:v>
                </c:pt>
                <c:pt idx="90">
                  <c:v>0.10393638982237152</c:v>
                </c:pt>
                <c:pt idx="91">
                  <c:v>0.16646111377820441</c:v>
                </c:pt>
                <c:pt idx="92">
                  <c:v>0.20536677868458936</c:v>
                </c:pt>
                <c:pt idx="93">
                  <c:v>0.16783941430628885</c:v>
                </c:pt>
                <c:pt idx="94">
                  <c:v>0.16796471435429666</c:v>
                </c:pt>
                <c:pt idx="95">
                  <c:v>0.19371387421987515</c:v>
                </c:pt>
                <c:pt idx="96">
                  <c:v>0.18926572251560256</c:v>
                </c:pt>
                <c:pt idx="97">
                  <c:v>0.1274927988478155</c:v>
                </c:pt>
                <c:pt idx="98">
                  <c:v>0.15938166106577062</c:v>
                </c:pt>
                <c:pt idx="99">
                  <c:v>0.22196903504560736</c:v>
                </c:pt>
                <c:pt idx="100">
                  <c:v>0.205178828612578</c:v>
                </c:pt>
                <c:pt idx="101">
                  <c:v>0.16940566490638503</c:v>
                </c:pt>
                <c:pt idx="102">
                  <c:v>8.3637782045127382E-2</c:v>
                </c:pt>
                <c:pt idx="103">
                  <c:v>6.4466874699952118E-2</c:v>
                </c:pt>
                <c:pt idx="104">
                  <c:v>5.2500720115218419E-2</c:v>
                </c:pt>
                <c:pt idx="105">
                  <c:v>6.0018722995679168E-2</c:v>
                </c:pt>
                <c:pt idx="106">
                  <c:v>5.9392222755640822E-2</c:v>
                </c:pt>
                <c:pt idx="107">
                  <c:v>5.9392222755640822E-2</c:v>
                </c:pt>
                <c:pt idx="108">
                  <c:v>6.31512241958712E-2</c:v>
                </c:pt>
                <c:pt idx="109">
                  <c:v>6.6221075372059665E-2</c:v>
                </c:pt>
                <c:pt idx="110">
                  <c:v>6.640902544407104E-2</c:v>
                </c:pt>
                <c:pt idx="111">
                  <c:v>6.2900624099855945E-2</c:v>
                </c:pt>
                <c:pt idx="112">
                  <c:v>6.1835573691790616E-2</c:v>
                </c:pt>
                <c:pt idx="113">
                  <c:v>5.98934229476717E-2</c:v>
                </c:pt>
                <c:pt idx="114">
                  <c:v>6.2524723955832862E-2</c:v>
                </c:pt>
                <c:pt idx="115">
                  <c:v>6.8288526164186389E-2</c:v>
                </c:pt>
                <c:pt idx="116">
                  <c:v>6.6659625540086295E-2</c:v>
                </c:pt>
                <c:pt idx="117">
                  <c:v>6.4592174747959571E-2</c:v>
                </c:pt>
                <c:pt idx="118">
                  <c:v>7.0731877100336196E-2</c:v>
                </c:pt>
                <c:pt idx="119">
                  <c:v>7.1984877580412859E-2</c:v>
                </c:pt>
                <c:pt idx="120">
                  <c:v>7.5117378780604899E-2</c:v>
                </c:pt>
                <c:pt idx="121">
                  <c:v>7.893903024483917E-2</c:v>
                </c:pt>
                <c:pt idx="122">
                  <c:v>8.2635381661065627E-2</c:v>
                </c:pt>
                <c:pt idx="123">
                  <c:v>7.5869179068651038E-2</c:v>
                </c:pt>
                <c:pt idx="124">
                  <c:v>7.0105376860297511E-2</c:v>
                </c:pt>
                <c:pt idx="125">
                  <c:v>6.3903024483917339E-2</c:v>
                </c:pt>
                <c:pt idx="126">
                  <c:v>6.3965674507921233E-2</c:v>
                </c:pt>
                <c:pt idx="127">
                  <c:v>5.6134421507441329E-2</c:v>
                </c:pt>
                <c:pt idx="128">
                  <c:v>6.1522323571771453E-2</c:v>
                </c:pt>
                <c:pt idx="129">
                  <c:v>6.6722275564090203E-2</c:v>
                </c:pt>
                <c:pt idx="130">
                  <c:v>6.3025924147863746E-2</c:v>
                </c:pt>
                <c:pt idx="131">
                  <c:v>6.0206673067690869E-2</c:v>
                </c:pt>
                <c:pt idx="132">
                  <c:v>6.3213874219875094E-2</c:v>
                </c:pt>
                <c:pt idx="133">
                  <c:v>6.3213874219875094E-2</c:v>
                </c:pt>
                <c:pt idx="134">
                  <c:v>6.9604176668266973E-2</c:v>
                </c:pt>
                <c:pt idx="135">
                  <c:v>6.716082573211718E-2</c:v>
                </c:pt>
                <c:pt idx="136">
                  <c:v>6.4153624579932941E-2</c:v>
                </c:pt>
                <c:pt idx="137">
                  <c:v>6.31512241958712E-2</c:v>
                </c:pt>
                <c:pt idx="138">
                  <c:v>6.5531925108017433E-2</c:v>
                </c:pt>
                <c:pt idx="139">
                  <c:v>6.716082573211718E-2</c:v>
                </c:pt>
                <c:pt idx="140">
                  <c:v>7.1734277484397604E-2</c:v>
                </c:pt>
                <c:pt idx="141">
                  <c:v>6.8915026404224727E-2</c:v>
                </c:pt>
                <c:pt idx="142">
                  <c:v>6.7724675948151611E-2</c:v>
                </c:pt>
                <c:pt idx="143">
                  <c:v>7.1421027364378428E-2</c:v>
                </c:pt>
                <c:pt idx="144">
                  <c:v>7.1421027364378428E-2</c:v>
                </c:pt>
                <c:pt idx="145">
                  <c:v>6.8288526164186389E-2</c:v>
                </c:pt>
                <c:pt idx="146">
                  <c:v>6.3464474315890709E-2</c:v>
                </c:pt>
                <c:pt idx="147">
                  <c:v>6.4404224675948224E-2</c:v>
                </c:pt>
                <c:pt idx="148">
                  <c:v>6.716082573211718E-2</c:v>
                </c:pt>
                <c:pt idx="149">
                  <c:v>6.4780124819971294E-2</c:v>
                </c:pt>
                <c:pt idx="150">
                  <c:v>6.5657225156024901E-2</c:v>
                </c:pt>
                <c:pt idx="151">
                  <c:v>6.3025924147863746E-2</c:v>
                </c:pt>
                <c:pt idx="152">
                  <c:v>6.5281325012001817E-2</c:v>
                </c:pt>
                <c:pt idx="153">
                  <c:v>6.5845175228036595E-2</c:v>
                </c:pt>
                <c:pt idx="154">
                  <c:v>6.3840374459913432E-2</c:v>
                </c:pt>
                <c:pt idx="155">
                  <c:v>6.7975276044167227E-2</c:v>
                </c:pt>
                <c:pt idx="156">
                  <c:v>6.6471675468074948E-2</c:v>
                </c:pt>
                <c:pt idx="157">
                  <c:v>7.2360777724435943E-2</c:v>
                </c:pt>
                <c:pt idx="158">
                  <c:v>8.1883581373019834E-2</c:v>
                </c:pt>
                <c:pt idx="159">
                  <c:v>8.0192030724915833E-2</c:v>
                </c:pt>
                <c:pt idx="160">
                  <c:v>7.2924627940470374E-2</c:v>
                </c:pt>
                <c:pt idx="161">
                  <c:v>7.1984877580412859E-2</c:v>
                </c:pt>
                <c:pt idx="162">
                  <c:v>7.1421027364378428E-2</c:v>
                </c:pt>
                <c:pt idx="163">
                  <c:v>7.0042726836293936E-2</c:v>
                </c:pt>
                <c:pt idx="164">
                  <c:v>7.1107777244359252E-2</c:v>
                </c:pt>
                <c:pt idx="165">
                  <c:v>6.5093374939990456E-2</c:v>
                </c:pt>
                <c:pt idx="166">
                  <c:v>6.3715074411905964E-2</c:v>
                </c:pt>
                <c:pt idx="167">
                  <c:v>5.9204272683629461E-2</c:v>
                </c:pt>
                <c:pt idx="168">
                  <c:v>5.5382621219395189E-2</c:v>
                </c:pt>
                <c:pt idx="169">
                  <c:v>5.7450072011521906E-2</c:v>
                </c:pt>
                <c:pt idx="170">
                  <c:v>7.3864378300528222E-2</c:v>
                </c:pt>
                <c:pt idx="171">
                  <c:v>8.6394383101296351E-2</c:v>
                </c:pt>
                <c:pt idx="172">
                  <c:v>9.0090734517522822E-2</c:v>
                </c:pt>
                <c:pt idx="173">
                  <c:v>8.7208833413346065E-2</c:v>
                </c:pt>
                <c:pt idx="174">
                  <c:v>8.0818530964954519E-2</c:v>
                </c:pt>
                <c:pt idx="175">
                  <c:v>7.2611377820451212E-2</c:v>
                </c:pt>
                <c:pt idx="176">
                  <c:v>7.2611377820451212E-2</c:v>
                </c:pt>
                <c:pt idx="177">
                  <c:v>7.2736677868459013E-2</c:v>
                </c:pt>
                <c:pt idx="178">
                  <c:v>8.063058089294281E-2</c:v>
                </c:pt>
                <c:pt idx="179">
                  <c:v>8.821123379740746E-2</c:v>
                </c:pt>
                <c:pt idx="180">
                  <c:v>9.1782285165626476E-2</c:v>
                </c:pt>
                <c:pt idx="181">
                  <c:v>9.472683629380714E-2</c:v>
                </c:pt>
                <c:pt idx="182">
                  <c:v>9.6293086893902965E-2</c:v>
                </c:pt>
                <c:pt idx="183">
                  <c:v>9.8109937590014434E-2</c:v>
                </c:pt>
                <c:pt idx="184">
                  <c:v>9.3787085933749292E-2</c:v>
                </c:pt>
                <c:pt idx="185">
                  <c:v>9.0967834853576415E-2</c:v>
                </c:pt>
                <c:pt idx="186">
                  <c:v>9.2659385501680416E-2</c:v>
                </c:pt>
                <c:pt idx="187">
                  <c:v>9.7921987518002726E-2</c:v>
                </c:pt>
                <c:pt idx="188">
                  <c:v>9.6606337013922156E-2</c:v>
                </c:pt>
                <c:pt idx="189">
                  <c:v>9.0905184829572869E-2</c:v>
                </c:pt>
                <c:pt idx="190">
                  <c:v>8.90883341334614E-2</c:v>
                </c:pt>
                <c:pt idx="191">
                  <c:v>9.6543686989918234E-2</c:v>
                </c:pt>
                <c:pt idx="192">
                  <c:v>9.5040086413826302E-2</c:v>
                </c:pt>
                <c:pt idx="193">
                  <c:v>9.6481036965914702E-2</c:v>
                </c:pt>
                <c:pt idx="194">
                  <c:v>9.2972635621699593E-2</c:v>
                </c:pt>
                <c:pt idx="195">
                  <c:v>9.6481036965914702E-2</c:v>
                </c:pt>
                <c:pt idx="196">
                  <c:v>9.3975036005761001E-2</c:v>
                </c:pt>
                <c:pt idx="197">
                  <c:v>8.2823331733077363E-2</c:v>
                </c:pt>
                <c:pt idx="198">
                  <c:v>8.3825732117138757E-2</c:v>
                </c:pt>
                <c:pt idx="199">
                  <c:v>8.8461833893423075E-2</c:v>
                </c:pt>
                <c:pt idx="200">
                  <c:v>8.8900384061449705E-2</c:v>
                </c:pt>
                <c:pt idx="201">
                  <c:v>8.6958233317330796E-2</c:v>
                </c:pt>
                <c:pt idx="202">
                  <c:v>8.4765482477196258E-2</c:v>
                </c:pt>
                <c:pt idx="203">
                  <c:v>8.8649783965434437E-2</c:v>
                </c:pt>
                <c:pt idx="204">
                  <c:v>9.8235237638022249E-2</c:v>
                </c:pt>
                <c:pt idx="205">
                  <c:v>0.10193158905424871</c:v>
                </c:pt>
                <c:pt idx="206">
                  <c:v>9.8047287566010527E-2</c:v>
                </c:pt>
                <c:pt idx="207">
                  <c:v>9.7483437349976096E-2</c:v>
                </c:pt>
                <c:pt idx="208">
                  <c:v>9.5854536725876002E-2</c:v>
                </c:pt>
                <c:pt idx="209">
                  <c:v>0.10681829092654831</c:v>
                </c:pt>
                <c:pt idx="210">
                  <c:v>0.10894839174267892</c:v>
                </c:pt>
                <c:pt idx="211">
                  <c:v>8.9526884301488377E-2</c:v>
                </c:pt>
                <c:pt idx="212">
                  <c:v>8.8399183869419168E-2</c:v>
                </c:pt>
                <c:pt idx="213">
                  <c:v>9.472683629380714E-2</c:v>
                </c:pt>
                <c:pt idx="214">
                  <c:v>0.1009291886701873</c:v>
                </c:pt>
                <c:pt idx="215">
                  <c:v>0.10149303888622174</c:v>
                </c:pt>
                <c:pt idx="216">
                  <c:v>0.10011473835813725</c:v>
                </c:pt>
                <c:pt idx="217">
                  <c:v>9.2596735477676509E-2</c:v>
                </c:pt>
                <c:pt idx="218">
                  <c:v>9.8235237638022249E-2</c:v>
                </c:pt>
                <c:pt idx="219">
                  <c:v>0.10055328852616423</c:v>
                </c:pt>
                <c:pt idx="220">
                  <c:v>0.1018062890062409</c:v>
                </c:pt>
                <c:pt idx="221">
                  <c:v>0.10368578972635627</c:v>
                </c:pt>
                <c:pt idx="222">
                  <c:v>0.10612914066250606</c:v>
                </c:pt>
                <c:pt idx="223">
                  <c:v>0.10863514162265976</c:v>
                </c:pt>
                <c:pt idx="224">
                  <c:v>0.10932429188670198</c:v>
                </c:pt>
                <c:pt idx="225">
                  <c:v>0.10976284205472862</c:v>
                </c:pt>
                <c:pt idx="226">
                  <c:v>0.11277004320691321</c:v>
                </c:pt>
                <c:pt idx="227">
                  <c:v>0.11671699471915493</c:v>
                </c:pt>
                <c:pt idx="228">
                  <c:v>0.11640374459913576</c:v>
                </c:pt>
                <c:pt idx="229">
                  <c:v>0.11446159385501684</c:v>
                </c:pt>
                <c:pt idx="230">
                  <c:v>0.11320859337493983</c:v>
                </c:pt>
                <c:pt idx="231">
                  <c:v>0.11533869419107044</c:v>
                </c:pt>
                <c:pt idx="232">
                  <c:v>0.11984949591934696</c:v>
                </c:pt>
                <c:pt idx="233">
                  <c:v>0.12260609697551593</c:v>
                </c:pt>
                <c:pt idx="234">
                  <c:v>0.12392174747959683</c:v>
                </c:pt>
                <c:pt idx="235">
                  <c:v>0.12536269803168523</c:v>
                </c:pt>
                <c:pt idx="236">
                  <c:v>0.13106385021603451</c:v>
                </c:pt>
                <c:pt idx="237">
                  <c:v>0.13175300048007674</c:v>
                </c:pt>
                <c:pt idx="238">
                  <c:v>0.12780604896783468</c:v>
                </c:pt>
                <c:pt idx="239">
                  <c:v>0.12454824771963519</c:v>
                </c:pt>
                <c:pt idx="240">
                  <c:v>0.12417234757561212</c:v>
                </c:pt>
                <c:pt idx="241">
                  <c:v>0.12530004800768133</c:v>
                </c:pt>
                <c:pt idx="242">
                  <c:v>0.12348319731156986</c:v>
                </c:pt>
                <c:pt idx="243">
                  <c:v>0.11966154584733561</c:v>
                </c:pt>
                <c:pt idx="244">
                  <c:v>0.1170302448391741</c:v>
                </c:pt>
                <c:pt idx="245">
                  <c:v>0.11709289486317799</c:v>
                </c:pt>
                <c:pt idx="246">
                  <c:v>0.11822059529524721</c:v>
                </c:pt>
                <c:pt idx="247">
                  <c:v>0.12498679788766216</c:v>
                </c:pt>
                <c:pt idx="248">
                  <c:v>0.1329433509361499</c:v>
                </c:pt>
                <c:pt idx="249">
                  <c:v>0.13463490158425354</c:v>
                </c:pt>
                <c:pt idx="250">
                  <c:v>0.11959889582333169</c:v>
                </c:pt>
                <c:pt idx="251">
                  <c:v>0.12047599615938566</c:v>
                </c:pt>
                <c:pt idx="252">
                  <c:v>0.1274927988478155</c:v>
                </c:pt>
                <c:pt idx="253">
                  <c:v>0.12843254920787336</c:v>
                </c:pt>
                <c:pt idx="254">
                  <c:v>0.13576260201632273</c:v>
                </c:pt>
                <c:pt idx="255">
                  <c:v>0.13820595295247251</c:v>
                </c:pt>
                <c:pt idx="256">
                  <c:v>0.14152640422467591</c:v>
                </c:pt>
                <c:pt idx="257">
                  <c:v>0.14635045607297159</c:v>
                </c:pt>
                <c:pt idx="258">
                  <c:v>0.14265410465674513</c:v>
                </c:pt>
                <c:pt idx="259">
                  <c:v>0.13876980316850698</c:v>
                </c:pt>
                <c:pt idx="260">
                  <c:v>0.136013202112338</c:v>
                </c:pt>
                <c:pt idx="261">
                  <c:v>0.13595055208833412</c:v>
                </c:pt>
                <c:pt idx="262">
                  <c:v>0.13532405184829577</c:v>
                </c:pt>
                <c:pt idx="263">
                  <c:v>0.13751680268843031</c:v>
                </c:pt>
                <c:pt idx="264">
                  <c:v>0.13463490158425354</c:v>
                </c:pt>
                <c:pt idx="265">
                  <c:v>0.13407105136821876</c:v>
                </c:pt>
                <c:pt idx="266">
                  <c:v>0.12974819971195392</c:v>
                </c:pt>
                <c:pt idx="267">
                  <c:v>0.13062530004800754</c:v>
                </c:pt>
                <c:pt idx="268">
                  <c:v>0.13031204992798837</c:v>
                </c:pt>
                <c:pt idx="269">
                  <c:v>0.1274927988478155</c:v>
                </c:pt>
                <c:pt idx="270">
                  <c:v>0.1251120979356696</c:v>
                </c:pt>
                <c:pt idx="271">
                  <c:v>0.12592654824771965</c:v>
                </c:pt>
                <c:pt idx="272">
                  <c:v>0.12724219875180023</c:v>
                </c:pt>
                <c:pt idx="273">
                  <c:v>0.12586389822371577</c:v>
                </c:pt>
                <c:pt idx="274">
                  <c:v>0.1256132981277005</c:v>
                </c:pt>
                <c:pt idx="275">
                  <c:v>0.12404704752760431</c:v>
                </c:pt>
                <c:pt idx="276">
                  <c:v>0.12586389822371577</c:v>
                </c:pt>
                <c:pt idx="277">
                  <c:v>0.12623979836773883</c:v>
                </c:pt>
                <c:pt idx="278">
                  <c:v>0.12479884781565044</c:v>
                </c:pt>
                <c:pt idx="279">
                  <c:v>0.12548799807969269</c:v>
                </c:pt>
                <c:pt idx="280">
                  <c:v>0.12179164666346623</c:v>
                </c:pt>
                <c:pt idx="281">
                  <c:v>0.12041334613538174</c:v>
                </c:pt>
                <c:pt idx="282">
                  <c:v>0.12110249639942398</c:v>
                </c:pt>
                <c:pt idx="283">
                  <c:v>0.12072659625540091</c:v>
                </c:pt>
                <c:pt idx="284">
                  <c:v>0.11671699471915493</c:v>
                </c:pt>
                <c:pt idx="285">
                  <c:v>0.11433629380700905</c:v>
                </c:pt>
                <c:pt idx="286">
                  <c:v>0.11433629380700905</c:v>
                </c:pt>
                <c:pt idx="287">
                  <c:v>0.11822059529524721</c:v>
                </c:pt>
                <c:pt idx="288">
                  <c:v>0.1197868458953434</c:v>
                </c:pt>
                <c:pt idx="289">
                  <c:v>0.12091454632741228</c:v>
                </c:pt>
                <c:pt idx="290">
                  <c:v>0.12122779644743144</c:v>
                </c:pt>
                <c:pt idx="291">
                  <c:v>0.11677964474315883</c:v>
                </c:pt>
                <c:pt idx="292">
                  <c:v>0.11320859337493983</c:v>
                </c:pt>
                <c:pt idx="293">
                  <c:v>0.10700624099855967</c:v>
                </c:pt>
                <c:pt idx="294">
                  <c:v>0.10337253960633708</c:v>
                </c:pt>
                <c:pt idx="295">
                  <c:v>0.11502544407105127</c:v>
                </c:pt>
                <c:pt idx="296">
                  <c:v>0.10193158905424871</c:v>
                </c:pt>
                <c:pt idx="297">
                  <c:v>0.11909769563130117</c:v>
                </c:pt>
                <c:pt idx="298">
                  <c:v>0.13977220355256836</c:v>
                </c:pt>
                <c:pt idx="299">
                  <c:v>0.14403240518482963</c:v>
                </c:pt>
                <c:pt idx="300">
                  <c:v>0.13977220355256836</c:v>
                </c:pt>
                <c:pt idx="301">
                  <c:v>0.11947359577532389</c:v>
                </c:pt>
                <c:pt idx="302">
                  <c:v>0.18137181949111841</c:v>
                </c:pt>
                <c:pt idx="303">
                  <c:v>0.1621382621219396</c:v>
                </c:pt>
                <c:pt idx="304">
                  <c:v>0.18957897263562173</c:v>
                </c:pt>
                <c:pt idx="305">
                  <c:v>0.19665842534805553</c:v>
                </c:pt>
                <c:pt idx="306">
                  <c:v>0.23850864138262115</c:v>
                </c:pt>
                <c:pt idx="307">
                  <c:v>0.29852736437830046</c:v>
                </c:pt>
                <c:pt idx="308">
                  <c:v>0.34444983197311563</c:v>
                </c:pt>
                <c:pt idx="309">
                  <c:v>0.44406337013922226</c:v>
                </c:pt>
                <c:pt idx="310">
                  <c:v>0.49531108977436383</c:v>
                </c:pt>
                <c:pt idx="311">
                  <c:v>0.5175518482957272</c:v>
                </c:pt>
                <c:pt idx="312">
                  <c:v>0.47864618338934223</c:v>
                </c:pt>
                <c:pt idx="313">
                  <c:v>0.49982189150264028</c:v>
                </c:pt>
                <c:pt idx="314">
                  <c:v>0.52300240038406132</c:v>
                </c:pt>
                <c:pt idx="315">
                  <c:v>0.57926212193951032</c:v>
                </c:pt>
                <c:pt idx="316">
                  <c:v>0.66703480556889105</c:v>
                </c:pt>
                <c:pt idx="317">
                  <c:v>0.68175756120979358</c:v>
                </c:pt>
                <c:pt idx="318">
                  <c:v>0.78675900144023025</c:v>
                </c:pt>
                <c:pt idx="319">
                  <c:v>0.71477412385981742</c:v>
                </c:pt>
                <c:pt idx="320">
                  <c:v>0.70875972155544886</c:v>
                </c:pt>
                <c:pt idx="321">
                  <c:v>0.77197359577532398</c:v>
                </c:pt>
                <c:pt idx="322">
                  <c:v>0.87434373499759943</c:v>
                </c:pt>
                <c:pt idx="323">
                  <c:v>0.91224699951992305</c:v>
                </c:pt>
                <c:pt idx="324">
                  <c:v>0.97151392222755639</c:v>
                </c:pt>
                <c:pt idx="325">
                  <c:v>1.0218218915026405</c:v>
                </c:pt>
                <c:pt idx="326">
                  <c:v>1.0626697071531443</c:v>
                </c:pt>
                <c:pt idx="327">
                  <c:v>1.0685588094095053</c:v>
                </c:pt>
                <c:pt idx="328">
                  <c:v>1.1525724915986557</c:v>
                </c:pt>
                <c:pt idx="329">
                  <c:v>1.1146692270763321</c:v>
                </c:pt>
                <c:pt idx="330">
                  <c:v>1.0983802208353337</c:v>
                </c:pt>
                <c:pt idx="331">
                  <c:v>1.0735708113298128</c:v>
                </c:pt>
                <c:pt idx="332">
                  <c:v>1.1254450312049926</c:v>
                </c:pt>
                <c:pt idx="333">
                  <c:v>1.0634841574651943</c:v>
                </c:pt>
                <c:pt idx="334">
                  <c:v>1.0141159385501681</c:v>
                </c:pt>
                <c:pt idx="335">
                  <c:v>1.00941718674988</c:v>
                </c:pt>
                <c:pt idx="336">
                  <c:v>1.0038413346135382</c:v>
                </c:pt>
                <c:pt idx="337">
                  <c:v>0.97132597215554484</c:v>
                </c:pt>
                <c:pt idx="338">
                  <c:v>0.94350936149783959</c:v>
                </c:pt>
                <c:pt idx="339">
                  <c:v>0.91725900144023043</c:v>
                </c:pt>
                <c:pt idx="340">
                  <c:v>0.87340398463754199</c:v>
                </c:pt>
                <c:pt idx="341">
                  <c:v>0.84771747479596737</c:v>
                </c:pt>
                <c:pt idx="342">
                  <c:v>0.81106721075372057</c:v>
                </c:pt>
                <c:pt idx="343">
                  <c:v>0.79070595295247226</c:v>
                </c:pt>
                <c:pt idx="344">
                  <c:v>0.744470235237638</c:v>
                </c:pt>
                <c:pt idx="345">
                  <c:v>0.73789198271723455</c:v>
                </c:pt>
                <c:pt idx="346">
                  <c:v>0.77573259721555454</c:v>
                </c:pt>
                <c:pt idx="347">
                  <c:v>0.77479284685549676</c:v>
                </c:pt>
                <c:pt idx="348">
                  <c:v>0.73776668266922696</c:v>
                </c:pt>
                <c:pt idx="349">
                  <c:v>0.66202280364858379</c:v>
                </c:pt>
                <c:pt idx="350">
                  <c:v>0.68257201152184332</c:v>
                </c:pt>
                <c:pt idx="351">
                  <c:v>0.74472083533365341</c:v>
                </c:pt>
                <c:pt idx="352">
                  <c:v>0.793963754200672</c:v>
                </c:pt>
                <c:pt idx="353">
                  <c:v>0.70850912145943346</c:v>
                </c:pt>
                <c:pt idx="354">
                  <c:v>0.67505400864138254</c:v>
                </c:pt>
                <c:pt idx="355">
                  <c:v>0.81432501200192031</c:v>
                </c:pt>
                <c:pt idx="356">
                  <c:v>0.78218554968794995</c:v>
                </c:pt>
                <c:pt idx="357">
                  <c:v>0.74002208353336529</c:v>
                </c:pt>
                <c:pt idx="358">
                  <c:v>0.70969947191550631</c:v>
                </c:pt>
                <c:pt idx="359">
                  <c:v>0.64817714834373497</c:v>
                </c:pt>
                <c:pt idx="360">
                  <c:v>0.62086173787806043</c:v>
                </c:pt>
                <c:pt idx="361">
                  <c:v>0.60620163226116186</c:v>
                </c:pt>
                <c:pt idx="362">
                  <c:v>0.58339702352376377</c:v>
                </c:pt>
                <c:pt idx="363">
                  <c:v>0.59172947671627452</c:v>
                </c:pt>
                <c:pt idx="364">
                  <c:v>0.57951272203552573</c:v>
                </c:pt>
                <c:pt idx="365">
                  <c:v>0.55426476236197786</c:v>
                </c:pt>
                <c:pt idx="366">
                  <c:v>0.56059241478636579</c:v>
                </c:pt>
                <c:pt idx="367">
                  <c:v>0.53634685549687933</c:v>
                </c:pt>
                <c:pt idx="368">
                  <c:v>0.51435669707153142</c:v>
                </c:pt>
                <c:pt idx="369">
                  <c:v>0.51748919827172346</c:v>
                </c:pt>
                <c:pt idx="370">
                  <c:v>0.49556168987037919</c:v>
                </c:pt>
                <c:pt idx="371">
                  <c:v>0.48434733557369164</c:v>
                </c:pt>
                <c:pt idx="372">
                  <c:v>0.47814498319731158</c:v>
                </c:pt>
                <c:pt idx="373">
                  <c:v>0.52788910225636099</c:v>
                </c:pt>
                <c:pt idx="374">
                  <c:v>0.52438070091214584</c:v>
                </c:pt>
                <c:pt idx="375">
                  <c:v>0.5084049447911666</c:v>
                </c:pt>
                <c:pt idx="376">
                  <c:v>0.50157609217474786</c:v>
                </c:pt>
                <c:pt idx="377">
                  <c:v>0.4999471915506481</c:v>
                </c:pt>
                <c:pt idx="378">
                  <c:v>0.53572035525684103</c:v>
                </c:pt>
                <c:pt idx="379">
                  <c:v>0.53778780604896781</c:v>
                </c:pt>
                <c:pt idx="380">
                  <c:v>0.50270379260681708</c:v>
                </c:pt>
                <c:pt idx="381">
                  <c:v>0.47902208353336523</c:v>
                </c:pt>
                <c:pt idx="382">
                  <c:v>0.46881012962073926</c:v>
                </c:pt>
                <c:pt idx="383">
                  <c:v>0.46241982717234764</c:v>
                </c:pt>
                <c:pt idx="384">
                  <c:v>0.4352923667786846</c:v>
                </c:pt>
                <c:pt idx="385">
                  <c:v>0.41743710993758998</c:v>
                </c:pt>
                <c:pt idx="386">
                  <c:v>0.41104680748919825</c:v>
                </c:pt>
                <c:pt idx="387">
                  <c:v>0.4227623619779165</c:v>
                </c:pt>
                <c:pt idx="388">
                  <c:v>0.41662265962554007</c:v>
                </c:pt>
                <c:pt idx="389">
                  <c:v>0.41267570811329812</c:v>
                </c:pt>
                <c:pt idx="390">
                  <c:v>0.40572155544887184</c:v>
                </c:pt>
                <c:pt idx="391">
                  <c:v>0.40985645703312529</c:v>
                </c:pt>
                <c:pt idx="392">
                  <c:v>0.41505640902544405</c:v>
                </c:pt>
                <c:pt idx="393">
                  <c:v>0.41417930868939029</c:v>
                </c:pt>
                <c:pt idx="394">
                  <c:v>0.41167330772923655</c:v>
                </c:pt>
                <c:pt idx="395">
                  <c:v>0.39269035045607303</c:v>
                </c:pt>
                <c:pt idx="396">
                  <c:v>0.37683989438310134</c:v>
                </c:pt>
                <c:pt idx="397">
                  <c:v>0.398579452712434</c:v>
                </c:pt>
                <c:pt idx="398">
                  <c:v>0.35754368698991845</c:v>
                </c:pt>
                <c:pt idx="399">
                  <c:v>0.23249423907825234</c:v>
                </c:pt>
                <c:pt idx="400">
                  <c:v>0.22071603456553038</c:v>
                </c:pt>
                <c:pt idx="401">
                  <c:v>0.27196375420067209</c:v>
                </c:pt>
                <c:pt idx="402">
                  <c:v>0.28975636101776292</c:v>
                </c:pt>
                <c:pt idx="403">
                  <c:v>0.27190110417666824</c:v>
                </c:pt>
                <c:pt idx="404">
                  <c:v>0.23462433989438297</c:v>
                </c:pt>
                <c:pt idx="405">
                  <c:v>0.22040278444551117</c:v>
                </c:pt>
                <c:pt idx="406">
                  <c:v>0.26231565050408073</c:v>
                </c:pt>
                <c:pt idx="407">
                  <c:v>0.24258089294287069</c:v>
                </c:pt>
                <c:pt idx="408">
                  <c:v>0.29946711473835819</c:v>
                </c:pt>
                <c:pt idx="409">
                  <c:v>0.35052688430148821</c:v>
                </c:pt>
                <c:pt idx="410">
                  <c:v>0.40854080652904456</c:v>
                </c:pt>
                <c:pt idx="411">
                  <c:v>0.46273307729236679</c:v>
                </c:pt>
                <c:pt idx="412">
                  <c:v>0.46097887662025927</c:v>
                </c:pt>
                <c:pt idx="413">
                  <c:v>0.43992846855496875</c:v>
                </c:pt>
                <c:pt idx="414">
                  <c:v>0.3905602496399424</c:v>
                </c:pt>
                <c:pt idx="415">
                  <c:v>0.37564954392702832</c:v>
                </c:pt>
                <c:pt idx="416">
                  <c:v>0.3054815170427268</c:v>
                </c:pt>
                <c:pt idx="417">
                  <c:v>0.29251296207393185</c:v>
                </c:pt>
                <c:pt idx="418">
                  <c:v>0.25373259721555436</c:v>
                </c:pt>
                <c:pt idx="419">
                  <c:v>0.23287013922227542</c:v>
                </c:pt>
                <c:pt idx="420">
                  <c:v>0.23850864138262115</c:v>
                </c:pt>
                <c:pt idx="421">
                  <c:v>0.25179044647143545</c:v>
                </c:pt>
                <c:pt idx="422">
                  <c:v>0.24383389342294773</c:v>
                </c:pt>
                <c:pt idx="423">
                  <c:v>0.25836869899183867</c:v>
                </c:pt>
                <c:pt idx="424">
                  <c:v>0.24201704272683625</c:v>
                </c:pt>
                <c:pt idx="425">
                  <c:v>0.20881253000480091</c:v>
                </c:pt>
                <c:pt idx="426">
                  <c:v>0.16834061449831975</c:v>
                </c:pt>
                <c:pt idx="427">
                  <c:v>0.13801800288046082</c:v>
                </c:pt>
                <c:pt idx="428">
                  <c:v>0.14559865578492548</c:v>
                </c:pt>
                <c:pt idx="429">
                  <c:v>0.18237421987518018</c:v>
                </c:pt>
                <c:pt idx="430">
                  <c:v>0.18181036965914538</c:v>
                </c:pt>
                <c:pt idx="431">
                  <c:v>0.16489486317810853</c:v>
                </c:pt>
                <c:pt idx="432">
                  <c:v>0.17028276524243866</c:v>
                </c:pt>
                <c:pt idx="433">
                  <c:v>0.17097191550648091</c:v>
                </c:pt>
                <c:pt idx="434">
                  <c:v>0.15205160825732125</c:v>
                </c:pt>
                <c:pt idx="435">
                  <c:v>0.14503480556889101</c:v>
                </c:pt>
                <c:pt idx="436">
                  <c:v>0.11076524243879003</c:v>
                </c:pt>
                <c:pt idx="437">
                  <c:v>0.11490014402304381</c:v>
                </c:pt>
                <c:pt idx="438">
                  <c:v>0.11934829572731644</c:v>
                </c:pt>
                <c:pt idx="439">
                  <c:v>0.13438430148823827</c:v>
                </c:pt>
                <c:pt idx="440">
                  <c:v>0.13444695151224181</c:v>
                </c:pt>
                <c:pt idx="441">
                  <c:v>0.11709289486317799</c:v>
                </c:pt>
                <c:pt idx="442">
                  <c:v>0.12342054728756596</c:v>
                </c:pt>
                <c:pt idx="443">
                  <c:v>0.16771411425828139</c:v>
                </c:pt>
                <c:pt idx="444">
                  <c:v>0.17773811809889586</c:v>
                </c:pt>
                <c:pt idx="445">
                  <c:v>0.19997887662025923</c:v>
                </c:pt>
                <c:pt idx="446">
                  <c:v>0.24427244359097469</c:v>
                </c:pt>
                <c:pt idx="447">
                  <c:v>0.19246087373979848</c:v>
                </c:pt>
                <c:pt idx="448">
                  <c:v>0.18099591934709566</c:v>
                </c:pt>
                <c:pt idx="449">
                  <c:v>0.17084661545847346</c:v>
                </c:pt>
                <c:pt idx="450">
                  <c:v>0.16608521363418133</c:v>
                </c:pt>
                <c:pt idx="451">
                  <c:v>0.16715026404224664</c:v>
                </c:pt>
                <c:pt idx="452">
                  <c:v>0.33818482957273166</c:v>
                </c:pt>
                <c:pt idx="453">
                  <c:v>0.4845979356697071</c:v>
                </c:pt>
                <c:pt idx="454">
                  <c:v>0.52055904944791154</c:v>
                </c:pt>
                <c:pt idx="455">
                  <c:v>0.97508497359577517</c:v>
                </c:pt>
                <c:pt idx="456">
                  <c:v>0.31049351896303401</c:v>
                </c:pt>
                <c:pt idx="457">
                  <c:v>1.0403036485837733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E7-4060-8C76-35670677F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'016C'!$S$14:$S$817</c:f>
              <c:numCache>
                <c:formatCode>0.0</c:formatCode>
                <c:ptCount val="804"/>
                <c:pt idx="0">
                  <c:v>0.55252150623119878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0.29467813665664022</c:v>
                </c:pt>
                <c:pt idx="23">
                  <c:v>1.497947194671251</c:v>
                </c:pt>
                <c:pt idx="24">
                  <c:v>2.0750252122905031</c:v>
                </c:pt>
                <c:pt idx="25">
                  <c:v>1.9307557078856898</c:v>
                </c:pt>
                <c:pt idx="26">
                  <c:v>1.6943992857756769</c:v>
                </c:pt>
                <c:pt idx="27">
                  <c:v>1.5071558864417707</c:v>
                </c:pt>
                <c:pt idx="28">
                  <c:v>1.4365559162011174</c:v>
                </c:pt>
                <c:pt idx="29">
                  <c:v>2.9805465697249676</c:v>
                </c:pt>
                <c:pt idx="30">
                  <c:v>3.1769986608293945</c:v>
                </c:pt>
                <c:pt idx="31">
                  <c:v>4.0303374315642451</c:v>
                </c:pt>
                <c:pt idx="32">
                  <c:v>4.2759025454447785</c:v>
                </c:pt>
                <c:pt idx="33">
                  <c:v>4.2359982144391921</c:v>
                </c:pt>
                <c:pt idx="34">
                  <c:v>4.5429546067898583</c:v>
                </c:pt>
                <c:pt idx="35">
                  <c:v>4.3219460042973781</c:v>
                </c:pt>
                <c:pt idx="36">
                  <c:v>5.1200326244091112</c:v>
                </c:pt>
                <c:pt idx="37">
                  <c:v>5.1507282636441767</c:v>
                </c:pt>
                <c:pt idx="38">
                  <c:v>5.3840151218306849</c:v>
                </c:pt>
                <c:pt idx="39">
                  <c:v>8.7052832870648889</c:v>
                </c:pt>
                <c:pt idx="40">
                  <c:v>5.1537978275676855</c:v>
                </c:pt>
                <c:pt idx="41">
                  <c:v>7.0293013848302532</c:v>
                </c:pt>
                <c:pt idx="42">
                  <c:v>7.1459448139235056</c:v>
                </c:pt>
                <c:pt idx="43">
                  <c:v>7.3086317018693592</c:v>
                </c:pt>
                <c:pt idx="44">
                  <c:v>7.1336665582294794</c:v>
                </c:pt>
                <c:pt idx="45">
                  <c:v>8.1097878859045984</c:v>
                </c:pt>
                <c:pt idx="46">
                  <c:v>8.6438920085947579</c:v>
                </c:pt>
                <c:pt idx="47">
                  <c:v>0.60163452900730552</c:v>
                </c:pt>
                <c:pt idx="48">
                  <c:v>6.0347626736140949</c:v>
                </c:pt>
                <c:pt idx="49">
                  <c:v>6.4859885703695737</c:v>
                </c:pt>
                <c:pt idx="50">
                  <c:v>8.4013964586377323</c:v>
                </c:pt>
                <c:pt idx="51">
                  <c:v>8.254057390309411</c:v>
                </c:pt>
                <c:pt idx="52">
                  <c:v>7.6401446056080786</c:v>
                </c:pt>
                <c:pt idx="53">
                  <c:v>9.2455265376020641</c:v>
                </c:pt>
                <c:pt idx="54">
                  <c:v>9.8103262995272882</c:v>
                </c:pt>
                <c:pt idx="55">
                  <c:v>10.436517339922647</c:v>
                </c:pt>
                <c:pt idx="56">
                  <c:v>8.6837963396003435</c:v>
                </c:pt>
                <c:pt idx="57">
                  <c:v>7.0784144076063589</c:v>
                </c:pt>
                <c:pt idx="58">
                  <c:v>7.6616315530726258</c:v>
                </c:pt>
                <c:pt idx="59">
                  <c:v>6.7223449924795871</c:v>
                </c:pt>
                <c:pt idx="60">
                  <c:v>5.562049829394069</c:v>
                </c:pt>
                <c:pt idx="61">
                  <c:v>5.4914498591534162</c:v>
                </c:pt>
                <c:pt idx="62">
                  <c:v>5.4515455281478298</c:v>
                </c:pt>
                <c:pt idx="63">
                  <c:v>5.5067976787709494</c:v>
                </c:pt>
                <c:pt idx="64">
                  <c:v>5.663345438869789</c:v>
                </c:pt>
                <c:pt idx="65">
                  <c:v>5.9273279362913636</c:v>
                </c:pt>
                <c:pt idx="66">
                  <c:v>6.1728930501718944</c:v>
                </c:pt>
                <c:pt idx="67">
                  <c:v>6.5258929013751601</c:v>
                </c:pt>
                <c:pt idx="68">
                  <c:v>6.8512666772668673</c:v>
                </c:pt>
                <c:pt idx="69">
                  <c:v>7.007814437365707</c:v>
                </c:pt>
                <c:pt idx="70">
                  <c:v>7.2257534759346802</c:v>
                </c:pt>
                <c:pt idx="71">
                  <c:v>7.4436925145036543</c:v>
                </c:pt>
                <c:pt idx="72">
                  <c:v>7.609448966373014</c:v>
                </c:pt>
                <c:pt idx="73">
                  <c:v>7.8120401853244523</c:v>
                </c:pt>
                <c:pt idx="74">
                  <c:v>8.0177009681993976</c:v>
                </c:pt>
                <c:pt idx="75">
                  <c:v>8.2264313149978499</c:v>
                </c:pt>
                <c:pt idx="76">
                  <c:v>8.4382312257198127</c:v>
                </c:pt>
                <c:pt idx="77">
                  <c:v>8.6684485199828085</c:v>
                </c:pt>
                <c:pt idx="78">
                  <c:v>8.9846136041039966</c:v>
                </c:pt>
                <c:pt idx="79">
                  <c:v>6.7008580450150399</c:v>
                </c:pt>
                <c:pt idx="80">
                  <c:v>6.4061799083584026</c:v>
                </c:pt>
                <c:pt idx="81">
                  <c:v>5.4055020692952311</c:v>
                </c:pt>
                <c:pt idx="82">
                  <c:v>5.0801282934035239</c:v>
                </c:pt>
                <c:pt idx="83">
                  <c:v>5.3993629414482154</c:v>
                </c:pt>
                <c:pt idx="84">
                  <c:v>5.6694845667168039</c:v>
                </c:pt>
                <c:pt idx="85">
                  <c:v>6.7039276089385478</c:v>
                </c:pt>
                <c:pt idx="86">
                  <c:v>7.1919882727761077</c:v>
                </c:pt>
                <c:pt idx="87">
                  <c:v>7.3147708297163723</c:v>
                </c:pt>
                <c:pt idx="88">
                  <c:v>7.5572663796733988</c:v>
                </c:pt>
                <c:pt idx="89">
                  <c:v>7.6370750416845734</c:v>
                </c:pt>
                <c:pt idx="90">
                  <c:v>5.8843540413622692</c:v>
                </c:pt>
                <c:pt idx="91">
                  <c:v>4.5583024264073906</c:v>
                </c:pt>
                <c:pt idx="92">
                  <c:v>4.3280851321443912</c:v>
                </c:pt>
                <c:pt idx="93">
                  <c:v>6.4583624950580143</c:v>
                </c:pt>
                <c:pt idx="94">
                  <c:v>6.4368755475934671</c:v>
                </c:pt>
                <c:pt idx="95">
                  <c:v>5.8260323268156426</c:v>
                </c:pt>
                <c:pt idx="96">
                  <c:v>6.2649799678770943</c:v>
                </c:pt>
                <c:pt idx="97">
                  <c:v>6.7131363007090687</c:v>
                </c:pt>
                <c:pt idx="98">
                  <c:v>6.7591797595616674</c:v>
                </c:pt>
                <c:pt idx="99">
                  <c:v>7.2871447544048129</c:v>
                </c:pt>
                <c:pt idx="100">
                  <c:v>7.382301236033519</c:v>
                </c:pt>
                <c:pt idx="101">
                  <c:v>8.4198138421787707</c:v>
                </c:pt>
                <c:pt idx="102">
                  <c:v>10.715847656961751</c:v>
                </c:pt>
                <c:pt idx="103">
                  <c:v>11.532351660614527</c:v>
                </c:pt>
                <c:pt idx="104">
                  <c:v>11.906838459282339</c:v>
                </c:pt>
                <c:pt idx="105">
                  <c:v>12.361133919961324</c:v>
                </c:pt>
                <c:pt idx="106">
                  <c:v>12.744829410399657</c:v>
                </c:pt>
                <c:pt idx="107">
                  <c:v>13.171498795767084</c:v>
                </c:pt>
                <c:pt idx="108">
                  <c:v>13.61658556467555</c:v>
                </c:pt>
                <c:pt idx="109">
                  <c:v>13.95730716018479</c:v>
                </c:pt>
                <c:pt idx="110">
                  <c:v>14.264263552535457</c:v>
                </c:pt>
                <c:pt idx="111">
                  <c:v>14.623402531585734</c:v>
                </c:pt>
                <c:pt idx="112">
                  <c:v>14.945706743553934</c:v>
                </c:pt>
                <c:pt idx="113">
                  <c:v>15.301776158680704</c:v>
                </c:pt>
                <c:pt idx="114">
                  <c:v>15.58110647571981</c:v>
                </c:pt>
                <c:pt idx="115">
                  <c:v>15.881923740223465</c:v>
                </c:pt>
                <c:pt idx="116">
                  <c:v>16.18581056865062</c:v>
                </c:pt>
                <c:pt idx="117">
                  <c:v>16.431375682531158</c:v>
                </c:pt>
                <c:pt idx="118">
                  <c:v>16.787445097657926</c:v>
                </c:pt>
                <c:pt idx="119">
                  <c:v>17.677618635474861</c:v>
                </c:pt>
                <c:pt idx="120">
                  <c:v>17.539488258917064</c:v>
                </c:pt>
                <c:pt idx="121">
                  <c:v>17.969227208207993</c:v>
                </c:pt>
                <c:pt idx="122">
                  <c:v>18.297670548023206</c:v>
                </c:pt>
                <c:pt idx="123">
                  <c:v>18.386687901804901</c:v>
                </c:pt>
                <c:pt idx="124">
                  <c:v>18.435800924581006</c:v>
                </c:pt>
                <c:pt idx="125">
                  <c:v>18.669087782767512</c:v>
                </c:pt>
                <c:pt idx="126">
                  <c:v>16.655453848947143</c:v>
                </c:pt>
                <c:pt idx="127">
                  <c:v>16.164323621186075</c:v>
                </c:pt>
                <c:pt idx="128">
                  <c:v>16.842697248281048</c:v>
                </c:pt>
                <c:pt idx="129">
                  <c:v>17.484236108293942</c:v>
                </c:pt>
                <c:pt idx="130">
                  <c:v>18.033688050601636</c:v>
                </c:pt>
                <c:pt idx="131">
                  <c:v>18.558583481521271</c:v>
                </c:pt>
                <c:pt idx="132">
                  <c:v>18.991391994735714</c:v>
                </c:pt>
                <c:pt idx="133">
                  <c:v>19.396574432638591</c:v>
                </c:pt>
                <c:pt idx="134">
                  <c:v>19.761852539535887</c:v>
                </c:pt>
                <c:pt idx="135">
                  <c:v>20.185452360979799</c:v>
                </c:pt>
                <c:pt idx="136">
                  <c:v>20.397252271701763</c:v>
                </c:pt>
                <c:pt idx="137">
                  <c:v>20.452504422324882</c:v>
                </c:pt>
                <c:pt idx="138">
                  <c:v>21.063347643102706</c:v>
                </c:pt>
                <c:pt idx="139">
                  <c:v>22.395538385904601</c:v>
                </c:pt>
                <c:pt idx="140">
                  <c:v>23.030938118070477</c:v>
                </c:pt>
                <c:pt idx="141">
                  <c:v>23.212042389557368</c:v>
                </c:pt>
                <c:pt idx="142">
                  <c:v>23.073912012999571</c:v>
                </c:pt>
                <c:pt idx="143">
                  <c:v>23.396216224967773</c:v>
                </c:pt>
                <c:pt idx="144">
                  <c:v>23.718520436935968</c:v>
                </c:pt>
                <c:pt idx="145">
                  <c:v>23.884276888805328</c:v>
                </c:pt>
                <c:pt idx="146">
                  <c:v>24.27411150709068</c:v>
                </c:pt>
                <c:pt idx="147">
                  <c:v>24.553441824129781</c:v>
                </c:pt>
                <c:pt idx="148">
                  <c:v>25.029224232273311</c:v>
                </c:pt>
                <c:pt idx="149">
                  <c:v>25.237954579071769</c:v>
                </c:pt>
                <c:pt idx="150">
                  <c:v>23.33789451042114</c:v>
                </c:pt>
                <c:pt idx="151">
                  <c:v>23.156790238934249</c:v>
                </c:pt>
                <c:pt idx="152">
                  <c:v>22.343355799204986</c:v>
                </c:pt>
                <c:pt idx="153">
                  <c:v>22.25433844542329</c:v>
                </c:pt>
                <c:pt idx="154">
                  <c:v>22.475347047915772</c:v>
                </c:pt>
                <c:pt idx="155">
                  <c:v>22.874390357971638</c:v>
                </c:pt>
                <c:pt idx="156">
                  <c:v>23.399285788891277</c:v>
                </c:pt>
                <c:pt idx="157">
                  <c:v>24.050033340674688</c:v>
                </c:pt>
                <c:pt idx="158">
                  <c:v>24.267972379243663</c:v>
                </c:pt>
                <c:pt idx="159">
                  <c:v>23.884276888805328</c:v>
                </c:pt>
                <c:pt idx="160">
                  <c:v>24.363128860872372</c:v>
                </c:pt>
                <c:pt idx="161">
                  <c:v>24.912580803180063</c:v>
                </c:pt>
                <c:pt idx="162">
                  <c:v>25.363806699935544</c:v>
                </c:pt>
                <c:pt idx="163">
                  <c:v>25.947023845401805</c:v>
                </c:pt>
                <c:pt idx="164">
                  <c:v>25.910189078319725</c:v>
                </c:pt>
                <c:pt idx="165">
                  <c:v>24.946346006338636</c:v>
                </c:pt>
                <c:pt idx="166">
                  <c:v>24.280250634937691</c:v>
                </c:pt>
                <c:pt idx="167">
                  <c:v>24.900302547486032</c:v>
                </c:pt>
                <c:pt idx="168">
                  <c:v>25.517284896110873</c:v>
                </c:pt>
                <c:pt idx="169">
                  <c:v>26.358345411151699</c:v>
                </c:pt>
                <c:pt idx="170">
                  <c:v>27.00909296293511</c:v>
                </c:pt>
                <c:pt idx="171">
                  <c:v>27.463388423614095</c:v>
                </c:pt>
                <c:pt idx="172">
                  <c:v>27.616866619789434</c:v>
                </c:pt>
                <c:pt idx="173">
                  <c:v>27.896196936828531</c:v>
                </c:pt>
                <c:pt idx="174">
                  <c:v>27.905405628599055</c:v>
                </c:pt>
                <c:pt idx="175">
                  <c:v>28.356631525354537</c:v>
                </c:pt>
                <c:pt idx="176">
                  <c:v>28.546944488611945</c:v>
                </c:pt>
                <c:pt idx="177">
                  <c:v>28.973613873979371</c:v>
                </c:pt>
                <c:pt idx="178">
                  <c:v>29.630500553609796</c:v>
                </c:pt>
                <c:pt idx="179">
                  <c:v>29.73793529093253</c:v>
                </c:pt>
                <c:pt idx="180">
                  <c:v>30.367195895251399</c:v>
                </c:pt>
                <c:pt idx="181">
                  <c:v>30.956552168564677</c:v>
                </c:pt>
                <c:pt idx="182">
                  <c:v>31.444612832402232</c:v>
                </c:pt>
                <c:pt idx="183">
                  <c:v>31.361734606467561</c:v>
                </c:pt>
                <c:pt idx="184">
                  <c:v>31.32796940330898</c:v>
                </c:pt>
                <c:pt idx="185">
                  <c:v>31.288065072303397</c:v>
                </c:pt>
                <c:pt idx="186">
                  <c:v>31.720873585517829</c:v>
                </c:pt>
                <c:pt idx="187">
                  <c:v>31.199047718521705</c:v>
                </c:pt>
                <c:pt idx="188">
                  <c:v>31.15607382359261</c:v>
                </c:pt>
                <c:pt idx="189">
                  <c:v>31.413917193167169</c:v>
                </c:pt>
                <c:pt idx="190">
                  <c:v>32.113777767726688</c:v>
                </c:pt>
                <c:pt idx="191">
                  <c:v>32.165960354426304</c:v>
                </c:pt>
                <c:pt idx="192">
                  <c:v>32.33171680629566</c:v>
                </c:pt>
                <c:pt idx="193">
                  <c:v>31.889699601310699</c:v>
                </c:pt>
                <c:pt idx="194">
                  <c:v>32.221212505049415</c:v>
                </c:pt>
                <c:pt idx="195">
                  <c:v>31.766917044370427</c:v>
                </c:pt>
                <c:pt idx="196">
                  <c:v>31.659482307047703</c:v>
                </c:pt>
                <c:pt idx="197">
                  <c:v>31.997134338633426</c:v>
                </c:pt>
                <c:pt idx="198">
                  <c:v>32.86889049290933</c:v>
                </c:pt>
                <c:pt idx="199">
                  <c:v>33.666977113021062</c:v>
                </c:pt>
                <c:pt idx="200">
                  <c:v>34.372976815427592</c:v>
                </c:pt>
                <c:pt idx="201">
                  <c:v>35.09432433745166</c:v>
                </c:pt>
                <c:pt idx="202">
                  <c:v>35.680611046841427</c:v>
                </c:pt>
                <c:pt idx="203">
                  <c:v>36.024402206274175</c:v>
                </c:pt>
                <c:pt idx="204">
                  <c:v>36.150254327137944</c:v>
                </c:pt>
                <c:pt idx="205">
                  <c:v>35.910828341104427</c:v>
                </c:pt>
                <c:pt idx="206">
                  <c:v>36.337497726471852</c:v>
                </c:pt>
                <c:pt idx="207">
                  <c:v>36.678219321981089</c:v>
                </c:pt>
                <c:pt idx="208">
                  <c:v>37.249158211753326</c:v>
                </c:pt>
                <c:pt idx="209">
                  <c:v>36.908436616244089</c:v>
                </c:pt>
                <c:pt idx="210">
                  <c:v>36.494045486570698</c:v>
                </c:pt>
                <c:pt idx="211">
                  <c:v>34.237916002793291</c:v>
                </c:pt>
                <c:pt idx="212">
                  <c:v>32.522029769553065</c:v>
                </c:pt>
                <c:pt idx="213">
                  <c:v>33.553403247851314</c:v>
                </c:pt>
                <c:pt idx="214">
                  <c:v>34.29623771733992</c:v>
                </c:pt>
                <c:pt idx="215">
                  <c:v>34.940846141276317</c:v>
                </c:pt>
                <c:pt idx="216">
                  <c:v>35.680611046841427</c:v>
                </c:pt>
                <c:pt idx="217">
                  <c:v>36.355915110012894</c:v>
                </c:pt>
                <c:pt idx="218">
                  <c:v>37.000523533949291</c:v>
                </c:pt>
                <c:pt idx="219">
                  <c:v>37.626714574344653</c:v>
                </c:pt>
                <c:pt idx="220">
                  <c:v>38.249836050816512</c:v>
                </c:pt>
                <c:pt idx="221">
                  <c:v>38.67343587226042</c:v>
                </c:pt>
                <c:pt idx="222">
                  <c:v>38.562931571014182</c:v>
                </c:pt>
                <c:pt idx="223">
                  <c:v>39.011087903846146</c:v>
                </c:pt>
                <c:pt idx="224">
                  <c:v>39.084757438010314</c:v>
                </c:pt>
                <c:pt idx="225">
                  <c:v>39.603513741082935</c:v>
                </c:pt>
                <c:pt idx="226">
                  <c:v>40.558148121293513</c:v>
                </c:pt>
                <c:pt idx="227">
                  <c:v>40.825200182638575</c:v>
                </c:pt>
                <c:pt idx="228">
                  <c:v>40.944913175655344</c:v>
                </c:pt>
                <c:pt idx="229">
                  <c:v>40.978678378813918</c:v>
                </c:pt>
                <c:pt idx="230">
                  <c:v>41.132156574989253</c:v>
                </c:pt>
                <c:pt idx="231">
                  <c:v>41.641704186291363</c:v>
                </c:pt>
                <c:pt idx="232">
                  <c:v>42.040747496347223</c:v>
                </c:pt>
                <c:pt idx="233">
                  <c:v>42.160460489363984</c:v>
                </c:pt>
                <c:pt idx="234">
                  <c:v>42.206503948216586</c:v>
                </c:pt>
                <c:pt idx="235">
                  <c:v>42.48583426525569</c:v>
                </c:pt>
                <c:pt idx="236">
                  <c:v>42.510390776643739</c:v>
                </c:pt>
                <c:pt idx="237">
                  <c:v>41.666260697679412</c:v>
                </c:pt>
                <c:pt idx="238">
                  <c:v>41.288704335088092</c:v>
                </c:pt>
                <c:pt idx="239">
                  <c:v>41.924104067253971</c:v>
                </c:pt>
                <c:pt idx="240">
                  <c:v>43.250155682208849</c:v>
                </c:pt>
                <c:pt idx="241">
                  <c:v>43.977642332079917</c:v>
                </c:pt>
                <c:pt idx="242">
                  <c:v>44.435007356682419</c:v>
                </c:pt>
                <c:pt idx="243">
                  <c:v>44.818702847120754</c:v>
                </c:pt>
                <c:pt idx="244">
                  <c:v>44.674433342715943</c:v>
                </c:pt>
                <c:pt idx="245">
                  <c:v>43.765842421357966</c:v>
                </c:pt>
                <c:pt idx="246">
                  <c:v>44.164885731413833</c:v>
                </c:pt>
                <c:pt idx="247">
                  <c:v>45.294485255264291</c:v>
                </c:pt>
                <c:pt idx="248">
                  <c:v>46.605189050601631</c:v>
                </c:pt>
                <c:pt idx="249">
                  <c:v>27.457249295767085</c:v>
                </c:pt>
                <c:pt idx="250">
                  <c:v>31.340247659003012</c:v>
                </c:pt>
                <c:pt idx="251">
                  <c:v>32.669368837881393</c:v>
                </c:pt>
                <c:pt idx="252">
                  <c:v>34.237916002793291</c:v>
                </c:pt>
                <c:pt idx="253">
                  <c:v>35.625358896218309</c:v>
                </c:pt>
                <c:pt idx="254">
                  <c:v>36.98517571433176</c:v>
                </c:pt>
                <c:pt idx="255">
                  <c:v>38.495401164697029</c:v>
                </c:pt>
                <c:pt idx="256">
                  <c:v>39.984139667597759</c:v>
                </c:pt>
                <c:pt idx="257">
                  <c:v>41.386930380640294</c:v>
                </c:pt>
                <c:pt idx="258">
                  <c:v>42.620895077889983</c:v>
                </c:pt>
                <c:pt idx="259">
                  <c:v>45.797893738719381</c:v>
                </c:pt>
                <c:pt idx="260">
                  <c:v>46.979675849269441</c:v>
                </c:pt>
                <c:pt idx="261">
                  <c:v>47.771623341534159</c:v>
                </c:pt>
                <c:pt idx="262">
                  <c:v>48.069371042114305</c:v>
                </c:pt>
                <c:pt idx="263">
                  <c:v>48.029466711108718</c:v>
                </c:pt>
                <c:pt idx="264">
                  <c:v>48.502179555328745</c:v>
                </c:pt>
                <c:pt idx="265">
                  <c:v>49.036283678018904</c:v>
                </c:pt>
                <c:pt idx="266">
                  <c:v>49.10074452041254</c:v>
                </c:pt>
                <c:pt idx="267">
                  <c:v>49.26036184443489</c:v>
                </c:pt>
                <c:pt idx="268">
                  <c:v>49.472161755156847</c:v>
                </c:pt>
                <c:pt idx="269">
                  <c:v>49.733074688654916</c:v>
                </c:pt>
                <c:pt idx="270">
                  <c:v>49.616431259561665</c:v>
                </c:pt>
                <c:pt idx="271">
                  <c:v>49.349379198216582</c:v>
                </c:pt>
                <c:pt idx="272">
                  <c:v>49.318683558981512</c:v>
                </c:pt>
                <c:pt idx="273">
                  <c:v>49.742283380425441</c:v>
                </c:pt>
                <c:pt idx="274">
                  <c:v>49.83743986205414</c:v>
                </c:pt>
                <c:pt idx="275">
                  <c:v>50.089144103781685</c:v>
                </c:pt>
                <c:pt idx="276">
                  <c:v>50.552648256231201</c:v>
                </c:pt>
                <c:pt idx="277">
                  <c:v>50.77672642264718</c:v>
                </c:pt>
                <c:pt idx="278">
                  <c:v>50.835048137193802</c:v>
                </c:pt>
                <c:pt idx="279">
                  <c:v>51.019221972604214</c:v>
                </c:pt>
                <c:pt idx="280">
                  <c:v>51.421334846583584</c:v>
                </c:pt>
                <c:pt idx="281">
                  <c:v>52.111986729372589</c:v>
                </c:pt>
                <c:pt idx="282">
                  <c:v>52.369830098947133</c:v>
                </c:pt>
                <c:pt idx="283">
                  <c:v>52.231699722389337</c:v>
                </c:pt>
                <c:pt idx="284">
                  <c:v>52.630743032445203</c:v>
                </c:pt>
                <c:pt idx="285">
                  <c:v>52.891655965943265</c:v>
                </c:pt>
                <c:pt idx="286">
                  <c:v>53.263073200687572</c:v>
                </c:pt>
                <c:pt idx="287">
                  <c:v>53.241586253223026</c:v>
                </c:pt>
                <c:pt idx="288">
                  <c:v>53.708159969596039</c:v>
                </c:pt>
                <c:pt idx="289">
                  <c:v>53.232377561452502</c:v>
                </c:pt>
                <c:pt idx="290">
                  <c:v>53.054342853889125</c:v>
                </c:pt>
                <c:pt idx="291">
                  <c:v>53.250794944993551</c:v>
                </c:pt>
                <c:pt idx="292">
                  <c:v>53.170986282982376</c:v>
                </c:pt>
                <c:pt idx="293">
                  <c:v>53.339812298775236</c:v>
                </c:pt>
                <c:pt idx="294">
                  <c:v>53.606864360120319</c:v>
                </c:pt>
                <c:pt idx="295">
                  <c:v>53.726577353137081</c:v>
                </c:pt>
                <c:pt idx="296">
                  <c:v>53.892333805006444</c:v>
                </c:pt>
                <c:pt idx="297">
                  <c:v>54.150177174581003</c:v>
                </c:pt>
                <c:pt idx="298">
                  <c:v>37.697314544585311</c:v>
                </c:pt>
                <c:pt idx="299">
                  <c:v>51.197256680167598</c:v>
                </c:pt>
                <c:pt idx="300">
                  <c:v>52.97146462795444</c:v>
                </c:pt>
                <c:pt idx="301">
                  <c:v>54.202359761280611</c:v>
                </c:pt>
                <c:pt idx="302">
                  <c:v>54.150177174581003</c:v>
                </c:pt>
                <c:pt idx="303">
                  <c:v>37.540766784486465</c:v>
                </c:pt>
                <c:pt idx="304">
                  <c:v>42.424442986785557</c:v>
                </c:pt>
                <c:pt idx="305">
                  <c:v>31.119239056510523</c:v>
                </c:pt>
                <c:pt idx="306">
                  <c:v>28.731118324022347</c:v>
                </c:pt>
                <c:pt idx="307">
                  <c:v>28.48862277406532</c:v>
                </c:pt>
                <c:pt idx="308">
                  <c:v>29.965083021272022</c:v>
                </c:pt>
                <c:pt idx="309">
                  <c:v>31.097752109045985</c:v>
                </c:pt>
                <c:pt idx="310">
                  <c:v>32.50361238601203</c:v>
                </c:pt>
                <c:pt idx="311">
                  <c:v>32.743038372045554</c:v>
                </c:pt>
                <c:pt idx="312">
                  <c:v>34.511107191985396</c:v>
                </c:pt>
                <c:pt idx="313">
                  <c:v>36.659801938440047</c:v>
                </c:pt>
                <c:pt idx="314">
                  <c:v>38.249836050816512</c:v>
                </c:pt>
                <c:pt idx="315">
                  <c:v>38.093288290717659</c:v>
                </c:pt>
                <c:pt idx="316">
                  <c:v>35.382863346261274</c:v>
                </c:pt>
                <c:pt idx="317">
                  <c:v>32.083082128491618</c:v>
                </c:pt>
                <c:pt idx="318">
                  <c:v>30.842978303394926</c:v>
                </c:pt>
                <c:pt idx="319">
                  <c:v>31.880490909540178</c:v>
                </c:pt>
                <c:pt idx="320">
                  <c:v>34.035324783841858</c:v>
                </c:pt>
                <c:pt idx="321">
                  <c:v>30.287387233240224</c:v>
                </c:pt>
                <c:pt idx="322">
                  <c:v>26.419736689621832</c:v>
                </c:pt>
                <c:pt idx="323">
                  <c:v>22.859042538354107</c:v>
                </c:pt>
                <c:pt idx="324">
                  <c:v>18.976044175118179</c:v>
                </c:pt>
                <c:pt idx="325">
                  <c:v>17.023801519767943</c:v>
                </c:pt>
                <c:pt idx="326">
                  <c:v>15.571897783949295</c:v>
                </c:pt>
                <c:pt idx="327">
                  <c:v>15.040863225182639</c:v>
                </c:pt>
                <c:pt idx="328">
                  <c:v>15.071558864417707</c:v>
                </c:pt>
                <c:pt idx="329">
                  <c:v>15.593384731413837</c:v>
                </c:pt>
                <c:pt idx="330">
                  <c:v>15.774489002900733</c:v>
                </c:pt>
                <c:pt idx="331">
                  <c:v>16.259480102814784</c:v>
                </c:pt>
                <c:pt idx="332">
                  <c:v>16.640106029329612</c:v>
                </c:pt>
                <c:pt idx="333">
                  <c:v>13.809968091856467</c:v>
                </c:pt>
                <c:pt idx="334">
                  <c:v>12.250629618715084</c:v>
                </c:pt>
                <c:pt idx="335">
                  <c:v>12.39182955919639</c:v>
                </c:pt>
                <c:pt idx="336">
                  <c:v>11.741082007412979</c:v>
                </c:pt>
                <c:pt idx="337">
                  <c:v>11.455612562526861</c:v>
                </c:pt>
                <c:pt idx="338">
                  <c:v>11.249951779651912</c:v>
                </c:pt>
                <c:pt idx="339">
                  <c:v>10.985969282230339</c:v>
                </c:pt>
                <c:pt idx="340">
                  <c:v>10.731195476579288</c:v>
                </c:pt>
                <c:pt idx="341">
                  <c:v>10.534743385474862</c:v>
                </c:pt>
                <c:pt idx="342">
                  <c:v>10.534743385474862</c:v>
                </c:pt>
                <c:pt idx="343">
                  <c:v>10.639108558874087</c:v>
                </c:pt>
                <c:pt idx="344">
                  <c:v>10.411960828534596</c:v>
                </c:pt>
                <c:pt idx="345">
                  <c:v>10.528604257627846</c:v>
                </c:pt>
                <c:pt idx="346">
                  <c:v>10.743473732273314</c:v>
                </c:pt>
                <c:pt idx="347">
                  <c:v>10.869325853137084</c:v>
                </c:pt>
                <c:pt idx="348">
                  <c:v>11.059638816394502</c:v>
                </c:pt>
                <c:pt idx="349">
                  <c:v>11.314412622045554</c:v>
                </c:pt>
                <c:pt idx="350">
                  <c:v>11.667412473248818</c:v>
                </c:pt>
                <c:pt idx="351">
                  <c:v>12.060316655457672</c:v>
                </c:pt>
                <c:pt idx="352">
                  <c:v>11.940603662440912</c:v>
                </c:pt>
                <c:pt idx="353">
                  <c:v>12.223003543403522</c:v>
                </c:pt>
                <c:pt idx="354">
                  <c:v>12.324299152879243</c:v>
                </c:pt>
                <c:pt idx="355">
                  <c:v>12.554516447142245</c:v>
                </c:pt>
                <c:pt idx="356">
                  <c:v>12.766316357864202</c:v>
                </c:pt>
                <c:pt idx="357">
                  <c:v>15.614871678878384</c:v>
                </c:pt>
                <c:pt idx="358">
                  <c:v>16.474349577460252</c:v>
                </c:pt>
                <c:pt idx="359">
                  <c:v>17.361453551353673</c:v>
                </c:pt>
                <c:pt idx="360">
                  <c:v>17.207975355178341</c:v>
                </c:pt>
                <c:pt idx="361">
                  <c:v>17.705244710786424</c:v>
                </c:pt>
                <c:pt idx="362">
                  <c:v>17.901696801890846</c:v>
                </c:pt>
                <c:pt idx="363">
                  <c:v>17.981505463902021</c:v>
                </c:pt>
                <c:pt idx="364">
                  <c:v>18.159540171465409</c:v>
                </c:pt>
                <c:pt idx="365">
                  <c:v>18.131914096153849</c:v>
                </c:pt>
                <c:pt idx="366">
                  <c:v>18.491053075204125</c:v>
                </c:pt>
                <c:pt idx="367">
                  <c:v>18.776522520090243</c:v>
                </c:pt>
                <c:pt idx="368">
                  <c:v>19.126452807370001</c:v>
                </c:pt>
                <c:pt idx="369">
                  <c:v>19.574609140201979</c:v>
                </c:pt>
                <c:pt idx="370">
                  <c:v>19.795617742694457</c:v>
                </c:pt>
                <c:pt idx="371">
                  <c:v>20.216148000214869</c:v>
                </c:pt>
                <c:pt idx="372">
                  <c:v>20.955912905779979</c:v>
                </c:pt>
                <c:pt idx="373">
                  <c:v>21.30277362913623</c:v>
                </c:pt>
                <c:pt idx="374">
                  <c:v>21.637356096798456</c:v>
                </c:pt>
                <c:pt idx="375">
                  <c:v>21.990355948001724</c:v>
                </c:pt>
                <c:pt idx="376">
                  <c:v>22.361773182746024</c:v>
                </c:pt>
                <c:pt idx="377">
                  <c:v>23.264224976256983</c:v>
                </c:pt>
                <c:pt idx="378">
                  <c:v>23.405424916738287</c:v>
                </c:pt>
                <c:pt idx="379">
                  <c:v>24.129842002685862</c:v>
                </c:pt>
                <c:pt idx="380">
                  <c:v>24.467494034271596</c:v>
                </c:pt>
                <c:pt idx="381">
                  <c:v>24.943276442415126</c:v>
                </c:pt>
                <c:pt idx="382">
                  <c:v>25.477380565105289</c:v>
                </c:pt>
                <c:pt idx="383">
                  <c:v>25.940884717554795</c:v>
                </c:pt>
                <c:pt idx="384">
                  <c:v>26.211006342823381</c:v>
                </c:pt>
                <c:pt idx="385">
                  <c:v>26.382901922539748</c:v>
                </c:pt>
                <c:pt idx="386">
                  <c:v>26.462710584550926</c:v>
                </c:pt>
                <c:pt idx="387">
                  <c:v>26.926214737000429</c:v>
                </c:pt>
                <c:pt idx="388">
                  <c:v>27.119597264181348</c:v>
                </c:pt>
                <c:pt idx="389">
                  <c:v>27.368231941985389</c:v>
                </c:pt>
                <c:pt idx="390">
                  <c:v>27.905405628599055</c:v>
                </c:pt>
                <c:pt idx="391">
                  <c:v>28.12641423109153</c:v>
                </c:pt>
                <c:pt idx="392">
                  <c:v>28.433370623442197</c:v>
                </c:pt>
                <c:pt idx="393">
                  <c:v>28.479414082294795</c:v>
                </c:pt>
                <c:pt idx="394">
                  <c:v>28.682005301246242</c:v>
                </c:pt>
                <c:pt idx="395">
                  <c:v>29.222248551783416</c:v>
                </c:pt>
                <c:pt idx="396">
                  <c:v>29.096396430919636</c:v>
                </c:pt>
                <c:pt idx="397">
                  <c:v>28.626753150623124</c:v>
                </c:pt>
                <c:pt idx="398">
                  <c:v>28.018979493768803</c:v>
                </c:pt>
                <c:pt idx="399">
                  <c:v>28.448718443059732</c:v>
                </c:pt>
                <c:pt idx="400">
                  <c:v>28.537735796841432</c:v>
                </c:pt>
                <c:pt idx="401">
                  <c:v>29.437118026428873</c:v>
                </c:pt>
                <c:pt idx="402">
                  <c:v>31.106960800816502</c:v>
                </c:pt>
                <c:pt idx="403">
                  <c:v>32.159821226579282</c:v>
                </c:pt>
                <c:pt idx="404">
                  <c:v>33.145151246024923</c:v>
                </c:pt>
                <c:pt idx="405">
                  <c:v>35.364445962720232</c:v>
                </c:pt>
                <c:pt idx="406">
                  <c:v>36.490975922647188</c:v>
                </c:pt>
                <c:pt idx="407">
                  <c:v>37.117166963042543</c:v>
                </c:pt>
                <c:pt idx="408">
                  <c:v>37.596018935109583</c:v>
                </c:pt>
                <c:pt idx="409">
                  <c:v>38.642740233025357</c:v>
                </c:pt>
                <c:pt idx="410">
                  <c:v>39.373296446819936</c:v>
                </c:pt>
                <c:pt idx="411">
                  <c:v>40.156035247314136</c:v>
                </c:pt>
                <c:pt idx="412">
                  <c:v>40.862034949720666</c:v>
                </c:pt>
                <c:pt idx="413">
                  <c:v>41.236521748388476</c:v>
                </c:pt>
                <c:pt idx="414">
                  <c:v>42.003912729265146</c:v>
                </c:pt>
                <c:pt idx="415">
                  <c:v>42.611686386119466</c:v>
                </c:pt>
                <c:pt idx="416">
                  <c:v>42.645451589278039</c:v>
                </c:pt>
                <c:pt idx="417">
                  <c:v>42.795860221529864</c:v>
                </c:pt>
                <c:pt idx="418">
                  <c:v>43.578599022024058</c:v>
                </c:pt>
                <c:pt idx="419">
                  <c:v>44.189442242801874</c:v>
                </c:pt>
                <c:pt idx="420">
                  <c:v>43.99299015169747</c:v>
                </c:pt>
                <c:pt idx="421">
                  <c:v>43.965364076385896</c:v>
                </c:pt>
                <c:pt idx="422">
                  <c:v>44.481050815535021</c:v>
                </c:pt>
                <c:pt idx="423">
                  <c:v>44.738894185109572</c:v>
                </c:pt>
                <c:pt idx="424">
                  <c:v>44.74196374903309</c:v>
                </c:pt>
                <c:pt idx="425">
                  <c:v>44.487189943382035</c:v>
                </c:pt>
                <c:pt idx="426">
                  <c:v>43.80267718844005</c:v>
                </c:pt>
                <c:pt idx="427">
                  <c:v>43.713659834658351</c:v>
                </c:pt>
                <c:pt idx="428">
                  <c:v>44.339850875053713</c:v>
                </c:pt>
                <c:pt idx="429">
                  <c:v>45.454102579286626</c:v>
                </c:pt>
                <c:pt idx="430">
                  <c:v>46.700345532230337</c:v>
                </c:pt>
                <c:pt idx="431">
                  <c:v>48.032536275032221</c:v>
                </c:pt>
                <c:pt idx="432">
                  <c:v>49.515135650085945</c:v>
                </c:pt>
                <c:pt idx="433">
                  <c:v>50.356196165126775</c:v>
                </c:pt>
                <c:pt idx="434">
                  <c:v>51.258647958637731</c:v>
                </c:pt>
                <c:pt idx="435">
                  <c:v>52.348343151482588</c:v>
                </c:pt>
                <c:pt idx="436">
                  <c:v>53.306047095616663</c:v>
                </c:pt>
                <c:pt idx="437">
                  <c:v>54.239194528362695</c:v>
                </c:pt>
                <c:pt idx="438">
                  <c:v>54.705768244735708</c:v>
                </c:pt>
                <c:pt idx="439">
                  <c:v>55.540689631929517</c:v>
                </c:pt>
                <c:pt idx="440">
                  <c:v>56.326497996347221</c:v>
                </c:pt>
                <c:pt idx="441">
                  <c:v>56.544437034916193</c:v>
                </c:pt>
                <c:pt idx="442">
                  <c:v>56.906645577889982</c:v>
                </c:pt>
                <c:pt idx="443">
                  <c:v>58.791357826923075</c:v>
                </c:pt>
                <c:pt idx="444">
                  <c:v>60.774296121508385</c:v>
                </c:pt>
                <c:pt idx="445">
                  <c:v>61.520200154920488</c:v>
                </c:pt>
                <c:pt idx="446">
                  <c:v>62.075791225075193</c:v>
                </c:pt>
                <c:pt idx="447">
                  <c:v>65.762337497206701</c:v>
                </c:pt>
                <c:pt idx="448">
                  <c:v>67.232658616566383</c:v>
                </c:pt>
                <c:pt idx="449">
                  <c:v>68.997657872582707</c:v>
                </c:pt>
                <c:pt idx="450">
                  <c:v>71.422613372152981</c:v>
                </c:pt>
                <c:pt idx="451">
                  <c:v>72.656578069402642</c:v>
                </c:pt>
                <c:pt idx="452">
                  <c:v>75.658611586592173</c:v>
                </c:pt>
                <c:pt idx="453">
                  <c:v>81.380278740008578</c:v>
                </c:pt>
                <c:pt idx="454">
                  <c:v>81.671887312741703</c:v>
                </c:pt>
                <c:pt idx="455">
                  <c:v>75.204316125913181</c:v>
                </c:pt>
                <c:pt idx="456">
                  <c:v>66.311789439514399</c:v>
                </c:pt>
                <c:pt idx="457">
                  <c:v>34.038394347765362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2A-4857-91D0-52293A02D4F8}"/>
            </c:ext>
          </c:extLst>
        </c:ser>
        <c:ser>
          <c:idx val="0"/>
          <c:order val="1"/>
          <c:tx>
            <c:strRef>
              <c:f>'016C'!$N$11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'016C'!$N$14:$N$817</c:f>
              <c:numCache>
                <c:formatCode>0.0</c:formatCode>
                <c:ptCount val="804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  <c:pt idx="439">
                  <c:v>31.277340332458444</c:v>
                </c:pt>
                <c:pt idx="440">
                  <c:v>31.348425196850389</c:v>
                </c:pt>
                <c:pt idx="441">
                  <c:v>31.419510061242345</c:v>
                </c:pt>
                <c:pt idx="442">
                  <c:v>31.490594925634291</c:v>
                </c:pt>
                <c:pt idx="443">
                  <c:v>31.561679790026247</c:v>
                </c:pt>
                <c:pt idx="444">
                  <c:v>31.6327646544182</c:v>
                </c:pt>
                <c:pt idx="445">
                  <c:v>31.703849518810152</c:v>
                </c:pt>
                <c:pt idx="446">
                  <c:v>31.774934383202101</c:v>
                </c:pt>
                <c:pt idx="447">
                  <c:v>31.846019247594047</c:v>
                </c:pt>
                <c:pt idx="448">
                  <c:v>31.917104111985996</c:v>
                </c:pt>
                <c:pt idx="449">
                  <c:v>31.988188976377948</c:v>
                </c:pt>
                <c:pt idx="450">
                  <c:v>32.059273840769904</c:v>
                </c:pt>
                <c:pt idx="451">
                  <c:v>32.130358705161854</c:v>
                </c:pt>
                <c:pt idx="452">
                  <c:v>32.201443569553795</c:v>
                </c:pt>
                <c:pt idx="453">
                  <c:v>32.272528433945752</c:v>
                </c:pt>
                <c:pt idx="454">
                  <c:v>32.343613298337708</c:v>
                </c:pt>
                <c:pt idx="455">
                  <c:v>32.414698162729657</c:v>
                </c:pt>
                <c:pt idx="456">
                  <c:v>32.485783027121613</c:v>
                </c:pt>
                <c:pt idx="457">
                  <c:v>32.556867891513562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2A-4857-91D0-52293A02D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'016C'!$R$14:$R$817</c:f>
              <c:numCache>
                <c:formatCode>0.0</c:formatCode>
                <c:ptCount val="804"/>
                <c:pt idx="0">
                  <c:v>4.9331802272373562</c:v>
                </c:pt>
                <c:pt idx="1">
                  <c:v>6.1812385769870595</c:v>
                </c:pt>
                <c:pt idx="2">
                  <c:v>3.863216560000915</c:v>
                </c:pt>
                <c:pt idx="3">
                  <c:v>4.833542692679714</c:v>
                </c:pt>
                <c:pt idx="4">
                  <c:v>4.6646171829248706</c:v>
                </c:pt>
                <c:pt idx="5">
                  <c:v>5.6701527898091904</c:v>
                </c:pt>
                <c:pt idx="6">
                  <c:v>5.1437556061324035</c:v>
                </c:pt>
                <c:pt idx="7">
                  <c:v>4.6823684424389187</c:v>
                </c:pt>
                <c:pt idx="8">
                  <c:v>5.3163415043621631</c:v>
                </c:pt>
                <c:pt idx="9">
                  <c:v>5.524946150264018</c:v>
                </c:pt>
                <c:pt idx="10">
                  <c:v>5.3378474374414866</c:v>
                </c:pt>
                <c:pt idx="11">
                  <c:v>5.0525403722422269</c:v>
                </c:pt>
                <c:pt idx="12">
                  <c:v>5.0025265634424239</c:v>
                </c:pt>
                <c:pt idx="13">
                  <c:v>4.7351822359909566</c:v>
                </c:pt>
                <c:pt idx="14">
                  <c:v>9.3444835366448444</c:v>
                </c:pt>
                <c:pt idx="15">
                  <c:v>5.4734051265852655</c:v>
                </c:pt>
                <c:pt idx="16">
                  <c:v>5.938640976097016</c:v>
                </c:pt>
                <c:pt idx="17">
                  <c:v>3.3207548221654752</c:v>
                </c:pt>
                <c:pt idx="18">
                  <c:v>3.4198876982812774</c:v>
                </c:pt>
                <c:pt idx="19">
                  <c:v>3.1399962797584973</c:v>
                </c:pt>
                <c:pt idx="20">
                  <c:v>6.2066398191582088</c:v>
                </c:pt>
                <c:pt idx="21">
                  <c:v>3.9021787810890247</c:v>
                </c:pt>
                <c:pt idx="22">
                  <c:v>5.1238078408098948</c:v>
                </c:pt>
                <c:pt idx="23">
                  <c:v>7.4629918049466086</c:v>
                </c:pt>
                <c:pt idx="24">
                  <c:v>8.5979294211579926</c:v>
                </c:pt>
                <c:pt idx="25">
                  <c:v>6.7293620947083062</c:v>
                </c:pt>
                <c:pt idx="26">
                  <c:v>6.8206654706260821</c:v>
                </c:pt>
                <c:pt idx="27">
                  <c:v>6.5830562316285484</c:v>
                </c:pt>
                <c:pt idx="28">
                  <c:v>7.7006163506477172</c:v>
                </c:pt>
                <c:pt idx="29">
                  <c:v>8.6520217114668299</c:v>
                </c:pt>
                <c:pt idx="30">
                  <c:v>8.0430994228413653</c:v>
                </c:pt>
                <c:pt idx="31">
                  <c:v>4.0013865299673785</c:v>
                </c:pt>
                <c:pt idx="32">
                  <c:v>14.905354024671901</c:v>
                </c:pt>
                <c:pt idx="33">
                  <c:v>6.5605266005356171</c:v>
                </c:pt>
                <c:pt idx="34">
                  <c:v>2.8262888776920225</c:v>
                </c:pt>
                <c:pt idx="35">
                  <c:v>1.6671463045328083</c:v>
                </c:pt>
                <c:pt idx="36">
                  <c:v>12.094888524134371</c:v>
                </c:pt>
                <c:pt idx="37">
                  <c:v>3.9855009609558096</c:v>
                </c:pt>
                <c:pt idx="38">
                  <c:v>16.815628685369752</c:v>
                </c:pt>
                <c:pt idx="39">
                  <c:v>4.1283891307778298</c:v>
                </c:pt>
                <c:pt idx="40">
                  <c:v>9.1730982766803955</c:v>
                </c:pt>
                <c:pt idx="41">
                  <c:v>12.189447208538953</c:v>
                </c:pt>
                <c:pt idx="42">
                  <c:v>8.2858421712647452</c:v>
                </c:pt>
                <c:pt idx="43">
                  <c:v>5.41529894343872</c:v>
                </c:pt>
                <c:pt idx="44">
                  <c:v>5.6760118511934916</c:v>
                </c:pt>
                <c:pt idx="45">
                  <c:v>17.109646775136188</c:v>
                </c:pt>
                <c:pt idx="46">
                  <c:v>5.0262596270972963</c:v>
                </c:pt>
                <c:pt idx="47">
                  <c:v>1.908821724769574</c:v>
                </c:pt>
                <c:pt idx="48">
                  <c:v>8.6395819468115871</c:v>
                </c:pt>
                <c:pt idx="49">
                  <c:v>6.3982252066812073</c:v>
                </c:pt>
                <c:pt idx="50">
                  <c:v>14.511817333132305</c:v>
                </c:pt>
                <c:pt idx="51">
                  <c:v>6.6102222274342619</c:v>
                </c:pt>
                <c:pt idx="52">
                  <c:v>9.2982237313428566</c:v>
                </c:pt>
                <c:pt idx="53">
                  <c:v>11.970690815859907</c:v>
                </c:pt>
                <c:pt idx="54">
                  <c:v>14.567860401955338</c:v>
                </c:pt>
                <c:pt idx="55">
                  <c:v>15.696348760870102</c:v>
                </c:pt>
                <c:pt idx="56">
                  <c:v>11.078231257811815</c:v>
                </c:pt>
                <c:pt idx="57">
                  <c:v>16.150456751130456</c:v>
                </c:pt>
                <c:pt idx="58">
                  <c:v>15.55126244316336</c:v>
                </c:pt>
                <c:pt idx="59">
                  <c:v>14.195186264766646</c:v>
                </c:pt>
                <c:pt idx="60">
                  <c:v>14.912361055052404</c:v>
                </c:pt>
                <c:pt idx="61">
                  <c:v>14.169701632059864</c:v>
                </c:pt>
                <c:pt idx="62">
                  <c:v>13.734115713816008</c:v>
                </c:pt>
                <c:pt idx="63">
                  <c:v>11.951572546540259</c:v>
                </c:pt>
                <c:pt idx="64">
                  <c:v>12.1924044799896</c:v>
                </c:pt>
                <c:pt idx="65">
                  <c:v>10.187321132714453</c:v>
                </c:pt>
                <c:pt idx="66">
                  <c:v>8.3125103271617586</c:v>
                </c:pt>
                <c:pt idx="67">
                  <c:v>6.876936939845538</c:v>
                </c:pt>
                <c:pt idx="68">
                  <c:v>5.9556161939334427</c:v>
                </c:pt>
                <c:pt idx="69">
                  <c:v>6.7146431454979814</c:v>
                </c:pt>
                <c:pt idx="70">
                  <c:v>7.0351327017527776</c:v>
                </c:pt>
                <c:pt idx="71">
                  <c:v>5.6855145936323872</c:v>
                </c:pt>
                <c:pt idx="72">
                  <c:v>5.818819117904563</c:v>
                </c:pt>
                <c:pt idx="73">
                  <c:v>5.9039804413539994</c:v>
                </c:pt>
                <c:pt idx="74">
                  <c:v>5.729269220939643</c:v>
                </c:pt>
                <c:pt idx="75">
                  <c:v>5.7662102938291584</c:v>
                </c:pt>
                <c:pt idx="76">
                  <c:v>6.0443271966031054</c:v>
                </c:pt>
                <c:pt idx="77">
                  <c:v>6.7794436631495465</c:v>
                </c:pt>
                <c:pt idx="78">
                  <c:v>2.9932869543525316</c:v>
                </c:pt>
                <c:pt idx="79">
                  <c:v>3.7994118509801558</c:v>
                </c:pt>
                <c:pt idx="80">
                  <c:v>1.9197073521770858</c:v>
                </c:pt>
                <c:pt idx="81">
                  <c:v>3.0992210810492109</c:v>
                </c:pt>
                <c:pt idx="82">
                  <c:v>3.4830172002119388</c:v>
                </c:pt>
                <c:pt idx="83">
                  <c:v>1.555033415365362</c:v>
                </c:pt>
                <c:pt idx="84">
                  <c:v>4.433014162935021</c:v>
                </c:pt>
                <c:pt idx="85">
                  <c:v>4.2420084105676912</c:v>
                </c:pt>
                <c:pt idx="86">
                  <c:v>2.8607616234471434</c:v>
                </c:pt>
                <c:pt idx="87">
                  <c:v>6.1234491953074084</c:v>
                </c:pt>
                <c:pt idx="88">
                  <c:v>5.3533642895883355</c:v>
                </c:pt>
                <c:pt idx="89">
                  <c:v>2.9587241926331314</c:v>
                </c:pt>
                <c:pt idx="90">
                  <c:v>0.87118236775887015</c:v>
                </c:pt>
                <c:pt idx="91">
                  <c:v>0.7875828331735687</c:v>
                </c:pt>
                <c:pt idx="92">
                  <c:v>1.0171561345483209</c:v>
                </c:pt>
                <c:pt idx="93">
                  <c:v>0.75396857569545628</c:v>
                </c:pt>
                <c:pt idx="94">
                  <c:v>0.51719604773517591</c:v>
                </c:pt>
                <c:pt idx="95">
                  <c:v>0.60262509940357578</c:v>
                </c:pt>
                <c:pt idx="96">
                  <c:v>0.64474577060605454</c:v>
                </c:pt>
                <c:pt idx="97">
                  <c:v>0.47586213842073222</c:v>
                </c:pt>
                <c:pt idx="98">
                  <c:v>0.76700914817775023</c:v>
                </c:pt>
                <c:pt idx="99">
                  <c:v>1.5745806695928315</c:v>
                </c:pt>
                <c:pt idx="100">
                  <c:v>3.291292890021591</c:v>
                </c:pt>
                <c:pt idx="101">
                  <c:v>4.6700904904558227</c:v>
                </c:pt>
                <c:pt idx="102">
                  <c:v>2.8399151313617748</c:v>
                </c:pt>
                <c:pt idx="103">
                  <c:v>2.9890835342979623</c:v>
                </c:pt>
                <c:pt idx="104">
                  <c:v>2.4008970107813425</c:v>
                </c:pt>
                <c:pt idx="105">
                  <c:v>2.9855636612728143</c:v>
                </c:pt>
                <c:pt idx="106">
                  <c:v>3.0368038146991347</c:v>
                </c:pt>
                <c:pt idx="107">
                  <c:v>3.0105324136499623</c:v>
                </c:pt>
                <c:pt idx="108">
                  <c:v>3.0638907982409256</c:v>
                </c:pt>
                <c:pt idx="109">
                  <c:v>3.2394528515206722</c:v>
                </c:pt>
                <c:pt idx="110">
                  <c:v>3.2721690169697926</c:v>
                </c:pt>
                <c:pt idx="111">
                  <c:v>3.0545274963742184</c:v>
                </c:pt>
                <c:pt idx="112">
                  <c:v>2.9530762734138816</c:v>
                </c:pt>
                <c:pt idx="113">
                  <c:v>2.8570549839142063</c:v>
                </c:pt>
                <c:pt idx="114">
                  <c:v>2.9652966155304394</c:v>
                </c:pt>
                <c:pt idx="115">
                  <c:v>3.2236782269221673</c:v>
                </c:pt>
                <c:pt idx="116">
                  <c:v>3.1402960750643971</c:v>
                </c:pt>
                <c:pt idx="117">
                  <c:v>3.1138201589850731</c:v>
                </c:pt>
                <c:pt idx="118">
                  <c:v>3.1800683111511852</c:v>
                </c:pt>
                <c:pt idx="119">
                  <c:v>2.9578931462805955</c:v>
                </c:pt>
                <c:pt idx="120">
                  <c:v>3.3404683531034154</c:v>
                </c:pt>
                <c:pt idx="121">
                  <c:v>3.526406311725947</c:v>
                </c:pt>
                <c:pt idx="122">
                  <c:v>3.5665272174536238</c:v>
                </c:pt>
                <c:pt idx="123">
                  <c:v>2.8882507797424335</c:v>
                </c:pt>
                <c:pt idx="124">
                  <c:v>3.156969205331043</c:v>
                </c:pt>
                <c:pt idx="125">
                  <c:v>2.5424248022660958</c:v>
                </c:pt>
                <c:pt idx="126">
                  <c:v>2.743480168657197</c:v>
                </c:pt>
                <c:pt idx="127">
                  <c:v>2.3327127758905424</c:v>
                </c:pt>
                <c:pt idx="128">
                  <c:v>2.6795217309089696</c:v>
                </c:pt>
                <c:pt idx="129">
                  <c:v>2.9502689807336302</c:v>
                </c:pt>
                <c:pt idx="130">
                  <c:v>2.7150416918266429</c:v>
                </c:pt>
                <c:pt idx="131">
                  <c:v>2.5731079670217936</c:v>
                </c:pt>
                <c:pt idx="132">
                  <c:v>2.7885791459646891</c:v>
                </c:pt>
                <c:pt idx="133">
                  <c:v>2.7321790415012477</c:v>
                </c:pt>
                <c:pt idx="134">
                  <c:v>2.9839825657200123</c:v>
                </c:pt>
                <c:pt idx="135">
                  <c:v>2.7043683534861671</c:v>
                </c:pt>
                <c:pt idx="136">
                  <c:v>2.3669543215663733</c:v>
                </c:pt>
                <c:pt idx="137">
                  <c:v>2.5306469678616663</c:v>
                </c:pt>
                <c:pt idx="138">
                  <c:v>2.742421200999547</c:v>
                </c:pt>
                <c:pt idx="139">
                  <c:v>2.8462854713092471</c:v>
                </c:pt>
                <c:pt idx="140">
                  <c:v>2.8758620657990788</c:v>
                </c:pt>
                <c:pt idx="141">
                  <c:v>2.5455928637512977</c:v>
                </c:pt>
                <c:pt idx="142">
                  <c:v>2.5471723078849822</c:v>
                </c:pt>
                <c:pt idx="143">
                  <c:v>2.7695368888395744</c:v>
                </c:pt>
                <c:pt idx="144">
                  <c:v>2.7413803600294901</c:v>
                </c:pt>
                <c:pt idx="145">
                  <c:v>2.6548868440979874</c:v>
                </c:pt>
                <c:pt idx="146">
                  <c:v>2.5098231746730986</c:v>
                </c:pt>
                <c:pt idx="147">
                  <c:v>2.625020192492646</c:v>
                </c:pt>
                <c:pt idx="148">
                  <c:v>2.7511265521421508</c:v>
                </c:pt>
                <c:pt idx="149">
                  <c:v>2.4916705062606508</c:v>
                </c:pt>
                <c:pt idx="150">
                  <c:v>2.5991697747739648</c:v>
                </c:pt>
                <c:pt idx="151">
                  <c:v>2.4139919595551831</c:v>
                </c:pt>
                <c:pt idx="152">
                  <c:v>2.5464246995022393</c:v>
                </c:pt>
                <c:pt idx="153">
                  <c:v>2.6285290149538154</c:v>
                </c:pt>
                <c:pt idx="154">
                  <c:v>2.4595758184150096</c:v>
                </c:pt>
                <c:pt idx="155">
                  <c:v>2.4582650637406251</c:v>
                </c:pt>
                <c:pt idx="156">
                  <c:v>2.5214993454795396</c:v>
                </c:pt>
                <c:pt idx="157">
                  <c:v>2.642436836983189</c:v>
                </c:pt>
                <c:pt idx="158">
                  <c:v>2.8263016716545</c:v>
                </c:pt>
                <c:pt idx="159">
                  <c:v>2.893428253595288</c:v>
                </c:pt>
                <c:pt idx="160">
                  <c:v>2.7265089847999628</c:v>
                </c:pt>
                <c:pt idx="161">
                  <c:v>2.7708737887948995</c:v>
                </c:pt>
                <c:pt idx="162">
                  <c:v>2.8040513965856499</c:v>
                </c:pt>
                <c:pt idx="163">
                  <c:v>2.5731737860522963</c:v>
                </c:pt>
                <c:pt idx="164">
                  <c:v>2.5791674852612769</c:v>
                </c:pt>
                <c:pt idx="165">
                  <c:v>2.4713705502757262</c:v>
                </c:pt>
                <c:pt idx="166">
                  <c:v>2.5088088115405549</c:v>
                </c:pt>
                <c:pt idx="167">
                  <c:v>2.2460185076012058</c:v>
                </c:pt>
                <c:pt idx="168">
                  <c:v>2.2249162065078139</c:v>
                </c:pt>
                <c:pt idx="169">
                  <c:v>2.2525340138891061</c:v>
                </c:pt>
                <c:pt idx="170">
                  <c:v>2.5484172610357425</c:v>
                </c:pt>
                <c:pt idx="171">
                  <c:v>2.8027570897372676</c:v>
                </c:pt>
                <c:pt idx="172">
                  <c:v>2.936173348281502</c:v>
                </c:pt>
                <c:pt idx="173">
                  <c:v>2.8011818062791227</c:v>
                </c:pt>
                <c:pt idx="174">
                  <c:v>2.67802093709017</c:v>
                </c:pt>
                <c:pt idx="175">
                  <c:v>2.3730433073404993</c:v>
                </c:pt>
                <c:pt idx="176">
                  <c:v>2.4095922794054494</c:v>
                </c:pt>
                <c:pt idx="177">
                  <c:v>2.5015920216362177</c:v>
                </c:pt>
                <c:pt idx="178">
                  <c:v>2.612466255733255</c:v>
                </c:pt>
                <c:pt idx="179">
                  <c:v>2.8045683041882508</c:v>
                </c:pt>
                <c:pt idx="180">
                  <c:v>2.8123374078450372</c:v>
                </c:pt>
                <c:pt idx="181">
                  <c:v>2.7835299541183431</c:v>
                </c:pt>
                <c:pt idx="182">
                  <c:v>2.792417769958345</c:v>
                </c:pt>
                <c:pt idx="183">
                  <c:v>2.8281671691995851</c:v>
                </c:pt>
                <c:pt idx="184">
                  <c:v>2.6912210372492686</c:v>
                </c:pt>
                <c:pt idx="185">
                  <c:v>2.5804188667889951</c:v>
                </c:pt>
                <c:pt idx="186">
                  <c:v>2.6136584835259882</c:v>
                </c:pt>
                <c:pt idx="187">
                  <c:v>2.7895002846873727</c:v>
                </c:pt>
                <c:pt idx="188">
                  <c:v>2.7938062438545588</c:v>
                </c:pt>
                <c:pt idx="189">
                  <c:v>2.6512090749928836</c:v>
                </c:pt>
                <c:pt idx="190">
                  <c:v>2.5988617459685628</c:v>
                </c:pt>
                <c:pt idx="191">
                  <c:v>2.7586080654944918</c:v>
                </c:pt>
                <c:pt idx="192">
                  <c:v>2.6337043813406447</c:v>
                </c:pt>
                <c:pt idx="193">
                  <c:v>2.6110623926179057</c:v>
                </c:pt>
                <c:pt idx="194">
                  <c:v>2.4799225302092496</c:v>
                </c:pt>
                <c:pt idx="195">
                  <c:v>2.553779242954723</c:v>
                </c:pt>
                <c:pt idx="196">
                  <c:v>2.5721621166862279</c:v>
                </c:pt>
                <c:pt idx="197">
                  <c:v>2.3104831424538075</c:v>
                </c:pt>
                <c:pt idx="198">
                  <c:v>2.3338293997688484</c:v>
                </c:pt>
                <c:pt idx="199">
                  <c:v>2.4183946811491079</c:v>
                </c:pt>
                <c:pt idx="200">
                  <c:v>2.4790133329450148</c:v>
                </c:pt>
                <c:pt idx="201">
                  <c:v>2.388832383733217</c:v>
                </c:pt>
                <c:pt idx="202">
                  <c:v>2.2805374574753445</c:v>
                </c:pt>
                <c:pt idx="203">
                  <c:v>2.3888793872695975</c:v>
                </c:pt>
                <c:pt idx="204">
                  <c:v>2.6284909933902934</c:v>
                </c:pt>
                <c:pt idx="205">
                  <c:v>2.6847538990591051</c:v>
                </c:pt>
                <c:pt idx="206">
                  <c:v>2.5562470194785232</c:v>
                </c:pt>
                <c:pt idx="207">
                  <c:v>2.5528206085918002</c:v>
                </c:pt>
                <c:pt idx="208">
                  <c:v>2.4782459195445683</c:v>
                </c:pt>
                <c:pt idx="209">
                  <c:v>2.7496632790484261</c:v>
                </c:pt>
                <c:pt idx="210">
                  <c:v>2.5551718274498625</c:v>
                </c:pt>
                <c:pt idx="211">
                  <c:v>2.0020989960944102</c:v>
                </c:pt>
                <c:pt idx="212">
                  <c:v>2.2029512607598942</c:v>
                </c:pt>
                <c:pt idx="213">
                  <c:v>2.3455735123268506</c:v>
                </c:pt>
                <c:pt idx="214">
                  <c:v>2.5043729298490218</c:v>
                </c:pt>
                <c:pt idx="215">
                  <c:v>2.5296777630640706</c:v>
                </c:pt>
                <c:pt idx="216">
                  <c:v>2.4636310466837812</c:v>
                </c:pt>
                <c:pt idx="217">
                  <c:v>2.3119339139589292</c:v>
                </c:pt>
                <c:pt idx="218">
                  <c:v>2.4061262344084446</c:v>
                </c:pt>
                <c:pt idx="219">
                  <c:v>2.4591169645214452</c:v>
                </c:pt>
                <c:pt idx="220">
                  <c:v>2.4452037138312623</c:v>
                </c:pt>
                <c:pt idx="221">
                  <c:v>2.5230546684542889</c:v>
                </c:pt>
                <c:pt idx="222">
                  <c:v>2.5903984271470812</c:v>
                </c:pt>
                <c:pt idx="223">
                  <c:v>2.6057778240520313</c:v>
                </c:pt>
                <c:pt idx="224">
                  <c:v>2.6319820734278867</c:v>
                </c:pt>
                <c:pt idx="225">
                  <c:v>2.5736181551058808</c:v>
                </c:pt>
                <c:pt idx="226">
                  <c:v>2.6205806836372041</c:v>
                </c:pt>
                <c:pt idx="227">
                  <c:v>2.7202270989779351</c:v>
                </c:pt>
                <c:pt idx="228">
                  <c:v>2.741485561712429</c:v>
                </c:pt>
                <c:pt idx="229">
                  <c:v>2.6730902950599735</c:v>
                </c:pt>
                <c:pt idx="230">
                  <c:v>2.6290585328768845</c:v>
                </c:pt>
                <c:pt idx="231">
                  <c:v>2.6079291684819603</c:v>
                </c:pt>
                <c:pt idx="232">
                  <c:v>2.6556420839221557</c:v>
                </c:pt>
                <c:pt idx="233">
                  <c:v>2.6768285984202231</c:v>
                </c:pt>
                <c:pt idx="234">
                  <c:v>2.6732903135057824</c:v>
                </c:pt>
                <c:pt idx="235">
                  <c:v>2.6925221143726659</c:v>
                </c:pt>
                <c:pt idx="236">
                  <c:v>2.7613174507283418</c:v>
                </c:pt>
                <c:pt idx="237">
                  <c:v>2.7309818690385468</c:v>
                </c:pt>
                <c:pt idx="238">
                  <c:v>2.6121921524026646</c:v>
                </c:pt>
                <c:pt idx="239">
                  <c:v>2.4990896130055775</c:v>
                </c:pt>
                <c:pt idx="240">
                  <c:v>2.4712461714323926</c:v>
                </c:pt>
                <c:pt idx="241">
                  <c:v>2.4993448477350459</c:v>
                </c:pt>
                <c:pt idx="242">
                  <c:v>2.4773920655704522</c:v>
                </c:pt>
                <c:pt idx="243">
                  <c:v>2.4006891216099731</c:v>
                </c:pt>
                <c:pt idx="244">
                  <c:v>2.3788651234661948</c:v>
                </c:pt>
                <c:pt idx="245">
                  <c:v>2.4228937577802578</c:v>
                </c:pt>
                <c:pt idx="246">
                  <c:v>2.4530138589617323</c:v>
                </c:pt>
                <c:pt idx="247">
                  <c:v>2.5317864169682847</c:v>
                </c:pt>
                <c:pt idx="248">
                  <c:v>2.5439238967738977</c:v>
                </c:pt>
                <c:pt idx="249">
                  <c:v>2.7501358769606474</c:v>
                </c:pt>
                <c:pt idx="250">
                  <c:v>2.4478119353721408</c:v>
                </c:pt>
                <c:pt idx="251">
                  <c:v>2.5221343506025065</c:v>
                </c:pt>
                <c:pt idx="252">
                  <c:v>2.6206817004082539</c:v>
                </c:pt>
                <c:pt idx="253">
                  <c:v>2.6233351773539439</c:v>
                </c:pt>
                <c:pt idx="254">
                  <c:v>2.7211931094406676</c:v>
                </c:pt>
                <c:pt idx="255">
                  <c:v>2.80088263701766</c:v>
                </c:pt>
                <c:pt idx="256">
                  <c:v>2.8339066503322368</c:v>
                </c:pt>
                <c:pt idx="257">
                  <c:v>2.8671700149300436</c:v>
                </c:pt>
                <c:pt idx="258">
                  <c:v>2.8044957495214398</c:v>
                </c:pt>
                <c:pt idx="259">
                  <c:v>2.7226464399416086</c:v>
                </c:pt>
                <c:pt idx="260">
                  <c:v>2.6497775701741744</c:v>
                </c:pt>
                <c:pt idx="261">
                  <c:v>2.6135525327456741</c:v>
                </c:pt>
                <c:pt idx="262">
                  <c:v>2.6048311663618651</c:v>
                </c:pt>
                <c:pt idx="263">
                  <c:v>2.6669596484025613</c:v>
                </c:pt>
                <c:pt idx="264">
                  <c:v>2.5884605163470864</c:v>
                </c:pt>
                <c:pt idx="265">
                  <c:v>2.5235440801066926</c:v>
                </c:pt>
                <c:pt idx="266">
                  <c:v>2.4851727744090915</c:v>
                </c:pt>
                <c:pt idx="267">
                  <c:v>2.4775566793135515</c:v>
                </c:pt>
                <c:pt idx="268">
                  <c:v>2.4398755456794645</c:v>
                </c:pt>
                <c:pt idx="269">
                  <c:v>2.4013614110082275</c:v>
                </c:pt>
                <c:pt idx="270">
                  <c:v>2.3512175605296894</c:v>
                </c:pt>
                <c:pt idx="271">
                  <c:v>2.3561350504827652</c:v>
                </c:pt>
                <c:pt idx="272">
                  <c:v>2.3724625593933837</c:v>
                </c:pt>
                <c:pt idx="273">
                  <c:v>2.3263512136282904</c:v>
                </c:pt>
                <c:pt idx="274">
                  <c:v>2.3164560623372314</c:v>
                </c:pt>
                <c:pt idx="275">
                  <c:v>2.2871955596420199</c:v>
                </c:pt>
                <c:pt idx="276">
                  <c:v>2.2890648625813634</c:v>
                </c:pt>
                <c:pt idx="277">
                  <c:v>2.2787206099038024</c:v>
                </c:pt>
                <c:pt idx="278">
                  <c:v>2.2380301850827933</c:v>
                </c:pt>
                <c:pt idx="279">
                  <c:v>2.2156992217176676</c:v>
                </c:pt>
                <c:pt idx="280">
                  <c:v>2.1555051493559603</c:v>
                </c:pt>
                <c:pt idx="281">
                  <c:v>2.1756493645649457</c:v>
                </c:pt>
                <c:pt idx="282">
                  <c:v>2.1474578717719242</c:v>
                </c:pt>
                <c:pt idx="283">
                  <c:v>2.1363733267885898</c:v>
                </c:pt>
                <c:pt idx="284">
                  <c:v>2.0643179933444569</c:v>
                </c:pt>
                <c:pt idx="285">
                  <c:v>2.0237991108966651</c:v>
                </c:pt>
                <c:pt idx="286">
                  <c:v>2.0267785409140306</c:v>
                </c:pt>
                <c:pt idx="287">
                  <c:v>2.0886708057415966</c:v>
                </c:pt>
                <c:pt idx="288">
                  <c:v>2.0936558363267395</c:v>
                </c:pt>
                <c:pt idx="289">
                  <c:v>2.1456330496373366</c:v>
                </c:pt>
                <c:pt idx="290">
                  <c:v>2.1574001323497103</c:v>
                </c:pt>
                <c:pt idx="291">
                  <c:v>2.0944885628653687</c:v>
                </c:pt>
                <c:pt idx="292">
                  <c:v>2.0328505978463465</c:v>
                </c:pt>
                <c:pt idx="293">
                  <c:v>1.9415741520848171</c:v>
                </c:pt>
                <c:pt idx="294">
                  <c:v>1.8761925518530138</c:v>
                </c:pt>
                <c:pt idx="295">
                  <c:v>2.1153354434456282</c:v>
                </c:pt>
                <c:pt idx="296">
                  <c:v>1.6633160477351923</c:v>
                </c:pt>
                <c:pt idx="297">
                  <c:v>1.8547050010469837</c:v>
                </c:pt>
                <c:pt idx="298">
                  <c:v>1.8580546354980143</c:v>
                </c:pt>
                <c:pt idx="299">
                  <c:v>2.3093722852824698</c:v>
                </c:pt>
                <c:pt idx="300">
                  <c:v>2.2595096516067446</c:v>
                </c:pt>
                <c:pt idx="301">
                  <c:v>1.9568599807029665</c:v>
                </c:pt>
                <c:pt idx="302">
                  <c:v>3.0685119488078461</c:v>
                </c:pt>
                <c:pt idx="303">
                  <c:v>1.3565593209842097</c:v>
                </c:pt>
                <c:pt idx="304">
                  <c:v>2.7629470155779412</c:v>
                </c:pt>
                <c:pt idx="305">
                  <c:v>2.5357410504312541</c:v>
                </c:pt>
                <c:pt idx="306">
                  <c:v>3.0227791838118514</c:v>
                </c:pt>
                <c:pt idx="307">
                  <c:v>3.3085692028972282</c:v>
                </c:pt>
                <c:pt idx="308">
                  <c:v>3.3282145094020423</c:v>
                </c:pt>
                <c:pt idx="309">
                  <c:v>3.7608565128104412</c:v>
                </c:pt>
                <c:pt idx="310">
                  <c:v>3.6722313365797747</c:v>
                </c:pt>
                <c:pt idx="311">
                  <c:v>3.6422598870527123</c:v>
                </c:pt>
                <c:pt idx="312">
                  <c:v>3.2197621277298749</c:v>
                </c:pt>
                <c:pt idx="313">
                  <c:v>3.2020284095474971</c:v>
                </c:pt>
                <c:pt idx="314">
                  <c:v>3.2972419231930603</c:v>
                </c:pt>
                <c:pt idx="315">
                  <c:v>3.4248285677647226</c:v>
                </c:pt>
                <c:pt idx="316">
                  <c:v>3.6851403847611026</c:v>
                </c:pt>
                <c:pt idx="317">
                  <c:v>3.6145589714672854</c:v>
                </c:pt>
                <c:pt idx="318">
                  <c:v>4.0303652339987073</c:v>
                </c:pt>
                <c:pt idx="319">
                  <c:v>3.4247177177432517</c:v>
                </c:pt>
                <c:pt idx="320">
                  <c:v>3.0780109977965933</c:v>
                </c:pt>
                <c:pt idx="321">
                  <c:v>3.1912302709289957</c:v>
                </c:pt>
                <c:pt idx="322">
                  <c:v>3.3657089449272641</c:v>
                </c:pt>
                <c:pt idx="323">
                  <c:v>3.3215974917016222</c:v>
                </c:pt>
                <c:pt idx="324">
                  <c:v>3.5372111493458065</c:v>
                </c:pt>
                <c:pt idx="325">
                  <c:v>3.6672535255638157</c:v>
                </c:pt>
                <c:pt idx="326">
                  <c:v>3.9925343518155061</c:v>
                </c:pt>
                <c:pt idx="327">
                  <c:v>3.9501424988605565</c:v>
                </c:pt>
                <c:pt idx="328">
                  <c:v>4.3243783058592919</c:v>
                </c:pt>
                <c:pt idx="329">
                  <c:v>3.6906968888908271</c:v>
                </c:pt>
                <c:pt idx="330">
                  <c:v>3.9184332015190968</c:v>
                </c:pt>
                <c:pt idx="331">
                  <c:v>3.9509517883780267</c:v>
                </c:pt>
                <c:pt idx="332">
                  <c:v>3.9387958258984233</c:v>
                </c:pt>
                <c:pt idx="333">
                  <c:v>4.2476023300862957</c:v>
                </c:pt>
                <c:pt idx="334">
                  <c:v>4.3822263405496029</c:v>
                </c:pt>
                <c:pt idx="335">
                  <c:v>4.2283329979638173</c:v>
                </c:pt>
                <c:pt idx="336">
                  <c:v>4.2766082741237748</c:v>
                </c:pt>
                <c:pt idx="337">
                  <c:v>4.1693726892436844</c:v>
                </c:pt>
                <c:pt idx="338">
                  <c:v>4.0184527169514146</c:v>
                </c:pt>
                <c:pt idx="339">
                  <c:v>4.0003482810478923</c:v>
                </c:pt>
                <c:pt idx="340">
                  <c:v>3.9474609465064918</c:v>
                </c:pt>
                <c:pt idx="341">
                  <c:v>3.9991992027743133</c:v>
                </c:pt>
                <c:pt idx="342">
                  <c:v>3.7795555972061772</c:v>
                </c:pt>
                <c:pt idx="343">
                  <c:v>3.8059675712126624</c:v>
                </c:pt>
                <c:pt idx="344">
                  <c:v>3.7724321606912219</c:v>
                </c:pt>
                <c:pt idx="345">
                  <c:v>3.8649833199983488</c:v>
                </c:pt>
                <c:pt idx="346">
                  <c:v>4.0388482335949885</c:v>
                </c:pt>
                <c:pt idx="347">
                  <c:v>3.9047903060243869</c:v>
                </c:pt>
                <c:pt idx="348">
                  <c:v>3.7559177750526334</c:v>
                </c:pt>
                <c:pt idx="349">
                  <c:v>3.5419894130835612</c:v>
                </c:pt>
                <c:pt idx="350">
                  <c:v>3.6292066689113751</c:v>
                </c:pt>
                <c:pt idx="351">
                  <c:v>3.6195943473936771</c:v>
                </c:pt>
                <c:pt idx="352">
                  <c:v>4.0608425835752939</c:v>
                </c:pt>
                <c:pt idx="353">
                  <c:v>3.7132385051111725</c:v>
                </c:pt>
                <c:pt idx="354">
                  <c:v>3.3799527987984601</c:v>
                </c:pt>
                <c:pt idx="355">
                  <c:v>3.9995070727934019</c:v>
                </c:pt>
                <c:pt idx="356">
                  <c:v>3.8160067853917332</c:v>
                </c:pt>
                <c:pt idx="357">
                  <c:v>3.7091221333510109</c:v>
                </c:pt>
                <c:pt idx="358">
                  <c:v>3.3307828798155534</c:v>
                </c:pt>
                <c:pt idx="359">
                  <c:v>3.0216450184645227</c:v>
                </c:pt>
                <c:pt idx="360">
                  <c:v>2.8585763514136495</c:v>
                </c:pt>
                <c:pt idx="361">
                  <c:v>2.9413599999914468</c:v>
                </c:pt>
                <c:pt idx="362">
                  <c:v>2.9353146555949703</c:v>
                </c:pt>
                <c:pt idx="363">
                  <c:v>3.0891072523661864</c:v>
                </c:pt>
                <c:pt idx="364">
                  <c:v>3.0124729710984628</c:v>
                </c:pt>
                <c:pt idx="365">
                  <c:v>2.8565512875141272</c:v>
                </c:pt>
                <c:pt idx="366">
                  <c:v>3.0112577511444449</c:v>
                </c:pt>
                <c:pt idx="367">
                  <c:v>2.861918510553608</c:v>
                </c:pt>
                <c:pt idx="368">
                  <c:v>2.7802927414855345</c:v>
                </c:pt>
                <c:pt idx="369">
                  <c:v>2.7551894785953839</c:v>
                </c:pt>
                <c:pt idx="370">
                  <c:v>2.6804676515004742</c:v>
                </c:pt>
                <c:pt idx="371">
                  <c:v>2.5932970097533929</c:v>
                </c:pt>
                <c:pt idx="372">
                  <c:v>2.5076946338342951</c:v>
                </c:pt>
                <c:pt idx="373">
                  <c:v>2.7528814579296235</c:v>
                </c:pt>
                <c:pt idx="374">
                  <c:v>2.7342879183050006</c:v>
                </c:pt>
                <c:pt idx="375">
                  <c:v>2.6781124115894182</c:v>
                </c:pt>
                <c:pt idx="376">
                  <c:v>2.6406365847858519</c:v>
                </c:pt>
                <c:pt idx="377">
                  <c:v>2.5686349786733431</c:v>
                </c:pt>
                <c:pt idx="378">
                  <c:v>2.7310714603571999</c:v>
                </c:pt>
                <c:pt idx="379">
                  <c:v>2.6609250459114175</c:v>
                </c:pt>
                <c:pt idx="380">
                  <c:v>2.5679023356736197</c:v>
                </c:pt>
                <c:pt idx="381">
                  <c:v>2.4660198025879758</c:v>
                </c:pt>
                <c:pt idx="382">
                  <c:v>2.4213396636199933</c:v>
                </c:pt>
                <c:pt idx="383">
                  <c:v>2.3791258817270808</c:v>
                </c:pt>
                <c:pt idx="384">
                  <c:v>2.3141980561284066</c:v>
                </c:pt>
                <c:pt idx="385">
                  <c:v>2.2785132464475129</c:v>
                </c:pt>
                <c:pt idx="386">
                  <c:v>2.2750258555433827</c:v>
                </c:pt>
                <c:pt idx="387">
                  <c:v>2.2990595957800486</c:v>
                </c:pt>
                <c:pt idx="388">
                  <c:v>2.2569500312985702</c:v>
                </c:pt>
                <c:pt idx="389">
                  <c:v>2.2605443119411968</c:v>
                </c:pt>
                <c:pt idx="390">
                  <c:v>2.1874944613682938</c:v>
                </c:pt>
                <c:pt idx="391">
                  <c:v>2.266117790101676</c:v>
                </c:pt>
                <c:pt idx="392">
                  <c:v>2.3561918210312864</c:v>
                </c:pt>
                <c:pt idx="393">
                  <c:v>2.471416044717389</c:v>
                </c:pt>
                <c:pt idx="394">
                  <c:v>2.4267789912493543</c:v>
                </c:pt>
                <c:pt idx="395">
                  <c:v>2.2490407489053155</c:v>
                </c:pt>
                <c:pt idx="396">
                  <c:v>2.2170902037212037</c:v>
                </c:pt>
                <c:pt idx="397">
                  <c:v>2.387755701115176</c:v>
                </c:pt>
                <c:pt idx="398">
                  <c:v>2.311804991094951</c:v>
                </c:pt>
                <c:pt idx="399">
                  <c:v>1.6257524202628511</c:v>
                </c:pt>
                <c:pt idx="400">
                  <c:v>1.6764056114556452</c:v>
                </c:pt>
                <c:pt idx="401">
                  <c:v>2.0424577861516293</c:v>
                </c:pt>
                <c:pt idx="402">
                  <c:v>1.8658353035894564</c:v>
                </c:pt>
                <c:pt idx="403">
                  <c:v>1.5711342138823112</c:v>
                </c:pt>
                <c:pt idx="404">
                  <c:v>1.4758535830153814</c:v>
                </c:pt>
                <c:pt idx="405">
                  <c:v>1.3878971122389985</c:v>
                </c:pt>
                <c:pt idx="406">
                  <c:v>1.624193506148141</c:v>
                </c:pt>
                <c:pt idx="407">
                  <c:v>1.427355533891334</c:v>
                </c:pt>
                <c:pt idx="408">
                  <c:v>1.7759083344023163</c:v>
                </c:pt>
                <c:pt idx="409">
                  <c:v>1.9920823763246616</c:v>
                </c:pt>
                <c:pt idx="410">
                  <c:v>2.2607860137854972</c:v>
                </c:pt>
                <c:pt idx="411">
                  <c:v>2.4645434588089854</c:v>
                </c:pt>
                <c:pt idx="412">
                  <c:v>2.4323046709226448</c:v>
                </c:pt>
                <c:pt idx="413">
                  <c:v>2.2879478800751234</c:v>
                </c:pt>
                <c:pt idx="414">
                  <c:v>2.116862320040878</c:v>
                </c:pt>
                <c:pt idx="415">
                  <c:v>2.144866317049376</c:v>
                </c:pt>
                <c:pt idx="416">
                  <c:v>1.6830353993413056</c:v>
                </c:pt>
                <c:pt idx="417">
                  <c:v>1.7303476312717847</c:v>
                </c:pt>
                <c:pt idx="418">
                  <c:v>1.5617083892441608</c:v>
                </c:pt>
                <c:pt idx="419">
                  <c:v>1.5184870104725179</c:v>
                </c:pt>
                <c:pt idx="420">
                  <c:v>1.6445800313660937</c:v>
                </c:pt>
                <c:pt idx="421">
                  <c:v>1.8632100739105089</c:v>
                </c:pt>
                <c:pt idx="422">
                  <c:v>1.8519639368917045</c:v>
                </c:pt>
                <c:pt idx="423">
                  <c:v>2.0914669473795318</c:v>
                </c:pt>
                <c:pt idx="424">
                  <c:v>1.8600084176307454</c:v>
                </c:pt>
                <c:pt idx="425">
                  <c:v>1.7200968587251331</c:v>
                </c:pt>
                <c:pt idx="426">
                  <c:v>1.5925518731360468</c:v>
                </c:pt>
                <c:pt idx="427">
                  <c:v>1.2490525346222885</c:v>
                </c:pt>
                <c:pt idx="428">
                  <c:v>1.4057935756648043</c:v>
                </c:pt>
                <c:pt idx="429">
                  <c:v>1.7674532238950234</c:v>
                </c:pt>
                <c:pt idx="430">
                  <c:v>1.7387187362444556</c:v>
                </c:pt>
                <c:pt idx="431">
                  <c:v>1.5194054440522238</c:v>
                </c:pt>
                <c:pt idx="432">
                  <c:v>1.500410037482425</c:v>
                </c:pt>
                <c:pt idx="433">
                  <c:v>1.5012680525111786</c:v>
                </c:pt>
                <c:pt idx="434">
                  <c:v>1.3646609731886876</c:v>
                </c:pt>
                <c:pt idx="435">
                  <c:v>1.3395218289321376</c:v>
                </c:pt>
                <c:pt idx="436">
                  <c:v>1.0389837465435021</c:v>
                </c:pt>
                <c:pt idx="437">
                  <c:v>1.0641621495551712</c:v>
                </c:pt>
                <c:pt idx="438">
                  <c:v>1.1782276415809847</c:v>
                </c:pt>
                <c:pt idx="439">
                  <c:v>1.3576273223254682</c:v>
                </c:pt>
                <c:pt idx="440">
                  <c:v>1.3772020721905016</c:v>
                </c:pt>
                <c:pt idx="441">
                  <c:v>0.96183247633018498</c:v>
                </c:pt>
                <c:pt idx="442">
                  <c:v>1.141612134483549</c:v>
                </c:pt>
                <c:pt idx="443">
                  <c:v>1.7013177201312493</c:v>
                </c:pt>
                <c:pt idx="444">
                  <c:v>1.6965766604388057</c:v>
                </c:pt>
                <c:pt idx="445">
                  <c:v>1.4760623645567479</c:v>
                </c:pt>
                <c:pt idx="446">
                  <c:v>2.1636840359161611</c:v>
                </c:pt>
                <c:pt idx="447">
                  <c:v>1.7111943934649492</c:v>
                </c:pt>
                <c:pt idx="448">
                  <c:v>1.6015769059998648</c:v>
                </c:pt>
                <c:pt idx="449">
                  <c:v>1.5634068240993924</c:v>
                </c:pt>
                <c:pt idx="450">
                  <c:v>1.4278570868448845</c:v>
                </c:pt>
                <c:pt idx="451">
                  <c:v>1.4653924932017215</c:v>
                </c:pt>
                <c:pt idx="452">
                  <c:v>3.0602009958469272</c:v>
                </c:pt>
                <c:pt idx="453">
                  <c:v>2.3576403795624068</c:v>
                </c:pt>
                <c:pt idx="454">
                  <c:v>1.7658192274522564</c:v>
                </c:pt>
                <c:pt idx="455">
                  <c:v>3.0523603296321675</c:v>
                </c:pt>
                <c:pt idx="456">
                  <c:v>0.75885772521181705</c:v>
                </c:pt>
                <c:pt idx="457">
                  <c:v>2.345202575806324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B-4782-BD34-7F2BF6275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'016C'!$T$11:$U$11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'016C'!$U$14:$U$817</c:f>
              <c:numCache>
                <c:formatCode>0</c:formatCode>
                <c:ptCount val="80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5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5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5</c:v>
                </c:pt>
                <c:pt idx="304">
                  <c:v>3</c:v>
                </c:pt>
                <c:pt idx="305">
                  <c:v>4</c:v>
                </c:pt>
                <c:pt idx="306">
                  <c:v>3</c:v>
                </c:pt>
                <c:pt idx="307">
                  <c:v>3</c:v>
                </c:pt>
                <c:pt idx="308">
                  <c:v>4</c:v>
                </c:pt>
                <c:pt idx="309">
                  <c:v>3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5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5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4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7</c:v>
                </c:pt>
                <c:pt idx="457">
                  <c:v>7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09-4A30-945A-12CE5B8F7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'016C'!$AN$11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'016C'!$AN$14:$AN$817</c:f>
              <c:numCache>
                <c:formatCode>0</c:formatCode>
                <c:ptCount val="804"/>
                <c:pt idx="0">
                  <c:v>2.5040489642184287</c:v>
                </c:pt>
                <c:pt idx="1">
                  <c:v>2.8972693032015084</c:v>
                </c:pt>
                <c:pt idx="2">
                  <c:v>4.7869114877588963</c:v>
                </c:pt>
                <c:pt idx="3">
                  <c:v>4.4128060263653355</c:v>
                </c:pt>
                <c:pt idx="4">
                  <c:v>3.8311676082862491</c:v>
                </c:pt>
                <c:pt idx="5">
                  <c:v>2.4794726930320086</c:v>
                </c:pt>
                <c:pt idx="6">
                  <c:v>2.3374764595103308</c:v>
                </c:pt>
                <c:pt idx="7">
                  <c:v>2.6214689265536264</c:v>
                </c:pt>
                <c:pt idx="8">
                  <c:v>2.3456685499058039</c:v>
                </c:pt>
                <c:pt idx="9">
                  <c:v>2.0207156308850815</c:v>
                </c:pt>
                <c:pt idx="10">
                  <c:v>1.7831450094161754</c:v>
                </c:pt>
                <c:pt idx="11">
                  <c:v>1.6384180790960468</c:v>
                </c:pt>
                <c:pt idx="12">
                  <c:v>1.5756120527306505</c:v>
                </c:pt>
                <c:pt idx="13">
                  <c:v>1.7394538606402978</c:v>
                </c:pt>
                <c:pt idx="14">
                  <c:v>1.5646892655367266</c:v>
                </c:pt>
                <c:pt idx="15">
                  <c:v>2.9928436911487371</c:v>
                </c:pt>
                <c:pt idx="16">
                  <c:v>2.6760828625235487</c:v>
                </c:pt>
                <c:pt idx="17">
                  <c:v>2.3511299435028268</c:v>
                </c:pt>
                <c:pt idx="18">
                  <c:v>1.2260828625235085</c:v>
                </c:pt>
                <c:pt idx="19">
                  <c:v>1.2643126177024242</c:v>
                </c:pt>
                <c:pt idx="20">
                  <c:v>1.0895480225988532</c:v>
                </c:pt>
                <c:pt idx="21">
                  <c:v>3.3096045197739863</c:v>
                </c:pt>
                <c:pt idx="22">
                  <c:v>2.3238229755178952</c:v>
                </c:pt>
                <c:pt idx="23">
                  <c:v>1.00762711864406</c:v>
                </c:pt>
                <c:pt idx="24">
                  <c:v>0.56252354048962872</c:v>
                </c:pt>
                <c:pt idx="25">
                  <c:v>0.72909604519772653</c:v>
                </c:pt>
                <c:pt idx="26">
                  <c:v>0.76186440677961953</c:v>
                </c:pt>
                <c:pt idx="27">
                  <c:v>0.74821092278718426</c:v>
                </c:pt>
                <c:pt idx="28">
                  <c:v>0.54067796610165964</c:v>
                </c:pt>
                <c:pt idx="29">
                  <c:v>0.38502824858754647</c:v>
                </c:pt>
                <c:pt idx="30">
                  <c:v>0.60621468926550637</c:v>
                </c:pt>
                <c:pt idx="31">
                  <c:v>1.5264595103578109</c:v>
                </c:pt>
                <c:pt idx="32">
                  <c:v>0.40960451977396622</c:v>
                </c:pt>
                <c:pt idx="33">
                  <c:v>0.63898305084745999</c:v>
                </c:pt>
                <c:pt idx="34">
                  <c:v>4.2216572504708179</c:v>
                </c:pt>
                <c:pt idx="35">
                  <c:v>3.6290960451977159</c:v>
                </c:pt>
                <c:pt idx="36">
                  <c:v>0.67994350282482641</c:v>
                </c:pt>
                <c:pt idx="37">
                  <c:v>1.6848399246704358</c:v>
                </c:pt>
                <c:pt idx="38">
                  <c:v>0.52156308851220179</c:v>
                </c:pt>
                <c:pt idx="39">
                  <c:v>2.8535781544255707</c:v>
                </c:pt>
                <c:pt idx="40">
                  <c:v>1.0267419962335176</c:v>
                </c:pt>
                <c:pt idx="41">
                  <c:v>0.34952919020714207</c:v>
                </c:pt>
                <c:pt idx="42">
                  <c:v>0.49971751412429327</c:v>
                </c:pt>
                <c:pt idx="43">
                  <c:v>0.87928436911487773</c:v>
                </c:pt>
                <c:pt idx="44">
                  <c:v>0.84651600753292411</c:v>
                </c:pt>
                <c:pt idx="45">
                  <c:v>0.99124293785311346</c:v>
                </c:pt>
                <c:pt idx="46">
                  <c:v>7.0015065913370682</c:v>
                </c:pt>
                <c:pt idx="47">
                  <c:v>7.9285781544255904</c:v>
                </c:pt>
                <c:pt idx="48">
                  <c:v>2.725235404896388</c:v>
                </c:pt>
                <c:pt idx="49">
                  <c:v>2.0862523540489284</c:v>
                </c:pt>
                <c:pt idx="50">
                  <c:v>0.9721280602636555</c:v>
                </c:pt>
                <c:pt idx="51">
                  <c:v>2.6979284369114573</c:v>
                </c:pt>
                <c:pt idx="52">
                  <c:v>1.6411487758944971</c:v>
                </c:pt>
                <c:pt idx="53">
                  <c:v>0.62259887005645287</c:v>
                </c:pt>
                <c:pt idx="54">
                  <c:v>0.64444444444442195</c:v>
                </c:pt>
                <c:pt idx="55">
                  <c:v>0.93935969868170177</c:v>
                </c:pt>
                <c:pt idx="56">
                  <c:v>1.6111111111111156</c:v>
                </c:pt>
                <c:pt idx="57">
                  <c:v>1.3325800376647823</c:v>
                </c:pt>
                <c:pt idx="58">
                  <c:v>1.4390772128059952</c:v>
                </c:pt>
                <c:pt idx="59">
                  <c:v>1.8186440677965796</c:v>
                </c:pt>
                <c:pt idx="60">
                  <c:v>1.7831450094161754</c:v>
                </c:pt>
                <c:pt idx="61">
                  <c:v>1.8322975517890752</c:v>
                </c:pt>
                <c:pt idx="62">
                  <c:v>1.8022598870056332</c:v>
                </c:pt>
                <c:pt idx="63">
                  <c:v>1.8623352165724572</c:v>
                </c:pt>
                <c:pt idx="64">
                  <c:v>1.6274952919020622</c:v>
                </c:pt>
                <c:pt idx="65">
                  <c:v>1.545574387947269</c:v>
                </c:pt>
                <c:pt idx="66">
                  <c:v>1.3762711864406598</c:v>
                </c:pt>
                <c:pt idx="67">
                  <c:v>1.2178907721280352</c:v>
                </c:pt>
                <c:pt idx="68">
                  <c:v>1.1741996233521577</c:v>
                </c:pt>
                <c:pt idx="69">
                  <c:v>1.048587570621426</c:v>
                </c:pt>
                <c:pt idx="70">
                  <c:v>0.99397363465156396</c:v>
                </c:pt>
                <c:pt idx="71">
                  <c:v>1.095009416195815</c:v>
                </c:pt>
                <c:pt idx="72">
                  <c:v>1.0349340866289909</c:v>
                </c:pt>
                <c:pt idx="73">
                  <c:v>1.0048964218455485</c:v>
                </c:pt>
                <c:pt idx="74">
                  <c:v>1.0513182674199375</c:v>
                </c:pt>
                <c:pt idx="75">
                  <c:v>1.0212806026364951</c:v>
                </c:pt>
                <c:pt idx="76">
                  <c:v>1.0103578154425712</c:v>
                </c:pt>
                <c:pt idx="77">
                  <c:v>1.095009416195815</c:v>
                </c:pt>
                <c:pt idx="78">
                  <c:v>2.6815442561205107</c:v>
                </c:pt>
                <c:pt idx="79">
                  <c:v>2.9573446327683328</c:v>
                </c:pt>
                <c:pt idx="80">
                  <c:v>3.9349340866290108</c:v>
                </c:pt>
                <c:pt idx="81">
                  <c:v>2.5723163841807866</c:v>
                </c:pt>
                <c:pt idx="82">
                  <c:v>2.0835216572504778</c:v>
                </c:pt>
                <c:pt idx="83">
                  <c:v>2.3784369114877575</c:v>
                </c:pt>
                <c:pt idx="84">
                  <c:v>2.0043314500941354</c:v>
                </c:pt>
                <c:pt idx="85">
                  <c:v>1.977024482109204</c:v>
                </c:pt>
                <c:pt idx="86">
                  <c:v>2.463088512241062</c:v>
                </c:pt>
                <c:pt idx="87">
                  <c:v>1.6165725047080777</c:v>
                </c:pt>
                <c:pt idx="88">
                  <c:v>2.4248587570621467</c:v>
                </c:pt>
                <c:pt idx="89">
                  <c:v>4.0550847457627199</c:v>
                </c:pt>
                <c:pt idx="90">
                  <c:v>11.845762711864401</c:v>
                </c:pt>
                <c:pt idx="91">
                  <c:v>21.070056497175113</c:v>
                </c:pt>
                <c:pt idx="92">
                  <c:v>20.127966101694899</c:v>
                </c:pt>
                <c:pt idx="93">
                  <c:v>7.3892655367231663</c:v>
                </c:pt>
                <c:pt idx="94">
                  <c:v>10.794444444444443</c:v>
                </c:pt>
                <c:pt idx="95">
                  <c:v>10.687037037037038</c:v>
                </c:pt>
                <c:pt idx="96">
                  <c:v>9.7549591964846183</c:v>
                </c:pt>
                <c:pt idx="97">
                  <c:v>8.8984306340238408</c:v>
                </c:pt>
                <c:pt idx="98">
                  <c:v>6.8940991839296855</c:v>
                </c:pt>
                <c:pt idx="99">
                  <c:v>4.6640301318267374</c:v>
                </c:pt>
                <c:pt idx="100">
                  <c:v>6.1276836158192136</c:v>
                </c:pt>
                <c:pt idx="101">
                  <c:v>3.5062146892655264</c:v>
                </c:pt>
                <c:pt idx="102">
                  <c:v>2.7907721280602353</c:v>
                </c:pt>
                <c:pt idx="103">
                  <c:v>1.9906779661017</c:v>
                </c:pt>
                <c:pt idx="104">
                  <c:v>2.0152542372881199</c:v>
                </c:pt>
                <c:pt idx="105">
                  <c:v>1.8322975517890752</c:v>
                </c:pt>
                <c:pt idx="106">
                  <c:v>1.7722222222221906</c:v>
                </c:pt>
                <c:pt idx="107">
                  <c:v>1.7831450094161754</c:v>
                </c:pt>
                <c:pt idx="108">
                  <c:v>1.8650659133709686</c:v>
                </c:pt>
                <c:pt idx="109">
                  <c:v>1.8432203389830601</c:v>
                </c:pt>
                <c:pt idx="110">
                  <c:v>1.8241054613936023</c:v>
                </c:pt>
                <c:pt idx="111">
                  <c:v>1.848681732580022</c:v>
                </c:pt>
                <c:pt idx="112">
                  <c:v>1.8787193973634642</c:v>
                </c:pt>
                <c:pt idx="113">
                  <c:v>1.8759887005649531</c:v>
                </c:pt>
                <c:pt idx="114">
                  <c:v>1.8841807909604262</c:v>
                </c:pt>
                <c:pt idx="115">
                  <c:v>1.8896421845574489</c:v>
                </c:pt>
                <c:pt idx="116">
                  <c:v>1.8896421845574489</c:v>
                </c:pt>
                <c:pt idx="117">
                  <c:v>1.8377589453860375</c:v>
                </c:pt>
                <c:pt idx="118">
                  <c:v>1.9824858757061663</c:v>
                </c:pt>
                <c:pt idx="119">
                  <c:v>2.1790960451977064</c:v>
                </c:pt>
                <c:pt idx="120">
                  <c:v>1.9961393596986619</c:v>
                </c:pt>
                <c:pt idx="121">
                  <c:v>1.9797551789077155</c:v>
                </c:pt>
                <c:pt idx="122">
                  <c:v>2.0534839924670352</c:v>
                </c:pt>
                <c:pt idx="123">
                  <c:v>2.3620527306967505</c:v>
                </c:pt>
                <c:pt idx="124">
                  <c:v>1.9551789077212349</c:v>
                </c:pt>
                <c:pt idx="125">
                  <c:v>2.2446327683615532</c:v>
                </c:pt>
                <c:pt idx="126">
                  <c:v>2.0917137476459509</c:v>
                </c:pt>
                <c:pt idx="127">
                  <c:v>2.1736346516007443</c:v>
                </c:pt>
                <c:pt idx="128">
                  <c:v>2.0534839924670352</c:v>
                </c:pt>
                <c:pt idx="129">
                  <c:v>2.0097928436911578</c:v>
                </c:pt>
                <c:pt idx="130">
                  <c:v>2.0616760828625087</c:v>
                </c:pt>
                <c:pt idx="131">
                  <c:v>2.0725988700564932</c:v>
                </c:pt>
                <c:pt idx="132">
                  <c:v>1.9934086629001504</c:v>
                </c:pt>
                <c:pt idx="133">
                  <c:v>2.0343691148775775</c:v>
                </c:pt>
                <c:pt idx="134">
                  <c:v>2.0480225988700127</c:v>
                </c:pt>
                <c:pt idx="135">
                  <c:v>2.1927495291902019</c:v>
                </c:pt>
                <c:pt idx="136">
                  <c:v>2.4166666666666732</c:v>
                </c:pt>
                <c:pt idx="137">
                  <c:v>2.200941619585675</c:v>
                </c:pt>
                <c:pt idx="138">
                  <c:v>2.0862523540489284</c:v>
                </c:pt>
                <c:pt idx="139">
                  <c:v>2.037099811676089</c:v>
                </c:pt>
                <c:pt idx="140">
                  <c:v>2.1627118644067598</c:v>
                </c:pt>
                <c:pt idx="141">
                  <c:v>2.372975517890735</c:v>
                </c:pt>
                <c:pt idx="142">
                  <c:v>2.3265536723163458</c:v>
                </c:pt>
                <c:pt idx="143">
                  <c:v>2.2419020715630418</c:v>
                </c:pt>
                <c:pt idx="144">
                  <c:v>2.2637476459510109</c:v>
                </c:pt>
                <c:pt idx="145">
                  <c:v>2.2282485875706066</c:v>
                </c:pt>
                <c:pt idx="146">
                  <c:v>2.1790960451977064</c:v>
                </c:pt>
                <c:pt idx="147">
                  <c:v>2.0999058380414244</c:v>
                </c:pt>
                <c:pt idx="148">
                  <c:v>2.0807909604519663</c:v>
                </c:pt>
                <c:pt idx="149">
                  <c:v>2.2364406779660797</c:v>
                </c:pt>
                <c:pt idx="150">
                  <c:v>2.1900188323916905</c:v>
                </c:pt>
                <c:pt idx="151">
                  <c:v>2.2774011299435064</c:v>
                </c:pt>
                <c:pt idx="152">
                  <c:v>2.2419020715630418</c:v>
                </c:pt>
                <c:pt idx="153">
                  <c:v>2.1845574387947284</c:v>
                </c:pt>
                <c:pt idx="154">
                  <c:v>2.2719397363464839</c:v>
                </c:pt>
                <c:pt idx="155">
                  <c:v>2.4357815442561312</c:v>
                </c:pt>
                <c:pt idx="156">
                  <c:v>2.2992467043314151</c:v>
                </c:pt>
                <c:pt idx="157">
                  <c:v>2.3920903954801931</c:v>
                </c:pt>
                <c:pt idx="158">
                  <c:v>2.547740112994306</c:v>
                </c:pt>
                <c:pt idx="159">
                  <c:v>2.4275894538605973</c:v>
                </c:pt>
                <c:pt idx="160">
                  <c:v>2.3238229755178952</c:v>
                </c:pt>
                <c:pt idx="161">
                  <c:v>2.2391713747645912</c:v>
                </c:pt>
                <c:pt idx="162">
                  <c:v>2.1818267419962174</c:v>
                </c:pt>
                <c:pt idx="163">
                  <c:v>2.3483992467043153</c:v>
                </c:pt>
                <c:pt idx="164">
                  <c:v>2.38389830508472</c:v>
                </c:pt>
                <c:pt idx="165">
                  <c:v>2.2746704331449954</c:v>
                </c:pt>
                <c:pt idx="166">
                  <c:v>2.1900188323916905</c:v>
                </c:pt>
                <c:pt idx="167">
                  <c:v>2.2774011299435064</c:v>
                </c:pt>
                <c:pt idx="168">
                  <c:v>2.1217514124293331</c:v>
                </c:pt>
                <c:pt idx="169">
                  <c:v>2.1709039548022333</c:v>
                </c:pt>
                <c:pt idx="170">
                  <c:v>2.5095103578154512</c:v>
                </c:pt>
                <c:pt idx="171">
                  <c:v>2.6870056497174728</c:v>
                </c:pt>
                <c:pt idx="172">
                  <c:v>2.6706214689265266</c:v>
                </c:pt>
                <c:pt idx="173">
                  <c:v>2.7115819209039533</c:v>
                </c:pt>
                <c:pt idx="174">
                  <c:v>2.6160075329566639</c:v>
                </c:pt>
                <c:pt idx="175">
                  <c:v>2.6515065913370686</c:v>
                </c:pt>
                <c:pt idx="176">
                  <c:v>2.6023540489642287</c:v>
                </c:pt>
                <c:pt idx="177">
                  <c:v>2.4903954802259936</c:v>
                </c:pt>
                <c:pt idx="178">
                  <c:v>2.6596986817325421</c:v>
                </c:pt>
                <c:pt idx="179">
                  <c:v>2.7170433145009154</c:v>
                </c:pt>
                <c:pt idx="180">
                  <c:v>2.8262711864406396</c:v>
                </c:pt>
                <c:pt idx="181">
                  <c:v>2.9573446327683328</c:v>
                </c:pt>
                <c:pt idx="182">
                  <c:v>2.9955743879472485</c:v>
                </c:pt>
                <c:pt idx="183">
                  <c:v>3.0174199623352176</c:v>
                </c:pt>
                <c:pt idx="184">
                  <c:v>3.0338041431261642</c:v>
                </c:pt>
                <c:pt idx="185">
                  <c:v>3.0747645951035305</c:v>
                </c:pt>
                <c:pt idx="186">
                  <c:v>3.0884180790960265</c:v>
                </c:pt>
                <c:pt idx="187">
                  <c:v>3.0611111111110954</c:v>
                </c:pt>
                <c:pt idx="188">
                  <c:v>3.0092278719397445</c:v>
                </c:pt>
                <c:pt idx="189">
                  <c:v>2.9764595103577909</c:v>
                </c:pt>
                <c:pt idx="190">
                  <c:v>2.9655367231638063</c:v>
                </c:pt>
                <c:pt idx="191">
                  <c:v>3.0365348399246752</c:v>
                </c:pt>
                <c:pt idx="192">
                  <c:v>3.1430320150658888</c:v>
                </c:pt>
                <c:pt idx="193">
                  <c:v>3.2358757062146659</c:v>
                </c:pt>
                <c:pt idx="194">
                  <c:v>3.2850282485875666</c:v>
                </c:pt>
                <c:pt idx="195">
                  <c:v>3.3205273069679708</c:v>
                </c:pt>
                <c:pt idx="196">
                  <c:v>3.1976459510357507</c:v>
                </c:pt>
                <c:pt idx="197">
                  <c:v>3.1239171374764303</c:v>
                </c:pt>
                <c:pt idx="198">
                  <c:v>3.1184557438794687</c:v>
                </c:pt>
                <c:pt idx="199">
                  <c:v>3.1730696798493305</c:v>
                </c:pt>
                <c:pt idx="200">
                  <c:v>3.091148775894538</c:v>
                </c:pt>
                <c:pt idx="201">
                  <c:v>3.1348399246704148</c:v>
                </c:pt>
                <c:pt idx="202">
                  <c:v>3.2031073446327731</c:v>
                </c:pt>
                <c:pt idx="203">
                  <c:v>3.1921845574387886</c:v>
                </c:pt>
                <c:pt idx="204">
                  <c:v>3.2167608286252083</c:v>
                </c:pt>
                <c:pt idx="205">
                  <c:v>3.2795668549905437</c:v>
                </c:pt>
                <c:pt idx="206">
                  <c:v>3.3123352165724973</c:v>
                </c:pt>
                <c:pt idx="207">
                  <c:v>3.2904896421845282</c:v>
                </c:pt>
                <c:pt idx="208">
                  <c:v>3.3314500941619554</c:v>
                </c:pt>
                <c:pt idx="209">
                  <c:v>3.3532956685498641</c:v>
                </c:pt>
                <c:pt idx="210">
                  <c:v>3.7383239171374711</c:v>
                </c:pt>
                <c:pt idx="211">
                  <c:v>3.9786252354048885</c:v>
                </c:pt>
                <c:pt idx="212">
                  <c:v>3.5444444444444416</c:v>
                </c:pt>
                <c:pt idx="213">
                  <c:v>3.5553672316384271</c:v>
                </c:pt>
                <c:pt idx="214">
                  <c:v>3.5362523540489685</c:v>
                </c:pt>
                <c:pt idx="215">
                  <c:v>3.5089453860640378</c:v>
                </c:pt>
                <c:pt idx="216">
                  <c:v>3.5499058380414041</c:v>
                </c:pt>
                <c:pt idx="217">
                  <c:v>3.4816384180791062</c:v>
                </c:pt>
                <c:pt idx="218">
                  <c:v>3.5499058380414041</c:v>
                </c:pt>
                <c:pt idx="219">
                  <c:v>3.5471751412428927</c:v>
                </c:pt>
                <c:pt idx="220">
                  <c:v>3.61271186440674</c:v>
                </c:pt>
                <c:pt idx="221">
                  <c:v>3.5526365348399156</c:v>
                </c:pt>
                <c:pt idx="222">
                  <c:v>3.5417137476459302</c:v>
                </c:pt>
                <c:pt idx="223">
                  <c:v>3.6072504708097775</c:v>
                </c:pt>
                <c:pt idx="224">
                  <c:v>3.5908662900188308</c:v>
                </c:pt>
                <c:pt idx="225">
                  <c:v>3.694632768361533</c:v>
                </c:pt>
                <c:pt idx="226">
                  <c:v>3.7192090395480131</c:v>
                </c:pt>
                <c:pt idx="227">
                  <c:v>3.7028248587570665</c:v>
                </c:pt>
                <c:pt idx="228">
                  <c:v>3.6564030131826781</c:v>
                </c:pt>
                <c:pt idx="229">
                  <c:v>3.6919020715630819</c:v>
                </c:pt>
                <c:pt idx="230">
                  <c:v>3.7137476459509902</c:v>
                </c:pt>
                <c:pt idx="231">
                  <c:v>3.8229755178907752</c:v>
                </c:pt>
                <c:pt idx="232">
                  <c:v>3.9076271186440197</c:v>
                </c:pt>
                <c:pt idx="233">
                  <c:v>3.9731638418078665</c:v>
                </c:pt>
                <c:pt idx="234">
                  <c:v>4.0277777777777279</c:v>
                </c:pt>
                <c:pt idx="235">
                  <c:v>4.0441619585687354</c:v>
                </c:pt>
                <c:pt idx="236">
                  <c:v>4.1342749529190019</c:v>
                </c:pt>
                <c:pt idx="237">
                  <c:v>4.2243879472692676</c:v>
                </c:pt>
                <c:pt idx="238">
                  <c:v>4.298116760828588</c:v>
                </c:pt>
                <c:pt idx="239">
                  <c:v>4.380037664783381</c:v>
                </c:pt>
                <c:pt idx="240">
                  <c:v>4.40188323917135</c:v>
                </c:pt>
                <c:pt idx="241">
                  <c:v>4.380037664783381</c:v>
                </c:pt>
                <c:pt idx="242">
                  <c:v>4.3445386064029776</c:v>
                </c:pt>
                <c:pt idx="243">
                  <c:v>4.3390772128060151</c:v>
                </c:pt>
                <c:pt idx="244">
                  <c:v>4.2762711864406793</c:v>
                </c:pt>
                <c:pt idx="245">
                  <c:v>4.2025423728813607</c:v>
                </c:pt>
                <c:pt idx="246">
                  <c:v>4.1834274952919017</c:v>
                </c:pt>
                <c:pt idx="247">
                  <c:v>4.2844632768361528</c:v>
                </c:pt>
                <c:pt idx="248">
                  <c:v>4.5548022598870128</c:v>
                </c:pt>
                <c:pt idx="249">
                  <c:v>4.500188323917091</c:v>
                </c:pt>
                <c:pt idx="250">
                  <c:v>4.4346516007533046</c:v>
                </c:pt>
                <c:pt idx="251">
                  <c:v>4.3063088512240615</c:v>
                </c:pt>
                <c:pt idx="252">
                  <c:v>4.3718455743879083</c:v>
                </c:pt>
                <c:pt idx="253">
                  <c:v>4.3827683615818938</c:v>
                </c:pt>
                <c:pt idx="254">
                  <c:v>4.4564971751412132</c:v>
                </c:pt>
                <c:pt idx="255">
                  <c:v>4.380037664783381</c:v>
                </c:pt>
                <c:pt idx="256">
                  <c:v>4.4182674199622971</c:v>
                </c:pt>
                <c:pt idx="257">
                  <c:v>4.508380414312624</c:v>
                </c:pt>
                <c:pt idx="258">
                  <c:v>4.4728813559321594</c:v>
                </c:pt>
                <c:pt idx="259">
                  <c:v>4.4373822975517552</c:v>
                </c:pt>
                <c:pt idx="260">
                  <c:v>4.4564971751412132</c:v>
                </c:pt>
                <c:pt idx="261">
                  <c:v>4.5138418079095857</c:v>
                </c:pt>
                <c:pt idx="262">
                  <c:v>4.5029190207156011</c:v>
                </c:pt>
                <c:pt idx="263">
                  <c:v>4.4646892655366859</c:v>
                </c:pt>
                <c:pt idx="264">
                  <c:v>4.5029190207156011</c:v>
                </c:pt>
                <c:pt idx="265">
                  <c:v>4.6066854990583641</c:v>
                </c:pt>
                <c:pt idx="266">
                  <c:v>4.5138418079095857</c:v>
                </c:pt>
                <c:pt idx="267">
                  <c:v>4.5629943502824863</c:v>
                </c:pt>
                <c:pt idx="268">
                  <c:v>4.6285310734463332</c:v>
                </c:pt>
                <c:pt idx="269">
                  <c:v>4.5930320150658686</c:v>
                </c:pt>
                <c:pt idx="270">
                  <c:v>4.6066854990583641</c:v>
                </c:pt>
                <c:pt idx="271">
                  <c:v>4.6339924670432957</c:v>
                </c:pt>
                <c:pt idx="272">
                  <c:v>4.6531073446327529</c:v>
                </c:pt>
                <c:pt idx="273">
                  <c:v>4.69406779661018</c:v>
                </c:pt>
                <c:pt idx="274">
                  <c:v>4.7049905838041042</c:v>
                </c:pt>
                <c:pt idx="275">
                  <c:v>4.7022598870056536</c:v>
                </c:pt>
                <c:pt idx="276">
                  <c:v>4.7705273069679501</c:v>
                </c:pt>
                <c:pt idx="277">
                  <c:v>4.8087570621468663</c:v>
                </c:pt>
                <c:pt idx="278">
                  <c:v>4.8442561205272705</c:v>
                </c:pt>
                <c:pt idx="279">
                  <c:v>4.9289077212805754</c:v>
                </c:pt>
                <c:pt idx="280">
                  <c:v>4.9097928436911165</c:v>
                </c:pt>
                <c:pt idx="281">
                  <c:v>4.7841807909604466</c:v>
                </c:pt>
                <c:pt idx="282">
                  <c:v>4.8852165725046977</c:v>
                </c:pt>
                <c:pt idx="283">
                  <c:v>4.8988700564971319</c:v>
                </c:pt>
                <c:pt idx="284">
                  <c:v>4.8961393596986822</c:v>
                </c:pt>
                <c:pt idx="285">
                  <c:v>4.8879472693032096</c:v>
                </c:pt>
                <c:pt idx="286">
                  <c:v>4.8742937853107131</c:v>
                </c:pt>
                <c:pt idx="287">
                  <c:v>4.8934086629001712</c:v>
                </c:pt>
                <c:pt idx="288">
                  <c:v>4.9480225988700326</c:v>
                </c:pt>
                <c:pt idx="289">
                  <c:v>4.8688323917137506</c:v>
                </c:pt>
                <c:pt idx="290">
                  <c:v>4.855178907721255</c:v>
                </c:pt>
                <c:pt idx="291">
                  <c:v>4.8087570621468663</c:v>
                </c:pt>
                <c:pt idx="292">
                  <c:v>4.8032956685499038</c:v>
                </c:pt>
                <c:pt idx="293">
                  <c:v>4.7432203389830194</c:v>
                </c:pt>
                <c:pt idx="294">
                  <c:v>4.7377589453860578</c:v>
                </c:pt>
                <c:pt idx="295">
                  <c:v>4.6640301318267374</c:v>
                </c:pt>
                <c:pt idx="296">
                  <c:v>3.5681104833646913</c:v>
                </c:pt>
                <c:pt idx="297">
                  <c:v>3.7610797237915699</c:v>
                </c:pt>
                <c:pt idx="298">
                  <c:v>4.6531073446327733</c:v>
                </c:pt>
                <c:pt idx="299">
                  <c:v>5.4996233521656768</c:v>
                </c:pt>
                <c:pt idx="300">
                  <c:v>5.4231638418079067</c:v>
                </c:pt>
                <c:pt idx="301">
                  <c:v>3.5499058380414041</c:v>
                </c:pt>
                <c:pt idx="302">
                  <c:v>5.1309792843690776</c:v>
                </c:pt>
                <c:pt idx="303">
                  <c:v>5.7057909604519761</c:v>
                </c:pt>
                <c:pt idx="304">
                  <c:v>6.2505649717513734</c:v>
                </c:pt>
                <c:pt idx="305">
                  <c:v>4.8715630885122225</c:v>
                </c:pt>
                <c:pt idx="306">
                  <c:v>7.4766478342749423</c:v>
                </c:pt>
                <c:pt idx="307">
                  <c:v>8.6126177024481834</c:v>
                </c:pt>
                <c:pt idx="308">
                  <c:v>6.6119271814186895</c:v>
                </c:pt>
                <c:pt idx="309">
                  <c:v>11.359698681732542</c:v>
                </c:pt>
                <c:pt idx="310">
                  <c:v>8.6799748901443703</c:v>
                </c:pt>
                <c:pt idx="311">
                  <c:v>9.1587570621468668</c:v>
                </c:pt>
                <c:pt idx="312">
                  <c:v>9.5792843691148573</c:v>
                </c:pt>
                <c:pt idx="313">
                  <c:v>10.054425612052711</c:v>
                </c:pt>
                <c:pt idx="314">
                  <c:v>10.207344632768335</c:v>
                </c:pt>
                <c:pt idx="315">
                  <c:v>10.910043942247336</c:v>
                </c:pt>
                <c:pt idx="316">
                  <c:v>11.727432517263011</c:v>
                </c:pt>
                <c:pt idx="317">
                  <c:v>12.266290018832391</c:v>
                </c:pt>
                <c:pt idx="318">
                  <c:v>12.717765222849975</c:v>
                </c:pt>
                <c:pt idx="319">
                  <c:v>10.205979284369096</c:v>
                </c:pt>
                <c:pt idx="320">
                  <c:v>11.268220338983049</c:v>
                </c:pt>
                <c:pt idx="321">
                  <c:v>11.877165725047067</c:v>
                </c:pt>
                <c:pt idx="322">
                  <c:v>12.798775894538599</c:v>
                </c:pt>
                <c:pt idx="323">
                  <c:v>13.567467043314494</c:v>
                </c:pt>
                <c:pt idx="324">
                  <c:v>13.596139359698682</c:v>
                </c:pt>
                <c:pt idx="325">
                  <c:v>13.809133709981168</c:v>
                </c:pt>
                <c:pt idx="326">
                  <c:v>17.594789704959179</c:v>
                </c:pt>
                <c:pt idx="327">
                  <c:v>17.889704959196461</c:v>
                </c:pt>
                <c:pt idx="328">
                  <c:v>17.623917137476429</c:v>
                </c:pt>
                <c:pt idx="329">
                  <c:v>14.988794726930317</c:v>
                </c:pt>
                <c:pt idx="330">
                  <c:v>18.535969868173261</c:v>
                </c:pt>
                <c:pt idx="331">
                  <c:v>17.958882611424968</c:v>
                </c:pt>
                <c:pt idx="332">
                  <c:v>18.889139987445045</c:v>
                </c:pt>
                <c:pt idx="333">
                  <c:v>16.558945386064018</c:v>
                </c:pt>
                <c:pt idx="334">
                  <c:v>15.310106716886347</c:v>
                </c:pt>
                <c:pt idx="335">
                  <c:v>15.796170747018207</c:v>
                </c:pt>
                <c:pt idx="336">
                  <c:v>15.535844318895164</c:v>
                </c:pt>
                <c:pt idx="337">
                  <c:v>15.421155053358413</c:v>
                </c:pt>
                <c:pt idx="338">
                  <c:v>15.544946641556786</c:v>
                </c:pt>
                <c:pt idx="339">
                  <c:v>15.180853735090997</c:v>
                </c:pt>
                <c:pt idx="340">
                  <c:v>14.647457627118641</c:v>
                </c:pt>
                <c:pt idx="341">
                  <c:v>14.030320150659129</c:v>
                </c:pt>
                <c:pt idx="342">
                  <c:v>14.205084745762681</c:v>
                </c:pt>
                <c:pt idx="343">
                  <c:v>13.748148148148156</c:v>
                </c:pt>
                <c:pt idx="344">
                  <c:v>13.056371625863152</c:v>
                </c:pt>
                <c:pt idx="345">
                  <c:v>12.626741996233497</c:v>
                </c:pt>
                <c:pt idx="346">
                  <c:v>12.701381042058989</c:v>
                </c:pt>
                <c:pt idx="347">
                  <c:v>13.123728813559319</c:v>
                </c:pt>
                <c:pt idx="348">
                  <c:v>12.989014438166985</c:v>
                </c:pt>
                <c:pt idx="349">
                  <c:v>12.351851851851848</c:v>
                </c:pt>
                <c:pt idx="350">
                  <c:v>12.426490897677335</c:v>
                </c:pt>
                <c:pt idx="351">
                  <c:v>13.600690521029476</c:v>
                </c:pt>
                <c:pt idx="352">
                  <c:v>12.919836785938477</c:v>
                </c:pt>
                <c:pt idx="353">
                  <c:v>12.603075957313228</c:v>
                </c:pt>
                <c:pt idx="354">
                  <c:v>9.8974105461393531</c:v>
                </c:pt>
                <c:pt idx="355">
                  <c:v>13.453232893910835</c:v>
                </c:pt>
                <c:pt idx="356">
                  <c:v>13.54243565599497</c:v>
                </c:pt>
                <c:pt idx="357">
                  <c:v>13.15103578154423</c:v>
                </c:pt>
                <c:pt idx="358">
                  <c:v>10.535028248587556</c:v>
                </c:pt>
                <c:pt idx="359">
                  <c:v>10.600564971751403</c:v>
                </c:pt>
                <c:pt idx="360">
                  <c:v>10.735734463276833</c:v>
                </c:pt>
                <c:pt idx="361">
                  <c:v>10.17730696798491</c:v>
                </c:pt>
                <c:pt idx="362">
                  <c:v>9.8086629001883097</c:v>
                </c:pt>
                <c:pt idx="363">
                  <c:v>9.4482109227871849</c:v>
                </c:pt>
                <c:pt idx="364">
                  <c:v>9.487806026365325</c:v>
                </c:pt>
                <c:pt idx="365">
                  <c:v>9.5710922787193748</c:v>
                </c:pt>
                <c:pt idx="366">
                  <c:v>9.1751412429378441</c:v>
                </c:pt>
                <c:pt idx="367">
                  <c:v>9.2352165725046973</c:v>
                </c:pt>
                <c:pt idx="368">
                  <c:v>9.1123352165725056</c:v>
                </c:pt>
                <c:pt idx="369">
                  <c:v>9.2502354048964186</c:v>
                </c:pt>
                <c:pt idx="370">
                  <c:v>9.1014124293785237</c:v>
                </c:pt>
                <c:pt idx="371">
                  <c:v>9.1928907721280453</c:v>
                </c:pt>
                <c:pt idx="372">
                  <c:v>9.382674199623338</c:v>
                </c:pt>
                <c:pt idx="373">
                  <c:v>9.4345574387947178</c:v>
                </c:pt>
                <c:pt idx="374">
                  <c:v>9.4331920903954636</c:v>
                </c:pt>
                <c:pt idx="375">
                  <c:v>9.3335216572504685</c:v>
                </c:pt>
                <c:pt idx="376">
                  <c:v>9.3362523540489484</c:v>
                </c:pt>
                <c:pt idx="377">
                  <c:v>9.5642655367231573</c:v>
                </c:pt>
                <c:pt idx="378">
                  <c:v>9.6393596986817336</c:v>
                </c:pt>
                <c:pt idx="379">
                  <c:v>9.9315442561205316</c:v>
                </c:pt>
                <c:pt idx="380">
                  <c:v>9.6120527306968011</c:v>
                </c:pt>
                <c:pt idx="381">
                  <c:v>9.5328625235404871</c:v>
                </c:pt>
                <c:pt idx="382">
                  <c:v>9.4973634651600545</c:v>
                </c:pt>
                <c:pt idx="383">
                  <c:v>9.5314971751412312</c:v>
                </c:pt>
                <c:pt idx="384">
                  <c:v>9.2161016949152401</c:v>
                </c:pt>
                <c:pt idx="385">
                  <c:v>8.97033898305083</c:v>
                </c:pt>
                <c:pt idx="386">
                  <c:v>8.8433615819209042</c:v>
                </c:pt>
                <c:pt idx="387">
                  <c:v>9.0003766478342726</c:v>
                </c:pt>
                <c:pt idx="388">
                  <c:v>9.0345103578154209</c:v>
                </c:pt>
                <c:pt idx="389">
                  <c:v>8.9307438794726881</c:v>
                </c:pt>
                <c:pt idx="390">
                  <c:v>9.072740112994337</c:v>
                </c:pt>
                <c:pt idx="391">
                  <c:v>8.8406308851223905</c:v>
                </c:pt>
                <c:pt idx="392">
                  <c:v>8.6030602636534841</c:v>
                </c:pt>
                <c:pt idx="393">
                  <c:v>8.1743408662900006</c:v>
                </c:pt>
                <c:pt idx="394">
                  <c:v>8.2753766478342516</c:v>
                </c:pt>
                <c:pt idx="395">
                  <c:v>8.5197740112994378</c:v>
                </c:pt>
                <c:pt idx="396">
                  <c:v>8.289030131826717</c:v>
                </c:pt>
                <c:pt idx="397">
                  <c:v>8.1402071563088523</c:v>
                </c:pt>
                <c:pt idx="398">
                  <c:v>7.5312617702448046</c:v>
                </c:pt>
                <c:pt idx="399">
                  <c:v>6.9455273069679802</c:v>
                </c:pt>
                <c:pt idx="400">
                  <c:v>6.3775423728813596</c:v>
                </c:pt>
                <c:pt idx="401">
                  <c:v>6.4458097928436873</c:v>
                </c:pt>
                <c:pt idx="402">
                  <c:v>7.5408192090395332</c:v>
                </c:pt>
                <c:pt idx="403">
                  <c:v>8.4214689265536666</c:v>
                </c:pt>
                <c:pt idx="404">
                  <c:v>7.7101224105461421</c:v>
                </c:pt>
                <c:pt idx="405">
                  <c:v>7.6855461393596922</c:v>
                </c:pt>
                <c:pt idx="406">
                  <c:v>7.8125235404896181</c:v>
                </c:pt>
                <c:pt idx="407">
                  <c:v>8.2303201506591179</c:v>
                </c:pt>
                <c:pt idx="408">
                  <c:v>8.1606873822975334</c:v>
                </c:pt>
                <c:pt idx="409">
                  <c:v>8.5197740112994378</c:v>
                </c:pt>
                <c:pt idx="410">
                  <c:v>8.7518832391713506</c:v>
                </c:pt>
                <c:pt idx="411">
                  <c:v>9.098681732580042</c:v>
                </c:pt>
                <c:pt idx="412">
                  <c:v>9.1819679849340901</c:v>
                </c:pt>
                <c:pt idx="413">
                  <c:v>9.3171374764594912</c:v>
                </c:pt>
                <c:pt idx="414">
                  <c:v>8.9225517890772146</c:v>
                </c:pt>
                <c:pt idx="415">
                  <c:v>8.4501412429378533</c:v>
                </c:pt>
                <c:pt idx="416">
                  <c:v>8.7682674199623278</c:v>
                </c:pt>
                <c:pt idx="417">
                  <c:v>8.1443032015065899</c:v>
                </c:pt>
                <c:pt idx="418">
                  <c:v>7.8097928436911372</c:v>
                </c:pt>
                <c:pt idx="419">
                  <c:v>7.3496704331449854</c:v>
                </c:pt>
                <c:pt idx="420">
                  <c:v>6.9346045197739974</c:v>
                </c:pt>
                <c:pt idx="421">
                  <c:v>6.4403483992466954</c:v>
                </c:pt>
                <c:pt idx="422">
                  <c:v>6.2628531073446139</c:v>
                </c:pt>
                <c:pt idx="423">
                  <c:v>5.8546139359698719</c:v>
                </c:pt>
                <c:pt idx="424">
                  <c:v>6.1836629001883008</c:v>
                </c:pt>
                <c:pt idx="425">
                  <c:v>5.7494821092278539</c:v>
                </c:pt>
                <c:pt idx="426">
                  <c:v>4.9698681732580026</c:v>
                </c:pt>
                <c:pt idx="427">
                  <c:v>5.21016949152542</c:v>
                </c:pt>
                <c:pt idx="428">
                  <c:v>4.859274952919022</c:v>
                </c:pt>
                <c:pt idx="429">
                  <c:v>4.8319679849340913</c:v>
                </c:pt>
                <c:pt idx="430">
                  <c:v>4.8920433145009445</c:v>
                </c:pt>
                <c:pt idx="431">
                  <c:v>5.0804613935969822</c:v>
                </c:pt>
                <c:pt idx="432">
                  <c:v>5.3180320150658877</c:v>
                </c:pt>
                <c:pt idx="433">
                  <c:v>5.3316854990583842</c:v>
                </c:pt>
                <c:pt idx="434">
                  <c:v>5.2019774011299464</c:v>
                </c:pt>
                <c:pt idx="435">
                  <c:v>5.0367702448210734</c:v>
                </c:pt>
                <c:pt idx="436">
                  <c:v>4.9466572504708077</c:v>
                </c:pt>
                <c:pt idx="437">
                  <c:v>5.0080979284368876</c:v>
                </c:pt>
                <c:pt idx="438">
                  <c:v>4.670856873822955</c:v>
                </c:pt>
                <c:pt idx="439">
                  <c:v>4.549340866290021</c:v>
                </c:pt>
                <c:pt idx="440">
                  <c:v>4.4756120527307006</c:v>
                </c:pt>
                <c:pt idx="441">
                  <c:v>5.6798493408662711</c:v>
                </c:pt>
                <c:pt idx="442">
                  <c:v>4.9958097928436773</c:v>
                </c:pt>
                <c:pt idx="443">
                  <c:v>4.505649717514113</c:v>
                </c:pt>
                <c:pt idx="444">
                  <c:v>4.8005649717513936</c:v>
                </c:pt>
                <c:pt idx="445">
                  <c:v>6.3311205273069708</c:v>
                </c:pt>
                <c:pt idx="446">
                  <c:v>5.1978813559321795</c:v>
                </c:pt>
                <c:pt idx="447">
                  <c:v>5.150094161958565</c:v>
                </c:pt>
                <c:pt idx="448">
                  <c:v>5.166478342749512</c:v>
                </c:pt>
                <c:pt idx="449">
                  <c:v>4.9671374764594907</c:v>
                </c:pt>
                <c:pt idx="450">
                  <c:v>5.3016478342749416</c:v>
                </c:pt>
                <c:pt idx="451">
                  <c:v>5.1801318267419774</c:v>
                </c:pt>
                <c:pt idx="452">
                  <c:v>6.6410546139359417</c:v>
                </c:pt>
                <c:pt idx="453">
                  <c:v>9.6912429378530849</c:v>
                </c:pt>
                <c:pt idx="454">
                  <c:v>14.151836158192094</c:v>
                </c:pt>
                <c:pt idx="455">
                  <c:v>15.431167608286238</c:v>
                </c:pt>
                <c:pt idx="456">
                  <c:v>13.32033898305084</c:v>
                </c:pt>
                <c:pt idx="457">
                  <c:v>14.622881355932199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F6-4177-B0A1-CF7B328E3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'016C'!$AJ$12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'016C'!$AJ$14:$AJ$817</c:f>
              <c:numCache>
                <c:formatCode>0</c:formatCode>
                <c:ptCount val="804"/>
                <c:pt idx="93">
                  <c:v>35.66319112626072</c:v>
                </c:pt>
                <c:pt idx="94">
                  <c:v>37.9295748774949</c:v>
                </c:pt>
                <c:pt idx="95">
                  <c:v>37.801193875259507</c:v>
                </c:pt>
                <c:pt idx="96">
                  <c:v>37.180093272710842</c:v>
                </c:pt>
                <c:pt idx="97">
                  <c:v>36.545383669290182</c:v>
                </c:pt>
                <c:pt idx="98">
                  <c:v>34.856335007568944</c:v>
                </c:pt>
                <c:pt idx="99">
                  <c:v>32.170691457431715</c:v>
                </c:pt>
                <c:pt idx="456">
                  <c:v>31</c:v>
                </c:pt>
                <c:pt idx="457">
                  <c:v>31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2-473A-9998-8E802A6BC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'016C'!$AE$11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'016C'!$AE$14:$AE$817</c:f>
              <c:numCache>
                <c:formatCode>0</c:formatCode>
                <c:ptCount val="804"/>
                <c:pt idx="0">
                  <c:v>250.40489642184289</c:v>
                </c:pt>
                <c:pt idx="1">
                  <c:v>289.72693032015087</c:v>
                </c:pt>
                <c:pt idx="2">
                  <c:v>478.69114877588964</c:v>
                </c:pt>
                <c:pt idx="3">
                  <c:v>441.2806026365335</c:v>
                </c:pt>
                <c:pt idx="4">
                  <c:v>383.11676082862493</c:v>
                </c:pt>
                <c:pt idx="5">
                  <c:v>247.94726930320084</c:v>
                </c:pt>
                <c:pt idx="6">
                  <c:v>233.74764595103306</c:v>
                </c:pt>
                <c:pt idx="7">
                  <c:v>262.14689265536265</c:v>
                </c:pt>
                <c:pt idx="8">
                  <c:v>234.5668549905804</c:v>
                </c:pt>
                <c:pt idx="9">
                  <c:v>202.07156308850816</c:v>
                </c:pt>
                <c:pt idx="10">
                  <c:v>178.31450094161752</c:v>
                </c:pt>
                <c:pt idx="11">
                  <c:v>163.84180790960468</c:v>
                </c:pt>
                <c:pt idx="12">
                  <c:v>157.56120527306504</c:v>
                </c:pt>
                <c:pt idx="13">
                  <c:v>173.94538606402978</c:v>
                </c:pt>
                <c:pt idx="14">
                  <c:v>156.46892655367267</c:v>
                </c:pt>
                <c:pt idx="15">
                  <c:v>299.2843691148737</c:v>
                </c:pt>
                <c:pt idx="16">
                  <c:v>267.60828625235484</c:v>
                </c:pt>
                <c:pt idx="17">
                  <c:v>235.11299435028269</c:v>
                </c:pt>
                <c:pt idx="18">
                  <c:v>122.60828625235085</c:v>
                </c:pt>
                <c:pt idx="19">
                  <c:v>126.43126177024241</c:v>
                </c:pt>
                <c:pt idx="20">
                  <c:v>108.95480225988531</c:v>
                </c:pt>
                <c:pt idx="21">
                  <c:v>330.96045197739863</c:v>
                </c:pt>
                <c:pt idx="22">
                  <c:v>232.38229755178949</c:v>
                </c:pt>
                <c:pt idx="23">
                  <c:v>100.76271186440599</c:v>
                </c:pt>
                <c:pt idx="24">
                  <c:v>56.252354048962864</c:v>
                </c:pt>
                <c:pt idx="25">
                  <c:v>72.909604519772657</c:v>
                </c:pt>
                <c:pt idx="26">
                  <c:v>76.186440677961954</c:v>
                </c:pt>
                <c:pt idx="27">
                  <c:v>74.821092278718424</c:v>
                </c:pt>
                <c:pt idx="28">
                  <c:v>54.067796610165964</c:v>
                </c:pt>
                <c:pt idx="29">
                  <c:v>38.50282485875465</c:v>
                </c:pt>
                <c:pt idx="30">
                  <c:v>60.621468926550641</c:v>
                </c:pt>
                <c:pt idx="31">
                  <c:v>152.64595103578108</c:v>
                </c:pt>
                <c:pt idx="32">
                  <c:v>40.960451977396623</c:v>
                </c:pt>
                <c:pt idx="33">
                  <c:v>63.898305084745992</c:v>
                </c:pt>
                <c:pt idx="34">
                  <c:v>422.16572504708176</c:v>
                </c:pt>
                <c:pt idx="35">
                  <c:v>725.81920903954313</c:v>
                </c:pt>
                <c:pt idx="36">
                  <c:v>67.994350282482642</c:v>
                </c:pt>
                <c:pt idx="37">
                  <c:v>168.48399246704358</c:v>
                </c:pt>
                <c:pt idx="38">
                  <c:v>52.156308851220182</c:v>
                </c:pt>
                <c:pt idx="39">
                  <c:v>285.35781544255707</c:v>
                </c:pt>
                <c:pt idx="40">
                  <c:v>102.67419962335175</c:v>
                </c:pt>
                <c:pt idx="41">
                  <c:v>34.952919020714205</c:v>
                </c:pt>
                <c:pt idx="42">
                  <c:v>49.971751412429327</c:v>
                </c:pt>
                <c:pt idx="43">
                  <c:v>87.928436911487765</c:v>
                </c:pt>
                <c:pt idx="44">
                  <c:v>84.651600753292414</c:v>
                </c:pt>
                <c:pt idx="45">
                  <c:v>99.124293785311338</c:v>
                </c:pt>
                <c:pt idx="46">
                  <c:v>700.15065913370677</c:v>
                </c:pt>
                <c:pt idx="47">
                  <c:v>1585.7156308851181</c:v>
                </c:pt>
                <c:pt idx="48">
                  <c:v>272.52354048963878</c:v>
                </c:pt>
                <c:pt idx="49">
                  <c:v>208.62523540489283</c:v>
                </c:pt>
                <c:pt idx="50">
                  <c:v>97.212806026365541</c:v>
                </c:pt>
                <c:pt idx="51">
                  <c:v>269.79284369114578</c:v>
                </c:pt>
                <c:pt idx="52">
                  <c:v>164.11487758944972</c:v>
                </c:pt>
                <c:pt idx="53">
                  <c:v>62.259887005645282</c:v>
                </c:pt>
                <c:pt idx="54">
                  <c:v>64.444444444442198</c:v>
                </c:pt>
                <c:pt idx="55">
                  <c:v>93.935969868170176</c:v>
                </c:pt>
                <c:pt idx="56">
                  <c:v>161.11111111111157</c:v>
                </c:pt>
                <c:pt idx="57">
                  <c:v>133.25800376647823</c:v>
                </c:pt>
                <c:pt idx="58">
                  <c:v>143.90772128059953</c:v>
                </c:pt>
                <c:pt idx="59">
                  <c:v>181.86440677965794</c:v>
                </c:pt>
                <c:pt idx="60">
                  <c:v>178.31450094161752</c:v>
                </c:pt>
                <c:pt idx="61">
                  <c:v>183.22975517890751</c:v>
                </c:pt>
                <c:pt idx="62">
                  <c:v>180.22598870056331</c:v>
                </c:pt>
                <c:pt idx="63">
                  <c:v>186.23352165724572</c:v>
                </c:pt>
                <c:pt idx="64">
                  <c:v>162.74952919020623</c:v>
                </c:pt>
                <c:pt idx="65">
                  <c:v>154.55743879472692</c:v>
                </c:pt>
                <c:pt idx="66">
                  <c:v>137.627118644066</c:v>
                </c:pt>
                <c:pt idx="67">
                  <c:v>121.78907721280352</c:v>
                </c:pt>
                <c:pt idx="68">
                  <c:v>117.41996233521577</c:v>
                </c:pt>
                <c:pt idx="69">
                  <c:v>104.8587570621426</c:v>
                </c:pt>
                <c:pt idx="70">
                  <c:v>99.397363465156403</c:v>
                </c:pt>
                <c:pt idx="71">
                  <c:v>109.5009416195815</c:v>
                </c:pt>
                <c:pt idx="72">
                  <c:v>103.49340866289909</c:v>
                </c:pt>
                <c:pt idx="73">
                  <c:v>100.48964218455485</c:v>
                </c:pt>
                <c:pt idx="74">
                  <c:v>105.13182674199375</c:v>
                </c:pt>
                <c:pt idx="75">
                  <c:v>102.12806026364952</c:v>
                </c:pt>
                <c:pt idx="76">
                  <c:v>101.03578154425712</c:v>
                </c:pt>
                <c:pt idx="77">
                  <c:v>109.5009416195815</c:v>
                </c:pt>
                <c:pt idx="78">
                  <c:v>268.15442561205111</c:v>
                </c:pt>
                <c:pt idx="79">
                  <c:v>295.73446327683325</c:v>
                </c:pt>
                <c:pt idx="80">
                  <c:v>393.49340866290106</c:v>
                </c:pt>
                <c:pt idx="81">
                  <c:v>257.23163841807866</c:v>
                </c:pt>
                <c:pt idx="82">
                  <c:v>208.35216572504777</c:v>
                </c:pt>
                <c:pt idx="83">
                  <c:v>475.68738229755155</c:v>
                </c:pt>
                <c:pt idx="84">
                  <c:v>200.43314500941352</c:v>
                </c:pt>
                <c:pt idx="85">
                  <c:v>197.70244821092041</c:v>
                </c:pt>
                <c:pt idx="86">
                  <c:v>246.30885122410618</c:v>
                </c:pt>
                <c:pt idx="87">
                  <c:v>161.65725047080778</c:v>
                </c:pt>
                <c:pt idx="88">
                  <c:v>242.48587570621467</c:v>
                </c:pt>
                <c:pt idx="89">
                  <c:v>405.50847457627202</c:v>
                </c:pt>
                <c:pt idx="90">
                  <c:v>1184.5762711864402</c:v>
                </c:pt>
                <c:pt idx="91">
                  <c:v>2107.005649717511</c:v>
                </c:pt>
                <c:pt idx="92">
                  <c:v>2012.7966101694899</c:v>
                </c:pt>
                <c:pt idx="100">
                  <c:v>612.76836158192134</c:v>
                </c:pt>
                <c:pt idx="101">
                  <c:v>350.62146892655267</c:v>
                </c:pt>
                <c:pt idx="102">
                  <c:v>279.07721280602357</c:v>
                </c:pt>
                <c:pt idx="103">
                  <c:v>199.06779661016998</c:v>
                </c:pt>
                <c:pt idx="104">
                  <c:v>201.52542372881197</c:v>
                </c:pt>
                <c:pt idx="105">
                  <c:v>183.22975517890751</c:v>
                </c:pt>
                <c:pt idx="106">
                  <c:v>177.22222222221905</c:v>
                </c:pt>
                <c:pt idx="107">
                  <c:v>178.31450094161752</c:v>
                </c:pt>
                <c:pt idx="108">
                  <c:v>186.50659133709686</c:v>
                </c:pt>
                <c:pt idx="109">
                  <c:v>184.32203389830602</c:v>
                </c:pt>
                <c:pt idx="110">
                  <c:v>182.41054613936024</c:v>
                </c:pt>
                <c:pt idx="111">
                  <c:v>184.8681732580022</c:v>
                </c:pt>
                <c:pt idx="112">
                  <c:v>187.87193973634641</c:v>
                </c:pt>
                <c:pt idx="113">
                  <c:v>187.59887005649531</c:v>
                </c:pt>
                <c:pt idx="114">
                  <c:v>188.41807909604262</c:v>
                </c:pt>
                <c:pt idx="115">
                  <c:v>188.96421845574488</c:v>
                </c:pt>
                <c:pt idx="116">
                  <c:v>188.96421845574488</c:v>
                </c:pt>
                <c:pt idx="117">
                  <c:v>183.77589453860375</c:v>
                </c:pt>
                <c:pt idx="118">
                  <c:v>198.24858757061662</c:v>
                </c:pt>
                <c:pt idx="119">
                  <c:v>217.90960451977062</c:v>
                </c:pt>
                <c:pt idx="120">
                  <c:v>199.61393596986619</c:v>
                </c:pt>
                <c:pt idx="121">
                  <c:v>197.97551789077153</c:v>
                </c:pt>
                <c:pt idx="122">
                  <c:v>205.34839924670351</c:v>
                </c:pt>
                <c:pt idx="123">
                  <c:v>236.20527306967506</c:v>
                </c:pt>
                <c:pt idx="124">
                  <c:v>195.51789077212351</c:v>
                </c:pt>
                <c:pt idx="125">
                  <c:v>224.46327683615533</c:v>
                </c:pt>
                <c:pt idx="126">
                  <c:v>209.17137476459507</c:v>
                </c:pt>
                <c:pt idx="127">
                  <c:v>217.36346516007444</c:v>
                </c:pt>
                <c:pt idx="128">
                  <c:v>205.34839924670351</c:v>
                </c:pt>
                <c:pt idx="129">
                  <c:v>200.97928436911579</c:v>
                </c:pt>
                <c:pt idx="130">
                  <c:v>206.16760828625087</c:v>
                </c:pt>
                <c:pt idx="131">
                  <c:v>207.25988700564932</c:v>
                </c:pt>
                <c:pt idx="132">
                  <c:v>199.34086629001504</c:v>
                </c:pt>
                <c:pt idx="133">
                  <c:v>203.43691148775775</c:v>
                </c:pt>
                <c:pt idx="134">
                  <c:v>204.80225988700127</c:v>
                </c:pt>
                <c:pt idx="135">
                  <c:v>219.27495291902019</c:v>
                </c:pt>
                <c:pt idx="136">
                  <c:v>241.66666666666734</c:v>
                </c:pt>
                <c:pt idx="137">
                  <c:v>220.09416195856753</c:v>
                </c:pt>
                <c:pt idx="138">
                  <c:v>208.62523540489283</c:v>
                </c:pt>
                <c:pt idx="139">
                  <c:v>203.7099811676089</c:v>
                </c:pt>
                <c:pt idx="140">
                  <c:v>216.27118644067596</c:v>
                </c:pt>
                <c:pt idx="141">
                  <c:v>237.29755178907348</c:v>
                </c:pt>
                <c:pt idx="142">
                  <c:v>232.65536723163459</c:v>
                </c:pt>
                <c:pt idx="143">
                  <c:v>224.19020715630418</c:v>
                </c:pt>
                <c:pt idx="144">
                  <c:v>226.37476459510108</c:v>
                </c:pt>
                <c:pt idx="145">
                  <c:v>222.82485875706067</c:v>
                </c:pt>
                <c:pt idx="146">
                  <c:v>217.90960451977062</c:v>
                </c:pt>
                <c:pt idx="147">
                  <c:v>209.99058380414243</c:v>
                </c:pt>
                <c:pt idx="148">
                  <c:v>208.07909604519665</c:v>
                </c:pt>
                <c:pt idx="149">
                  <c:v>223.644067796608</c:v>
                </c:pt>
                <c:pt idx="150">
                  <c:v>219.00188323916905</c:v>
                </c:pt>
                <c:pt idx="151">
                  <c:v>227.74011299435065</c:v>
                </c:pt>
                <c:pt idx="152">
                  <c:v>224.19020715630418</c:v>
                </c:pt>
                <c:pt idx="153">
                  <c:v>218.45574387947286</c:v>
                </c:pt>
                <c:pt idx="154">
                  <c:v>227.19397363464842</c:v>
                </c:pt>
                <c:pt idx="155">
                  <c:v>243.57815442561315</c:v>
                </c:pt>
                <c:pt idx="156">
                  <c:v>229.9246704331415</c:v>
                </c:pt>
                <c:pt idx="157">
                  <c:v>239.20903954801929</c:v>
                </c:pt>
                <c:pt idx="158">
                  <c:v>254.77401129943058</c:v>
                </c:pt>
                <c:pt idx="159">
                  <c:v>242.75894538605971</c:v>
                </c:pt>
                <c:pt idx="160">
                  <c:v>232.38229755178949</c:v>
                </c:pt>
                <c:pt idx="161">
                  <c:v>223.91713747645912</c:v>
                </c:pt>
                <c:pt idx="162">
                  <c:v>218.18267419962177</c:v>
                </c:pt>
                <c:pt idx="163">
                  <c:v>234.83992467043154</c:v>
                </c:pt>
                <c:pt idx="164">
                  <c:v>238.38983050847202</c:v>
                </c:pt>
                <c:pt idx="165">
                  <c:v>227.46704331449956</c:v>
                </c:pt>
                <c:pt idx="166">
                  <c:v>219.00188323916905</c:v>
                </c:pt>
                <c:pt idx="167">
                  <c:v>227.74011299435065</c:v>
                </c:pt>
                <c:pt idx="168">
                  <c:v>212.17514124293331</c:v>
                </c:pt>
                <c:pt idx="169">
                  <c:v>217.09039548022332</c:v>
                </c:pt>
                <c:pt idx="170">
                  <c:v>250.95103578154513</c:v>
                </c:pt>
                <c:pt idx="171">
                  <c:v>268.70056497174727</c:v>
                </c:pt>
                <c:pt idx="172">
                  <c:v>267.06214689265266</c:v>
                </c:pt>
                <c:pt idx="173">
                  <c:v>271.15819209039535</c:v>
                </c:pt>
                <c:pt idx="174">
                  <c:v>261.60075329566638</c:v>
                </c:pt>
                <c:pt idx="175">
                  <c:v>265.15065913370688</c:v>
                </c:pt>
                <c:pt idx="176">
                  <c:v>260.23540489642289</c:v>
                </c:pt>
                <c:pt idx="177">
                  <c:v>249.03954802259938</c:v>
                </c:pt>
                <c:pt idx="178">
                  <c:v>265.96986817325421</c:v>
                </c:pt>
                <c:pt idx="179">
                  <c:v>271.70433145009156</c:v>
                </c:pt>
                <c:pt idx="180">
                  <c:v>282.62711864406396</c:v>
                </c:pt>
                <c:pt idx="181">
                  <c:v>295.73446327683325</c:v>
                </c:pt>
                <c:pt idx="182">
                  <c:v>299.55743879472482</c:v>
                </c:pt>
                <c:pt idx="183">
                  <c:v>301.74199623352172</c:v>
                </c:pt>
                <c:pt idx="184">
                  <c:v>303.38041431261638</c:v>
                </c:pt>
                <c:pt idx="185">
                  <c:v>307.47645951035304</c:v>
                </c:pt>
                <c:pt idx="186">
                  <c:v>308.84180790960261</c:v>
                </c:pt>
                <c:pt idx="187">
                  <c:v>306.11111111110955</c:v>
                </c:pt>
                <c:pt idx="188">
                  <c:v>300.92278719397444</c:v>
                </c:pt>
                <c:pt idx="189">
                  <c:v>297.64595103577909</c:v>
                </c:pt>
                <c:pt idx="190">
                  <c:v>296.55367231638064</c:v>
                </c:pt>
                <c:pt idx="191">
                  <c:v>303.6534839924675</c:v>
                </c:pt>
                <c:pt idx="192">
                  <c:v>314.30320150658889</c:v>
                </c:pt>
                <c:pt idx="193">
                  <c:v>323.58757062146663</c:v>
                </c:pt>
                <c:pt idx="194">
                  <c:v>328.50282485875664</c:v>
                </c:pt>
                <c:pt idx="195">
                  <c:v>332.05273069679708</c:v>
                </c:pt>
                <c:pt idx="196">
                  <c:v>319.76459510357506</c:v>
                </c:pt>
                <c:pt idx="197">
                  <c:v>312.391713747643</c:v>
                </c:pt>
                <c:pt idx="198">
                  <c:v>311.84557438794684</c:v>
                </c:pt>
                <c:pt idx="199">
                  <c:v>317.30696798493307</c:v>
                </c:pt>
                <c:pt idx="200">
                  <c:v>309.11487758945384</c:v>
                </c:pt>
                <c:pt idx="201">
                  <c:v>313.4839924670415</c:v>
                </c:pt>
                <c:pt idx="202">
                  <c:v>320.3107344632773</c:v>
                </c:pt>
                <c:pt idx="203">
                  <c:v>319.21845574387885</c:v>
                </c:pt>
                <c:pt idx="204">
                  <c:v>321.67608286252084</c:v>
                </c:pt>
                <c:pt idx="205">
                  <c:v>327.95668549905434</c:v>
                </c:pt>
                <c:pt idx="206">
                  <c:v>331.23352165724975</c:v>
                </c:pt>
                <c:pt idx="207">
                  <c:v>329.04896421845285</c:v>
                </c:pt>
                <c:pt idx="208">
                  <c:v>333.14500941619553</c:v>
                </c:pt>
                <c:pt idx="209">
                  <c:v>335.32956685498641</c:v>
                </c:pt>
                <c:pt idx="210">
                  <c:v>373.83239171374714</c:v>
                </c:pt>
                <c:pt idx="211">
                  <c:v>397.86252354048884</c:v>
                </c:pt>
                <c:pt idx="212">
                  <c:v>354.44444444444417</c:v>
                </c:pt>
                <c:pt idx="213">
                  <c:v>355.53672316384274</c:v>
                </c:pt>
                <c:pt idx="214">
                  <c:v>353.6252354048969</c:v>
                </c:pt>
                <c:pt idx="215">
                  <c:v>350.89453860640378</c:v>
                </c:pt>
                <c:pt idx="216">
                  <c:v>354.99058380414039</c:v>
                </c:pt>
                <c:pt idx="217">
                  <c:v>348.16384180791061</c:v>
                </c:pt>
                <c:pt idx="218">
                  <c:v>354.99058380414039</c:v>
                </c:pt>
                <c:pt idx="219">
                  <c:v>354.71751412428927</c:v>
                </c:pt>
                <c:pt idx="220">
                  <c:v>361.271186440674</c:v>
                </c:pt>
                <c:pt idx="221">
                  <c:v>355.26365348399156</c:v>
                </c:pt>
                <c:pt idx="222">
                  <c:v>354.171374764593</c:v>
                </c:pt>
                <c:pt idx="223">
                  <c:v>360.72504708097779</c:v>
                </c:pt>
                <c:pt idx="224">
                  <c:v>359.08662900188313</c:v>
                </c:pt>
                <c:pt idx="225">
                  <c:v>369.46327683615334</c:v>
                </c:pt>
                <c:pt idx="226">
                  <c:v>371.9209039548013</c:v>
                </c:pt>
                <c:pt idx="227">
                  <c:v>370.28248587570664</c:v>
                </c:pt>
                <c:pt idx="228">
                  <c:v>365.6403013182678</c:v>
                </c:pt>
                <c:pt idx="229">
                  <c:v>369.19020715630819</c:v>
                </c:pt>
                <c:pt idx="230">
                  <c:v>371.37476459509901</c:v>
                </c:pt>
                <c:pt idx="231">
                  <c:v>382.29755178907754</c:v>
                </c:pt>
                <c:pt idx="232">
                  <c:v>390.76271186440198</c:v>
                </c:pt>
                <c:pt idx="233">
                  <c:v>397.31638418078666</c:v>
                </c:pt>
                <c:pt idx="234">
                  <c:v>402.77777777777277</c:v>
                </c:pt>
                <c:pt idx="235">
                  <c:v>404.41619585687351</c:v>
                </c:pt>
                <c:pt idx="236">
                  <c:v>413.42749529190024</c:v>
                </c:pt>
                <c:pt idx="237">
                  <c:v>422.4387947269268</c:v>
                </c:pt>
                <c:pt idx="238">
                  <c:v>429.81167608285875</c:v>
                </c:pt>
                <c:pt idx="239">
                  <c:v>438.00376647833809</c:v>
                </c:pt>
                <c:pt idx="240">
                  <c:v>440.18832391713505</c:v>
                </c:pt>
                <c:pt idx="241">
                  <c:v>438.00376647833809</c:v>
                </c:pt>
                <c:pt idx="242">
                  <c:v>434.45386064029771</c:v>
                </c:pt>
                <c:pt idx="243">
                  <c:v>433.90772128060155</c:v>
                </c:pt>
                <c:pt idx="244">
                  <c:v>427.62711864406793</c:v>
                </c:pt>
                <c:pt idx="245">
                  <c:v>420.25423728813604</c:v>
                </c:pt>
                <c:pt idx="246">
                  <c:v>418.34274952919014</c:v>
                </c:pt>
                <c:pt idx="247">
                  <c:v>428.44632768361527</c:v>
                </c:pt>
                <c:pt idx="248">
                  <c:v>455.48022598870131</c:v>
                </c:pt>
                <c:pt idx="249">
                  <c:v>450.01883239170911</c:v>
                </c:pt>
                <c:pt idx="250">
                  <c:v>443.46516007533046</c:v>
                </c:pt>
                <c:pt idx="251">
                  <c:v>430.63088512240608</c:v>
                </c:pt>
                <c:pt idx="252">
                  <c:v>437.18455743879088</c:v>
                </c:pt>
                <c:pt idx="253">
                  <c:v>438.27683615818944</c:v>
                </c:pt>
                <c:pt idx="254">
                  <c:v>445.64971751412133</c:v>
                </c:pt>
                <c:pt idx="255">
                  <c:v>438.00376647833809</c:v>
                </c:pt>
                <c:pt idx="256">
                  <c:v>441.82674199622971</c:v>
                </c:pt>
                <c:pt idx="257">
                  <c:v>450.83804143126247</c:v>
                </c:pt>
                <c:pt idx="258">
                  <c:v>447.288135593216</c:v>
                </c:pt>
                <c:pt idx="259">
                  <c:v>443.7382297551755</c:v>
                </c:pt>
                <c:pt idx="260">
                  <c:v>445.64971751412133</c:v>
                </c:pt>
                <c:pt idx="261">
                  <c:v>451.38418079095857</c:v>
                </c:pt>
                <c:pt idx="262">
                  <c:v>450.29190207156006</c:v>
                </c:pt>
                <c:pt idx="263">
                  <c:v>446.46892655366855</c:v>
                </c:pt>
                <c:pt idx="264">
                  <c:v>450.29190207156006</c:v>
                </c:pt>
                <c:pt idx="265">
                  <c:v>460.66854990583641</c:v>
                </c:pt>
                <c:pt idx="266">
                  <c:v>451.38418079095857</c:v>
                </c:pt>
                <c:pt idx="267">
                  <c:v>456.29943502824864</c:v>
                </c:pt>
                <c:pt idx="268">
                  <c:v>462.85310734463326</c:v>
                </c:pt>
                <c:pt idx="269">
                  <c:v>459.30320150658679</c:v>
                </c:pt>
                <c:pt idx="270">
                  <c:v>460.66854990583641</c:v>
                </c:pt>
                <c:pt idx="271">
                  <c:v>463.39924670432958</c:v>
                </c:pt>
                <c:pt idx="272">
                  <c:v>465.31073446327525</c:v>
                </c:pt>
                <c:pt idx="273">
                  <c:v>469.40677966101805</c:v>
                </c:pt>
                <c:pt idx="274">
                  <c:v>470.49905838041042</c:v>
                </c:pt>
                <c:pt idx="275">
                  <c:v>470.22598870056538</c:v>
                </c:pt>
                <c:pt idx="276">
                  <c:v>477.05273069679498</c:v>
                </c:pt>
                <c:pt idx="277">
                  <c:v>480.87570621468666</c:v>
                </c:pt>
                <c:pt idx="278">
                  <c:v>484.42561205272705</c:v>
                </c:pt>
                <c:pt idx="279">
                  <c:v>492.89077212805751</c:v>
                </c:pt>
                <c:pt idx="280">
                  <c:v>490.97928436911161</c:v>
                </c:pt>
                <c:pt idx="281">
                  <c:v>478.41807909604466</c:v>
                </c:pt>
                <c:pt idx="282">
                  <c:v>488.52165725046979</c:v>
                </c:pt>
                <c:pt idx="283">
                  <c:v>489.88700564971322</c:v>
                </c:pt>
                <c:pt idx="284">
                  <c:v>489.61393596986818</c:v>
                </c:pt>
                <c:pt idx="285">
                  <c:v>488.79472693032096</c:v>
                </c:pt>
                <c:pt idx="286">
                  <c:v>487.42937853107134</c:v>
                </c:pt>
                <c:pt idx="287">
                  <c:v>489.34086629001712</c:v>
                </c:pt>
                <c:pt idx="288">
                  <c:v>494.80225988700323</c:v>
                </c:pt>
                <c:pt idx="289">
                  <c:v>486.88323917137507</c:v>
                </c:pt>
                <c:pt idx="290">
                  <c:v>485.5178907721255</c:v>
                </c:pt>
                <c:pt idx="291">
                  <c:v>480.87570621468666</c:v>
                </c:pt>
                <c:pt idx="292">
                  <c:v>480.32956685499039</c:v>
                </c:pt>
                <c:pt idx="293">
                  <c:v>474.32203389830192</c:v>
                </c:pt>
                <c:pt idx="294">
                  <c:v>473.77589453860571</c:v>
                </c:pt>
                <c:pt idx="295">
                  <c:v>466.40301318267376</c:v>
                </c:pt>
                <c:pt idx="296">
                  <c:v>535.21657250470366</c:v>
                </c:pt>
                <c:pt idx="297">
                  <c:v>564.16195856873549</c:v>
                </c:pt>
                <c:pt idx="298">
                  <c:v>697.96610169491601</c:v>
                </c:pt>
                <c:pt idx="299">
                  <c:v>549.96233521656768</c:v>
                </c:pt>
                <c:pt idx="300">
                  <c:v>542.31638418079069</c:v>
                </c:pt>
                <c:pt idx="301">
                  <c:v>532.48587570621066</c:v>
                </c:pt>
                <c:pt idx="302">
                  <c:v>513.09792843690775</c:v>
                </c:pt>
                <c:pt idx="303">
                  <c:v>1141.1581920903952</c:v>
                </c:pt>
                <c:pt idx="304">
                  <c:v>625.05649717513734</c:v>
                </c:pt>
                <c:pt idx="305">
                  <c:v>730.73446327683337</c:v>
                </c:pt>
                <c:pt idx="306">
                  <c:v>747.66478342749429</c:v>
                </c:pt>
                <c:pt idx="307">
                  <c:v>861.26177024481842</c:v>
                </c:pt>
                <c:pt idx="308">
                  <c:v>991.78907721280336</c:v>
                </c:pt>
                <c:pt idx="309">
                  <c:v>1135.9698681732541</c:v>
                </c:pt>
                <c:pt idx="310">
                  <c:v>1301.9962335216555</c:v>
                </c:pt>
                <c:pt idx="311">
                  <c:v>1373.81355932203</c:v>
                </c:pt>
                <c:pt idx="312">
                  <c:v>1436.8926553672286</c:v>
                </c:pt>
                <c:pt idx="313">
                  <c:v>1508.1638418079067</c:v>
                </c:pt>
                <c:pt idx="314">
                  <c:v>1531.1016949152502</c:v>
                </c:pt>
                <c:pt idx="315">
                  <c:v>1636.5065913371004</c:v>
                </c:pt>
                <c:pt idx="316">
                  <c:v>1759.1148775894519</c:v>
                </c:pt>
                <c:pt idx="317">
                  <c:v>1839.9435028248586</c:v>
                </c:pt>
                <c:pt idx="318">
                  <c:v>1907.6647834274961</c:v>
                </c:pt>
                <c:pt idx="319">
                  <c:v>2041.1958568738191</c:v>
                </c:pt>
                <c:pt idx="320">
                  <c:v>2253.6440677966098</c:v>
                </c:pt>
                <c:pt idx="321">
                  <c:v>2375.4331450094132</c:v>
                </c:pt>
                <c:pt idx="322">
                  <c:v>2559.7551789077197</c:v>
                </c:pt>
                <c:pt idx="323">
                  <c:v>2713.4934086628991</c:v>
                </c:pt>
                <c:pt idx="324">
                  <c:v>2719.2278719397364</c:v>
                </c:pt>
                <c:pt idx="325">
                  <c:v>2761.8267419962335</c:v>
                </c:pt>
                <c:pt idx="326">
                  <c:v>2639.2184557438768</c:v>
                </c:pt>
                <c:pt idx="327">
                  <c:v>2683.4557438794691</c:v>
                </c:pt>
                <c:pt idx="328">
                  <c:v>2643.5875706214647</c:v>
                </c:pt>
                <c:pt idx="329">
                  <c:v>2997.7589453860633</c:v>
                </c:pt>
                <c:pt idx="330">
                  <c:v>2780.3954802259891</c:v>
                </c:pt>
                <c:pt idx="331">
                  <c:v>2693.832391713745</c:v>
                </c:pt>
                <c:pt idx="332">
                  <c:v>2833.3709981167567</c:v>
                </c:pt>
                <c:pt idx="333">
                  <c:v>2483.8418079096027</c:v>
                </c:pt>
                <c:pt idx="334">
                  <c:v>2296.5160075329522</c:v>
                </c:pt>
                <c:pt idx="335">
                  <c:v>2369.4256120527307</c:v>
                </c:pt>
                <c:pt idx="336">
                  <c:v>2330.3766478342745</c:v>
                </c:pt>
                <c:pt idx="337">
                  <c:v>2313.1732580037619</c:v>
                </c:pt>
                <c:pt idx="338">
                  <c:v>2331.741996233518</c:v>
                </c:pt>
                <c:pt idx="339">
                  <c:v>2277.1280602636498</c:v>
                </c:pt>
                <c:pt idx="340">
                  <c:v>2197.1186440677961</c:v>
                </c:pt>
                <c:pt idx="341">
                  <c:v>2104.5480225988695</c:v>
                </c:pt>
                <c:pt idx="342">
                  <c:v>2130.7627118644023</c:v>
                </c:pt>
                <c:pt idx="343">
                  <c:v>2062.2222222222235</c:v>
                </c:pt>
                <c:pt idx="344">
                  <c:v>1958.4557438794727</c:v>
                </c:pt>
                <c:pt idx="345">
                  <c:v>1894.0112994350245</c:v>
                </c:pt>
                <c:pt idx="346">
                  <c:v>1905.207156308848</c:v>
                </c:pt>
                <c:pt idx="347">
                  <c:v>1968.5593220338978</c:v>
                </c:pt>
                <c:pt idx="348">
                  <c:v>1948.3521657250476</c:v>
                </c:pt>
                <c:pt idx="349">
                  <c:v>1852.7777777777769</c:v>
                </c:pt>
                <c:pt idx="350">
                  <c:v>1863.9736346516002</c:v>
                </c:pt>
                <c:pt idx="351">
                  <c:v>2040.103578154421</c:v>
                </c:pt>
                <c:pt idx="352">
                  <c:v>1937.9755178907715</c:v>
                </c:pt>
                <c:pt idx="353">
                  <c:v>1890.4613935969842</c:v>
                </c:pt>
                <c:pt idx="354">
                  <c:v>1979.4821092278708</c:v>
                </c:pt>
                <c:pt idx="355">
                  <c:v>2017.9849340866251</c:v>
                </c:pt>
                <c:pt idx="356">
                  <c:v>2031.3653483992452</c:v>
                </c:pt>
                <c:pt idx="357">
                  <c:v>1972.6553672316345</c:v>
                </c:pt>
                <c:pt idx="358">
                  <c:v>2107.005649717511</c:v>
                </c:pt>
                <c:pt idx="359">
                  <c:v>2120.1129943502806</c:v>
                </c:pt>
                <c:pt idx="360">
                  <c:v>2147.1468926553666</c:v>
                </c:pt>
                <c:pt idx="361">
                  <c:v>2035.4613935969821</c:v>
                </c:pt>
                <c:pt idx="362">
                  <c:v>1961.732580037662</c:v>
                </c:pt>
                <c:pt idx="363">
                  <c:v>1889.6421845574368</c:v>
                </c:pt>
                <c:pt idx="364">
                  <c:v>1897.5612052730648</c:v>
                </c:pt>
                <c:pt idx="365">
                  <c:v>1914.2184557438748</c:v>
                </c:pt>
                <c:pt idx="366">
                  <c:v>1835.0282485875687</c:v>
                </c:pt>
                <c:pt idx="367">
                  <c:v>1847.0433145009397</c:v>
                </c:pt>
                <c:pt idx="368">
                  <c:v>1822.4670433145013</c:v>
                </c:pt>
                <c:pt idx="369">
                  <c:v>1850.0470809792837</c:v>
                </c:pt>
                <c:pt idx="370">
                  <c:v>1820.2824858757049</c:v>
                </c:pt>
                <c:pt idx="371">
                  <c:v>1838.578154425609</c:v>
                </c:pt>
                <c:pt idx="372">
                  <c:v>1876.5348399246675</c:v>
                </c:pt>
                <c:pt idx="373">
                  <c:v>1886.9114877589436</c:v>
                </c:pt>
                <c:pt idx="374">
                  <c:v>1886.6384180790926</c:v>
                </c:pt>
                <c:pt idx="375">
                  <c:v>1866.7043314500938</c:v>
                </c:pt>
                <c:pt idx="376">
                  <c:v>1867.2504708097899</c:v>
                </c:pt>
                <c:pt idx="377">
                  <c:v>1912.8531073446313</c:v>
                </c:pt>
                <c:pt idx="378">
                  <c:v>1927.8719397363468</c:v>
                </c:pt>
                <c:pt idx="379">
                  <c:v>1986.3088512241061</c:v>
                </c:pt>
                <c:pt idx="380">
                  <c:v>1922.4105461393603</c:v>
                </c:pt>
                <c:pt idx="381">
                  <c:v>1906.5725047080973</c:v>
                </c:pt>
                <c:pt idx="382">
                  <c:v>1899.472693032011</c:v>
                </c:pt>
                <c:pt idx="383">
                  <c:v>1906.2994350282461</c:v>
                </c:pt>
                <c:pt idx="384">
                  <c:v>1843.2203389830479</c:v>
                </c:pt>
                <c:pt idx="385">
                  <c:v>1794.0677966101659</c:v>
                </c:pt>
                <c:pt idx="386">
                  <c:v>1768.6723163841809</c:v>
                </c:pt>
                <c:pt idx="387">
                  <c:v>1800.0753295668546</c:v>
                </c:pt>
                <c:pt idx="388">
                  <c:v>1806.9020715630843</c:v>
                </c:pt>
                <c:pt idx="389">
                  <c:v>1786.1487758945375</c:v>
                </c:pt>
                <c:pt idx="390">
                  <c:v>1814.5480225988674</c:v>
                </c:pt>
                <c:pt idx="391">
                  <c:v>1768.1261770244782</c:v>
                </c:pt>
                <c:pt idx="392">
                  <c:v>1720.6120527306969</c:v>
                </c:pt>
                <c:pt idx="393">
                  <c:v>1634.8681732580001</c:v>
                </c:pt>
                <c:pt idx="394">
                  <c:v>1655.0753295668503</c:v>
                </c:pt>
                <c:pt idx="395">
                  <c:v>1703.9548022598876</c:v>
                </c:pt>
                <c:pt idx="396">
                  <c:v>1657.8060263653435</c:v>
                </c:pt>
                <c:pt idx="397">
                  <c:v>1628.0414312617704</c:v>
                </c:pt>
                <c:pt idx="398">
                  <c:v>1506.2523540489608</c:v>
                </c:pt>
                <c:pt idx="399">
                  <c:v>1389.105461393596</c:v>
                </c:pt>
                <c:pt idx="400">
                  <c:v>1275.508474576272</c:v>
                </c:pt>
                <c:pt idx="401">
                  <c:v>1289.1619585687374</c:v>
                </c:pt>
                <c:pt idx="402">
                  <c:v>1508.1638418079067</c:v>
                </c:pt>
                <c:pt idx="403">
                  <c:v>1684.2937853107335</c:v>
                </c:pt>
                <c:pt idx="404">
                  <c:v>1542.0244821092285</c:v>
                </c:pt>
                <c:pt idx="405">
                  <c:v>1537.1092278719384</c:v>
                </c:pt>
                <c:pt idx="406">
                  <c:v>1562.5047080979236</c:v>
                </c:pt>
                <c:pt idx="407">
                  <c:v>1646.0640301318235</c:v>
                </c:pt>
                <c:pt idx="408">
                  <c:v>1632.1374764595066</c:v>
                </c:pt>
                <c:pt idx="409">
                  <c:v>1703.9548022598876</c:v>
                </c:pt>
                <c:pt idx="410">
                  <c:v>1750.3766478342702</c:v>
                </c:pt>
                <c:pt idx="411">
                  <c:v>1819.7363465160083</c:v>
                </c:pt>
                <c:pt idx="412">
                  <c:v>1836.393596986818</c:v>
                </c:pt>
                <c:pt idx="413">
                  <c:v>1863.4274952918981</c:v>
                </c:pt>
                <c:pt idx="414">
                  <c:v>1784.5103578154431</c:v>
                </c:pt>
                <c:pt idx="415">
                  <c:v>1690.0282485875705</c:v>
                </c:pt>
                <c:pt idx="416">
                  <c:v>1753.6534839924655</c:v>
                </c:pt>
                <c:pt idx="417">
                  <c:v>1628.860640301318</c:v>
                </c:pt>
                <c:pt idx="418">
                  <c:v>1561.9585687382273</c:v>
                </c:pt>
                <c:pt idx="419">
                  <c:v>1469.9340866289972</c:v>
                </c:pt>
                <c:pt idx="420">
                  <c:v>1386.9209039547995</c:v>
                </c:pt>
                <c:pt idx="421">
                  <c:v>1288.0696798493391</c:v>
                </c:pt>
                <c:pt idx="422">
                  <c:v>1252.5706214689228</c:v>
                </c:pt>
                <c:pt idx="423">
                  <c:v>1170.9227871939743</c:v>
                </c:pt>
                <c:pt idx="424">
                  <c:v>1236.7325800376602</c:v>
                </c:pt>
                <c:pt idx="425">
                  <c:v>1149.8964218455708</c:v>
                </c:pt>
                <c:pt idx="426">
                  <c:v>993.97363465160049</c:v>
                </c:pt>
                <c:pt idx="427">
                  <c:v>1042.033898305084</c:v>
                </c:pt>
                <c:pt idx="428">
                  <c:v>971.85499058380447</c:v>
                </c:pt>
                <c:pt idx="429">
                  <c:v>966.39359698681824</c:v>
                </c:pt>
                <c:pt idx="430">
                  <c:v>978.40866290018892</c:v>
                </c:pt>
                <c:pt idx="431">
                  <c:v>1016.0922787193964</c:v>
                </c:pt>
                <c:pt idx="432">
                  <c:v>1063.6064030131777</c:v>
                </c:pt>
                <c:pt idx="433">
                  <c:v>1066.3370998116768</c:v>
                </c:pt>
                <c:pt idx="434">
                  <c:v>1040.3954802259893</c:v>
                </c:pt>
                <c:pt idx="435">
                  <c:v>1007.3540489642146</c:v>
                </c:pt>
                <c:pt idx="436">
                  <c:v>989.33145009416148</c:v>
                </c:pt>
                <c:pt idx="437">
                  <c:v>1001.6195856873776</c:v>
                </c:pt>
                <c:pt idx="438">
                  <c:v>934.17137476459106</c:v>
                </c:pt>
                <c:pt idx="439">
                  <c:v>909.86817325800416</c:v>
                </c:pt>
                <c:pt idx="440">
                  <c:v>895.12241054614003</c:v>
                </c:pt>
                <c:pt idx="441">
                  <c:v>1135.9698681732541</c:v>
                </c:pt>
                <c:pt idx="442">
                  <c:v>999.16195856873549</c:v>
                </c:pt>
                <c:pt idx="443">
                  <c:v>901.12994350282258</c:v>
                </c:pt>
                <c:pt idx="444">
                  <c:v>960.11299435027865</c:v>
                </c:pt>
                <c:pt idx="445">
                  <c:v>1266.2241054613942</c:v>
                </c:pt>
                <c:pt idx="446">
                  <c:v>1039.5762711864359</c:v>
                </c:pt>
                <c:pt idx="447">
                  <c:v>1030.018832391713</c:v>
                </c:pt>
                <c:pt idx="448">
                  <c:v>1033.2956685499025</c:v>
                </c:pt>
                <c:pt idx="449">
                  <c:v>993.42749529189803</c:v>
                </c:pt>
                <c:pt idx="450">
                  <c:v>1060.3295668549883</c:v>
                </c:pt>
                <c:pt idx="451">
                  <c:v>1036.0263653483955</c:v>
                </c:pt>
                <c:pt idx="452">
                  <c:v>996.15819209039125</c:v>
                </c:pt>
                <c:pt idx="453">
                  <c:v>1938.248587570617</c:v>
                </c:pt>
                <c:pt idx="454">
                  <c:v>2830.3672316384186</c:v>
                </c:pt>
                <c:pt idx="455">
                  <c:v>3086.2335216572474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56-4C69-916C-FA88FA691C4F}"/>
            </c:ext>
          </c:extLst>
        </c:ser>
        <c:ser>
          <c:idx val="2"/>
          <c:order val="1"/>
          <c:tx>
            <c:strRef>
              <c:f>'016C'!$AF$11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'016C'!$AF$14:$AF$817</c:f>
              <c:numCache>
                <c:formatCode>0</c:formatCode>
                <c:ptCount val="804"/>
                <c:pt idx="0">
                  <c:v>294.61332695970611</c:v>
                </c:pt>
                <c:pt idx="1">
                  <c:v>338.60058521644913</c:v>
                </c:pt>
                <c:pt idx="2">
                  <c:v>558.16945414724444</c:v>
                </c:pt>
                <c:pt idx="3">
                  <c:v>505.03442225420395</c:v>
                </c:pt>
                <c:pt idx="4">
                  <c:v>434.68602873820964</c:v>
                </c:pt>
                <c:pt idx="5">
                  <c:v>273.71675218955096</c:v>
                </c:pt>
                <c:pt idx="6">
                  <c:v>256.38061881956077</c:v>
                </c:pt>
                <c:pt idx="7">
                  <c:v>289.07239972209982</c:v>
                </c:pt>
                <c:pt idx="8">
                  <c:v>255.85939719221486</c:v>
                </c:pt>
                <c:pt idx="9">
                  <c:v>216.82214099916661</c:v>
                </c:pt>
                <c:pt idx="10">
                  <c:v>188.89198728977445</c:v>
                </c:pt>
                <c:pt idx="11">
                  <c:v>171.78581692853598</c:v>
                </c:pt>
                <c:pt idx="12">
                  <c:v>163.70897629158088</c:v>
                </c:pt>
                <c:pt idx="13">
                  <c:v>182.2029831023988</c:v>
                </c:pt>
                <c:pt idx="14">
                  <c:v>160.88174330954317</c:v>
                </c:pt>
                <c:pt idx="15">
                  <c:v>328.45122398086306</c:v>
                </c:pt>
                <c:pt idx="16">
                  <c:v>290.60135183216414</c:v>
                </c:pt>
                <c:pt idx="17">
                  <c:v>251.62129786564341</c:v>
                </c:pt>
                <c:pt idx="18">
                  <c:v>121.80944729176385</c:v>
                </c:pt>
                <c:pt idx="19">
                  <c:v>127.20003072255635</c:v>
                </c:pt>
                <c:pt idx="20">
                  <c:v>105.91519234658188</c:v>
                </c:pt>
                <c:pt idx="21">
                  <c:v>366.47801593398083</c:v>
                </c:pt>
                <c:pt idx="22">
                  <c:v>252.80593663772464</c:v>
                </c:pt>
                <c:pt idx="23">
                  <c:v>99.081139321362116</c:v>
                </c:pt>
                <c:pt idx="24">
                  <c:v>46.776945268259745</c:v>
                </c:pt>
                <c:pt idx="25">
                  <c:v>65.212595749908246</c:v>
                </c:pt>
                <c:pt idx="26">
                  <c:v>67.750576262008565</c:v>
                </c:pt>
                <c:pt idx="27">
                  <c:v>64.910366415714478</c:v>
                </c:pt>
                <c:pt idx="28">
                  <c:v>39.458414532461987</c:v>
                </c:pt>
                <c:pt idx="29">
                  <c:v>22.845679608458937</c:v>
                </c:pt>
                <c:pt idx="30">
                  <c:v>48.283721495424516</c:v>
                </c:pt>
                <c:pt idx="31">
                  <c:v>157.07676910015749</c:v>
                </c:pt>
                <c:pt idx="32">
                  <c:v>25.181375253731471</c:v>
                </c:pt>
                <c:pt idx="33">
                  <c:v>51.182776895655834</c:v>
                </c:pt>
                <c:pt idx="34">
                  <c:v>472.27717418066186</c:v>
                </c:pt>
                <c:pt idx="35">
                  <c:v>828.22544727455215</c:v>
                </c:pt>
                <c:pt idx="36">
                  <c:v>54.749196099063454</c:v>
                </c:pt>
                <c:pt idx="37">
                  <c:v>172.10760131082085</c:v>
                </c:pt>
                <c:pt idx="38">
                  <c:v>34.730013057761546</c:v>
                </c:pt>
                <c:pt idx="39">
                  <c:v>313.7946404391833</c:v>
                </c:pt>
                <c:pt idx="40">
                  <c:v>91.939400020422283</c:v>
                </c:pt>
                <c:pt idx="41">
                  <c:v>14.527923602486901</c:v>
                </c:pt>
                <c:pt idx="42">
                  <c:v>31.478040607832533</c:v>
                </c:pt>
                <c:pt idx="43">
                  <c:v>75.491870187402938</c:v>
                </c:pt>
                <c:pt idx="44">
                  <c:v>70.423652022576604</c:v>
                </c:pt>
                <c:pt idx="45">
                  <c:v>88.187308809406574</c:v>
                </c:pt>
                <c:pt idx="46">
                  <c:v>795.26528035058732</c:v>
                </c:pt>
                <c:pt idx="47">
                  <c:v>1822.5651880043988</c:v>
                </c:pt>
                <c:pt idx="48">
                  <c:v>285.92096995462106</c:v>
                </c:pt>
                <c:pt idx="49">
                  <c:v>210.59421787405196</c:v>
                </c:pt>
                <c:pt idx="50">
                  <c:v>81.848992586420508</c:v>
                </c:pt>
                <c:pt idx="51">
                  <c:v>283.71801603503434</c:v>
                </c:pt>
                <c:pt idx="52">
                  <c:v>157.43425134476198</c:v>
                </c:pt>
                <c:pt idx="53">
                  <c:v>39.407851254410531</c:v>
                </c:pt>
                <c:pt idx="54">
                  <c:v>42.018050808414785</c:v>
                </c:pt>
                <c:pt idx="55">
                  <c:v>76.858099098804999</c:v>
                </c:pt>
                <c:pt idx="56">
                  <c:v>152.00165618987756</c:v>
                </c:pt>
                <c:pt idx="57">
                  <c:v>115.59688348191249</c:v>
                </c:pt>
                <c:pt idx="58">
                  <c:v>128.19729610370905</c:v>
                </c:pt>
                <c:pt idx="59">
                  <c:v>167.44939428662556</c:v>
                </c:pt>
                <c:pt idx="60">
                  <c:v>160.34240505528808</c:v>
                </c:pt>
                <c:pt idx="61">
                  <c:v>165.04049953339413</c:v>
                </c:pt>
                <c:pt idx="62">
                  <c:v>160.47410107604651</c:v>
                </c:pt>
                <c:pt idx="63">
                  <c:v>166.67043764054813</c:v>
                </c:pt>
                <c:pt idx="64">
                  <c:v>138.34246862142996</c:v>
                </c:pt>
                <c:pt idx="65">
                  <c:v>128.18697971208229</c:v>
                </c:pt>
                <c:pt idx="66">
                  <c:v>107.7200192880514</c:v>
                </c:pt>
                <c:pt idx="67">
                  <c:v>88.720099735953724</c:v>
                </c:pt>
                <c:pt idx="68">
                  <c:v>83.166233131180775</c:v>
                </c:pt>
                <c:pt idx="69">
                  <c:v>67.688601987317142</c:v>
                </c:pt>
                <c:pt idx="70">
                  <c:v>60.667694510611057</c:v>
                </c:pt>
                <c:pt idx="71">
                  <c:v>71.958518506153609</c:v>
                </c:pt>
                <c:pt idx="72">
                  <c:v>64.206690694690266</c:v>
                </c:pt>
                <c:pt idx="73">
                  <c:v>60.051108227857988</c:v>
                </c:pt>
                <c:pt idx="74">
                  <c:v>64.895962476123316</c:v>
                </c:pt>
                <c:pt idx="75">
                  <c:v>60.750780414114189</c:v>
                </c:pt>
                <c:pt idx="76">
                  <c:v>58.859607682695334</c:v>
                </c:pt>
                <c:pt idx="77">
                  <c:v>68.243681806589223</c:v>
                </c:pt>
                <c:pt idx="78">
                  <c:v>254.46550738288425</c:v>
                </c:pt>
                <c:pt idx="79">
                  <c:v>282.07870701340295</c:v>
                </c:pt>
                <c:pt idx="80">
                  <c:v>395.62505865520177</c:v>
                </c:pt>
                <c:pt idx="81">
                  <c:v>232.65687476481739</c:v>
                </c:pt>
                <c:pt idx="82">
                  <c:v>173.63543840709002</c:v>
                </c:pt>
                <c:pt idx="83">
                  <c:v>487.72332604466038</c:v>
                </c:pt>
                <c:pt idx="84">
                  <c:v>163.38747648994928</c:v>
                </c:pt>
                <c:pt idx="85">
                  <c:v>160.96240732354087</c:v>
                </c:pt>
                <c:pt idx="86">
                  <c:v>218.00829014160985</c:v>
                </c:pt>
                <c:pt idx="87">
                  <c:v>117.66122679448308</c:v>
                </c:pt>
                <c:pt idx="88">
                  <c:v>212.19959015164983</c:v>
                </c:pt>
                <c:pt idx="89">
                  <c:v>403.16113529235588</c:v>
                </c:pt>
                <c:pt idx="90">
                  <c:v>1315.7772157581803</c:v>
                </c:pt>
                <c:pt idx="91">
                  <c:v>2397.7768089720425</c:v>
                </c:pt>
                <c:pt idx="92">
                  <c:v>2285.587676706733</c:v>
                </c:pt>
                <c:pt idx="100">
                  <c:v>635.95019766203313</c:v>
                </c:pt>
                <c:pt idx="101">
                  <c:v>328.33480416053578</c:v>
                </c:pt>
                <c:pt idx="102">
                  <c:v>247.08988957113002</c:v>
                </c:pt>
                <c:pt idx="103">
                  <c:v>153.37946556601611</c:v>
                </c:pt>
                <c:pt idx="104">
                  <c:v>155.94026337186358</c:v>
                </c:pt>
                <c:pt idx="105">
                  <c:v>134.22062447741655</c:v>
                </c:pt>
                <c:pt idx="106">
                  <c:v>126.83801103716884</c:v>
                </c:pt>
                <c:pt idx="107">
                  <c:v>127.88092004960917</c:v>
                </c:pt>
                <c:pt idx="108">
                  <c:v>137.30774989543767</c:v>
                </c:pt>
                <c:pt idx="109">
                  <c:v>134.34995187777793</c:v>
                </c:pt>
                <c:pt idx="110">
                  <c:v>131.65621008046719</c:v>
                </c:pt>
                <c:pt idx="111">
                  <c:v>134.19100687425671</c:v>
                </c:pt>
                <c:pt idx="112">
                  <c:v>137.30591813287452</c:v>
                </c:pt>
                <c:pt idx="113">
                  <c:v>136.62293025543704</c:v>
                </c:pt>
                <c:pt idx="114">
                  <c:v>137.09497110523748</c:v>
                </c:pt>
                <c:pt idx="115">
                  <c:v>137.28215492504251</c:v>
                </c:pt>
                <c:pt idx="116">
                  <c:v>136.8320220534917</c:v>
                </c:pt>
                <c:pt idx="117">
                  <c:v>130.17917484536642</c:v>
                </c:pt>
                <c:pt idx="118">
                  <c:v>146.84414309953368</c:v>
                </c:pt>
                <c:pt idx="119">
                  <c:v>170.51785706407148</c:v>
                </c:pt>
                <c:pt idx="120">
                  <c:v>147.79457910418796</c:v>
                </c:pt>
                <c:pt idx="121">
                  <c:v>145.63010385022449</c:v>
                </c:pt>
                <c:pt idx="122">
                  <c:v>153.89555066376869</c:v>
                </c:pt>
                <c:pt idx="123">
                  <c:v>189.38360812102033</c:v>
                </c:pt>
                <c:pt idx="124">
                  <c:v>140.63434986395296</c:v>
                </c:pt>
                <c:pt idx="125">
                  <c:v>174.1180077063849</c:v>
                </c:pt>
                <c:pt idx="126">
                  <c:v>151.75124898872036</c:v>
                </c:pt>
                <c:pt idx="127">
                  <c:v>159.59201709901464</c:v>
                </c:pt>
                <c:pt idx="128">
                  <c:v>145.64093725888824</c:v>
                </c:pt>
                <c:pt idx="129">
                  <c:v>140.62269150250887</c:v>
                </c:pt>
                <c:pt idx="130">
                  <c:v>146.69248531463228</c:v>
                </c:pt>
                <c:pt idx="131">
                  <c:v>147.90180080424344</c:v>
                </c:pt>
                <c:pt idx="132">
                  <c:v>138.35358147440954</c:v>
                </c:pt>
                <c:pt idx="133">
                  <c:v>142.8939319856679</c:v>
                </c:pt>
                <c:pt idx="134">
                  <c:v>144.15409539675298</c:v>
                </c:pt>
                <c:pt idx="135">
                  <c:v>160.93346810398225</c:v>
                </c:pt>
                <c:pt idx="136">
                  <c:v>186.67052180437457</c:v>
                </c:pt>
                <c:pt idx="137">
                  <c:v>160.41975523383832</c:v>
                </c:pt>
                <c:pt idx="138">
                  <c:v>146.99678783441726</c:v>
                </c:pt>
                <c:pt idx="139">
                  <c:v>142.50607072688496</c:v>
                </c:pt>
                <c:pt idx="140">
                  <c:v>157.39544827233516</c:v>
                </c:pt>
                <c:pt idx="141">
                  <c:v>181.47420771420028</c:v>
                </c:pt>
                <c:pt idx="142">
                  <c:v>174.81385209839385</c:v>
                </c:pt>
                <c:pt idx="143">
                  <c:v>164.43590858798274</c:v>
                </c:pt>
                <c:pt idx="144">
                  <c:v>166.58704450595664</c:v>
                </c:pt>
                <c:pt idx="145">
                  <c:v>161.72654271642506</c:v>
                </c:pt>
                <c:pt idx="146">
                  <c:v>155.63936346852819</c:v>
                </c:pt>
                <c:pt idx="147">
                  <c:v>145.83113401812207</c:v>
                </c:pt>
                <c:pt idx="148">
                  <c:v>143.42340335344866</c:v>
                </c:pt>
                <c:pt idx="149">
                  <c:v>161.12379567938729</c:v>
                </c:pt>
                <c:pt idx="150">
                  <c:v>151.47852387932949</c:v>
                </c:pt>
                <c:pt idx="151">
                  <c:v>160.48702932696148</c:v>
                </c:pt>
                <c:pt idx="152">
                  <c:v>153.96766296812632</c:v>
                </c:pt>
                <c:pt idx="153">
                  <c:v>146.10547680338487</c:v>
                </c:pt>
                <c:pt idx="154">
                  <c:v>155.79520876692769</c:v>
                </c:pt>
                <c:pt idx="155">
                  <c:v>174.78178898303585</c:v>
                </c:pt>
                <c:pt idx="156">
                  <c:v>158.64314834103516</c:v>
                </c:pt>
                <c:pt idx="157">
                  <c:v>169.70342553596765</c:v>
                </c:pt>
                <c:pt idx="158">
                  <c:v>187.41941846914102</c:v>
                </c:pt>
                <c:pt idx="159">
                  <c:v>171.66906859460528</c:v>
                </c:pt>
                <c:pt idx="160">
                  <c:v>159.30752627902058</c:v>
                </c:pt>
                <c:pt idx="161">
                  <c:v>149.31439774706698</c:v>
                </c:pt>
                <c:pt idx="162">
                  <c:v>142.36744720675779</c:v>
                </c:pt>
                <c:pt idx="163">
                  <c:v>161.98729801443778</c:v>
                </c:pt>
                <c:pt idx="164">
                  <c:v>165.13630248466009</c:v>
                </c:pt>
                <c:pt idx="165">
                  <c:v>149.68814814186177</c:v>
                </c:pt>
                <c:pt idx="166">
                  <c:v>137.63573945491933</c:v>
                </c:pt>
                <c:pt idx="167">
                  <c:v>148.00149773197572</c:v>
                </c:pt>
                <c:pt idx="168">
                  <c:v>129.7700540341512</c:v>
                </c:pt>
                <c:pt idx="169">
                  <c:v>136.01260862849887</c:v>
                </c:pt>
                <c:pt idx="170">
                  <c:v>175.98614604277719</c:v>
                </c:pt>
                <c:pt idx="171">
                  <c:v>196.6726221366909</c:v>
                </c:pt>
                <c:pt idx="172">
                  <c:v>194.04012866568451</c:v>
                </c:pt>
                <c:pt idx="173">
                  <c:v>198.36727087806767</c:v>
                </c:pt>
                <c:pt idx="174">
                  <c:v>186.17387293414691</c:v>
                </c:pt>
                <c:pt idx="175">
                  <c:v>190.14970958781171</c:v>
                </c:pt>
                <c:pt idx="176">
                  <c:v>183.72451718316864</c:v>
                </c:pt>
                <c:pt idx="177">
                  <c:v>170.31079608593609</c:v>
                </c:pt>
                <c:pt idx="178">
                  <c:v>190.37671019837066</c:v>
                </c:pt>
                <c:pt idx="179">
                  <c:v>196.34019175699274</c:v>
                </c:pt>
                <c:pt idx="180">
                  <c:v>209.29161821633193</c:v>
                </c:pt>
                <c:pt idx="181">
                  <c:v>233.52658110308727</c:v>
                </c:pt>
                <c:pt idx="182">
                  <c:v>237.93432627808963</c:v>
                </c:pt>
                <c:pt idx="183">
                  <c:v>239.44728312324887</c:v>
                </c:pt>
                <c:pt idx="184">
                  <c:v>240.40092631322611</c:v>
                </c:pt>
                <c:pt idx="185">
                  <c:v>244.23549512031204</c:v>
                </c:pt>
                <c:pt idx="186">
                  <c:v>245.6583106299741</c:v>
                </c:pt>
                <c:pt idx="187">
                  <c:v>240.64498648640566</c:v>
                </c:pt>
                <c:pt idx="188">
                  <c:v>233.55156789711324</c:v>
                </c:pt>
                <c:pt idx="189">
                  <c:v>229.21657827232076</c:v>
                </c:pt>
                <c:pt idx="190">
                  <c:v>228.20048536985203</c:v>
                </c:pt>
                <c:pt idx="191">
                  <c:v>235.72490316499176</c:v>
                </c:pt>
                <c:pt idx="192">
                  <c:v>247.61808825881246</c:v>
                </c:pt>
                <c:pt idx="193">
                  <c:v>256.8753410407345</c:v>
                </c:pt>
                <c:pt idx="194">
                  <c:v>262.30290968027356</c:v>
                </c:pt>
                <c:pt idx="195">
                  <c:v>264.79293426803486</c:v>
                </c:pt>
                <c:pt idx="196">
                  <c:v>249.23759180917321</c:v>
                </c:pt>
                <c:pt idx="197">
                  <c:v>240.21893074386239</c:v>
                </c:pt>
                <c:pt idx="198">
                  <c:v>240.13656607021011</c:v>
                </c:pt>
                <c:pt idx="199">
                  <c:v>246.99708237007059</c:v>
                </c:pt>
                <c:pt idx="200">
                  <c:v>237.63867025350652</c:v>
                </c:pt>
                <c:pt idx="201">
                  <c:v>243.08414770554973</c:v>
                </c:pt>
                <c:pt idx="202">
                  <c:v>251.19214227342201</c:v>
                </c:pt>
                <c:pt idx="203">
                  <c:v>249.57282589120928</c:v>
                </c:pt>
                <c:pt idx="204">
                  <c:v>251.76065494723298</c:v>
                </c:pt>
                <c:pt idx="205">
                  <c:v>257.82727817262082</c:v>
                </c:pt>
                <c:pt idx="206">
                  <c:v>261.48850240563121</c:v>
                </c:pt>
                <c:pt idx="207">
                  <c:v>258.5789520334792</c:v>
                </c:pt>
                <c:pt idx="208">
                  <c:v>263.44836112047813</c:v>
                </c:pt>
                <c:pt idx="209">
                  <c:v>264.52450096305694</c:v>
                </c:pt>
                <c:pt idx="210">
                  <c:v>308.2032093830162</c:v>
                </c:pt>
                <c:pt idx="211">
                  <c:v>331.73509867129468</c:v>
                </c:pt>
                <c:pt idx="212">
                  <c:v>276.83138720426382</c:v>
                </c:pt>
                <c:pt idx="213">
                  <c:v>278.94698373730188</c:v>
                </c:pt>
                <c:pt idx="214">
                  <c:v>277.03991832795151</c:v>
                </c:pt>
                <c:pt idx="215">
                  <c:v>274.00267110078642</c:v>
                </c:pt>
                <c:pt idx="216">
                  <c:v>279.15809132041562</c:v>
                </c:pt>
                <c:pt idx="217">
                  <c:v>271.35396941414677</c:v>
                </c:pt>
                <c:pt idx="218">
                  <c:v>279.56076782783214</c:v>
                </c:pt>
                <c:pt idx="219">
                  <c:v>279.38364540812921</c:v>
                </c:pt>
                <c:pt idx="220">
                  <c:v>287.23278395805704</c:v>
                </c:pt>
                <c:pt idx="221">
                  <c:v>279.96602079468198</c:v>
                </c:pt>
                <c:pt idx="222">
                  <c:v>277.57707445555405</c:v>
                </c:pt>
                <c:pt idx="223">
                  <c:v>285.12980146802124</c:v>
                </c:pt>
                <c:pt idx="224">
                  <c:v>282.4103503798284</c:v>
                </c:pt>
                <c:pt idx="225">
                  <c:v>294.58030030409805</c:v>
                </c:pt>
                <c:pt idx="226">
                  <c:v>298.17218401125757</c:v>
                </c:pt>
                <c:pt idx="227">
                  <c:v>295.78034567499469</c:v>
                </c:pt>
                <c:pt idx="228">
                  <c:v>289.60505470727679</c:v>
                </c:pt>
                <c:pt idx="229">
                  <c:v>292.92191147848047</c:v>
                </c:pt>
                <c:pt idx="230">
                  <c:v>294.83528390932474</c:v>
                </c:pt>
                <c:pt idx="231">
                  <c:v>307.6321501201341</c:v>
                </c:pt>
                <c:pt idx="232">
                  <c:v>317.35048302218024</c:v>
                </c:pt>
                <c:pt idx="233">
                  <c:v>324.34678837660761</c:v>
                </c:pt>
                <c:pt idx="234">
                  <c:v>329.93325508562907</c:v>
                </c:pt>
                <c:pt idx="235">
                  <c:v>331.41731892159555</c:v>
                </c:pt>
                <c:pt idx="236">
                  <c:v>341.14374402319527</c:v>
                </c:pt>
                <c:pt idx="237">
                  <c:v>349.39851184231566</c:v>
                </c:pt>
                <c:pt idx="238">
                  <c:v>356.51615974670977</c:v>
                </c:pt>
                <c:pt idx="239">
                  <c:v>366.31364978757159</c:v>
                </c:pt>
                <c:pt idx="240">
                  <c:v>370.21349953964955</c:v>
                </c:pt>
                <c:pt idx="241">
                  <c:v>367.95917467135752</c:v>
                </c:pt>
                <c:pt idx="242">
                  <c:v>363.64093975644187</c:v>
                </c:pt>
                <c:pt idx="243">
                  <c:v>362.73174289934695</c:v>
                </c:pt>
                <c:pt idx="244">
                  <c:v>354.18168384294444</c:v>
                </c:pt>
                <c:pt idx="245">
                  <c:v>343.05174059852925</c:v>
                </c:pt>
                <c:pt idx="246">
                  <c:v>340.5622525190808</c:v>
                </c:pt>
                <c:pt idx="247">
                  <c:v>353.44578427637981</c:v>
                </c:pt>
                <c:pt idx="248">
                  <c:v>386.55415168262238</c:v>
                </c:pt>
                <c:pt idx="249">
                  <c:v>346.77341483671717</c:v>
                </c:pt>
                <c:pt idx="250">
                  <c:v>344.72476289744105</c:v>
                </c:pt>
                <c:pt idx="251">
                  <c:v>330.96059827343527</c:v>
                </c:pt>
                <c:pt idx="252">
                  <c:v>340.4113991661319</c:v>
                </c:pt>
                <c:pt idx="253">
                  <c:v>343.13021917891416</c:v>
                </c:pt>
                <c:pt idx="254">
                  <c:v>353.19118164826682</c:v>
                </c:pt>
                <c:pt idx="255">
                  <c:v>345.8377394572986</c:v>
                </c:pt>
                <c:pt idx="256">
                  <c:v>351.94075061847872</c:v>
                </c:pt>
                <c:pt idx="257">
                  <c:v>364.00206660288865</c:v>
                </c:pt>
                <c:pt idx="258">
                  <c:v>360.99948289809743</c:v>
                </c:pt>
                <c:pt idx="259">
                  <c:v>361.28862731984822</c:v>
                </c:pt>
                <c:pt idx="260">
                  <c:v>364.6228091116979</c:v>
                </c:pt>
                <c:pt idx="261">
                  <c:v>371.79418345361904</c:v>
                </c:pt>
                <c:pt idx="262">
                  <c:v>370.09686403523233</c:v>
                </c:pt>
                <c:pt idx="263">
                  <c:v>364.61493788275567</c:v>
                </c:pt>
                <c:pt idx="264">
                  <c:v>368.99668204569997</c:v>
                </c:pt>
                <c:pt idx="265">
                  <c:v>381.19263298203481</c:v>
                </c:pt>
                <c:pt idx="266">
                  <c:v>369.46234477392119</c:v>
                </c:pt>
                <c:pt idx="267">
                  <c:v>374.59870207841124</c:v>
                </c:pt>
                <c:pt idx="268">
                  <c:v>381.75101350518617</c:v>
                </c:pt>
                <c:pt idx="269">
                  <c:v>377.09996563592171</c:v>
                </c:pt>
                <c:pt idx="270">
                  <c:v>377.59194491390951</c:v>
                </c:pt>
                <c:pt idx="271">
                  <c:v>379.43540650813378</c:v>
                </c:pt>
                <c:pt idx="272">
                  <c:v>380.71550834740617</c:v>
                </c:pt>
                <c:pt idx="273">
                  <c:v>385.33530771864901</c:v>
                </c:pt>
                <c:pt idx="274">
                  <c:v>385.86484251614559</c:v>
                </c:pt>
                <c:pt idx="275">
                  <c:v>385.05329540223602</c:v>
                </c:pt>
                <c:pt idx="276">
                  <c:v>392.95328187363765</c:v>
                </c:pt>
                <c:pt idx="277">
                  <c:v>396.91380964124363</c:v>
                </c:pt>
                <c:pt idx="278">
                  <c:v>400.27226803174011</c:v>
                </c:pt>
                <c:pt idx="279">
                  <c:v>409.62658676498222</c:v>
                </c:pt>
                <c:pt idx="280">
                  <c:v>407.14229888794546</c:v>
                </c:pt>
                <c:pt idx="281">
                  <c:v>392.61775060922031</c:v>
                </c:pt>
                <c:pt idx="282">
                  <c:v>404.02442488162836</c:v>
                </c:pt>
                <c:pt idx="283">
                  <c:v>404.48000274272789</c:v>
                </c:pt>
                <c:pt idx="284">
                  <c:v>403.91806534457476</c:v>
                </c:pt>
                <c:pt idx="285">
                  <c:v>327.96593821092301</c:v>
                </c:pt>
                <c:pt idx="286">
                  <c:v>325.81162791775017</c:v>
                </c:pt>
                <c:pt idx="287">
                  <c:v>326.84679307847711</c:v>
                </c:pt>
                <c:pt idx="288">
                  <c:v>332.88515023210567</c:v>
                </c:pt>
                <c:pt idx="289">
                  <c:v>321.58538134818349</c:v>
                </c:pt>
                <c:pt idx="290">
                  <c:v>318.50023482333654</c:v>
                </c:pt>
                <c:pt idx="291">
                  <c:v>312.19441163012772</c:v>
                </c:pt>
                <c:pt idx="292">
                  <c:v>310.23944692310261</c:v>
                </c:pt>
                <c:pt idx="293">
                  <c:v>302.28052967377835</c:v>
                </c:pt>
                <c:pt idx="294">
                  <c:v>300.91318783926272</c:v>
                </c:pt>
                <c:pt idx="295">
                  <c:v>291.26477511694861</c:v>
                </c:pt>
                <c:pt idx="296">
                  <c:v>371.32547211076371</c:v>
                </c:pt>
                <c:pt idx="297">
                  <c:v>404.63844193222275</c:v>
                </c:pt>
                <c:pt idx="298">
                  <c:v>533.004753427526</c:v>
                </c:pt>
                <c:pt idx="299">
                  <c:v>380.5759228733038</c:v>
                </c:pt>
                <c:pt idx="300">
                  <c:v>373.40916080395908</c:v>
                </c:pt>
                <c:pt idx="301">
                  <c:v>362.75189533270111</c:v>
                </c:pt>
                <c:pt idx="302">
                  <c:v>338.67689961254882</c:v>
                </c:pt>
                <c:pt idx="303">
                  <c:v>1048.2557896405165</c:v>
                </c:pt>
                <c:pt idx="304">
                  <c:v>448.17360452060319</c:v>
                </c:pt>
                <c:pt idx="305">
                  <c:v>552.17103543133373</c:v>
                </c:pt>
                <c:pt idx="306">
                  <c:v>566.86605911121489</c:v>
                </c:pt>
                <c:pt idx="307">
                  <c:v>698.92151447287029</c:v>
                </c:pt>
                <c:pt idx="308">
                  <c:v>853.80710689167461</c:v>
                </c:pt>
                <c:pt idx="309">
                  <c:v>1024.1731989844582</c:v>
                </c:pt>
                <c:pt idx="310">
                  <c:v>1220.7027848424036</c:v>
                </c:pt>
                <c:pt idx="311">
                  <c:v>1304.4221296097962</c:v>
                </c:pt>
                <c:pt idx="312">
                  <c:v>1380.4509048779528</c:v>
                </c:pt>
                <c:pt idx="313">
                  <c:v>1466.7622586515922</c:v>
                </c:pt>
                <c:pt idx="314">
                  <c:v>1495.2644304882826</c:v>
                </c:pt>
                <c:pt idx="315">
                  <c:v>1617.8277381110229</c:v>
                </c:pt>
                <c:pt idx="316">
                  <c:v>1756.3037594808518</c:v>
                </c:pt>
                <c:pt idx="317">
                  <c:v>1844.628799614781</c:v>
                </c:pt>
                <c:pt idx="318">
                  <c:v>1921.0227701165682</c:v>
                </c:pt>
                <c:pt idx="319">
                  <c:v>2078.6985765062077</c:v>
                </c:pt>
                <c:pt idx="320">
                  <c:v>2331.1109477224495</c:v>
                </c:pt>
                <c:pt idx="321">
                  <c:v>2466.8655253365177</c:v>
                </c:pt>
                <c:pt idx="322">
                  <c:v>2675.9854793924205</c:v>
                </c:pt>
                <c:pt idx="323">
                  <c:v>2849.6445076387431</c:v>
                </c:pt>
                <c:pt idx="324">
                  <c:v>2848.6354364220356</c:v>
                </c:pt>
                <c:pt idx="325">
                  <c:v>2894.2671828512293</c:v>
                </c:pt>
                <c:pt idx="326">
                  <c:v>2746.3852019101528</c:v>
                </c:pt>
                <c:pt idx="327">
                  <c:v>2796.3521927371989</c:v>
                </c:pt>
                <c:pt idx="328">
                  <c:v>2748.3232189660407</c:v>
                </c:pt>
                <c:pt idx="329">
                  <c:v>3164.7022164308569</c:v>
                </c:pt>
                <c:pt idx="330">
                  <c:v>2908.1100621048427</c:v>
                </c:pt>
                <c:pt idx="331">
                  <c:v>2805.9155238738467</c:v>
                </c:pt>
                <c:pt idx="332">
                  <c:v>2969.5461727788047</c:v>
                </c:pt>
                <c:pt idx="333">
                  <c:v>2552.3635315963402</c:v>
                </c:pt>
                <c:pt idx="334">
                  <c:v>2328.1612916599242</c:v>
                </c:pt>
                <c:pt idx="335">
                  <c:v>2412.9992637376813</c:v>
                </c:pt>
                <c:pt idx="336">
                  <c:v>2364.7796203717944</c:v>
                </c:pt>
                <c:pt idx="337">
                  <c:v>2342.8794768434095</c:v>
                </c:pt>
                <c:pt idx="338">
                  <c:v>2363.1993951192171</c:v>
                </c:pt>
                <c:pt idx="339">
                  <c:v>2297.3232457849417</c:v>
                </c:pt>
                <c:pt idx="340">
                  <c:v>2201.585661497918</c:v>
                </c:pt>
                <c:pt idx="341">
                  <c:v>2091.1689925001583</c:v>
                </c:pt>
                <c:pt idx="342">
                  <c:v>2120.8325608502219</c:v>
                </c:pt>
                <c:pt idx="343">
                  <c:v>2039.1962550143828</c:v>
                </c:pt>
                <c:pt idx="344">
                  <c:v>1915.555987670361</c:v>
                </c:pt>
                <c:pt idx="345">
                  <c:v>1838.7593593473807</c:v>
                </c:pt>
                <c:pt idx="346">
                  <c:v>1851.1177272877742</c:v>
                </c:pt>
                <c:pt idx="347">
                  <c:v>1924.6856527126147</c:v>
                </c:pt>
                <c:pt idx="348">
                  <c:v>1900.057697642334</c:v>
                </c:pt>
                <c:pt idx="349">
                  <c:v>1786.8716154833787</c:v>
                </c:pt>
                <c:pt idx="350">
                  <c:v>1799.4639925322924</c:v>
                </c:pt>
                <c:pt idx="351">
                  <c:v>2006.1640741290253</c:v>
                </c:pt>
                <c:pt idx="352">
                  <c:v>1884.6333645507038</c:v>
                </c:pt>
                <c:pt idx="353">
                  <c:v>1828.0355708646096</c:v>
                </c:pt>
                <c:pt idx="354">
                  <c:v>1931.7601886770246</c:v>
                </c:pt>
                <c:pt idx="355">
                  <c:v>1976.2704023176295</c:v>
                </c:pt>
                <c:pt idx="356">
                  <c:v>1991.1936376306655</c:v>
                </c:pt>
                <c:pt idx="357">
                  <c:v>1925.7716168385139</c:v>
                </c:pt>
                <c:pt idx="358">
                  <c:v>2084.1095868289317</c:v>
                </c:pt>
                <c:pt idx="359">
                  <c:v>2099.8556082256341</c:v>
                </c:pt>
                <c:pt idx="360">
                  <c:v>2130.2229417957687</c:v>
                </c:pt>
                <c:pt idx="361">
                  <c:v>1998.4934272613125</c:v>
                </c:pt>
                <c:pt idx="362">
                  <c:v>1910.9092170070671</c:v>
                </c:pt>
                <c:pt idx="363">
                  <c:v>1825.0549497424695</c:v>
                </c:pt>
                <c:pt idx="364">
                  <c:v>1833.4958138913403</c:v>
                </c:pt>
                <c:pt idx="365">
                  <c:v>1851.8685347788492</c:v>
                </c:pt>
                <c:pt idx="366">
                  <c:v>1758.1347663147869</c:v>
                </c:pt>
                <c:pt idx="367">
                  <c:v>1771.5765142512898</c:v>
                </c:pt>
                <c:pt idx="368">
                  <c:v>1742.0788345563085</c:v>
                </c:pt>
                <c:pt idx="369">
                  <c:v>1774.107924692875</c:v>
                </c:pt>
                <c:pt idx="370">
                  <c:v>1738.2879260058526</c:v>
                </c:pt>
                <c:pt idx="371">
                  <c:v>1759.3474271267407</c:v>
                </c:pt>
                <c:pt idx="372">
                  <c:v>1804.0783574739089</c:v>
                </c:pt>
                <c:pt idx="373">
                  <c:v>1815.6965587773559</c:v>
                </c:pt>
                <c:pt idx="374">
                  <c:v>1814.7648798427726</c:v>
                </c:pt>
                <c:pt idx="375">
                  <c:v>1790.7337939471897</c:v>
                </c:pt>
                <c:pt idx="376">
                  <c:v>1790.8282927821881</c:v>
                </c:pt>
                <c:pt idx="377">
                  <c:v>1844.8300703698571</c:v>
                </c:pt>
                <c:pt idx="378">
                  <c:v>1861.5612517087154</c:v>
                </c:pt>
                <c:pt idx="379">
                  <c:v>1930.3605645599446</c:v>
                </c:pt>
                <c:pt idx="380">
                  <c:v>1854.580867704366</c:v>
                </c:pt>
                <c:pt idx="381">
                  <c:v>1835.576666608466</c:v>
                </c:pt>
                <c:pt idx="382">
                  <c:v>1826.9515396585939</c:v>
                </c:pt>
                <c:pt idx="383">
                  <c:v>1834.5909888442213</c:v>
                </c:pt>
                <c:pt idx="384">
                  <c:v>1759.6606628762329</c:v>
                </c:pt>
                <c:pt idx="385">
                  <c:v>1700.9481112220333</c:v>
                </c:pt>
                <c:pt idx="386">
                  <c:v>1670.0290383741883</c:v>
                </c:pt>
                <c:pt idx="387">
                  <c:v>1706.5817477791556</c:v>
                </c:pt>
                <c:pt idx="388">
                  <c:v>1713.7635791525572</c:v>
                </c:pt>
                <c:pt idx="389">
                  <c:v>1688.5919110343357</c:v>
                </c:pt>
                <c:pt idx="390">
                  <c:v>1721.7355823814826</c:v>
                </c:pt>
                <c:pt idx="391">
                  <c:v>1666.3188184346834</c:v>
                </c:pt>
                <c:pt idx="392">
                  <c:v>1609.7626263678887</c:v>
                </c:pt>
                <c:pt idx="393">
                  <c:v>1507.7882345326796</c:v>
                </c:pt>
                <c:pt idx="394">
                  <c:v>1530.7273304105163</c:v>
                </c:pt>
                <c:pt idx="395">
                  <c:v>1587.970585476201</c:v>
                </c:pt>
                <c:pt idx="396">
                  <c:v>1532.2874571037689</c:v>
                </c:pt>
                <c:pt idx="397">
                  <c:v>1495.2974128741466</c:v>
                </c:pt>
                <c:pt idx="398">
                  <c:v>1349.8092629369012</c:v>
                </c:pt>
                <c:pt idx="399">
                  <c:v>1211.5401750117658</c:v>
                </c:pt>
                <c:pt idx="400">
                  <c:v>1076.8702244284043</c:v>
                </c:pt>
                <c:pt idx="401">
                  <c:v>1093.2795635285129</c:v>
                </c:pt>
                <c:pt idx="402">
                  <c:v>1352.5805054888756</c:v>
                </c:pt>
                <c:pt idx="403">
                  <c:v>1560.3986306041065</c:v>
                </c:pt>
                <c:pt idx="404">
                  <c:v>1393.5150022023629</c:v>
                </c:pt>
                <c:pt idx="405">
                  <c:v>1390.3148539515066</c:v>
                </c:pt>
                <c:pt idx="406">
                  <c:v>1420.9231212459786</c:v>
                </c:pt>
                <c:pt idx="407">
                  <c:v>1519.1118047331431</c:v>
                </c:pt>
                <c:pt idx="408">
                  <c:v>1502.3616129678262</c:v>
                </c:pt>
                <c:pt idx="409">
                  <c:v>1587.4486109694742</c:v>
                </c:pt>
                <c:pt idx="410">
                  <c:v>1642.1229525627302</c:v>
                </c:pt>
                <c:pt idx="411">
                  <c:v>1723.8714071350491</c:v>
                </c:pt>
                <c:pt idx="412">
                  <c:v>1743.4869763989268</c:v>
                </c:pt>
                <c:pt idx="413">
                  <c:v>1774.748744783848</c:v>
                </c:pt>
                <c:pt idx="414">
                  <c:v>1682.0278616874102</c:v>
                </c:pt>
                <c:pt idx="415">
                  <c:v>1570.7248365933144</c:v>
                </c:pt>
                <c:pt idx="416">
                  <c:v>1644.4580143926844</c:v>
                </c:pt>
                <c:pt idx="417">
                  <c:v>1496.7204715354094</c:v>
                </c:pt>
                <c:pt idx="418">
                  <c:v>1418.1609611138119</c:v>
                </c:pt>
                <c:pt idx="419">
                  <c:v>1309.7544622440598</c:v>
                </c:pt>
                <c:pt idx="420">
                  <c:v>1210.5818388871571</c:v>
                </c:pt>
                <c:pt idx="421">
                  <c:v>1093.0622367437595</c:v>
                </c:pt>
                <c:pt idx="422">
                  <c:v>1050.9950301037354</c:v>
                </c:pt>
                <c:pt idx="423">
                  <c:v>954.19832893815897</c:v>
                </c:pt>
                <c:pt idx="424">
                  <c:v>1030.4495722884608</c:v>
                </c:pt>
                <c:pt idx="425">
                  <c:v>926.68052682939492</c:v>
                </c:pt>
                <c:pt idx="426">
                  <c:v>740.90506597167075</c:v>
                </c:pt>
                <c:pt idx="427">
                  <c:v>796.11850420232815</c:v>
                </c:pt>
                <c:pt idx="428">
                  <c:v>713.43868209516415</c:v>
                </c:pt>
                <c:pt idx="429">
                  <c:v>707.72394408237642</c:v>
                </c:pt>
                <c:pt idx="430">
                  <c:v>722.79335537370662</c:v>
                </c:pt>
                <c:pt idx="431">
                  <c:v>768.20666633942801</c:v>
                </c:pt>
                <c:pt idx="432">
                  <c:v>825.44009131105088</c:v>
                </c:pt>
                <c:pt idx="433">
                  <c:v>828.90028869008506</c:v>
                </c:pt>
                <c:pt idx="434">
                  <c:v>798.73235319477817</c:v>
                </c:pt>
                <c:pt idx="435">
                  <c:v>760.52891042765236</c:v>
                </c:pt>
                <c:pt idx="436">
                  <c:v>739.77107353532404</c:v>
                </c:pt>
                <c:pt idx="437">
                  <c:v>754.63132262754914</c:v>
                </c:pt>
                <c:pt idx="438">
                  <c:v>674.89367446379799</c:v>
                </c:pt>
                <c:pt idx="439">
                  <c:v>646.53888519673126</c:v>
                </c:pt>
                <c:pt idx="440">
                  <c:v>629.34493833192948</c:v>
                </c:pt>
                <c:pt idx="441">
                  <c:v>911.88686030213444</c:v>
                </c:pt>
                <c:pt idx="442">
                  <c:v>750.37275974846921</c:v>
                </c:pt>
                <c:pt idx="443">
                  <c:v>637.05665904813486</c:v>
                </c:pt>
                <c:pt idx="444">
                  <c:v>708.63057178187614</c:v>
                </c:pt>
                <c:pt idx="445">
                  <c:v>1068.8476973715819</c:v>
                </c:pt>
                <c:pt idx="446">
                  <c:v>801.96718054580003</c:v>
                </c:pt>
                <c:pt idx="447">
                  <c:v>795.79133545070295</c:v>
                </c:pt>
                <c:pt idx="448">
                  <c:v>800.96009121786574</c:v>
                </c:pt>
                <c:pt idx="449">
                  <c:v>755.86923180925419</c:v>
                </c:pt>
                <c:pt idx="450">
                  <c:v>837.50846864983328</c:v>
                </c:pt>
                <c:pt idx="451">
                  <c:v>809.82970569626605</c:v>
                </c:pt>
                <c:pt idx="452">
                  <c:v>766.83452785952443</c:v>
                </c:pt>
                <c:pt idx="453">
                  <c:v>1883.6921043456027</c:v>
                </c:pt>
                <c:pt idx="454">
                  <c:v>2932.5602269862597</c:v>
                </c:pt>
                <c:pt idx="455">
                  <c:v>3221.4453226825144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56-4C69-916C-FA88FA691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'016C'!$O$14:$O$817</c:f>
              <c:numCache>
                <c:formatCode>0.0</c:formatCode>
                <c:ptCount val="804"/>
                <c:pt idx="0">
                  <c:v>2.5040489642184287</c:v>
                </c:pt>
                <c:pt idx="1">
                  <c:v>2.8972693032015084</c:v>
                </c:pt>
                <c:pt idx="2">
                  <c:v>4.7869114877588963</c:v>
                </c:pt>
                <c:pt idx="3">
                  <c:v>4.4128060263653355</c:v>
                </c:pt>
                <c:pt idx="4">
                  <c:v>3.8311676082862491</c:v>
                </c:pt>
                <c:pt idx="5">
                  <c:v>2.4794726930320086</c:v>
                </c:pt>
                <c:pt idx="6">
                  <c:v>2.3374764595103308</c:v>
                </c:pt>
                <c:pt idx="7">
                  <c:v>2.6214689265536264</c:v>
                </c:pt>
                <c:pt idx="8">
                  <c:v>2.3456685499058039</c:v>
                </c:pt>
                <c:pt idx="9">
                  <c:v>2.0207156308850815</c:v>
                </c:pt>
                <c:pt idx="10">
                  <c:v>1.7831450094161754</c:v>
                </c:pt>
                <c:pt idx="11">
                  <c:v>1.6384180790960468</c:v>
                </c:pt>
                <c:pt idx="12">
                  <c:v>1.5756120527306505</c:v>
                </c:pt>
                <c:pt idx="13">
                  <c:v>1.7394538606402978</c:v>
                </c:pt>
                <c:pt idx="14">
                  <c:v>1.5646892655367266</c:v>
                </c:pt>
                <c:pt idx="15">
                  <c:v>2.9928436911487371</c:v>
                </c:pt>
                <c:pt idx="16">
                  <c:v>2.6760828625235487</c:v>
                </c:pt>
                <c:pt idx="17">
                  <c:v>2.3511299435028268</c:v>
                </c:pt>
                <c:pt idx="18">
                  <c:v>1.2260828625235085</c:v>
                </c:pt>
                <c:pt idx="19">
                  <c:v>1.2643126177024242</c:v>
                </c:pt>
                <c:pt idx="20">
                  <c:v>1.0895480225988532</c:v>
                </c:pt>
                <c:pt idx="21">
                  <c:v>3.3096045197739863</c:v>
                </c:pt>
                <c:pt idx="22">
                  <c:v>2.3238229755178952</c:v>
                </c:pt>
                <c:pt idx="23">
                  <c:v>1.00762711864406</c:v>
                </c:pt>
                <c:pt idx="24">
                  <c:v>0.56252354048962872</c:v>
                </c:pt>
                <c:pt idx="25">
                  <c:v>0.72909604519772653</c:v>
                </c:pt>
                <c:pt idx="26">
                  <c:v>0.76186440677961953</c:v>
                </c:pt>
                <c:pt idx="27">
                  <c:v>0.74821092278718426</c:v>
                </c:pt>
                <c:pt idx="28">
                  <c:v>0.54067796610165964</c:v>
                </c:pt>
                <c:pt idx="29">
                  <c:v>0.38502824858754647</c:v>
                </c:pt>
                <c:pt idx="30">
                  <c:v>0.60621468926550637</c:v>
                </c:pt>
                <c:pt idx="31">
                  <c:v>1.5264595103578109</c:v>
                </c:pt>
                <c:pt idx="32">
                  <c:v>0.40960451977396622</c:v>
                </c:pt>
                <c:pt idx="33">
                  <c:v>0.63898305084745999</c:v>
                </c:pt>
                <c:pt idx="34">
                  <c:v>4.2216572504708179</c:v>
                </c:pt>
                <c:pt idx="35">
                  <c:v>7.2581920903954318</c:v>
                </c:pt>
                <c:pt idx="36">
                  <c:v>0.67994350282482641</c:v>
                </c:pt>
                <c:pt idx="37">
                  <c:v>1.6848399246704358</c:v>
                </c:pt>
                <c:pt idx="38">
                  <c:v>0.52156308851220179</c:v>
                </c:pt>
                <c:pt idx="39">
                  <c:v>2.8535781544255707</c:v>
                </c:pt>
                <c:pt idx="40">
                  <c:v>1.0267419962335176</c:v>
                </c:pt>
                <c:pt idx="41">
                  <c:v>0.34952919020714207</c:v>
                </c:pt>
                <c:pt idx="42">
                  <c:v>0.49971751412429327</c:v>
                </c:pt>
                <c:pt idx="43">
                  <c:v>0.87928436911487773</c:v>
                </c:pt>
                <c:pt idx="44">
                  <c:v>0.84651600753292411</c:v>
                </c:pt>
                <c:pt idx="45">
                  <c:v>0.99124293785311346</c:v>
                </c:pt>
                <c:pt idx="46">
                  <c:v>7.0015065913370682</c:v>
                </c:pt>
                <c:pt idx="47">
                  <c:v>15.857156308851181</c:v>
                </c:pt>
                <c:pt idx="48">
                  <c:v>2.725235404896388</c:v>
                </c:pt>
                <c:pt idx="49">
                  <c:v>2.0862523540489284</c:v>
                </c:pt>
                <c:pt idx="50">
                  <c:v>0.9721280602636555</c:v>
                </c:pt>
                <c:pt idx="51">
                  <c:v>2.6979284369114573</c:v>
                </c:pt>
                <c:pt idx="52">
                  <c:v>1.6411487758944971</c:v>
                </c:pt>
                <c:pt idx="53">
                  <c:v>0.62259887005645287</c:v>
                </c:pt>
                <c:pt idx="54">
                  <c:v>0.64444444444442195</c:v>
                </c:pt>
                <c:pt idx="55">
                  <c:v>0.93935969868170177</c:v>
                </c:pt>
                <c:pt idx="56">
                  <c:v>1.6111111111111156</c:v>
                </c:pt>
                <c:pt idx="57">
                  <c:v>1.3325800376647823</c:v>
                </c:pt>
                <c:pt idx="58">
                  <c:v>1.4390772128059952</c:v>
                </c:pt>
                <c:pt idx="59">
                  <c:v>1.8186440677965796</c:v>
                </c:pt>
                <c:pt idx="60">
                  <c:v>1.7831450094161754</c:v>
                </c:pt>
                <c:pt idx="61">
                  <c:v>1.8322975517890752</c:v>
                </c:pt>
                <c:pt idx="62">
                  <c:v>1.8022598870056332</c:v>
                </c:pt>
                <c:pt idx="63">
                  <c:v>1.8623352165724572</c:v>
                </c:pt>
                <c:pt idx="64">
                  <c:v>1.6274952919020622</c:v>
                </c:pt>
                <c:pt idx="65">
                  <c:v>1.545574387947269</c:v>
                </c:pt>
                <c:pt idx="66">
                  <c:v>1.3762711864406598</c:v>
                </c:pt>
                <c:pt idx="67">
                  <c:v>1.2178907721280352</c:v>
                </c:pt>
                <c:pt idx="68">
                  <c:v>1.1741996233521577</c:v>
                </c:pt>
                <c:pt idx="69">
                  <c:v>1.048587570621426</c:v>
                </c:pt>
                <c:pt idx="70">
                  <c:v>0.99397363465156396</c:v>
                </c:pt>
                <c:pt idx="71">
                  <c:v>1.095009416195815</c:v>
                </c:pt>
                <c:pt idx="72">
                  <c:v>1.0349340866289909</c:v>
                </c:pt>
                <c:pt idx="73">
                  <c:v>1.0048964218455485</c:v>
                </c:pt>
                <c:pt idx="74">
                  <c:v>1.0513182674199375</c:v>
                </c:pt>
                <c:pt idx="75">
                  <c:v>1.0212806026364951</c:v>
                </c:pt>
                <c:pt idx="76">
                  <c:v>1.0103578154425712</c:v>
                </c:pt>
                <c:pt idx="77">
                  <c:v>1.095009416195815</c:v>
                </c:pt>
                <c:pt idx="78">
                  <c:v>2.6815442561205107</c:v>
                </c:pt>
                <c:pt idx="79">
                  <c:v>2.9573446327683328</c:v>
                </c:pt>
                <c:pt idx="80">
                  <c:v>3.9349340866290108</c:v>
                </c:pt>
                <c:pt idx="81">
                  <c:v>2.5723163841807866</c:v>
                </c:pt>
                <c:pt idx="82">
                  <c:v>2.0835216572504778</c:v>
                </c:pt>
                <c:pt idx="83">
                  <c:v>4.756873822975515</c:v>
                </c:pt>
                <c:pt idx="84">
                  <c:v>2.0043314500941354</c:v>
                </c:pt>
                <c:pt idx="85">
                  <c:v>1.977024482109204</c:v>
                </c:pt>
                <c:pt idx="86">
                  <c:v>2.463088512241062</c:v>
                </c:pt>
                <c:pt idx="87">
                  <c:v>1.6165725047080777</c:v>
                </c:pt>
                <c:pt idx="88">
                  <c:v>2.4248587570621467</c:v>
                </c:pt>
                <c:pt idx="89">
                  <c:v>4.0550847457627199</c:v>
                </c:pt>
                <c:pt idx="90">
                  <c:v>11.845762711864401</c:v>
                </c:pt>
                <c:pt idx="91">
                  <c:v>21.070056497175113</c:v>
                </c:pt>
                <c:pt idx="92">
                  <c:v>20.127966101694899</c:v>
                </c:pt>
                <c:pt idx="93">
                  <c:v>22.1677966101695</c:v>
                </c:pt>
                <c:pt idx="94">
                  <c:v>32.383333333333326</c:v>
                </c:pt>
                <c:pt idx="95">
                  <c:v>32.061111111111117</c:v>
                </c:pt>
                <c:pt idx="96">
                  <c:v>29.264877589453857</c:v>
                </c:pt>
                <c:pt idx="97">
                  <c:v>26.695291902071521</c:v>
                </c:pt>
                <c:pt idx="98">
                  <c:v>20.682297551789055</c:v>
                </c:pt>
                <c:pt idx="99">
                  <c:v>13.992090395480213</c:v>
                </c:pt>
                <c:pt idx="100">
                  <c:v>6.1276836158192136</c:v>
                </c:pt>
                <c:pt idx="101">
                  <c:v>3.5062146892655264</c:v>
                </c:pt>
                <c:pt idx="102">
                  <c:v>2.7907721280602353</c:v>
                </c:pt>
                <c:pt idx="103">
                  <c:v>1.9906779661017</c:v>
                </c:pt>
                <c:pt idx="104">
                  <c:v>2.0152542372881199</c:v>
                </c:pt>
                <c:pt idx="105">
                  <c:v>1.8322975517890752</c:v>
                </c:pt>
                <c:pt idx="106">
                  <c:v>1.7722222222221906</c:v>
                </c:pt>
                <c:pt idx="107">
                  <c:v>1.7831450094161754</c:v>
                </c:pt>
                <c:pt idx="108">
                  <c:v>1.8650659133709686</c:v>
                </c:pt>
                <c:pt idx="109">
                  <c:v>1.8432203389830601</c:v>
                </c:pt>
                <c:pt idx="110">
                  <c:v>1.8241054613936023</c:v>
                </c:pt>
                <c:pt idx="111">
                  <c:v>1.848681732580022</c:v>
                </c:pt>
                <c:pt idx="112">
                  <c:v>1.8787193973634642</c:v>
                </c:pt>
                <c:pt idx="113">
                  <c:v>1.8759887005649531</c:v>
                </c:pt>
                <c:pt idx="114">
                  <c:v>1.8841807909604262</c:v>
                </c:pt>
                <c:pt idx="115">
                  <c:v>1.8896421845574489</c:v>
                </c:pt>
                <c:pt idx="116">
                  <c:v>1.8896421845574489</c:v>
                </c:pt>
                <c:pt idx="117">
                  <c:v>1.8377589453860375</c:v>
                </c:pt>
                <c:pt idx="118">
                  <c:v>1.9824858757061663</c:v>
                </c:pt>
                <c:pt idx="119">
                  <c:v>2.1790960451977064</c:v>
                </c:pt>
                <c:pt idx="120">
                  <c:v>1.9961393596986619</c:v>
                </c:pt>
                <c:pt idx="121">
                  <c:v>1.9797551789077155</c:v>
                </c:pt>
                <c:pt idx="122">
                  <c:v>2.0534839924670352</c:v>
                </c:pt>
                <c:pt idx="123">
                  <c:v>2.3620527306967505</c:v>
                </c:pt>
                <c:pt idx="124">
                  <c:v>1.9551789077212349</c:v>
                </c:pt>
                <c:pt idx="125">
                  <c:v>2.2446327683615532</c:v>
                </c:pt>
                <c:pt idx="126">
                  <c:v>2.0917137476459509</c:v>
                </c:pt>
                <c:pt idx="127">
                  <c:v>2.1736346516007443</c:v>
                </c:pt>
                <c:pt idx="128">
                  <c:v>2.0534839924670352</c:v>
                </c:pt>
                <c:pt idx="129">
                  <c:v>2.0097928436911578</c:v>
                </c:pt>
                <c:pt idx="130">
                  <c:v>2.0616760828625087</c:v>
                </c:pt>
                <c:pt idx="131">
                  <c:v>2.0725988700564932</c:v>
                </c:pt>
                <c:pt idx="132">
                  <c:v>1.9934086629001504</c:v>
                </c:pt>
                <c:pt idx="133">
                  <c:v>2.0343691148775775</c:v>
                </c:pt>
                <c:pt idx="134">
                  <c:v>2.0480225988700127</c:v>
                </c:pt>
                <c:pt idx="135">
                  <c:v>2.1927495291902019</c:v>
                </c:pt>
                <c:pt idx="136">
                  <c:v>2.4166666666666732</c:v>
                </c:pt>
                <c:pt idx="137">
                  <c:v>2.200941619585675</c:v>
                </c:pt>
                <c:pt idx="138">
                  <c:v>2.0862523540489284</c:v>
                </c:pt>
                <c:pt idx="139">
                  <c:v>2.037099811676089</c:v>
                </c:pt>
                <c:pt idx="140">
                  <c:v>2.1627118644067598</c:v>
                </c:pt>
                <c:pt idx="141">
                  <c:v>2.372975517890735</c:v>
                </c:pt>
                <c:pt idx="142">
                  <c:v>2.3265536723163458</c:v>
                </c:pt>
                <c:pt idx="143">
                  <c:v>2.2419020715630418</c:v>
                </c:pt>
                <c:pt idx="144">
                  <c:v>2.2637476459510109</c:v>
                </c:pt>
                <c:pt idx="145">
                  <c:v>2.2282485875706066</c:v>
                </c:pt>
                <c:pt idx="146">
                  <c:v>2.1790960451977064</c:v>
                </c:pt>
                <c:pt idx="147">
                  <c:v>2.0999058380414244</c:v>
                </c:pt>
                <c:pt idx="148">
                  <c:v>2.0807909604519663</c:v>
                </c:pt>
                <c:pt idx="149">
                  <c:v>2.2364406779660797</c:v>
                </c:pt>
                <c:pt idx="150">
                  <c:v>2.1900188323916905</c:v>
                </c:pt>
                <c:pt idx="151">
                  <c:v>2.2774011299435064</c:v>
                </c:pt>
                <c:pt idx="152">
                  <c:v>2.2419020715630418</c:v>
                </c:pt>
                <c:pt idx="153">
                  <c:v>2.1845574387947284</c:v>
                </c:pt>
                <c:pt idx="154">
                  <c:v>2.2719397363464839</c:v>
                </c:pt>
                <c:pt idx="155">
                  <c:v>2.4357815442561312</c:v>
                </c:pt>
                <c:pt idx="156">
                  <c:v>2.2992467043314151</c:v>
                </c:pt>
                <c:pt idx="157">
                  <c:v>2.3920903954801931</c:v>
                </c:pt>
                <c:pt idx="158">
                  <c:v>2.547740112994306</c:v>
                </c:pt>
                <c:pt idx="159">
                  <c:v>2.4275894538605973</c:v>
                </c:pt>
                <c:pt idx="160">
                  <c:v>2.3238229755178952</c:v>
                </c:pt>
                <c:pt idx="161">
                  <c:v>2.2391713747645912</c:v>
                </c:pt>
                <c:pt idx="162">
                  <c:v>2.1818267419962174</c:v>
                </c:pt>
                <c:pt idx="163">
                  <c:v>2.3483992467043153</c:v>
                </c:pt>
                <c:pt idx="164">
                  <c:v>2.38389830508472</c:v>
                </c:pt>
                <c:pt idx="165">
                  <c:v>2.2746704331449954</c:v>
                </c:pt>
                <c:pt idx="166">
                  <c:v>2.1900188323916905</c:v>
                </c:pt>
                <c:pt idx="167">
                  <c:v>2.2774011299435064</c:v>
                </c:pt>
                <c:pt idx="168">
                  <c:v>2.1217514124293331</c:v>
                </c:pt>
                <c:pt idx="169">
                  <c:v>2.1709039548022333</c:v>
                </c:pt>
                <c:pt idx="170">
                  <c:v>2.5095103578154512</c:v>
                </c:pt>
                <c:pt idx="171">
                  <c:v>2.6870056497174728</c:v>
                </c:pt>
                <c:pt idx="172">
                  <c:v>2.6706214689265266</c:v>
                </c:pt>
                <c:pt idx="173">
                  <c:v>2.7115819209039533</c:v>
                </c:pt>
                <c:pt idx="174">
                  <c:v>2.6160075329566639</c:v>
                </c:pt>
                <c:pt idx="175">
                  <c:v>2.6515065913370686</c:v>
                </c:pt>
                <c:pt idx="176">
                  <c:v>2.6023540489642287</c:v>
                </c:pt>
                <c:pt idx="177">
                  <c:v>2.4903954802259936</c:v>
                </c:pt>
                <c:pt idx="178">
                  <c:v>2.6596986817325421</c:v>
                </c:pt>
                <c:pt idx="179">
                  <c:v>2.7170433145009154</c:v>
                </c:pt>
                <c:pt idx="180">
                  <c:v>2.8262711864406396</c:v>
                </c:pt>
                <c:pt idx="181">
                  <c:v>2.9573446327683328</c:v>
                </c:pt>
                <c:pt idx="182">
                  <c:v>2.9955743879472485</c:v>
                </c:pt>
                <c:pt idx="183">
                  <c:v>3.0174199623352176</c:v>
                </c:pt>
                <c:pt idx="184">
                  <c:v>3.0338041431261642</c:v>
                </c:pt>
                <c:pt idx="185">
                  <c:v>3.0747645951035305</c:v>
                </c:pt>
                <c:pt idx="186">
                  <c:v>3.0884180790960265</c:v>
                </c:pt>
                <c:pt idx="187">
                  <c:v>3.0611111111110954</c:v>
                </c:pt>
                <c:pt idx="188">
                  <c:v>3.0092278719397445</c:v>
                </c:pt>
                <c:pt idx="189">
                  <c:v>2.9764595103577909</c:v>
                </c:pt>
                <c:pt idx="190">
                  <c:v>2.9655367231638063</c:v>
                </c:pt>
                <c:pt idx="191">
                  <c:v>3.0365348399246752</c:v>
                </c:pt>
                <c:pt idx="192">
                  <c:v>3.1430320150658888</c:v>
                </c:pt>
                <c:pt idx="193">
                  <c:v>3.2358757062146659</c:v>
                </c:pt>
                <c:pt idx="194">
                  <c:v>3.2850282485875666</c:v>
                </c:pt>
                <c:pt idx="195">
                  <c:v>3.3205273069679708</c:v>
                </c:pt>
                <c:pt idx="196">
                  <c:v>3.1976459510357507</c:v>
                </c:pt>
                <c:pt idx="197">
                  <c:v>3.1239171374764303</c:v>
                </c:pt>
                <c:pt idx="198">
                  <c:v>3.1184557438794687</c:v>
                </c:pt>
                <c:pt idx="199">
                  <c:v>3.1730696798493305</c:v>
                </c:pt>
                <c:pt idx="200">
                  <c:v>3.091148775894538</c:v>
                </c:pt>
                <c:pt idx="201">
                  <c:v>3.1348399246704148</c:v>
                </c:pt>
                <c:pt idx="202">
                  <c:v>3.2031073446327731</c:v>
                </c:pt>
                <c:pt idx="203">
                  <c:v>3.1921845574387886</c:v>
                </c:pt>
                <c:pt idx="204">
                  <c:v>3.2167608286252083</c:v>
                </c:pt>
                <c:pt idx="205">
                  <c:v>3.2795668549905437</c:v>
                </c:pt>
                <c:pt idx="206">
                  <c:v>3.3123352165724973</c:v>
                </c:pt>
                <c:pt idx="207">
                  <c:v>3.2904896421845282</c:v>
                </c:pt>
                <c:pt idx="208">
                  <c:v>3.3314500941619554</c:v>
                </c:pt>
                <c:pt idx="209">
                  <c:v>3.3532956685498641</c:v>
                </c:pt>
                <c:pt idx="210">
                  <c:v>3.7383239171374711</c:v>
                </c:pt>
                <c:pt idx="211">
                  <c:v>3.9786252354048885</c:v>
                </c:pt>
                <c:pt idx="212">
                  <c:v>3.5444444444444416</c:v>
                </c:pt>
                <c:pt idx="213">
                  <c:v>3.5553672316384271</c:v>
                </c:pt>
                <c:pt idx="214">
                  <c:v>3.5362523540489685</c:v>
                </c:pt>
                <c:pt idx="215">
                  <c:v>3.5089453860640378</c:v>
                </c:pt>
                <c:pt idx="216">
                  <c:v>3.5499058380414041</c:v>
                </c:pt>
                <c:pt idx="217">
                  <c:v>3.4816384180791062</c:v>
                </c:pt>
                <c:pt idx="218">
                  <c:v>3.5499058380414041</c:v>
                </c:pt>
                <c:pt idx="219">
                  <c:v>3.5471751412428927</c:v>
                </c:pt>
                <c:pt idx="220">
                  <c:v>3.61271186440674</c:v>
                </c:pt>
                <c:pt idx="221">
                  <c:v>3.5526365348399156</c:v>
                </c:pt>
                <c:pt idx="222">
                  <c:v>3.5417137476459302</c:v>
                </c:pt>
                <c:pt idx="223">
                  <c:v>3.6072504708097775</c:v>
                </c:pt>
                <c:pt idx="224">
                  <c:v>3.5908662900188308</c:v>
                </c:pt>
                <c:pt idx="225">
                  <c:v>3.694632768361533</c:v>
                </c:pt>
                <c:pt idx="226">
                  <c:v>3.7192090395480131</c:v>
                </c:pt>
                <c:pt idx="227">
                  <c:v>3.7028248587570665</c:v>
                </c:pt>
                <c:pt idx="228">
                  <c:v>3.6564030131826781</c:v>
                </c:pt>
                <c:pt idx="229">
                  <c:v>3.6919020715630819</c:v>
                </c:pt>
                <c:pt idx="230">
                  <c:v>3.7137476459509902</c:v>
                </c:pt>
                <c:pt idx="231">
                  <c:v>3.8229755178907752</c:v>
                </c:pt>
                <c:pt idx="232">
                  <c:v>3.9076271186440197</c:v>
                </c:pt>
                <c:pt idx="233">
                  <c:v>3.9731638418078665</c:v>
                </c:pt>
                <c:pt idx="234">
                  <c:v>4.0277777777777279</c:v>
                </c:pt>
                <c:pt idx="235">
                  <c:v>4.0441619585687354</c:v>
                </c:pt>
                <c:pt idx="236">
                  <c:v>4.1342749529190019</c:v>
                </c:pt>
                <c:pt idx="237">
                  <c:v>4.2243879472692676</c:v>
                </c:pt>
                <c:pt idx="238">
                  <c:v>4.298116760828588</c:v>
                </c:pt>
                <c:pt idx="239">
                  <c:v>4.380037664783381</c:v>
                </c:pt>
                <c:pt idx="240">
                  <c:v>4.40188323917135</c:v>
                </c:pt>
                <c:pt idx="241">
                  <c:v>4.380037664783381</c:v>
                </c:pt>
                <c:pt idx="242">
                  <c:v>4.3445386064029776</c:v>
                </c:pt>
                <c:pt idx="243">
                  <c:v>4.3390772128060151</c:v>
                </c:pt>
                <c:pt idx="244">
                  <c:v>4.2762711864406793</c:v>
                </c:pt>
                <c:pt idx="245">
                  <c:v>4.2025423728813607</c:v>
                </c:pt>
                <c:pt idx="246">
                  <c:v>4.1834274952919017</c:v>
                </c:pt>
                <c:pt idx="247">
                  <c:v>4.2844632768361528</c:v>
                </c:pt>
                <c:pt idx="248">
                  <c:v>4.5548022598870128</c:v>
                </c:pt>
                <c:pt idx="249">
                  <c:v>4.500188323917091</c:v>
                </c:pt>
                <c:pt idx="250">
                  <c:v>4.4346516007533046</c:v>
                </c:pt>
                <c:pt idx="251">
                  <c:v>4.3063088512240615</c:v>
                </c:pt>
                <c:pt idx="252">
                  <c:v>4.3718455743879083</c:v>
                </c:pt>
                <c:pt idx="253">
                  <c:v>4.3827683615818938</c:v>
                </c:pt>
                <c:pt idx="254">
                  <c:v>4.4564971751412132</c:v>
                </c:pt>
                <c:pt idx="255">
                  <c:v>4.380037664783381</c:v>
                </c:pt>
                <c:pt idx="256">
                  <c:v>4.4182674199622971</c:v>
                </c:pt>
                <c:pt idx="257">
                  <c:v>4.508380414312624</c:v>
                </c:pt>
                <c:pt idx="258">
                  <c:v>4.4728813559321594</c:v>
                </c:pt>
                <c:pt idx="259">
                  <c:v>4.4373822975517552</c:v>
                </c:pt>
                <c:pt idx="260">
                  <c:v>4.4564971751412132</c:v>
                </c:pt>
                <c:pt idx="261">
                  <c:v>4.5138418079095857</c:v>
                </c:pt>
                <c:pt idx="262">
                  <c:v>4.5029190207156011</c:v>
                </c:pt>
                <c:pt idx="263">
                  <c:v>4.4646892655366859</c:v>
                </c:pt>
                <c:pt idx="264">
                  <c:v>4.5029190207156011</c:v>
                </c:pt>
                <c:pt idx="265">
                  <c:v>4.6066854990583641</c:v>
                </c:pt>
                <c:pt idx="266">
                  <c:v>4.5138418079095857</c:v>
                </c:pt>
                <c:pt idx="267">
                  <c:v>4.5629943502824863</c:v>
                </c:pt>
                <c:pt idx="268">
                  <c:v>4.6285310734463332</c:v>
                </c:pt>
                <c:pt idx="269">
                  <c:v>4.5930320150658686</c:v>
                </c:pt>
                <c:pt idx="270">
                  <c:v>4.6066854990583641</c:v>
                </c:pt>
                <c:pt idx="271">
                  <c:v>4.6339924670432957</c:v>
                </c:pt>
                <c:pt idx="272">
                  <c:v>4.6531073446327529</c:v>
                </c:pt>
                <c:pt idx="273">
                  <c:v>4.69406779661018</c:v>
                </c:pt>
                <c:pt idx="274">
                  <c:v>4.7049905838041042</c:v>
                </c:pt>
                <c:pt idx="275">
                  <c:v>4.7022598870056536</c:v>
                </c:pt>
                <c:pt idx="276">
                  <c:v>4.7705273069679501</c:v>
                </c:pt>
                <c:pt idx="277">
                  <c:v>4.8087570621468663</c:v>
                </c:pt>
                <c:pt idx="278">
                  <c:v>4.8442561205272705</c:v>
                </c:pt>
                <c:pt idx="279">
                  <c:v>4.9289077212805754</c:v>
                </c:pt>
                <c:pt idx="280">
                  <c:v>4.9097928436911165</c:v>
                </c:pt>
                <c:pt idx="281">
                  <c:v>4.7841807909604466</c:v>
                </c:pt>
                <c:pt idx="282">
                  <c:v>4.8852165725046977</c:v>
                </c:pt>
                <c:pt idx="283">
                  <c:v>4.8988700564971319</c:v>
                </c:pt>
                <c:pt idx="284">
                  <c:v>4.8961393596986822</c:v>
                </c:pt>
                <c:pt idx="285">
                  <c:v>4.8879472693032096</c:v>
                </c:pt>
                <c:pt idx="286">
                  <c:v>4.8742937853107131</c:v>
                </c:pt>
                <c:pt idx="287">
                  <c:v>4.8934086629001712</c:v>
                </c:pt>
                <c:pt idx="288">
                  <c:v>4.9480225988700326</c:v>
                </c:pt>
                <c:pt idx="289">
                  <c:v>4.8688323917137506</c:v>
                </c:pt>
                <c:pt idx="290">
                  <c:v>4.855178907721255</c:v>
                </c:pt>
                <c:pt idx="291">
                  <c:v>4.8087570621468663</c:v>
                </c:pt>
                <c:pt idx="292">
                  <c:v>4.8032956685499038</c:v>
                </c:pt>
                <c:pt idx="293">
                  <c:v>4.7432203389830194</c:v>
                </c:pt>
                <c:pt idx="294">
                  <c:v>4.7377589453860578</c:v>
                </c:pt>
                <c:pt idx="295">
                  <c:v>4.6640301318267374</c:v>
                </c:pt>
                <c:pt idx="296">
                  <c:v>5.3521657250470369</c:v>
                </c:pt>
                <c:pt idx="297">
                  <c:v>5.641619585687355</c:v>
                </c:pt>
                <c:pt idx="298">
                  <c:v>6.9796610169491604</c:v>
                </c:pt>
                <c:pt idx="299">
                  <c:v>5.4996233521656768</c:v>
                </c:pt>
                <c:pt idx="300">
                  <c:v>5.4231638418079067</c:v>
                </c:pt>
                <c:pt idx="301">
                  <c:v>5.3248587570621062</c:v>
                </c:pt>
                <c:pt idx="302">
                  <c:v>5.1309792843690776</c:v>
                </c:pt>
                <c:pt idx="303">
                  <c:v>11.411581920903952</c:v>
                </c:pt>
                <c:pt idx="304">
                  <c:v>6.2505649717513734</c:v>
                </c:pt>
                <c:pt idx="305">
                  <c:v>7.3073446327683333</c:v>
                </c:pt>
                <c:pt idx="306">
                  <c:v>7.4766478342749423</c:v>
                </c:pt>
                <c:pt idx="307">
                  <c:v>8.6126177024481834</c:v>
                </c:pt>
                <c:pt idx="308">
                  <c:v>9.9178907721280343</c:v>
                </c:pt>
                <c:pt idx="309">
                  <c:v>11.359698681732542</c:v>
                </c:pt>
                <c:pt idx="310">
                  <c:v>13.019962335216556</c:v>
                </c:pt>
                <c:pt idx="311">
                  <c:v>13.738135593220299</c:v>
                </c:pt>
                <c:pt idx="312">
                  <c:v>14.368926553672285</c:v>
                </c:pt>
                <c:pt idx="313">
                  <c:v>15.081638418079066</c:v>
                </c:pt>
                <c:pt idx="314">
                  <c:v>15.311016949152501</c:v>
                </c:pt>
                <c:pt idx="315">
                  <c:v>16.365065913371005</c:v>
                </c:pt>
                <c:pt idx="316">
                  <c:v>17.591148775894517</c:v>
                </c:pt>
                <c:pt idx="317">
                  <c:v>18.399435028248586</c:v>
                </c:pt>
                <c:pt idx="318">
                  <c:v>19.076647834274961</c:v>
                </c:pt>
                <c:pt idx="319">
                  <c:v>20.411958568738193</c:v>
                </c:pt>
                <c:pt idx="320">
                  <c:v>22.536440677966098</c:v>
                </c:pt>
                <c:pt idx="321">
                  <c:v>23.754331450094135</c:v>
                </c:pt>
                <c:pt idx="322">
                  <c:v>25.597551789077198</c:v>
                </c:pt>
                <c:pt idx="323">
                  <c:v>27.134934086628988</c:v>
                </c:pt>
                <c:pt idx="324">
                  <c:v>27.192278719397365</c:v>
                </c:pt>
                <c:pt idx="325">
                  <c:v>27.618267419962336</c:v>
                </c:pt>
                <c:pt idx="326">
                  <c:v>26.392184557438767</c:v>
                </c:pt>
                <c:pt idx="327">
                  <c:v>26.83455743879469</c:v>
                </c:pt>
                <c:pt idx="328">
                  <c:v>26.435875706214645</c:v>
                </c:pt>
                <c:pt idx="329">
                  <c:v>29.977589453860634</c:v>
                </c:pt>
                <c:pt idx="330">
                  <c:v>27.803954802259891</c:v>
                </c:pt>
                <c:pt idx="331">
                  <c:v>26.938323917137453</c:v>
                </c:pt>
                <c:pt idx="332">
                  <c:v>28.333709981167569</c:v>
                </c:pt>
                <c:pt idx="333">
                  <c:v>24.838418079096027</c:v>
                </c:pt>
                <c:pt idx="334">
                  <c:v>22.965160075329521</c:v>
                </c:pt>
                <c:pt idx="335">
                  <c:v>23.69425612052731</c:v>
                </c:pt>
                <c:pt idx="336">
                  <c:v>23.303766478342745</c:v>
                </c:pt>
                <c:pt idx="337">
                  <c:v>23.131732580037621</c:v>
                </c:pt>
                <c:pt idx="338">
                  <c:v>23.31741996233518</c:v>
                </c:pt>
                <c:pt idx="339">
                  <c:v>22.771280602636494</c:v>
                </c:pt>
                <c:pt idx="340">
                  <c:v>21.971186440677961</c:v>
                </c:pt>
                <c:pt idx="341">
                  <c:v>21.045480225988694</c:v>
                </c:pt>
                <c:pt idx="342">
                  <c:v>21.307627118644021</c:v>
                </c:pt>
                <c:pt idx="343">
                  <c:v>20.622222222222234</c:v>
                </c:pt>
                <c:pt idx="344">
                  <c:v>19.584557438794729</c:v>
                </c:pt>
                <c:pt idx="345">
                  <c:v>18.940112994350244</c:v>
                </c:pt>
                <c:pt idx="346">
                  <c:v>19.052071563088482</c:v>
                </c:pt>
                <c:pt idx="347">
                  <c:v>19.68559322033898</c:v>
                </c:pt>
                <c:pt idx="348">
                  <c:v>19.483521657250478</c:v>
                </c:pt>
                <c:pt idx="349">
                  <c:v>18.527777777777771</c:v>
                </c:pt>
                <c:pt idx="350">
                  <c:v>18.639736346516003</c:v>
                </c:pt>
                <c:pt idx="351">
                  <c:v>20.401035781544213</c:v>
                </c:pt>
                <c:pt idx="352">
                  <c:v>19.379755178907715</c:v>
                </c:pt>
                <c:pt idx="353">
                  <c:v>18.904613935969842</c:v>
                </c:pt>
                <c:pt idx="354">
                  <c:v>19.794821092278706</c:v>
                </c:pt>
                <c:pt idx="355">
                  <c:v>20.179849340866252</c:v>
                </c:pt>
                <c:pt idx="356">
                  <c:v>20.313653483992454</c:v>
                </c:pt>
                <c:pt idx="357">
                  <c:v>19.726553672316346</c:v>
                </c:pt>
                <c:pt idx="358">
                  <c:v>21.070056497175113</c:v>
                </c:pt>
                <c:pt idx="359">
                  <c:v>21.201129943502806</c:v>
                </c:pt>
                <c:pt idx="360">
                  <c:v>21.471468926553666</c:v>
                </c:pt>
                <c:pt idx="361">
                  <c:v>20.354613935969819</c:v>
                </c:pt>
                <c:pt idx="362">
                  <c:v>19.617325800376619</c:v>
                </c:pt>
                <c:pt idx="363">
                  <c:v>18.89642184557437</c:v>
                </c:pt>
                <c:pt idx="364">
                  <c:v>18.97561205273065</c:v>
                </c:pt>
                <c:pt idx="365">
                  <c:v>19.14218455743875</c:v>
                </c:pt>
                <c:pt idx="366">
                  <c:v>18.350282485875688</c:v>
                </c:pt>
                <c:pt idx="367">
                  <c:v>18.470433145009395</c:v>
                </c:pt>
                <c:pt idx="368">
                  <c:v>18.224670433145011</c:v>
                </c:pt>
                <c:pt idx="369">
                  <c:v>18.500470809792837</c:v>
                </c:pt>
                <c:pt idx="370">
                  <c:v>18.202824858757047</c:v>
                </c:pt>
                <c:pt idx="371">
                  <c:v>18.385781544256091</c:v>
                </c:pt>
                <c:pt idx="372">
                  <c:v>18.765348399246676</c:v>
                </c:pt>
                <c:pt idx="373">
                  <c:v>18.869114877589436</c:v>
                </c:pt>
                <c:pt idx="374">
                  <c:v>18.866384180790927</c:v>
                </c:pt>
                <c:pt idx="375">
                  <c:v>18.667043314500937</c:v>
                </c:pt>
                <c:pt idx="376">
                  <c:v>18.672504708097897</c:v>
                </c:pt>
                <c:pt idx="377">
                  <c:v>19.128531073446315</c:v>
                </c:pt>
                <c:pt idx="378">
                  <c:v>19.278719397363467</c:v>
                </c:pt>
                <c:pt idx="379">
                  <c:v>19.863088512241063</c:v>
                </c:pt>
                <c:pt idx="380">
                  <c:v>19.224105461393602</c:v>
                </c:pt>
                <c:pt idx="381">
                  <c:v>19.065725047080974</c:v>
                </c:pt>
                <c:pt idx="382">
                  <c:v>18.994726930320109</c:v>
                </c:pt>
                <c:pt idx="383">
                  <c:v>19.062994350282462</c:v>
                </c:pt>
                <c:pt idx="384">
                  <c:v>18.43220338983048</c:v>
                </c:pt>
                <c:pt idx="385">
                  <c:v>17.94067796610166</c:v>
                </c:pt>
                <c:pt idx="386">
                  <c:v>17.686723163841808</c:v>
                </c:pt>
                <c:pt idx="387">
                  <c:v>18.000753295668545</c:v>
                </c:pt>
                <c:pt idx="388">
                  <c:v>18.069020715630842</c:v>
                </c:pt>
                <c:pt idx="389">
                  <c:v>17.861487758945376</c:v>
                </c:pt>
                <c:pt idx="390">
                  <c:v>18.145480225988674</c:v>
                </c:pt>
                <c:pt idx="391">
                  <c:v>17.681261770244781</c:v>
                </c:pt>
                <c:pt idx="392">
                  <c:v>17.206120527306968</c:v>
                </c:pt>
                <c:pt idx="393">
                  <c:v>16.348681732580001</c:v>
                </c:pt>
                <c:pt idx="394">
                  <c:v>16.550753295668503</c:v>
                </c:pt>
                <c:pt idx="395">
                  <c:v>17.039548022598876</c:v>
                </c:pt>
                <c:pt idx="396">
                  <c:v>16.578060263653434</c:v>
                </c:pt>
                <c:pt idx="397">
                  <c:v>16.280414312617705</c:v>
                </c:pt>
                <c:pt idx="398">
                  <c:v>15.062523540489609</c:v>
                </c:pt>
                <c:pt idx="399">
                  <c:v>13.89105461393596</c:v>
                </c:pt>
                <c:pt idx="400">
                  <c:v>12.755084745762719</c:v>
                </c:pt>
                <c:pt idx="401">
                  <c:v>12.891619585687375</c:v>
                </c:pt>
                <c:pt idx="402">
                  <c:v>15.081638418079066</c:v>
                </c:pt>
                <c:pt idx="403">
                  <c:v>16.842937853107333</c:v>
                </c:pt>
                <c:pt idx="404">
                  <c:v>15.420244821092284</c:v>
                </c:pt>
                <c:pt idx="405">
                  <c:v>15.371092278719384</c:v>
                </c:pt>
                <c:pt idx="406">
                  <c:v>15.625047080979236</c:v>
                </c:pt>
                <c:pt idx="407">
                  <c:v>16.460640301318236</c:v>
                </c:pt>
                <c:pt idx="408">
                  <c:v>16.321374764595067</c:v>
                </c:pt>
                <c:pt idx="409">
                  <c:v>17.039548022598876</c:v>
                </c:pt>
                <c:pt idx="410">
                  <c:v>17.503766478342701</c:v>
                </c:pt>
                <c:pt idx="411">
                  <c:v>18.197363465160084</c:v>
                </c:pt>
                <c:pt idx="412">
                  <c:v>18.36393596986818</c:v>
                </c:pt>
                <c:pt idx="413">
                  <c:v>18.634274952918982</c:v>
                </c:pt>
                <c:pt idx="414">
                  <c:v>17.845103578154429</c:v>
                </c:pt>
                <c:pt idx="415">
                  <c:v>16.900282485875707</c:v>
                </c:pt>
                <c:pt idx="416">
                  <c:v>17.536534839924656</c:v>
                </c:pt>
                <c:pt idx="417">
                  <c:v>16.28860640301318</c:v>
                </c:pt>
                <c:pt idx="418">
                  <c:v>15.619585687382274</c:v>
                </c:pt>
                <c:pt idx="419">
                  <c:v>14.699340866289971</c:v>
                </c:pt>
                <c:pt idx="420">
                  <c:v>13.869209039547995</c:v>
                </c:pt>
                <c:pt idx="421">
                  <c:v>12.880696798493391</c:v>
                </c:pt>
                <c:pt idx="422">
                  <c:v>12.525706214689228</c:v>
                </c:pt>
                <c:pt idx="423">
                  <c:v>11.709227871939744</c:v>
                </c:pt>
                <c:pt idx="424">
                  <c:v>12.367325800376602</c:v>
                </c:pt>
                <c:pt idx="425">
                  <c:v>11.498964218455708</c:v>
                </c:pt>
                <c:pt idx="426">
                  <c:v>9.9397363465160051</c:v>
                </c:pt>
                <c:pt idx="427">
                  <c:v>10.42033898305084</c:v>
                </c:pt>
                <c:pt idx="428">
                  <c:v>9.718549905838044</c:v>
                </c:pt>
                <c:pt idx="429">
                  <c:v>9.6639359698681826</c:v>
                </c:pt>
                <c:pt idx="430">
                  <c:v>9.7840866290018891</c:v>
                </c:pt>
                <c:pt idx="431">
                  <c:v>10.160922787193964</c:v>
                </c:pt>
                <c:pt idx="432">
                  <c:v>10.636064030131775</c:v>
                </c:pt>
                <c:pt idx="433">
                  <c:v>10.663370998116768</c:v>
                </c:pt>
                <c:pt idx="434">
                  <c:v>10.403954802259893</c:v>
                </c:pt>
                <c:pt idx="435">
                  <c:v>10.073540489642147</c:v>
                </c:pt>
                <c:pt idx="436">
                  <c:v>9.8933145009416155</c:v>
                </c:pt>
                <c:pt idx="437">
                  <c:v>10.016195856873775</c:v>
                </c:pt>
                <c:pt idx="438">
                  <c:v>9.34171374764591</c:v>
                </c:pt>
                <c:pt idx="439">
                  <c:v>9.098681732580042</c:v>
                </c:pt>
                <c:pt idx="440">
                  <c:v>8.9512241054614012</c:v>
                </c:pt>
                <c:pt idx="441">
                  <c:v>11.359698681732542</c:v>
                </c:pt>
                <c:pt idx="442">
                  <c:v>9.9916195856873546</c:v>
                </c:pt>
                <c:pt idx="443">
                  <c:v>9.0112994350282261</c:v>
                </c:pt>
                <c:pt idx="444">
                  <c:v>9.6011299435027873</c:v>
                </c:pt>
                <c:pt idx="445">
                  <c:v>12.662241054613942</c:v>
                </c:pt>
                <c:pt idx="446">
                  <c:v>10.395762711864359</c:v>
                </c:pt>
                <c:pt idx="447">
                  <c:v>10.30018832391713</c:v>
                </c:pt>
                <c:pt idx="448">
                  <c:v>10.332956685499024</c:v>
                </c:pt>
                <c:pt idx="449">
                  <c:v>9.9342749529189813</c:v>
                </c:pt>
                <c:pt idx="450">
                  <c:v>10.603295668549883</c:v>
                </c:pt>
                <c:pt idx="451">
                  <c:v>10.360263653483955</c:v>
                </c:pt>
                <c:pt idx="452">
                  <c:v>9.961581920903912</c:v>
                </c:pt>
                <c:pt idx="453">
                  <c:v>19.38248587570617</c:v>
                </c:pt>
                <c:pt idx="454">
                  <c:v>28.303672316384187</c:v>
                </c:pt>
                <c:pt idx="455">
                  <c:v>30.862335216572475</c:v>
                </c:pt>
                <c:pt idx="456">
                  <c:v>39.961016949152523</c:v>
                </c:pt>
                <c:pt idx="457">
                  <c:v>43.868644067796595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6D-45D2-8A1B-8EB3EBE2F315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'016C'!$P$14:$P$817</c:f>
              <c:numCache>
                <c:formatCode>0.0</c:formatCode>
                <c:ptCount val="804"/>
                <c:pt idx="0">
                  <c:v>2.5120052739081578</c:v>
                </c:pt>
                <c:pt idx="1">
                  <c:v>2.8936889638411301</c:v>
                </c:pt>
                <c:pt idx="2">
                  <c:v>4.7678163445035464</c:v>
                </c:pt>
                <c:pt idx="3">
                  <c:v>4.3239605681633586</c:v>
                </c:pt>
                <c:pt idx="4">
                  <c:v>3.7337912180280628</c:v>
                </c:pt>
                <c:pt idx="5">
                  <c:v>2.37334436211512</c:v>
                </c:pt>
                <c:pt idx="6">
                  <c:v>2.2337792232208593</c:v>
                </c:pt>
                <c:pt idx="7">
                  <c:v>2.5194513556430977</c:v>
                </c:pt>
                <c:pt idx="8">
                  <c:v>2.2449328288897319</c:v>
                </c:pt>
                <c:pt idx="9">
                  <c:v>1.9209081459994777</c:v>
                </c:pt>
                <c:pt idx="10">
                  <c:v>1.6912938342203008</c:v>
                </c:pt>
                <c:pt idx="11">
                  <c:v>1.55368338090043</c:v>
                </c:pt>
                <c:pt idx="12">
                  <c:v>1.4928222302369676</c:v>
                </c:pt>
                <c:pt idx="13">
                  <c:v>1.657813282879576</c:v>
                </c:pt>
                <c:pt idx="14">
                  <c:v>1.4843747393909597</c:v>
                </c:pt>
                <c:pt idx="15">
                  <c:v>2.9165073198478346</c:v>
                </c:pt>
                <c:pt idx="16">
                  <c:v>2.6025754013345499</c:v>
                </c:pt>
                <c:pt idx="17">
                  <c:v>2.2790369373697801</c:v>
                </c:pt>
                <c:pt idx="18">
                  <c:v>1.18342820224246</c:v>
                </c:pt>
                <c:pt idx="19">
                  <c:v>1.2370401561548523</c:v>
                </c:pt>
                <c:pt idx="20">
                  <c:v>1.0639110247097257</c:v>
                </c:pt>
                <c:pt idx="21">
                  <c:v>3.286487019953273</c:v>
                </c:pt>
                <c:pt idx="22">
                  <c:v>2.3280663406857509</c:v>
                </c:pt>
                <c:pt idx="23">
                  <c:v>1.0291975582473261</c:v>
                </c:pt>
                <c:pt idx="24">
                  <c:v>0.59240390354661199</c:v>
                </c:pt>
                <c:pt idx="25">
                  <c:v>0.75689892739128051</c:v>
                </c:pt>
                <c:pt idx="26">
                  <c:v>0.7862637564947893</c:v>
                </c:pt>
                <c:pt idx="27">
                  <c:v>0.76991396755194574</c:v>
                </c:pt>
                <c:pt idx="28">
                  <c:v>0.56136437129495576</c:v>
                </c:pt>
                <c:pt idx="29">
                  <c:v>0.42794811919158599</c:v>
                </c:pt>
                <c:pt idx="30">
                  <c:v>0.65196346998144961</c:v>
                </c:pt>
                <c:pt idx="31">
                  <c:v>1.584496369372336</c:v>
                </c:pt>
                <c:pt idx="32">
                  <c:v>0.47117751642837102</c:v>
                </c:pt>
                <c:pt idx="33">
                  <c:v>0.69998142513538431</c:v>
                </c:pt>
                <c:pt idx="34">
                  <c:v>4.2870757968085922</c:v>
                </c:pt>
                <c:pt idx="35">
                  <c:v>7.3204281128573143</c:v>
                </c:pt>
                <c:pt idx="36">
                  <c:v>0.75367197261631758</c:v>
                </c:pt>
                <c:pt idx="37">
                  <c:v>1.7590104116669119</c:v>
                </c:pt>
                <c:pt idx="38">
                  <c:v>0.59909290626656364</c:v>
                </c:pt>
                <c:pt idx="39">
                  <c:v>2.978934233759305</c:v>
                </c:pt>
                <c:pt idx="40">
                  <c:v>1.1009566849504921</c:v>
                </c:pt>
                <c:pt idx="41">
                  <c:v>0.45075113014869772</c:v>
                </c:pt>
                <c:pt idx="42">
                  <c:v>0.60261911944479174</c:v>
                </c:pt>
                <c:pt idx="43">
                  <c:v>0.98452866562179642</c:v>
                </c:pt>
                <c:pt idx="44">
                  <c:v>0.94924080597142857</c:v>
                </c:pt>
                <c:pt idx="45">
                  <c:v>1.1080238834101397</c:v>
                </c:pt>
                <c:pt idx="46">
                  <c:v>7.1259786362608324</c:v>
                </c:pt>
                <c:pt idx="47">
                  <c:v>15.865819846068886</c:v>
                </c:pt>
                <c:pt idx="48">
                  <c:v>2.8121359873964309</c:v>
                </c:pt>
                <c:pt idx="49">
                  <c:v>2.1796505894622502</c:v>
                </c:pt>
                <c:pt idx="50">
                  <c:v>1.0931081692680389</c:v>
                </c:pt>
                <c:pt idx="51">
                  <c:v>2.8167868633319126</c:v>
                </c:pt>
                <c:pt idx="52">
                  <c:v>1.7511668582152535</c:v>
                </c:pt>
                <c:pt idx="53">
                  <c:v>0.75573445219792257</c:v>
                </c:pt>
                <c:pt idx="54">
                  <c:v>0.78571314315761487</c:v>
                </c:pt>
                <c:pt idx="55">
                  <c:v>1.0896455483765879</c:v>
                </c:pt>
                <c:pt idx="56">
                  <c:v>1.7361577784013607</c:v>
                </c:pt>
                <c:pt idx="57">
                  <c:v>1.4345092051343138</c:v>
                </c:pt>
                <c:pt idx="58">
                  <c:v>1.549404707170241</c:v>
                </c:pt>
                <c:pt idx="59">
                  <c:v>1.9154458356882857</c:v>
                </c:pt>
                <c:pt idx="60">
                  <c:v>1.86323852695945</c:v>
                </c:pt>
                <c:pt idx="61">
                  <c:v>1.9113744297608843</c:v>
                </c:pt>
                <c:pt idx="62">
                  <c:v>1.880762142610962</c:v>
                </c:pt>
                <c:pt idx="63">
                  <c:v>1.9416331031467589</c:v>
                </c:pt>
                <c:pt idx="64">
                  <c:v>1.7090474662217872</c:v>
                </c:pt>
                <c:pt idx="65">
                  <c:v>1.6309279102298646</c:v>
                </c:pt>
                <c:pt idx="66">
                  <c:v>1.4651608463631351</c:v>
                </c:pt>
                <c:pt idx="67">
                  <c:v>1.3118636299078374</c:v>
                </c:pt>
                <c:pt idx="68">
                  <c:v>1.2728578635048005</c:v>
                </c:pt>
                <c:pt idx="69">
                  <c:v>1.1495000985194923</c:v>
                </c:pt>
                <c:pt idx="70">
                  <c:v>1.0980244847050233</c:v>
                </c:pt>
                <c:pt idx="71">
                  <c:v>1.2021985884046678</c:v>
                </c:pt>
                <c:pt idx="72">
                  <c:v>1.1445101517447622</c:v>
                </c:pt>
                <c:pt idx="73">
                  <c:v>1.1173898005142207</c:v>
                </c:pt>
                <c:pt idx="74">
                  <c:v>1.1667731613620087</c:v>
                </c:pt>
                <c:pt idx="75">
                  <c:v>1.1397412135724641</c:v>
                </c:pt>
                <c:pt idx="76">
                  <c:v>1.1318683450929365</c:v>
                </c:pt>
                <c:pt idx="77">
                  <c:v>1.2198350748835673</c:v>
                </c:pt>
                <c:pt idx="78">
                  <c:v>2.8109226920196084</c:v>
                </c:pt>
                <c:pt idx="79">
                  <c:v>3.0538369886165495</c:v>
                </c:pt>
                <c:pt idx="80">
                  <c:v>4.0271830773093722</c:v>
                </c:pt>
                <c:pt idx="81">
                  <c:v>2.650155613978638</c:v>
                </c:pt>
                <c:pt idx="82">
                  <c:v>2.1566755046754884</c:v>
                </c:pt>
                <c:pt idx="83">
                  <c:v>4.834624649332369</c:v>
                </c:pt>
                <c:pt idx="84">
                  <c:v>2.0859720278548575</c:v>
                </c:pt>
                <c:pt idx="85">
                  <c:v>2.0735610396779189</c:v>
                </c:pt>
                <c:pt idx="86">
                  <c:v>2.566653143369038</c:v>
                </c:pt>
                <c:pt idx="87">
                  <c:v>1.7219052046559935</c:v>
                </c:pt>
                <c:pt idx="88">
                  <c:v>2.5336833929294436</c:v>
                </c:pt>
                <c:pt idx="89">
                  <c:v>4.1650586263629776</c:v>
                </c:pt>
                <c:pt idx="90">
                  <c:v>11.930497410060017</c:v>
                </c:pt>
                <c:pt idx="91">
                  <c:v>21.135696052115378</c:v>
                </c:pt>
                <c:pt idx="92">
                  <c:v>20.190290527597778</c:v>
                </c:pt>
                <c:pt idx="93">
                  <c:v>22.260797030098335</c:v>
                </c:pt>
                <c:pt idx="94">
                  <c:v>32.476024341218668</c:v>
                </c:pt>
                <c:pt idx="95">
                  <c:v>32.145005976617263</c:v>
                </c:pt>
                <c:pt idx="96">
                  <c:v>29.355093300991285</c:v>
                </c:pt>
                <c:pt idx="97">
                  <c:v>26.791961064801733</c:v>
                </c:pt>
                <c:pt idx="98">
                  <c:v>20.779629740326744</c:v>
                </c:pt>
                <c:pt idx="99">
                  <c:v>14.097025279943642</c:v>
                </c:pt>
                <c:pt idx="100">
                  <c:v>6.233988753618096</c:v>
                </c:pt>
                <c:pt idx="101">
                  <c:v>3.6274600085929007</c:v>
                </c:pt>
                <c:pt idx="102">
                  <c:v>2.9450803343204845</c:v>
                </c:pt>
                <c:pt idx="103">
                  <c:v>2.1567438300145492</c:v>
                </c:pt>
                <c:pt idx="104">
                  <c:v>2.1867127111017854</c:v>
                </c:pt>
                <c:pt idx="105">
                  <c:v>2.0102978802365183</c:v>
                </c:pt>
                <c:pt idx="106">
                  <c:v>1.9557477657319455</c:v>
                </c:pt>
                <c:pt idx="107">
                  <c:v>1.9728145920752214</c:v>
                </c:pt>
                <c:pt idx="108">
                  <c:v>2.0611447455022964</c:v>
                </c:pt>
                <c:pt idx="109">
                  <c:v>2.0442055620897213</c:v>
                </c:pt>
                <c:pt idx="110">
                  <c:v>2.0295108565501128</c:v>
                </c:pt>
                <c:pt idx="111">
                  <c:v>2.0592587290348563</c:v>
                </c:pt>
                <c:pt idx="112">
                  <c:v>2.0939375744706408</c:v>
                </c:pt>
                <c:pt idx="113">
                  <c:v>2.0963342772499551</c:v>
                </c:pt>
                <c:pt idx="114">
                  <c:v>2.1085487242107916</c:v>
                </c:pt>
                <c:pt idx="115">
                  <c:v>2.1183418864166668</c:v>
                </c:pt>
                <c:pt idx="116">
                  <c:v>2.1227178567460179</c:v>
                </c:pt>
                <c:pt idx="117">
                  <c:v>2.0743707552144861</c:v>
                </c:pt>
                <c:pt idx="118">
                  <c:v>2.2242250851124403</c:v>
                </c:pt>
                <c:pt idx="119">
                  <c:v>2.4336537535485445</c:v>
                </c:pt>
                <c:pt idx="120">
                  <c:v>2.2487079906270675</c:v>
                </c:pt>
                <c:pt idx="121">
                  <c:v>2.2385120507059106</c:v>
                </c:pt>
                <c:pt idx="122">
                  <c:v>2.3169704483585694</c:v>
                </c:pt>
                <c:pt idx="123">
                  <c:v>2.6268210364827409</c:v>
                </c:pt>
                <c:pt idx="124">
                  <c:v>2.2206544410352014</c:v>
                </c:pt>
                <c:pt idx="125">
                  <c:v>2.5134676324334055</c:v>
                </c:pt>
                <c:pt idx="126">
                  <c:v>2.3315522830707898</c:v>
                </c:pt>
                <c:pt idx="127">
                  <c:v>2.4064009117458238</c:v>
                </c:pt>
                <c:pt idx="128">
                  <c:v>2.2960188328422824</c:v>
                </c:pt>
                <c:pt idx="129">
                  <c:v>2.2615658436505903</c:v>
                </c:pt>
                <c:pt idx="130">
                  <c:v>2.3213611907911722</c:v>
                </c:pt>
                <c:pt idx="131">
                  <c:v>2.3398424721903996</c:v>
                </c:pt>
                <c:pt idx="132">
                  <c:v>2.2668847076243446</c:v>
                </c:pt>
                <c:pt idx="133">
                  <c:v>2.3136797867075733</c:v>
                </c:pt>
                <c:pt idx="134">
                  <c:v>2.3325932754393293</c:v>
                </c:pt>
                <c:pt idx="135">
                  <c:v>2.4834200431883109</c:v>
                </c:pt>
                <c:pt idx="136">
                  <c:v>2.7103870993791785</c:v>
                </c:pt>
                <c:pt idx="137">
                  <c:v>2.4954576832671531</c:v>
                </c:pt>
                <c:pt idx="138">
                  <c:v>2.3895645601096072</c:v>
                </c:pt>
                <c:pt idx="139">
                  <c:v>2.359595564433115</c:v>
                </c:pt>
                <c:pt idx="140">
                  <c:v>2.4943573733069746</c:v>
                </c:pt>
                <c:pt idx="141">
                  <c:v>2.7072289283003612</c:v>
                </c:pt>
                <c:pt idx="142">
                  <c:v>2.6588180053035395</c:v>
                </c:pt>
                <c:pt idx="143">
                  <c:v>2.5788075852025778</c:v>
                </c:pt>
                <c:pt idx="144">
                  <c:v>2.6052943402428888</c:v>
                </c:pt>
                <c:pt idx="145">
                  <c:v>2.5721821747694031</c:v>
                </c:pt>
                <c:pt idx="146">
                  <c:v>2.5286432508998122</c:v>
                </c:pt>
                <c:pt idx="147">
                  <c:v>2.4534754003088932</c:v>
                </c:pt>
                <c:pt idx="148">
                  <c:v>2.4412117893967018</c:v>
                </c:pt>
                <c:pt idx="149">
                  <c:v>2.5998672239047131</c:v>
                </c:pt>
                <c:pt idx="150">
                  <c:v>2.5260845133417549</c:v>
                </c:pt>
                <c:pt idx="151">
                  <c:v>2.6108589093841594</c:v>
                </c:pt>
                <c:pt idx="152">
                  <c:v>2.5636463950715935</c:v>
                </c:pt>
                <c:pt idx="153">
                  <c:v>2.5050199124088239</c:v>
                </c:pt>
                <c:pt idx="154">
                  <c:v>2.5955847338364708</c:v>
                </c:pt>
                <c:pt idx="155">
                  <c:v>2.7651727654109228</c:v>
                </c:pt>
                <c:pt idx="156">
                  <c:v>2.6361964196914496</c:v>
                </c:pt>
                <c:pt idx="157">
                  <c:v>2.7384108755859087</c:v>
                </c:pt>
                <c:pt idx="158">
                  <c:v>2.897198915255415</c:v>
                </c:pt>
                <c:pt idx="159">
                  <c:v>2.7715230410593938</c:v>
                </c:pt>
                <c:pt idx="160">
                  <c:v>2.6746520311144573</c:v>
                </c:pt>
                <c:pt idx="161">
                  <c:v>2.5979125383303838</c:v>
                </c:pt>
                <c:pt idx="162">
                  <c:v>2.547065558475289</c:v>
                </c:pt>
                <c:pt idx="163">
                  <c:v>2.7220363900781015</c:v>
                </c:pt>
                <c:pt idx="164">
                  <c:v>2.7570050278125242</c:v>
                </c:pt>
                <c:pt idx="165">
                  <c:v>2.6338978156362716</c:v>
                </c:pt>
                <c:pt idx="166">
                  <c:v>2.5396544415347932</c:v>
                </c:pt>
                <c:pt idx="167">
                  <c:v>2.6359654866273052</c:v>
                </c:pt>
                <c:pt idx="168">
                  <c:v>2.4892003149333295</c:v>
                </c:pt>
                <c:pt idx="169">
                  <c:v>2.5504641287228176</c:v>
                </c:pt>
                <c:pt idx="170">
                  <c:v>2.8984412964817166</c:v>
                </c:pt>
                <c:pt idx="171">
                  <c:v>3.0824784430175156</c:v>
                </c:pt>
                <c:pt idx="172">
                  <c:v>3.0683043482514942</c:v>
                </c:pt>
                <c:pt idx="173">
                  <c:v>3.1132871567942839</c:v>
                </c:pt>
                <c:pt idx="174">
                  <c:v>3.0178453740084903</c:v>
                </c:pt>
                <c:pt idx="175">
                  <c:v>3.0598420853021739</c:v>
                </c:pt>
                <c:pt idx="176">
                  <c:v>3.0134300496002409</c:v>
                </c:pt>
                <c:pt idx="177">
                  <c:v>2.9076155200112965</c:v>
                </c:pt>
                <c:pt idx="178">
                  <c:v>3.0863778897045231</c:v>
                </c:pt>
                <c:pt idx="179">
                  <c:v>3.1452695826903438</c:v>
                </c:pt>
                <c:pt idx="180">
                  <c:v>3.2635588073322594</c:v>
                </c:pt>
                <c:pt idx="181">
                  <c:v>3.4031189839956641</c:v>
                </c:pt>
                <c:pt idx="182">
                  <c:v>3.4483768127338403</c:v>
                </c:pt>
                <c:pt idx="183">
                  <c:v>3.4690289406683501</c:v>
                </c:pt>
                <c:pt idx="184">
                  <c:v>3.4849269025338132</c:v>
                </c:pt>
                <c:pt idx="185">
                  <c:v>3.5253127321446995</c:v>
                </c:pt>
                <c:pt idx="186">
                  <c:v>3.5451986587274833</c:v>
                </c:pt>
                <c:pt idx="187">
                  <c:v>3.5103773982578077</c:v>
                </c:pt>
                <c:pt idx="188">
                  <c:v>3.457875334999478</c:v>
                </c:pt>
                <c:pt idx="189">
                  <c:v>3.4288199179393981</c:v>
                </c:pt>
                <c:pt idx="190">
                  <c:v>3.4279751230190705</c:v>
                </c:pt>
                <c:pt idx="191">
                  <c:v>3.4997246690284141</c:v>
                </c:pt>
                <c:pt idx="192">
                  <c:v>3.6086087370765463</c:v>
                </c:pt>
                <c:pt idx="193">
                  <c:v>3.6950873804735398</c:v>
                </c:pt>
                <c:pt idx="194">
                  <c:v>3.7490137086602782</c:v>
                </c:pt>
                <c:pt idx="195">
                  <c:v>3.777970912406905</c:v>
                </c:pt>
                <c:pt idx="196">
                  <c:v>3.6535424962572374</c:v>
                </c:pt>
                <c:pt idx="197">
                  <c:v>3.5846758719527516</c:v>
                </c:pt>
                <c:pt idx="198">
                  <c:v>3.5917677669773629</c:v>
                </c:pt>
                <c:pt idx="199">
                  <c:v>3.6578741502768337</c:v>
                </c:pt>
                <c:pt idx="200">
                  <c:v>3.586119642036695</c:v>
                </c:pt>
                <c:pt idx="201">
                  <c:v>3.6401981951297184</c:v>
                </c:pt>
                <c:pt idx="202">
                  <c:v>3.7169081437072897</c:v>
                </c:pt>
                <c:pt idx="203">
                  <c:v>3.7109359492091367</c:v>
                </c:pt>
                <c:pt idx="204">
                  <c:v>3.7373244909359946</c:v>
                </c:pt>
                <c:pt idx="205">
                  <c:v>3.7966827831024474</c:v>
                </c:pt>
                <c:pt idx="206">
                  <c:v>3.8355951838336919</c:v>
                </c:pt>
                <c:pt idx="207">
                  <c:v>3.8186560004210559</c:v>
                </c:pt>
                <c:pt idx="208">
                  <c:v>3.8678379724112029</c:v>
                </c:pt>
                <c:pt idx="209">
                  <c:v>3.8847771558237789</c:v>
                </c:pt>
                <c:pt idx="210">
                  <c:v>4.263838172144089</c:v>
                </c:pt>
                <c:pt idx="211">
                  <c:v>4.471651225845112</c:v>
                </c:pt>
                <c:pt idx="212">
                  <c:v>4.0127616731260058</c:v>
                </c:pt>
                <c:pt idx="213">
                  <c:v>4.0385362384074854</c:v>
                </c:pt>
                <c:pt idx="214">
                  <c:v>4.0301181771786636</c:v>
                </c:pt>
                <c:pt idx="215">
                  <c:v>4.0120935704984166</c:v>
                </c:pt>
                <c:pt idx="216">
                  <c:v>4.0637066371159207</c:v>
                </c:pt>
                <c:pt idx="217">
                  <c:v>4.0051635956632916</c:v>
                </c:pt>
                <c:pt idx="218">
                  <c:v>4.0827133769302737</c:v>
                </c:pt>
                <c:pt idx="219">
                  <c:v>4.0889998311134557</c:v>
                </c:pt>
                <c:pt idx="220">
                  <c:v>4.1635095035384975</c:v>
                </c:pt>
                <c:pt idx="221">
                  <c:v>4.1095340114004655</c:v>
                </c:pt>
                <c:pt idx="222">
                  <c:v>4.0970199622685346</c:v>
                </c:pt>
                <c:pt idx="223">
                  <c:v>4.169010136625162</c:v>
                </c:pt>
                <c:pt idx="224">
                  <c:v>4.1536867971261788</c:v>
                </c:pt>
                <c:pt idx="225">
                  <c:v>4.264923366233127</c:v>
                </c:pt>
                <c:pt idx="226">
                  <c:v>4.3032463724946393</c:v>
                </c:pt>
                <c:pt idx="227">
                  <c:v>4.2907077413870613</c:v>
                </c:pt>
                <c:pt idx="228">
                  <c:v>4.2460097629121147</c:v>
                </c:pt>
                <c:pt idx="229">
                  <c:v>4.2819950402180025</c:v>
                </c:pt>
                <c:pt idx="230">
                  <c:v>4.3060507006308351</c:v>
                </c:pt>
                <c:pt idx="231">
                  <c:v>4.4226160581733707</c:v>
                </c:pt>
                <c:pt idx="232">
                  <c:v>4.5130138825914194</c:v>
                </c:pt>
                <c:pt idx="233">
                  <c:v>4.5802744728547076</c:v>
                </c:pt>
                <c:pt idx="234">
                  <c:v>4.6355514346320463</c:v>
                </c:pt>
                <c:pt idx="235">
                  <c:v>4.6559579719884177</c:v>
                </c:pt>
                <c:pt idx="236">
                  <c:v>4.7464245801026719</c:v>
                </c:pt>
                <c:pt idx="237">
                  <c:v>4.8243821013158508</c:v>
                </c:pt>
                <c:pt idx="238">
                  <c:v>4.8926741032538565</c:v>
                </c:pt>
                <c:pt idx="239">
                  <c:v>4.9837447633518384</c:v>
                </c:pt>
                <c:pt idx="240">
                  <c:v>5.0246854809951573</c:v>
                </c:pt>
                <c:pt idx="241">
                  <c:v>5.0133157143653317</c:v>
                </c:pt>
                <c:pt idx="242">
                  <c:v>4.9844027123392038</c:v>
                </c:pt>
                <c:pt idx="243">
                  <c:v>4.9844665338045537</c:v>
                </c:pt>
                <c:pt idx="244">
                  <c:v>4.9195830265757889</c:v>
                </c:pt>
                <c:pt idx="245">
                  <c:v>4.8327705037489155</c:v>
                </c:pt>
                <c:pt idx="246">
                  <c:v>4.8194018498242608</c:v>
                </c:pt>
                <c:pt idx="247">
                  <c:v>4.9367038645119585</c:v>
                </c:pt>
                <c:pt idx="248">
                  <c:v>5.2259169822156757</c:v>
                </c:pt>
                <c:pt idx="249">
                  <c:v>4.8955727137761373</c:v>
                </c:pt>
                <c:pt idx="250">
                  <c:v>4.8859511670429479</c:v>
                </c:pt>
                <c:pt idx="251">
                  <c:v>4.7767477624895536</c:v>
                </c:pt>
                <c:pt idx="252">
                  <c:v>4.8648715648281318</c:v>
                </c:pt>
                <c:pt idx="253">
                  <c:v>4.8957735296874372</c:v>
                </c:pt>
                <c:pt idx="254">
                  <c:v>4.9890837054275909</c:v>
                </c:pt>
                <c:pt idx="255">
                  <c:v>4.9343714415550179</c:v>
                </c:pt>
                <c:pt idx="256">
                  <c:v>4.9940390311757046</c:v>
                </c:pt>
                <c:pt idx="257">
                  <c:v>5.1043522117938442</c:v>
                </c:pt>
                <c:pt idx="258">
                  <c:v>5.0866222450537748</c:v>
                </c:pt>
                <c:pt idx="259">
                  <c:v>5.0968719673893137</c:v>
                </c:pt>
                <c:pt idx="260">
                  <c:v>5.1330045073706927</c:v>
                </c:pt>
                <c:pt idx="261">
                  <c:v>5.2017531840276776</c:v>
                </c:pt>
                <c:pt idx="262">
                  <c:v>5.1951179637220468</c:v>
                </c:pt>
                <c:pt idx="263">
                  <c:v>5.1563135861766511</c:v>
                </c:pt>
                <c:pt idx="264">
                  <c:v>5.2013504063123346</c:v>
                </c:pt>
                <c:pt idx="265">
                  <c:v>5.3128079840218358</c:v>
                </c:pt>
                <c:pt idx="266">
                  <c:v>5.2208925290035264</c:v>
                </c:pt>
                <c:pt idx="267">
                  <c:v>5.2723435608423488</c:v>
                </c:pt>
                <c:pt idx="268">
                  <c:v>5.3409302027205916</c:v>
                </c:pt>
                <c:pt idx="269">
                  <c:v>5.3091882905824992</c:v>
                </c:pt>
                <c:pt idx="270">
                  <c:v>5.3211621091960524</c:v>
                </c:pt>
                <c:pt idx="271">
                  <c:v>5.3446235274976139</c:v>
                </c:pt>
                <c:pt idx="272">
                  <c:v>5.3632963878820865</c:v>
                </c:pt>
                <c:pt idx="273">
                  <c:v>5.4103566772883065</c:v>
                </c:pt>
                <c:pt idx="274">
                  <c:v>5.4226497178176833</c:v>
                </c:pt>
                <c:pt idx="275">
                  <c:v>5.4235435621001091</c:v>
                </c:pt>
                <c:pt idx="276">
                  <c:v>5.498485441857679</c:v>
                </c:pt>
                <c:pt idx="277">
                  <c:v>5.5399419226329858</c:v>
                </c:pt>
                <c:pt idx="278">
                  <c:v>5.5762808137028612</c:v>
                </c:pt>
                <c:pt idx="279">
                  <c:v>5.6635845176860755</c:v>
                </c:pt>
                <c:pt idx="280">
                  <c:v>5.6502600654819197</c:v>
                </c:pt>
                <c:pt idx="281">
                  <c:v>5.5345933998634118</c:v>
                </c:pt>
                <c:pt idx="282">
                  <c:v>5.6393421259295362</c:v>
                </c:pt>
                <c:pt idx="283">
                  <c:v>5.6510065324995384</c:v>
                </c:pt>
                <c:pt idx="284">
                  <c:v>5.654022059365893</c:v>
                </c:pt>
                <c:pt idx="285">
                  <c:v>5.6495871152127926</c:v>
                </c:pt>
                <c:pt idx="286">
                  <c:v>5.6412820394006138</c:v>
                </c:pt>
                <c:pt idx="287">
                  <c:v>5.6600875049465831</c:v>
                </c:pt>
                <c:pt idx="288">
                  <c:v>5.7214201024322158</c:v>
                </c:pt>
                <c:pt idx="289">
                  <c:v>5.6353786285986667</c:v>
                </c:pt>
                <c:pt idx="290">
                  <c:v>5.6191614448172587</c:v>
                </c:pt>
                <c:pt idx="291">
                  <c:v>5.5755685093547731</c:v>
                </c:pt>
                <c:pt idx="292">
                  <c:v>5.5689578710248497</c:v>
                </c:pt>
                <c:pt idx="293">
                  <c:v>5.5113136360853829</c:v>
                </c:pt>
                <c:pt idx="294">
                  <c:v>5.5096977921717905</c:v>
                </c:pt>
                <c:pt idx="295">
                  <c:v>5.4376928457119114</c:v>
                </c:pt>
                <c:pt idx="296">
                  <c:v>6.1282153318391295</c:v>
                </c:pt>
                <c:pt idx="297">
                  <c:v>6.4213821370013209</c:v>
                </c:pt>
                <c:pt idx="298">
                  <c:v>7.5225023463911889</c:v>
                </c:pt>
                <c:pt idx="299">
                  <c:v>6.2368638483600902</c:v>
                </c:pt>
                <c:pt idx="300">
                  <c:v>6.1859529324504505</c:v>
                </c:pt>
                <c:pt idx="301">
                  <c:v>6.1053727376245472</c:v>
                </c:pt>
                <c:pt idx="302">
                  <c:v>5.9107418356830435</c:v>
                </c:pt>
                <c:pt idx="303">
                  <c:v>11.952168962600558</c:v>
                </c:pt>
                <c:pt idx="304">
                  <c:v>6.8614769507610855</c:v>
                </c:pt>
                <c:pt idx="305">
                  <c:v>7.7554616751820848</c:v>
                </c:pt>
                <c:pt idx="306">
                  <c:v>7.8903759381408642</c:v>
                </c:pt>
                <c:pt idx="307">
                  <c:v>9.0228538703947248</c:v>
                </c:pt>
                <c:pt idx="308">
                  <c:v>10.349387967634351</c:v>
                </c:pt>
                <c:pt idx="309">
                  <c:v>11.807506312102804</c:v>
                </c:pt>
                <c:pt idx="310">
                  <c:v>13.48801435357513</c:v>
                </c:pt>
                <c:pt idx="311">
                  <c:v>14.209635345777755</c:v>
                </c:pt>
                <c:pt idx="312">
                  <c:v>14.865886497236875</c:v>
                </c:pt>
                <c:pt idx="313">
                  <c:v>15.609539565992604</c:v>
                </c:pt>
                <c:pt idx="314">
                  <c:v>15.861814588284259</c:v>
                </c:pt>
                <c:pt idx="315">
                  <c:v>16.913609264757341</c:v>
                </c:pt>
                <c:pt idx="316">
                  <c:v>18.100662008080679</c:v>
                </c:pt>
                <c:pt idx="317">
                  <c:v>18.861431410898867</c:v>
                </c:pt>
                <c:pt idx="318">
                  <c:v>19.520786721843848</c:v>
                </c:pt>
                <c:pt idx="319">
                  <c:v>20.87103763783557</c:v>
                </c:pt>
                <c:pt idx="320">
                  <c:v>23.026549354853422</c:v>
                </c:pt>
                <c:pt idx="321">
                  <c:v>24.190469826252794</c:v>
                </c:pt>
                <c:pt idx="322">
                  <c:v>25.977995997407753</c:v>
                </c:pt>
                <c:pt idx="323">
                  <c:v>27.464104299181287</c:v>
                </c:pt>
                <c:pt idx="324">
                  <c:v>27.465533755519065</c:v>
                </c:pt>
                <c:pt idx="325">
                  <c:v>27.863410161846996</c:v>
                </c:pt>
                <c:pt idx="326">
                  <c:v>26.616419885527637</c:v>
                </c:pt>
                <c:pt idx="327">
                  <c:v>27.05114586923732</c:v>
                </c:pt>
                <c:pt idx="328">
                  <c:v>26.652906153862261</c:v>
                </c:pt>
                <c:pt idx="329">
                  <c:v>30.202134193992993</c:v>
                </c:pt>
                <c:pt idx="330">
                  <c:v>28.031107443901661</c:v>
                </c:pt>
                <c:pt idx="331">
                  <c:v>27.172460430617985</c:v>
                </c:pt>
                <c:pt idx="332">
                  <c:v>28.573327507989916</c:v>
                </c:pt>
                <c:pt idx="333">
                  <c:v>25.03728161961876</c:v>
                </c:pt>
                <c:pt idx="334">
                  <c:v>23.141569141839017</c:v>
                </c:pt>
                <c:pt idx="335">
                  <c:v>23.872698466179738</c:v>
                </c:pt>
                <c:pt idx="336">
                  <c:v>23.47283805924949</c:v>
                </c:pt>
                <c:pt idx="337">
                  <c:v>23.296693400938008</c:v>
                </c:pt>
                <c:pt idx="338">
                  <c:v>23.479419267962168</c:v>
                </c:pt>
                <c:pt idx="339">
                  <c:v>22.929478560300613</c:v>
                </c:pt>
                <c:pt idx="340">
                  <c:v>22.125715655540702</c:v>
                </c:pt>
                <c:pt idx="341">
                  <c:v>21.197180530739534</c:v>
                </c:pt>
                <c:pt idx="342">
                  <c:v>21.459327423394861</c:v>
                </c:pt>
                <c:pt idx="343">
                  <c:v>20.775425385470022</c:v>
                </c:pt>
                <c:pt idx="344">
                  <c:v>19.734489674725626</c:v>
                </c:pt>
                <c:pt idx="345">
                  <c:v>19.091724895660086</c:v>
                </c:pt>
                <c:pt idx="346">
                  <c:v>19.206777584833219</c:v>
                </c:pt>
                <c:pt idx="347">
                  <c:v>19.842111512624154</c:v>
                </c:pt>
                <c:pt idx="348">
                  <c:v>19.642780456206559</c:v>
                </c:pt>
                <c:pt idx="349">
                  <c:v>18.690705319535226</c:v>
                </c:pt>
                <c:pt idx="350">
                  <c:v>18.807747086130785</c:v>
                </c:pt>
                <c:pt idx="351">
                  <c:v>20.574704341382802</c:v>
                </c:pt>
                <c:pt idx="352">
                  <c:v>19.551699871646864</c:v>
                </c:pt>
                <c:pt idx="353">
                  <c:v>19.080625186994851</c:v>
                </c:pt>
                <c:pt idx="354">
                  <c:v>19.972291000080169</c:v>
                </c:pt>
                <c:pt idx="355">
                  <c:v>20.3606343777051</c:v>
                </c:pt>
                <c:pt idx="356">
                  <c:v>20.497488439545698</c:v>
                </c:pt>
                <c:pt idx="357">
                  <c:v>19.951407824492193</c:v>
                </c:pt>
                <c:pt idx="358">
                  <c:v>21.30728713109054</c:v>
                </c:pt>
                <c:pt idx="359">
                  <c:v>21.4511348746423</c:v>
                </c:pt>
                <c:pt idx="360">
                  <c:v>21.719263771668235</c:v>
                </c:pt>
                <c:pt idx="361">
                  <c:v>20.609569459805144</c:v>
                </c:pt>
                <c:pt idx="362">
                  <c:v>19.875110234323849</c:v>
                </c:pt>
                <c:pt idx="363">
                  <c:v>19.15535552425456</c:v>
                </c:pt>
                <c:pt idx="364">
                  <c:v>19.237109431199752</c:v>
                </c:pt>
                <c:pt idx="365">
                  <c:v>19.403284120423365</c:v>
                </c:pt>
                <c:pt idx="366">
                  <c:v>18.616553650158629</c:v>
                </c:pt>
                <c:pt idx="367">
                  <c:v>18.740815069298694</c:v>
                </c:pt>
                <c:pt idx="368">
                  <c:v>18.50009135357114</c:v>
                </c:pt>
                <c:pt idx="369">
                  <c:v>18.782345181411745</c:v>
                </c:pt>
                <c:pt idx="370">
                  <c:v>18.487881754251848</c:v>
                </c:pt>
                <c:pt idx="371">
                  <c:v>18.676894075459185</c:v>
                </c:pt>
                <c:pt idx="372">
                  <c:v>19.067113545089907</c:v>
                </c:pt>
                <c:pt idx="373">
                  <c:v>19.175874817848996</c:v>
                </c:pt>
                <c:pt idx="374">
                  <c:v>19.177962108584826</c:v>
                </c:pt>
                <c:pt idx="375">
                  <c:v>18.983704440152163</c:v>
                </c:pt>
                <c:pt idx="376">
                  <c:v>18.994514241929441</c:v>
                </c:pt>
                <c:pt idx="377">
                  <c:v>19.463535913104415</c:v>
                </c:pt>
                <c:pt idx="378">
                  <c:v>19.6157575161645</c:v>
                </c:pt>
                <c:pt idx="379">
                  <c:v>20.210558237079738</c:v>
                </c:pt>
                <c:pt idx="380">
                  <c:v>19.576437375487114</c:v>
                </c:pt>
                <c:pt idx="381">
                  <c:v>19.424908227851752</c:v>
                </c:pt>
                <c:pt idx="382">
                  <c:v>19.361601210457625</c:v>
                </c:pt>
                <c:pt idx="383">
                  <c:v>19.436543090215253</c:v>
                </c:pt>
                <c:pt idx="384">
                  <c:v>18.809641881167138</c:v>
                </c:pt>
                <c:pt idx="385">
                  <c:v>18.320591753786232</c:v>
                </c:pt>
                <c:pt idx="386">
                  <c:v>18.067786196259341</c:v>
                </c:pt>
                <c:pt idx="387">
                  <c:v>18.388490787881352</c:v>
                </c:pt>
                <c:pt idx="388">
                  <c:v>18.459542916235055</c:v>
                </c:pt>
                <c:pt idx="389">
                  <c:v>18.255590298909965</c:v>
                </c:pt>
                <c:pt idx="390">
                  <c:v>18.5473180670405</c:v>
                </c:pt>
                <c:pt idx="391">
                  <c:v>18.0862821351725</c:v>
                </c:pt>
                <c:pt idx="392">
                  <c:v>17.615561064284535</c:v>
                </c:pt>
                <c:pt idx="393">
                  <c:v>16.758785295365048</c:v>
                </c:pt>
                <c:pt idx="394">
                  <c:v>16.963774172006449</c:v>
                </c:pt>
                <c:pt idx="395">
                  <c:v>17.460348401744557</c:v>
                </c:pt>
                <c:pt idx="396">
                  <c:v>16.997048372258675</c:v>
                </c:pt>
                <c:pt idx="397">
                  <c:v>16.692639557986677</c:v>
                </c:pt>
                <c:pt idx="398">
                  <c:v>15.46599684519988</c:v>
                </c:pt>
                <c:pt idx="399">
                  <c:v>14.300716159516021</c:v>
                </c:pt>
                <c:pt idx="400">
                  <c:v>13.166028141237236</c:v>
                </c:pt>
                <c:pt idx="401">
                  <c:v>13.315514085267949</c:v>
                </c:pt>
                <c:pt idx="402">
                  <c:v>15.529578653610823</c:v>
                </c:pt>
                <c:pt idx="403">
                  <c:v>17.306039278770076</c:v>
                </c:pt>
                <c:pt idx="404">
                  <c:v>15.897534999035043</c:v>
                </c:pt>
                <c:pt idx="405">
                  <c:v>15.880340300582557</c:v>
                </c:pt>
                <c:pt idx="406">
                  <c:v>16.150517134265357</c:v>
                </c:pt>
                <c:pt idx="407">
                  <c:v>16.995127505586048</c:v>
                </c:pt>
                <c:pt idx="408">
                  <c:v>16.862757437260644</c:v>
                </c:pt>
                <c:pt idx="409">
                  <c:v>17.59600348195444</c:v>
                </c:pt>
                <c:pt idx="410">
                  <c:v>18.070741947176909</c:v>
                </c:pt>
                <c:pt idx="411">
                  <c:v>18.775610372721406</c:v>
                </c:pt>
                <c:pt idx="412">
                  <c:v>18.952349273144158</c:v>
                </c:pt>
                <c:pt idx="413">
                  <c:v>19.228080866095777</c:v>
                </c:pt>
                <c:pt idx="414">
                  <c:v>18.449959921455847</c:v>
                </c:pt>
                <c:pt idx="415">
                  <c:v>17.513890769835825</c:v>
                </c:pt>
                <c:pt idx="416">
                  <c:v>18.150629342810259</c:v>
                </c:pt>
                <c:pt idx="417">
                  <c:v>16.904866790203211</c:v>
                </c:pt>
                <c:pt idx="418">
                  <c:v>16.247117513299422</c:v>
                </c:pt>
                <c:pt idx="419">
                  <c:v>15.335668834586318</c:v>
                </c:pt>
                <c:pt idx="420">
                  <c:v>14.502708097732437</c:v>
                </c:pt>
                <c:pt idx="421">
                  <c:v>13.513798041193347</c:v>
                </c:pt>
                <c:pt idx="422">
                  <c:v>13.166233346432932</c:v>
                </c:pt>
                <c:pt idx="423">
                  <c:v>12.353467948205321</c:v>
                </c:pt>
                <c:pt idx="424">
                  <c:v>13.011610078362677</c:v>
                </c:pt>
                <c:pt idx="425">
                  <c:v>12.139579753640408</c:v>
                </c:pt>
                <c:pt idx="426">
                  <c:v>10.570494898029542</c:v>
                </c:pt>
                <c:pt idx="427">
                  <c:v>11.04981568466992</c:v>
                </c:pt>
                <c:pt idx="428">
                  <c:v>10.357043758438817</c:v>
                </c:pt>
                <c:pt idx="429">
                  <c:v>10.31847504700991</c:v>
                </c:pt>
                <c:pt idx="430">
                  <c:v>10.456571604666006</c:v>
                </c:pt>
                <c:pt idx="431">
                  <c:v>10.852591309554429</c:v>
                </c:pt>
                <c:pt idx="432">
                  <c:v>11.349081983493013</c:v>
                </c:pt>
                <c:pt idx="433">
                  <c:v>11.388500222894594</c:v>
                </c:pt>
                <c:pt idx="434">
                  <c:v>11.142079332864276</c:v>
                </c:pt>
                <c:pt idx="435">
                  <c:v>10.827356631023497</c:v>
                </c:pt>
                <c:pt idx="436">
                  <c:v>10.660921579118495</c:v>
                </c:pt>
                <c:pt idx="437">
                  <c:v>10.797240258082198</c:v>
                </c:pt>
                <c:pt idx="438">
                  <c:v>10.129476810370104</c:v>
                </c:pt>
                <c:pt idx="439">
                  <c:v>9.8984676632798276</c:v>
                </c:pt>
                <c:pt idx="440">
                  <c:v>9.7623256766088016</c:v>
                </c:pt>
                <c:pt idx="441">
                  <c:v>12.173938575035335</c:v>
                </c:pt>
                <c:pt idx="442">
                  <c:v>10.81107528200897</c:v>
                </c:pt>
                <c:pt idx="443">
                  <c:v>9.8578949877359179</c:v>
                </c:pt>
                <c:pt idx="444">
                  <c:v>10.476279807652508</c:v>
                </c:pt>
                <c:pt idx="445">
                  <c:v>13.548131936844797</c:v>
                </c:pt>
                <c:pt idx="446">
                  <c:v>11.289654105505441</c:v>
                </c:pt>
                <c:pt idx="447">
                  <c:v>11.247165983876906</c:v>
                </c:pt>
                <c:pt idx="448">
                  <c:v>11.30110696957758</c:v>
                </c:pt>
                <c:pt idx="449">
                  <c:v>10.927841226284173</c:v>
                </c:pt>
                <c:pt idx="450">
                  <c:v>11.631781301108886</c:v>
                </c:pt>
                <c:pt idx="451">
                  <c:v>11.406518377683353</c:v>
                </c:pt>
                <c:pt idx="452">
                  <c:v>11.051065927750839</c:v>
                </c:pt>
                <c:pt idx="453">
                  <c:v>20.554361889562294</c:v>
                </c:pt>
                <c:pt idx="454">
                  <c:v>29.479747493687668</c:v>
                </c:pt>
                <c:pt idx="455">
                  <c:v>31.945277368785625</c:v>
                </c:pt>
                <c:pt idx="456">
                  <c:v>40.915906717081533</c:v>
                </c:pt>
                <c:pt idx="457">
                  <c:v>44.358796946404418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6D-45D2-8A1B-8EB3EBE2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'016C'!$Q$14:$Q$817</c:f>
              <c:numCache>
                <c:formatCode>0.0</c:formatCode>
                <c:ptCount val="804"/>
                <c:pt idx="0">
                  <c:v>0.12392174747959683</c:v>
                </c:pt>
                <c:pt idx="1">
                  <c:v>0.17886581853096506</c:v>
                </c:pt>
                <c:pt idx="2">
                  <c:v>0.18419107057129128</c:v>
                </c:pt>
                <c:pt idx="3">
                  <c:v>0.20900048007681227</c:v>
                </c:pt>
                <c:pt idx="4">
                  <c:v>0.17416706673067683</c:v>
                </c:pt>
                <c:pt idx="5">
                  <c:v>0.1345722515602496</c:v>
                </c:pt>
                <c:pt idx="6">
                  <c:v>0.11490014402304381</c:v>
                </c:pt>
                <c:pt idx="7">
                  <c:v>0.11796999519923194</c:v>
                </c:pt>
                <c:pt idx="8">
                  <c:v>0.11934829572731644</c:v>
                </c:pt>
                <c:pt idx="9">
                  <c:v>0.10612914066250606</c:v>
                </c:pt>
                <c:pt idx="10">
                  <c:v>9.0278684589534183E-2</c:v>
                </c:pt>
                <c:pt idx="11">
                  <c:v>7.8500480076812193E-2</c:v>
                </c:pt>
                <c:pt idx="12">
                  <c:v>7.4678828612577922E-2</c:v>
                </c:pt>
                <c:pt idx="13">
                  <c:v>7.8500480076812193E-2</c:v>
                </c:pt>
                <c:pt idx="14">
                  <c:v>0.13870715314450305</c:v>
                </c:pt>
                <c:pt idx="15">
                  <c:v>0.15963226116178589</c:v>
                </c:pt>
                <c:pt idx="16">
                  <c:v>0.15455760921747494</c:v>
                </c:pt>
                <c:pt idx="17">
                  <c:v>7.568122899663933E-2</c:v>
                </c:pt>
                <c:pt idx="18">
                  <c:v>4.0471915506481167E-2</c:v>
                </c:pt>
                <c:pt idx="19">
                  <c:v>3.8843014882381073E-2</c:v>
                </c:pt>
                <c:pt idx="20">
                  <c:v>6.6033125300047957E-2</c:v>
                </c:pt>
                <c:pt idx="21">
                  <c:v>0.12824459913586164</c:v>
                </c:pt>
                <c:pt idx="22">
                  <c:v>0.11928564570331252</c:v>
                </c:pt>
                <c:pt idx="23">
                  <c:v>7.6808929428708539E-2</c:v>
                </c:pt>
                <c:pt idx="24">
                  <c:v>5.0934469515122573E-2</c:v>
                </c:pt>
                <c:pt idx="25">
                  <c:v>5.0934469515122573E-2</c:v>
                </c:pt>
                <c:pt idx="26">
                  <c:v>5.3628420547287635E-2</c:v>
                </c:pt>
                <c:pt idx="27">
                  <c:v>5.0683869419106964E-2</c:v>
                </c:pt>
                <c:pt idx="28">
                  <c:v>4.3228516562650122E-2</c:v>
                </c:pt>
                <c:pt idx="29">
                  <c:v>3.7026164186269965E-2</c:v>
                </c:pt>
                <c:pt idx="30">
                  <c:v>5.2438070091214511E-2</c:v>
                </c:pt>
                <c:pt idx="31">
                  <c:v>6.3401824291886802E-2</c:v>
                </c:pt>
                <c:pt idx="32">
                  <c:v>7.0230676908305312E-2</c:v>
                </c:pt>
                <c:pt idx="33">
                  <c:v>4.5922467594815192E-2</c:v>
                </c:pt>
                <c:pt idx="34">
                  <c:v>0.12116514642342789</c:v>
                </c:pt>
                <c:pt idx="35">
                  <c:v>0.1220422467594815</c:v>
                </c:pt>
                <c:pt idx="36">
                  <c:v>9.1155784925588138E-2</c:v>
                </c:pt>
                <c:pt idx="37">
                  <c:v>7.0105376860297511E-2</c:v>
                </c:pt>
                <c:pt idx="38">
                  <c:v>0.10074123859817559</c:v>
                </c:pt>
                <c:pt idx="39">
                  <c:v>0.12298199711953899</c:v>
                </c:pt>
                <c:pt idx="40">
                  <c:v>0.1009918386941912</c:v>
                </c:pt>
                <c:pt idx="41">
                  <c:v>5.4944071051368212E-2</c:v>
                </c:pt>
                <c:pt idx="42">
                  <c:v>4.9932069131060824E-2</c:v>
                </c:pt>
                <c:pt idx="43">
                  <c:v>5.3315170427268466E-2</c:v>
                </c:pt>
                <c:pt idx="44">
                  <c:v>5.3879020643302904E-2</c:v>
                </c:pt>
                <c:pt idx="45">
                  <c:v>0.18957897263562173</c:v>
                </c:pt>
                <c:pt idx="46">
                  <c:v>0.35817018722995675</c:v>
                </c:pt>
                <c:pt idx="47">
                  <c:v>0.30285021603456547</c:v>
                </c:pt>
                <c:pt idx="48">
                  <c:v>0.24295679308689377</c:v>
                </c:pt>
                <c:pt idx="49">
                  <c:v>0.13945895343254922</c:v>
                </c:pt>
                <c:pt idx="50">
                  <c:v>0.15862986077772448</c:v>
                </c:pt>
                <c:pt idx="51">
                  <c:v>0.18619587133941443</c:v>
                </c:pt>
                <c:pt idx="52">
                  <c:v>0.16282741238598183</c:v>
                </c:pt>
                <c:pt idx="53">
                  <c:v>9.0466634661545892E-2</c:v>
                </c:pt>
                <c:pt idx="54">
                  <c:v>0.11446159385501684</c:v>
                </c:pt>
                <c:pt idx="55">
                  <c:v>0.17103456553048479</c:v>
                </c:pt>
                <c:pt idx="56">
                  <c:v>0.19233557369179072</c:v>
                </c:pt>
                <c:pt idx="57">
                  <c:v>0.23167978876620265</c:v>
                </c:pt>
                <c:pt idx="58">
                  <c:v>0.24095199231877093</c:v>
                </c:pt>
                <c:pt idx="59">
                  <c:v>0.27190110417666824</c:v>
                </c:pt>
                <c:pt idx="60">
                  <c:v>0.27785285645703311</c:v>
                </c:pt>
                <c:pt idx="61">
                  <c:v>0.27083605376860292</c:v>
                </c:pt>
                <c:pt idx="62">
                  <c:v>0.25830604896783477</c:v>
                </c:pt>
                <c:pt idx="63">
                  <c:v>0.23205568891022571</c:v>
                </c:pt>
                <c:pt idx="64">
                  <c:v>0.20837397983677391</c:v>
                </c:pt>
                <c:pt idx="65">
                  <c:v>0.16614786365818521</c:v>
                </c:pt>
                <c:pt idx="66">
                  <c:v>0.12179164666346623</c:v>
                </c:pt>
                <c:pt idx="67">
                  <c:v>9.0216034565530623E-2</c:v>
                </c:pt>
                <c:pt idx="68">
                  <c:v>7.5806529044647131E-2</c:v>
                </c:pt>
                <c:pt idx="69">
                  <c:v>7.7184829572731622E-2</c:v>
                </c:pt>
                <c:pt idx="70">
                  <c:v>7.7247479596735516E-2</c:v>
                </c:pt>
                <c:pt idx="71">
                  <c:v>6.8351176188189949E-2</c:v>
                </c:pt>
                <c:pt idx="72">
                  <c:v>6.6596975516082749E-2</c:v>
                </c:pt>
                <c:pt idx="73">
                  <c:v>6.5970475276044063E-2</c:v>
                </c:pt>
                <c:pt idx="74">
                  <c:v>6.6847575612098004E-2</c:v>
                </c:pt>
                <c:pt idx="75">
                  <c:v>6.5719875180028794E-2</c:v>
                </c:pt>
                <c:pt idx="76">
                  <c:v>6.8413826212193857E-2</c:v>
                </c:pt>
                <c:pt idx="77">
                  <c:v>8.2698031685069534E-2</c:v>
                </c:pt>
                <c:pt idx="78">
                  <c:v>8.4138982237157933E-2</c:v>
                </c:pt>
                <c:pt idx="79">
                  <c:v>0.11602784445511269</c:v>
                </c:pt>
                <c:pt idx="80">
                  <c:v>7.7310129620739423E-2</c:v>
                </c:pt>
                <c:pt idx="81">
                  <c:v>8.2134181469035103E-2</c:v>
                </c:pt>
                <c:pt idx="82">
                  <c:v>7.5117378780604899E-2</c:v>
                </c:pt>
                <c:pt idx="83">
                  <c:v>7.5180028804608792E-2</c:v>
                </c:pt>
                <c:pt idx="84">
                  <c:v>9.2471435429668708E-2</c:v>
                </c:pt>
                <c:pt idx="85">
                  <c:v>8.7960633701392191E-2</c:v>
                </c:pt>
                <c:pt idx="86">
                  <c:v>7.3425828132501231E-2</c:v>
                </c:pt>
                <c:pt idx="87">
                  <c:v>0.10543999039846381</c:v>
                </c:pt>
                <c:pt idx="88">
                  <c:v>0.13563730196831494</c:v>
                </c:pt>
                <c:pt idx="89">
                  <c:v>0.1232325972155546</c:v>
                </c:pt>
                <c:pt idx="90">
                  <c:v>0.10393638982237152</c:v>
                </c:pt>
                <c:pt idx="91">
                  <c:v>0.16646111377820441</c:v>
                </c:pt>
                <c:pt idx="92">
                  <c:v>0.20536677868458936</c:v>
                </c:pt>
                <c:pt idx="93">
                  <c:v>0.16783941430628885</c:v>
                </c:pt>
                <c:pt idx="94">
                  <c:v>0.16796471435429666</c:v>
                </c:pt>
                <c:pt idx="95">
                  <c:v>0.19371387421987515</c:v>
                </c:pt>
                <c:pt idx="96">
                  <c:v>0.18926572251560256</c:v>
                </c:pt>
                <c:pt idx="97">
                  <c:v>0.1274927988478155</c:v>
                </c:pt>
                <c:pt idx="98">
                  <c:v>0.15938166106577062</c:v>
                </c:pt>
                <c:pt idx="99">
                  <c:v>0.22196903504560736</c:v>
                </c:pt>
                <c:pt idx="100">
                  <c:v>0.205178828612578</c:v>
                </c:pt>
                <c:pt idx="101">
                  <c:v>0.16940566490638503</c:v>
                </c:pt>
                <c:pt idx="102">
                  <c:v>8.3637782045127382E-2</c:v>
                </c:pt>
                <c:pt idx="103">
                  <c:v>6.4466874699952118E-2</c:v>
                </c:pt>
                <c:pt idx="104">
                  <c:v>5.2500720115218419E-2</c:v>
                </c:pt>
                <c:pt idx="105">
                  <c:v>6.0018722995679168E-2</c:v>
                </c:pt>
                <c:pt idx="106">
                  <c:v>5.9392222755640822E-2</c:v>
                </c:pt>
                <c:pt idx="107">
                  <c:v>5.9392222755640822E-2</c:v>
                </c:pt>
                <c:pt idx="108">
                  <c:v>6.31512241958712E-2</c:v>
                </c:pt>
                <c:pt idx="109">
                  <c:v>6.6221075372059665E-2</c:v>
                </c:pt>
                <c:pt idx="110">
                  <c:v>6.640902544407104E-2</c:v>
                </c:pt>
                <c:pt idx="111">
                  <c:v>6.2900624099855945E-2</c:v>
                </c:pt>
                <c:pt idx="112">
                  <c:v>6.1835573691790616E-2</c:v>
                </c:pt>
                <c:pt idx="113">
                  <c:v>5.98934229476717E-2</c:v>
                </c:pt>
                <c:pt idx="114">
                  <c:v>6.2524723955832862E-2</c:v>
                </c:pt>
                <c:pt idx="115">
                  <c:v>6.8288526164186389E-2</c:v>
                </c:pt>
                <c:pt idx="116">
                  <c:v>6.6659625540086295E-2</c:v>
                </c:pt>
                <c:pt idx="117">
                  <c:v>6.4592174747959571E-2</c:v>
                </c:pt>
                <c:pt idx="118">
                  <c:v>7.0731877100336196E-2</c:v>
                </c:pt>
                <c:pt idx="119">
                  <c:v>7.1984877580412859E-2</c:v>
                </c:pt>
                <c:pt idx="120">
                  <c:v>7.5117378780604899E-2</c:v>
                </c:pt>
                <c:pt idx="121">
                  <c:v>7.893903024483917E-2</c:v>
                </c:pt>
                <c:pt idx="122">
                  <c:v>8.2635381661065627E-2</c:v>
                </c:pt>
                <c:pt idx="123">
                  <c:v>7.5869179068651038E-2</c:v>
                </c:pt>
                <c:pt idx="124">
                  <c:v>7.0105376860297511E-2</c:v>
                </c:pt>
                <c:pt idx="125">
                  <c:v>6.3903024483917339E-2</c:v>
                </c:pt>
                <c:pt idx="126">
                  <c:v>6.3965674507921233E-2</c:v>
                </c:pt>
                <c:pt idx="127">
                  <c:v>5.6134421507441329E-2</c:v>
                </c:pt>
                <c:pt idx="128">
                  <c:v>6.1522323571771453E-2</c:v>
                </c:pt>
                <c:pt idx="129">
                  <c:v>6.6722275564090203E-2</c:v>
                </c:pt>
                <c:pt idx="130">
                  <c:v>6.3025924147863746E-2</c:v>
                </c:pt>
                <c:pt idx="131">
                  <c:v>6.0206673067690869E-2</c:v>
                </c:pt>
                <c:pt idx="132">
                  <c:v>6.3213874219875094E-2</c:v>
                </c:pt>
                <c:pt idx="133">
                  <c:v>6.3213874219875094E-2</c:v>
                </c:pt>
                <c:pt idx="134">
                  <c:v>6.9604176668266973E-2</c:v>
                </c:pt>
                <c:pt idx="135">
                  <c:v>6.716082573211718E-2</c:v>
                </c:pt>
                <c:pt idx="136">
                  <c:v>6.4153624579932941E-2</c:v>
                </c:pt>
                <c:pt idx="137">
                  <c:v>6.31512241958712E-2</c:v>
                </c:pt>
                <c:pt idx="138">
                  <c:v>6.5531925108017433E-2</c:v>
                </c:pt>
                <c:pt idx="139">
                  <c:v>6.716082573211718E-2</c:v>
                </c:pt>
                <c:pt idx="140">
                  <c:v>7.1734277484397604E-2</c:v>
                </c:pt>
                <c:pt idx="141">
                  <c:v>6.8915026404224727E-2</c:v>
                </c:pt>
                <c:pt idx="142">
                  <c:v>6.7724675948151611E-2</c:v>
                </c:pt>
                <c:pt idx="143">
                  <c:v>7.1421027364378428E-2</c:v>
                </c:pt>
                <c:pt idx="144">
                  <c:v>7.1421027364378428E-2</c:v>
                </c:pt>
                <c:pt idx="145">
                  <c:v>6.8288526164186389E-2</c:v>
                </c:pt>
                <c:pt idx="146">
                  <c:v>6.3464474315890709E-2</c:v>
                </c:pt>
                <c:pt idx="147">
                  <c:v>6.4404224675948224E-2</c:v>
                </c:pt>
                <c:pt idx="148">
                  <c:v>6.716082573211718E-2</c:v>
                </c:pt>
                <c:pt idx="149">
                  <c:v>6.4780124819971294E-2</c:v>
                </c:pt>
                <c:pt idx="150">
                  <c:v>6.5657225156024901E-2</c:v>
                </c:pt>
                <c:pt idx="151">
                  <c:v>6.3025924147863746E-2</c:v>
                </c:pt>
                <c:pt idx="152">
                  <c:v>6.5281325012001817E-2</c:v>
                </c:pt>
                <c:pt idx="153">
                  <c:v>6.5845175228036595E-2</c:v>
                </c:pt>
                <c:pt idx="154">
                  <c:v>6.3840374459913432E-2</c:v>
                </c:pt>
                <c:pt idx="155">
                  <c:v>6.7975276044167227E-2</c:v>
                </c:pt>
                <c:pt idx="156">
                  <c:v>6.6471675468074948E-2</c:v>
                </c:pt>
                <c:pt idx="157">
                  <c:v>7.2360777724435943E-2</c:v>
                </c:pt>
                <c:pt idx="158">
                  <c:v>8.1883581373019834E-2</c:v>
                </c:pt>
                <c:pt idx="159">
                  <c:v>8.0192030724915833E-2</c:v>
                </c:pt>
                <c:pt idx="160">
                  <c:v>7.2924627940470374E-2</c:v>
                </c:pt>
                <c:pt idx="161">
                  <c:v>7.1984877580412859E-2</c:v>
                </c:pt>
                <c:pt idx="162">
                  <c:v>7.1421027364378428E-2</c:v>
                </c:pt>
                <c:pt idx="163">
                  <c:v>7.0042726836293936E-2</c:v>
                </c:pt>
                <c:pt idx="164">
                  <c:v>7.1107777244359252E-2</c:v>
                </c:pt>
                <c:pt idx="165">
                  <c:v>6.5093374939990456E-2</c:v>
                </c:pt>
                <c:pt idx="166">
                  <c:v>6.3715074411905964E-2</c:v>
                </c:pt>
                <c:pt idx="167">
                  <c:v>5.9204272683629461E-2</c:v>
                </c:pt>
                <c:pt idx="168">
                  <c:v>5.5382621219395189E-2</c:v>
                </c:pt>
                <c:pt idx="169">
                  <c:v>5.7450072011521906E-2</c:v>
                </c:pt>
                <c:pt idx="170">
                  <c:v>7.3864378300528222E-2</c:v>
                </c:pt>
                <c:pt idx="171">
                  <c:v>8.6394383101296351E-2</c:v>
                </c:pt>
                <c:pt idx="172">
                  <c:v>9.0090734517522822E-2</c:v>
                </c:pt>
                <c:pt idx="173">
                  <c:v>8.7208833413346065E-2</c:v>
                </c:pt>
                <c:pt idx="174">
                  <c:v>8.0818530964954519E-2</c:v>
                </c:pt>
                <c:pt idx="175">
                  <c:v>7.2611377820451212E-2</c:v>
                </c:pt>
                <c:pt idx="176">
                  <c:v>7.2611377820451212E-2</c:v>
                </c:pt>
                <c:pt idx="177">
                  <c:v>7.2736677868459013E-2</c:v>
                </c:pt>
                <c:pt idx="178">
                  <c:v>8.063058089294281E-2</c:v>
                </c:pt>
                <c:pt idx="179">
                  <c:v>8.821123379740746E-2</c:v>
                </c:pt>
                <c:pt idx="180">
                  <c:v>9.1782285165626476E-2</c:v>
                </c:pt>
                <c:pt idx="181">
                  <c:v>9.472683629380714E-2</c:v>
                </c:pt>
                <c:pt idx="182">
                  <c:v>9.6293086893902965E-2</c:v>
                </c:pt>
                <c:pt idx="183">
                  <c:v>9.8109937590014434E-2</c:v>
                </c:pt>
                <c:pt idx="184">
                  <c:v>9.3787085933749292E-2</c:v>
                </c:pt>
                <c:pt idx="185">
                  <c:v>9.0967834853576415E-2</c:v>
                </c:pt>
                <c:pt idx="186">
                  <c:v>9.2659385501680416E-2</c:v>
                </c:pt>
                <c:pt idx="187">
                  <c:v>9.7921987518002726E-2</c:v>
                </c:pt>
                <c:pt idx="188">
                  <c:v>9.6606337013922156E-2</c:v>
                </c:pt>
                <c:pt idx="189">
                  <c:v>9.0905184829572869E-2</c:v>
                </c:pt>
                <c:pt idx="190">
                  <c:v>8.90883341334614E-2</c:v>
                </c:pt>
                <c:pt idx="191">
                  <c:v>9.6543686989918234E-2</c:v>
                </c:pt>
                <c:pt idx="192">
                  <c:v>9.5040086413826302E-2</c:v>
                </c:pt>
                <c:pt idx="193">
                  <c:v>9.6481036965914702E-2</c:v>
                </c:pt>
                <c:pt idx="194">
                  <c:v>9.2972635621699593E-2</c:v>
                </c:pt>
                <c:pt idx="195">
                  <c:v>9.6481036965914702E-2</c:v>
                </c:pt>
                <c:pt idx="196">
                  <c:v>9.3975036005761001E-2</c:v>
                </c:pt>
                <c:pt idx="197">
                  <c:v>8.2823331733077363E-2</c:v>
                </c:pt>
                <c:pt idx="198">
                  <c:v>8.3825732117138757E-2</c:v>
                </c:pt>
                <c:pt idx="199">
                  <c:v>8.8461833893423075E-2</c:v>
                </c:pt>
                <c:pt idx="200">
                  <c:v>8.8900384061449705E-2</c:v>
                </c:pt>
                <c:pt idx="201">
                  <c:v>8.6958233317330796E-2</c:v>
                </c:pt>
                <c:pt idx="202">
                  <c:v>8.4765482477196258E-2</c:v>
                </c:pt>
                <c:pt idx="203">
                  <c:v>8.8649783965434437E-2</c:v>
                </c:pt>
                <c:pt idx="204">
                  <c:v>9.8235237638022249E-2</c:v>
                </c:pt>
                <c:pt idx="205">
                  <c:v>0.10193158905424871</c:v>
                </c:pt>
                <c:pt idx="206">
                  <c:v>9.8047287566010527E-2</c:v>
                </c:pt>
                <c:pt idx="207">
                  <c:v>9.7483437349976096E-2</c:v>
                </c:pt>
                <c:pt idx="208">
                  <c:v>9.5854536725876002E-2</c:v>
                </c:pt>
                <c:pt idx="209">
                  <c:v>0.10681829092654831</c:v>
                </c:pt>
                <c:pt idx="210">
                  <c:v>0.10894839174267892</c:v>
                </c:pt>
                <c:pt idx="211">
                  <c:v>8.9526884301488377E-2</c:v>
                </c:pt>
                <c:pt idx="212">
                  <c:v>8.8399183869419168E-2</c:v>
                </c:pt>
                <c:pt idx="213">
                  <c:v>9.472683629380714E-2</c:v>
                </c:pt>
                <c:pt idx="214">
                  <c:v>0.1009291886701873</c:v>
                </c:pt>
                <c:pt idx="215">
                  <c:v>0.10149303888622174</c:v>
                </c:pt>
                <c:pt idx="216">
                  <c:v>0.10011473835813725</c:v>
                </c:pt>
                <c:pt idx="217">
                  <c:v>9.2596735477676509E-2</c:v>
                </c:pt>
                <c:pt idx="218">
                  <c:v>9.8235237638022249E-2</c:v>
                </c:pt>
                <c:pt idx="219">
                  <c:v>0.10055328852616423</c:v>
                </c:pt>
                <c:pt idx="220">
                  <c:v>0.1018062890062409</c:v>
                </c:pt>
                <c:pt idx="221">
                  <c:v>0.10368578972635627</c:v>
                </c:pt>
                <c:pt idx="222">
                  <c:v>0.10612914066250606</c:v>
                </c:pt>
                <c:pt idx="223">
                  <c:v>0.10863514162265976</c:v>
                </c:pt>
                <c:pt idx="224">
                  <c:v>0.10932429188670198</c:v>
                </c:pt>
                <c:pt idx="225">
                  <c:v>0.10976284205472862</c:v>
                </c:pt>
                <c:pt idx="226">
                  <c:v>0.11277004320691321</c:v>
                </c:pt>
                <c:pt idx="227">
                  <c:v>0.11671699471915493</c:v>
                </c:pt>
                <c:pt idx="228">
                  <c:v>0.11640374459913576</c:v>
                </c:pt>
                <c:pt idx="229">
                  <c:v>0.11446159385501684</c:v>
                </c:pt>
                <c:pt idx="230">
                  <c:v>0.11320859337493983</c:v>
                </c:pt>
                <c:pt idx="231">
                  <c:v>0.11533869419107044</c:v>
                </c:pt>
                <c:pt idx="232">
                  <c:v>0.11984949591934696</c:v>
                </c:pt>
                <c:pt idx="233">
                  <c:v>0.12260609697551593</c:v>
                </c:pt>
                <c:pt idx="234">
                  <c:v>0.12392174747959683</c:v>
                </c:pt>
                <c:pt idx="235">
                  <c:v>0.12536269803168523</c:v>
                </c:pt>
                <c:pt idx="236">
                  <c:v>0.13106385021603451</c:v>
                </c:pt>
                <c:pt idx="237">
                  <c:v>0.13175300048007674</c:v>
                </c:pt>
                <c:pt idx="238">
                  <c:v>0.12780604896783468</c:v>
                </c:pt>
                <c:pt idx="239">
                  <c:v>0.12454824771963519</c:v>
                </c:pt>
                <c:pt idx="240">
                  <c:v>0.12417234757561212</c:v>
                </c:pt>
                <c:pt idx="241">
                  <c:v>0.12530004800768133</c:v>
                </c:pt>
                <c:pt idx="242">
                  <c:v>0.12348319731156986</c:v>
                </c:pt>
                <c:pt idx="243">
                  <c:v>0.11966154584733561</c:v>
                </c:pt>
                <c:pt idx="244">
                  <c:v>0.1170302448391741</c:v>
                </c:pt>
                <c:pt idx="245">
                  <c:v>0.11709289486317799</c:v>
                </c:pt>
                <c:pt idx="246">
                  <c:v>0.11822059529524721</c:v>
                </c:pt>
                <c:pt idx="247">
                  <c:v>0.12498679788766216</c:v>
                </c:pt>
                <c:pt idx="248">
                  <c:v>0.1329433509361499</c:v>
                </c:pt>
                <c:pt idx="249">
                  <c:v>0.13463490158425354</c:v>
                </c:pt>
                <c:pt idx="250">
                  <c:v>0.11959889582333169</c:v>
                </c:pt>
                <c:pt idx="251">
                  <c:v>0.12047599615938566</c:v>
                </c:pt>
                <c:pt idx="252">
                  <c:v>0.1274927988478155</c:v>
                </c:pt>
                <c:pt idx="253">
                  <c:v>0.12843254920787336</c:v>
                </c:pt>
                <c:pt idx="254">
                  <c:v>0.13576260201632273</c:v>
                </c:pt>
                <c:pt idx="255">
                  <c:v>0.13820595295247251</c:v>
                </c:pt>
                <c:pt idx="256">
                  <c:v>0.14152640422467591</c:v>
                </c:pt>
                <c:pt idx="257">
                  <c:v>0.14635045607297159</c:v>
                </c:pt>
                <c:pt idx="258">
                  <c:v>0.14265410465674513</c:v>
                </c:pt>
                <c:pt idx="259">
                  <c:v>0.13876980316850698</c:v>
                </c:pt>
                <c:pt idx="260">
                  <c:v>0.136013202112338</c:v>
                </c:pt>
                <c:pt idx="261">
                  <c:v>0.13595055208833412</c:v>
                </c:pt>
                <c:pt idx="262">
                  <c:v>0.13532405184829577</c:v>
                </c:pt>
                <c:pt idx="263">
                  <c:v>0.13751680268843031</c:v>
                </c:pt>
                <c:pt idx="264">
                  <c:v>0.13463490158425354</c:v>
                </c:pt>
                <c:pt idx="265">
                  <c:v>0.13407105136821876</c:v>
                </c:pt>
                <c:pt idx="266">
                  <c:v>0.12974819971195392</c:v>
                </c:pt>
                <c:pt idx="267">
                  <c:v>0.13062530004800754</c:v>
                </c:pt>
                <c:pt idx="268">
                  <c:v>0.13031204992798837</c:v>
                </c:pt>
                <c:pt idx="269">
                  <c:v>0.1274927988478155</c:v>
                </c:pt>
                <c:pt idx="270">
                  <c:v>0.1251120979356696</c:v>
                </c:pt>
                <c:pt idx="271">
                  <c:v>0.12592654824771965</c:v>
                </c:pt>
                <c:pt idx="272">
                  <c:v>0.12724219875180023</c:v>
                </c:pt>
                <c:pt idx="273">
                  <c:v>0.12586389822371577</c:v>
                </c:pt>
                <c:pt idx="274">
                  <c:v>0.1256132981277005</c:v>
                </c:pt>
                <c:pt idx="275">
                  <c:v>0.12404704752760431</c:v>
                </c:pt>
                <c:pt idx="276">
                  <c:v>0.12586389822371577</c:v>
                </c:pt>
                <c:pt idx="277">
                  <c:v>0.12623979836773883</c:v>
                </c:pt>
                <c:pt idx="278">
                  <c:v>0.12479884781565044</c:v>
                </c:pt>
                <c:pt idx="279">
                  <c:v>0.12548799807969269</c:v>
                </c:pt>
                <c:pt idx="280">
                  <c:v>0.12179164666346623</c:v>
                </c:pt>
                <c:pt idx="281">
                  <c:v>0.12041334613538174</c:v>
                </c:pt>
                <c:pt idx="282">
                  <c:v>0.12110249639942398</c:v>
                </c:pt>
                <c:pt idx="283">
                  <c:v>0.12072659625540091</c:v>
                </c:pt>
                <c:pt idx="284">
                  <c:v>0.11671699471915493</c:v>
                </c:pt>
                <c:pt idx="285">
                  <c:v>0.11433629380700905</c:v>
                </c:pt>
                <c:pt idx="286">
                  <c:v>0.11433629380700905</c:v>
                </c:pt>
                <c:pt idx="287">
                  <c:v>0.11822059529524721</c:v>
                </c:pt>
                <c:pt idx="288">
                  <c:v>0.1197868458953434</c:v>
                </c:pt>
                <c:pt idx="289">
                  <c:v>0.12091454632741228</c:v>
                </c:pt>
                <c:pt idx="290">
                  <c:v>0.12122779644743144</c:v>
                </c:pt>
                <c:pt idx="291">
                  <c:v>0.11677964474315883</c:v>
                </c:pt>
                <c:pt idx="292">
                  <c:v>0.11320859337493983</c:v>
                </c:pt>
                <c:pt idx="293">
                  <c:v>0.10700624099855967</c:v>
                </c:pt>
                <c:pt idx="294">
                  <c:v>0.10337253960633708</c:v>
                </c:pt>
                <c:pt idx="295">
                  <c:v>0.11502544407105127</c:v>
                </c:pt>
                <c:pt idx="296">
                  <c:v>0.10193158905424871</c:v>
                </c:pt>
                <c:pt idx="297">
                  <c:v>0.11909769563130117</c:v>
                </c:pt>
                <c:pt idx="298">
                  <c:v>0.13977220355256836</c:v>
                </c:pt>
                <c:pt idx="299">
                  <c:v>0.14403240518482963</c:v>
                </c:pt>
                <c:pt idx="300">
                  <c:v>0.13977220355256836</c:v>
                </c:pt>
                <c:pt idx="301">
                  <c:v>0.11947359577532389</c:v>
                </c:pt>
                <c:pt idx="302">
                  <c:v>0.18137181949111841</c:v>
                </c:pt>
                <c:pt idx="303">
                  <c:v>0.1621382621219396</c:v>
                </c:pt>
                <c:pt idx="304">
                  <c:v>0.18957897263562173</c:v>
                </c:pt>
                <c:pt idx="305">
                  <c:v>0.19665842534805553</c:v>
                </c:pt>
                <c:pt idx="306">
                  <c:v>0.23850864138262115</c:v>
                </c:pt>
                <c:pt idx="307">
                  <c:v>0.29852736437830046</c:v>
                </c:pt>
                <c:pt idx="308">
                  <c:v>0.34444983197311563</c:v>
                </c:pt>
                <c:pt idx="309">
                  <c:v>0.44406337013922226</c:v>
                </c:pt>
                <c:pt idx="310">
                  <c:v>0.49531108977436383</c:v>
                </c:pt>
                <c:pt idx="311">
                  <c:v>0.5175518482957272</c:v>
                </c:pt>
                <c:pt idx="312">
                  <c:v>0.47864618338934223</c:v>
                </c:pt>
                <c:pt idx="313">
                  <c:v>0.49982189150264028</c:v>
                </c:pt>
                <c:pt idx="314">
                  <c:v>0.52300240038406132</c:v>
                </c:pt>
                <c:pt idx="315">
                  <c:v>0.57926212193951032</c:v>
                </c:pt>
                <c:pt idx="316">
                  <c:v>0.66703480556889105</c:v>
                </c:pt>
                <c:pt idx="317">
                  <c:v>0.68175756120979358</c:v>
                </c:pt>
                <c:pt idx="318">
                  <c:v>0.78675900144023025</c:v>
                </c:pt>
                <c:pt idx="319">
                  <c:v>0.71477412385981742</c:v>
                </c:pt>
                <c:pt idx="320">
                  <c:v>0.70875972155544886</c:v>
                </c:pt>
                <c:pt idx="321">
                  <c:v>0.77197359577532398</c:v>
                </c:pt>
                <c:pt idx="322">
                  <c:v>0.87434373499759943</c:v>
                </c:pt>
                <c:pt idx="323">
                  <c:v>0.91224699951992305</c:v>
                </c:pt>
                <c:pt idx="324">
                  <c:v>0.97151392222755639</c:v>
                </c:pt>
                <c:pt idx="325">
                  <c:v>1.0218218915026405</c:v>
                </c:pt>
                <c:pt idx="326">
                  <c:v>1.0626697071531443</c:v>
                </c:pt>
                <c:pt idx="327">
                  <c:v>1.0685588094095053</c:v>
                </c:pt>
                <c:pt idx="328">
                  <c:v>1.1525724915986557</c:v>
                </c:pt>
                <c:pt idx="329">
                  <c:v>1.1146692270763321</c:v>
                </c:pt>
                <c:pt idx="330">
                  <c:v>1.0983802208353337</c:v>
                </c:pt>
                <c:pt idx="331">
                  <c:v>1.0735708113298128</c:v>
                </c:pt>
                <c:pt idx="332">
                  <c:v>1.1254450312049926</c:v>
                </c:pt>
                <c:pt idx="333">
                  <c:v>1.0634841574651943</c:v>
                </c:pt>
                <c:pt idx="334">
                  <c:v>1.0141159385501681</c:v>
                </c:pt>
                <c:pt idx="335">
                  <c:v>1.00941718674988</c:v>
                </c:pt>
                <c:pt idx="336">
                  <c:v>1.0038413346135382</c:v>
                </c:pt>
                <c:pt idx="337">
                  <c:v>0.97132597215554484</c:v>
                </c:pt>
                <c:pt idx="338">
                  <c:v>0.94350936149783959</c:v>
                </c:pt>
                <c:pt idx="339">
                  <c:v>0.91725900144023043</c:v>
                </c:pt>
                <c:pt idx="340">
                  <c:v>0.87340398463754199</c:v>
                </c:pt>
                <c:pt idx="341">
                  <c:v>0.84771747479596737</c:v>
                </c:pt>
                <c:pt idx="342">
                  <c:v>0.81106721075372057</c:v>
                </c:pt>
                <c:pt idx="343">
                  <c:v>0.79070595295247226</c:v>
                </c:pt>
                <c:pt idx="344">
                  <c:v>0.744470235237638</c:v>
                </c:pt>
                <c:pt idx="345">
                  <c:v>0.73789198271723455</c:v>
                </c:pt>
                <c:pt idx="346">
                  <c:v>0.77573259721555454</c:v>
                </c:pt>
                <c:pt idx="347">
                  <c:v>0.77479284685549676</c:v>
                </c:pt>
                <c:pt idx="348">
                  <c:v>0.73776668266922696</c:v>
                </c:pt>
                <c:pt idx="349">
                  <c:v>0.66202280364858379</c:v>
                </c:pt>
                <c:pt idx="350">
                  <c:v>0.68257201152184332</c:v>
                </c:pt>
                <c:pt idx="351">
                  <c:v>0.74472083533365341</c:v>
                </c:pt>
                <c:pt idx="352">
                  <c:v>0.793963754200672</c:v>
                </c:pt>
                <c:pt idx="353">
                  <c:v>0.70850912145943346</c:v>
                </c:pt>
                <c:pt idx="354">
                  <c:v>0.67505400864138254</c:v>
                </c:pt>
                <c:pt idx="355">
                  <c:v>0.81432501200192031</c:v>
                </c:pt>
                <c:pt idx="356">
                  <c:v>0.78218554968794995</c:v>
                </c:pt>
                <c:pt idx="357">
                  <c:v>0.74002208353336529</c:v>
                </c:pt>
                <c:pt idx="358">
                  <c:v>0.70969947191550631</c:v>
                </c:pt>
                <c:pt idx="359">
                  <c:v>0.64817714834373497</c:v>
                </c:pt>
                <c:pt idx="360">
                  <c:v>0.62086173787806043</c:v>
                </c:pt>
                <c:pt idx="361">
                  <c:v>0.60620163226116186</c:v>
                </c:pt>
                <c:pt idx="362">
                  <c:v>0.58339702352376377</c:v>
                </c:pt>
                <c:pt idx="363">
                  <c:v>0.59172947671627452</c:v>
                </c:pt>
                <c:pt idx="364">
                  <c:v>0.57951272203552573</c:v>
                </c:pt>
                <c:pt idx="365">
                  <c:v>0.55426476236197786</c:v>
                </c:pt>
                <c:pt idx="366">
                  <c:v>0.56059241478636579</c:v>
                </c:pt>
                <c:pt idx="367">
                  <c:v>0.53634685549687933</c:v>
                </c:pt>
                <c:pt idx="368">
                  <c:v>0.51435669707153142</c:v>
                </c:pt>
                <c:pt idx="369">
                  <c:v>0.51748919827172346</c:v>
                </c:pt>
                <c:pt idx="370">
                  <c:v>0.49556168987037919</c:v>
                </c:pt>
                <c:pt idx="371">
                  <c:v>0.48434733557369164</c:v>
                </c:pt>
                <c:pt idx="372">
                  <c:v>0.47814498319731158</c:v>
                </c:pt>
                <c:pt idx="373">
                  <c:v>0.52788910225636099</c:v>
                </c:pt>
                <c:pt idx="374">
                  <c:v>0.52438070091214584</c:v>
                </c:pt>
                <c:pt idx="375">
                  <c:v>0.5084049447911666</c:v>
                </c:pt>
                <c:pt idx="376">
                  <c:v>0.50157609217474786</c:v>
                </c:pt>
                <c:pt idx="377">
                  <c:v>0.4999471915506481</c:v>
                </c:pt>
                <c:pt idx="378">
                  <c:v>0.53572035525684103</c:v>
                </c:pt>
                <c:pt idx="379">
                  <c:v>0.53778780604896781</c:v>
                </c:pt>
                <c:pt idx="380">
                  <c:v>0.50270379260681708</c:v>
                </c:pt>
                <c:pt idx="381">
                  <c:v>0.47902208353336523</c:v>
                </c:pt>
                <c:pt idx="382">
                  <c:v>0.46881012962073926</c:v>
                </c:pt>
                <c:pt idx="383">
                  <c:v>0.46241982717234764</c:v>
                </c:pt>
                <c:pt idx="384">
                  <c:v>0.4352923667786846</c:v>
                </c:pt>
                <c:pt idx="385">
                  <c:v>0.41743710993758998</c:v>
                </c:pt>
                <c:pt idx="386">
                  <c:v>0.41104680748919825</c:v>
                </c:pt>
                <c:pt idx="387">
                  <c:v>0.4227623619779165</c:v>
                </c:pt>
                <c:pt idx="388">
                  <c:v>0.41662265962554007</c:v>
                </c:pt>
                <c:pt idx="389">
                  <c:v>0.41267570811329812</c:v>
                </c:pt>
                <c:pt idx="390">
                  <c:v>0.40572155544887184</c:v>
                </c:pt>
                <c:pt idx="391">
                  <c:v>0.40985645703312529</c:v>
                </c:pt>
                <c:pt idx="392">
                  <c:v>0.41505640902544405</c:v>
                </c:pt>
                <c:pt idx="393">
                  <c:v>0.41417930868939029</c:v>
                </c:pt>
                <c:pt idx="394">
                  <c:v>0.41167330772923655</c:v>
                </c:pt>
                <c:pt idx="395">
                  <c:v>0.39269035045607303</c:v>
                </c:pt>
                <c:pt idx="396">
                  <c:v>0.37683989438310134</c:v>
                </c:pt>
                <c:pt idx="397">
                  <c:v>0.398579452712434</c:v>
                </c:pt>
                <c:pt idx="398">
                  <c:v>0.35754368698991845</c:v>
                </c:pt>
                <c:pt idx="399">
                  <c:v>0.23249423907825234</c:v>
                </c:pt>
                <c:pt idx="400">
                  <c:v>0.22071603456553038</c:v>
                </c:pt>
                <c:pt idx="401">
                  <c:v>0.27196375420067209</c:v>
                </c:pt>
                <c:pt idx="402">
                  <c:v>0.28975636101776292</c:v>
                </c:pt>
                <c:pt idx="403">
                  <c:v>0.27190110417666824</c:v>
                </c:pt>
                <c:pt idx="404">
                  <c:v>0.23462433989438297</c:v>
                </c:pt>
                <c:pt idx="405">
                  <c:v>0.22040278444551117</c:v>
                </c:pt>
                <c:pt idx="406">
                  <c:v>0.26231565050408073</c:v>
                </c:pt>
                <c:pt idx="407">
                  <c:v>0.24258089294287069</c:v>
                </c:pt>
                <c:pt idx="408">
                  <c:v>0.29946711473835819</c:v>
                </c:pt>
                <c:pt idx="409">
                  <c:v>0.35052688430148821</c:v>
                </c:pt>
                <c:pt idx="410">
                  <c:v>0.40854080652904456</c:v>
                </c:pt>
                <c:pt idx="411">
                  <c:v>0.46273307729236679</c:v>
                </c:pt>
                <c:pt idx="412">
                  <c:v>0.46097887662025927</c:v>
                </c:pt>
                <c:pt idx="413">
                  <c:v>0.43992846855496875</c:v>
                </c:pt>
                <c:pt idx="414">
                  <c:v>0.3905602496399424</c:v>
                </c:pt>
                <c:pt idx="415">
                  <c:v>0.37564954392702832</c:v>
                </c:pt>
                <c:pt idx="416">
                  <c:v>0.3054815170427268</c:v>
                </c:pt>
                <c:pt idx="417">
                  <c:v>0.29251296207393185</c:v>
                </c:pt>
                <c:pt idx="418">
                  <c:v>0.25373259721555436</c:v>
                </c:pt>
                <c:pt idx="419">
                  <c:v>0.23287013922227542</c:v>
                </c:pt>
                <c:pt idx="420">
                  <c:v>0.23850864138262115</c:v>
                </c:pt>
                <c:pt idx="421">
                  <c:v>0.25179044647143545</c:v>
                </c:pt>
                <c:pt idx="422">
                  <c:v>0.24383389342294773</c:v>
                </c:pt>
                <c:pt idx="423">
                  <c:v>0.25836869899183867</c:v>
                </c:pt>
                <c:pt idx="424">
                  <c:v>0.24201704272683625</c:v>
                </c:pt>
                <c:pt idx="425">
                  <c:v>0.20881253000480091</c:v>
                </c:pt>
                <c:pt idx="426">
                  <c:v>0.16834061449831975</c:v>
                </c:pt>
                <c:pt idx="427">
                  <c:v>0.13801800288046082</c:v>
                </c:pt>
                <c:pt idx="428">
                  <c:v>0.14559865578492548</c:v>
                </c:pt>
                <c:pt idx="429">
                  <c:v>0.18237421987518018</c:v>
                </c:pt>
                <c:pt idx="430">
                  <c:v>0.18181036965914538</c:v>
                </c:pt>
                <c:pt idx="431">
                  <c:v>0.16489486317810853</c:v>
                </c:pt>
                <c:pt idx="432">
                  <c:v>0.17028276524243866</c:v>
                </c:pt>
                <c:pt idx="433">
                  <c:v>0.17097191550648091</c:v>
                </c:pt>
                <c:pt idx="434">
                  <c:v>0.15205160825732125</c:v>
                </c:pt>
                <c:pt idx="435">
                  <c:v>0.14503480556889101</c:v>
                </c:pt>
                <c:pt idx="436">
                  <c:v>0.11076524243879003</c:v>
                </c:pt>
                <c:pt idx="437">
                  <c:v>0.11490014402304381</c:v>
                </c:pt>
                <c:pt idx="438">
                  <c:v>0.11934829572731644</c:v>
                </c:pt>
                <c:pt idx="439">
                  <c:v>0.13438430148823827</c:v>
                </c:pt>
                <c:pt idx="440">
                  <c:v>0.13444695151224181</c:v>
                </c:pt>
                <c:pt idx="441">
                  <c:v>0.11709289486317799</c:v>
                </c:pt>
                <c:pt idx="442">
                  <c:v>0.12342054728756596</c:v>
                </c:pt>
                <c:pt idx="443">
                  <c:v>0.16771411425828139</c:v>
                </c:pt>
                <c:pt idx="444">
                  <c:v>0.17773811809889586</c:v>
                </c:pt>
                <c:pt idx="445">
                  <c:v>0.19997887662025923</c:v>
                </c:pt>
                <c:pt idx="446">
                  <c:v>0.24427244359097469</c:v>
                </c:pt>
                <c:pt idx="447">
                  <c:v>0.19246087373979848</c:v>
                </c:pt>
                <c:pt idx="448">
                  <c:v>0.18099591934709566</c:v>
                </c:pt>
                <c:pt idx="449">
                  <c:v>0.17084661545847346</c:v>
                </c:pt>
                <c:pt idx="450">
                  <c:v>0.16608521363418133</c:v>
                </c:pt>
                <c:pt idx="451">
                  <c:v>0.16715026404224664</c:v>
                </c:pt>
                <c:pt idx="452">
                  <c:v>0.33818482957273166</c:v>
                </c:pt>
                <c:pt idx="453">
                  <c:v>0.4845979356697071</c:v>
                </c:pt>
                <c:pt idx="454">
                  <c:v>0.52055904944791154</c:v>
                </c:pt>
                <c:pt idx="455">
                  <c:v>0.97508497359577517</c:v>
                </c:pt>
                <c:pt idx="456">
                  <c:v>0.31049351896303401</c:v>
                </c:pt>
                <c:pt idx="457">
                  <c:v>1.0403036485837733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F2-460D-9D24-BFEE46431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'016C'!$S$14:$S$817</c:f>
              <c:numCache>
                <c:formatCode>0.0</c:formatCode>
                <c:ptCount val="804"/>
                <c:pt idx="0">
                  <c:v>0.55252150623119878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0.29467813665664022</c:v>
                </c:pt>
                <c:pt idx="23">
                  <c:v>1.497947194671251</c:v>
                </c:pt>
                <c:pt idx="24">
                  <c:v>2.0750252122905031</c:v>
                </c:pt>
                <c:pt idx="25">
                  <c:v>1.9307557078856898</c:v>
                </c:pt>
                <c:pt idx="26">
                  <c:v>1.6943992857756769</c:v>
                </c:pt>
                <c:pt idx="27">
                  <c:v>1.5071558864417707</c:v>
                </c:pt>
                <c:pt idx="28">
                  <c:v>1.4365559162011174</c:v>
                </c:pt>
                <c:pt idx="29">
                  <c:v>2.9805465697249676</c:v>
                </c:pt>
                <c:pt idx="30">
                  <c:v>3.1769986608293945</c:v>
                </c:pt>
                <c:pt idx="31">
                  <c:v>4.0303374315642451</c:v>
                </c:pt>
                <c:pt idx="32">
                  <c:v>4.2759025454447785</c:v>
                </c:pt>
                <c:pt idx="33">
                  <c:v>4.2359982144391921</c:v>
                </c:pt>
                <c:pt idx="34">
                  <c:v>4.5429546067898583</c:v>
                </c:pt>
                <c:pt idx="35">
                  <c:v>4.3219460042973781</c:v>
                </c:pt>
                <c:pt idx="36">
                  <c:v>5.1200326244091112</c:v>
                </c:pt>
                <c:pt idx="37">
                  <c:v>5.1507282636441767</c:v>
                </c:pt>
                <c:pt idx="38">
                  <c:v>5.3840151218306849</c:v>
                </c:pt>
                <c:pt idx="39">
                  <c:v>8.7052832870648889</c:v>
                </c:pt>
                <c:pt idx="40">
                  <c:v>5.1537978275676855</c:v>
                </c:pt>
                <c:pt idx="41">
                  <c:v>7.0293013848302532</c:v>
                </c:pt>
                <c:pt idx="42">
                  <c:v>7.1459448139235056</c:v>
                </c:pt>
                <c:pt idx="43">
                  <c:v>7.3086317018693592</c:v>
                </c:pt>
                <c:pt idx="44">
                  <c:v>7.1336665582294794</c:v>
                </c:pt>
                <c:pt idx="45">
                  <c:v>8.1097878859045984</c:v>
                </c:pt>
                <c:pt idx="46">
                  <c:v>8.6438920085947579</c:v>
                </c:pt>
                <c:pt idx="47">
                  <c:v>0.60163452900730552</c:v>
                </c:pt>
                <c:pt idx="48">
                  <c:v>6.0347626736140949</c:v>
                </c:pt>
                <c:pt idx="49">
                  <c:v>6.4859885703695737</c:v>
                </c:pt>
                <c:pt idx="50">
                  <c:v>8.4013964586377323</c:v>
                </c:pt>
                <c:pt idx="51">
                  <c:v>8.254057390309411</c:v>
                </c:pt>
                <c:pt idx="52">
                  <c:v>7.6401446056080786</c:v>
                </c:pt>
                <c:pt idx="53">
                  <c:v>9.2455265376020641</c:v>
                </c:pt>
                <c:pt idx="54">
                  <c:v>9.8103262995272882</c:v>
                </c:pt>
                <c:pt idx="55">
                  <c:v>10.436517339922647</c:v>
                </c:pt>
                <c:pt idx="56">
                  <c:v>8.6837963396003435</c:v>
                </c:pt>
                <c:pt idx="57">
                  <c:v>7.0784144076063589</c:v>
                </c:pt>
                <c:pt idx="58">
                  <c:v>7.6616315530726258</c:v>
                </c:pt>
                <c:pt idx="59">
                  <c:v>6.7223449924795871</c:v>
                </c:pt>
                <c:pt idx="60">
                  <c:v>5.562049829394069</c:v>
                </c:pt>
                <c:pt idx="61">
                  <c:v>5.4914498591534162</c:v>
                </c:pt>
                <c:pt idx="62">
                  <c:v>5.4515455281478298</c:v>
                </c:pt>
                <c:pt idx="63">
                  <c:v>5.5067976787709494</c:v>
                </c:pt>
                <c:pt idx="64">
                  <c:v>5.663345438869789</c:v>
                </c:pt>
                <c:pt idx="65">
                  <c:v>5.9273279362913636</c:v>
                </c:pt>
                <c:pt idx="66">
                  <c:v>6.1728930501718944</c:v>
                </c:pt>
                <c:pt idx="67">
                  <c:v>6.5258929013751601</c:v>
                </c:pt>
                <c:pt idx="68">
                  <c:v>6.8512666772668673</c:v>
                </c:pt>
                <c:pt idx="69">
                  <c:v>7.007814437365707</c:v>
                </c:pt>
                <c:pt idx="70">
                  <c:v>7.2257534759346802</c:v>
                </c:pt>
                <c:pt idx="71">
                  <c:v>7.4436925145036543</c:v>
                </c:pt>
                <c:pt idx="72">
                  <c:v>7.609448966373014</c:v>
                </c:pt>
                <c:pt idx="73">
                  <c:v>7.8120401853244523</c:v>
                </c:pt>
                <c:pt idx="74">
                  <c:v>8.0177009681993976</c:v>
                </c:pt>
                <c:pt idx="75">
                  <c:v>8.2264313149978499</c:v>
                </c:pt>
                <c:pt idx="76">
                  <c:v>8.4382312257198127</c:v>
                </c:pt>
                <c:pt idx="77">
                  <c:v>8.6684485199828085</c:v>
                </c:pt>
                <c:pt idx="78">
                  <c:v>8.9846136041039966</c:v>
                </c:pt>
                <c:pt idx="79">
                  <c:v>6.7008580450150399</c:v>
                </c:pt>
                <c:pt idx="80">
                  <c:v>6.4061799083584026</c:v>
                </c:pt>
                <c:pt idx="81">
                  <c:v>5.4055020692952311</c:v>
                </c:pt>
                <c:pt idx="82">
                  <c:v>5.0801282934035239</c:v>
                </c:pt>
                <c:pt idx="83">
                  <c:v>5.3993629414482154</c:v>
                </c:pt>
                <c:pt idx="84">
                  <c:v>5.6694845667168039</c:v>
                </c:pt>
                <c:pt idx="85">
                  <c:v>6.7039276089385478</c:v>
                </c:pt>
                <c:pt idx="86">
                  <c:v>7.1919882727761077</c:v>
                </c:pt>
                <c:pt idx="87">
                  <c:v>7.3147708297163723</c:v>
                </c:pt>
                <c:pt idx="88">
                  <c:v>7.5572663796733988</c:v>
                </c:pt>
                <c:pt idx="89">
                  <c:v>7.6370750416845734</c:v>
                </c:pt>
                <c:pt idx="90">
                  <c:v>5.8843540413622692</c:v>
                </c:pt>
                <c:pt idx="91">
                  <c:v>4.5583024264073906</c:v>
                </c:pt>
                <c:pt idx="92">
                  <c:v>4.3280851321443912</c:v>
                </c:pt>
                <c:pt idx="93">
                  <c:v>6.4583624950580143</c:v>
                </c:pt>
                <c:pt idx="94">
                  <c:v>6.4368755475934671</c:v>
                </c:pt>
                <c:pt idx="95">
                  <c:v>5.8260323268156426</c:v>
                </c:pt>
                <c:pt idx="96">
                  <c:v>6.2649799678770943</c:v>
                </c:pt>
                <c:pt idx="97">
                  <c:v>6.7131363007090687</c:v>
                </c:pt>
                <c:pt idx="98">
                  <c:v>6.7591797595616674</c:v>
                </c:pt>
                <c:pt idx="99">
                  <c:v>7.2871447544048129</c:v>
                </c:pt>
                <c:pt idx="100">
                  <c:v>7.382301236033519</c:v>
                </c:pt>
                <c:pt idx="101">
                  <c:v>8.4198138421787707</c:v>
                </c:pt>
                <c:pt idx="102">
                  <c:v>10.715847656961751</c:v>
                </c:pt>
                <c:pt idx="103">
                  <c:v>11.532351660614527</c:v>
                </c:pt>
                <c:pt idx="104">
                  <c:v>11.906838459282339</c:v>
                </c:pt>
                <c:pt idx="105">
                  <c:v>12.361133919961324</c:v>
                </c:pt>
                <c:pt idx="106">
                  <c:v>12.744829410399657</c:v>
                </c:pt>
                <c:pt idx="107">
                  <c:v>13.171498795767084</c:v>
                </c:pt>
                <c:pt idx="108">
                  <c:v>13.61658556467555</c:v>
                </c:pt>
                <c:pt idx="109">
                  <c:v>13.95730716018479</c:v>
                </c:pt>
                <c:pt idx="110">
                  <c:v>14.264263552535457</c:v>
                </c:pt>
                <c:pt idx="111">
                  <c:v>14.623402531585734</c:v>
                </c:pt>
                <c:pt idx="112">
                  <c:v>14.945706743553934</c:v>
                </c:pt>
                <c:pt idx="113">
                  <c:v>15.301776158680704</c:v>
                </c:pt>
                <c:pt idx="114">
                  <c:v>15.58110647571981</c:v>
                </c:pt>
                <c:pt idx="115">
                  <c:v>15.881923740223465</c:v>
                </c:pt>
                <c:pt idx="116">
                  <c:v>16.18581056865062</c:v>
                </c:pt>
                <c:pt idx="117">
                  <c:v>16.431375682531158</c:v>
                </c:pt>
                <c:pt idx="118">
                  <c:v>16.787445097657926</c:v>
                </c:pt>
                <c:pt idx="119">
                  <c:v>17.677618635474861</c:v>
                </c:pt>
                <c:pt idx="120">
                  <c:v>17.539488258917064</c:v>
                </c:pt>
                <c:pt idx="121">
                  <c:v>17.969227208207993</c:v>
                </c:pt>
                <c:pt idx="122">
                  <c:v>18.297670548023206</c:v>
                </c:pt>
                <c:pt idx="123">
                  <c:v>18.386687901804901</c:v>
                </c:pt>
                <c:pt idx="124">
                  <c:v>18.435800924581006</c:v>
                </c:pt>
                <c:pt idx="125">
                  <c:v>18.669087782767512</c:v>
                </c:pt>
                <c:pt idx="126">
                  <c:v>16.655453848947143</c:v>
                </c:pt>
                <c:pt idx="127">
                  <c:v>16.164323621186075</c:v>
                </c:pt>
                <c:pt idx="128">
                  <c:v>16.842697248281048</c:v>
                </c:pt>
                <c:pt idx="129">
                  <c:v>17.484236108293942</c:v>
                </c:pt>
                <c:pt idx="130">
                  <c:v>18.033688050601636</c:v>
                </c:pt>
                <c:pt idx="131">
                  <c:v>18.558583481521271</c:v>
                </c:pt>
                <c:pt idx="132">
                  <c:v>18.991391994735714</c:v>
                </c:pt>
                <c:pt idx="133">
                  <c:v>19.396574432638591</c:v>
                </c:pt>
                <c:pt idx="134">
                  <c:v>19.761852539535887</c:v>
                </c:pt>
                <c:pt idx="135">
                  <c:v>20.185452360979799</c:v>
                </c:pt>
                <c:pt idx="136">
                  <c:v>20.397252271701763</c:v>
                </c:pt>
                <c:pt idx="137">
                  <c:v>20.452504422324882</c:v>
                </c:pt>
                <c:pt idx="138">
                  <c:v>21.063347643102706</c:v>
                </c:pt>
                <c:pt idx="139">
                  <c:v>22.395538385904601</c:v>
                </c:pt>
                <c:pt idx="140">
                  <c:v>23.030938118070477</c:v>
                </c:pt>
                <c:pt idx="141">
                  <c:v>23.212042389557368</c:v>
                </c:pt>
                <c:pt idx="142">
                  <c:v>23.073912012999571</c:v>
                </c:pt>
                <c:pt idx="143">
                  <c:v>23.396216224967773</c:v>
                </c:pt>
                <c:pt idx="144">
                  <c:v>23.718520436935968</c:v>
                </c:pt>
                <c:pt idx="145">
                  <c:v>23.884276888805328</c:v>
                </c:pt>
                <c:pt idx="146">
                  <c:v>24.27411150709068</c:v>
                </c:pt>
                <c:pt idx="147">
                  <c:v>24.553441824129781</c:v>
                </c:pt>
                <c:pt idx="148">
                  <c:v>25.029224232273311</c:v>
                </c:pt>
                <c:pt idx="149">
                  <c:v>25.237954579071769</c:v>
                </c:pt>
                <c:pt idx="150">
                  <c:v>23.33789451042114</c:v>
                </c:pt>
                <c:pt idx="151">
                  <c:v>23.156790238934249</c:v>
                </c:pt>
                <c:pt idx="152">
                  <c:v>22.343355799204986</c:v>
                </c:pt>
                <c:pt idx="153">
                  <c:v>22.25433844542329</c:v>
                </c:pt>
                <c:pt idx="154">
                  <c:v>22.475347047915772</c:v>
                </c:pt>
                <c:pt idx="155">
                  <c:v>22.874390357971638</c:v>
                </c:pt>
                <c:pt idx="156">
                  <c:v>23.399285788891277</c:v>
                </c:pt>
                <c:pt idx="157">
                  <c:v>24.050033340674688</c:v>
                </c:pt>
                <c:pt idx="158">
                  <c:v>24.267972379243663</c:v>
                </c:pt>
                <c:pt idx="159">
                  <c:v>23.884276888805328</c:v>
                </c:pt>
                <c:pt idx="160">
                  <c:v>24.363128860872372</c:v>
                </c:pt>
                <c:pt idx="161">
                  <c:v>24.912580803180063</c:v>
                </c:pt>
                <c:pt idx="162">
                  <c:v>25.363806699935544</c:v>
                </c:pt>
                <c:pt idx="163">
                  <c:v>25.947023845401805</c:v>
                </c:pt>
                <c:pt idx="164">
                  <c:v>25.910189078319725</c:v>
                </c:pt>
                <c:pt idx="165">
                  <c:v>24.946346006338636</c:v>
                </c:pt>
                <c:pt idx="166">
                  <c:v>24.280250634937691</c:v>
                </c:pt>
                <c:pt idx="167">
                  <c:v>24.900302547486032</c:v>
                </c:pt>
                <c:pt idx="168">
                  <c:v>25.517284896110873</c:v>
                </c:pt>
                <c:pt idx="169">
                  <c:v>26.358345411151699</c:v>
                </c:pt>
                <c:pt idx="170">
                  <c:v>27.00909296293511</c:v>
                </c:pt>
                <c:pt idx="171">
                  <c:v>27.463388423614095</c:v>
                </c:pt>
                <c:pt idx="172">
                  <c:v>27.616866619789434</c:v>
                </c:pt>
                <c:pt idx="173">
                  <c:v>27.896196936828531</c:v>
                </c:pt>
                <c:pt idx="174">
                  <c:v>27.905405628599055</c:v>
                </c:pt>
                <c:pt idx="175">
                  <c:v>28.356631525354537</c:v>
                </c:pt>
                <c:pt idx="176">
                  <c:v>28.546944488611945</c:v>
                </c:pt>
                <c:pt idx="177">
                  <c:v>28.973613873979371</c:v>
                </c:pt>
                <c:pt idx="178">
                  <c:v>29.630500553609796</c:v>
                </c:pt>
                <c:pt idx="179">
                  <c:v>29.73793529093253</c:v>
                </c:pt>
                <c:pt idx="180">
                  <c:v>30.367195895251399</c:v>
                </c:pt>
                <c:pt idx="181">
                  <c:v>30.956552168564677</c:v>
                </c:pt>
                <c:pt idx="182">
                  <c:v>31.444612832402232</c:v>
                </c:pt>
                <c:pt idx="183">
                  <c:v>31.361734606467561</c:v>
                </c:pt>
                <c:pt idx="184">
                  <c:v>31.32796940330898</c:v>
                </c:pt>
                <c:pt idx="185">
                  <c:v>31.288065072303397</c:v>
                </c:pt>
                <c:pt idx="186">
                  <c:v>31.720873585517829</c:v>
                </c:pt>
                <c:pt idx="187">
                  <c:v>31.199047718521705</c:v>
                </c:pt>
                <c:pt idx="188">
                  <c:v>31.15607382359261</c:v>
                </c:pt>
                <c:pt idx="189">
                  <c:v>31.413917193167169</c:v>
                </c:pt>
                <c:pt idx="190">
                  <c:v>32.113777767726688</c:v>
                </c:pt>
                <c:pt idx="191">
                  <c:v>32.165960354426304</c:v>
                </c:pt>
                <c:pt idx="192">
                  <c:v>32.33171680629566</c:v>
                </c:pt>
                <c:pt idx="193">
                  <c:v>31.889699601310699</c:v>
                </c:pt>
                <c:pt idx="194">
                  <c:v>32.221212505049415</c:v>
                </c:pt>
                <c:pt idx="195">
                  <c:v>31.766917044370427</c:v>
                </c:pt>
                <c:pt idx="196">
                  <c:v>31.659482307047703</c:v>
                </c:pt>
                <c:pt idx="197">
                  <c:v>31.997134338633426</c:v>
                </c:pt>
                <c:pt idx="198">
                  <c:v>32.86889049290933</c:v>
                </c:pt>
                <c:pt idx="199">
                  <c:v>33.666977113021062</c:v>
                </c:pt>
                <c:pt idx="200">
                  <c:v>34.372976815427592</c:v>
                </c:pt>
                <c:pt idx="201">
                  <c:v>35.09432433745166</c:v>
                </c:pt>
                <c:pt idx="202">
                  <c:v>35.680611046841427</c:v>
                </c:pt>
                <c:pt idx="203">
                  <c:v>36.024402206274175</c:v>
                </c:pt>
                <c:pt idx="204">
                  <c:v>36.150254327137944</c:v>
                </c:pt>
                <c:pt idx="205">
                  <c:v>35.910828341104427</c:v>
                </c:pt>
                <c:pt idx="206">
                  <c:v>36.337497726471852</c:v>
                </c:pt>
                <c:pt idx="207">
                  <c:v>36.678219321981089</c:v>
                </c:pt>
                <c:pt idx="208">
                  <c:v>37.249158211753326</c:v>
                </c:pt>
                <c:pt idx="209">
                  <c:v>36.908436616244089</c:v>
                </c:pt>
                <c:pt idx="210">
                  <c:v>36.494045486570698</c:v>
                </c:pt>
                <c:pt idx="211">
                  <c:v>34.237916002793291</c:v>
                </c:pt>
                <c:pt idx="212">
                  <c:v>32.522029769553065</c:v>
                </c:pt>
                <c:pt idx="213">
                  <c:v>33.553403247851314</c:v>
                </c:pt>
                <c:pt idx="214">
                  <c:v>34.29623771733992</c:v>
                </c:pt>
                <c:pt idx="215">
                  <c:v>34.940846141276317</c:v>
                </c:pt>
                <c:pt idx="216">
                  <c:v>35.680611046841427</c:v>
                </c:pt>
                <c:pt idx="217">
                  <c:v>36.355915110012894</c:v>
                </c:pt>
                <c:pt idx="218">
                  <c:v>37.000523533949291</c:v>
                </c:pt>
                <c:pt idx="219">
                  <c:v>37.626714574344653</c:v>
                </c:pt>
                <c:pt idx="220">
                  <c:v>38.249836050816512</c:v>
                </c:pt>
                <c:pt idx="221">
                  <c:v>38.67343587226042</c:v>
                </c:pt>
                <c:pt idx="222">
                  <c:v>38.562931571014182</c:v>
                </c:pt>
                <c:pt idx="223">
                  <c:v>39.011087903846146</c:v>
                </c:pt>
                <c:pt idx="224">
                  <c:v>39.084757438010314</c:v>
                </c:pt>
                <c:pt idx="225">
                  <c:v>39.603513741082935</c:v>
                </c:pt>
                <c:pt idx="226">
                  <c:v>40.558148121293513</c:v>
                </c:pt>
                <c:pt idx="227">
                  <c:v>40.825200182638575</c:v>
                </c:pt>
                <c:pt idx="228">
                  <c:v>40.944913175655344</c:v>
                </c:pt>
                <c:pt idx="229">
                  <c:v>40.978678378813918</c:v>
                </c:pt>
                <c:pt idx="230">
                  <c:v>41.132156574989253</c:v>
                </c:pt>
                <c:pt idx="231">
                  <c:v>41.641704186291363</c:v>
                </c:pt>
                <c:pt idx="232">
                  <c:v>42.040747496347223</c:v>
                </c:pt>
                <c:pt idx="233">
                  <c:v>42.160460489363984</c:v>
                </c:pt>
                <c:pt idx="234">
                  <c:v>42.206503948216586</c:v>
                </c:pt>
                <c:pt idx="235">
                  <c:v>42.48583426525569</c:v>
                </c:pt>
                <c:pt idx="236">
                  <c:v>42.510390776643739</c:v>
                </c:pt>
                <c:pt idx="237">
                  <c:v>41.666260697679412</c:v>
                </c:pt>
                <c:pt idx="238">
                  <c:v>41.288704335088092</c:v>
                </c:pt>
                <c:pt idx="239">
                  <c:v>41.924104067253971</c:v>
                </c:pt>
                <c:pt idx="240">
                  <c:v>43.250155682208849</c:v>
                </c:pt>
                <c:pt idx="241">
                  <c:v>43.977642332079917</c:v>
                </c:pt>
                <c:pt idx="242">
                  <c:v>44.435007356682419</c:v>
                </c:pt>
                <c:pt idx="243">
                  <c:v>44.818702847120754</c:v>
                </c:pt>
                <c:pt idx="244">
                  <c:v>44.674433342715943</c:v>
                </c:pt>
                <c:pt idx="245">
                  <c:v>43.765842421357966</c:v>
                </c:pt>
                <c:pt idx="246">
                  <c:v>44.164885731413833</c:v>
                </c:pt>
                <c:pt idx="247">
                  <c:v>45.294485255264291</c:v>
                </c:pt>
                <c:pt idx="248">
                  <c:v>46.605189050601631</c:v>
                </c:pt>
                <c:pt idx="249">
                  <c:v>27.457249295767085</c:v>
                </c:pt>
                <c:pt idx="250">
                  <c:v>31.340247659003012</c:v>
                </c:pt>
                <c:pt idx="251">
                  <c:v>32.669368837881393</c:v>
                </c:pt>
                <c:pt idx="252">
                  <c:v>34.237916002793291</c:v>
                </c:pt>
                <c:pt idx="253">
                  <c:v>35.625358896218309</c:v>
                </c:pt>
                <c:pt idx="254">
                  <c:v>36.98517571433176</c:v>
                </c:pt>
                <c:pt idx="255">
                  <c:v>38.495401164697029</c:v>
                </c:pt>
                <c:pt idx="256">
                  <c:v>39.984139667597759</c:v>
                </c:pt>
                <c:pt idx="257">
                  <c:v>41.386930380640294</c:v>
                </c:pt>
                <c:pt idx="258">
                  <c:v>42.620895077889983</c:v>
                </c:pt>
                <c:pt idx="259">
                  <c:v>45.797893738719381</c:v>
                </c:pt>
                <c:pt idx="260">
                  <c:v>46.979675849269441</c:v>
                </c:pt>
                <c:pt idx="261">
                  <c:v>47.771623341534159</c:v>
                </c:pt>
                <c:pt idx="262">
                  <c:v>48.069371042114305</c:v>
                </c:pt>
                <c:pt idx="263">
                  <c:v>48.029466711108718</c:v>
                </c:pt>
                <c:pt idx="264">
                  <c:v>48.502179555328745</c:v>
                </c:pt>
                <c:pt idx="265">
                  <c:v>49.036283678018904</c:v>
                </c:pt>
                <c:pt idx="266">
                  <c:v>49.10074452041254</c:v>
                </c:pt>
                <c:pt idx="267">
                  <c:v>49.26036184443489</c:v>
                </c:pt>
                <c:pt idx="268">
                  <c:v>49.472161755156847</c:v>
                </c:pt>
                <c:pt idx="269">
                  <c:v>49.733074688654916</c:v>
                </c:pt>
                <c:pt idx="270">
                  <c:v>49.616431259561665</c:v>
                </c:pt>
                <c:pt idx="271">
                  <c:v>49.349379198216582</c:v>
                </c:pt>
                <c:pt idx="272">
                  <c:v>49.318683558981512</c:v>
                </c:pt>
                <c:pt idx="273">
                  <c:v>49.742283380425441</c:v>
                </c:pt>
                <c:pt idx="274">
                  <c:v>49.83743986205414</c:v>
                </c:pt>
                <c:pt idx="275">
                  <c:v>50.089144103781685</c:v>
                </c:pt>
                <c:pt idx="276">
                  <c:v>50.552648256231201</c:v>
                </c:pt>
                <c:pt idx="277">
                  <c:v>50.77672642264718</c:v>
                </c:pt>
                <c:pt idx="278">
                  <c:v>50.835048137193802</c:v>
                </c:pt>
                <c:pt idx="279">
                  <c:v>51.019221972604214</c:v>
                </c:pt>
                <c:pt idx="280">
                  <c:v>51.421334846583584</c:v>
                </c:pt>
                <c:pt idx="281">
                  <c:v>52.111986729372589</c:v>
                </c:pt>
                <c:pt idx="282">
                  <c:v>52.369830098947133</c:v>
                </c:pt>
                <c:pt idx="283">
                  <c:v>52.231699722389337</c:v>
                </c:pt>
                <c:pt idx="284">
                  <c:v>52.630743032445203</c:v>
                </c:pt>
                <c:pt idx="285">
                  <c:v>52.891655965943265</c:v>
                </c:pt>
                <c:pt idx="286">
                  <c:v>53.263073200687572</c:v>
                </c:pt>
                <c:pt idx="287">
                  <c:v>53.241586253223026</c:v>
                </c:pt>
                <c:pt idx="288">
                  <c:v>53.708159969596039</c:v>
                </c:pt>
                <c:pt idx="289">
                  <c:v>53.232377561452502</c:v>
                </c:pt>
                <c:pt idx="290">
                  <c:v>53.054342853889125</c:v>
                </c:pt>
                <c:pt idx="291">
                  <c:v>53.250794944993551</c:v>
                </c:pt>
                <c:pt idx="292">
                  <c:v>53.170986282982376</c:v>
                </c:pt>
                <c:pt idx="293">
                  <c:v>53.339812298775236</c:v>
                </c:pt>
                <c:pt idx="294">
                  <c:v>53.606864360120319</c:v>
                </c:pt>
                <c:pt idx="295">
                  <c:v>53.726577353137081</c:v>
                </c:pt>
                <c:pt idx="296">
                  <c:v>53.892333805006444</c:v>
                </c:pt>
                <c:pt idx="297">
                  <c:v>54.150177174581003</c:v>
                </c:pt>
                <c:pt idx="298">
                  <c:v>37.697314544585311</c:v>
                </c:pt>
                <c:pt idx="299">
                  <c:v>51.197256680167598</c:v>
                </c:pt>
                <c:pt idx="300">
                  <c:v>52.97146462795444</c:v>
                </c:pt>
                <c:pt idx="301">
                  <c:v>54.202359761280611</c:v>
                </c:pt>
                <c:pt idx="302">
                  <c:v>54.150177174581003</c:v>
                </c:pt>
                <c:pt idx="303">
                  <c:v>37.540766784486465</c:v>
                </c:pt>
                <c:pt idx="304">
                  <c:v>42.424442986785557</c:v>
                </c:pt>
                <c:pt idx="305">
                  <c:v>31.119239056510523</c:v>
                </c:pt>
                <c:pt idx="306">
                  <c:v>28.731118324022347</c:v>
                </c:pt>
                <c:pt idx="307">
                  <c:v>28.48862277406532</c:v>
                </c:pt>
                <c:pt idx="308">
                  <c:v>29.965083021272022</c:v>
                </c:pt>
                <c:pt idx="309">
                  <c:v>31.097752109045985</c:v>
                </c:pt>
                <c:pt idx="310">
                  <c:v>32.50361238601203</c:v>
                </c:pt>
                <c:pt idx="311">
                  <c:v>32.743038372045554</c:v>
                </c:pt>
                <c:pt idx="312">
                  <c:v>34.511107191985396</c:v>
                </c:pt>
                <c:pt idx="313">
                  <c:v>36.659801938440047</c:v>
                </c:pt>
                <c:pt idx="314">
                  <c:v>38.249836050816512</c:v>
                </c:pt>
                <c:pt idx="315">
                  <c:v>38.093288290717659</c:v>
                </c:pt>
                <c:pt idx="316">
                  <c:v>35.382863346261274</c:v>
                </c:pt>
                <c:pt idx="317">
                  <c:v>32.083082128491618</c:v>
                </c:pt>
                <c:pt idx="318">
                  <c:v>30.842978303394926</c:v>
                </c:pt>
                <c:pt idx="319">
                  <c:v>31.880490909540178</c:v>
                </c:pt>
                <c:pt idx="320">
                  <c:v>34.035324783841858</c:v>
                </c:pt>
                <c:pt idx="321">
                  <c:v>30.287387233240224</c:v>
                </c:pt>
                <c:pt idx="322">
                  <c:v>26.419736689621832</c:v>
                </c:pt>
                <c:pt idx="323">
                  <c:v>22.859042538354107</c:v>
                </c:pt>
                <c:pt idx="324">
                  <c:v>18.976044175118179</c:v>
                </c:pt>
                <c:pt idx="325">
                  <c:v>17.023801519767943</c:v>
                </c:pt>
                <c:pt idx="326">
                  <c:v>15.571897783949295</c:v>
                </c:pt>
                <c:pt idx="327">
                  <c:v>15.040863225182639</c:v>
                </c:pt>
                <c:pt idx="328">
                  <c:v>15.071558864417707</c:v>
                </c:pt>
                <c:pt idx="329">
                  <c:v>15.593384731413837</c:v>
                </c:pt>
                <c:pt idx="330">
                  <c:v>15.774489002900733</c:v>
                </c:pt>
                <c:pt idx="331">
                  <c:v>16.259480102814784</c:v>
                </c:pt>
                <c:pt idx="332">
                  <c:v>16.640106029329612</c:v>
                </c:pt>
                <c:pt idx="333">
                  <c:v>13.809968091856467</c:v>
                </c:pt>
                <c:pt idx="334">
                  <c:v>12.250629618715084</c:v>
                </c:pt>
                <c:pt idx="335">
                  <c:v>12.39182955919639</c:v>
                </c:pt>
                <c:pt idx="336">
                  <c:v>11.741082007412979</c:v>
                </c:pt>
                <c:pt idx="337">
                  <c:v>11.455612562526861</c:v>
                </c:pt>
                <c:pt idx="338">
                  <c:v>11.249951779651912</c:v>
                </c:pt>
                <c:pt idx="339">
                  <c:v>10.985969282230339</c:v>
                </c:pt>
                <c:pt idx="340">
                  <c:v>10.731195476579288</c:v>
                </c:pt>
                <c:pt idx="341">
                  <c:v>10.534743385474862</c:v>
                </c:pt>
                <c:pt idx="342">
                  <c:v>10.534743385474862</c:v>
                </c:pt>
                <c:pt idx="343">
                  <c:v>10.639108558874087</c:v>
                </c:pt>
                <c:pt idx="344">
                  <c:v>10.411960828534596</c:v>
                </c:pt>
                <c:pt idx="345">
                  <c:v>10.528604257627846</c:v>
                </c:pt>
                <c:pt idx="346">
                  <c:v>10.743473732273314</c:v>
                </c:pt>
                <c:pt idx="347">
                  <c:v>10.869325853137084</c:v>
                </c:pt>
                <c:pt idx="348">
                  <c:v>11.059638816394502</c:v>
                </c:pt>
                <c:pt idx="349">
                  <c:v>11.314412622045554</c:v>
                </c:pt>
                <c:pt idx="350">
                  <c:v>11.667412473248818</c:v>
                </c:pt>
                <c:pt idx="351">
                  <c:v>12.060316655457672</c:v>
                </c:pt>
                <c:pt idx="352">
                  <c:v>11.940603662440912</c:v>
                </c:pt>
                <c:pt idx="353">
                  <c:v>12.223003543403522</c:v>
                </c:pt>
                <c:pt idx="354">
                  <c:v>12.324299152879243</c:v>
                </c:pt>
                <c:pt idx="355">
                  <c:v>12.554516447142245</c:v>
                </c:pt>
                <c:pt idx="356">
                  <c:v>12.766316357864202</c:v>
                </c:pt>
                <c:pt idx="357">
                  <c:v>15.614871678878384</c:v>
                </c:pt>
                <c:pt idx="358">
                  <c:v>16.474349577460252</c:v>
                </c:pt>
                <c:pt idx="359">
                  <c:v>17.361453551353673</c:v>
                </c:pt>
                <c:pt idx="360">
                  <c:v>17.207975355178341</c:v>
                </c:pt>
                <c:pt idx="361">
                  <c:v>17.705244710786424</c:v>
                </c:pt>
                <c:pt idx="362">
                  <c:v>17.901696801890846</c:v>
                </c:pt>
                <c:pt idx="363">
                  <c:v>17.981505463902021</c:v>
                </c:pt>
                <c:pt idx="364">
                  <c:v>18.159540171465409</c:v>
                </c:pt>
                <c:pt idx="365">
                  <c:v>18.131914096153849</c:v>
                </c:pt>
                <c:pt idx="366">
                  <c:v>18.491053075204125</c:v>
                </c:pt>
                <c:pt idx="367">
                  <c:v>18.776522520090243</c:v>
                </c:pt>
                <c:pt idx="368">
                  <c:v>19.126452807370001</c:v>
                </c:pt>
                <c:pt idx="369">
                  <c:v>19.574609140201979</c:v>
                </c:pt>
                <c:pt idx="370">
                  <c:v>19.795617742694457</c:v>
                </c:pt>
                <c:pt idx="371">
                  <c:v>20.216148000214869</c:v>
                </c:pt>
                <c:pt idx="372">
                  <c:v>20.955912905779979</c:v>
                </c:pt>
                <c:pt idx="373">
                  <c:v>21.30277362913623</c:v>
                </c:pt>
                <c:pt idx="374">
                  <c:v>21.637356096798456</c:v>
                </c:pt>
                <c:pt idx="375">
                  <c:v>21.990355948001724</c:v>
                </c:pt>
                <c:pt idx="376">
                  <c:v>22.361773182746024</c:v>
                </c:pt>
                <c:pt idx="377">
                  <c:v>23.264224976256983</c:v>
                </c:pt>
                <c:pt idx="378">
                  <c:v>23.405424916738287</c:v>
                </c:pt>
                <c:pt idx="379">
                  <c:v>24.129842002685862</c:v>
                </c:pt>
                <c:pt idx="380">
                  <c:v>24.467494034271596</c:v>
                </c:pt>
                <c:pt idx="381">
                  <c:v>24.943276442415126</c:v>
                </c:pt>
                <c:pt idx="382">
                  <c:v>25.477380565105289</c:v>
                </c:pt>
                <c:pt idx="383">
                  <c:v>25.940884717554795</c:v>
                </c:pt>
                <c:pt idx="384">
                  <c:v>26.211006342823381</c:v>
                </c:pt>
                <c:pt idx="385">
                  <c:v>26.382901922539748</c:v>
                </c:pt>
                <c:pt idx="386">
                  <c:v>26.462710584550926</c:v>
                </c:pt>
                <c:pt idx="387">
                  <c:v>26.926214737000429</c:v>
                </c:pt>
                <c:pt idx="388">
                  <c:v>27.119597264181348</c:v>
                </c:pt>
                <c:pt idx="389">
                  <c:v>27.368231941985389</c:v>
                </c:pt>
                <c:pt idx="390">
                  <c:v>27.905405628599055</c:v>
                </c:pt>
                <c:pt idx="391">
                  <c:v>28.12641423109153</c:v>
                </c:pt>
                <c:pt idx="392">
                  <c:v>28.433370623442197</c:v>
                </c:pt>
                <c:pt idx="393">
                  <c:v>28.479414082294795</c:v>
                </c:pt>
                <c:pt idx="394">
                  <c:v>28.682005301246242</c:v>
                </c:pt>
                <c:pt idx="395">
                  <c:v>29.222248551783416</c:v>
                </c:pt>
                <c:pt idx="396">
                  <c:v>29.096396430919636</c:v>
                </c:pt>
                <c:pt idx="397">
                  <c:v>28.626753150623124</c:v>
                </c:pt>
                <c:pt idx="398">
                  <c:v>28.018979493768803</c:v>
                </c:pt>
                <c:pt idx="399">
                  <c:v>28.448718443059732</c:v>
                </c:pt>
                <c:pt idx="400">
                  <c:v>28.537735796841432</c:v>
                </c:pt>
                <c:pt idx="401">
                  <c:v>29.437118026428873</c:v>
                </c:pt>
                <c:pt idx="402">
                  <c:v>31.106960800816502</c:v>
                </c:pt>
                <c:pt idx="403">
                  <c:v>32.159821226579282</c:v>
                </c:pt>
                <c:pt idx="404">
                  <c:v>33.145151246024923</c:v>
                </c:pt>
                <c:pt idx="405">
                  <c:v>35.364445962720232</c:v>
                </c:pt>
                <c:pt idx="406">
                  <c:v>36.490975922647188</c:v>
                </c:pt>
                <c:pt idx="407">
                  <c:v>37.117166963042543</c:v>
                </c:pt>
                <c:pt idx="408">
                  <c:v>37.596018935109583</c:v>
                </c:pt>
                <c:pt idx="409">
                  <c:v>38.642740233025357</c:v>
                </c:pt>
                <c:pt idx="410">
                  <c:v>39.373296446819936</c:v>
                </c:pt>
                <c:pt idx="411">
                  <c:v>40.156035247314136</c:v>
                </c:pt>
                <c:pt idx="412">
                  <c:v>40.862034949720666</c:v>
                </c:pt>
                <c:pt idx="413">
                  <c:v>41.236521748388476</c:v>
                </c:pt>
                <c:pt idx="414">
                  <c:v>42.003912729265146</c:v>
                </c:pt>
                <c:pt idx="415">
                  <c:v>42.611686386119466</c:v>
                </c:pt>
                <c:pt idx="416">
                  <c:v>42.645451589278039</c:v>
                </c:pt>
                <c:pt idx="417">
                  <c:v>42.795860221529864</c:v>
                </c:pt>
                <c:pt idx="418">
                  <c:v>43.578599022024058</c:v>
                </c:pt>
                <c:pt idx="419">
                  <c:v>44.189442242801874</c:v>
                </c:pt>
                <c:pt idx="420">
                  <c:v>43.99299015169747</c:v>
                </c:pt>
                <c:pt idx="421">
                  <c:v>43.965364076385896</c:v>
                </c:pt>
                <c:pt idx="422">
                  <c:v>44.481050815535021</c:v>
                </c:pt>
                <c:pt idx="423">
                  <c:v>44.738894185109572</c:v>
                </c:pt>
                <c:pt idx="424">
                  <c:v>44.74196374903309</c:v>
                </c:pt>
                <c:pt idx="425">
                  <c:v>44.487189943382035</c:v>
                </c:pt>
                <c:pt idx="426">
                  <c:v>43.80267718844005</c:v>
                </c:pt>
                <c:pt idx="427">
                  <c:v>43.713659834658351</c:v>
                </c:pt>
                <c:pt idx="428">
                  <c:v>44.339850875053713</c:v>
                </c:pt>
                <c:pt idx="429">
                  <c:v>45.454102579286626</c:v>
                </c:pt>
                <c:pt idx="430">
                  <c:v>46.700345532230337</c:v>
                </c:pt>
                <c:pt idx="431">
                  <c:v>48.032536275032221</c:v>
                </c:pt>
                <c:pt idx="432">
                  <c:v>49.515135650085945</c:v>
                </c:pt>
                <c:pt idx="433">
                  <c:v>50.356196165126775</c:v>
                </c:pt>
                <c:pt idx="434">
                  <c:v>51.258647958637731</c:v>
                </c:pt>
                <c:pt idx="435">
                  <c:v>52.348343151482588</c:v>
                </c:pt>
                <c:pt idx="436">
                  <c:v>53.306047095616663</c:v>
                </c:pt>
                <c:pt idx="437">
                  <c:v>54.239194528362695</c:v>
                </c:pt>
                <c:pt idx="438">
                  <c:v>54.705768244735708</c:v>
                </c:pt>
                <c:pt idx="439">
                  <c:v>55.540689631929517</c:v>
                </c:pt>
                <c:pt idx="440">
                  <c:v>56.326497996347221</c:v>
                </c:pt>
                <c:pt idx="441">
                  <c:v>56.544437034916193</c:v>
                </c:pt>
                <c:pt idx="442">
                  <c:v>56.906645577889982</c:v>
                </c:pt>
                <c:pt idx="443">
                  <c:v>58.791357826923075</c:v>
                </c:pt>
                <c:pt idx="444">
                  <c:v>60.774296121508385</c:v>
                </c:pt>
                <c:pt idx="445">
                  <c:v>61.520200154920488</c:v>
                </c:pt>
                <c:pt idx="446">
                  <c:v>62.075791225075193</c:v>
                </c:pt>
                <c:pt idx="447">
                  <c:v>65.762337497206701</c:v>
                </c:pt>
                <c:pt idx="448">
                  <c:v>67.232658616566383</c:v>
                </c:pt>
                <c:pt idx="449">
                  <c:v>68.997657872582707</c:v>
                </c:pt>
                <c:pt idx="450">
                  <c:v>71.422613372152981</c:v>
                </c:pt>
                <c:pt idx="451">
                  <c:v>72.656578069402642</c:v>
                </c:pt>
                <c:pt idx="452">
                  <c:v>75.658611586592173</c:v>
                </c:pt>
                <c:pt idx="453">
                  <c:v>81.380278740008578</c:v>
                </c:pt>
                <c:pt idx="454">
                  <c:v>81.671887312741703</c:v>
                </c:pt>
                <c:pt idx="455">
                  <c:v>75.204316125913181</c:v>
                </c:pt>
                <c:pt idx="456">
                  <c:v>66.311789439514399</c:v>
                </c:pt>
                <c:pt idx="457">
                  <c:v>34.038394347765362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8C-4CBE-8C14-0BC3ADFB2970}"/>
            </c:ext>
          </c:extLst>
        </c:ser>
        <c:ser>
          <c:idx val="0"/>
          <c:order val="1"/>
          <c:tx>
            <c:strRef>
              <c:f>'016C'!$N$11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'016C'!$N$14:$N$817</c:f>
              <c:numCache>
                <c:formatCode>0.0</c:formatCode>
                <c:ptCount val="804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  <c:pt idx="439">
                  <c:v>31.277340332458444</c:v>
                </c:pt>
                <c:pt idx="440">
                  <c:v>31.348425196850389</c:v>
                </c:pt>
                <c:pt idx="441">
                  <c:v>31.419510061242345</c:v>
                </c:pt>
                <c:pt idx="442">
                  <c:v>31.490594925634291</c:v>
                </c:pt>
                <c:pt idx="443">
                  <c:v>31.561679790026247</c:v>
                </c:pt>
                <c:pt idx="444">
                  <c:v>31.6327646544182</c:v>
                </c:pt>
                <c:pt idx="445">
                  <c:v>31.703849518810152</c:v>
                </c:pt>
                <c:pt idx="446">
                  <c:v>31.774934383202101</c:v>
                </c:pt>
                <c:pt idx="447">
                  <c:v>31.846019247594047</c:v>
                </c:pt>
                <c:pt idx="448">
                  <c:v>31.917104111985996</c:v>
                </c:pt>
                <c:pt idx="449">
                  <c:v>31.988188976377948</c:v>
                </c:pt>
                <c:pt idx="450">
                  <c:v>32.059273840769904</c:v>
                </c:pt>
                <c:pt idx="451">
                  <c:v>32.130358705161854</c:v>
                </c:pt>
                <c:pt idx="452">
                  <c:v>32.201443569553795</c:v>
                </c:pt>
                <c:pt idx="453">
                  <c:v>32.272528433945752</c:v>
                </c:pt>
                <c:pt idx="454">
                  <c:v>32.343613298337708</c:v>
                </c:pt>
                <c:pt idx="455">
                  <c:v>32.414698162729657</c:v>
                </c:pt>
                <c:pt idx="456">
                  <c:v>32.485783027121613</c:v>
                </c:pt>
                <c:pt idx="457">
                  <c:v>32.556867891513562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8C-4CBE-8C14-0BC3ADFB2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'016C'!$R$14:$R$817</c:f>
              <c:numCache>
                <c:formatCode>0.0</c:formatCode>
                <c:ptCount val="804"/>
                <c:pt idx="0">
                  <c:v>4.9331802272373562</c:v>
                </c:pt>
                <c:pt idx="1">
                  <c:v>6.1812385769870595</c:v>
                </c:pt>
                <c:pt idx="2">
                  <c:v>3.863216560000915</c:v>
                </c:pt>
                <c:pt idx="3">
                  <c:v>4.833542692679714</c:v>
                </c:pt>
                <c:pt idx="4">
                  <c:v>4.6646171829248706</c:v>
                </c:pt>
                <c:pt idx="5">
                  <c:v>5.6701527898091904</c:v>
                </c:pt>
                <c:pt idx="6">
                  <c:v>5.1437556061324035</c:v>
                </c:pt>
                <c:pt idx="7">
                  <c:v>4.6823684424389187</c:v>
                </c:pt>
                <c:pt idx="8">
                  <c:v>5.3163415043621631</c:v>
                </c:pt>
                <c:pt idx="9">
                  <c:v>5.524946150264018</c:v>
                </c:pt>
                <c:pt idx="10">
                  <c:v>5.3378474374414866</c:v>
                </c:pt>
                <c:pt idx="11">
                  <c:v>5.0525403722422269</c:v>
                </c:pt>
                <c:pt idx="12">
                  <c:v>5.0025265634424239</c:v>
                </c:pt>
                <c:pt idx="13">
                  <c:v>4.7351822359909566</c:v>
                </c:pt>
                <c:pt idx="14">
                  <c:v>9.3444835366448444</c:v>
                </c:pt>
                <c:pt idx="15">
                  <c:v>5.4734051265852655</c:v>
                </c:pt>
                <c:pt idx="16">
                  <c:v>5.938640976097016</c:v>
                </c:pt>
                <c:pt idx="17">
                  <c:v>3.3207548221654752</c:v>
                </c:pt>
                <c:pt idx="18">
                  <c:v>3.4198876982812774</c:v>
                </c:pt>
                <c:pt idx="19">
                  <c:v>3.1399962797584973</c:v>
                </c:pt>
                <c:pt idx="20">
                  <c:v>6.2066398191582088</c:v>
                </c:pt>
                <c:pt idx="21">
                  <c:v>3.9021787810890247</c:v>
                </c:pt>
                <c:pt idx="22">
                  <c:v>5.1238078408098948</c:v>
                </c:pt>
                <c:pt idx="23">
                  <c:v>7.4629918049466086</c:v>
                </c:pt>
                <c:pt idx="24">
                  <c:v>8.5979294211579926</c:v>
                </c:pt>
                <c:pt idx="25">
                  <c:v>6.7293620947083062</c:v>
                </c:pt>
                <c:pt idx="26">
                  <c:v>6.8206654706260821</c:v>
                </c:pt>
                <c:pt idx="27">
                  <c:v>6.5830562316285484</c:v>
                </c:pt>
                <c:pt idx="28">
                  <c:v>7.7006163506477172</c:v>
                </c:pt>
                <c:pt idx="29">
                  <c:v>8.6520217114668299</c:v>
                </c:pt>
                <c:pt idx="30">
                  <c:v>8.0430994228413653</c:v>
                </c:pt>
                <c:pt idx="31">
                  <c:v>4.0013865299673785</c:v>
                </c:pt>
                <c:pt idx="32">
                  <c:v>14.905354024671901</c:v>
                </c:pt>
                <c:pt idx="33">
                  <c:v>6.5605266005356171</c:v>
                </c:pt>
                <c:pt idx="34">
                  <c:v>2.8262888776920225</c:v>
                </c:pt>
                <c:pt idx="35">
                  <c:v>1.6671463045328083</c:v>
                </c:pt>
                <c:pt idx="36">
                  <c:v>12.094888524134371</c:v>
                </c:pt>
                <c:pt idx="37">
                  <c:v>3.9855009609558096</c:v>
                </c:pt>
                <c:pt idx="38">
                  <c:v>16.815628685369752</c:v>
                </c:pt>
                <c:pt idx="39">
                  <c:v>4.1283891307778298</c:v>
                </c:pt>
                <c:pt idx="40">
                  <c:v>9.1730982766803955</c:v>
                </c:pt>
                <c:pt idx="41">
                  <c:v>12.189447208538953</c:v>
                </c:pt>
                <c:pt idx="42">
                  <c:v>8.2858421712647452</c:v>
                </c:pt>
                <c:pt idx="43">
                  <c:v>5.41529894343872</c:v>
                </c:pt>
                <c:pt idx="44">
                  <c:v>5.6760118511934916</c:v>
                </c:pt>
                <c:pt idx="45">
                  <c:v>17.109646775136188</c:v>
                </c:pt>
                <c:pt idx="46">
                  <c:v>5.0262596270972963</c:v>
                </c:pt>
                <c:pt idx="47">
                  <c:v>1.908821724769574</c:v>
                </c:pt>
                <c:pt idx="48">
                  <c:v>8.6395819468115871</c:v>
                </c:pt>
                <c:pt idx="49">
                  <c:v>6.3982252066812073</c:v>
                </c:pt>
                <c:pt idx="50">
                  <c:v>14.511817333132305</c:v>
                </c:pt>
                <c:pt idx="51">
                  <c:v>6.6102222274342619</c:v>
                </c:pt>
                <c:pt idx="52">
                  <c:v>9.2982237313428566</c:v>
                </c:pt>
                <c:pt idx="53">
                  <c:v>11.970690815859907</c:v>
                </c:pt>
                <c:pt idx="54">
                  <c:v>14.567860401955338</c:v>
                </c:pt>
                <c:pt idx="55">
                  <c:v>15.696348760870102</c:v>
                </c:pt>
                <c:pt idx="56">
                  <c:v>11.078231257811815</c:v>
                </c:pt>
                <c:pt idx="57">
                  <c:v>16.150456751130456</c:v>
                </c:pt>
                <c:pt idx="58">
                  <c:v>15.55126244316336</c:v>
                </c:pt>
                <c:pt idx="59">
                  <c:v>14.195186264766646</c:v>
                </c:pt>
                <c:pt idx="60">
                  <c:v>14.912361055052404</c:v>
                </c:pt>
                <c:pt idx="61">
                  <c:v>14.169701632059864</c:v>
                </c:pt>
                <c:pt idx="62">
                  <c:v>13.734115713816008</c:v>
                </c:pt>
                <c:pt idx="63">
                  <c:v>11.951572546540259</c:v>
                </c:pt>
                <c:pt idx="64">
                  <c:v>12.1924044799896</c:v>
                </c:pt>
                <c:pt idx="65">
                  <c:v>10.187321132714453</c:v>
                </c:pt>
                <c:pt idx="66">
                  <c:v>8.3125103271617586</c:v>
                </c:pt>
                <c:pt idx="67">
                  <c:v>6.876936939845538</c:v>
                </c:pt>
                <c:pt idx="68">
                  <c:v>5.9556161939334427</c:v>
                </c:pt>
                <c:pt idx="69">
                  <c:v>6.7146431454979814</c:v>
                </c:pt>
                <c:pt idx="70">
                  <c:v>7.0351327017527776</c:v>
                </c:pt>
                <c:pt idx="71">
                  <c:v>5.6855145936323872</c:v>
                </c:pt>
                <c:pt idx="72">
                  <c:v>5.818819117904563</c:v>
                </c:pt>
                <c:pt idx="73">
                  <c:v>5.9039804413539994</c:v>
                </c:pt>
                <c:pt idx="74">
                  <c:v>5.729269220939643</c:v>
                </c:pt>
                <c:pt idx="75">
                  <c:v>5.7662102938291584</c:v>
                </c:pt>
                <c:pt idx="76">
                  <c:v>6.0443271966031054</c:v>
                </c:pt>
                <c:pt idx="77">
                  <c:v>6.7794436631495465</c:v>
                </c:pt>
                <c:pt idx="78">
                  <c:v>2.9932869543525316</c:v>
                </c:pt>
                <c:pt idx="79">
                  <c:v>3.7994118509801558</c:v>
                </c:pt>
                <c:pt idx="80">
                  <c:v>1.9197073521770858</c:v>
                </c:pt>
                <c:pt idx="81">
                  <c:v>3.0992210810492109</c:v>
                </c:pt>
                <c:pt idx="82">
                  <c:v>3.4830172002119388</c:v>
                </c:pt>
                <c:pt idx="83">
                  <c:v>1.555033415365362</c:v>
                </c:pt>
                <c:pt idx="84">
                  <c:v>4.433014162935021</c:v>
                </c:pt>
                <c:pt idx="85">
                  <c:v>4.2420084105676912</c:v>
                </c:pt>
                <c:pt idx="86">
                  <c:v>2.8607616234471434</c:v>
                </c:pt>
                <c:pt idx="87">
                  <c:v>6.1234491953074084</c:v>
                </c:pt>
                <c:pt idx="88">
                  <c:v>5.3533642895883355</c:v>
                </c:pt>
                <c:pt idx="89">
                  <c:v>2.9587241926331314</c:v>
                </c:pt>
                <c:pt idx="90">
                  <c:v>0.87118236775887015</c:v>
                </c:pt>
                <c:pt idx="91">
                  <c:v>0.7875828331735687</c:v>
                </c:pt>
                <c:pt idx="92">
                  <c:v>1.0171561345483209</c:v>
                </c:pt>
                <c:pt idx="93">
                  <c:v>0.75396857569545628</c:v>
                </c:pt>
                <c:pt idx="94">
                  <c:v>0.51719604773517591</c:v>
                </c:pt>
                <c:pt idx="95">
                  <c:v>0.60262509940357578</c:v>
                </c:pt>
                <c:pt idx="96">
                  <c:v>0.64474577060605454</c:v>
                </c:pt>
                <c:pt idx="97">
                  <c:v>0.47586213842073222</c:v>
                </c:pt>
                <c:pt idx="98">
                  <c:v>0.76700914817775023</c:v>
                </c:pt>
                <c:pt idx="99">
                  <c:v>1.5745806695928315</c:v>
                </c:pt>
                <c:pt idx="100">
                  <c:v>3.291292890021591</c:v>
                </c:pt>
                <c:pt idx="101">
                  <c:v>4.6700904904558227</c:v>
                </c:pt>
                <c:pt idx="102">
                  <c:v>2.8399151313617748</c:v>
                </c:pt>
                <c:pt idx="103">
                  <c:v>2.9890835342979623</c:v>
                </c:pt>
                <c:pt idx="104">
                  <c:v>2.4008970107813425</c:v>
                </c:pt>
                <c:pt idx="105">
                  <c:v>2.9855636612728143</c:v>
                </c:pt>
                <c:pt idx="106">
                  <c:v>3.0368038146991347</c:v>
                </c:pt>
                <c:pt idx="107">
                  <c:v>3.0105324136499623</c:v>
                </c:pt>
                <c:pt idx="108">
                  <c:v>3.0638907982409256</c:v>
                </c:pt>
                <c:pt idx="109">
                  <c:v>3.2394528515206722</c:v>
                </c:pt>
                <c:pt idx="110">
                  <c:v>3.2721690169697926</c:v>
                </c:pt>
                <c:pt idx="111">
                  <c:v>3.0545274963742184</c:v>
                </c:pt>
                <c:pt idx="112">
                  <c:v>2.9530762734138816</c:v>
                </c:pt>
                <c:pt idx="113">
                  <c:v>2.8570549839142063</c:v>
                </c:pt>
                <c:pt idx="114">
                  <c:v>2.9652966155304394</c:v>
                </c:pt>
                <c:pt idx="115">
                  <c:v>3.2236782269221673</c:v>
                </c:pt>
                <c:pt idx="116">
                  <c:v>3.1402960750643971</c:v>
                </c:pt>
                <c:pt idx="117">
                  <c:v>3.1138201589850731</c:v>
                </c:pt>
                <c:pt idx="118">
                  <c:v>3.1800683111511852</c:v>
                </c:pt>
                <c:pt idx="119">
                  <c:v>2.9578931462805955</c:v>
                </c:pt>
                <c:pt idx="120">
                  <c:v>3.3404683531034154</c:v>
                </c:pt>
                <c:pt idx="121">
                  <c:v>3.526406311725947</c:v>
                </c:pt>
                <c:pt idx="122">
                  <c:v>3.5665272174536238</c:v>
                </c:pt>
                <c:pt idx="123">
                  <c:v>2.8882507797424335</c:v>
                </c:pt>
                <c:pt idx="124">
                  <c:v>3.156969205331043</c:v>
                </c:pt>
                <c:pt idx="125">
                  <c:v>2.5424248022660958</c:v>
                </c:pt>
                <c:pt idx="126">
                  <c:v>2.743480168657197</c:v>
                </c:pt>
                <c:pt idx="127">
                  <c:v>2.3327127758905424</c:v>
                </c:pt>
                <c:pt idx="128">
                  <c:v>2.6795217309089696</c:v>
                </c:pt>
                <c:pt idx="129">
                  <c:v>2.9502689807336302</c:v>
                </c:pt>
                <c:pt idx="130">
                  <c:v>2.7150416918266429</c:v>
                </c:pt>
                <c:pt idx="131">
                  <c:v>2.5731079670217936</c:v>
                </c:pt>
                <c:pt idx="132">
                  <c:v>2.7885791459646891</c:v>
                </c:pt>
                <c:pt idx="133">
                  <c:v>2.7321790415012477</c:v>
                </c:pt>
                <c:pt idx="134">
                  <c:v>2.9839825657200123</c:v>
                </c:pt>
                <c:pt idx="135">
                  <c:v>2.7043683534861671</c:v>
                </c:pt>
                <c:pt idx="136">
                  <c:v>2.3669543215663733</c:v>
                </c:pt>
                <c:pt idx="137">
                  <c:v>2.5306469678616663</c:v>
                </c:pt>
                <c:pt idx="138">
                  <c:v>2.742421200999547</c:v>
                </c:pt>
                <c:pt idx="139">
                  <c:v>2.8462854713092471</c:v>
                </c:pt>
                <c:pt idx="140">
                  <c:v>2.8758620657990788</c:v>
                </c:pt>
                <c:pt idx="141">
                  <c:v>2.5455928637512977</c:v>
                </c:pt>
                <c:pt idx="142">
                  <c:v>2.5471723078849822</c:v>
                </c:pt>
                <c:pt idx="143">
                  <c:v>2.7695368888395744</c:v>
                </c:pt>
                <c:pt idx="144">
                  <c:v>2.7413803600294901</c:v>
                </c:pt>
                <c:pt idx="145">
                  <c:v>2.6548868440979874</c:v>
                </c:pt>
                <c:pt idx="146">
                  <c:v>2.5098231746730986</c:v>
                </c:pt>
                <c:pt idx="147">
                  <c:v>2.625020192492646</c:v>
                </c:pt>
                <c:pt idx="148">
                  <c:v>2.7511265521421508</c:v>
                </c:pt>
                <c:pt idx="149">
                  <c:v>2.4916705062606508</c:v>
                </c:pt>
                <c:pt idx="150">
                  <c:v>2.5991697747739648</c:v>
                </c:pt>
                <c:pt idx="151">
                  <c:v>2.4139919595551831</c:v>
                </c:pt>
                <c:pt idx="152">
                  <c:v>2.5464246995022393</c:v>
                </c:pt>
                <c:pt idx="153">
                  <c:v>2.6285290149538154</c:v>
                </c:pt>
                <c:pt idx="154">
                  <c:v>2.4595758184150096</c:v>
                </c:pt>
                <c:pt idx="155">
                  <c:v>2.4582650637406251</c:v>
                </c:pt>
                <c:pt idx="156">
                  <c:v>2.5214993454795396</c:v>
                </c:pt>
                <c:pt idx="157">
                  <c:v>2.642436836983189</c:v>
                </c:pt>
                <c:pt idx="158">
                  <c:v>2.8263016716545</c:v>
                </c:pt>
                <c:pt idx="159">
                  <c:v>2.893428253595288</c:v>
                </c:pt>
                <c:pt idx="160">
                  <c:v>2.7265089847999628</c:v>
                </c:pt>
                <c:pt idx="161">
                  <c:v>2.7708737887948995</c:v>
                </c:pt>
                <c:pt idx="162">
                  <c:v>2.8040513965856499</c:v>
                </c:pt>
                <c:pt idx="163">
                  <c:v>2.5731737860522963</c:v>
                </c:pt>
                <c:pt idx="164">
                  <c:v>2.5791674852612769</c:v>
                </c:pt>
                <c:pt idx="165">
                  <c:v>2.4713705502757262</c:v>
                </c:pt>
                <c:pt idx="166">
                  <c:v>2.5088088115405549</c:v>
                </c:pt>
                <c:pt idx="167">
                  <c:v>2.2460185076012058</c:v>
                </c:pt>
                <c:pt idx="168">
                  <c:v>2.2249162065078139</c:v>
                </c:pt>
                <c:pt idx="169">
                  <c:v>2.2525340138891061</c:v>
                </c:pt>
                <c:pt idx="170">
                  <c:v>2.5484172610357425</c:v>
                </c:pt>
                <c:pt idx="171">
                  <c:v>2.8027570897372676</c:v>
                </c:pt>
                <c:pt idx="172">
                  <c:v>2.936173348281502</c:v>
                </c:pt>
                <c:pt idx="173">
                  <c:v>2.8011818062791227</c:v>
                </c:pt>
                <c:pt idx="174">
                  <c:v>2.67802093709017</c:v>
                </c:pt>
                <c:pt idx="175">
                  <c:v>2.3730433073404993</c:v>
                </c:pt>
                <c:pt idx="176">
                  <c:v>2.4095922794054494</c:v>
                </c:pt>
                <c:pt idx="177">
                  <c:v>2.5015920216362177</c:v>
                </c:pt>
                <c:pt idx="178">
                  <c:v>2.612466255733255</c:v>
                </c:pt>
                <c:pt idx="179">
                  <c:v>2.8045683041882508</c:v>
                </c:pt>
                <c:pt idx="180">
                  <c:v>2.8123374078450372</c:v>
                </c:pt>
                <c:pt idx="181">
                  <c:v>2.7835299541183431</c:v>
                </c:pt>
                <c:pt idx="182">
                  <c:v>2.792417769958345</c:v>
                </c:pt>
                <c:pt idx="183">
                  <c:v>2.8281671691995851</c:v>
                </c:pt>
                <c:pt idx="184">
                  <c:v>2.6912210372492686</c:v>
                </c:pt>
                <c:pt idx="185">
                  <c:v>2.5804188667889951</c:v>
                </c:pt>
                <c:pt idx="186">
                  <c:v>2.6136584835259882</c:v>
                </c:pt>
                <c:pt idx="187">
                  <c:v>2.7895002846873727</c:v>
                </c:pt>
                <c:pt idx="188">
                  <c:v>2.7938062438545588</c:v>
                </c:pt>
                <c:pt idx="189">
                  <c:v>2.6512090749928836</c:v>
                </c:pt>
                <c:pt idx="190">
                  <c:v>2.5988617459685628</c:v>
                </c:pt>
                <c:pt idx="191">
                  <c:v>2.7586080654944918</c:v>
                </c:pt>
                <c:pt idx="192">
                  <c:v>2.6337043813406447</c:v>
                </c:pt>
                <c:pt idx="193">
                  <c:v>2.6110623926179057</c:v>
                </c:pt>
                <c:pt idx="194">
                  <c:v>2.4799225302092496</c:v>
                </c:pt>
                <c:pt idx="195">
                  <c:v>2.553779242954723</c:v>
                </c:pt>
                <c:pt idx="196">
                  <c:v>2.5721621166862279</c:v>
                </c:pt>
                <c:pt idx="197">
                  <c:v>2.3104831424538075</c:v>
                </c:pt>
                <c:pt idx="198">
                  <c:v>2.3338293997688484</c:v>
                </c:pt>
                <c:pt idx="199">
                  <c:v>2.4183946811491079</c:v>
                </c:pt>
                <c:pt idx="200">
                  <c:v>2.4790133329450148</c:v>
                </c:pt>
                <c:pt idx="201">
                  <c:v>2.388832383733217</c:v>
                </c:pt>
                <c:pt idx="202">
                  <c:v>2.2805374574753445</c:v>
                </c:pt>
                <c:pt idx="203">
                  <c:v>2.3888793872695975</c:v>
                </c:pt>
                <c:pt idx="204">
                  <c:v>2.6284909933902934</c:v>
                </c:pt>
                <c:pt idx="205">
                  <c:v>2.6847538990591051</c:v>
                </c:pt>
                <c:pt idx="206">
                  <c:v>2.5562470194785232</c:v>
                </c:pt>
                <c:pt idx="207">
                  <c:v>2.5528206085918002</c:v>
                </c:pt>
                <c:pt idx="208">
                  <c:v>2.4782459195445683</c:v>
                </c:pt>
                <c:pt idx="209">
                  <c:v>2.7496632790484261</c:v>
                </c:pt>
                <c:pt idx="210">
                  <c:v>2.5551718274498625</c:v>
                </c:pt>
                <c:pt idx="211">
                  <c:v>2.0020989960944102</c:v>
                </c:pt>
                <c:pt idx="212">
                  <c:v>2.2029512607598942</c:v>
                </c:pt>
                <c:pt idx="213">
                  <c:v>2.3455735123268506</c:v>
                </c:pt>
                <c:pt idx="214">
                  <c:v>2.5043729298490218</c:v>
                </c:pt>
                <c:pt idx="215">
                  <c:v>2.5296777630640706</c:v>
                </c:pt>
                <c:pt idx="216">
                  <c:v>2.4636310466837812</c:v>
                </c:pt>
                <c:pt idx="217">
                  <c:v>2.3119339139589292</c:v>
                </c:pt>
                <c:pt idx="218">
                  <c:v>2.4061262344084446</c:v>
                </c:pt>
                <c:pt idx="219">
                  <c:v>2.4591169645214452</c:v>
                </c:pt>
                <c:pt idx="220">
                  <c:v>2.4452037138312623</c:v>
                </c:pt>
                <c:pt idx="221">
                  <c:v>2.5230546684542889</c:v>
                </c:pt>
                <c:pt idx="222">
                  <c:v>2.5903984271470812</c:v>
                </c:pt>
                <c:pt idx="223">
                  <c:v>2.6057778240520313</c:v>
                </c:pt>
                <c:pt idx="224">
                  <c:v>2.6319820734278867</c:v>
                </c:pt>
                <c:pt idx="225">
                  <c:v>2.5736181551058808</c:v>
                </c:pt>
                <c:pt idx="226">
                  <c:v>2.6205806836372041</c:v>
                </c:pt>
                <c:pt idx="227">
                  <c:v>2.7202270989779351</c:v>
                </c:pt>
                <c:pt idx="228">
                  <c:v>2.741485561712429</c:v>
                </c:pt>
                <c:pt idx="229">
                  <c:v>2.6730902950599735</c:v>
                </c:pt>
                <c:pt idx="230">
                  <c:v>2.6290585328768845</c:v>
                </c:pt>
                <c:pt idx="231">
                  <c:v>2.6079291684819603</c:v>
                </c:pt>
                <c:pt idx="232">
                  <c:v>2.6556420839221557</c:v>
                </c:pt>
                <c:pt idx="233">
                  <c:v>2.6768285984202231</c:v>
                </c:pt>
                <c:pt idx="234">
                  <c:v>2.6732903135057824</c:v>
                </c:pt>
                <c:pt idx="235">
                  <c:v>2.6925221143726659</c:v>
                </c:pt>
                <c:pt idx="236">
                  <c:v>2.7613174507283418</c:v>
                </c:pt>
                <c:pt idx="237">
                  <c:v>2.7309818690385468</c:v>
                </c:pt>
                <c:pt idx="238">
                  <c:v>2.6121921524026646</c:v>
                </c:pt>
                <c:pt idx="239">
                  <c:v>2.4990896130055775</c:v>
                </c:pt>
                <c:pt idx="240">
                  <c:v>2.4712461714323926</c:v>
                </c:pt>
                <c:pt idx="241">
                  <c:v>2.4993448477350459</c:v>
                </c:pt>
                <c:pt idx="242">
                  <c:v>2.4773920655704522</c:v>
                </c:pt>
                <c:pt idx="243">
                  <c:v>2.4006891216099731</c:v>
                </c:pt>
                <c:pt idx="244">
                  <c:v>2.3788651234661948</c:v>
                </c:pt>
                <c:pt idx="245">
                  <c:v>2.4228937577802578</c:v>
                </c:pt>
                <c:pt idx="246">
                  <c:v>2.4530138589617323</c:v>
                </c:pt>
                <c:pt idx="247">
                  <c:v>2.5317864169682847</c:v>
                </c:pt>
                <c:pt idx="248">
                  <c:v>2.5439238967738977</c:v>
                </c:pt>
                <c:pt idx="249">
                  <c:v>2.7501358769606474</c:v>
                </c:pt>
                <c:pt idx="250">
                  <c:v>2.4478119353721408</c:v>
                </c:pt>
                <c:pt idx="251">
                  <c:v>2.5221343506025065</c:v>
                </c:pt>
                <c:pt idx="252">
                  <c:v>2.6206817004082539</c:v>
                </c:pt>
                <c:pt idx="253">
                  <c:v>2.6233351773539439</c:v>
                </c:pt>
                <c:pt idx="254">
                  <c:v>2.7211931094406676</c:v>
                </c:pt>
                <c:pt idx="255">
                  <c:v>2.80088263701766</c:v>
                </c:pt>
                <c:pt idx="256">
                  <c:v>2.8339066503322368</c:v>
                </c:pt>
                <c:pt idx="257">
                  <c:v>2.8671700149300436</c:v>
                </c:pt>
                <c:pt idx="258">
                  <c:v>2.8044957495214398</c:v>
                </c:pt>
                <c:pt idx="259">
                  <c:v>2.7226464399416086</c:v>
                </c:pt>
                <c:pt idx="260">
                  <c:v>2.6497775701741744</c:v>
                </c:pt>
                <c:pt idx="261">
                  <c:v>2.6135525327456741</c:v>
                </c:pt>
                <c:pt idx="262">
                  <c:v>2.6048311663618651</c:v>
                </c:pt>
                <c:pt idx="263">
                  <c:v>2.6669596484025613</c:v>
                </c:pt>
                <c:pt idx="264">
                  <c:v>2.5884605163470864</c:v>
                </c:pt>
                <c:pt idx="265">
                  <c:v>2.5235440801066926</c:v>
                </c:pt>
                <c:pt idx="266">
                  <c:v>2.4851727744090915</c:v>
                </c:pt>
                <c:pt idx="267">
                  <c:v>2.4775566793135515</c:v>
                </c:pt>
                <c:pt idx="268">
                  <c:v>2.4398755456794645</c:v>
                </c:pt>
                <c:pt idx="269">
                  <c:v>2.4013614110082275</c:v>
                </c:pt>
                <c:pt idx="270">
                  <c:v>2.3512175605296894</c:v>
                </c:pt>
                <c:pt idx="271">
                  <c:v>2.3561350504827652</c:v>
                </c:pt>
                <c:pt idx="272">
                  <c:v>2.3724625593933837</c:v>
                </c:pt>
                <c:pt idx="273">
                  <c:v>2.3263512136282904</c:v>
                </c:pt>
                <c:pt idx="274">
                  <c:v>2.3164560623372314</c:v>
                </c:pt>
                <c:pt idx="275">
                  <c:v>2.2871955596420199</c:v>
                </c:pt>
                <c:pt idx="276">
                  <c:v>2.2890648625813634</c:v>
                </c:pt>
                <c:pt idx="277">
                  <c:v>2.2787206099038024</c:v>
                </c:pt>
                <c:pt idx="278">
                  <c:v>2.2380301850827933</c:v>
                </c:pt>
                <c:pt idx="279">
                  <c:v>2.2156992217176676</c:v>
                </c:pt>
                <c:pt idx="280">
                  <c:v>2.1555051493559603</c:v>
                </c:pt>
                <c:pt idx="281">
                  <c:v>2.1756493645649457</c:v>
                </c:pt>
                <c:pt idx="282">
                  <c:v>2.1474578717719242</c:v>
                </c:pt>
                <c:pt idx="283">
                  <c:v>2.1363733267885898</c:v>
                </c:pt>
                <c:pt idx="284">
                  <c:v>2.0643179933444569</c:v>
                </c:pt>
                <c:pt idx="285">
                  <c:v>2.0237991108966651</c:v>
                </c:pt>
                <c:pt idx="286">
                  <c:v>2.0267785409140306</c:v>
                </c:pt>
                <c:pt idx="287">
                  <c:v>2.0886708057415966</c:v>
                </c:pt>
                <c:pt idx="288">
                  <c:v>2.0936558363267395</c:v>
                </c:pt>
                <c:pt idx="289">
                  <c:v>2.1456330496373366</c:v>
                </c:pt>
                <c:pt idx="290">
                  <c:v>2.1574001323497103</c:v>
                </c:pt>
                <c:pt idx="291">
                  <c:v>2.0944885628653687</c:v>
                </c:pt>
                <c:pt idx="292">
                  <c:v>2.0328505978463465</c:v>
                </c:pt>
                <c:pt idx="293">
                  <c:v>1.9415741520848171</c:v>
                </c:pt>
                <c:pt idx="294">
                  <c:v>1.8761925518530138</c:v>
                </c:pt>
                <c:pt idx="295">
                  <c:v>2.1153354434456282</c:v>
                </c:pt>
                <c:pt idx="296">
                  <c:v>1.6633160477351923</c:v>
                </c:pt>
                <c:pt idx="297">
                  <c:v>1.8547050010469837</c:v>
                </c:pt>
                <c:pt idx="298">
                  <c:v>1.8580546354980143</c:v>
                </c:pt>
                <c:pt idx="299">
                  <c:v>2.3093722852824698</c:v>
                </c:pt>
                <c:pt idx="300">
                  <c:v>2.2595096516067446</c:v>
                </c:pt>
                <c:pt idx="301">
                  <c:v>1.9568599807029665</c:v>
                </c:pt>
                <c:pt idx="302">
                  <c:v>3.0685119488078461</c:v>
                </c:pt>
                <c:pt idx="303">
                  <c:v>1.3565593209842097</c:v>
                </c:pt>
                <c:pt idx="304">
                  <c:v>2.7629470155779412</c:v>
                </c:pt>
                <c:pt idx="305">
                  <c:v>2.5357410504312541</c:v>
                </c:pt>
                <c:pt idx="306">
                  <c:v>3.0227791838118514</c:v>
                </c:pt>
                <c:pt idx="307">
                  <c:v>3.3085692028972282</c:v>
                </c:pt>
                <c:pt idx="308">
                  <c:v>3.3282145094020423</c:v>
                </c:pt>
                <c:pt idx="309">
                  <c:v>3.7608565128104412</c:v>
                </c:pt>
                <c:pt idx="310">
                  <c:v>3.6722313365797747</c:v>
                </c:pt>
                <c:pt idx="311">
                  <c:v>3.6422598870527123</c:v>
                </c:pt>
                <c:pt idx="312">
                  <c:v>3.2197621277298749</c:v>
                </c:pt>
                <c:pt idx="313">
                  <c:v>3.2020284095474971</c:v>
                </c:pt>
                <c:pt idx="314">
                  <c:v>3.2972419231930603</c:v>
                </c:pt>
                <c:pt idx="315">
                  <c:v>3.4248285677647226</c:v>
                </c:pt>
                <c:pt idx="316">
                  <c:v>3.6851403847611026</c:v>
                </c:pt>
                <c:pt idx="317">
                  <c:v>3.6145589714672854</c:v>
                </c:pt>
                <c:pt idx="318">
                  <c:v>4.0303652339987073</c:v>
                </c:pt>
                <c:pt idx="319">
                  <c:v>3.4247177177432517</c:v>
                </c:pt>
                <c:pt idx="320">
                  <c:v>3.0780109977965933</c:v>
                </c:pt>
                <c:pt idx="321">
                  <c:v>3.1912302709289957</c:v>
                </c:pt>
                <c:pt idx="322">
                  <c:v>3.3657089449272641</c:v>
                </c:pt>
                <c:pt idx="323">
                  <c:v>3.3215974917016222</c:v>
                </c:pt>
                <c:pt idx="324">
                  <c:v>3.5372111493458065</c:v>
                </c:pt>
                <c:pt idx="325">
                  <c:v>3.6672535255638157</c:v>
                </c:pt>
                <c:pt idx="326">
                  <c:v>3.9925343518155061</c:v>
                </c:pt>
                <c:pt idx="327">
                  <c:v>3.9501424988605565</c:v>
                </c:pt>
                <c:pt idx="328">
                  <c:v>4.3243783058592919</c:v>
                </c:pt>
                <c:pt idx="329">
                  <c:v>3.6906968888908271</c:v>
                </c:pt>
                <c:pt idx="330">
                  <c:v>3.9184332015190968</c:v>
                </c:pt>
                <c:pt idx="331">
                  <c:v>3.9509517883780267</c:v>
                </c:pt>
                <c:pt idx="332">
                  <c:v>3.9387958258984233</c:v>
                </c:pt>
                <c:pt idx="333">
                  <c:v>4.2476023300862957</c:v>
                </c:pt>
                <c:pt idx="334">
                  <c:v>4.3822263405496029</c:v>
                </c:pt>
                <c:pt idx="335">
                  <c:v>4.2283329979638173</c:v>
                </c:pt>
                <c:pt idx="336">
                  <c:v>4.2766082741237748</c:v>
                </c:pt>
                <c:pt idx="337">
                  <c:v>4.1693726892436844</c:v>
                </c:pt>
                <c:pt idx="338">
                  <c:v>4.0184527169514146</c:v>
                </c:pt>
                <c:pt idx="339">
                  <c:v>4.0003482810478923</c:v>
                </c:pt>
                <c:pt idx="340">
                  <c:v>3.9474609465064918</c:v>
                </c:pt>
                <c:pt idx="341">
                  <c:v>3.9991992027743133</c:v>
                </c:pt>
                <c:pt idx="342">
                  <c:v>3.7795555972061772</c:v>
                </c:pt>
                <c:pt idx="343">
                  <c:v>3.8059675712126624</c:v>
                </c:pt>
                <c:pt idx="344">
                  <c:v>3.7724321606912219</c:v>
                </c:pt>
                <c:pt idx="345">
                  <c:v>3.8649833199983488</c:v>
                </c:pt>
                <c:pt idx="346">
                  <c:v>4.0388482335949885</c:v>
                </c:pt>
                <c:pt idx="347">
                  <c:v>3.9047903060243869</c:v>
                </c:pt>
                <c:pt idx="348">
                  <c:v>3.7559177750526334</c:v>
                </c:pt>
                <c:pt idx="349">
                  <c:v>3.5419894130835612</c:v>
                </c:pt>
                <c:pt idx="350">
                  <c:v>3.6292066689113751</c:v>
                </c:pt>
                <c:pt idx="351">
                  <c:v>3.6195943473936771</c:v>
                </c:pt>
                <c:pt idx="352">
                  <c:v>4.0608425835752939</c:v>
                </c:pt>
                <c:pt idx="353">
                  <c:v>3.7132385051111725</c:v>
                </c:pt>
                <c:pt idx="354">
                  <c:v>3.3799527987984601</c:v>
                </c:pt>
                <c:pt idx="355">
                  <c:v>3.9995070727934019</c:v>
                </c:pt>
                <c:pt idx="356">
                  <c:v>3.8160067853917332</c:v>
                </c:pt>
                <c:pt idx="357">
                  <c:v>3.7091221333510109</c:v>
                </c:pt>
                <c:pt idx="358">
                  <c:v>3.3307828798155534</c:v>
                </c:pt>
                <c:pt idx="359">
                  <c:v>3.0216450184645227</c:v>
                </c:pt>
                <c:pt idx="360">
                  <c:v>2.8585763514136495</c:v>
                </c:pt>
                <c:pt idx="361">
                  <c:v>2.9413599999914468</c:v>
                </c:pt>
                <c:pt idx="362">
                  <c:v>2.9353146555949703</c:v>
                </c:pt>
                <c:pt idx="363">
                  <c:v>3.0891072523661864</c:v>
                </c:pt>
                <c:pt idx="364">
                  <c:v>3.0124729710984628</c:v>
                </c:pt>
                <c:pt idx="365">
                  <c:v>2.8565512875141272</c:v>
                </c:pt>
                <c:pt idx="366">
                  <c:v>3.0112577511444449</c:v>
                </c:pt>
                <c:pt idx="367">
                  <c:v>2.861918510553608</c:v>
                </c:pt>
                <c:pt idx="368">
                  <c:v>2.7802927414855345</c:v>
                </c:pt>
                <c:pt idx="369">
                  <c:v>2.7551894785953839</c:v>
                </c:pt>
                <c:pt idx="370">
                  <c:v>2.6804676515004742</c:v>
                </c:pt>
                <c:pt idx="371">
                  <c:v>2.5932970097533929</c:v>
                </c:pt>
                <c:pt idx="372">
                  <c:v>2.5076946338342951</c:v>
                </c:pt>
                <c:pt idx="373">
                  <c:v>2.7528814579296235</c:v>
                </c:pt>
                <c:pt idx="374">
                  <c:v>2.7342879183050006</c:v>
                </c:pt>
                <c:pt idx="375">
                  <c:v>2.6781124115894182</c:v>
                </c:pt>
                <c:pt idx="376">
                  <c:v>2.6406365847858519</c:v>
                </c:pt>
                <c:pt idx="377">
                  <c:v>2.5686349786733431</c:v>
                </c:pt>
                <c:pt idx="378">
                  <c:v>2.7310714603571999</c:v>
                </c:pt>
                <c:pt idx="379">
                  <c:v>2.6609250459114175</c:v>
                </c:pt>
                <c:pt idx="380">
                  <c:v>2.5679023356736197</c:v>
                </c:pt>
                <c:pt idx="381">
                  <c:v>2.4660198025879758</c:v>
                </c:pt>
                <c:pt idx="382">
                  <c:v>2.4213396636199933</c:v>
                </c:pt>
                <c:pt idx="383">
                  <c:v>2.3791258817270808</c:v>
                </c:pt>
                <c:pt idx="384">
                  <c:v>2.3141980561284066</c:v>
                </c:pt>
                <c:pt idx="385">
                  <c:v>2.2785132464475129</c:v>
                </c:pt>
                <c:pt idx="386">
                  <c:v>2.2750258555433827</c:v>
                </c:pt>
                <c:pt idx="387">
                  <c:v>2.2990595957800486</c:v>
                </c:pt>
                <c:pt idx="388">
                  <c:v>2.2569500312985702</c:v>
                </c:pt>
                <c:pt idx="389">
                  <c:v>2.2605443119411968</c:v>
                </c:pt>
                <c:pt idx="390">
                  <c:v>2.1874944613682938</c:v>
                </c:pt>
                <c:pt idx="391">
                  <c:v>2.266117790101676</c:v>
                </c:pt>
                <c:pt idx="392">
                  <c:v>2.3561918210312864</c:v>
                </c:pt>
                <c:pt idx="393">
                  <c:v>2.471416044717389</c:v>
                </c:pt>
                <c:pt idx="394">
                  <c:v>2.4267789912493543</c:v>
                </c:pt>
                <c:pt idx="395">
                  <c:v>2.2490407489053155</c:v>
                </c:pt>
                <c:pt idx="396">
                  <c:v>2.2170902037212037</c:v>
                </c:pt>
                <c:pt idx="397">
                  <c:v>2.387755701115176</c:v>
                </c:pt>
                <c:pt idx="398">
                  <c:v>2.311804991094951</c:v>
                </c:pt>
                <c:pt idx="399">
                  <c:v>1.6257524202628511</c:v>
                </c:pt>
                <c:pt idx="400">
                  <c:v>1.6764056114556452</c:v>
                </c:pt>
                <c:pt idx="401">
                  <c:v>2.0424577861516293</c:v>
                </c:pt>
                <c:pt idx="402">
                  <c:v>1.8658353035894564</c:v>
                </c:pt>
                <c:pt idx="403">
                  <c:v>1.5711342138823112</c:v>
                </c:pt>
                <c:pt idx="404">
                  <c:v>1.4758535830153814</c:v>
                </c:pt>
                <c:pt idx="405">
                  <c:v>1.3878971122389985</c:v>
                </c:pt>
                <c:pt idx="406">
                  <c:v>1.624193506148141</c:v>
                </c:pt>
                <c:pt idx="407">
                  <c:v>1.427355533891334</c:v>
                </c:pt>
                <c:pt idx="408">
                  <c:v>1.7759083344023163</c:v>
                </c:pt>
                <c:pt idx="409">
                  <c:v>1.9920823763246616</c:v>
                </c:pt>
                <c:pt idx="410">
                  <c:v>2.2607860137854972</c:v>
                </c:pt>
                <c:pt idx="411">
                  <c:v>2.4645434588089854</c:v>
                </c:pt>
                <c:pt idx="412">
                  <c:v>2.4323046709226448</c:v>
                </c:pt>
                <c:pt idx="413">
                  <c:v>2.2879478800751234</c:v>
                </c:pt>
                <c:pt idx="414">
                  <c:v>2.116862320040878</c:v>
                </c:pt>
                <c:pt idx="415">
                  <c:v>2.144866317049376</c:v>
                </c:pt>
                <c:pt idx="416">
                  <c:v>1.6830353993413056</c:v>
                </c:pt>
                <c:pt idx="417">
                  <c:v>1.7303476312717847</c:v>
                </c:pt>
                <c:pt idx="418">
                  <c:v>1.5617083892441608</c:v>
                </c:pt>
                <c:pt idx="419">
                  <c:v>1.5184870104725179</c:v>
                </c:pt>
                <c:pt idx="420">
                  <c:v>1.6445800313660937</c:v>
                </c:pt>
                <c:pt idx="421">
                  <c:v>1.8632100739105089</c:v>
                </c:pt>
                <c:pt idx="422">
                  <c:v>1.8519639368917045</c:v>
                </c:pt>
                <c:pt idx="423">
                  <c:v>2.0914669473795318</c:v>
                </c:pt>
                <c:pt idx="424">
                  <c:v>1.8600084176307454</c:v>
                </c:pt>
                <c:pt idx="425">
                  <c:v>1.7200968587251331</c:v>
                </c:pt>
                <c:pt idx="426">
                  <c:v>1.5925518731360468</c:v>
                </c:pt>
                <c:pt idx="427">
                  <c:v>1.2490525346222885</c:v>
                </c:pt>
                <c:pt idx="428">
                  <c:v>1.4057935756648043</c:v>
                </c:pt>
                <c:pt idx="429">
                  <c:v>1.7674532238950234</c:v>
                </c:pt>
                <c:pt idx="430">
                  <c:v>1.7387187362444556</c:v>
                </c:pt>
                <c:pt idx="431">
                  <c:v>1.5194054440522238</c:v>
                </c:pt>
                <c:pt idx="432">
                  <c:v>1.500410037482425</c:v>
                </c:pt>
                <c:pt idx="433">
                  <c:v>1.5012680525111786</c:v>
                </c:pt>
                <c:pt idx="434">
                  <c:v>1.3646609731886876</c:v>
                </c:pt>
                <c:pt idx="435">
                  <c:v>1.3395218289321376</c:v>
                </c:pt>
                <c:pt idx="436">
                  <c:v>1.0389837465435021</c:v>
                </c:pt>
                <c:pt idx="437">
                  <c:v>1.0641621495551712</c:v>
                </c:pt>
                <c:pt idx="438">
                  <c:v>1.1782276415809847</c:v>
                </c:pt>
                <c:pt idx="439">
                  <c:v>1.3576273223254682</c:v>
                </c:pt>
                <c:pt idx="440">
                  <c:v>1.3772020721905016</c:v>
                </c:pt>
                <c:pt idx="441">
                  <c:v>0.96183247633018498</c:v>
                </c:pt>
                <c:pt idx="442">
                  <c:v>1.141612134483549</c:v>
                </c:pt>
                <c:pt idx="443">
                  <c:v>1.7013177201312493</c:v>
                </c:pt>
                <c:pt idx="444">
                  <c:v>1.6965766604388057</c:v>
                </c:pt>
                <c:pt idx="445">
                  <c:v>1.4760623645567479</c:v>
                </c:pt>
                <c:pt idx="446">
                  <c:v>2.1636840359161611</c:v>
                </c:pt>
                <c:pt idx="447">
                  <c:v>1.7111943934649492</c:v>
                </c:pt>
                <c:pt idx="448">
                  <c:v>1.6015769059998648</c:v>
                </c:pt>
                <c:pt idx="449">
                  <c:v>1.5634068240993924</c:v>
                </c:pt>
                <c:pt idx="450">
                  <c:v>1.4278570868448845</c:v>
                </c:pt>
                <c:pt idx="451">
                  <c:v>1.4653924932017215</c:v>
                </c:pt>
                <c:pt idx="452">
                  <c:v>3.0602009958469272</c:v>
                </c:pt>
                <c:pt idx="453">
                  <c:v>2.3576403795624068</c:v>
                </c:pt>
                <c:pt idx="454">
                  <c:v>1.7658192274522564</c:v>
                </c:pt>
                <c:pt idx="455">
                  <c:v>3.0523603296321675</c:v>
                </c:pt>
                <c:pt idx="456">
                  <c:v>0.75885772521181705</c:v>
                </c:pt>
                <c:pt idx="457">
                  <c:v>2.345202575806324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AD-4BC5-AC7D-73E169A7B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'016C'!$V$11:$W$11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'016C'!$W$14:$W$817</c:f>
              <c:numCache>
                <c:formatCode>0</c:formatCode>
                <c:ptCount val="804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4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3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3</c:v>
                </c:pt>
                <c:pt idx="453">
                  <c:v>4</c:v>
                </c:pt>
                <c:pt idx="454">
                  <c:v>5</c:v>
                </c:pt>
                <c:pt idx="455">
                  <c:v>4</c:v>
                </c:pt>
                <c:pt idx="456">
                  <c:v>5</c:v>
                </c:pt>
                <c:pt idx="457">
                  <c:v>5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8D-468B-84BC-C1A9A4695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'016C'!$X$11:$Y$11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'016C'!$Y$14:$Y$817</c:f>
              <c:numCache>
                <c:formatCode>0</c:formatCode>
                <c:ptCount val="804"/>
                <c:pt idx="0">
                  <c:v>9</c:v>
                </c:pt>
                <c:pt idx="1">
                  <c:v>9</c:v>
                </c:pt>
                <c:pt idx="2">
                  <c:v>8</c:v>
                </c:pt>
                <c:pt idx="3">
                  <c:v>9</c:v>
                </c:pt>
                <c:pt idx="4">
                  <c:v>9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4</c:v>
                </c:pt>
                <c:pt idx="40">
                  <c:v>3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4</c:v>
                </c:pt>
                <c:pt idx="47">
                  <c:v>5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2</c:v>
                </c:pt>
                <c:pt idx="88">
                  <c:v>3</c:v>
                </c:pt>
                <c:pt idx="89">
                  <c:v>4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2</c:v>
                </c:pt>
                <c:pt idx="166">
                  <c:v>2</c:v>
                </c:pt>
                <c:pt idx="167">
                  <c:v>3</c:v>
                </c:pt>
                <c:pt idx="168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4</c:v>
                </c:pt>
                <c:pt idx="352">
                  <c:v>3</c:v>
                </c:pt>
                <c:pt idx="353">
                  <c:v>3</c:v>
                </c:pt>
                <c:pt idx="354">
                  <c:v>4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4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4</c:v>
                </c:pt>
                <c:pt idx="455">
                  <c:v>4</c:v>
                </c:pt>
                <c:pt idx="456">
                  <c:v>5</c:v>
                </c:pt>
                <c:pt idx="457">
                  <c:v>4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39-4CB5-A14E-3566C4476D7C}"/>
            </c:ext>
          </c:extLst>
        </c:ser>
        <c:ser>
          <c:idx val="0"/>
          <c:order val="1"/>
          <c:tx>
            <c:strRef>
              <c:f>'016C'!$X$11:$Y$11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'016C'!$Y$14:$Y$817</c:f>
              <c:numCache>
                <c:formatCode>0</c:formatCode>
                <c:ptCount val="804"/>
                <c:pt idx="0">
                  <c:v>9</c:v>
                </c:pt>
                <c:pt idx="1">
                  <c:v>9</c:v>
                </c:pt>
                <c:pt idx="2">
                  <c:v>8</c:v>
                </c:pt>
                <c:pt idx="3">
                  <c:v>9</c:v>
                </c:pt>
                <c:pt idx="4">
                  <c:v>9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4</c:v>
                </c:pt>
                <c:pt idx="40">
                  <c:v>3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4</c:v>
                </c:pt>
                <c:pt idx="47">
                  <c:v>5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2</c:v>
                </c:pt>
                <c:pt idx="88">
                  <c:v>3</c:v>
                </c:pt>
                <c:pt idx="89">
                  <c:v>4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2</c:v>
                </c:pt>
                <c:pt idx="166">
                  <c:v>2</c:v>
                </c:pt>
                <c:pt idx="167">
                  <c:v>3</c:v>
                </c:pt>
                <c:pt idx="168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4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4</c:v>
                </c:pt>
                <c:pt idx="352">
                  <c:v>3</c:v>
                </c:pt>
                <c:pt idx="353">
                  <c:v>3</c:v>
                </c:pt>
                <c:pt idx="354">
                  <c:v>4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4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4</c:v>
                </c:pt>
                <c:pt idx="455">
                  <c:v>4</c:v>
                </c:pt>
                <c:pt idx="456">
                  <c:v>5</c:v>
                </c:pt>
                <c:pt idx="457">
                  <c:v>4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39-4CB5-A14E-3566C4476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'016C'!$T$11:$U$11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'016C'!$U$14:$U$817</c:f>
              <c:numCache>
                <c:formatCode>0</c:formatCode>
                <c:ptCount val="80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5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5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1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5</c:v>
                </c:pt>
                <c:pt idx="304">
                  <c:v>3</c:v>
                </c:pt>
                <c:pt idx="305">
                  <c:v>4</c:v>
                </c:pt>
                <c:pt idx="306">
                  <c:v>3</c:v>
                </c:pt>
                <c:pt idx="307">
                  <c:v>3</c:v>
                </c:pt>
                <c:pt idx="308">
                  <c:v>4</c:v>
                </c:pt>
                <c:pt idx="309">
                  <c:v>3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5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5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4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7</c:v>
                </c:pt>
                <c:pt idx="457">
                  <c:v>7</c:v>
                </c:pt>
              </c:numCache>
            </c:numRef>
          </c:xVal>
          <c:yVal>
            <c:numRef>
              <c:f>'016C'!$J$14:$J$817</c:f>
              <c:numCache>
                <c:formatCode>0.0</c:formatCode>
                <c:ptCount val="804"/>
                <c:pt idx="0">
                  <c:v>-0.36404199475065618</c:v>
                </c:pt>
                <c:pt idx="1">
                  <c:v>-0.5280839895013123</c:v>
                </c:pt>
                <c:pt idx="2">
                  <c:v>-0.69212598425196847</c:v>
                </c:pt>
                <c:pt idx="3">
                  <c:v>-0.85616797900262465</c:v>
                </c:pt>
                <c:pt idx="4">
                  <c:v>-1.0202099737532808</c:v>
                </c:pt>
                <c:pt idx="5">
                  <c:v>-1.184251968503937</c:v>
                </c:pt>
                <c:pt idx="6">
                  <c:v>-1.3482939632545929</c:v>
                </c:pt>
                <c:pt idx="7">
                  <c:v>-1.5123359580052493</c:v>
                </c:pt>
                <c:pt idx="8">
                  <c:v>-1.6763779527559055</c:v>
                </c:pt>
                <c:pt idx="9">
                  <c:v>-1.8404199475065615</c:v>
                </c:pt>
                <c:pt idx="10">
                  <c:v>-2.0044619422572181</c:v>
                </c:pt>
                <c:pt idx="11">
                  <c:v>-2.1685039370078738</c:v>
                </c:pt>
                <c:pt idx="12">
                  <c:v>-2.3325459317585304</c:v>
                </c:pt>
                <c:pt idx="13">
                  <c:v>-2.4965879265091862</c:v>
                </c:pt>
                <c:pt idx="14">
                  <c:v>-2.6606299212598428</c:v>
                </c:pt>
                <c:pt idx="15">
                  <c:v>-2.8246719160104989</c:v>
                </c:pt>
                <c:pt idx="16">
                  <c:v>-2.9887139107611547</c:v>
                </c:pt>
                <c:pt idx="17">
                  <c:v>-3.1527559055118113</c:v>
                </c:pt>
                <c:pt idx="18">
                  <c:v>-3.316797900262467</c:v>
                </c:pt>
                <c:pt idx="19">
                  <c:v>-3.4808398950131232</c:v>
                </c:pt>
                <c:pt idx="20">
                  <c:v>-3.6448818897637798</c:v>
                </c:pt>
                <c:pt idx="21">
                  <c:v>-3.808923884514436</c:v>
                </c:pt>
                <c:pt idx="22">
                  <c:v>-3.9729658792650917</c:v>
                </c:pt>
                <c:pt idx="23">
                  <c:v>-4.1370078740157474</c:v>
                </c:pt>
                <c:pt idx="24">
                  <c:v>-4.3010498687664045</c:v>
                </c:pt>
                <c:pt idx="25">
                  <c:v>-4.4650918635170607</c:v>
                </c:pt>
                <c:pt idx="26">
                  <c:v>-4.6291338582677168</c:v>
                </c:pt>
                <c:pt idx="27">
                  <c:v>-4.7931758530183721</c:v>
                </c:pt>
                <c:pt idx="28">
                  <c:v>-4.9572178477690283</c:v>
                </c:pt>
                <c:pt idx="29">
                  <c:v>-5.1212598425196854</c:v>
                </c:pt>
                <c:pt idx="30">
                  <c:v>-5.2853018372703415</c:v>
                </c:pt>
                <c:pt idx="31">
                  <c:v>-5.4493438320209977</c:v>
                </c:pt>
                <c:pt idx="32">
                  <c:v>-5.613385826771653</c:v>
                </c:pt>
                <c:pt idx="33">
                  <c:v>-5.7774278215223092</c:v>
                </c:pt>
                <c:pt idx="34">
                  <c:v>-5.9414698162729653</c:v>
                </c:pt>
                <c:pt idx="35">
                  <c:v>-6.1055118110236224</c:v>
                </c:pt>
                <c:pt idx="36">
                  <c:v>-6.2695538057742786</c:v>
                </c:pt>
                <c:pt idx="37">
                  <c:v>-6.4335958005249338</c:v>
                </c:pt>
                <c:pt idx="38">
                  <c:v>-6.59763779527559</c:v>
                </c:pt>
                <c:pt idx="39">
                  <c:v>-6.7616797900262462</c:v>
                </c:pt>
                <c:pt idx="40">
                  <c:v>-6.9257217847769024</c:v>
                </c:pt>
                <c:pt idx="41">
                  <c:v>-7.0897637795275594</c:v>
                </c:pt>
                <c:pt idx="42">
                  <c:v>-7.2538057742782147</c:v>
                </c:pt>
                <c:pt idx="43">
                  <c:v>-7.4178477690288718</c:v>
                </c:pt>
                <c:pt idx="44">
                  <c:v>-7.5818897637795271</c:v>
                </c:pt>
                <c:pt idx="45">
                  <c:v>-7.7459317585301832</c:v>
                </c:pt>
                <c:pt idx="46">
                  <c:v>-7.9099737532808403</c:v>
                </c:pt>
                <c:pt idx="47">
                  <c:v>-8.0740157480314956</c:v>
                </c:pt>
                <c:pt idx="48">
                  <c:v>-8.2380577427821517</c:v>
                </c:pt>
                <c:pt idx="49">
                  <c:v>-8.4020997375328079</c:v>
                </c:pt>
                <c:pt idx="50">
                  <c:v>-8.5661417322834623</c:v>
                </c:pt>
                <c:pt idx="51">
                  <c:v>-8.7301837270341203</c:v>
                </c:pt>
                <c:pt idx="52">
                  <c:v>-8.8942257217847747</c:v>
                </c:pt>
                <c:pt idx="53">
                  <c:v>-9.0582677165354326</c:v>
                </c:pt>
                <c:pt idx="54">
                  <c:v>-9.2223097112860888</c:v>
                </c:pt>
                <c:pt idx="55">
                  <c:v>-9.3863517060367432</c:v>
                </c:pt>
                <c:pt idx="56">
                  <c:v>-9.5503937007874011</c:v>
                </c:pt>
                <c:pt idx="57">
                  <c:v>-9.7144356955380555</c:v>
                </c:pt>
                <c:pt idx="58">
                  <c:v>-9.8784776902887135</c:v>
                </c:pt>
                <c:pt idx="59">
                  <c:v>-10.04251968503937</c:v>
                </c:pt>
                <c:pt idx="60">
                  <c:v>-10.206561679790024</c:v>
                </c:pt>
                <c:pt idx="61">
                  <c:v>-10.370603674540682</c:v>
                </c:pt>
                <c:pt idx="62">
                  <c:v>-10.534645669291336</c:v>
                </c:pt>
                <c:pt idx="63">
                  <c:v>-10.698687664041994</c:v>
                </c:pt>
                <c:pt idx="64">
                  <c:v>-10.862729658792651</c:v>
                </c:pt>
                <c:pt idx="65">
                  <c:v>-11.026771653543305</c:v>
                </c:pt>
                <c:pt idx="66">
                  <c:v>-11.190813648293963</c:v>
                </c:pt>
                <c:pt idx="67">
                  <c:v>-11.354855643044617</c:v>
                </c:pt>
                <c:pt idx="68">
                  <c:v>-11.518897637795275</c:v>
                </c:pt>
                <c:pt idx="69">
                  <c:v>-11.68293963254593</c:v>
                </c:pt>
                <c:pt idx="70">
                  <c:v>-11.846981627296586</c:v>
                </c:pt>
                <c:pt idx="71">
                  <c:v>-12.011023622047244</c:v>
                </c:pt>
                <c:pt idx="72">
                  <c:v>-12.175065616797898</c:v>
                </c:pt>
                <c:pt idx="73">
                  <c:v>-12.339107611548556</c:v>
                </c:pt>
                <c:pt idx="74">
                  <c:v>-12.50314960629921</c:v>
                </c:pt>
                <c:pt idx="75">
                  <c:v>-12.667191601049867</c:v>
                </c:pt>
                <c:pt idx="76">
                  <c:v>-12.831233595800525</c:v>
                </c:pt>
                <c:pt idx="77">
                  <c:v>-12.995275590551179</c:v>
                </c:pt>
                <c:pt idx="78">
                  <c:v>-13.159317585301837</c:v>
                </c:pt>
                <c:pt idx="79">
                  <c:v>-13.323359580052491</c:v>
                </c:pt>
                <c:pt idx="80">
                  <c:v>-13.487401574803147</c:v>
                </c:pt>
                <c:pt idx="81">
                  <c:v>-13.651443569553804</c:v>
                </c:pt>
                <c:pt idx="82">
                  <c:v>-13.815485564304462</c:v>
                </c:pt>
                <c:pt idx="83">
                  <c:v>-13.979527559055118</c:v>
                </c:pt>
                <c:pt idx="84">
                  <c:v>-14.143569553805772</c:v>
                </c:pt>
                <c:pt idx="85">
                  <c:v>-14.307611548556428</c:v>
                </c:pt>
                <c:pt idx="86">
                  <c:v>-14.471653543307085</c:v>
                </c:pt>
                <c:pt idx="87">
                  <c:v>-14.635695538057742</c:v>
                </c:pt>
                <c:pt idx="88">
                  <c:v>-14.799737532808399</c:v>
                </c:pt>
                <c:pt idx="89">
                  <c:v>-14.963779527559053</c:v>
                </c:pt>
                <c:pt idx="90">
                  <c:v>-15.127821522309709</c:v>
                </c:pt>
                <c:pt idx="91">
                  <c:v>-15.291863517060365</c:v>
                </c:pt>
                <c:pt idx="92">
                  <c:v>-15.455905511811023</c:v>
                </c:pt>
                <c:pt idx="93">
                  <c:v>-15.61994750656168</c:v>
                </c:pt>
                <c:pt idx="94">
                  <c:v>-15.783989501312334</c:v>
                </c:pt>
                <c:pt idx="95">
                  <c:v>-15.94803149606299</c:v>
                </c:pt>
                <c:pt idx="96">
                  <c:v>-16.112073490813646</c:v>
                </c:pt>
                <c:pt idx="97">
                  <c:v>-16.276115485564304</c:v>
                </c:pt>
                <c:pt idx="98">
                  <c:v>-16.440157480314959</c:v>
                </c:pt>
                <c:pt idx="99">
                  <c:v>-16.604199475065617</c:v>
                </c:pt>
                <c:pt idx="100">
                  <c:v>-16.768241469816271</c:v>
                </c:pt>
                <c:pt idx="101">
                  <c:v>-16.932283464566925</c:v>
                </c:pt>
                <c:pt idx="102">
                  <c:v>-17.096325459317583</c:v>
                </c:pt>
                <c:pt idx="103">
                  <c:v>-17.260367454068241</c:v>
                </c:pt>
                <c:pt idx="104">
                  <c:v>-17.424409448818896</c:v>
                </c:pt>
                <c:pt idx="105">
                  <c:v>-17.58845144356955</c:v>
                </c:pt>
                <c:pt idx="106">
                  <c:v>-17.752493438320208</c:v>
                </c:pt>
                <c:pt idx="107">
                  <c:v>-17.916535433070866</c:v>
                </c:pt>
                <c:pt idx="108">
                  <c:v>-18.08057742782152</c:v>
                </c:pt>
                <c:pt idx="109">
                  <c:v>-18.244619422572178</c:v>
                </c:pt>
                <c:pt idx="110">
                  <c:v>-18.408661417322833</c:v>
                </c:pt>
                <c:pt idx="111">
                  <c:v>-18.572703412073487</c:v>
                </c:pt>
                <c:pt idx="112">
                  <c:v>-18.736745406824145</c:v>
                </c:pt>
                <c:pt idx="113">
                  <c:v>-18.900787401574803</c:v>
                </c:pt>
                <c:pt idx="114">
                  <c:v>-19.064829396325457</c:v>
                </c:pt>
                <c:pt idx="115">
                  <c:v>-19.228871391076112</c:v>
                </c:pt>
                <c:pt idx="116">
                  <c:v>-19.39291338582677</c:v>
                </c:pt>
                <c:pt idx="117">
                  <c:v>-19.556955380577428</c:v>
                </c:pt>
                <c:pt idx="118">
                  <c:v>-19.720997375328082</c:v>
                </c:pt>
                <c:pt idx="119">
                  <c:v>-19.88503937007874</c:v>
                </c:pt>
                <c:pt idx="120">
                  <c:v>-20.049081364829394</c:v>
                </c:pt>
                <c:pt idx="121">
                  <c:v>-20.213123359580049</c:v>
                </c:pt>
                <c:pt idx="122">
                  <c:v>-20.377165354330707</c:v>
                </c:pt>
                <c:pt idx="123">
                  <c:v>-20.541207349081365</c:v>
                </c:pt>
                <c:pt idx="124">
                  <c:v>-20.705249343832019</c:v>
                </c:pt>
                <c:pt idx="125">
                  <c:v>-20.869291338582673</c:v>
                </c:pt>
                <c:pt idx="126">
                  <c:v>-21.033333333333331</c:v>
                </c:pt>
                <c:pt idx="127">
                  <c:v>-21.197375328083989</c:v>
                </c:pt>
                <c:pt idx="128">
                  <c:v>-21.361417322834644</c:v>
                </c:pt>
                <c:pt idx="129">
                  <c:v>-21.525459317585302</c:v>
                </c:pt>
                <c:pt idx="130">
                  <c:v>-21.689501312335956</c:v>
                </c:pt>
                <c:pt idx="131">
                  <c:v>-21.853543307086611</c:v>
                </c:pt>
                <c:pt idx="132">
                  <c:v>-22.017585301837268</c:v>
                </c:pt>
                <c:pt idx="133">
                  <c:v>-22.181627296587926</c:v>
                </c:pt>
                <c:pt idx="134">
                  <c:v>-22.345669291338581</c:v>
                </c:pt>
                <c:pt idx="135">
                  <c:v>-22.509711286089235</c:v>
                </c:pt>
                <c:pt idx="136">
                  <c:v>-22.673753280839893</c:v>
                </c:pt>
                <c:pt idx="137">
                  <c:v>-22.837795275590551</c:v>
                </c:pt>
                <c:pt idx="138">
                  <c:v>-23.001837270341206</c:v>
                </c:pt>
                <c:pt idx="139">
                  <c:v>-23.16587926509186</c:v>
                </c:pt>
                <c:pt idx="140">
                  <c:v>-23.329921259842518</c:v>
                </c:pt>
                <c:pt idx="141">
                  <c:v>-23.493963254593172</c:v>
                </c:pt>
                <c:pt idx="142">
                  <c:v>-23.65800524934383</c:v>
                </c:pt>
                <c:pt idx="143">
                  <c:v>-23.822047244094488</c:v>
                </c:pt>
                <c:pt idx="144">
                  <c:v>-23.986089238845143</c:v>
                </c:pt>
                <c:pt idx="145">
                  <c:v>-24.150131233595797</c:v>
                </c:pt>
                <c:pt idx="146">
                  <c:v>-24.314173228346455</c:v>
                </c:pt>
                <c:pt idx="147">
                  <c:v>-24.478215223097113</c:v>
                </c:pt>
                <c:pt idx="148">
                  <c:v>-24.642257217847767</c:v>
                </c:pt>
                <c:pt idx="149">
                  <c:v>-24.806299212598422</c:v>
                </c:pt>
                <c:pt idx="150">
                  <c:v>-24.97034120734908</c:v>
                </c:pt>
                <c:pt idx="151">
                  <c:v>-25.134383202099734</c:v>
                </c:pt>
                <c:pt idx="152">
                  <c:v>-25.298425196850392</c:v>
                </c:pt>
                <c:pt idx="153">
                  <c:v>-25.46246719160105</c:v>
                </c:pt>
                <c:pt idx="154">
                  <c:v>-25.626509186351704</c:v>
                </c:pt>
                <c:pt idx="155">
                  <c:v>-25.790551181102359</c:v>
                </c:pt>
                <c:pt idx="156">
                  <c:v>-25.954593175853017</c:v>
                </c:pt>
                <c:pt idx="157">
                  <c:v>-26.118635170603675</c:v>
                </c:pt>
                <c:pt idx="158">
                  <c:v>-26.282677165354329</c:v>
                </c:pt>
                <c:pt idx="159">
                  <c:v>-26.446719160104983</c:v>
                </c:pt>
                <c:pt idx="160">
                  <c:v>-26.610761154855645</c:v>
                </c:pt>
                <c:pt idx="161">
                  <c:v>-26.774803149606296</c:v>
                </c:pt>
                <c:pt idx="162">
                  <c:v>-26.938845144356954</c:v>
                </c:pt>
                <c:pt idx="163">
                  <c:v>-27.102887139107608</c:v>
                </c:pt>
                <c:pt idx="164">
                  <c:v>-27.266929133858266</c:v>
                </c:pt>
                <c:pt idx="165">
                  <c:v>-27.430971128608924</c:v>
                </c:pt>
                <c:pt idx="166">
                  <c:v>-27.595013123359578</c:v>
                </c:pt>
                <c:pt idx="167">
                  <c:v>-27.759055118110236</c:v>
                </c:pt>
                <c:pt idx="168">
                  <c:v>-27.923097112860887</c:v>
                </c:pt>
                <c:pt idx="169">
                  <c:v>-28.087139107611545</c:v>
                </c:pt>
                <c:pt idx="170">
                  <c:v>-28.251181102362207</c:v>
                </c:pt>
                <c:pt idx="171">
                  <c:v>-28.415223097112857</c:v>
                </c:pt>
                <c:pt idx="172">
                  <c:v>-28.579265091863515</c:v>
                </c:pt>
                <c:pt idx="173">
                  <c:v>-28.74330708661417</c:v>
                </c:pt>
                <c:pt idx="174">
                  <c:v>-28.907349081364828</c:v>
                </c:pt>
                <c:pt idx="175">
                  <c:v>-29.071391076115486</c:v>
                </c:pt>
                <c:pt idx="176">
                  <c:v>-29.23543307086614</c:v>
                </c:pt>
                <c:pt idx="177">
                  <c:v>-29.399475065616798</c:v>
                </c:pt>
                <c:pt idx="178">
                  <c:v>-29.563517060367449</c:v>
                </c:pt>
                <c:pt idx="179">
                  <c:v>-29.727559055118107</c:v>
                </c:pt>
                <c:pt idx="180">
                  <c:v>-29.891601049868765</c:v>
                </c:pt>
                <c:pt idx="181">
                  <c:v>-30.055643044619419</c:v>
                </c:pt>
                <c:pt idx="182">
                  <c:v>-30.219685039370077</c:v>
                </c:pt>
                <c:pt idx="183">
                  <c:v>-30.383727034120732</c:v>
                </c:pt>
                <c:pt idx="184">
                  <c:v>-30.547769028871389</c:v>
                </c:pt>
                <c:pt idx="185">
                  <c:v>-30.711811023622047</c:v>
                </c:pt>
                <c:pt idx="186">
                  <c:v>-30.875853018372698</c:v>
                </c:pt>
                <c:pt idx="187">
                  <c:v>-31.03989501312336</c:v>
                </c:pt>
                <c:pt idx="188">
                  <c:v>-31.203937007874011</c:v>
                </c:pt>
                <c:pt idx="189">
                  <c:v>-31.367979002624669</c:v>
                </c:pt>
                <c:pt idx="190">
                  <c:v>-31.532020997375326</c:v>
                </c:pt>
                <c:pt idx="191">
                  <c:v>-31.696062992125981</c:v>
                </c:pt>
                <c:pt idx="192">
                  <c:v>-31.860104986876639</c:v>
                </c:pt>
                <c:pt idx="193">
                  <c:v>-32.024146981627297</c:v>
                </c:pt>
                <c:pt idx="194">
                  <c:v>-32.188188976377951</c:v>
                </c:pt>
                <c:pt idx="195">
                  <c:v>-32.352230971128613</c:v>
                </c:pt>
                <c:pt idx="196">
                  <c:v>-32.516272965879267</c:v>
                </c:pt>
                <c:pt idx="197">
                  <c:v>-32.680314960629921</c:v>
                </c:pt>
                <c:pt idx="198">
                  <c:v>-32.844356955380576</c:v>
                </c:pt>
                <c:pt idx="199">
                  <c:v>-33.008398950131237</c:v>
                </c:pt>
                <c:pt idx="200">
                  <c:v>-33.172440944881892</c:v>
                </c:pt>
                <c:pt idx="201">
                  <c:v>-33.336482939632546</c:v>
                </c:pt>
                <c:pt idx="202">
                  <c:v>-33.500524934383208</c:v>
                </c:pt>
                <c:pt idx="203">
                  <c:v>-33.664566929133855</c:v>
                </c:pt>
                <c:pt idx="204">
                  <c:v>-33.828608923884516</c:v>
                </c:pt>
                <c:pt idx="205">
                  <c:v>-33.992650918635171</c:v>
                </c:pt>
                <c:pt idx="206">
                  <c:v>-34.156692913385825</c:v>
                </c:pt>
                <c:pt idx="207">
                  <c:v>-34.320734908136487</c:v>
                </c:pt>
                <c:pt idx="208">
                  <c:v>-34.484776902887141</c:v>
                </c:pt>
                <c:pt idx="209">
                  <c:v>-34.648818897637796</c:v>
                </c:pt>
                <c:pt idx="210">
                  <c:v>-34.812860892388457</c:v>
                </c:pt>
                <c:pt idx="211">
                  <c:v>-34.976902887139104</c:v>
                </c:pt>
                <c:pt idx="212">
                  <c:v>-35.140944881889766</c:v>
                </c:pt>
                <c:pt idx="213">
                  <c:v>-35.30498687664042</c:v>
                </c:pt>
                <c:pt idx="214">
                  <c:v>-35.469028871391075</c:v>
                </c:pt>
                <c:pt idx="215">
                  <c:v>-35.633070866141736</c:v>
                </c:pt>
                <c:pt idx="216">
                  <c:v>-35.797112860892391</c:v>
                </c:pt>
                <c:pt idx="217">
                  <c:v>-35.961154855643045</c:v>
                </c:pt>
                <c:pt idx="218">
                  <c:v>-36.125196850393699</c:v>
                </c:pt>
                <c:pt idx="219">
                  <c:v>-36.289238845144361</c:v>
                </c:pt>
                <c:pt idx="220">
                  <c:v>-36.453280839895015</c:v>
                </c:pt>
                <c:pt idx="221">
                  <c:v>-36.61732283464567</c:v>
                </c:pt>
                <c:pt idx="222">
                  <c:v>-36.781364829396331</c:v>
                </c:pt>
                <c:pt idx="223">
                  <c:v>-36.945406824146978</c:v>
                </c:pt>
                <c:pt idx="224">
                  <c:v>-37.10944881889764</c:v>
                </c:pt>
                <c:pt idx="225">
                  <c:v>-37.273490813648294</c:v>
                </c:pt>
                <c:pt idx="226">
                  <c:v>-37.437532808398949</c:v>
                </c:pt>
                <c:pt idx="227">
                  <c:v>-37.60157480314961</c:v>
                </c:pt>
                <c:pt idx="228">
                  <c:v>-37.765616797900265</c:v>
                </c:pt>
                <c:pt idx="229">
                  <c:v>-37.929658792650919</c:v>
                </c:pt>
                <c:pt idx="230">
                  <c:v>-38.09370078740158</c:v>
                </c:pt>
                <c:pt idx="231">
                  <c:v>-38.257742782152228</c:v>
                </c:pt>
                <c:pt idx="232">
                  <c:v>-38.421784776902889</c:v>
                </c:pt>
                <c:pt idx="233">
                  <c:v>-38.585826771653544</c:v>
                </c:pt>
                <c:pt idx="234">
                  <c:v>-38.749868766404198</c:v>
                </c:pt>
                <c:pt idx="235">
                  <c:v>-38.91391076115486</c:v>
                </c:pt>
                <c:pt idx="236">
                  <c:v>-39.077952755905514</c:v>
                </c:pt>
                <c:pt idx="237">
                  <c:v>-39.241994750656168</c:v>
                </c:pt>
                <c:pt idx="238">
                  <c:v>-39.406036745406823</c:v>
                </c:pt>
                <c:pt idx="239">
                  <c:v>-39.570078740157484</c:v>
                </c:pt>
                <c:pt idx="240">
                  <c:v>-39.734120734908139</c:v>
                </c:pt>
                <c:pt idx="241">
                  <c:v>-39.898162729658793</c:v>
                </c:pt>
                <c:pt idx="242">
                  <c:v>-40.062204724409447</c:v>
                </c:pt>
                <c:pt idx="243">
                  <c:v>-40.226246719160102</c:v>
                </c:pt>
                <c:pt idx="244">
                  <c:v>-40.390288713910763</c:v>
                </c:pt>
                <c:pt idx="245">
                  <c:v>-40.554330708661418</c:v>
                </c:pt>
                <c:pt idx="246">
                  <c:v>-40.718372703412072</c:v>
                </c:pt>
                <c:pt idx="247">
                  <c:v>-40.882414698162734</c:v>
                </c:pt>
                <c:pt idx="248">
                  <c:v>-41.046456692913381</c:v>
                </c:pt>
                <c:pt idx="249">
                  <c:v>-41.210498687664042</c:v>
                </c:pt>
                <c:pt idx="250">
                  <c:v>-41.374540682414704</c:v>
                </c:pt>
                <c:pt idx="251">
                  <c:v>-41.538582677165351</c:v>
                </c:pt>
                <c:pt idx="252">
                  <c:v>-41.702624671916013</c:v>
                </c:pt>
                <c:pt idx="253">
                  <c:v>-41.866666666666667</c:v>
                </c:pt>
                <c:pt idx="254">
                  <c:v>-42.030708661417322</c:v>
                </c:pt>
                <c:pt idx="255">
                  <c:v>-42.194750656167983</c:v>
                </c:pt>
                <c:pt idx="256">
                  <c:v>-42.358792650918637</c:v>
                </c:pt>
                <c:pt idx="257">
                  <c:v>-42.522834645669292</c:v>
                </c:pt>
                <c:pt idx="258">
                  <c:v>-42.686876640419946</c:v>
                </c:pt>
                <c:pt idx="259">
                  <c:v>-42.850918635170608</c:v>
                </c:pt>
                <c:pt idx="260">
                  <c:v>-43.014960629921262</c:v>
                </c:pt>
                <c:pt idx="261">
                  <c:v>-43.179002624671917</c:v>
                </c:pt>
                <c:pt idx="262">
                  <c:v>-43.343044619422571</c:v>
                </c:pt>
                <c:pt idx="263">
                  <c:v>-43.507086614173225</c:v>
                </c:pt>
                <c:pt idx="264">
                  <c:v>-43.671128608923887</c:v>
                </c:pt>
                <c:pt idx="265">
                  <c:v>-43.835170603674541</c:v>
                </c:pt>
                <c:pt idx="266">
                  <c:v>-43.999212598425196</c:v>
                </c:pt>
                <c:pt idx="267">
                  <c:v>-44.163254593175857</c:v>
                </c:pt>
                <c:pt idx="268">
                  <c:v>-44.327296587926504</c:v>
                </c:pt>
                <c:pt idx="269">
                  <c:v>-44.491338582677166</c:v>
                </c:pt>
                <c:pt idx="270">
                  <c:v>-44.655380577427827</c:v>
                </c:pt>
                <c:pt idx="271">
                  <c:v>-44.819422572178475</c:v>
                </c:pt>
                <c:pt idx="272">
                  <c:v>-44.983464566929136</c:v>
                </c:pt>
                <c:pt idx="273">
                  <c:v>-45.147506561679791</c:v>
                </c:pt>
                <c:pt idx="274">
                  <c:v>-45.311548556430445</c:v>
                </c:pt>
                <c:pt idx="275">
                  <c:v>-45.475590551181106</c:v>
                </c:pt>
                <c:pt idx="276">
                  <c:v>-45.639632545931761</c:v>
                </c:pt>
                <c:pt idx="277">
                  <c:v>-45.803674540682415</c:v>
                </c:pt>
                <c:pt idx="278">
                  <c:v>-45.96771653543307</c:v>
                </c:pt>
                <c:pt idx="279">
                  <c:v>-46.131758530183724</c:v>
                </c:pt>
                <c:pt idx="280">
                  <c:v>-46.295800524934386</c:v>
                </c:pt>
                <c:pt idx="281">
                  <c:v>-46.45984251968504</c:v>
                </c:pt>
                <c:pt idx="282">
                  <c:v>-46.623884514435694</c:v>
                </c:pt>
                <c:pt idx="283">
                  <c:v>-46.787926509186349</c:v>
                </c:pt>
                <c:pt idx="284">
                  <c:v>-46.95196850393701</c:v>
                </c:pt>
                <c:pt idx="285">
                  <c:v>-47.116010498687665</c:v>
                </c:pt>
                <c:pt idx="286">
                  <c:v>-47.280052493438319</c:v>
                </c:pt>
                <c:pt idx="287">
                  <c:v>-47.444094488188981</c:v>
                </c:pt>
                <c:pt idx="288">
                  <c:v>-47.608136482939628</c:v>
                </c:pt>
                <c:pt idx="289">
                  <c:v>-47.772178477690289</c:v>
                </c:pt>
                <c:pt idx="290">
                  <c:v>-47.936220472440951</c:v>
                </c:pt>
                <c:pt idx="291">
                  <c:v>-48.100262467191598</c:v>
                </c:pt>
                <c:pt idx="292">
                  <c:v>-48.26430446194226</c:v>
                </c:pt>
                <c:pt idx="293">
                  <c:v>-48.428346456692914</c:v>
                </c:pt>
                <c:pt idx="294">
                  <c:v>-48.592388451443568</c:v>
                </c:pt>
                <c:pt idx="295">
                  <c:v>-48.75643044619423</c:v>
                </c:pt>
                <c:pt idx="296">
                  <c:v>-48.920472440944884</c:v>
                </c:pt>
                <c:pt idx="297">
                  <c:v>-49.084514435695539</c:v>
                </c:pt>
                <c:pt idx="298">
                  <c:v>-49.248556430446193</c:v>
                </c:pt>
                <c:pt idx="299">
                  <c:v>-49.412598425196848</c:v>
                </c:pt>
                <c:pt idx="300">
                  <c:v>-49.576640419947509</c:v>
                </c:pt>
                <c:pt idx="301">
                  <c:v>-49.740682414698163</c:v>
                </c:pt>
                <c:pt idx="302">
                  <c:v>-49.904724409448818</c:v>
                </c:pt>
                <c:pt idx="303">
                  <c:v>-50.068766404199472</c:v>
                </c:pt>
                <c:pt idx="304">
                  <c:v>-50.232808398950134</c:v>
                </c:pt>
                <c:pt idx="305">
                  <c:v>-50.396850393700788</c:v>
                </c:pt>
                <c:pt idx="306">
                  <c:v>-50.560892388451443</c:v>
                </c:pt>
                <c:pt idx="307">
                  <c:v>-50.724934383202104</c:v>
                </c:pt>
                <c:pt idx="308">
                  <c:v>-50.888976377952751</c:v>
                </c:pt>
                <c:pt idx="309">
                  <c:v>-51.053018372703413</c:v>
                </c:pt>
                <c:pt idx="310">
                  <c:v>-51.217060367454074</c:v>
                </c:pt>
                <c:pt idx="311">
                  <c:v>-51.381102362204722</c:v>
                </c:pt>
                <c:pt idx="312">
                  <c:v>-51.545144356955383</c:v>
                </c:pt>
                <c:pt idx="313">
                  <c:v>-51.709186351706037</c:v>
                </c:pt>
                <c:pt idx="314">
                  <c:v>-51.873228346456692</c:v>
                </c:pt>
                <c:pt idx="315">
                  <c:v>-52.037270341207353</c:v>
                </c:pt>
                <c:pt idx="316">
                  <c:v>-52.201312335958008</c:v>
                </c:pt>
                <c:pt idx="317">
                  <c:v>-52.365354330708662</c:v>
                </c:pt>
                <c:pt idx="318">
                  <c:v>-52.529396325459317</c:v>
                </c:pt>
                <c:pt idx="319">
                  <c:v>-52.693438320209971</c:v>
                </c:pt>
                <c:pt idx="320">
                  <c:v>-52.857480314960632</c:v>
                </c:pt>
                <c:pt idx="321">
                  <c:v>-53.021522309711294</c:v>
                </c:pt>
                <c:pt idx="322">
                  <c:v>-53.185564304461941</c:v>
                </c:pt>
                <c:pt idx="323">
                  <c:v>-53.349606299212596</c:v>
                </c:pt>
                <c:pt idx="324">
                  <c:v>-53.513648293963257</c:v>
                </c:pt>
                <c:pt idx="325">
                  <c:v>-53.677690288713912</c:v>
                </c:pt>
                <c:pt idx="326">
                  <c:v>-53.841732283464573</c:v>
                </c:pt>
                <c:pt idx="327">
                  <c:v>-54.00577427821522</c:v>
                </c:pt>
                <c:pt idx="328">
                  <c:v>-54.169816272965875</c:v>
                </c:pt>
                <c:pt idx="329">
                  <c:v>-54.333858267716536</c:v>
                </c:pt>
                <c:pt idx="330">
                  <c:v>-54.497900262467191</c:v>
                </c:pt>
                <c:pt idx="331">
                  <c:v>-54.661942257217852</c:v>
                </c:pt>
                <c:pt idx="332">
                  <c:v>-54.825984251968499</c:v>
                </c:pt>
                <c:pt idx="333">
                  <c:v>-54.990026246719161</c:v>
                </c:pt>
                <c:pt idx="334">
                  <c:v>-55.154068241469815</c:v>
                </c:pt>
                <c:pt idx="335">
                  <c:v>-55.318110236220477</c:v>
                </c:pt>
                <c:pt idx="336">
                  <c:v>-55.482152230971131</c:v>
                </c:pt>
                <c:pt idx="337">
                  <c:v>-55.646194225721779</c:v>
                </c:pt>
                <c:pt idx="338">
                  <c:v>-55.81023622047244</c:v>
                </c:pt>
                <c:pt idx="339">
                  <c:v>-55.974278215223094</c:v>
                </c:pt>
                <c:pt idx="340">
                  <c:v>-56.138320209973756</c:v>
                </c:pt>
                <c:pt idx="341">
                  <c:v>-56.302362204724417</c:v>
                </c:pt>
                <c:pt idx="342">
                  <c:v>-56.466404199475058</c:v>
                </c:pt>
                <c:pt idx="343">
                  <c:v>-56.630446194225719</c:v>
                </c:pt>
                <c:pt idx="344">
                  <c:v>-56.794488188976381</c:v>
                </c:pt>
                <c:pt idx="345">
                  <c:v>-56.958530183727035</c:v>
                </c:pt>
                <c:pt idx="346">
                  <c:v>-57.122572178477697</c:v>
                </c:pt>
                <c:pt idx="347">
                  <c:v>-57.286614173228344</c:v>
                </c:pt>
                <c:pt idx="348">
                  <c:v>-57.450656167978998</c:v>
                </c:pt>
                <c:pt idx="349">
                  <c:v>-57.61469816272966</c:v>
                </c:pt>
                <c:pt idx="350">
                  <c:v>-57.778740157480314</c:v>
                </c:pt>
                <c:pt idx="351">
                  <c:v>-57.942782152230976</c:v>
                </c:pt>
                <c:pt idx="352">
                  <c:v>-58.106824146981623</c:v>
                </c:pt>
                <c:pt idx="353">
                  <c:v>-58.270866141732284</c:v>
                </c:pt>
                <c:pt idx="354">
                  <c:v>-58.434908136482939</c:v>
                </c:pt>
                <c:pt idx="355">
                  <c:v>-58.5989501312336</c:v>
                </c:pt>
                <c:pt idx="356">
                  <c:v>-58.762992125984255</c:v>
                </c:pt>
                <c:pt idx="357">
                  <c:v>-58.927034120734902</c:v>
                </c:pt>
                <c:pt idx="358">
                  <c:v>-59.091076115485563</c:v>
                </c:pt>
                <c:pt idx="359">
                  <c:v>-59.255118110236218</c:v>
                </c:pt>
                <c:pt idx="360">
                  <c:v>-59.419160104986879</c:v>
                </c:pt>
                <c:pt idx="361">
                  <c:v>-59.583202099737534</c:v>
                </c:pt>
                <c:pt idx="362">
                  <c:v>-59.747244094488181</c:v>
                </c:pt>
                <c:pt idx="363">
                  <c:v>-59.911286089238843</c:v>
                </c:pt>
                <c:pt idx="364">
                  <c:v>-60.075328083989504</c:v>
                </c:pt>
                <c:pt idx="365">
                  <c:v>-60.239370078740158</c:v>
                </c:pt>
                <c:pt idx="366">
                  <c:v>-60.40341207349082</c:v>
                </c:pt>
                <c:pt idx="367">
                  <c:v>-60.567454068241467</c:v>
                </c:pt>
                <c:pt idx="368">
                  <c:v>-60.731496062992122</c:v>
                </c:pt>
                <c:pt idx="369">
                  <c:v>-60.895538057742783</c:v>
                </c:pt>
                <c:pt idx="370">
                  <c:v>-61.059580052493438</c:v>
                </c:pt>
                <c:pt idx="371">
                  <c:v>-61.223622047244099</c:v>
                </c:pt>
                <c:pt idx="372">
                  <c:v>-61.387664041994746</c:v>
                </c:pt>
                <c:pt idx="373">
                  <c:v>-61.551706036745401</c:v>
                </c:pt>
                <c:pt idx="374">
                  <c:v>-61.715748031496062</c:v>
                </c:pt>
                <c:pt idx="375">
                  <c:v>-61.879790026246724</c:v>
                </c:pt>
                <c:pt idx="376">
                  <c:v>-62.043832020997378</c:v>
                </c:pt>
                <c:pt idx="377">
                  <c:v>-62.207874015748025</c:v>
                </c:pt>
                <c:pt idx="378">
                  <c:v>-62.371916010498687</c:v>
                </c:pt>
                <c:pt idx="379">
                  <c:v>-62.535958005249341</c:v>
                </c:pt>
                <c:pt idx="380">
                  <c:v>-62.7</c:v>
                </c:pt>
                <c:pt idx="381">
                  <c:v>-62.864041994750657</c:v>
                </c:pt>
                <c:pt idx="382">
                  <c:v>-63.028083989501305</c:v>
                </c:pt>
                <c:pt idx="383">
                  <c:v>-63.192125984251966</c:v>
                </c:pt>
                <c:pt idx="384">
                  <c:v>-63.356167979002628</c:v>
                </c:pt>
                <c:pt idx="385">
                  <c:v>-63.520209973753282</c:v>
                </c:pt>
                <c:pt idx="386">
                  <c:v>-63.684251968503943</c:v>
                </c:pt>
                <c:pt idx="387">
                  <c:v>-63.848293963254591</c:v>
                </c:pt>
                <c:pt idx="388">
                  <c:v>-64.012335958005238</c:v>
                </c:pt>
                <c:pt idx="389">
                  <c:v>-64.1763779527559</c:v>
                </c:pt>
                <c:pt idx="390">
                  <c:v>-64.340419947506561</c:v>
                </c:pt>
                <c:pt idx="391">
                  <c:v>-64.504461942257223</c:v>
                </c:pt>
                <c:pt idx="392">
                  <c:v>-64.66850393700787</c:v>
                </c:pt>
                <c:pt idx="393">
                  <c:v>-64.832545931758531</c:v>
                </c:pt>
                <c:pt idx="394">
                  <c:v>-64.996587926509193</c:v>
                </c:pt>
                <c:pt idx="395">
                  <c:v>-65.16062992125984</c:v>
                </c:pt>
                <c:pt idx="396">
                  <c:v>-65.324671916010502</c:v>
                </c:pt>
                <c:pt idx="397">
                  <c:v>-65.488713910761149</c:v>
                </c:pt>
                <c:pt idx="398">
                  <c:v>-65.65275590551181</c:v>
                </c:pt>
                <c:pt idx="399">
                  <c:v>-65.816797900262472</c:v>
                </c:pt>
                <c:pt idx="400">
                  <c:v>-65.980839895013119</c:v>
                </c:pt>
                <c:pt idx="401">
                  <c:v>-66.144881889763781</c:v>
                </c:pt>
                <c:pt idx="402">
                  <c:v>-66.308923884514428</c:v>
                </c:pt>
                <c:pt idx="403">
                  <c:v>-66.472965879265089</c:v>
                </c:pt>
                <c:pt idx="404">
                  <c:v>-66.637007874015751</c:v>
                </c:pt>
                <c:pt idx="405">
                  <c:v>-66.801049868766412</c:v>
                </c:pt>
                <c:pt idx="406">
                  <c:v>-66.96509186351706</c:v>
                </c:pt>
                <c:pt idx="407">
                  <c:v>-67.129133858267707</c:v>
                </c:pt>
                <c:pt idx="408">
                  <c:v>-67.293175853018369</c:v>
                </c:pt>
                <c:pt idx="409">
                  <c:v>-67.45721784776903</c:v>
                </c:pt>
                <c:pt idx="410">
                  <c:v>-67.621259842519692</c:v>
                </c:pt>
                <c:pt idx="411">
                  <c:v>-67.785301837270339</c:v>
                </c:pt>
                <c:pt idx="412">
                  <c:v>-67.949343832020986</c:v>
                </c:pt>
                <c:pt idx="413">
                  <c:v>-68.113385826771648</c:v>
                </c:pt>
                <c:pt idx="414">
                  <c:v>-68.277427821522309</c:v>
                </c:pt>
                <c:pt idx="415">
                  <c:v>-68.441469816272971</c:v>
                </c:pt>
                <c:pt idx="416">
                  <c:v>-68.605511811023632</c:v>
                </c:pt>
                <c:pt idx="417">
                  <c:v>-68.769553805774279</c:v>
                </c:pt>
                <c:pt idx="418">
                  <c:v>-68.933595800524927</c:v>
                </c:pt>
                <c:pt idx="419">
                  <c:v>-69.097637795275588</c:v>
                </c:pt>
                <c:pt idx="420">
                  <c:v>-69.26167979002625</c:v>
                </c:pt>
                <c:pt idx="421">
                  <c:v>-69.425721784776911</c:v>
                </c:pt>
                <c:pt idx="422">
                  <c:v>-69.589763779527559</c:v>
                </c:pt>
                <c:pt idx="423">
                  <c:v>-69.753805774278206</c:v>
                </c:pt>
                <c:pt idx="424">
                  <c:v>-69.917847769028867</c:v>
                </c:pt>
                <c:pt idx="425">
                  <c:v>-70.081889763779529</c:v>
                </c:pt>
                <c:pt idx="426">
                  <c:v>-70.24593175853019</c:v>
                </c:pt>
                <c:pt idx="427">
                  <c:v>-70.409973753280838</c:v>
                </c:pt>
                <c:pt idx="428">
                  <c:v>-70.574015748031499</c:v>
                </c:pt>
                <c:pt idx="429">
                  <c:v>-70.738057742782146</c:v>
                </c:pt>
                <c:pt idx="430">
                  <c:v>-70.902099737532808</c:v>
                </c:pt>
                <c:pt idx="431">
                  <c:v>-71.066141732283469</c:v>
                </c:pt>
                <c:pt idx="432">
                  <c:v>-71.230183727034117</c:v>
                </c:pt>
                <c:pt idx="433">
                  <c:v>-71.394225721784778</c:v>
                </c:pt>
                <c:pt idx="434">
                  <c:v>-71.558267716535426</c:v>
                </c:pt>
                <c:pt idx="435">
                  <c:v>-71.722309711286087</c:v>
                </c:pt>
                <c:pt idx="436">
                  <c:v>-71.886351706036749</c:v>
                </c:pt>
                <c:pt idx="437">
                  <c:v>-72.050393700787396</c:v>
                </c:pt>
                <c:pt idx="438">
                  <c:v>-72.214435695538057</c:v>
                </c:pt>
                <c:pt idx="439">
                  <c:v>-72.378477690288719</c:v>
                </c:pt>
                <c:pt idx="440">
                  <c:v>-72.542519685039366</c:v>
                </c:pt>
                <c:pt idx="441">
                  <c:v>-72.706561679790028</c:v>
                </c:pt>
                <c:pt idx="442">
                  <c:v>-72.870603674540675</c:v>
                </c:pt>
                <c:pt idx="443">
                  <c:v>-73.034645669291336</c:v>
                </c:pt>
                <c:pt idx="444">
                  <c:v>-73.198687664041998</c:v>
                </c:pt>
                <c:pt idx="445">
                  <c:v>-73.362729658792659</c:v>
                </c:pt>
                <c:pt idx="446">
                  <c:v>-73.526771653543307</c:v>
                </c:pt>
                <c:pt idx="447">
                  <c:v>-73.690813648293954</c:v>
                </c:pt>
                <c:pt idx="448">
                  <c:v>-73.854855643044615</c:v>
                </c:pt>
                <c:pt idx="449">
                  <c:v>-74.018897637795277</c:v>
                </c:pt>
                <c:pt idx="450">
                  <c:v>-74.182939632545938</c:v>
                </c:pt>
                <c:pt idx="451">
                  <c:v>-74.346981627296586</c:v>
                </c:pt>
                <c:pt idx="452">
                  <c:v>-74.511023622047233</c:v>
                </c:pt>
                <c:pt idx="453">
                  <c:v>-74.675065616797895</c:v>
                </c:pt>
                <c:pt idx="454">
                  <c:v>-74.839107611548556</c:v>
                </c:pt>
                <c:pt idx="455">
                  <c:v>-75.003149606299218</c:v>
                </c:pt>
                <c:pt idx="456">
                  <c:v>-75.167191601049879</c:v>
                </c:pt>
                <c:pt idx="457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5D-4018-961E-1F4092B6D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'016C'!$X$11:$Y$11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'016C'!$BL$14:$BL$817</c:f>
              <c:numCache>
                <c:formatCode>0.0</c:formatCode>
                <c:ptCount val="804"/>
                <c:pt idx="0">
                  <c:v>4.9485300837190724</c:v>
                </c:pt>
                <c:pt idx="1">
                  <c:v>6.2147079458765564</c:v>
                </c:pt>
                <c:pt idx="2">
                  <c:v>3.882250731075148</c:v>
                </c:pt>
                <c:pt idx="3">
                  <c:v>4.8686368077632443</c:v>
                </c:pt>
                <c:pt idx="4">
                  <c:v>4.7138030187590392</c:v>
                </c:pt>
                <c:pt idx="5">
                  <c:v>5.7840923029656883</c:v>
                </c:pt>
                <c:pt idx="6">
                  <c:v>5.2724983912394308</c:v>
                </c:pt>
                <c:pt idx="7">
                  <c:v>4.8011581105487586</c:v>
                </c:pt>
                <c:pt idx="8">
                  <c:v>5.4877702839936227</c:v>
                </c:pt>
                <c:pt idx="9">
                  <c:v>5.7585360963945424</c:v>
                </c:pt>
                <c:pt idx="10">
                  <c:v>5.622801617372124</c:v>
                </c:pt>
                <c:pt idx="11">
                  <c:v>5.3760844535343608</c:v>
                </c:pt>
                <c:pt idx="12">
                  <c:v>5.3666846752544597</c:v>
                </c:pt>
                <c:pt idx="13">
                  <c:v>5.068715363502978</c:v>
                </c:pt>
                <c:pt idx="14">
                  <c:v>10.143157495402196</c:v>
                </c:pt>
                <c:pt idx="15">
                  <c:v>5.7178249456387631</c:v>
                </c:pt>
                <c:pt idx="16">
                  <c:v>6.2571106529931155</c:v>
                </c:pt>
                <c:pt idx="17">
                  <c:v>3.5385216097084373</c:v>
                </c:pt>
                <c:pt idx="18">
                  <c:v>3.9088937107539468</c:v>
                </c:pt>
                <c:pt idx="19">
                  <c:v>3.5925828246992384</c:v>
                </c:pt>
                <c:pt idx="20">
                  <c:v>7.3347390533506776</c:v>
                </c:pt>
                <c:pt idx="21">
                  <c:v>4.1169181348805974</c:v>
                </c:pt>
                <c:pt idx="22">
                  <c:v>5.5511375893718444</c:v>
                </c:pt>
                <c:pt idx="23">
                  <c:v>9.120146074787149</c:v>
                </c:pt>
                <c:pt idx="24">
                  <c:v>12.81035026298934</c:v>
                </c:pt>
                <c:pt idx="25">
                  <c:v>9.1888544878223488</c:v>
                </c:pt>
                <c:pt idx="26">
                  <c:v>9.3124314136316038</c:v>
                </c:pt>
                <c:pt idx="27">
                  <c:v>9.1862186214838459</c:v>
                </c:pt>
                <c:pt idx="28">
                  <c:v>12.888778961749869</c:v>
                </c:pt>
                <c:pt idx="29">
                  <c:v>19.067147008482436</c:v>
                </c:pt>
                <c:pt idx="30">
                  <c:v>12.776945366976483</c:v>
                </c:pt>
                <c:pt idx="31">
                  <c:v>4.748657738962371</c:v>
                </c:pt>
                <c:pt idx="32">
                  <c:v>32.811681229456774</c:v>
                </c:pt>
                <c:pt idx="33">
                  <c:v>10.555588371969316</c:v>
                </c:pt>
                <c:pt idx="34">
                  <c:v>3.0182960108899239</c:v>
                </c:pt>
                <c:pt idx="35">
                  <c:v>1.7335752518491314</c:v>
                </c:pt>
                <c:pt idx="36">
                  <c:v>19.587885768845307</c:v>
                </c:pt>
                <c:pt idx="37">
                  <c:v>4.7921714860426468</c:v>
                </c:pt>
                <c:pt idx="38">
                  <c:v>34.125844996381531</c:v>
                </c:pt>
                <c:pt idx="39">
                  <c:v>4.6108085941517754</c:v>
                </c:pt>
                <c:pt idx="40">
                  <c:v>12.923069744758745</c:v>
                </c:pt>
                <c:pt idx="41">
                  <c:v>44.493683583784637</c:v>
                </c:pt>
                <c:pt idx="42">
                  <c:v>18.661774878010533</c:v>
                </c:pt>
                <c:pt idx="43">
                  <c:v>8.3086734715574657</c:v>
                </c:pt>
                <c:pt idx="44">
                  <c:v>9.0008230600491022</c:v>
                </c:pt>
                <c:pt idx="45">
                  <c:v>25.290950417332887</c:v>
                </c:pt>
                <c:pt idx="46">
                  <c:v>5.2985676763483447</c:v>
                </c:pt>
                <c:pt idx="47">
                  <c:v>1.9549060530202074</c:v>
                </c:pt>
                <c:pt idx="48">
                  <c:v>9.9968715594404749</c:v>
                </c:pt>
                <c:pt idx="49">
                  <c:v>7.7907816575283659</c:v>
                </c:pt>
                <c:pt idx="50">
                  <c:v>22.800936178146046</c:v>
                </c:pt>
                <c:pt idx="51">
                  <c:v>7.7208338526734437</c:v>
                </c:pt>
                <c:pt idx="52">
                  <c:v>12.167724621186148</c:v>
                </c:pt>
                <c:pt idx="53">
                  <c:v>27.007647336271472</c:v>
                </c:pt>
                <c:pt idx="54">
                  <c:v>32.048297353668055</c:v>
                </c:pt>
                <c:pt idx="55">
                  <c:v>26.180342511404358</c:v>
                </c:pt>
                <c:pt idx="56">
                  <c:v>14.886492107499979</c:v>
                </c:pt>
                <c:pt idx="57">
                  <c:v>23.578875931776434</c:v>
                </c:pt>
                <c:pt idx="58">
                  <c:v>22.11223955226064</c:v>
                </c:pt>
                <c:pt idx="59">
                  <c:v>18.783978595022134</c:v>
                </c:pt>
                <c:pt idx="60">
                  <c:v>20.031110010314091</c:v>
                </c:pt>
                <c:pt idx="61">
                  <c:v>18.978863256274579</c:v>
                </c:pt>
                <c:pt idx="62">
                  <c:v>18.606915519298013</c:v>
                </c:pt>
                <c:pt idx="63">
                  <c:v>16.104969670452036</c:v>
                </c:pt>
                <c:pt idx="64">
                  <c:v>17.362947555190864</c:v>
                </c:pt>
                <c:pt idx="65">
                  <c:v>14.917401996112407</c:v>
                </c:pt>
                <c:pt idx="66">
                  <c:v>12.959089890718504</c:v>
                </c:pt>
                <c:pt idx="67">
                  <c:v>11.591167827428206</c:v>
                </c:pt>
                <c:pt idx="68">
                  <c:v>10.368701631664159</c:v>
                </c:pt>
                <c:pt idx="69">
                  <c:v>12.873808399314655</c:v>
                </c:pt>
                <c:pt idx="70">
                  <c:v>14.308491119928558</c:v>
                </c:pt>
                <c:pt idx="71">
                  <c:v>10.749683731019992</c:v>
                </c:pt>
                <c:pt idx="72">
                  <c:v>11.68464205045092</c:v>
                </c:pt>
                <c:pt idx="73">
                  <c:v>12.339449617823538</c:v>
                </c:pt>
                <c:pt idx="74">
                  <c:v>11.60927352886416</c:v>
                </c:pt>
                <c:pt idx="75">
                  <c:v>12.157338278947282</c:v>
                </c:pt>
                <c:pt idx="76">
                  <c:v>13.043556382834021</c:v>
                </c:pt>
                <c:pt idx="77">
                  <c:v>13.685666217507835</c:v>
                </c:pt>
                <c:pt idx="78">
                  <c:v>3.8469636997791512</c:v>
                </c:pt>
                <c:pt idx="79">
                  <c:v>4.7908465042216681</c:v>
                </c:pt>
                <c:pt idx="80">
                  <c:v>2.2825485618757249</c:v>
                </c:pt>
                <c:pt idx="81">
                  <c:v>4.1030581113591413</c:v>
                </c:pt>
                <c:pt idx="82">
                  <c:v>5.0075000293150351</c:v>
                </c:pt>
                <c:pt idx="83">
                  <c:v>1.80294563561605</c:v>
                </c:pt>
                <c:pt idx="84">
                  <c:v>6.5443812169755269</c:v>
                </c:pt>
                <c:pt idx="85">
                  <c:v>6.317301664911942</c:v>
                </c:pt>
                <c:pt idx="86">
                  <c:v>3.9113158338254301</c:v>
                </c:pt>
                <c:pt idx="87">
                  <c:v>10.293691241168119</c:v>
                </c:pt>
                <c:pt idx="88">
                  <c:v>7.4204192176092576</c:v>
                </c:pt>
                <c:pt idx="89">
                  <c:v>3.5708561580266718</c:v>
                </c:pt>
                <c:pt idx="90">
                  <c:v>0.92731606379417608</c:v>
                </c:pt>
                <c:pt idx="91">
                  <c:v>0.81577394775338008</c:v>
                </c:pt>
                <c:pt idx="92">
                  <c:v>1.0557785128982244</c:v>
                </c:pt>
                <c:pt idx="93">
                  <c:v>0.78014059073141295</c:v>
                </c:pt>
                <c:pt idx="94">
                  <c:v>0.5295060144331023</c:v>
                </c:pt>
                <c:pt idx="95">
                  <c:v>0.61728094163061031</c:v>
                </c:pt>
                <c:pt idx="96">
                  <c:v>0.66214596571970119</c:v>
                </c:pt>
                <c:pt idx="97">
                  <c:v>0.49012408171773003</c:v>
                </c:pt>
                <c:pt idx="98">
                  <c:v>0.79723445152987615</c:v>
                </c:pt>
                <c:pt idx="99">
                  <c:v>1.6688131954375327</c:v>
                </c:pt>
                <c:pt idx="100">
                  <c:v>3.7787736864965367</c:v>
                </c:pt>
                <c:pt idx="101">
                  <c:v>6.0178733790003713</c:v>
                </c:pt>
                <c:pt idx="102">
                  <c:v>3.9368955867936672</c:v>
                </c:pt>
                <c:pt idx="103">
                  <c:v>4.8547197513755345</c:v>
                </c:pt>
                <c:pt idx="104">
                  <c:v>3.8898399686908296</c:v>
                </c:pt>
                <c:pt idx="105">
                  <c:v>5.1515055409072303</c:v>
                </c:pt>
                <c:pt idx="106">
                  <c:v>5.3879328249036647</c:v>
                </c:pt>
                <c:pt idx="107">
                  <c:v>5.3449493488697364</c:v>
                </c:pt>
                <c:pt idx="108">
                  <c:v>5.3009808155498286</c:v>
                </c:pt>
                <c:pt idx="109">
                  <c:v>5.6785057740449449</c:v>
                </c:pt>
                <c:pt idx="110">
                  <c:v>5.8086711156775097</c:v>
                </c:pt>
                <c:pt idx="111">
                  <c:v>5.4000306876993038</c:v>
                </c:pt>
                <c:pt idx="112">
                  <c:v>5.1906115544843869</c:v>
                </c:pt>
                <c:pt idx="113">
                  <c:v>5.0522035025902428</c:v>
                </c:pt>
                <c:pt idx="114">
                  <c:v>5.2563718103010242</c:v>
                </c:pt>
                <c:pt idx="115">
                  <c:v>5.7332584046395363</c:v>
                </c:pt>
                <c:pt idx="116">
                  <c:v>5.6145372494245596</c:v>
                </c:pt>
                <c:pt idx="117">
                  <c:v>5.712485988294814</c:v>
                </c:pt>
                <c:pt idx="118">
                  <c:v>5.5590589754411264</c:v>
                </c:pt>
                <c:pt idx="119">
                  <c:v>4.8849739612195364</c:v>
                </c:pt>
                <c:pt idx="120">
                  <c:v>5.8664822476178315</c:v>
                </c:pt>
                <c:pt idx="121">
                  <c:v>6.2548156043961773</c:v>
                </c:pt>
                <c:pt idx="122">
                  <c:v>6.2024215429305514</c:v>
                </c:pt>
                <c:pt idx="123">
                  <c:v>4.6432791938913498</c:v>
                </c:pt>
                <c:pt idx="124">
                  <c:v>5.7482827970755341</c:v>
                </c:pt>
                <c:pt idx="125">
                  <c:v>4.2483084651556098</c:v>
                </c:pt>
                <c:pt idx="126">
                  <c:v>4.8677086913836982</c:v>
                </c:pt>
                <c:pt idx="127">
                  <c:v>4.0655659696990902</c:v>
                </c:pt>
                <c:pt idx="128">
                  <c:v>4.8744292036038877</c:v>
                </c:pt>
                <c:pt idx="129">
                  <c:v>5.4713303379443294</c:v>
                </c:pt>
                <c:pt idx="130">
                  <c:v>4.9584455063154094</c:v>
                </c:pt>
                <c:pt idx="131">
                  <c:v>4.6986485092459116</c:v>
                </c:pt>
                <c:pt idx="132">
                  <c:v>5.2669378447623636</c:v>
                </c:pt>
                <c:pt idx="133">
                  <c:v>5.1028534833875403</c:v>
                </c:pt>
                <c:pt idx="134">
                  <c:v>5.5705355864056907</c:v>
                </c:pt>
                <c:pt idx="135">
                  <c:v>4.8243190836461904</c:v>
                </c:pt>
                <c:pt idx="136">
                  <c:v>3.9824817575139964</c:v>
                </c:pt>
                <c:pt idx="137">
                  <c:v>4.5505733699146198</c:v>
                </c:pt>
                <c:pt idx="138">
                  <c:v>5.1451303851754187</c:v>
                </c:pt>
                <c:pt idx="139">
                  <c:v>5.4359324623596592</c:v>
                </c:pt>
                <c:pt idx="140">
                  <c:v>5.2666115230277306</c:v>
                </c:pt>
                <c:pt idx="141">
                  <c:v>4.3986621901993299</c:v>
                </c:pt>
                <c:pt idx="142">
                  <c:v>4.4847394813076269</c:v>
                </c:pt>
                <c:pt idx="143">
                  <c:v>5.0229239875037317</c:v>
                </c:pt>
                <c:pt idx="144">
                  <c:v>4.9591527599689078</c:v>
                </c:pt>
                <c:pt idx="145">
                  <c:v>4.8816857847212853</c:v>
                </c:pt>
                <c:pt idx="146">
                  <c:v>4.7110848540773294</c:v>
                </c:pt>
                <c:pt idx="147">
                  <c:v>5.0962352191045364</c:v>
                </c:pt>
                <c:pt idx="148">
                  <c:v>5.4018410033367692</c:v>
                </c:pt>
                <c:pt idx="149">
                  <c:v>4.6479064763339819</c:v>
                </c:pt>
                <c:pt idx="150">
                  <c:v>5.0052633564111355</c:v>
                </c:pt>
                <c:pt idx="151">
                  <c:v>4.5396738766809595</c:v>
                </c:pt>
                <c:pt idx="152">
                  <c:v>4.8976127524873423</c:v>
                </c:pt>
                <c:pt idx="153">
                  <c:v>5.2006596974212567</c:v>
                </c:pt>
                <c:pt idx="154">
                  <c:v>4.7343331641012938</c:v>
                </c:pt>
                <c:pt idx="155">
                  <c:v>4.5021467829658217</c:v>
                </c:pt>
                <c:pt idx="156">
                  <c:v>4.8425343759674124</c:v>
                </c:pt>
                <c:pt idx="157">
                  <c:v>4.9336603110346084</c:v>
                </c:pt>
                <c:pt idx="158">
                  <c:v>5.0631016671909519</c:v>
                </c:pt>
                <c:pt idx="159">
                  <c:v>5.4060222973503489</c:v>
                </c:pt>
                <c:pt idx="160">
                  <c:v>5.2908720877818922</c:v>
                </c:pt>
                <c:pt idx="161">
                  <c:v>5.5656893918421275</c:v>
                </c:pt>
                <c:pt idx="162">
                  <c:v>5.7862674636295388</c:v>
                </c:pt>
                <c:pt idx="163">
                  <c:v>4.9991660388760657</c:v>
                </c:pt>
                <c:pt idx="164">
                  <c:v>4.9800427165406873</c:v>
                </c:pt>
                <c:pt idx="165">
                  <c:v>5.0205239444331795</c:v>
                </c:pt>
                <c:pt idx="166">
                  <c:v>5.3358240935275489</c:v>
                </c:pt>
                <c:pt idx="167">
                  <c:v>4.617365511322812</c:v>
                </c:pt>
                <c:pt idx="168">
                  <c:v>4.9131098949945669</c:v>
                </c:pt>
                <c:pt idx="169">
                  <c:v>4.8673988052663955</c:v>
                </c:pt>
                <c:pt idx="170">
                  <c:v>4.8592478237408478</c:v>
                </c:pt>
                <c:pt idx="171">
                  <c:v>5.0942683101773563</c:v>
                </c:pt>
                <c:pt idx="172">
                  <c:v>5.3832522985747397</c:v>
                </c:pt>
                <c:pt idx="173">
                  <c:v>5.0989835564005279</c:v>
                </c:pt>
                <c:pt idx="174">
                  <c:v>5.0301757059743126</c:v>
                </c:pt>
                <c:pt idx="175">
                  <c:v>4.4262579762676291</c:v>
                </c:pt>
                <c:pt idx="176">
                  <c:v>4.578690774386156</c:v>
                </c:pt>
                <c:pt idx="177">
                  <c:v>4.9418944067189177</c:v>
                </c:pt>
                <c:pt idx="178">
                  <c:v>4.9093197602980982</c:v>
                </c:pt>
                <c:pt idx="179">
                  <c:v>5.2100802178507148</c:v>
                </c:pt>
                <c:pt idx="180">
                  <c:v>5.0900377255818547</c:v>
                </c:pt>
                <c:pt idx="181">
                  <c:v>4.8955876158470417</c:v>
                </c:pt>
                <c:pt idx="182">
                  <c:v>4.8820041180263551</c:v>
                </c:pt>
                <c:pt idx="183">
                  <c:v>4.9418961732445048</c:v>
                </c:pt>
                <c:pt idx="184">
                  <c:v>4.70493925443746</c:v>
                </c:pt>
                <c:pt idx="185">
                  <c:v>4.4900903882592766</c:v>
                </c:pt>
                <c:pt idx="186">
                  <c:v>4.5464440079484616</c:v>
                </c:pt>
                <c:pt idx="187">
                  <c:v>4.9072644410389268</c:v>
                </c:pt>
                <c:pt idx="188">
                  <c:v>4.9921743280610862</c:v>
                </c:pt>
                <c:pt idx="189">
                  <c:v>4.7887476484135494</c:v>
                </c:pt>
                <c:pt idx="190">
                  <c:v>4.7144883515168905</c:v>
                </c:pt>
                <c:pt idx="191">
                  <c:v>4.9417618948205257</c:v>
                </c:pt>
                <c:pt idx="192">
                  <c:v>4.6254498350770747</c:v>
                </c:pt>
                <c:pt idx="193">
                  <c:v>4.5223911922843811</c:v>
                </c:pt>
                <c:pt idx="194">
                  <c:v>4.2656961356378362</c:v>
                </c:pt>
                <c:pt idx="195">
                  <c:v>4.3840925275541602</c:v>
                </c:pt>
                <c:pt idx="196">
                  <c:v>4.5431781121539236</c:v>
                </c:pt>
                <c:pt idx="197">
                  <c:v>4.1581566005368611</c:v>
                </c:pt>
                <c:pt idx="198">
                  <c:v>4.2099619905154873</c:v>
                </c:pt>
                <c:pt idx="199">
                  <c:v>4.3163854836647069</c:v>
                </c:pt>
                <c:pt idx="200">
                  <c:v>4.5129483526968244</c:v>
                </c:pt>
                <c:pt idx="201">
                  <c:v>4.3130141045759522</c:v>
                </c:pt>
                <c:pt idx="202">
                  <c:v>4.0652950063980997</c:v>
                </c:pt>
                <c:pt idx="203">
                  <c:v>4.2798355701844493</c:v>
                </c:pt>
                <c:pt idx="204">
                  <c:v>4.7004018302176798</c:v>
                </c:pt>
                <c:pt idx="205">
                  <c:v>4.7598241411971287</c:v>
                </c:pt>
                <c:pt idx="206">
                  <c:v>4.512860594259152</c:v>
                </c:pt>
                <c:pt idx="207">
                  <c:v>4.5385711203575489</c:v>
                </c:pt>
                <c:pt idx="208">
                  <c:v>4.3783624232679577</c:v>
                </c:pt>
                <c:pt idx="209">
                  <c:v>4.858854364922685</c:v>
                </c:pt>
                <c:pt idx="210">
                  <c:v>4.2397410648262408</c:v>
                </c:pt>
                <c:pt idx="211">
                  <c:v>3.2323494352347231</c:v>
                </c:pt>
                <c:pt idx="212">
                  <c:v>3.8383794823779911</c:v>
                </c:pt>
                <c:pt idx="213">
                  <c:v>4.0812650024553054</c:v>
                </c:pt>
                <c:pt idx="214">
                  <c:v>4.3790742860427088</c:v>
                </c:pt>
                <c:pt idx="215">
                  <c:v>4.4534220650227994</c:v>
                </c:pt>
                <c:pt idx="216">
                  <c:v>4.3100682640524708</c:v>
                </c:pt>
                <c:pt idx="217">
                  <c:v>4.1035995190582462</c:v>
                </c:pt>
                <c:pt idx="218">
                  <c:v>4.222930691447</c:v>
                </c:pt>
                <c:pt idx="219">
                  <c:v>4.3253783171873721</c:v>
                </c:pt>
                <c:pt idx="220">
                  <c:v>4.257101986355905</c:v>
                </c:pt>
                <c:pt idx="221">
                  <c:v>4.4506482583487221</c:v>
                </c:pt>
                <c:pt idx="222">
                  <c:v>4.5955838102768052</c:v>
                </c:pt>
                <c:pt idx="223">
                  <c:v>4.5768660099187706</c:v>
                </c:pt>
                <c:pt idx="224">
                  <c:v>4.6511966401226106</c:v>
                </c:pt>
                <c:pt idx="225">
                  <c:v>4.4729961896281214</c:v>
                </c:pt>
                <c:pt idx="226">
                  <c:v>4.5390696821931709</c:v>
                </c:pt>
                <c:pt idx="227">
                  <c:v>4.7366985337079077</c:v>
                </c:pt>
                <c:pt idx="228">
                  <c:v>4.826806035790816</c:v>
                </c:pt>
                <c:pt idx="229">
                  <c:v>4.6914268591261346</c:v>
                </c:pt>
                <c:pt idx="230">
                  <c:v>4.6093444740290019</c:v>
                </c:pt>
                <c:pt idx="231">
                  <c:v>4.496914940600524</c:v>
                </c:pt>
                <c:pt idx="232">
                  <c:v>4.5269849681954755</c:v>
                </c:pt>
                <c:pt idx="233">
                  <c:v>4.5293665235479024</c:v>
                </c:pt>
                <c:pt idx="234">
                  <c:v>4.4990471168298338</c:v>
                </c:pt>
                <c:pt idx="235">
                  <c:v>4.5306124146438327</c:v>
                </c:pt>
                <c:pt idx="236">
                  <c:v>4.5992334422962688</c:v>
                </c:pt>
                <c:pt idx="237">
                  <c:v>4.5123138352661067</c:v>
                </c:pt>
                <c:pt idx="238">
                  <c:v>4.2882833853275146</c:v>
                </c:pt>
                <c:pt idx="239">
                  <c:v>4.0653772494091722</c:v>
                </c:pt>
                <c:pt idx="240">
                  <c:v>4.0097220299700602</c:v>
                </c:pt>
                <c:pt idx="241">
                  <c:v>4.0713291709054129</c:v>
                </c:pt>
                <c:pt idx="242">
                  <c:v>4.06072481543608</c:v>
                </c:pt>
                <c:pt idx="243">
                  <c:v>3.9450764361361856</c:v>
                </c:pt>
                <c:pt idx="244">
                  <c:v>3.9530413805362499</c:v>
                </c:pt>
                <c:pt idx="245">
                  <c:v>4.0857186017217799</c:v>
                </c:pt>
                <c:pt idx="246">
                  <c:v>4.1557517348914947</c:v>
                </c:pt>
                <c:pt idx="247">
                  <c:v>4.2307363594668077</c:v>
                </c:pt>
                <c:pt idx="248">
                  <c:v>4.1086712665514113</c:v>
                </c:pt>
                <c:pt idx="249">
                  <c:v>4.6465223949605425</c:v>
                </c:pt>
                <c:pt idx="250">
                  <c:v>4.1525553471265653</c:v>
                </c:pt>
                <c:pt idx="251">
                  <c:v>4.3601240941475581</c:v>
                </c:pt>
                <c:pt idx="252">
                  <c:v>4.4837140564637616</c:v>
                </c:pt>
                <c:pt idx="253">
                  <c:v>4.4803499494736521</c:v>
                </c:pt>
                <c:pt idx="254">
                  <c:v>4.598860441371313</c:v>
                </c:pt>
                <c:pt idx="255">
                  <c:v>4.7828947951440899</c:v>
                </c:pt>
                <c:pt idx="256">
                  <c:v>4.8114280788211161</c:v>
                </c:pt>
                <c:pt idx="257">
                  <c:v>4.807857716814639</c:v>
                </c:pt>
                <c:pt idx="258">
                  <c:v>4.7260514469380563</c:v>
                </c:pt>
                <c:pt idx="259">
                  <c:v>4.5936264153365309</c:v>
                </c:pt>
                <c:pt idx="260">
                  <c:v>4.460529913061583</c:v>
                </c:pt>
                <c:pt idx="261">
                  <c:v>4.3710943404689653</c:v>
                </c:pt>
                <c:pt idx="262">
                  <c:v>4.3712276486087251</c:v>
                </c:pt>
                <c:pt idx="263">
                  <c:v>4.5099391940941862</c:v>
                </c:pt>
                <c:pt idx="264">
                  <c:v>4.3621436245636991</c:v>
                </c:pt>
                <c:pt idx="265">
                  <c:v>4.2027165048804518</c:v>
                </c:pt>
                <c:pt idx="266">
                  <c:v>4.1984312883534649</c:v>
                </c:pt>
                <c:pt idx="267">
                  <c:v>4.1679310583424893</c:v>
                </c:pt>
                <c:pt idx="268">
                  <c:v>4.0788148750840874</c:v>
                </c:pt>
                <c:pt idx="269">
                  <c:v>4.0405703423247479</c:v>
                </c:pt>
                <c:pt idx="270">
                  <c:v>3.9598717673242372</c:v>
                </c:pt>
                <c:pt idx="271">
                  <c:v>3.9659804590148928</c:v>
                </c:pt>
                <c:pt idx="272">
                  <c:v>3.9937301105672729</c:v>
                </c:pt>
                <c:pt idx="273">
                  <c:v>3.9023725802844842</c:v>
                </c:pt>
                <c:pt idx="274">
                  <c:v>3.8891753157412396</c:v>
                </c:pt>
                <c:pt idx="275">
                  <c:v>3.8489022294318684</c:v>
                </c:pt>
                <c:pt idx="276">
                  <c:v>3.8255689050783555</c:v>
                </c:pt>
                <c:pt idx="277">
                  <c:v>3.7981311556068036</c:v>
                </c:pt>
                <c:pt idx="278">
                  <c:v>3.7228033784543464</c:v>
                </c:pt>
                <c:pt idx="279">
                  <c:v>3.6566305581526426</c:v>
                </c:pt>
                <c:pt idx="280">
                  <c:v>3.5708938790790268</c:v>
                </c:pt>
                <c:pt idx="281">
                  <c:v>3.6630775174036554</c:v>
                </c:pt>
                <c:pt idx="282">
                  <c:v>3.5784941217774486</c:v>
                </c:pt>
                <c:pt idx="283">
                  <c:v>3.5633091452787551</c:v>
                </c:pt>
                <c:pt idx="284">
                  <c:v>3.4498272070486018</c:v>
                </c:pt>
                <c:pt idx="285">
                  <c:v>3.3939474405174135</c:v>
                </c:pt>
                <c:pt idx="286">
                  <c:v>3.4124964357917031</c:v>
                </c:pt>
                <c:pt idx="287">
                  <c:v>3.5191859721702592</c:v>
                </c:pt>
                <c:pt idx="288">
                  <c:v>3.5121489388546401</c:v>
                </c:pt>
                <c:pt idx="289">
                  <c:v>3.6479438447311443</c:v>
                </c:pt>
                <c:pt idx="290">
                  <c:v>3.6865610725373261</c:v>
                </c:pt>
                <c:pt idx="291">
                  <c:v>3.610136085889907</c:v>
                </c:pt>
                <c:pt idx="292">
                  <c:v>3.5178114869440043</c:v>
                </c:pt>
                <c:pt idx="293">
                  <c:v>3.3964808754204863</c:v>
                </c:pt>
                <c:pt idx="294">
                  <c:v>3.2932928682832938</c:v>
                </c:pt>
                <c:pt idx="295">
                  <c:v>3.7628511629630879</c:v>
                </c:pt>
                <c:pt idx="296">
                  <c:v>2.7273503113945536</c:v>
                </c:pt>
                <c:pt idx="297">
                  <c:v>2.9622272638148579</c:v>
                </c:pt>
                <c:pt idx="298">
                  <c:v>2.7343803428477207</c:v>
                </c:pt>
                <c:pt idx="299">
                  <c:v>3.7744201410619218</c:v>
                </c:pt>
                <c:pt idx="300">
                  <c:v>3.7221999113255659</c:v>
                </c:pt>
                <c:pt idx="301">
                  <c:v>3.2602885459232329</c:v>
                </c:pt>
                <c:pt idx="302">
                  <c:v>5.2421534043806703</c:v>
                </c:pt>
                <c:pt idx="303">
                  <c:v>1.7082842400061546</c:v>
                </c:pt>
                <c:pt idx="304">
                  <c:v>4.3178429878901889</c:v>
                </c:pt>
                <c:pt idx="305">
                  <c:v>3.72842392115645</c:v>
                </c:pt>
                <c:pt idx="306">
                  <c:v>4.4172518373410199</c:v>
                </c:pt>
                <c:pt idx="307">
                  <c:v>4.5772704380967237</c:v>
                </c:pt>
                <c:pt idx="308">
                  <c:v>4.3943451820658055</c:v>
                </c:pt>
                <c:pt idx="309">
                  <c:v>4.7817694583347503</c:v>
                </c:pt>
                <c:pt idx="310">
                  <c:v>4.5204609945268848</c:v>
                </c:pt>
                <c:pt idx="311">
                  <c:v>4.4353830646922043</c:v>
                </c:pt>
                <c:pt idx="312">
                  <c:v>3.8867078366239363</c:v>
                </c:pt>
                <c:pt idx="313">
                  <c:v>3.8304643368237468</c:v>
                </c:pt>
                <c:pt idx="314">
                  <c:v>3.9350512121502854</c:v>
                </c:pt>
                <c:pt idx="315">
                  <c:v>4.0415550399880802</c:v>
                </c:pt>
                <c:pt idx="316">
                  <c:v>4.3007587156281657</c:v>
                </c:pt>
                <c:pt idx="317">
                  <c:v>4.1927313976193208</c:v>
                </c:pt>
                <c:pt idx="318">
                  <c:v>4.6526773148364873</c:v>
                </c:pt>
                <c:pt idx="319">
                  <c:v>3.9165583806857924</c:v>
                </c:pt>
                <c:pt idx="320">
                  <c:v>3.4750683886009428</c:v>
                </c:pt>
                <c:pt idx="321">
                  <c:v>3.5823312148490509</c:v>
                </c:pt>
                <c:pt idx="322">
                  <c:v>3.7482055541540245</c:v>
                </c:pt>
                <c:pt idx="323">
                  <c:v>3.6779560089956207</c:v>
                </c:pt>
                <c:pt idx="324">
                  <c:v>3.9182606606954766</c:v>
                </c:pt>
                <c:pt idx="325">
                  <c:v>4.0576843531551923</c:v>
                </c:pt>
                <c:pt idx="326">
                  <c:v>4.4415977113696066</c:v>
                </c:pt>
                <c:pt idx="327">
                  <c:v>4.388311608797971</c:v>
                </c:pt>
                <c:pt idx="328">
                  <c:v>4.8140461794213749</c:v>
                </c:pt>
                <c:pt idx="329">
                  <c:v>4.0561321409647118</c:v>
                </c:pt>
                <c:pt idx="330">
                  <c:v>4.3414144810076394</c:v>
                </c:pt>
                <c:pt idx="331">
                  <c:v>4.3942253809472582</c:v>
                </c:pt>
                <c:pt idx="332">
                  <c:v>4.358429422433753</c:v>
                </c:pt>
                <c:pt idx="333">
                  <c:v>4.7740805795580057</c:v>
                </c:pt>
                <c:pt idx="334">
                  <c:v>4.9783581603555689</c:v>
                </c:pt>
                <c:pt idx="335">
                  <c:v>4.7858701479493808</c:v>
                </c:pt>
                <c:pt idx="336">
                  <c:v>4.8537553694062092</c:v>
                </c:pt>
                <c:pt idx="337">
                  <c:v>4.7391939799859051</c:v>
                </c:pt>
                <c:pt idx="338">
                  <c:v>4.5650040860631851</c:v>
                </c:pt>
                <c:pt idx="339">
                  <c:v>4.5615789230230925</c:v>
                </c:pt>
                <c:pt idx="340">
                  <c:v>4.5266765077082169</c:v>
                </c:pt>
                <c:pt idx="341">
                  <c:v>4.6181898312951786</c:v>
                </c:pt>
                <c:pt idx="342">
                  <c:v>4.3586558905610051</c:v>
                </c:pt>
                <c:pt idx="343">
                  <c:v>4.4138287829397402</c:v>
                </c:pt>
                <c:pt idx="344">
                  <c:v>4.4147246597692602</c:v>
                </c:pt>
                <c:pt idx="345">
                  <c:v>4.5519178631877528</c:v>
                </c:pt>
                <c:pt idx="346">
                  <c:v>4.7545396585845943</c:v>
                </c:pt>
                <c:pt idx="347">
                  <c:v>4.5734919974726864</c:v>
                </c:pt>
                <c:pt idx="348">
                  <c:v>4.409418568236414</c:v>
                </c:pt>
                <c:pt idx="349">
                  <c:v>4.1981143932943086</c:v>
                </c:pt>
                <c:pt idx="350">
                  <c:v>4.2992430055148674</c:v>
                </c:pt>
                <c:pt idx="351">
                  <c:v>4.2233264499712906</c:v>
                </c:pt>
                <c:pt idx="352">
                  <c:v>4.7827694411861144</c:v>
                </c:pt>
                <c:pt idx="353">
                  <c:v>4.3953757162851979</c:v>
                </c:pt>
                <c:pt idx="354">
                  <c:v>3.9706535934402689</c:v>
                </c:pt>
                <c:pt idx="355">
                  <c:v>4.6855714623907261</c:v>
                </c:pt>
                <c:pt idx="356">
                  <c:v>4.4680322370633458</c:v>
                </c:pt>
                <c:pt idx="357">
                  <c:v>4.3658662755433122</c:v>
                </c:pt>
                <c:pt idx="358">
                  <c:v>3.8789764022586652</c:v>
                </c:pt>
                <c:pt idx="359">
                  <c:v>3.5169884238508948</c:v>
                </c:pt>
                <c:pt idx="360">
                  <c:v>3.3222457210477425</c:v>
                </c:pt>
                <c:pt idx="361">
                  <c:v>3.4505398200520871</c:v>
                </c:pt>
                <c:pt idx="362">
                  <c:v>3.4676790610130932</c:v>
                </c:pt>
                <c:pt idx="363">
                  <c:v>3.6766889566007808</c:v>
                </c:pt>
                <c:pt idx="364">
                  <c:v>3.5847995919682365</c:v>
                </c:pt>
                <c:pt idx="365">
                  <c:v>3.3958137348858775</c:v>
                </c:pt>
                <c:pt idx="366">
                  <c:v>3.6108397555953324</c:v>
                </c:pt>
                <c:pt idx="367">
                  <c:v>3.4294331608282302</c:v>
                </c:pt>
                <c:pt idx="368">
                  <c:v>3.3424118151627713</c:v>
                </c:pt>
                <c:pt idx="369">
                  <c:v>3.3043100986332603</c:v>
                </c:pt>
                <c:pt idx="370">
                  <c:v>3.2270345169271124</c:v>
                </c:pt>
                <c:pt idx="371">
                  <c:v>3.1176665962828114</c:v>
                </c:pt>
                <c:pt idx="372">
                  <c:v>3.0042186989681525</c:v>
                </c:pt>
                <c:pt idx="373">
                  <c:v>3.2963114657687469</c:v>
                </c:pt>
                <c:pt idx="374">
                  <c:v>3.2760238756443751</c:v>
                </c:pt>
                <c:pt idx="375">
                  <c:v>3.2172730718762046</c:v>
                </c:pt>
                <c:pt idx="376">
                  <c:v>3.1738975990789777</c:v>
                </c:pt>
                <c:pt idx="377">
                  <c:v>3.0742948657625262</c:v>
                </c:pt>
                <c:pt idx="378">
                  <c:v>3.2657134746096714</c:v>
                </c:pt>
                <c:pt idx="379">
                  <c:v>3.1654717484582395</c:v>
                </c:pt>
                <c:pt idx="380">
                  <c:v>3.0755709141825482</c:v>
                </c:pt>
                <c:pt idx="381">
                  <c:v>2.9599374593993253</c:v>
                </c:pt>
                <c:pt idx="382">
                  <c:v>2.9100193056728103</c:v>
                </c:pt>
                <c:pt idx="383">
                  <c:v>2.858830063236323</c:v>
                </c:pt>
                <c:pt idx="384">
                  <c:v>2.80142746948657</c:v>
                </c:pt>
                <c:pt idx="385">
                  <c:v>2.7756644541163866</c:v>
                </c:pt>
                <c:pt idx="386">
                  <c:v>2.7817855812627803</c:v>
                </c:pt>
                <c:pt idx="387">
                  <c:v>2.8021513831669376</c:v>
                </c:pt>
                <c:pt idx="388">
                  <c:v>2.7503278093780184</c:v>
                </c:pt>
                <c:pt idx="389">
                  <c:v>2.7633022825641276</c:v>
                </c:pt>
                <c:pt idx="390">
                  <c:v>2.666436575810367</c:v>
                </c:pt>
                <c:pt idx="391">
                  <c:v>2.7796623801472249</c:v>
                </c:pt>
                <c:pt idx="392">
                  <c:v>2.9097971641617546</c:v>
                </c:pt>
                <c:pt idx="393">
                  <c:v>3.0915089512395353</c:v>
                </c:pt>
                <c:pt idx="394">
                  <c:v>3.0287241686372059</c:v>
                </c:pt>
                <c:pt idx="395">
                  <c:v>2.7892180659235137</c:v>
                </c:pt>
                <c:pt idx="396">
                  <c:v>2.7697487996380028</c:v>
                </c:pt>
                <c:pt idx="397">
                  <c:v>2.9988341821423505</c:v>
                </c:pt>
                <c:pt idx="398">
                  <c:v>2.9660604844735103</c:v>
                </c:pt>
                <c:pt idx="399">
                  <c:v>2.137050701751817</c:v>
                </c:pt>
                <c:pt idx="400">
                  <c:v>2.2673550688711535</c:v>
                </c:pt>
                <c:pt idx="401">
                  <c:v>2.75434363342616</c:v>
                </c:pt>
                <c:pt idx="402">
                  <c:v>2.3990320253185025</c:v>
                </c:pt>
                <c:pt idx="403">
                  <c:v>1.9639637705516435</c:v>
                </c:pt>
                <c:pt idx="404">
                  <c:v>1.8881732660363217</c:v>
                </c:pt>
                <c:pt idx="405">
                  <c:v>1.777614550456313</c:v>
                </c:pt>
                <c:pt idx="406">
                  <c:v>2.0721729173738188</c:v>
                </c:pt>
                <c:pt idx="407">
                  <c:v>1.7977518848113618</c:v>
                </c:pt>
                <c:pt idx="408">
                  <c:v>2.242999007485893</c:v>
                </c:pt>
                <c:pt idx="409">
                  <c:v>2.4905224261024919</c:v>
                </c:pt>
                <c:pt idx="410">
                  <c:v>2.8099332972197537</c:v>
                </c:pt>
                <c:pt idx="411">
                  <c:v>3.0374970187339247</c:v>
                </c:pt>
                <c:pt idx="412">
                  <c:v>2.9932219871961294</c:v>
                </c:pt>
                <c:pt idx="413">
                  <c:v>2.8080869575465397</c:v>
                </c:pt>
                <c:pt idx="414">
                  <c:v>2.6250229553784235</c:v>
                </c:pt>
                <c:pt idx="415">
                  <c:v>2.6962532136258939</c:v>
                </c:pt>
                <c:pt idx="416">
                  <c:v>2.0982297382348136</c:v>
                </c:pt>
                <c:pt idx="417">
                  <c:v>2.1988094709931474</c:v>
                </c:pt>
                <c:pt idx="418">
                  <c:v>2.0080951252873258</c:v>
                </c:pt>
                <c:pt idx="419">
                  <c:v>1.9879589305888341</c:v>
                </c:pt>
                <c:pt idx="420">
                  <c:v>2.1939768975119542</c:v>
                </c:pt>
                <c:pt idx="421">
                  <c:v>2.5505133443608687</c:v>
                </c:pt>
                <c:pt idx="422">
                  <c:v>2.5627403684422201</c:v>
                </c:pt>
                <c:pt idx="423">
                  <c:v>2.9725553207921558</c:v>
                </c:pt>
                <c:pt idx="424">
                  <c:v>2.5912055038478363</c:v>
                </c:pt>
                <c:pt idx="425">
                  <c:v>2.4688451022624536</c:v>
                </c:pt>
                <c:pt idx="426">
                  <c:v>2.4472338934111848</c:v>
                </c:pt>
                <c:pt idx="427">
                  <c:v>1.8782748404345435</c:v>
                </c:pt>
                <c:pt idx="428">
                  <c:v>2.1909863160357759</c:v>
                </c:pt>
                <c:pt idx="429">
                  <c:v>2.7645977733854483</c:v>
                </c:pt>
                <c:pt idx="430">
                  <c:v>2.7035552833316139</c:v>
                </c:pt>
                <c:pt idx="431">
                  <c:v>2.3189108682135817</c:v>
                </c:pt>
                <c:pt idx="432">
                  <c:v>2.2413414066925483</c:v>
                </c:pt>
                <c:pt idx="433">
                  <c:v>2.2417338945749861</c:v>
                </c:pt>
                <c:pt idx="434">
                  <c:v>2.0630192163619081</c:v>
                </c:pt>
                <c:pt idx="435">
                  <c:v>2.0585117943247919</c:v>
                </c:pt>
                <c:pt idx="436">
                  <c:v>1.6124975188291868</c:v>
                </c:pt>
                <c:pt idx="437">
                  <c:v>1.6424900329214793</c:v>
                </c:pt>
                <c:pt idx="438">
                  <c:v>1.8891054081999936</c:v>
                </c:pt>
                <c:pt idx="439">
                  <c:v>2.2114686783438184</c:v>
                </c:pt>
                <c:pt idx="440">
                  <c:v>2.2670230364100572</c:v>
                </c:pt>
                <c:pt idx="441">
                  <c:v>1.4053130990374931</c:v>
                </c:pt>
                <c:pt idx="442">
                  <c:v>1.7734653465259149</c:v>
                </c:pt>
                <c:pt idx="443">
                  <c:v>2.7970531504871756</c:v>
                </c:pt>
                <c:pt idx="444">
                  <c:v>2.6911756120215911</c:v>
                </c:pt>
                <c:pt idx="445">
                  <c:v>2.068820294099929</c:v>
                </c:pt>
                <c:pt idx="446">
                  <c:v>3.3019428665719301</c:v>
                </c:pt>
                <c:pt idx="447">
                  <c:v>2.6201746909768215</c:v>
                </c:pt>
                <c:pt idx="448">
                  <c:v>2.449439330645248</c:v>
                </c:pt>
                <c:pt idx="449">
                  <c:v>2.4385732084531209</c:v>
                </c:pt>
                <c:pt idx="450">
                  <c:v>2.1569674238823096</c:v>
                </c:pt>
                <c:pt idx="451">
                  <c:v>2.2392180192843667</c:v>
                </c:pt>
                <c:pt idx="452">
                  <c:v>4.7636951468778781</c:v>
                </c:pt>
                <c:pt idx="453">
                  <c:v>2.9205839227510735</c:v>
                </c:pt>
                <c:pt idx="454">
                  <c:v>2.040777341152773</c:v>
                </c:pt>
                <c:pt idx="455">
                  <c:v>3.4870038471524314</c:v>
                </c:pt>
                <c:pt idx="456">
                  <c:v>0.84089831447682029</c:v>
                </c:pt>
                <c:pt idx="457">
                  <c:v>2.5777583978475334</c:v>
                </c:pt>
              </c:numCache>
            </c:numRef>
          </c:xVal>
          <c:yVal>
            <c:numRef>
              <c:f>'016C'!$BK$14:$BK$817</c:f>
              <c:numCache>
                <c:formatCode>0</c:formatCode>
                <c:ptCount val="804"/>
                <c:pt idx="0">
                  <c:v>102.54170509872249</c:v>
                </c:pt>
                <c:pt idx="1">
                  <c:v>106.37124633891418</c:v>
                </c:pt>
                <c:pt idx="2">
                  <c:v>109.87063966906088</c:v>
                </c:pt>
                <c:pt idx="3">
                  <c:v>101.70585602677684</c:v>
                </c:pt>
                <c:pt idx="4">
                  <c:v>83.094736423965117</c:v>
                </c:pt>
                <c:pt idx="5">
                  <c:v>59.77808916625991</c:v>
                </c:pt>
                <c:pt idx="6">
                  <c:v>51.565011778215052</c:v>
                </c:pt>
                <c:pt idx="7">
                  <c:v>51.130446143076625</c:v>
                </c:pt>
                <c:pt idx="8">
                  <c:v>46.149583110584153</c:v>
                </c:pt>
                <c:pt idx="9">
                  <c:v>39.401318248178399</c:v>
                </c:pt>
                <c:pt idx="10">
                  <c:v>33.673035010195576</c:v>
                </c:pt>
                <c:pt idx="11">
                  <c:v>29.599717609327485</c:v>
                </c:pt>
                <c:pt idx="12">
                  <c:v>27.309195086576974</c:v>
                </c:pt>
                <c:pt idx="13">
                  <c:v>27.834883159335224</c:v>
                </c:pt>
                <c:pt idx="14">
                  <c:v>29.513432352298377</c:v>
                </c:pt>
                <c:pt idx="15">
                  <c:v>40.942116715396189</c:v>
                </c:pt>
                <c:pt idx="16">
                  <c:v>36.973631222300114</c:v>
                </c:pt>
                <c:pt idx="17">
                  <c:v>27.814171380495424</c:v>
                </c:pt>
                <c:pt idx="18">
                  <c:v>16.263770313830062</c:v>
                </c:pt>
                <c:pt idx="19">
                  <c:v>15.958154974994127</c:v>
                </c:pt>
                <c:pt idx="20">
                  <c:v>14.693712467551499</c:v>
                </c:pt>
                <c:pt idx="21">
                  <c:v>33.856448061028068</c:v>
                </c:pt>
                <c:pt idx="22">
                  <c:v>26.779776777251563</c:v>
                </c:pt>
                <c:pt idx="23">
                  <c:v>12.154328397432998</c:v>
                </c:pt>
                <c:pt idx="24">
                  <c:v>5.5249468794623793</c:v>
                </c:pt>
                <c:pt idx="25">
                  <c:v>7.4264963986313077</c:v>
                </c:pt>
                <c:pt idx="26">
                  <c:v>7.4486820700026195</c:v>
                </c:pt>
                <c:pt idx="27">
                  <c:v>6.8978579700505769</c:v>
                </c:pt>
                <c:pt idx="28">
                  <c:v>4.057505869049514</c:v>
                </c:pt>
                <c:pt idx="29">
                  <c:v>2.2756088708033602</c:v>
                </c:pt>
                <c:pt idx="30">
                  <c:v>4.6633165200501701</c:v>
                </c:pt>
                <c:pt idx="31">
                  <c:v>14.468661924503674</c:v>
                </c:pt>
                <c:pt idx="32">
                  <c:v>2.292739659369794</c:v>
                </c:pt>
                <c:pt idx="33">
                  <c:v>4.5303839556291461</c:v>
                </c:pt>
                <c:pt idx="34">
                  <c:v>28.966344461989561</c:v>
                </c:pt>
                <c:pt idx="35">
                  <c:v>39.48863748462788</c:v>
                </c:pt>
                <c:pt idx="36">
                  <c:v>4.4724646777062445</c:v>
                </c:pt>
                <c:pt idx="37">
                  <c:v>13.707235581803705</c:v>
                </c:pt>
                <c:pt idx="38">
                  <c:v>2.6984110910196013</c:v>
                </c:pt>
                <c:pt idx="39">
                  <c:v>20.979530358615428</c:v>
                </c:pt>
                <c:pt idx="40">
                  <c:v>6.8104817032997849</c:v>
                </c:pt>
                <c:pt idx="41">
                  <c:v>1.0516609239822039</c:v>
                </c:pt>
                <c:pt idx="42">
                  <c:v>2.2279280865120215</c:v>
                </c:pt>
                <c:pt idx="43">
                  <c:v>5.2267326905805307</c:v>
                </c:pt>
                <c:pt idx="44">
                  <c:v>4.7719000303410857</c:v>
                </c:pt>
                <c:pt idx="45">
                  <c:v>5.8508496712781177</c:v>
                </c:pt>
                <c:pt idx="46">
                  <c:v>40.398034058131849</c:v>
                </c:pt>
                <c:pt idx="47">
                  <c:v>63.995123697316728</c:v>
                </c:pt>
                <c:pt idx="48">
                  <c:v>17.851886949233201</c:v>
                </c:pt>
                <c:pt idx="49">
                  <c:v>12.8954738753981</c:v>
                </c:pt>
                <c:pt idx="50">
                  <c:v>4.9172027824440177</c:v>
                </c:pt>
                <c:pt idx="51">
                  <c:v>16.728644422930511</c:v>
                </c:pt>
                <c:pt idx="52">
                  <c:v>9.1136333009498216</c:v>
                </c:pt>
                <c:pt idx="53">
                  <c:v>2.2404621687497657</c:v>
                </c:pt>
                <c:pt idx="54">
                  <c:v>2.3468872703339669</c:v>
                </c:pt>
                <c:pt idx="55">
                  <c:v>4.2187280327369505</c:v>
                </c:pt>
                <c:pt idx="56">
                  <c:v>8.201726353363215</c:v>
                </c:pt>
                <c:pt idx="57">
                  <c:v>6.1332870310247589</c:v>
                </c:pt>
                <c:pt idx="58">
                  <c:v>6.6901713112194487</c:v>
                </c:pt>
                <c:pt idx="59">
                  <c:v>8.7220102939169628</c:v>
                </c:pt>
                <c:pt idx="60">
                  <c:v>8.2055332948518309</c:v>
                </c:pt>
                <c:pt idx="61">
                  <c:v>8.2905160810276879</c:v>
                </c:pt>
                <c:pt idx="62">
                  <c:v>7.9230652760569482</c:v>
                </c:pt>
                <c:pt idx="63">
                  <c:v>8.0814199988799729</c:v>
                </c:pt>
                <c:pt idx="64">
                  <c:v>6.6164903265696076</c:v>
                </c:pt>
                <c:pt idx="65">
                  <c:v>6.0379159988984066</c:v>
                </c:pt>
                <c:pt idx="66">
                  <c:v>5.0110386770136204</c:v>
                </c:pt>
                <c:pt idx="67">
                  <c:v>4.0827989742003092</c:v>
                </c:pt>
                <c:pt idx="68">
                  <c:v>3.774105797209979</c:v>
                </c:pt>
                <c:pt idx="69">
                  <c:v>3.0464721185086496</c:v>
                </c:pt>
                <c:pt idx="70">
                  <c:v>2.7009087064110169</c:v>
                </c:pt>
                <c:pt idx="71">
                  <c:v>3.1327104137354356</c:v>
                </c:pt>
                <c:pt idx="72">
                  <c:v>2.7660487899339796</c:v>
                </c:pt>
                <c:pt idx="73">
                  <c:v>2.5563638120124632</c:v>
                </c:pt>
                <c:pt idx="74">
                  <c:v>2.7132636559193055</c:v>
                </c:pt>
                <c:pt idx="75">
                  <c:v>2.5107523336668516</c:v>
                </c:pt>
                <c:pt idx="76">
                  <c:v>2.4016896504818903</c:v>
                </c:pt>
                <c:pt idx="77">
                  <c:v>2.7284013158212188</c:v>
                </c:pt>
                <c:pt idx="78">
                  <c:v>9.7398529699404861</c:v>
                </c:pt>
                <c:pt idx="79">
                  <c:v>10.638963956623538</c:v>
                </c:pt>
                <c:pt idx="80">
                  <c:v>13.350229365516672</c:v>
                </c:pt>
                <c:pt idx="81">
                  <c:v>8.5616001001990991</c:v>
                </c:pt>
                <c:pt idx="82">
                  <c:v>6.3323827134559751</c:v>
                </c:pt>
                <c:pt idx="83">
                  <c:v>14.992475044106172</c:v>
                </c:pt>
                <c:pt idx="84">
                  <c:v>5.8133127365885207</c:v>
                </c:pt>
                <c:pt idx="85">
                  <c:v>5.6567331541996628</c:v>
                </c:pt>
                <c:pt idx="86">
                  <c:v>7.5322961640081978</c:v>
                </c:pt>
                <c:pt idx="87">
                  <c:v>4.0597062138891724</c:v>
                </c:pt>
                <c:pt idx="88">
                  <c:v>7.1570646562386058</c:v>
                </c:pt>
                <c:pt idx="89">
                  <c:v>13.069670683410315</c:v>
                </c:pt>
                <c:pt idx="90">
                  <c:v>30.033472374338821</c:v>
                </c:pt>
                <c:pt idx="91">
                  <c:v>48.588927191559122</c:v>
                </c:pt>
                <c:pt idx="92">
                  <c:v>47.662334768683877</c:v>
                </c:pt>
                <c:pt idx="93">
                  <c:v>49.935326452178728</c:v>
                </c:pt>
                <c:pt idx="94">
                  <c:v>66.214201758619197</c:v>
                </c:pt>
                <c:pt idx="95">
                  <c:v>66.227276754593731</c:v>
                </c:pt>
                <c:pt idx="96">
                  <c:v>61.303734870107</c:v>
                </c:pt>
                <c:pt idx="97">
                  <c:v>54.79944879867697</c:v>
                </c:pt>
                <c:pt idx="98">
                  <c:v>45.640006123299706</c:v>
                </c:pt>
                <c:pt idx="99">
                  <c:v>34.631728869244981</c:v>
                </c:pt>
                <c:pt idx="100">
                  <c:v>17.504110582461895</c:v>
                </c:pt>
                <c:pt idx="101">
                  <c:v>9.5267285917850035</c:v>
                </c:pt>
                <c:pt idx="102">
                  <c:v>7.1153836151956913</c:v>
                </c:pt>
                <c:pt idx="103">
                  <c:v>4.4020938538086316</c:v>
                </c:pt>
                <c:pt idx="104">
                  <c:v>4.4289716783530633</c:v>
                </c:pt>
                <c:pt idx="105">
                  <c:v>3.7848525861560445</c:v>
                </c:pt>
                <c:pt idx="106">
                  <c:v>3.5454747954951413</c:v>
                </c:pt>
                <c:pt idx="107">
                  <c:v>3.5388839419521183</c:v>
                </c:pt>
                <c:pt idx="108">
                  <c:v>3.7571723154751928</c:v>
                </c:pt>
                <c:pt idx="109">
                  <c:v>3.6424538128292974</c:v>
                </c:pt>
                <c:pt idx="110">
                  <c:v>3.5368678921743149</c:v>
                </c:pt>
                <c:pt idx="111">
                  <c:v>3.5694672559174001</c:v>
                </c:pt>
                <c:pt idx="112">
                  <c:v>3.6164252049066419</c:v>
                </c:pt>
                <c:pt idx="113">
                  <c:v>3.5654219518060715</c:v>
                </c:pt>
                <c:pt idx="114">
                  <c:v>3.5446121243530255</c:v>
                </c:pt>
                <c:pt idx="115">
                  <c:v>3.5170317944277061</c:v>
                </c:pt>
                <c:pt idx="116">
                  <c:v>3.474097851833017</c:v>
                </c:pt>
                <c:pt idx="117">
                  <c:v>3.2790372122104103</c:v>
                </c:pt>
                <c:pt idx="118">
                  <c:v>3.6571154315834944</c:v>
                </c:pt>
                <c:pt idx="119">
                  <c:v>4.1982769928643844</c:v>
                </c:pt>
                <c:pt idx="120">
                  <c:v>3.6162260416319669</c:v>
                </c:pt>
                <c:pt idx="121">
                  <c:v>3.5334907734823999</c:v>
                </c:pt>
                <c:pt idx="122">
                  <c:v>3.6982613966549049</c:v>
                </c:pt>
                <c:pt idx="123">
                  <c:v>4.497088373470036</c:v>
                </c:pt>
                <c:pt idx="124">
                  <c:v>3.3283831636077283</c:v>
                </c:pt>
                <c:pt idx="125">
                  <c:v>4.0708540232248769</c:v>
                </c:pt>
                <c:pt idx="126">
                  <c:v>3.5268976874915379</c:v>
                </c:pt>
                <c:pt idx="127">
                  <c:v>3.6753504030402757</c:v>
                </c:pt>
                <c:pt idx="128">
                  <c:v>3.3323360929475285</c:v>
                </c:pt>
                <c:pt idx="129">
                  <c:v>3.1937128422451315</c:v>
                </c:pt>
                <c:pt idx="130">
                  <c:v>3.3021597353773626</c:v>
                </c:pt>
                <c:pt idx="131">
                  <c:v>3.3024054921036106</c:v>
                </c:pt>
                <c:pt idx="132">
                  <c:v>3.0688432438563811</c:v>
                </c:pt>
                <c:pt idx="133">
                  <c:v>3.1427408463811894</c:v>
                </c:pt>
                <c:pt idx="134">
                  <c:v>3.1453064405492603</c:v>
                </c:pt>
                <c:pt idx="135">
                  <c:v>3.4773319333234727</c:v>
                </c:pt>
                <c:pt idx="136">
                  <c:v>3.9930141738769001</c:v>
                </c:pt>
                <c:pt idx="137">
                  <c:v>3.4138291583053761</c:v>
                </c:pt>
                <c:pt idx="138">
                  <c:v>3.1095700902832135</c:v>
                </c:pt>
                <c:pt idx="139">
                  <c:v>2.9938365308996544</c:v>
                </c:pt>
                <c:pt idx="140">
                  <c:v>3.2760317805008112</c:v>
                </c:pt>
                <c:pt idx="141">
                  <c:v>3.740558315481529</c:v>
                </c:pt>
                <c:pt idx="142">
                  <c:v>3.579042245764303</c:v>
                </c:pt>
                <c:pt idx="143">
                  <c:v>3.345521262648075</c:v>
                </c:pt>
                <c:pt idx="144">
                  <c:v>3.3641316236044898</c:v>
                </c:pt>
                <c:pt idx="145">
                  <c:v>3.2442543417897154</c:v>
                </c:pt>
                <c:pt idx="146">
                  <c:v>3.1020697531391384</c:v>
                </c:pt>
                <c:pt idx="147">
                  <c:v>2.8895712990071627</c:v>
                </c:pt>
                <c:pt idx="148">
                  <c:v>2.8228712682640986</c:v>
                </c:pt>
                <c:pt idx="149">
                  <c:v>3.1424679501879336</c:v>
                </c:pt>
                <c:pt idx="150">
                  <c:v>2.9371941940610906</c:v>
                </c:pt>
                <c:pt idx="151">
                  <c:v>3.0873293370319987</c:v>
                </c:pt>
                <c:pt idx="152">
                  <c:v>2.9439108816189328</c:v>
                </c:pt>
                <c:pt idx="153">
                  <c:v>2.7773944316255252</c:v>
                </c:pt>
                <c:pt idx="154">
                  <c:v>2.9381937082128555</c:v>
                </c:pt>
                <c:pt idx="155">
                  <c:v>3.2678832515338065</c:v>
                </c:pt>
                <c:pt idx="156">
                  <c:v>2.9512761875071618</c:v>
                </c:pt>
                <c:pt idx="157">
                  <c:v>3.1326347001056987</c:v>
                </c:pt>
                <c:pt idx="158">
                  <c:v>3.4316629842309117</c:v>
                </c:pt>
                <c:pt idx="159">
                  <c:v>3.1271239956766066</c:v>
                </c:pt>
                <c:pt idx="160">
                  <c:v>2.8868506379225938</c:v>
                </c:pt>
                <c:pt idx="161">
                  <c:v>2.6915559463564671</c:v>
                </c:pt>
                <c:pt idx="162">
                  <c:v>2.5522918640701944</c:v>
                </c:pt>
                <c:pt idx="163">
                  <c:v>2.8787737483285873</c:v>
                </c:pt>
                <c:pt idx="164">
                  <c:v>2.9152971328482846</c:v>
                </c:pt>
                <c:pt idx="165">
                  <c:v>2.6306344097582581</c:v>
                </c:pt>
                <c:pt idx="166">
                  <c:v>2.4077112676863286</c:v>
                </c:pt>
                <c:pt idx="167">
                  <c:v>2.5693914093816859</c:v>
                </c:pt>
                <c:pt idx="168">
                  <c:v>2.2449819072277943</c:v>
                </c:pt>
                <c:pt idx="169">
                  <c:v>2.3363085133923023</c:v>
                </c:pt>
                <c:pt idx="170">
                  <c:v>2.9906077596748473</c:v>
                </c:pt>
                <c:pt idx="171">
                  <c:v>3.3164240171413564</c:v>
                </c:pt>
                <c:pt idx="172">
                  <c:v>3.253047832320743</c:v>
                </c:pt>
                <c:pt idx="173">
                  <c:v>3.3047318481783661</c:v>
                </c:pt>
                <c:pt idx="174">
                  <c:v>3.0860778901458019</c:v>
                </c:pt>
                <c:pt idx="175">
                  <c:v>3.1324345660147292</c:v>
                </c:pt>
                <c:pt idx="176">
                  <c:v>3.0104224402463307</c:v>
                </c:pt>
                <c:pt idx="177">
                  <c:v>2.7777233553106213</c:v>
                </c:pt>
                <c:pt idx="178">
                  <c:v>3.0816767569450425</c:v>
                </c:pt>
                <c:pt idx="179">
                  <c:v>3.1585100762249634</c:v>
                </c:pt>
                <c:pt idx="180">
                  <c:v>3.3446385180275153</c:v>
                </c:pt>
                <c:pt idx="181">
                  <c:v>3.5713374489637708</c:v>
                </c:pt>
                <c:pt idx="182">
                  <c:v>3.6226100600841988</c:v>
                </c:pt>
                <c:pt idx="183">
                  <c:v>3.6284105121767212</c:v>
                </c:pt>
                <c:pt idx="184">
                  <c:v>3.6255077715326847</c:v>
                </c:pt>
                <c:pt idx="185">
                  <c:v>3.666955586447167</c:v>
                </c:pt>
                <c:pt idx="186">
                  <c:v>3.6710785165625728</c:v>
                </c:pt>
                <c:pt idx="187">
                  <c:v>3.5770924600892688</c:v>
                </c:pt>
                <c:pt idx="188">
                  <c:v>3.4524592590233234</c:v>
                </c:pt>
                <c:pt idx="189">
                  <c:v>3.3706414481412521</c:v>
                </c:pt>
                <c:pt idx="190">
                  <c:v>3.339451036360118</c:v>
                </c:pt>
                <c:pt idx="191">
                  <c:v>3.4362402857629366</c:v>
                </c:pt>
                <c:pt idx="192">
                  <c:v>3.5971335864043543</c:v>
                </c:pt>
                <c:pt idx="193">
                  <c:v>3.7174858996588922</c:v>
                </c:pt>
                <c:pt idx="194">
                  <c:v>3.7802622038845506</c:v>
                </c:pt>
                <c:pt idx="195">
                  <c:v>3.7993516516659489</c:v>
                </c:pt>
                <c:pt idx="196">
                  <c:v>3.5546739935117113</c:v>
                </c:pt>
                <c:pt idx="197">
                  <c:v>3.4072803107598908</c:v>
                </c:pt>
                <c:pt idx="198">
                  <c:v>3.3905741242755321</c:v>
                </c:pt>
                <c:pt idx="199">
                  <c:v>3.4740561759878621</c:v>
                </c:pt>
                <c:pt idx="200">
                  <c:v>3.3241481904098724</c:v>
                </c:pt>
                <c:pt idx="201">
                  <c:v>3.3869731584851004</c:v>
                </c:pt>
                <c:pt idx="202">
                  <c:v>3.4870845913800999</c:v>
                </c:pt>
                <c:pt idx="203">
                  <c:v>3.4486441105530301</c:v>
                </c:pt>
                <c:pt idx="204">
                  <c:v>3.464184163130704</c:v>
                </c:pt>
                <c:pt idx="205">
                  <c:v>3.5339951937716525</c:v>
                </c:pt>
                <c:pt idx="206">
                  <c:v>3.5696003667224074</c:v>
                </c:pt>
                <c:pt idx="207">
                  <c:v>3.5135316316660536</c:v>
                </c:pt>
                <c:pt idx="208">
                  <c:v>3.5656416895505227</c:v>
                </c:pt>
                <c:pt idx="209">
                  <c:v>3.565014242897881</c:v>
                </c:pt>
                <c:pt idx="210">
                  <c:v>4.149081577907646</c:v>
                </c:pt>
                <c:pt idx="211">
                  <c:v>4.4528155157845228</c:v>
                </c:pt>
                <c:pt idx="212">
                  <c:v>3.6866928808004218</c:v>
                </c:pt>
                <c:pt idx="213">
                  <c:v>3.6996435805177246</c:v>
                </c:pt>
                <c:pt idx="214">
                  <c:v>3.6582134527771202</c:v>
                </c:pt>
                <c:pt idx="215">
                  <c:v>3.6019503255790251</c:v>
                </c:pt>
                <c:pt idx="216">
                  <c:v>3.655760116659851</c:v>
                </c:pt>
                <c:pt idx="217">
                  <c:v>3.5364760590197908</c:v>
                </c:pt>
                <c:pt idx="218">
                  <c:v>3.6305898117634601</c:v>
                </c:pt>
                <c:pt idx="219">
                  <c:v>3.6131617384293442</c:v>
                </c:pt>
                <c:pt idx="220">
                  <c:v>3.7014736406171451</c:v>
                </c:pt>
                <c:pt idx="221">
                  <c:v>3.5910082263318448</c:v>
                </c:pt>
                <c:pt idx="222">
                  <c:v>3.5450967464906262</c:v>
                </c:pt>
                <c:pt idx="223">
                  <c:v>3.628752017070505</c:v>
                </c:pt>
                <c:pt idx="224">
                  <c:v>3.5787833042638382</c:v>
                </c:pt>
                <c:pt idx="225">
                  <c:v>3.7211375225266372</c:v>
                </c:pt>
                <c:pt idx="226">
                  <c:v>3.7522210655122912</c:v>
                </c:pt>
                <c:pt idx="227">
                  <c:v>3.7065474982715938</c:v>
                </c:pt>
                <c:pt idx="228">
                  <c:v>3.6130589384630212</c:v>
                </c:pt>
                <c:pt idx="229">
                  <c:v>3.6407132490866738</c:v>
                </c:pt>
                <c:pt idx="230">
                  <c:v>3.6504169379606242</c:v>
                </c:pt>
                <c:pt idx="231">
                  <c:v>3.7969953593241059</c:v>
                </c:pt>
                <c:pt idx="232">
                  <c:v>3.903832183129877</c:v>
                </c:pt>
                <c:pt idx="233">
                  <c:v>3.9758464693818008</c:v>
                </c:pt>
                <c:pt idx="234">
                  <c:v>4.0297649328045884</c:v>
                </c:pt>
                <c:pt idx="235">
                  <c:v>4.0324455647241972</c:v>
                </c:pt>
                <c:pt idx="236">
                  <c:v>4.1368095254699133</c:v>
                </c:pt>
                <c:pt idx="237">
                  <c:v>4.2222775618230726</c:v>
                </c:pt>
                <c:pt idx="238">
                  <c:v>4.2931641422139997</c:v>
                </c:pt>
                <c:pt idx="239">
                  <c:v>4.3961932294601747</c:v>
                </c:pt>
                <c:pt idx="240">
                  <c:v>4.426775165235405</c:v>
                </c:pt>
                <c:pt idx="241">
                  <c:v>4.3826323572161678</c:v>
                </c:pt>
                <c:pt idx="242">
                  <c:v>4.3139370585789711</c:v>
                </c:pt>
                <c:pt idx="243">
                  <c:v>4.2867130315000859</c:v>
                </c:pt>
                <c:pt idx="244">
                  <c:v>4.1682514100297743</c:v>
                </c:pt>
                <c:pt idx="245">
                  <c:v>4.0199192339745276</c:v>
                </c:pt>
                <c:pt idx="246">
                  <c:v>3.9753280784284906</c:v>
                </c:pt>
                <c:pt idx="247">
                  <c:v>4.1129919970001385</c:v>
                </c:pt>
                <c:pt idx="248">
                  <c:v>4.4880861734252564</c:v>
                </c:pt>
                <c:pt idx="249">
                  <c:v>4.0042190930312023</c:v>
                </c:pt>
                <c:pt idx="250">
                  <c:v>3.9655015955491164</c:v>
                </c:pt>
                <c:pt idx="251">
                  <c:v>3.790461847998611</c:v>
                </c:pt>
                <c:pt idx="252">
                  <c:v>3.8864054750324413</c:v>
                </c:pt>
                <c:pt idx="253">
                  <c:v>3.9037251892088545</c:v>
                </c:pt>
                <c:pt idx="254">
                  <c:v>4.0055989200895885</c:v>
                </c:pt>
                <c:pt idx="255">
                  <c:v>3.9066152822619844</c:v>
                </c:pt>
                <c:pt idx="256">
                  <c:v>3.9624250180202396</c:v>
                </c:pt>
                <c:pt idx="257">
                  <c:v>4.0858136082207075</c:v>
                </c:pt>
                <c:pt idx="258">
                  <c:v>4.0370673349234742</c:v>
                </c:pt>
                <c:pt idx="259">
                  <c:v>4.0259567822144078</c:v>
                </c:pt>
                <c:pt idx="260">
                  <c:v>4.0492964768394799</c:v>
                </c:pt>
                <c:pt idx="261">
                  <c:v>4.1156306785257897</c:v>
                </c:pt>
                <c:pt idx="262">
                  <c:v>4.0820962356101935</c:v>
                </c:pt>
                <c:pt idx="263">
                  <c:v>4.0065283487806074</c:v>
                </c:pt>
                <c:pt idx="264">
                  <c:v>4.0412681394591292</c:v>
                </c:pt>
                <c:pt idx="265">
                  <c:v>4.1624309654531224</c:v>
                </c:pt>
                <c:pt idx="266">
                  <c:v>4.0183138572201811</c:v>
                </c:pt>
                <c:pt idx="267">
                  <c:v>4.0609629611220583</c:v>
                </c:pt>
                <c:pt idx="268">
                  <c:v>4.1254444101303998</c:v>
                </c:pt>
                <c:pt idx="269">
                  <c:v>4.0603757112620933</c:v>
                </c:pt>
                <c:pt idx="270">
                  <c:v>4.0518153397831069</c:v>
                </c:pt>
                <c:pt idx="271">
                  <c:v>4.0579950990870319</c:v>
                </c:pt>
                <c:pt idx="272">
                  <c:v>4.0580336350116095</c:v>
                </c:pt>
                <c:pt idx="273">
                  <c:v>4.0941059271925244</c:v>
                </c:pt>
                <c:pt idx="274">
                  <c:v>4.0859511237089805</c:v>
                </c:pt>
                <c:pt idx="275">
                  <c:v>4.0634791219363242</c:v>
                </c:pt>
                <c:pt idx="276">
                  <c:v>4.1342046984445959</c:v>
                </c:pt>
                <c:pt idx="277">
                  <c:v>4.1625207413038323</c:v>
                </c:pt>
                <c:pt idx="278">
                  <c:v>4.1842600872934543</c:v>
                </c:pt>
                <c:pt idx="279">
                  <c:v>4.2692566058149</c:v>
                </c:pt>
                <c:pt idx="280">
                  <c:v>4.2289200364441433</c:v>
                </c:pt>
                <c:pt idx="281">
                  <c:v>4.0623745875703881</c:v>
                </c:pt>
                <c:pt idx="282">
                  <c:v>4.1684204400125884</c:v>
                </c:pt>
                <c:pt idx="283">
                  <c:v>4.1594908410434277</c:v>
                </c:pt>
                <c:pt idx="284">
                  <c:v>4.1400362273710432</c:v>
                </c:pt>
                <c:pt idx="285">
                  <c:v>4.0978515522971222</c:v>
                </c:pt>
                <c:pt idx="286">
                  <c:v>4.0514857898133396</c:v>
                </c:pt>
                <c:pt idx="287">
                  <c:v>4.0382547041380006</c:v>
                </c:pt>
                <c:pt idx="288">
                  <c:v>4.0760016750821695</c:v>
                </c:pt>
                <c:pt idx="289">
                  <c:v>3.9382088447847901</c:v>
                </c:pt>
                <c:pt idx="290">
                  <c:v>3.8844895199313747</c:v>
                </c:pt>
                <c:pt idx="291">
                  <c:v>3.7992342702785118</c:v>
                </c:pt>
                <c:pt idx="292">
                  <c:v>3.7581401087656063</c:v>
                </c:pt>
                <c:pt idx="293">
                  <c:v>3.6582540478059316</c:v>
                </c:pt>
                <c:pt idx="294">
                  <c:v>3.6241865524706136</c:v>
                </c:pt>
                <c:pt idx="295">
                  <c:v>3.5096855800846929</c:v>
                </c:pt>
                <c:pt idx="296">
                  <c:v>4.2670576035980705</c:v>
                </c:pt>
                <c:pt idx="297">
                  <c:v>4.5648703706691798</c:v>
                </c:pt>
                <c:pt idx="298">
                  <c:v>5.771670952157014</c:v>
                </c:pt>
                <c:pt idx="299">
                  <c:v>4.2850815148383514</c:v>
                </c:pt>
                <c:pt idx="300">
                  <c:v>4.1936555969987719</c:v>
                </c:pt>
                <c:pt idx="301">
                  <c:v>4.0702680627077772</c:v>
                </c:pt>
                <c:pt idx="302">
                  <c:v>3.8222181965393327</c:v>
                </c:pt>
                <c:pt idx="303">
                  <c:v>10.395968195255087</c:v>
                </c:pt>
                <c:pt idx="304">
                  <c:v>4.7985842716243994</c:v>
                </c:pt>
                <c:pt idx="305">
                  <c:v>5.7340694377012582</c:v>
                </c:pt>
                <c:pt idx="306">
                  <c:v>5.8388291768943512</c:v>
                </c:pt>
                <c:pt idx="307">
                  <c:v>7.0155489040119328</c:v>
                </c:pt>
                <c:pt idx="308">
                  <c:v>8.3876088839015548</c:v>
                </c:pt>
                <c:pt idx="309">
                  <c:v>9.8854590739131485</c:v>
                </c:pt>
                <c:pt idx="310">
                  <c:v>11.603306783530559</c:v>
                </c:pt>
                <c:pt idx="311">
                  <c:v>12.293250793747452</c:v>
                </c:pt>
                <c:pt idx="312">
                  <c:v>12.907608893787186</c:v>
                </c:pt>
                <c:pt idx="313">
                  <c:v>13.606844659383595</c:v>
                </c:pt>
                <c:pt idx="314">
                  <c:v>13.789186263795036</c:v>
                </c:pt>
                <c:pt idx="315">
                  <c:v>14.794998235197758</c:v>
                </c:pt>
                <c:pt idx="316">
                  <c:v>15.929630448546735</c:v>
                </c:pt>
                <c:pt idx="317">
                  <c:v>16.617288206541225</c:v>
                </c:pt>
                <c:pt idx="318">
                  <c:v>17.194985046682962</c:v>
                </c:pt>
                <c:pt idx="319">
                  <c:v>18.445405699616579</c:v>
                </c:pt>
                <c:pt idx="320">
                  <c:v>20.479737248016274</c:v>
                </c:pt>
                <c:pt idx="321">
                  <c:v>21.532974649335124</c:v>
                </c:pt>
                <c:pt idx="322">
                  <c:v>23.19498876533893</c:v>
                </c:pt>
                <c:pt idx="323">
                  <c:v>24.537968071984938</c:v>
                </c:pt>
                <c:pt idx="324">
                  <c:v>24.426439724232988</c:v>
                </c:pt>
                <c:pt idx="325">
                  <c:v>24.698035758139792</c:v>
                </c:pt>
                <c:pt idx="326">
                  <c:v>23.372637553037251</c:v>
                </c:pt>
                <c:pt idx="327">
                  <c:v>23.675828914477425</c:v>
                </c:pt>
                <c:pt idx="328">
                  <c:v>23.180327803091682</c:v>
                </c:pt>
                <c:pt idx="329">
                  <c:v>26.46393166109468</c:v>
                </c:pt>
                <c:pt idx="330">
                  <c:v>24.263260896823745</c:v>
                </c:pt>
                <c:pt idx="331">
                  <c:v>23.32667790219417</c:v>
                </c:pt>
                <c:pt idx="332">
                  <c:v>24.542222823806004</c:v>
                </c:pt>
                <c:pt idx="333">
                  <c:v>21.079543664367165</c:v>
                </c:pt>
                <c:pt idx="334">
                  <c:v>19.187926740833209</c:v>
                </c:pt>
                <c:pt idx="335">
                  <c:v>19.776123948293662</c:v>
                </c:pt>
                <c:pt idx="336">
                  <c:v>19.30334249065033</c:v>
                </c:pt>
                <c:pt idx="337">
                  <c:v>19.04271280305402</c:v>
                </c:pt>
                <c:pt idx="338">
                  <c:v>19.116363449224991</c:v>
                </c:pt>
                <c:pt idx="339">
                  <c:v>18.514749392600812</c:v>
                </c:pt>
                <c:pt idx="340">
                  <c:v>17.685867624415572</c:v>
                </c:pt>
                <c:pt idx="341">
                  <c:v>16.750522059696095</c:v>
                </c:pt>
                <c:pt idx="342">
                  <c:v>16.905196639843634</c:v>
                </c:pt>
                <c:pt idx="343">
                  <c:v>16.202835820980276</c:v>
                </c:pt>
                <c:pt idx="344">
                  <c:v>15.185155776050212</c:v>
                </c:pt>
                <c:pt idx="345">
                  <c:v>14.533370830788087</c:v>
                </c:pt>
                <c:pt idx="346">
                  <c:v>14.563720462879504</c:v>
                </c:pt>
                <c:pt idx="347">
                  <c:v>15.056204426376139</c:v>
                </c:pt>
                <c:pt idx="348">
                  <c:v>14.805831070422698</c:v>
                </c:pt>
                <c:pt idx="349">
                  <c:v>13.894378948051868</c:v>
                </c:pt>
                <c:pt idx="350">
                  <c:v>13.928693421177666</c:v>
                </c:pt>
                <c:pt idx="351">
                  <c:v>15.404023568070917</c:v>
                </c:pt>
                <c:pt idx="352">
                  <c:v>14.439956966589953</c:v>
                </c:pt>
                <c:pt idx="353">
                  <c:v>13.962118123292509</c:v>
                </c:pt>
                <c:pt idx="354">
                  <c:v>14.663693413202095</c:v>
                </c:pt>
                <c:pt idx="355">
                  <c:v>14.927076740611488</c:v>
                </c:pt>
                <c:pt idx="356">
                  <c:v>14.973158072126937</c:v>
                </c:pt>
                <c:pt idx="357">
                  <c:v>14.437171773218788</c:v>
                </c:pt>
                <c:pt idx="358">
                  <c:v>15.518891643285375</c:v>
                </c:pt>
                <c:pt idx="359">
                  <c:v>15.567865949231534</c:v>
                </c:pt>
                <c:pt idx="360">
                  <c:v>15.725947794579332</c:v>
                </c:pt>
                <c:pt idx="361">
                  <c:v>14.718529393644012</c:v>
                </c:pt>
                <c:pt idx="362">
                  <c:v>14.03733482821724</c:v>
                </c:pt>
                <c:pt idx="363">
                  <c:v>13.373893765707761</c:v>
                </c:pt>
                <c:pt idx="364">
                  <c:v>13.379165468671472</c:v>
                </c:pt>
                <c:pt idx="365">
                  <c:v>13.453981474964587</c:v>
                </c:pt>
                <c:pt idx="366">
                  <c:v>12.745883809592446</c:v>
                </c:pt>
                <c:pt idx="367">
                  <c:v>12.788360808365368</c:v>
                </c:pt>
                <c:pt idx="368">
                  <c:v>12.533241177753808</c:v>
                </c:pt>
                <c:pt idx="369">
                  <c:v>12.704389559914009</c:v>
                </c:pt>
                <c:pt idx="370">
                  <c:v>12.40819499952536</c:v>
                </c:pt>
                <c:pt idx="371">
                  <c:v>12.503445372377511</c:v>
                </c:pt>
                <c:pt idx="372">
                  <c:v>12.75925147892162</c:v>
                </c:pt>
                <c:pt idx="373">
                  <c:v>12.7883038669104</c:v>
                </c:pt>
                <c:pt idx="374">
                  <c:v>12.732277752773843</c:v>
                </c:pt>
                <c:pt idx="375">
                  <c:v>12.521110322631754</c:v>
                </c:pt>
                <c:pt idx="376">
                  <c:v>12.47343218815813</c:v>
                </c:pt>
                <c:pt idx="377">
                  <c:v>12.786397044573699</c:v>
                </c:pt>
                <c:pt idx="378">
                  <c:v>12.848829847298388</c:v>
                </c:pt>
                <c:pt idx="379">
                  <c:v>13.256116709106699</c:v>
                </c:pt>
                <c:pt idx="380">
                  <c:v>12.705063722151007</c:v>
                </c:pt>
                <c:pt idx="381">
                  <c:v>12.531882747987769</c:v>
                </c:pt>
                <c:pt idx="382">
                  <c:v>12.428066081035361</c:v>
                </c:pt>
                <c:pt idx="383">
                  <c:v>12.431279602359083</c:v>
                </c:pt>
                <c:pt idx="384">
                  <c:v>11.89709194111744</c:v>
                </c:pt>
                <c:pt idx="385">
                  <c:v>11.472042461500434</c:v>
                </c:pt>
                <c:pt idx="386">
                  <c:v>11.229691527856678</c:v>
                </c:pt>
                <c:pt idx="387">
                  <c:v>11.423375668284406</c:v>
                </c:pt>
                <c:pt idx="388">
                  <c:v>11.427300624604777</c:v>
                </c:pt>
                <c:pt idx="389">
                  <c:v>11.224503244128742</c:v>
                </c:pt>
                <c:pt idx="390">
                  <c:v>11.394380067155426</c:v>
                </c:pt>
                <c:pt idx="391">
                  <c:v>11.001367868500717</c:v>
                </c:pt>
                <c:pt idx="392">
                  <c:v>10.604012176422044</c:v>
                </c:pt>
                <c:pt idx="393">
                  <c:v>9.9235780702736616</c:v>
                </c:pt>
                <c:pt idx="394">
                  <c:v>10.031680006846639</c:v>
                </c:pt>
                <c:pt idx="395">
                  <c:v>10.353433121060947</c:v>
                </c:pt>
                <c:pt idx="396">
                  <c:v>9.9695295129744999</c:v>
                </c:pt>
                <c:pt idx="397">
                  <c:v>9.7043790043821101</c:v>
                </c:pt>
                <c:pt idx="398">
                  <c:v>8.7701508274759661</c:v>
                </c:pt>
                <c:pt idx="399">
                  <c:v>7.8870295894025899</c:v>
                </c:pt>
                <c:pt idx="400">
                  <c:v>7.0322459618394371</c:v>
                </c:pt>
                <c:pt idx="401">
                  <c:v>7.1079052305413502</c:v>
                </c:pt>
                <c:pt idx="402">
                  <c:v>8.6640321333488064</c:v>
                </c:pt>
                <c:pt idx="403">
                  <c:v>9.8964710471959449</c:v>
                </c:pt>
                <c:pt idx="404">
                  <c:v>8.8515457838107814</c:v>
                </c:pt>
                <c:pt idx="405">
                  <c:v>8.8015201714528271</c:v>
                </c:pt>
                <c:pt idx="406">
                  <c:v>8.9551312418601565</c:v>
                </c:pt>
                <c:pt idx="407">
                  <c:v>9.5126455429048438</c:v>
                </c:pt>
                <c:pt idx="408">
                  <c:v>9.379947831315425</c:v>
                </c:pt>
                <c:pt idx="409">
                  <c:v>9.8542199944863373</c:v>
                </c:pt>
                <c:pt idx="410">
                  <c:v>10.144879861499494</c:v>
                </c:pt>
                <c:pt idx="411">
                  <c:v>10.593593743324963</c:v>
                </c:pt>
                <c:pt idx="412">
                  <c:v>10.673255325551862</c:v>
                </c:pt>
                <c:pt idx="413">
                  <c:v>10.820752666551829</c:v>
                </c:pt>
                <c:pt idx="414">
                  <c:v>10.241816647040295</c:v>
                </c:pt>
                <c:pt idx="415">
                  <c:v>9.558401680594125</c:v>
                </c:pt>
                <c:pt idx="416">
                  <c:v>9.9549915845536585</c:v>
                </c:pt>
                <c:pt idx="417">
                  <c:v>9.06603257124892</c:v>
                </c:pt>
                <c:pt idx="418">
                  <c:v>8.5823717658217049</c:v>
                </c:pt>
                <c:pt idx="419">
                  <c:v>7.9301628278163774</c:v>
                </c:pt>
                <c:pt idx="420">
                  <c:v>7.3352159570288196</c:v>
                </c:pt>
                <c:pt idx="421">
                  <c:v>6.6393006474978291</c:v>
                </c:pt>
                <c:pt idx="422">
                  <c:v>6.3778558053963668</c:v>
                </c:pt>
                <c:pt idx="423">
                  <c:v>5.8073017692280269</c:v>
                </c:pt>
                <c:pt idx="424">
                  <c:v>6.2200285171787169</c:v>
                </c:pt>
                <c:pt idx="425">
                  <c:v>5.61434945044829</c:v>
                </c:pt>
                <c:pt idx="426">
                  <c:v>4.5513808188583935</c:v>
                </c:pt>
                <c:pt idx="427">
                  <c:v>4.8462286909962886</c:v>
                </c:pt>
                <c:pt idx="428">
                  <c:v>4.3686482924913426</c:v>
                </c:pt>
                <c:pt idx="429">
                  <c:v>4.3228228241878561</c:v>
                </c:pt>
                <c:pt idx="430">
                  <c:v>4.3926879723593828</c:v>
                </c:pt>
                <c:pt idx="431">
                  <c:v>4.6300478112262748</c:v>
                </c:pt>
                <c:pt idx="432">
                  <c:v>4.9311127193464053</c:v>
                </c:pt>
                <c:pt idx="433">
                  <c:v>4.9345458303277896</c:v>
                </c:pt>
                <c:pt idx="434">
                  <c:v>4.7536015333898227</c:v>
                </c:pt>
                <c:pt idx="435">
                  <c:v>4.5298809284099777</c:v>
                </c:pt>
                <c:pt idx="436">
                  <c:v>4.4026030034071377</c:v>
                </c:pt>
                <c:pt idx="437">
                  <c:v>4.4695555662627005</c:v>
                </c:pt>
                <c:pt idx="438">
                  <c:v>4.0239466127549255</c:v>
                </c:pt>
                <c:pt idx="439">
                  <c:v>3.8584227061936924</c:v>
                </c:pt>
                <c:pt idx="440">
                  <c:v>3.7539730361463293</c:v>
                </c:pt>
                <c:pt idx="441">
                  <c:v>5.2578936009663639</c:v>
                </c:pt>
                <c:pt idx="442">
                  <c:v>4.3780574936405872</c:v>
                </c:pt>
                <c:pt idx="443">
                  <c:v>3.760555956875907</c:v>
                </c:pt>
                <c:pt idx="444">
                  <c:v>4.1294503120557211</c:v>
                </c:pt>
                <c:pt idx="445">
                  <c:v>6.0254524553408517</c:v>
                </c:pt>
                <c:pt idx="446">
                  <c:v>4.5973954744131733</c:v>
                </c:pt>
                <c:pt idx="447">
                  <c:v>4.5509471229801104</c:v>
                </c:pt>
                <c:pt idx="448">
                  <c:v>4.5643433499726322</c:v>
                </c:pt>
                <c:pt idx="449">
                  <c:v>4.3145685913734422</c:v>
                </c:pt>
                <c:pt idx="450">
                  <c:v>4.7276868420768237</c:v>
                </c:pt>
                <c:pt idx="451">
                  <c:v>4.5695184951605903</c:v>
                </c:pt>
                <c:pt idx="452">
                  <c:v>4.3328358642353511</c:v>
                </c:pt>
                <c:pt idx="453">
                  <c:v>10.09671588644045</c:v>
                </c:pt>
                <c:pt idx="454">
                  <c:v>15.665337545365842</c:v>
                </c:pt>
                <c:pt idx="455">
                  <c:v>16.915396759128477</c:v>
                </c:pt>
                <c:pt idx="456">
                  <c:v>23.960648132298747</c:v>
                </c:pt>
                <c:pt idx="457">
                  <c:v>25.009118955211598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1-4BAE-A148-5C95CF583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'016C'!$V$11:$W$11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'016C'!$R$14:$R$817</c:f>
              <c:numCache>
                <c:formatCode>0.0</c:formatCode>
                <c:ptCount val="804"/>
                <c:pt idx="0">
                  <c:v>4.9331802272373562</c:v>
                </c:pt>
                <c:pt idx="1">
                  <c:v>6.1812385769870595</c:v>
                </c:pt>
                <c:pt idx="2">
                  <c:v>3.863216560000915</c:v>
                </c:pt>
                <c:pt idx="3">
                  <c:v>4.833542692679714</c:v>
                </c:pt>
                <c:pt idx="4">
                  <c:v>4.6646171829248706</c:v>
                </c:pt>
                <c:pt idx="5">
                  <c:v>5.6701527898091904</c:v>
                </c:pt>
                <c:pt idx="6">
                  <c:v>5.1437556061324035</c:v>
                </c:pt>
                <c:pt idx="7">
                  <c:v>4.6823684424389187</c:v>
                </c:pt>
                <c:pt idx="8">
                  <c:v>5.3163415043621631</c:v>
                </c:pt>
                <c:pt idx="9">
                  <c:v>5.524946150264018</c:v>
                </c:pt>
                <c:pt idx="10">
                  <c:v>5.3378474374414866</c:v>
                </c:pt>
                <c:pt idx="11">
                  <c:v>5.0525403722422269</c:v>
                </c:pt>
                <c:pt idx="12">
                  <c:v>5.0025265634424239</c:v>
                </c:pt>
                <c:pt idx="13">
                  <c:v>4.7351822359909566</c:v>
                </c:pt>
                <c:pt idx="14">
                  <c:v>9.3444835366448444</c:v>
                </c:pt>
                <c:pt idx="15">
                  <c:v>5.4734051265852655</c:v>
                </c:pt>
                <c:pt idx="16">
                  <c:v>5.938640976097016</c:v>
                </c:pt>
                <c:pt idx="17">
                  <c:v>3.3207548221654752</c:v>
                </c:pt>
                <c:pt idx="18">
                  <c:v>3.4198876982812774</c:v>
                </c:pt>
                <c:pt idx="19">
                  <c:v>3.1399962797584973</c:v>
                </c:pt>
                <c:pt idx="20">
                  <c:v>6.2066398191582088</c:v>
                </c:pt>
                <c:pt idx="21">
                  <c:v>3.9021787810890247</c:v>
                </c:pt>
                <c:pt idx="22">
                  <c:v>5.1238078408098948</c:v>
                </c:pt>
                <c:pt idx="23">
                  <c:v>7.4629918049466086</c:v>
                </c:pt>
                <c:pt idx="24">
                  <c:v>8.5979294211579926</c:v>
                </c:pt>
                <c:pt idx="25">
                  <c:v>6.7293620947083062</c:v>
                </c:pt>
                <c:pt idx="26">
                  <c:v>6.8206654706260821</c:v>
                </c:pt>
                <c:pt idx="27">
                  <c:v>6.5830562316285484</c:v>
                </c:pt>
                <c:pt idx="28">
                  <c:v>7.7006163506477172</c:v>
                </c:pt>
                <c:pt idx="29">
                  <c:v>8.6520217114668299</c:v>
                </c:pt>
                <c:pt idx="30">
                  <c:v>8.0430994228413653</c:v>
                </c:pt>
                <c:pt idx="31">
                  <c:v>4.0013865299673785</c:v>
                </c:pt>
                <c:pt idx="32">
                  <c:v>14.905354024671901</c:v>
                </c:pt>
                <c:pt idx="33">
                  <c:v>6.5605266005356171</c:v>
                </c:pt>
                <c:pt idx="34">
                  <c:v>2.8262888776920225</c:v>
                </c:pt>
                <c:pt idx="35">
                  <c:v>1.6671463045328083</c:v>
                </c:pt>
                <c:pt idx="36">
                  <c:v>12.094888524134371</c:v>
                </c:pt>
                <c:pt idx="37">
                  <c:v>3.9855009609558096</c:v>
                </c:pt>
                <c:pt idx="38">
                  <c:v>16.815628685369752</c:v>
                </c:pt>
                <c:pt idx="39">
                  <c:v>4.1283891307778298</c:v>
                </c:pt>
                <c:pt idx="40">
                  <c:v>9.1730982766803955</c:v>
                </c:pt>
                <c:pt idx="41">
                  <c:v>12.189447208538953</c:v>
                </c:pt>
                <c:pt idx="42">
                  <c:v>8.2858421712647452</c:v>
                </c:pt>
                <c:pt idx="43">
                  <c:v>5.41529894343872</c:v>
                </c:pt>
                <c:pt idx="44">
                  <c:v>5.6760118511934916</c:v>
                </c:pt>
                <c:pt idx="45">
                  <c:v>17.109646775136188</c:v>
                </c:pt>
                <c:pt idx="46">
                  <c:v>5.0262596270972963</c:v>
                </c:pt>
                <c:pt idx="47">
                  <c:v>1.908821724769574</c:v>
                </c:pt>
                <c:pt idx="48">
                  <c:v>8.6395819468115871</c:v>
                </c:pt>
                <c:pt idx="49">
                  <c:v>6.3982252066812073</c:v>
                </c:pt>
                <c:pt idx="50">
                  <c:v>14.511817333132305</c:v>
                </c:pt>
                <c:pt idx="51">
                  <c:v>6.6102222274342619</c:v>
                </c:pt>
                <c:pt idx="52">
                  <c:v>9.2982237313428566</c:v>
                </c:pt>
                <c:pt idx="53">
                  <c:v>11.970690815859907</c:v>
                </c:pt>
                <c:pt idx="54">
                  <c:v>14.567860401955338</c:v>
                </c:pt>
                <c:pt idx="55">
                  <c:v>15.696348760870102</c:v>
                </c:pt>
                <c:pt idx="56">
                  <c:v>11.078231257811815</c:v>
                </c:pt>
                <c:pt idx="57">
                  <c:v>16.150456751130456</c:v>
                </c:pt>
                <c:pt idx="58">
                  <c:v>15.55126244316336</c:v>
                </c:pt>
                <c:pt idx="59">
                  <c:v>14.195186264766646</c:v>
                </c:pt>
                <c:pt idx="60">
                  <c:v>14.912361055052404</c:v>
                </c:pt>
                <c:pt idx="61">
                  <c:v>14.169701632059864</c:v>
                </c:pt>
                <c:pt idx="62">
                  <c:v>13.734115713816008</c:v>
                </c:pt>
                <c:pt idx="63">
                  <c:v>11.951572546540259</c:v>
                </c:pt>
                <c:pt idx="64">
                  <c:v>12.1924044799896</c:v>
                </c:pt>
                <c:pt idx="65">
                  <c:v>10.187321132714453</c:v>
                </c:pt>
                <c:pt idx="66">
                  <c:v>8.3125103271617586</c:v>
                </c:pt>
                <c:pt idx="67">
                  <c:v>6.876936939845538</c:v>
                </c:pt>
                <c:pt idx="68">
                  <c:v>5.9556161939334427</c:v>
                </c:pt>
                <c:pt idx="69">
                  <c:v>6.7146431454979814</c:v>
                </c:pt>
                <c:pt idx="70">
                  <c:v>7.0351327017527776</c:v>
                </c:pt>
                <c:pt idx="71">
                  <c:v>5.6855145936323872</c:v>
                </c:pt>
                <c:pt idx="72">
                  <c:v>5.818819117904563</c:v>
                </c:pt>
                <c:pt idx="73">
                  <c:v>5.9039804413539994</c:v>
                </c:pt>
                <c:pt idx="74">
                  <c:v>5.729269220939643</c:v>
                </c:pt>
                <c:pt idx="75">
                  <c:v>5.7662102938291584</c:v>
                </c:pt>
                <c:pt idx="76">
                  <c:v>6.0443271966031054</c:v>
                </c:pt>
                <c:pt idx="77">
                  <c:v>6.7794436631495465</c:v>
                </c:pt>
                <c:pt idx="78">
                  <c:v>2.9932869543525316</c:v>
                </c:pt>
                <c:pt idx="79">
                  <c:v>3.7994118509801558</c:v>
                </c:pt>
                <c:pt idx="80">
                  <c:v>1.9197073521770858</c:v>
                </c:pt>
                <c:pt idx="81">
                  <c:v>3.0992210810492109</c:v>
                </c:pt>
                <c:pt idx="82">
                  <c:v>3.4830172002119388</c:v>
                </c:pt>
                <c:pt idx="83">
                  <c:v>1.555033415365362</c:v>
                </c:pt>
                <c:pt idx="84">
                  <c:v>4.433014162935021</c:v>
                </c:pt>
                <c:pt idx="85">
                  <c:v>4.2420084105676912</c:v>
                </c:pt>
                <c:pt idx="86">
                  <c:v>2.8607616234471434</c:v>
                </c:pt>
                <c:pt idx="87">
                  <c:v>6.1234491953074084</c:v>
                </c:pt>
                <c:pt idx="88">
                  <c:v>5.3533642895883355</c:v>
                </c:pt>
                <c:pt idx="89">
                  <c:v>2.9587241926331314</c:v>
                </c:pt>
                <c:pt idx="90">
                  <c:v>0.87118236775887015</c:v>
                </c:pt>
                <c:pt idx="91">
                  <c:v>0.7875828331735687</c:v>
                </c:pt>
                <c:pt idx="92">
                  <c:v>1.0171561345483209</c:v>
                </c:pt>
                <c:pt idx="93">
                  <c:v>0.75396857569545628</c:v>
                </c:pt>
                <c:pt idx="94">
                  <c:v>0.51719604773517591</c:v>
                </c:pt>
                <c:pt idx="95">
                  <c:v>0.60262509940357578</c:v>
                </c:pt>
                <c:pt idx="96">
                  <c:v>0.64474577060605454</c:v>
                </c:pt>
                <c:pt idx="97">
                  <c:v>0.47586213842073222</c:v>
                </c:pt>
                <c:pt idx="98">
                  <c:v>0.76700914817775023</c:v>
                </c:pt>
                <c:pt idx="99">
                  <c:v>1.5745806695928315</c:v>
                </c:pt>
                <c:pt idx="100">
                  <c:v>3.291292890021591</c:v>
                </c:pt>
                <c:pt idx="101">
                  <c:v>4.6700904904558227</c:v>
                </c:pt>
                <c:pt idx="102">
                  <c:v>2.8399151313617748</c:v>
                </c:pt>
                <c:pt idx="103">
                  <c:v>2.9890835342979623</c:v>
                </c:pt>
                <c:pt idx="104">
                  <c:v>2.4008970107813425</c:v>
                </c:pt>
                <c:pt idx="105">
                  <c:v>2.9855636612728143</c:v>
                </c:pt>
                <c:pt idx="106">
                  <c:v>3.0368038146991347</c:v>
                </c:pt>
                <c:pt idx="107">
                  <c:v>3.0105324136499623</c:v>
                </c:pt>
                <c:pt idx="108">
                  <c:v>3.0638907982409256</c:v>
                </c:pt>
                <c:pt idx="109">
                  <c:v>3.2394528515206722</c:v>
                </c:pt>
                <c:pt idx="110">
                  <c:v>3.2721690169697926</c:v>
                </c:pt>
                <c:pt idx="111">
                  <c:v>3.0545274963742184</c:v>
                </c:pt>
                <c:pt idx="112">
                  <c:v>2.9530762734138816</c:v>
                </c:pt>
                <c:pt idx="113">
                  <c:v>2.8570549839142063</c:v>
                </c:pt>
                <c:pt idx="114">
                  <c:v>2.9652966155304394</c:v>
                </c:pt>
                <c:pt idx="115">
                  <c:v>3.2236782269221673</c:v>
                </c:pt>
                <c:pt idx="116">
                  <c:v>3.1402960750643971</c:v>
                </c:pt>
                <c:pt idx="117">
                  <c:v>3.1138201589850731</c:v>
                </c:pt>
                <c:pt idx="118">
                  <c:v>3.1800683111511852</c:v>
                </c:pt>
                <c:pt idx="119">
                  <c:v>2.9578931462805955</c:v>
                </c:pt>
                <c:pt idx="120">
                  <c:v>3.3404683531034154</c:v>
                </c:pt>
                <c:pt idx="121">
                  <c:v>3.526406311725947</c:v>
                </c:pt>
                <c:pt idx="122">
                  <c:v>3.5665272174536238</c:v>
                </c:pt>
                <c:pt idx="123">
                  <c:v>2.8882507797424335</c:v>
                </c:pt>
                <c:pt idx="124">
                  <c:v>3.156969205331043</c:v>
                </c:pt>
                <c:pt idx="125">
                  <c:v>2.5424248022660958</c:v>
                </c:pt>
                <c:pt idx="126">
                  <c:v>2.743480168657197</c:v>
                </c:pt>
                <c:pt idx="127">
                  <c:v>2.3327127758905424</c:v>
                </c:pt>
                <c:pt idx="128">
                  <c:v>2.6795217309089696</c:v>
                </c:pt>
                <c:pt idx="129">
                  <c:v>2.9502689807336302</c:v>
                </c:pt>
                <c:pt idx="130">
                  <c:v>2.7150416918266429</c:v>
                </c:pt>
                <c:pt idx="131">
                  <c:v>2.5731079670217936</c:v>
                </c:pt>
                <c:pt idx="132">
                  <c:v>2.7885791459646891</c:v>
                </c:pt>
                <c:pt idx="133">
                  <c:v>2.7321790415012477</c:v>
                </c:pt>
                <c:pt idx="134">
                  <c:v>2.9839825657200123</c:v>
                </c:pt>
                <c:pt idx="135">
                  <c:v>2.7043683534861671</c:v>
                </c:pt>
                <c:pt idx="136">
                  <c:v>2.3669543215663733</c:v>
                </c:pt>
                <c:pt idx="137">
                  <c:v>2.5306469678616663</c:v>
                </c:pt>
                <c:pt idx="138">
                  <c:v>2.742421200999547</c:v>
                </c:pt>
                <c:pt idx="139">
                  <c:v>2.8462854713092471</c:v>
                </c:pt>
                <c:pt idx="140">
                  <c:v>2.8758620657990788</c:v>
                </c:pt>
                <c:pt idx="141">
                  <c:v>2.5455928637512977</c:v>
                </c:pt>
                <c:pt idx="142">
                  <c:v>2.5471723078849822</c:v>
                </c:pt>
                <c:pt idx="143">
                  <c:v>2.7695368888395744</c:v>
                </c:pt>
                <c:pt idx="144">
                  <c:v>2.7413803600294901</c:v>
                </c:pt>
                <c:pt idx="145">
                  <c:v>2.6548868440979874</c:v>
                </c:pt>
                <c:pt idx="146">
                  <c:v>2.5098231746730986</c:v>
                </c:pt>
                <c:pt idx="147">
                  <c:v>2.625020192492646</c:v>
                </c:pt>
                <c:pt idx="148">
                  <c:v>2.7511265521421508</c:v>
                </c:pt>
                <c:pt idx="149">
                  <c:v>2.4916705062606508</c:v>
                </c:pt>
                <c:pt idx="150">
                  <c:v>2.5991697747739648</c:v>
                </c:pt>
                <c:pt idx="151">
                  <c:v>2.4139919595551831</c:v>
                </c:pt>
                <c:pt idx="152">
                  <c:v>2.5464246995022393</c:v>
                </c:pt>
                <c:pt idx="153">
                  <c:v>2.6285290149538154</c:v>
                </c:pt>
                <c:pt idx="154">
                  <c:v>2.4595758184150096</c:v>
                </c:pt>
                <c:pt idx="155">
                  <c:v>2.4582650637406251</c:v>
                </c:pt>
                <c:pt idx="156">
                  <c:v>2.5214993454795396</c:v>
                </c:pt>
                <c:pt idx="157">
                  <c:v>2.642436836983189</c:v>
                </c:pt>
                <c:pt idx="158">
                  <c:v>2.8263016716545</c:v>
                </c:pt>
                <c:pt idx="159">
                  <c:v>2.893428253595288</c:v>
                </c:pt>
                <c:pt idx="160">
                  <c:v>2.7265089847999628</c:v>
                </c:pt>
                <c:pt idx="161">
                  <c:v>2.7708737887948995</c:v>
                </c:pt>
                <c:pt idx="162">
                  <c:v>2.8040513965856499</c:v>
                </c:pt>
                <c:pt idx="163">
                  <c:v>2.5731737860522963</c:v>
                </c:pt>
                <c:pt idx="164">
                  <c:v>2.5791674852612769</c:v>
                </c:pt>
                <c:pt idx="165">
                  <c:v>2.4713705502757262</c:v>
                </c:pt>
                <c:pt idx="166">
                  <c:v>2.5088088115405549</c:v>
                </c:pt>
                <c:pt idx="167">
                  <c:v>2.2460185076012058</c:v>
                </c:pt>
                <c:pt idx="168">
                  <c:v>2.2249162065078139</c:v>
                </c:pt>
                <c:pt idx="169">
                  <c:v>2.2525340138891061</c:v>
                </c:pt>
                <c:pt idx="170">
                  <c:v>2.5484172610357425</c:v>
                </c:pt>
                <c:pt idx="171">
                  <c:v>2.8027570897372676</c:v>
                </c:pt>
                <c:pt idx="172">
                  <c:v>2.936173348281502</c:v>
                </c:pt>
                <c:pt idx="173">
                  <c:v>2.8011818062791227</c:v>
                </c:pt>
                <c:pt idx="174">
                  <c:v>2.67802093709017</c:v>
                </c:pt>
                <c:pt idx="175">
                  <c:v>2.3730433073404993</c:v>
                </c:pt>
                <c:pt idx="176">
                  <c:v>2.4095922794054494</c:v>
                </c:pt>
                <c:pt idx="177">
                  <c:v>2.5015920216362177</c:v>
                </c:pt>
                <c:pt idx="178">
                  <c:v>2.612466255733255</c:v>
                </c:pt>
                <c:pt idx="179">
                  <c:v>2.8045683041882508</c:v>
                </c:pt>
                <c:pt idx="180">
                  <c:v>2.8123374078450372</c:v>
                </c:pt>
                <c:pt idx="181">
                  <c:v>2.7835299541183431</c:v>
                </c:pt>
                <c:pt idx="182">
                  <c:v>2.792417769958345</c:v>
                </c:pt>
                <c:pt idx="183">
                  <c:v>2.8281671691995851</c:v>
                </c:pt>
                <c:pt idx="184">
                  <c:v>2.6912210372492686</c:v>
                </c:pt>
                <c:pt idx="185">
                  <c:v>2.5804188667889951</c:v>
                </c:pt>
                <c:pt idx="186">
                  <c:v>2.6136584835259882</c:v>
                </c:pt>
                <c:pt idx="187">
                  <c:v>2.7895002846873727</c:v>
                </c:pt>
                <c:pt idx="188">
                  <c:v>2.7938062438545588</c:v>
                </c:pt>
                <c:pt idx="189">
                  <c:v>2.6512090749928836</c:v>
                </c:pt>
                <c:pt idx="190">
                  <c:v>2.5988617459685628</c:v>
                </c:pt>
                <c:pt idx="191">
                  <c:v>2.7586080654944918</c:v>
                </c:pt>
                <c:pt idx="192">
                  <c:v>2.6337043813406447</c:v>
                </c:pt>
                <c:pt idx="193">
                  <c:v>2.6110623926179057</c:v>
                </c:pt>
                <c:pt idx="194">
                  <c:v>2.4799225302092496</c:v>
                </c:pt>
                <c:pt idx="195">
                  <c:v>2.553779242954723</c:v>
                </c:pt>
                <c:pt idx="196">
                  <c:v>2.5721621166862279</c:v>
                </c:pt>
                <c:pt idx="197">
                  <c:v>2.3104831424538075</c:v>
                </c:pt>
                <c:pt idx="198">
                  <c:v>2.3338293997688484</c:v>
                </c:pt>
                <c:pt idx="199">
                  <c:v>2.4183946811491079</c:v>
                </c:pt>
                <c:pt idx="200">
                  <c:v>2.4790133329450148</c:v>
                </c:pt>
                <c:pt idx="201">
                  <c:v>2.388832383733217</c:v>
                </c:pt>
                <c:pt idx="202">
                  <c:v>2.2805374574753445</c:v>
                </c:pt>
                <c:pt idx="203">
                  <c:v>2.3888793872695975</c:v>
                </c:pt>
                <c:pt idx="204">
                  <c:v>2.6284909933902934</c:v>
                </c:pt>
                <c:pt idx="205">
                  <c:v>2.6847538990591051</c:v>
                </c:pt>
                <c:pt idx="206">
                  <c:v>2.5562470194785232</c:v>
                </c:pt>
                <c:pt idx="207">
                  <c:v>2.5528206085918002</c:v>
                </c:pt>
                <c:pt idx="208">
                  <c:v>2.4782459195445683</c:v>
                </c:pt>
                <c:pt idx="209">
                  <c:v>2.7496632790484261</c:v>
                </c:pt>
                <c:pt idx="210">
                  <c:v>2.5551718274498625</c:v>
                </c:pt>
                <c:pt idx="211">
                  <c:v>2.0020989960944102</c:v>
                </c:pt>
                <c:pt idx="212">
                  <c:v>2.2029512607598942</c:v>
                </c:pt>
                <c:pt idx="213">
                  <c:v>2.3455735123268506</c:v>
                </c:pt>
                <c:pt idx="214">
                  <c:v>2.5043729298490218</c:v>
                </c:pt>
                <c:pt idx="215">
                  <c:v>2.5296777630640706</c:v>
                </c:pt>
                <c:pt idx="216">
                  <c:v>2.4636310466837812</c:v>
                </c:pt>
                <c:pt idx="217">
                  <c:v>2.3119339139589292</c:v>
                </c:pt>
                <c:pt idx="218">
                  <c:v>2.4061262344084446</c:v>
                </c:pt>
                <c:pt idx="219">
                  <c:v>2.4591169645214452</c:v>
                </c:pt>
                <c:pt idx="220">
                  <c:v>2.4452037138312623</c:v>
                </c:pt>
                <c:pt idx="221">
                  <c:v>2.5230546684542889</c:v>
                </c:pt>
                <c:pt idx="222">
                  <c:v>2.5903984271470812</c:v>
                </c:pt>
                <c:pt idx="223">
                  <c:v>2.6057778240520313</c:v>
                </c:pt>
                <c:pt idx="224">
                  <c:v>2.6319820734278867</c:v>
                </c:pt>
                <c:pt idx="225">
                  <c:v>2.5736181551058808</c:v>
                </c:pt>
                <c:pt idx="226">
                  <c:v>2.6205806836372041</c:v>
                </c:pt>
                <c:pt idx="227">
                  <c:v>2.7202270989779351</c:v>
                </c:pt>
                <c:pt idx="228">
                  <c:v>2.741485561712429</c:v>
                </c:pt>
                <c:pt idx="229">
                  <c:v>2.6730902950599735</c:v>
                </c:pt>
                <c:pt idx="230">
                  <c:v>2.6290585328768845</c:v>
                </c:pt>
                <c:pt idx="231">
                  <c:v>2.6079291684819603</c:v>
                </c:pt>
                <c:pt idx="232">
                  <c:v>2.6556420839221557</c:v>
                </c:pt>
                <c:pt idx="233">
                  <c:v>2.6768285984202231</c:v>
                </c:pt>
                <c:pt idx="234">
                  <c:v>2.6732903135057824</c:v>
                </c:pt>
                <c:pt idx="235">
                  <c:v>2.6925221143726659</c:v>
                </c:pt>
                <c:pt idx="236">
                  <c:v>2.7613174507283418</c:v>
                </c:pt>
                <c:pt idx="237">
                  <c:v>2.7309818690385468</c:v>
                </c:pt>
                <c:pt idx="238">
                  <c:v>2.6121921524026646</c:v>
                </c:pt>
                <c:pt idx="239">
                  <c:v>2.4990896130055775</c:v>
                </c:pt>
                <c:pt idx="240">
                  <c:v>2.4712461714323926</c:v>
                </c:pt>
                <c:pt idx="241">
                  <c:v>2.4993448477350459</c:v>
                </c:pt>
                <c:pt idx="242">
                  <c:v>2.4773920655704522</c:v>
                </c:pt>
                <c:pt idx="243">
                  <c:v>2.4006891216099731</c:v>
                </c:pt>
                <c:pt idx="244">
                  <c:v>2.3788651234661948</c:v>
                </c:pt>
                <c:pt idx="245">
                  <c:v>2.4228937577802578</c:v>
                </c:pt>
                <c:pt idx="246">
                  <c:v>2.4530138589617323</c:v>
                </c:pt>
                <c:pt idx="247">
                  <c:v>2.5317864169682847</c:v>
                </c:pt>
                <c:pt idx="248">
                  <c:v>2.5439238967738977</c:v>
                </c:pt>
                <c:pt idx="249">
                  <c:v>2.7501358769606474</c:v>
                </c:pt>
                <c:pt idx="250">
                  <c:v>2.4478119353721408</c:v>
                </c:pt>
                <c:pt idx="251">
                  <c:v>2.5221343506025065</c:v>
                </c:pt>
                <c:pt idx="252">
                  <c:v>2.6206817004082539</c:v>
                </c:pt>
                <c:pt idx="253">
                  <c:v>2.6233351773539439</c:v>
                </c:pt>
                <c:pt idx="254">
                  <c:v>2.7211931094406676</c:v>
                </c:pt>
                <c:pt idx="255">
                  <c:v>2.80088263701766</c:v>
                </c:pt>
                <c:pt idx="256">
                  <c:v>2.8339066503322368</c:v>
                </c:pt>
                <c:pt idx="257">
                  <c:v>2.8671700149300436</c:v>
                </c:pt>
                <c:pt idx="258">
                  <c:v>2.8044957495214398</c:v>
                </c:pt>
                <c:pt idx="259">
                  <c:v>2.7226464399416086</c:v>
                </c:pt>
                <c:pt idx="260">
                  <c:v>2.6497775701741744</c:v>
                </c:pt>
                <c:pt idx="261">
                  <c:v>2.6135525327456741</c:v>
                </c:pt>
                <c:pt idx="262">
                  <c:v>2.6048311663618651</c:v>
                </c:pt>
                <c:pt idx="263">
                  <c:v>2.6669596484025613</c:v>
                </c:pt>
                <c:pt idx="264">
                  <c:v>2.5884605163470864</c:v>
                </c:pt>
                <c:pt idx="265">
                  <c:v>2.5235440801066926</c:v>
                </c:pt>
                <c:pt idx="266">
                  <c:v>2.4851727744090915</c:v>
                </c:pt>
                <c:pt idx="267">
                  <c:v>2.4775566793135515</c:v>
                </c:pt>
                <c:pt idx="268">
                  <c:v>2.4398755456794645</c:v>
                </c:pt>
                <c:pt idx="269">
                  <c:v>2.4013614110082275</c:v>
                </c:pt>
                <c:pt idx="270">
                  <c:v>2.3512175605296894</c:v>
                </c:pt>
                <c:pt idx="271">
                  <c:v>2.3561350504827652</c:v>
                </c:pt>
                <c:pt idx="272">
                  <c:v>2.3724625593933837</c:v>
                </c:pt>
                <c:pt idx="273">
                  <c:v>2.3263512136282904</c:v>
                </c:pt>
                <c:pt idx="274">
                  <c:v>2.3164560623372314</c:v>
                </c:pt>
                <c:pt idx="275">
                  <c:v>2.2871955596420199</c:v>
                </c:pt>
                <c:pt idx="276">
                  <c:v>2.2890648625813634</c:v>
                </c:pt>
                <c:pt idx="277">
                  <c:v>2.2787206099038024</c:v>
                </c:pt>
                <c:pt idx="278">
                  <c:v>2.2380301850827933</c:v>
                </c:pt>
                <c:pt idx="279">
                  <c:v>2.2156992217176676</c:v>
                </c:pt>
                <c:pt idx="280">
                  <c:v>2.1555051493559603</c:v>
                </c:pt>
                <c:pt idx="281">
                  <c:v>2.1756493645649457</c:v>
                </c:pt>
                <c:pt idx="282">
                  <c:v>2.1474578717719242</c:v>
                </c:pt>
                <c:pt idx="283">
                  <c:v>2.1363733267885898</c:v>
                </c:pt>
                <c:pt idx="284">
                  <c:v>2.0643179933444569</c:v>
                </c:pt>
                <c:pt idx="285">
                  <c:v>2.0237991108966651</c:v>
                </c:pt>
                <c:pt idx="286">
                  <c:v>2.0267785409140306</c:v>
                </c:pt>
                <c:pt idx="287">
                  <c:v>2.0886708057415966</c:v>
                </c:pt>
                <c:pt idx="288">
                  <c:v>2.0936558363267395</c:v>
                </c:pt>
                <c:pt idx="289">
                  <c:v>2.1456330496373366</c:v>
                </c:pt>
                <c:pt idx="290">
                  <c:v>2.1574001323497103</c:v>
                </c:pt>
                <c:pt idx="291">
                  <c:v>2.0944885628653687</c:v>
                </c:pt>
                <c:pt idx="292">
                  <c:v>2.0328505978463465</c:v>
                </c:pt>
                <c:pt idx="293">
                  <c:v>1.9415741520848171</c:v>
                </c:pt>
                <c:pt idx="294">
                  <c:v>1.8761925518530138</c:v>
                </c:pt>
                <c:pt idx="295">
                  <c:v>2.1153354434456282</c:v>
                </c:pt>
                <c:pt idx="296">
                  <c:v>1.6633160477351923</c:v>
                </c:pt>
                <c:pt idx="297">
                  <c:v>1.8547050010469837</c:v>
                </c:pt>
                <c:pt idx="298">
                  <c:v>1.8580546354980143</c:v>
                </c:pt>
                <c:pt idx="299">
                  <c:v>2.3093722852824698</c:v>
                </c:pt>
                <c:pt idx="300">
                  <c:v>2.2595096516067446</c:v>
                </c:pt>
                <c:pt idx="301">
                  <c:v>1.9568599807029665</c:v>
                </c:pt>
                <c:pt idx="302">
                  <c:v>3.0685119488078461</c:v>
                </c:pt>
                <c:pt idx="303">
                  <c:v>1.3565593209842097</c:v>
                </c:pt>
                <c:pt idx="304">
                  <c:v>2.7629470155779412</c:v>
                </c:pt>
                <c:pt idx="305">
                  <c:v>2.5357410504312541</c:v>
                </c:pt>
                <c:pt idx="306">
                  <c:v>3.0227791838118514</c:v>
                </c:pt>
                <c:pt idx="307">
                  <c:v>3.3085692028972282</c:v>
                </c:pt>
                <c:pt idx="308">
                  <c:v>3.3282145094020423</c:v>
                </c:pt>
                <c:pt idx="309">
                  <c:v>3.7608565128104412</c:v>
                </c:pt>
                <c:pt idx="310">
                  <c:v>3.6722313365797747</c:v>
                </c:pt>
                <c:pt idx="311">
                  <c:v>3.6422598870527123</c:v>
                </c:pt>
                <c:pt idx="312">
                  <c:v>3.2197621277298749</c:v>
                </c:pt>
                <c:pt idx="313">
                  <c:v>3.2020284095474971</c:v>
                </c:pt>
                <c:pt idx="314">
                  <c:v>3.2972419231930603</c:v>
                </c:pt>
                <c:pt idx="315">
                  <c:v>3.4248285677647226</c:v>
                </c:pt>
                <c:pt idx="316">
                  <c:v>3.6851403847611026</c:v>
                </c:pt>
                <c:pt idx="317">
                  <c:v>3.6145589714672854</c:v>
                </c:pt>
                <c:pt idx="318">
                  <c:v>4.0303652339987073</c:v>
                </c:pt>
                <c:pt idx="319">
                  <c:v>3.4247177177432517</c:v>
                </c:pt>
                <c:pt idx="320">
                  <c:v>3.0780109977965933</c:v>
                </c:pt>
                <c:pt idx="321">
                  <c:v>3.1912302709289957</c:v>
                </c:pt>
                <c:pt idx="322">
                  <c:v>3.3657089449272641</c:v>
                </c:pt>
                <c:pt idx="323">
                  <c:v>3.3215974917016222</c:v>
                </c:pt>
                <c:pt idx="324">
                  <c:v>3.5372111493458065</c:v>
                </c:pt>
                <c:pt idx="325">
                  <c:v>3.6672535255638157</c:v>
                </c:pt>
                <c:pt idx="326">
                  <c:v>3.9925343518155061</c:v>
                </c:pt>
                <c:pt idx="327">
                  <c:v>3.9501424988605565</c:v>
                </c:pt>
                <c:pt idx="328">
                  <c:v>4.3243783058592919</c:v>
                </c:pt>
                <c:pt idx="329">
                  <c:v>3.6906968888908271</c:v>
                </c:pt>
                <c:pt idx="330">
                  <c:v>3.9184332015190968</c:v>
                </c:pt>
                <c:pt idx="331">
                  <c:v>3.9509517883780267</c:v>
                </c:pt>
                <c:pt idx="332">
                  <c:v>3.9387958258984233</c:v>
                </c:pt>
                <c:pt idx="333">
                  <c:v>4.2476023300862957</c:v>
                </c:pt>
                <c:pt idx="334">
                  <c:v>4.3822263405496029</c:v>
                </c:pt>
                <c:pt idx="335">
                  <c:v>4.2283329979638173</c:v>
                </c:pt>
                <c:pt idx="336">
                  <c:v>4.2766082741237748</c:v>
                </c:pt>
                <c:pt idx="337">
                  <c:v>4.1693726892436844</c:v>
                </c:pt>
                <c:pt idx="338">
                  <c:v>4.0184527169514146</c:v>
                </c:pt>
                <c:pt idx="339">
                  <c:v>4.0003482810478923</c:v>
                </c:pt>
                <c:pt idx="340">
                  <c:v>3.9474609465064918</c:v>
                </c:pt>
                <c:pt idx="341">
                  <c:v>3.9991992027743133</c:v>
                </c:pt>
                <c:pt idx="342">
                  <c:v>3.7795555972061772</c:v>
                </c:pt>
                <c:pt idx="343">
                  <c:v>3.8059675712126624</c:v>
                </c:pt>
                <c:pt idx="344">
                  <c:v>3.7724321606912219</c:v>
                </c:pt>
                <c:pt idx="345">
                  <c:v>3.8649833199983488</c:v>
                </c:pt>
                <c:pt idx="346">
                  <c:v>4.0388482335949885</c:v>
                </c:pt>
                <c:pt idx="347">
                  <c:v>3.9047903060243869</c:v>
                </c:pt>
                <c:pt idx="348">
                  <c:v>3.7559177750526334</c:v>
                </c:pt>
                <c:pt idx="349">
                  <c:v>3.5419894130835612</c:v>
                </c:pt>
                <c:pt idx="350">
                  <c:v>3.6292066689113751</c:v>
                </c:pt>
                <c:pt idx="351">
                  <c:v>3.6195943473936771</c:v>
                </c:pt>
                <c:pt idx="352">
                  <c:v>4.0608425835752939</c:v>
                </c:pt>
                <c:pt idx="353">
                  <c:v>3.7132385051111725</c:v>
                </c:pt>
                <c:pt idx="354">
                  <c:v>3.3799527987984601</c:v>
                </c:pt>
                <c:pt idx="355">
                  <c:v>3.9995070727934019</c:v>
                </c:pt>
                <c:pt idx="356">
                  <c:v>3.8160067853917332</c:v>
                </c:pt>
                <c:pt idx="357">
                  <c:v>3.7091221333510109</c:v>
                </c:pt>
                <c:pt idx="358">
                  <c:v>3.3307828798155534</c:v>
                </c:pt>
                <c:pt idx="359">
                  <c:v>3.0216450184645227</c:v>
                </c:pt>
                <c:pt idx="360">
                  <c:v>2.8585763514136495</c:v>
                </c:pt>
                <c:pt idx="361">
                  <c:v>2.9413599999914468</c:v>
                </c:pt>
                <c:pt idx="362">
                  <c:v>2.9353146555949703</c:v>
                </c:pt>
                <c:pt idx="363">
                  <c:v>3.0891072523661864</c:v>
                </c:pt>
                <c:pt idx="364">
                  <c:v>3.0124729710984628</c:v>
                </c:pt>
                <c:pt idx="365">
                  <c:v>2.8565512875141272</c:v>
                </c:pt>
                <c:pt idx="366">
                  <c:v>3.0112577511444449</c:v>
                </c:pt>
                <c:pt idx="367">
                  <c:v>2.861918510553608</c:v>
                </c:pt>
                <c:pt idx="368">
                  <c:v>2.7802927414855345</c:v>
                </c:pt>
                <c:pt idx="369">
                  <c:v>2.7551894785953839</c:v>
                </c:pt>
                <c:pt idx="370">
                  <c:v>2.6804676515004742</c:v>
                </c:pt>
                <c:pt idx="371">
                  <c:v>2.5932970097533929</c:v>
                </c:pt>
                <c:pt idx="372">
                  <c:v>2.5076946338342951</c:v>
                </c:pt>
                <c:pt idx="373">
                  <c:v>2.7528814579296235</c:v>
                </c:pt>
                <c:pt idx="374">
                  <c:v>2.7342879183050006</c:v>
                </c:pt>
                <c:pt idx="375">
                  <c:v>2.6781124115894182</c:v>
                </c:pt>
                <c:pt idx="376">
                  <c:v>2.6406365847858519</c:v>
                </c:pt>
                <c:pt idx="377">
                  <c:v>2.5686349786733431</c:v>
                </c:pt>
                <c:pt idx="378">
                  <c:v>2.7310714603571999</c:v>
                </c:pt>
                <c:pt idx="379">
                  <c:v>2.6609250459114175</c:v>
                </c:pt>
                <c:pt idx="380">
                  <c:v>2.5679023356736197</c:v>
                </c:pt>
                <c:pt idx="381">
                  <c:v>2.4660198025879758</c:v>
                </c:pt>
                <c:pt idx="382">
                  <c:v>2.4213396636199933</c:v>
                </c:pt>
                <c:pt idx="383">
                  <c:v>2.3791258817270808</c:v>
                </c:pt>
                <c:pt idx="384">
                  <c:v>2.3141980561284066</c:v>
                </c:pt>
                <c:pt idx="385">
                  <c:v>2.2785132464475129</c:v>
                </c:pt>
                <c:pt idx="386">
                  <c:v>2.2750258555433827</c:v>
                </c:pt>
                <c:pt idx="387">
                  <c:v>2.2990595957800486</c:v>
                </c:pt>
                <c:pt idx="388">
                  <c:v>2.2569500312985702</c:v>
                </c:pt>
                <c:pt idx="389">
                  <c:v>2.2605443119411968</c:v>
                </c:pt>
                <c:pt idx="390">
                  <c:v>2.1874944613682938</c:v>
                </c:pt>
                <c:pt idx="391">
                  <c:v>2.266117790101676</c:v>
                </c:pt>
                <c:pt idx="392">
                  <c:v>2.3561918210312864</c:v>
                </c:pt>
                <c:pt idx="393">
                  <c:v>2.471416044717389</c:v>
                </c:pt>
                <c:pt idx="394">
                  <c:v>2.4267789912493543</c:v>
                </c:pt>
                <c:pt idx="395">
                  <c:v>2.2490407489053155</c:v>
                </c:pt>
                <c:pt idx="396">
                  <c:v>2.2170902037212037</c:v>
                </c:pt>
                <c:pt idx="397">
                  <c:v>2.387755701115176</c:v>
                </c:pt>
                <c:pt idx="398">
                  <c:v>2.311804991094951</c:v>
                </c:pt>
                <c:pt idx="399">
                  <c:v>1.6257524202628511</c:v>
                </c:pt>
                <c:pt idx="400">
                  <c:v>1.6764056114556452</c:v>
                </c:pt>
                <c:pt idx="401">
                  <c:v>2.0424577861516293</c:v>
                </c:pt>
                <c:pt idx="402">
                  <c:v>1.8658353035894564</c:v>
                </c:pt>
                <c:pt idx="403">
                  <c:v>1.5711342138823112</c:v>
                </c:pt>
                <c:pt idx="404">
                  <c:v>1.4758535830153814</c:v>
                </c:pt>
                <c:pt idx="405">
                  <c:v>1.3878971122389985</c:v>
                </c:pt>
                <c:pt idx="406">
                  <c:v>1.624193506148141</c:v>
                </c:pt>
                <c:pt idx="407">
                  <c:v>1.427355533891334</c:v>
                </c:pt>
                <c:pt idx="408">
                  <c:v>1.7759083344023163</c:v>
                </c:pt>
                <c:pt idx="409">
                  <c:v>1.9920823763246616</c:v>
                </c:pt>
                <c:pt idx="410">
                  <c:v>2.2607860137854972</c:v>
                </c:pt>
                <c:pt idx="411">
                  <c:v>2.4645434588089854</c:v>
                </c:pt>
                <c:pt idx="412">
                  <c:v>2.4323046709226448</c:v>
                </c:pt>
                <c:pt idx="413">
                  <c:v>2.2879478800751234</c:v>
                </c:pt>
                <c:pt idx="414">
                  <c:v>2.116862320040878</c:v>
                </c:pt>
                <c:pt idx="415">
                  <c:v>2.144866317049376</c:v>
                </c:pt>
                <c:pt idx="416">
                  <c:v>1.6830353993413056</c:v>
                </c:pt>
                <c:pt idx="417">
                  <c:v>1.7303476312717847</c:v>
                </c:pt>
                <c:pt idx="418">
                  <c:v>1.5617083892441608</c:v>
                </c:pt>
                <c:pt idx="419">
                  <c:v>1.5184870104725179</c:v>
                </c:pt>
                <c:pt idx="420">
                  <c:v>1.6445800313660937</c:v>
                </c:pt>
                <c:pt idx="421">
                  <c:v>1.8632100739105089</c:v>
                </c:pt>
                <c:pt idx="422">
                  <c:v>1.8519639368917045</c:v>
                </c:pt>
                <c:pt idx="423">
                  <c:v>2.0914669473795318</c:v>
                </c:pt>
                <c:pt idx="424">
                  <c:v>1.8600084176307454</c:v>
                </c:pt>
                <c:pt idx="425">
                  <c:v>1.7200968587251331</c:v>
                </c:pt>
                <c:pt idx="426">
                  <c:v>1.5925518731360468</c:v>
                </c:pt>
                <c:pt idx="427">
                  <c:v>1.2490525346222885</c:v>
                </c:pt>
                <c:pt idx="428">
                  <c:v>1.4057935756648043</c:v>
                </c:pt>
                <c:pt idx="429">
                  <c:v>1.7674532238950234</c:v>
                </c:pt>
                <c:pt idx="430">
                  <c:v>1.7387187362444556</c:v>
                </c:pt>
                <c:pt idx="431">
                  <c:v>1.5194054440522238</c:v>
                </c:pt>
                <c:pt idx="432">
                  <c:v>1.500410037482425</c:v>
                </c:pt>
                <c:pt idx="433">
                  <c:v>1.5012680525111786</c:v>
                </c:pt>
                <c:pt idx="434">
                  <c:v>1.3646609731886876</c:v>
                </c:pt>
                <c:pt idx="435">
                  <c:v>1.3395218289321376</c:v>
                </c:pt>
                <c:pt idx="436">
                  <c:v>1.0389837465435021</c:v>
                </c:pt>
                <c:pt idx="437">
                  <c:v>1.0641621495551712</c:v>
                </c:pt>
                <c:pt idx="438">
                  <c:v>1.1782276415809847</c:v>
                </c:pt>
                <c:pt idx="439">
                  <c:v>1.3576273223254682</c:v>
                </c:pt>
                <c:pt idx="440">
                  <c:v>1.3772020721905016</c:v>
                </c:pt>
                <c:pt idx="441">
                  <c:v>0.96183247633018498</c:v>
                </c:pt>
                <c:pt idx="442">
                  <c:v>1.141612134483549</c:v>
                </c:pt>
                <c:pt idx="443">
                  <c:v>1.7013177201312493</c:v>
                </c:pt>
                <c:pt idx="444">
                  <c:v>1.6965766604388057</c:v>
                </c:pt>
                <c:pt idx="445">
                  <c:v>1.4760623645567479</c:v>
                </c:pt>
                <c:pt idx="446">
                  <c:v>2.1636840359161611</c:v>
                </c:pt>
                <c:pt idx="447">
                  <c:v>1.7111943934649492</c:v>
                </c:pt>
                <c:pt idx="448">
                  <c:v>1.6015769059998648</c:v>
                </c:pt>
                <c:pt idx="449">
                  <c:v>1.5634068240993924</c:v>
                </c:pt>
                <c:pt idx="450">
                  <c:v>1.4278570868448845</c:v>
                </c:pt>
                <c:pt idx="451">
                  <c:v>1.4653924932017215</c:v>
                </c:pt>
                <c:pt idx="452">
                  <c:v>3.0602009958469272</c:v>
                </c:pt>
                <c:pt idx="453">
                  <c:v>2.3576403795624068</c:v>
                </c:pt>
                <c:pt idx="454">
                  <c:v>1.7658192274522564</c:v>
                </c:pt>
                <c:pt idx="455">
                  <c:v>3.0523603296321675</c:v>
                </c:pt>
                <c:pt idx="456">
                  <c:v>0.75885772521181705</c:v>
                </c:pt>
                <c:pt idx="457">
                  <c:v>2.345202575806324</c:v>
                </c:pt>
              </c:numCache>
            </c:numRef>
          </c:xVal>
          <c:yVal>
            <c:numRef>
              <c:f>'016C'!$P$14:$P$817</c:f>
              <c:numCache>
                <c:formatCode>0.0</c:formatCode>
                <c:ptCount val="804"/>
                <c:pt idx="0">
                  <c:v>2.5120052739081578</c:v>
                </c:pt>
                <c:pt idx="1">
                  <c:v>2.8936889638411301</c:v>
                </c:pt>
                <c:pt idx="2">
                  <c:v>4.7678163445035464</c:v>
                </c:pt>
                <c:pt idx="3">
                  <c:v>4.3239605681633586</c:v>
                </c:pt>
                <c:pt idx="4">
                  <c:v>3.7337912180280628</c:v>
                </c:pt>
                <c:pt idx="5">
                  <c:v>2.37334436211512</c:v>
                </c:pt>
                <c:pt idx="6">
                  <c:v>2.2337792232208593</c:v>
                </c:pt>
                <c:pt idx="7">
                  <c:v>2.5194513556430977</c:v>
                </c:pt>
                <c:pt idx="8">
                  <c:v>2.2449328288897319</c:v>
                </c:pt>
                <c:pt idx="9">
                  <c:v>1.9209081459994777</c:v>
                </c:pt>
                <c:pt idx="10">
                  <c:v>1.6912938342203008</c:v>
                </c:pt>
                <c:pt idx="11">
                  <c:v>1.55368338090043</c:v>
                </c:pt>
                <c:pt idx="12">
                  <c:v>1.4928222302369676</c:v>
                </c:pt>
                <c:pt idx="13">
                  <c:v>1.657813282879576</c:v>
                </c:pt>
                <c:pt idx="14">
                  <c:v>1.4843747393909597</c:v>
                </c:pt>
                <c:pt idx="15">
                  <c:v>2.9165073198478346</c:v>
                </c:pt>
                <c:pt idx="16">
                  <c:v>2.6025754013345499</c:v>
                </c:pt>
                <c:pt idx="17">
                  <c:v>2.2790369373697801</c:v>
                </c:pt>
                <c:pt idx="18">
                  <c:v>1.18342820224246</c:v>
                </c:pt>
                <c:pt idx="19">
                  <c:v>1.2370401561548523</c:v>
                </c:pt>
                <c:pt idx="20">
                  <c:v>1.0639110247097257</c:v>
                </c:pt>
                <c:pt idx="21">
                  <c:v>3.286487019953273</c:v>
                </c:pt>
                <c:pt idx="22">
                  <c:v>2.3280663406857509</c:v>
                </c:pt>
                <c:pt idx="23">
                  <c:v>1.0291975582473261</c:v>
                </c:pt>
                <c:pt idx="24">
                  <c:v>0.59240390354661199</c:v>
                </c:pt>
                <c:pt idx="25">
                  <c:v>0.75689892739128051</c:v>
                </c:pt>
                <c:pt idx="26">
                  <c:v>0.7862637564947893</c:v>
                </c:pt>
                <c:pt idx="27">
                  <c:v>0.76991396755194574</c:v>
                </c:pt>
                <c:pt idx="28">
                  <c:v>0.56136437129495576</c:v>
                </c:pt>
                <c:pt idx="29">
                  <c:v>0.42794811919158599</c:v>
                </c:pt>
                <c:pt idx="30">
                  <c:v>0.65196346998144961</c:v>
                </c:pt>
                <c:pt idx="31">
                  <c:v>1.584496369372336</c:v>
                </c:pt>
                <c:pt idx="32">
                  <c:v>0.47117751642837102</c:v>
                </c:pt>
                <c:pt idx="33">
                  <c:v>0.69998142513538431</c:v>
                </c:pt>
                <c:pt idx="34">
                  <c:v>4.2870757968085922</c:v>
                </c:pt>
                <c:pt idx="35">
                  <c:v>7.3204281128573143</c:v>
                </c:pt>
                <c:pt idx="36">
                  <c:v>0.75367197261631758</c:v>
                </c:pt>
                <c:pt idx="37">
                  <c:v>1.7590104116669119</c:v>
                </c:pt>
                <c:pt idx="38">
                  <c:v>0.59909290626656364</c:v>
                </c:pt>
                <c:pt idx="39">
                  <c:v>2.978934233759305</c:v>
                </c:pt>
                <c:pt idx="40">
                  <c:v>1.1009566849504921</c:v>
                </c:pt>
                <c:pt idx="41">
                  <c:v>0.45075113014869772</c:v>
                </c:pt>
                <c:pt idx="42">
                  <c:v>0.60261911944479174</c:v>
                </c:pt>
                <c:pt idx="43">
                  <c:v>0.98452866562179642</c:v>
                </c:pt>
                <c:pt idx="44">
                  <c:v>0.94924080597142857</c:v>
                </c:pt>
                <c:pt idx="45">
                  <c:v>1.1080238834101397</c:v>
                </c:pt>
                <c:pt idx="46">
                  <c:v>7.1259786362608324</c:v>
                </c:pt>
                <c:pt idx="47">
                  <c:v>15.865819846068886</c:v>
                </c:pt>
                <c:pt idx="48">
                  <c:v>2.8121359873964309</c:v>
                </c:pt>
                <c:pt idx="49">
                  <c:v>2.1796505894622502</c:v>
                </c:pt>
                <c:pt idx="50">
                  <c:v>1.0931081692680389</c:v>
                </c:pt>
                <c:pt idx="51">
                  <c:v>2.8167868633319126</c:v>
                </c:pt>
                <c:pt idx="52">
                  <c:v>1.7511668582152535</c:v>
                </c:pt>
                <c:pt idx="53">
                  <c:v>0.75573445219792257</c:v>
                </c:pt>
                <c:pt idx="54">
                  <c:v>0.78571314315761487</c:v>
                </c:pt>
                <c:pt idx="55">
                  <c:v>1.0896455483765879</c:v>
                </c:pt>
                <c:pt idx="56">
                  <c:v>1.7361577784013607</c:v>
                </c:pt>
                <c:pt idx="57">
                  <c:v>1.4345092051343138</c:v>
                </c:pt>
                <c:pt idx="58">
                  <c:v>1.549404707170241</c:v>
                </c:pt>
                <c:pt idx="59">
                  <c:v>1.9154458356882857</c:v>
                </c:pt>
                <c:pt idx="60">
                  <c:v>1.86323852695945</c:v>
                </c:pt>
                <c:pt idx="61">
                  <c:v>1.9113744297608843</c:v>
                </c:pt>
                <c:pt idx="62">
                  <c:v>1.880762142610962</c:v>
                </c:pt>
                <c:pt idx="63">
                  <c:v>1.9416331031467589</c:v>
                </c:pt>
                <c:pt idx="64">
                  <c:v>1.7090474662217872</c:v>
                </c:pt>
                <c:pt idx="65">
                  <c:v>1.6309279102298646</c:v>
                </c:pt>
                <c:pt idx="66">
                  <c:v>1.4651608463631351</c:v>
                </c:pt>
                <c:pt idx="67">
                  <c:v>1.3118636299078374</c:v>
                </c:pt>
                <c:pt idx="68">
                  <c:v>1.2728578635048005</c:v>
                </c:pt>
                <c:pt idx="69">
                  <c:v>1.1495000985194923</c:v>
                </c:pt>
                <c:pt idx="70">
                  <c:v>1.0980244847050233</c:v>
                </c:pt>
                <c:pt idx="71">
                  <c:v>1.2021985884046678</c:v>
                </c:pt>
                <c:pt idx="72">
                  <c:v>1.1445101517447622</c:v>
                </c:pt>
                <c:pt idx="73">
                  <c:v>1.1173898005142207</c:v>
                </c:pt>
                <c:pt idx="74">
                  <c:v>1.1667731613620087</c:v>
                </c:pt>
                <c:pt idx="75">
                  <c:v>1.1397412135724641</c:v>
                </c:pt>
                <c:pt idx="76">
                  <c:v>1.1318683450929365</c:v>
                </c:pt>
                <c:pt idx="77">
                  <c:v>1.2198350748835673</c:v>
                </c:pt>
                <c:pt idx="78">
                  <c:v>2.8109226920196084</c:v>
                </c:pt>
                <c:pt idx="79">
                  <c:v>3.0538369886165495</c:v>
                </c:pt>
                <c:pt idx="80">
                  <c:v>4.0271830773093722</c:v>
                </c:pt>
                <c:pt idx="81">
                  <c:v>2.650155613978638</c:v>
                </c:pt>
                <c:pt idx="82">
                  <c:v>2.1566755046754884</c:v>
                </c:pt>
                <c:pt idx="83">
                  <c:v>4.834624649332369</c:v>
                </c:pt>
                <c:pt idx="84">
                  <c:v>2.0859720278548575</c:v>
                </c:pt>
                <c:pt idx="85">
                  <c:v>2.0735610396779189</c:v>
                </c:pt>
                <c:pt idx="86">
                  <c:v>2.566653143369038</c:v>
                </c:pt>
                <c:pt idx="87">
                  <c:v>1.7219052046559935</c:v>
                </c:pt>
                <c:pt idx="88">
                  <c:v>2.5336833929294436</c:v>
                </c:pt>
                <c:pt idx="89">
                  <c:v>4.1650586263629776</c:v>
                </c:pt>
                <c:pt idx="90">
                  <c:v>11.930497410060017</c:v>
                </c:pt>
                <c:pt idx="91">
                  <c:v>21.135696052115378</c:v>
                </c:pt>
                <c:pt idx="92">
                  <c:v>20.190290527597778</c:v>
                </c:pt>
                <c:pt idx="93">
                  <c:v>22.260797030098335</c:v>
                </c:pt>
                <c:pt idx="94">
                  <c:v>32.476024341218668</c:v>
                </c:pt>
                <c:pt idx="95">
                  <c:v>32.145005976617263</c:v>
                </c:pt>
                <c:pt idx="96">
                  <c:v>29.355093300991285</c:v>
                </c:pt>
                <c:pt idx="97">
                  <c:v>26.791961064801733</c:v>
                </c:pt>
                <c:pt idx="98">
                  <c:v>20.779629740326744</c:v>
                </c:pt>
                <c:pt idx="99">
                  <c:v>14.097025279943642</c:v>
                </c:pt>
                <c:pt idx="100">
                  <c:v>6.233988753618096</c:v>
                </c:pt>
                <c:pt idx="101">
                  <c:v>3.6274600085929007</c:v>
                </c:pt>
                <c:pt idx="102">
                  <c:v>2.9450803343204845</c:v>
                </c:pt>
                <c:pt idx="103">
                  <c:v>2.1567438300145492</c:v>
                </c:pt>
                <c:pt idx="104">
                  <c:v>2.1867127111017854</c:v>
                </c:pt>
                <c:pt idx="105">
                  <c:v>2.0102978802365183</c:v>
                </c:pt>
                <c:pt idx="106">
                  <c:v>1.9557477657319455</c:v>
                </c:pt>
                <c:pt idx="107">
                  <c:v>1.9728145920752214</c:v>
                </c:pt>
                <c:pt idx="108">
                  <c:v>2.0611447455022964</c:v>
                </c:pt>
                <c:pt idx="109">
                  <c:v>2.0442055620897213</c:v>
                </c:pt>
                <c:pt idx="110">
                  <c:v>2.0295108565501128</c:v>
                </c:pt>
                <c:pt idx="111">
                  <c:v>2.0592587290348563</c:v>
                </c:pt>
                <c:pt idx="112">
                  <c:v>2.0939375744706408</c:v>
                </c:pt>
                <c:pt idx="113">
                  <c:v>2.0963342772499551</c:v>
                </c:pt>
                <c:pt idx="114">
                  <c:v>2.1085487242107916</c:v>
                </c:pt>
                <c:pt idx="115">
                  <c:v>2.1183418864166668</c:v>
                </c:pt>
                <c:pt idx="116">
                  <c:v>2.1227178567460179</c:v>
                </c:pt>
                <c:pt idx="117">
                  <c:v>2.0743707552144861</c:v>
                </c:pt>
                <c:pt idx="118">
                  <c:v>2.2242250851124403</c:v>
                </c:pt>
                <c:pt idx="119">
                  <c:v>2.4336537535485445</c:v>
                </c:pt>
                <c:pt idx="120">
                  <c:v>2.2487079906270675</c:v>
                </c:pt>
                <c:pt idx="121">
                  <c:v>2.2385120507059106</c:v>
                </c:pt>
                <c:pt idx="122">
                  <c:v>2.3169704483585694</c:v>
                </c:pt>
                <c:pt idx="123">
                  <c:v>2.6268210364827409</c:v>
                </c:pt>
                <c:pt idx="124">
                  <c:v>2.2206544410352014</c:v>
                </c:pt>
                <c:pt idx="125">
                  <c:v>2.5134676324334055</c:v>
                </c:pt>
                <c:pt idx="126">
                  <c:v>2.3315522830707898</c:v>
                </c:pt>
                <c:pt idx="127">
                  <c:v>2.4064009117458238</c:v>
                </c:pt>
                <c:pt idx="128">
                  <c:v>2.2960188328422824</c:v>
                </c:pt>
                <c:pt idx="129">
                  <c:v>2.2615658436505903</c:v>
                </c:pt>
                <c:pt idx="130">
                  <c:v>2.3213611907911722</c:v>
                </c:pt>
                <c:pt idx="131">
                  <c:v>2.3398424721903996</c:v>
                </c:pt>
                <c:pt idx="132">
                  <c:v>2.2668847076243446</c:v>
                </c:pt>
                <c:pt idx="133">
                  <c:v>2.3136797867075733</c:v>
                </c:pt>
                <c:pt idx="134">
                  <c:v>2.3325932754393293</c:v>
                </c:pt>
                <c:pt idx="135">
                  <c:v>2.4834200431883109</c:v>
                </c:pt>
                <c:pt idx="136">
                  <c:v>2.7103870993791785</c:v>
                </c:pt>
                <c:pt idx="137">
                  <c:v>2.4954576832671531</c:v>
                </c:pt>
                <c:pt idx="138">
                  <c:v>2.3895645601096072</c:v>
                </c:pt>
                <c:pt idx="139">
                  <c:v>2.359595564433115</c:v>
                </c:pt>
                <c:pt idx="140">
                  <c:v>2.4943573733069746</c:v>
                </c:pt>
                <c:pt idx="141">
                  <c:v>2.7072289283003612</c:v>
                </c:pt>
                <c:pt idx="142">
                  <c:v>2.6588180053035395</c:v>
                </c:pt>
                <c:pt idx="143">
                  <c:v>2.5788075852025778</c:v>
                </c:pt>
                <c:pt idx="144">
                  <c:v>2.6052943402428888</c:v>
                </c:pt>
                <c:pt idx="145">
                  <c:v>2.5721821747694031</c:v>
                </c:pt>
                <c:pt idx="146">
                  <c:v>2.5286432508998122</c:v>
                </c:pt>
                <c:pt idx="147">
                  <c:v>2.4534754003088932</c:v>
                </c:pt>
                <c:pt idx="148">
                  <c:v>2.4412117893967018</c:v>
                </c:pt>
                <c:pt idx="149">
                  <c:v>2.5998672239047131</c:v>
                </c:pt>
                <c:pt idx="150">
                  <c:v>2.5260845133417549</c:v>
                </c:pt>
                <c:pt idx="151">
                  <c:v>2.6108589093841594</c:v>
                </c:pt>
                <c:pt idx="152">
                  <c:v>2.5636463950715935</c:v>
                </c:pt>
                <c:pt idx="153">
                  <c:v>2.5050199124088239</c:v>
                </c:pt>
                <c:pt idx="154">
                  <c:v>2.5955847338364708</c:v>
                </c:pt>
                <c:pt idx="155">
                  <c:v>2.7651727654109228</c:v>
                </c:pt>
                <c:pt idx="156">
                  <c:v>2.6361964196914496</c:v>
                </c:pt>
                <c:pt idx="157">
                  <c:v>2.7384108755859087</c:v>
                </c:pt>
                <c:pt idx="158">
                  <c:v>2.897198915255415</c:v>
                </c:pt>
                <c:pt idx="159">
                  <c:v>2.7715230410593938</c:v>
                </c:pt>
                <c:pt idx="160">
                  <c:v>2.6746520311144573</c:v>
                </c:pt>
                <c:pt idx="161">
                  <c:v>2.5979125383303838</c:v>
                </c:pt>
                <c:pt idx="162">
                  <c:v>2.547065558475289</c:v>
                </c:pt>
                <c:pt idx="163">
                  <c:v>2.7220363900781015</c:v>
                </c:pt>
                <c:pt idx="164">
                  <c:v>2.7570050278125242</c:v>
                </c:pt>
                <c:pt idx="165">
                  <c:v>2.6338978156362716</c:v>
                </c:pt>
                <c:pt idx="166">
                  <c:v>2.5396544415347932</c:v>
                </c:pt>
                <c:pt idx="167">
                  <c:v>2.6359654866273052</c:v>
                </c:pt>
                <c:pt idx="168">
                  <c:v>2.4892003149333295</c:v>
                </c:pt>
                <c:pt idx="169">
                  <c:v>2.5504641287228176</c:v>
                </c:pt>
                <c:pt idx="170">
                  <c:v>2.8984412964817166</c:v>
                </c:pt>
                <c:pt idx="171">
                  <c:v>3.0824784430175156</c:v>
                </c:pt>
                <c:pt idx="172">
                  <c:v>3.0683043482514942</c:v>
                </c:pt>
                <c:pt idx="173">
                  <c:v>3.1132871567942839</c:v>
                </c:pt>
                <c:pt idx="174">
                  <c:v>3.0178453740084903</c:v>
                </c:pt>
                <c:pt idx="175">
                  <c:v>3.0598420853021739</c:v>
                </c:pt>
                <c:pt idx="176">
                  <c:v>3.0134300496002409</c:v>
                </c:pt>
                <c:pt idx="177">
                  <c:v>2.9076155200112965</c:v>
                </c:pt>
                <c:pt idx="178">
                  <c:v>3.0863778897045231</c:v>
                </c:pt>
                <c:pt idx="179">
                  <c:v>3.1452695826903438</c:v>
                </c:pt>
                <c:pt idx="180">
                  <c:v>3.2635588073322594</c:v>
                </c:pt>
                <c:pt idx="181">
                  <c:v>3.4031189839956641</c:v>
                </c:pt>
                <c:pt idx="182">
                  <c:v>3.4483768127338403</c:v>
                </c:pt>
                <c:pt idx="183">
                  <c:v>3.4690289406683501</c:v>
                </c:pt>
                <c:pt idx="184">
                  <c:v>3.4849269025338132</c:v>
                </c:pt>
                <c:pt idx="185">
                  <c:v>3.5253127321446995</c:v>
                </c:pt>
                <c:pt idx="186">
                  <c:v>3.5451986587274833</c:v>
                </c:pt>
                <c:pt idx="187">
                  <c:v>3.5103773982578077</c:v>
                </c:pt>
                <c:pt idx="188">
                  <c:v>3.457875334999478</c:v>
                </c:pt>
                <c:pt idx="189">
                  <c:v>3.4288199179393981</c:v>
                </c:pt>
                <c:pt idx="190">
                  <c:v>3.4279751230190705</c:v>
                </c:pt>
                <c:pt idx="191">
                  <c:v>3.4997246690284141</c:v>
                </c:pt>
                <c:pt idx="192">
                  <c:v>3.6086087370765463</c:v>
                </c:pt>
                <c:pt idx="193">
                  <c:v>3.6950873804735398</c:v>
                </c:pt>
                <c:pt idx="194">
                  <c:v>3.7490137086602782</c:v>
                </c:pt>
                <c:pt idx="195">
                  <c:v>3.777970912406905</c:v>
                </c:pt>
                <c:pt idx="196">
                  <c:v>3.6535424962572374</c:v>
                </c:pt>
                <c:pt idx="197">
                  <c:v>3.5846758719527516</c:v>
                </c:pt>
                <c:pt idx="198">
                  <c:v>3.5917677669773629</c:v>
                </c:pt>
                <c:pt idx="199">
                  <c:v>3.6578741502768337</c:v>
                </c:pt>
                <c:pt idx="200">
                  <c:v>3.586119642036695</c:v>
                </c:pt>
                <c:pt idx="201">
                  <c:v>3.6401981951297184</c:v>
                </c:pt>
                <c:pt idx="202">
                  <c:v>3.7169081437072897</c:v>
                </c:pt>
                <c:pt idx="203">
                  <c:v>3.7109359492091367</c:v>
                </c:pt>
                <c:pt idx="204">
                  <c:v>3.7373244909359946</c:v>
                </c:pt>
                <c:pt idx="205">
                  <c:v>3.7966827831024474</c:v>
                </c:pt>
                <c:pt idx="206">
                  <c:v>3.8355951838336919</c:v>
                </c:pt>
                <c:pt idx="207">
                  <c:v>3.8186560004210559</c:v>
                </c:pt>
                <c:pt idx="208">
                  <c:v>3.8678379724112029</c:v>
                </c:pt>
                <c:pt idx="209">
                  <c:v>3.8847771558237789</c:v>
                </c:pt>
                <c:pt idx="210">
                  <c:v>4.263838172144089</c:v>
                </c:pt>
                <c:pt idx="211">
                  <c:v>4.471651225845112</c:v>
                </c:pt>
                <c:pt idx="212">
                  <c:v>4.0127616731260058</c:v>
                </c:pt>
                <c:pt idx="213">
                  <c:v>4.0385362384074854</c:v>
                </c:pt>
                <c:pt idx="214">
                  <c:v>4.0301181771786636</c:v>
                </c:pt>
                <c:pt idx="215">
                  <c:v>4.0120935704984166</c:v>
                </c:pt>
                <c:pt idx="216">
                  <c:v>4.0637066371159207</c:v>
                </c:pt>
                <c:pt idx="217">
                  <c:v>4.0051635956632916</c:v>
                </c:pt>
                <c:pt idx="218">
                  <c:v>4.0827133769302737</c:v>
                </c:pt>
                <c:pt idx="219">
                  <c:v>4.0889998311134557</c:v>
                </c:pt>
                <c:pt idx="220">
                  <c:v>4.1635095035384975</c:v>
                </c:pt>
                <c:pt idx="221">
                  <c:v>4.1095340114004655</c:v>
                </c:pt>
                <c:pt idx="222">
                  <c:v>4.0970199622685346</c:v>
                </c:pt>
                <c:pt idx="223">
                  <c:v>4.169010136625162</c:v>
                </c:pt>
                <c:pt idx="224">
                  <c:v>4.1536867971261788</c:v>
                </c:pt>
                <c:pt idx="225">
                  <c:v>4.264923366233127</c:v>
                </c:pt>
                <c:pt idx="226">
                  <c:v>4.3032463724946393</c:v>
                </c:pt>
                <c:pt idx="227">
                  <c:v>4.2907077413870613</c:v>
                </c:pt>
                <c:pt idx="228">
                  <c:v>4.2460097629121147</c:v>
                </c:pt>
                <c:pt idx="229">
                  <c:v>4.2819950402180025</c:v>
                </c:pt>
                <c:pt idx="230">
                  <c:v>4.3060507006308351</c:v>
                </c:pt>
                <c:pt idx="231">
                  <c:v>4.4226160581733707</c:v>
                </c:pt>
                <c:pt idx="232">
                  <c:v>4.5130138825914194</c:v>
                </c:pt>
                <c:pt idx="233">
                  <c:v>4.5802744728547076</c:v>
                </c:pt>
                <c:pt idx="234">
                  <c:v>4.6355514346320463</c:v>
                </c:pt>
                <c:pt idx="235">
                  <c:v>4.6559579719884177</c:v>
                </c:pt>
                <c:pt idx="236">
                  <c:v>4.7464245801026719</c:v>
                </c:pt>
                <c:pt idx="237">
                  <c:v>4.8243821013158508</c:v>
                </c:pt>
                <c:pt idx="238">
                  <c:v>4.8926741032538565</c:v>
                </c:pt>
                <c:pt idx="239">
                  <c:v>4.9837447633518384</c:v>
                </c:pt>
                <c:pt idx="240">
                  <c:v>5.0246854809951573</c:v>
                </c:pt>
                <c:pt idx="241">
                  <c:v>5.0133157143653317</c:v>
                </c:pt>
                <c:pt idx="242">
                  <c:v>4.9844027123392038</c:v>
                </c:pt>
                <c:pt idx="243">
                  <c:v>4.9844665338045537</c:v>
                </c:pt>
                <c:pt idx="244">
                  <c:v>4.9195830265757889</c:v>
                </c:pt>
                <c:pt idx="245">
                  <c:v>4.8327705037489155</c:v>
                </c:pt>
                <c:pt idx="246">
                  <c:v>4.8194018498242608</c:v>
                </c:pt>
                <c:pt idx="247">
                  <c:v>4.9367038645119585</c:v>
                </c:pt>
                <c:pt idx="248">
                  <c:v>5.2259169822156757</c:v>
                </c:pt>
                <c:pt idx="249">
                  <c:v>4.8955727137761373</c:v>
                </c:pt>
                <c:pt idx="250">
                  <c:v>4.8859511670429479</c:v>
                </c:pt>
                <c:pt idx="251">
                  <c:v>4.7767477624895536</c:v>
                </c:pt>
                <c:pt idx="252">
                  <c:v>4.8648715648281318</c:v>
                </c:pt>
                <c:pt idx="253">
                  <c:v>4.8957735296874372</c:v>
                </c:pt>
                <c:pt idx="254">
                  <c:v>4.9890837054275909</c:v>
                </c:pt>
                <c:pt idx="255">
                  <c:v>4.9343714415550179</c:v>
                </c:pt>
                <c:pt idx="256">
                  <c:v>4.9940390311757046</c:v>
                </c:pt>
                <c:pt idx="257">
                  <c:v>5.1043522117938442</c:v>
                </c:pt>
                <c:pt idx="258">
                  <c:v>5.0866222450537748</c:v>
                </c:pt>
                <c:pt idx="259">
                  <c:v>5.0968719673893137</c:v>
                </c:pt>
                <c:pt idx="260">
                  <c:v>5.1330045073706927</c:v>
                </c:pt>
                <c:pt idx="261">
                  <c:v>5.2017531840276776</c:v>
                </c:pt>
                <c:pt idx="262">
                  <c:v>5.1951179637220468</c:v>
                </c:pt>
                <c:pt idx="263">
                  <c:v>5.1563135861766511</c:v>
                </c:pt>
                <c:pt idx="264">
                  <c:v>5.2013504063123346</c:v>
                </c:pt>
                <c:pt idx="265">
                  <c:v>5.3128079840218358</c:v>
                </c:pt>
                <c:pt idx="266">
                  <c:v>5.2208925290035264</c:v>
                </c:pt>
                <c:pt idx="267">
                  <c:v>5.2723435608423488</c:v>
                </c:pt>
                <c:pt idx="268">
                  <c:v>5.3409302027205916</c:v>
                </c:pt>
                <c:pt idx="269">
                  <c:v>5.3091882905824992</c:v>
                </c:pt>
                <c:pt idx="270">
                  <c:v>5.3211621091960524</c:v>
                </c:pt>
                <c:pt idx="271">
                  <c:v>5.3446235274976139</c:v>
                </c:pt>
                <c:pt idx="272">
                  <c:v>5.3632963878820865</c:v>
                </c:pt>
                <c:pt idx="273">
                  <c:v>5.4103566772883065</c:v>
                </c:pt>
                <c:pt idx="274">
                  <c:v>5.4226497178176833</c:v>
                </c:pt>
                <c:pt idx="275">
                  <c:v>5.4235435621001091</c:v>
                </c:pt>
                <c:pt idx="276">
                  <c:v>5.498485441857679</c:v>
                </c:pt>
                <c:pt idx="277">
                  <c:v>5.5399419226329858</c:v>
                </c:pt>
                <c:pt idx="278">
                  <c:v>5.5762808137028612</c:v>
                </c:pt>
                <c:pt idx="279">
                  <c:v>5.6635845176860755</c:v>
                </c:pt>
                <c:pt idx="280">
                  <c:v>5.6502600654819197</c:v>
                </c:pt>
                <c:pt idx="281">
                  <c:v>5.5345933998634118</c:v>
                </c:pt>
                <c:pt idx="282">
                  <c:v>5.6393421259295362</c:v>
                </c:pt>
                <c:pt idx="283">
                  <c:v>5.6510065324995384</c:v>
                </c:pt>
                <c:pt idx="284">
                  <c:v>5.654022059365893</c:v>
                </c:pt>
                <c:pt idx="285">
                  <c:v>5.6495871152127926</c:v>
                </c:pt>
                <c:pt idx="286">
                  <c:v>5.6412820394006138</c:v>
                </c:pt>
                <c:pt idx="287">
                  <c:v>5.6600875049465831</c:v>
                </c:pt>
                <c:pt idx="288">
                  <c:v>5.7214201024322158</c:v>
                </c:pt>
                <c:pt idx="289">
                  <c:v>5.6353786285986667</c:v>
                </c:pt>
                <c:pt idx="290">
                  <c:v>5.6191614448172587</c:v>
                </c:pt>
                <c:pt idx="291">
                  <c:v>5.5755685093547731</c:v>
                </c:pt>
                <c:pt idx="292">
                  <c:v>5.5689578710248497</c:v>
                </c:pt>
                <c:pt idx="293">
                  <c:v>5.5113136360853829</c:v>
                </c:pt>
                <c:pt idx="294">
                  <c:v>5.5096977921717905</c:v>
                </c:pt>
                <c:pt idx="295">
                  <c:v>5.4376928457119114</c:v>
                </c:pt>
                <c:pt idx="296">
                  <c:v>6.1282153318391295</c:v>
                </c:pt>
                <c:pt idx="297">
                  <c:v>6.4213821370013209</c:v>
                </c:pt>
                <c:pt idx="298">
                  <c:v>7.5225023463911889</c:v>
                </c:pt>
                <c:pt idx="299">
                  <c:v>6.2368638483600902</c:v>
                </c:pt>
                <c:pt idx="300">
                  <c:v>6.1859529324504505</c:v>
                </c:pt>
                <c:pt idx="301">
                  <c:v>6.1053727376245472</c:v>
                </c:pt>
                <c:pt idx="302">
                  <c:v>5.9107418356830435</c:v>
                </c:pt>
                <c:pt idx="303">
                  <c:v>11.952168962600558</c:v>
                </c:pt>
                <c:pt idx="304">
                  <c:v>6.8614769507610855</c:v>
                </c:pt>
                <c:pt idx="305">
                  <c:v>7.7554616751820848</c:v>
                </c:pt>
                <c:pt idx="306">
                  <c:v>7.8903759381408642</c:v>
                </c:pt>
                <c:pt idx="307">
                  <c:v>9.0228538703947248</c:v>
                </c:pt>
                <c:pt idx="308">
                  <c:v>10.349387967634351</c:v>
                </c:pt>
                <c:pt idx="309">
                  <c:v>11.807506312102804</c:v>
                </c:pt>
                <c:pt idx="310">
                  <c:v>13.48801435357513</c:v>
                </c:pt>
                <c:pt idx="311">
                  <c:v>14.209635345777755</c:v>
                </c:pt>
                <c:pt idx="312">
                  <c:v>14.865886497236875</c:v>
                </c:pt>
                <c:pt idx="313">
                  <c:v>15.609539565992604</c:v>
                </c:pt>
                <c:pt idx="314">
                  <c:v>15.861814588284259</c:v>
                </c:pt>
                <c:pt idx="315">
                  <c:v>16.913609264757341</c:v>
                </c:pt>
                <c:pt idx="316">
                  <c:v>18.100662008080679</c:v>
                </c:pt>
                <c:pt idx="317">
                  <c:v>18.861431410898867</c:v>
                </c:pt>
                <c:pt idx="318">
                  <c:v>19.520786721843848</c:v>
                </c:pt>
                <c:pt idx="319">
                  <c:v>20.87103763783557</c:v>
                </c:pt>
                <c:pt idx="320">
                  <c:v>23.026549354853422</c:v>
                </c:pt>
                <c:pt idx="321">
                  <c:v>24.190469826252794</c:v>
                </c:pt>
                <c:pt idx="322">
                  <c:v>25.977995997407753</c:v>
                </c:pt>
                <c:pt idx="323">
                  <c:v>27.464104299181287</c:v>
                </c:pt>
                <c:pt idx="324">
                  <c:v>27.465533755519065</c:v>
                </c:pt>
                <c:pt idx="325">
                  <c:v>27.863410161846996</c:v>
                </c:pt>
                <c:pt idx="326">
                  <c:v>26.616419885527637</c:v>
                </c:pt>
                <c:pt idx="327">
                  <c:v>27.05114586923732</c:v>
                </c:pt>
                <c:pt idx="328">
                  <c:v>26.652906153862261</c:v>
                </c:pt>
                <c:pt idx="329">
                  <c:v>30.202134193992993</c:v>
                </c:pt>
                <c:pt idx="330">
                  <c:v>28.031107443901661</c:v>
                </c:pt>
                <c:pt idx="331">
                  <c:v>27.172460430617985</c:v>
                </c:pt>
                <c:pt idx="332">
                  <c:v>28.573327507989916</c:v>
                </c:pt>
                <c:pt idx="333">
                  <c:v>25.03728161961876</c:v>
                </c:pt>
                <c:pt idx="334">
                  <c:v>23.141569141839017</c:v>
                </c:pt>
                <c:pt idx="335">
                  <c:v>23.872698466179738</c:v>
                </c:pt>
                <c:pt idx="336">
                  <c:v>23.47283805924949</c:v>
                </c:pt>
                <c:pt idx="337">
                  <c:v>23.296693400938008</c:v>
                </c:pt>
                <c:pt idx="338">
                  <c:v>23.479419267962168</c:v>
                </c:pt>
                <c:pt idx="339">
                  <c:v>22.929478560300613</c:v>
                </c:pt>
                <c:pt idx="340">
                  <c:v>22.125715655540702</c:v>
                </c:pt>
                <c:pt idx="341">
                  <c:v>21.197180530739534</c:v>
                </c:pt>
                <c:pt idx="342">
                  <c:v>21.459327423394861</c:v>
                </c:pt>
                <c:pt idx="343">
                  <c:v>20.775425385470022</c:v>
                </c:pt>
                <c:pt idx="344">
                  <c:v>19.734489674725626</c:v>
                </c:pt>
                <c:pt idx="345">
                  <c:v>19.091724895660086</c:v>
                </c:pt>
                <c:pt idx="346">
                  <c:v>19.206777584833219</c:v>
                </c:pt>
                <c:pt idx="347">
                  <c:v>19.842111512624154</c:v>
                </c:pt>
                <c:pt idx="348">
                  <c:v>19.642780456206559</c:v>
                </c:pt>
                <c:pt idx="349">
                  <c:v>18.690705319535226</c:v>
                </c:pt>
                <c:pt idx="350">
                  <c:v>18.807747086130785</c:v>
                </c:pt>
                <c:pt idx="351">
                  <c:v>20.574704341382802</c:v>
                </c:pt>
                <c:pt idx="352">
                  <c:v>19.551699871646864</c:v>
                </c:pt>
                <c:pt idx="353">
                  <c:v>19.080625186994851</c:v>
                </c:pt>
                <c:pt idx="354">
                  <c:v>19.972291000080169</c:v>
                </c:pt>
                <c:pt idx="355">
                  <c:v>20.3606343777051</c:v>
                </c:pt>
                <c:pt idx="356">
                  <c:v>20.497488439545698</c:v>
                </c:pt>
                <c:pt idx="357">
                  <c:v>19.951407824492193</c:v>
                </c:pt>
                <c:pt idx="358">
                  <c:v>21.30728713109054</c:v>
                </c:pt>
                <c:pt idx="359">
                  <c:v>21.4511348746423</c:v>
                </c:pt>
                <c:pt idx="360">
                  <c:v>21.719263771668235</c:v>
                </c:pt>
                <c:pt idx="361">
                  <c:v>20.609569459805144</c:v>
                </c:pt>
                <c:pt idx="362">
                  <c:v>19.875110234323849</c:v>
                </c:pt>
                <c:pt idx="363">
                  <c:v>19.15535552425456</c:v>
                </c:pt>
                <c:pt idx="364">
                  <c:v>19.237109431199752</c:v>
                </c:pt>
                <c:pt idx="365">
                  <c:v>19.403284120423365</c:v>
                </c:pt>
                <c:pt idx="366">
                  <c:v>18.616553650158629</c:v>
                </c:pt>
                <c:pt idx="367">
                  <c:v>18.740815069298694</c:v>
                </c:pt>
                <c:pt idx="368">
                  <c:v>18.50009135357114</c:v>
                </c:pt>
                <c:pt idx="369">
                  <c:v>18.782345181411745</c:v>
                </c:pt>
                <c:pt idx="370">
                  <c:v>18.487881754251848</c:v>
                </c:pt>
                <c:pt idx="371">
                  <c:v>18.676894075459185</c:v>
                </c:pt>
                <c:pt idx="372">
                  <c:v>19.067113545089907</c:v>
                </c:pt>
                <c:pt idx="373">
                  <c:v>19.175874817848996</c:v>
                </c:pt>
                <c:pt idx="374">
                  <c:v>19.177962108584826</c:v>
                </c:pt>
                <c:pt idx="375">
                  <c:v>18.983704440152163</c:v>
                </c:pt>
                <c:pt idx="376">
                  <c:v>18.994514241929441</c:v>
                </c:pt>
                <c:pt idx="377">
                  <c:v>19.463535913104415</c:v>
                </c:pt>
                <c:pt idx="378">
                  <c:v>19.6157575161645</c:v>
                </c:pt>
                <c:pt idx="379">
                  <c:v>20.210558237079738</c:v>
                </c:pt>
                <c:pt idx="380">
                  <c:v>19.576437375487114</c:v>
                </c:pt>
                <c:pt idx="381">
                  <c:v>19.424908227851752</c:v>
                </c:pt>
                <c:pt idx="382">
                  <c:v>19.361601210457625</c:v>
                </c:pt>
                <c:pt idx="383">
                  <c:v>19.436543090215253</c:v>
                </c:pt>
                <c:pt idx="384">
                  <c:v>18.809641881167138</c:v>
                </c:pt>
                <c:pt idx="385">
                  <c:v>18.320591753786232</c:v>
                </c:pt>
                <c:pt idx="386">
                  <c:v>18.067786196259341</c:v>
                </c:pt>
                <c:pt idx="387">
                  <c:v>18.388490787881352</c:v>
                </c:pt>
                <c:pt idx="388">
                  <c:v>18.459542916235055</c:v>
                </c:pt>
                <c:pt idx="389">
                  <c:v>18.255590298909965</c:v>
                </c:pt>
                <c:pt idx="390">
                  <c:v>18.5473180670405</c:v>
                </c:pt>
                <c:pt idx="391">
                  <c:v>18.0862821351725</c:v>
                </c:pt>
                <c:pt idx="392">
                  <c:v>17.615561064284535</c:v>
                </c:pt>
                <c:pt idx="393">
                  <c:v>16.758785295365048</c:v>
                </c:pt>
                <c:pt idx="394">
                  <c:v>16.963774172006449</c:v>
                </c:pt>
                <c:pt idx="395">
                  <c:v>17.460348401744557</c:v>
                </c:pt>
                <c:pt idx="396">
                  <c:v>16.997048372258675</c:v>
                </c:pt>
                <c:pt idx="397">
                  <c:v>16.692639557986677</c:v>
                </c:pt>
                <c:pt idx="398">
                  <c:v>15.46599684519988</c:v>
                </c:pt>
                <c:pt idx="399">
                  <c:v>14.300716159516021</c:v>
                </c:pt>
                <c:pt idx="400">
                  <c:v>13.166028141237236</c:v>
                </c:pt>
                <c:pt idx="401">
                  <c:v>13.315514085267949</c:v>
                </c:pt>
                <c:pt idx="402">
                  <c:v>15.529578653610823</c:v>
                </c:pt>
                <c:pt idx="403">
                  <c:v>17.306039278770076</c:v>
                </c:pt>
                <c:pt idx="404">
                  <c:v>15.897534999035043</c:v>
                </c:pt>
                <c:pt idx="405">
                  <c:v>15.880340300582557</c:v>
                </c:pt>
                <c:pt idx="406">
                  <c:v>16.150517134265357</c:v>
                </c:pt>
                <c:pt idx="407">
                  <c:v>16.995127505586048</c:v>
                </c:pt>
                <c:pt idx="408">
                  <c:v>16.862757437260644</c:v>
                </c:pt>
                <c:pt idx="409">
                  <c:v>17.59600348195444</c:v>
                </c:pt>
                <c:pt idx="410">
                  <c:v>18.070741947176909</c:v>
                </c:pt>
                <c:pt idx="411">
                  <c:v>18.775610372721406</c:v>
                </c:pt>
                <c:pt idx="412">
                  <c:v>18.952349273144158</c:v>
                </c:pt>
                <c:pt idx="413">
                  <c:v>19.228080866095777</c:v>
                </c:pt>
                <c:pt idx="414">
                  <c:v>18.449959921455847</c:v>
                </c:pt>
                <c:pt idx="415">
                  <c:v>17.513890769835825</c:v>
                </c:pt>
                <c:pt idx="416">
                  <c:v>18.150629342810259</c:v>
                </c:pt>
                <c:pt idx="417">
                  <c:v>16.904866790203211</c:v>
                </c:pt>
                <c:pt idx="418">
                  <c:v>16.247117513299422</c:v>
                </c:pt>
                <c:pt idx="419">
                  <c:v>15.335668834586318</c:v>
                </c:pt>
                <c:pt idx="420">
                  <c:v>14.502708097732437</c:v>
                </c:pt>
                <c:pt idx="421">
                  <c:v>13.513798041193347</c:v>
                </c:pt>
                <c:pt idx="422">
                  <c:v>13.166233346432932</c:v>
                </c:pt>
                <c:pt idx="423">
                  <c:v>12.353467948205321</c:v>
                </c:pt>
                <c:pt idx="424">
                  <c:v>13.011610078362677</c:v>
                </c:pt>
                <c:pt idx="425">
                  <c:v>12.139579753640408</c:v>
                </c:pt>
                <c:pt idx="426">
                  <c:v>10.570494898029542</c:v>
                </c:pt>
                <c:pt idx="427">
                  <c:v>11.04981568466992</c:v>
                </c:pt>
                <c:pt idx="428">
                  <c:v>10.357043758438817</c:v>
                </c:pt>
                <c:pt idx="429">
                  <c:v>10.31847504700991</c:v>
                </c:pt>
                <c:pt idx="430">
                  <c:v>10.456571604666006</c:v>
                </c:pt>
                <c:pt idx="431">
                  <c:v>10.852591309554429</c:v>
                </c:pt>
                <c:pt idx="432">
                  <c:v>11.349081983493013</c:v>
                </c:pt>
                <c:pt idx="433">
                  <c:v>11.388500222894594</c:v>
                </c:pt>
                <c:pt idx="434">
                  <c:v>11.142079332864276</c:v>
                </c:pt>
                <c:pt idx="435">
                  <c:v>10.827356631023497</c:v>
                </c:pt>
                <c:pt idx="436">
                  <c:v>10.660921579118495</c:v>
                </c:pt>
                <c:pt idx="437">
                  <c:v>10.797240258082198</c:v>
                </c:pt>
                <c:pt idx="438">
                  <c:v>10.129476810370104</c:v>
                </c:pt>
                <c:pt idx="439">
                  <c:v>9.8984676632798276</c:v>
                </c:pt>
                <c:pt idx="440">
                  <c:v>9.7623256766088016</c:v>
                </c:pt>
                <c:pt idx="441">
                  <c:v>12.173938575035335</c:v>
                </c:pt>
                <c:pt idx="442">
                  <c:v>10.81107528200897</c:v>
                </c:pt>
                <c:pt idx="443">
                  <c:v>9.8578949877359179</c:v>
                </c:pt>
                <c:pt idx="444">
                  <c:v>10.476279807652508</c:v>
                </c:pt>
                <c:pt idx="445">
                  <c:v>13.548131936844797</c:v>
                </c:pt>
                <c:pt idx="446">
                  <c:v>11.289654105505441</c:v>
                </c:pt>
                <c:pt idx="447">
                  <c:v>11.247165983876906</c:v>
                </c:pt>
                <c:pt idx="448">
                  <c:v>11.30110696957758</c:v>
                </c:pt>
                <c:pt idx="449">
                  <c:v>10.927841226284173</c:v>
                </c:pt>
                <c:pt idx="450">
                  <c:v>11.631781301108886</c:v>
                </c:pt>
                <c:pt idx="451">
                  <c:v>11.406518377683353</c:v>
                </c:pt>
                <c:pt idx="452">
                  <c:v>11.051065927750839</c:v>
                </c:pt>
                <c:pt idx="453">
                  <c:v>20.554361889562294</c:v>
                </c:pt>
                <c:pt idx="454">
                  <c:v>29.479747493687668</c:v>
                </c:pt>
                <c:pt idx="455">
                  <c:v>31.945277368785625</c:v>
                </c:pt>
                <c:pt idx="456">
                  <c:v>40.915906717081533</c:v>
                </c:pt>
                <c:pt idx="457">
                  <c:v>44.358796946404418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4F-4DCF-8D41-67CBE7213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'016C'!$BN$11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'016C'!$BN$14:$BN$817</c:f>
              <c:numCache>
                <c:formatCode>0.0</c:formatCode>
                <c:ptCount val="804"/>
                <c:pt idx="0">
                  <c:v>3.6387973359455645</c:v>
                </c:pt>
                <c:pt idx="1">
                  <c:v>3.6398756696715009</c:v>
                </c:pt>
                <c:pt idx="2">
                  <c:v>3.3467113655016822</c:v>
                </c:pt>
                <c:pt idx="3">
                  <c:v>3.4354815868849236</c:v>
                </c:pt>
                <c:pt idx="4">
                  <c:v>3.4802968190891614</c:v>
                </c:pt>
                <c:pt idx="5">
                  <c:v>3.6917656699182668</c:v>
                </c:pt>
                <c:pt idx="6">
                  <c:v>3.6917246696867347</c:v>
                </c:pt>
                <c:pt idx="7">
                  <c:v>3.6258372039386964</c:v>
                </c:pt>
                <c:pt idx="8">
                  <c:v>3.6974031513802617</c:v>
                </c:pt>
                <c:pt idx="9">
                  <c:v>3.7638259663832909</c:v>
                </c:pt>
                <c:pt idx="10">
                  <c:v>3.8034314908594853</c:v>
                </c:pt>
                <c:pt idx="11">
                  <c:v>3.8230788048786533</c:v>
                </c:pt>
                <c:pt idx="12">
                  <c:v>3.8359232074603566</c:v>
                </c:pt>
                <c:pt idx="13">
                  <c:v>3.7845702437889801</c:v>
                </c:pt>
                <c:pt idx="14">
                  <c:v>3.9806944659434542</c:v>
                </c:pt>
                <c:pt idx="15">
                  <c:v>3.6080959435272537</c:v>
                </c:pt>
                <c:pt idx="16">
                  <c:v>3.6688673755698522</c:v>
                </c:pt>
                <c:pt idx="17">
                  <c:v>3.5883358097453146</c:v>
                </c:pt>
                <c:pt idx="18">
                  <c:v>3.8454861405003782</c:v>
                </c:pt>
                <c:pt idx="19">
                  <c:v>3.8115251865188799</c:v>
                </c:pt>
                <c:pt idx="20">
                  <c:v>4.0101613285438189</c:v>
                </c:pt>
                <c:pt idx="21">
                  <c:v>3.4860775060375873</c:v>
                </c:pt>
                <c:pt idx="22">
                  <c:v>3.6755482819956131</c:v>
                </c:pt>
                <c:pt idx="23">
                  <c:v>4.0632782454160434</c:v>
                </c:pt>
                <c:pt idx="24">
                  <c:v>4.3011415429465858</c:v>
                </c:pt>
                <c:pt idx="25">
                  <c:v>4.1559103882731581</c:v>
                </c:pt>
                <c:pt idx="26">
                  <c:v>4.1444318266192388</c:v>
                </c:pt>
                <c:pt idx="27">
                  <c:v>4.1447658440383863</c:v>
                </c:pt>
                <c:pt idx="28">
                  <c:v>4.29772297767341</c:v>
                </c:pt>
                <c:pt idx="29">
                  <c:v>4.425267617429558</c:v>
                </c:pt>
                <c:pt idx="30">
                  <c:v>4.2506227679243311</c:v>
                </c:pt>
                <c:pt idx="31">
                  <c:v>3.7656617777639223</c:v>
                </c:pt>
                <c:pt idx="32">
                  <c:v>4.5096228918115031</c:v>
                </c:pt>
                <c:pt idx="33">
                  <c:v>4.1800981532733097</c:v>
                </c:pt>
                <c:pt idx="34">
                  <c:v>3.3152017052853955</c:v>
                </c:pt>
                <c:pt idx="35">
                  <c:v>3.0000392913383207</c:v>
                </c:pt>
                <c:pt idx="36">
                  <c:v>4.2886819692790654</c:v>
                </c:pt>
                <c:pt idx="37">
                  <c:v>3.7251713404247671</c:v>
                </c:pt>
                <c:pt idx="38">
                  <c:v>4.4501276789284958</c:v>
                </c:pt>
                <c:pt idx="39">
                  <c:v>3.5352526860231084</c:v>
                </c:pt>
                <c:pt idx="40">
                  <c:v>4.0853744818918685</c:v>
                </c:pt>
                <c:pt idx="41">
                  <c:v>4.4803658742469903</c:v>
                </c:pt>
                <c:pt idx="42">
                  <c:v>4.2866843258571512</c:v>
                </c:pt>
                <c:pt idx="43">
                  <c:v>4.0101355883278815</c:v>
                </c:pt>
                <c:pt idx="44">
                  <c:v>4.0339403381401935</c:v>
                </c:pt>
                <c:pt idx="45">
                  <c:v>4.2339241516467707</c:v>
                </c:pt>
                <c:pt idx="46">
                  <c:v>3.2670757593118753</c:v>
                </c:pt>
                <c:pt idx="47">
                  <c:v>2.7420070530320055</c:v>
                </c:pt>
                <c:pt idx="48">
                  <c:v>3.732320865182452</c:v>
                </c:pt>
                <c:pt idx="49">
                  <c:v>3.7511404495935747</c:v>
                </c:pt>
                <c:pt idx="50">
                  <c:v>4.1977348269676567</c:v>
                </c:pt>
                <c:pt idx="51">
                  <c:v>3.6657697442069748</c:v>
                </c:pt>
                <c:pt idx="52">
                  <c:v>3.919752239797651</c:v>
                </c:pt>
                <c:pt idx="53">
                  <c:v>4.2852750913261799</c:v>
                </c:pt>
                <c:pt idx="54">
                  <c:v>4.3175081591490772</c:v>
                </c:pt>
                <c:pt idx="55">
                  <c:v>4.2182922671624663</c:v>
                </c:pt>
                <c:pt idx="56">
                  <c:v>3.9657934112524891</c:v>
                </c:pt>
                <c:pt idx="57">
                  <c:v>4.1282379162068734</c:v>
                </c:pt>
                <c:pt idx="58">
                  <c:v>4.0915242324896433</c:v>
                </c:pt>
                <c:pt idx="59">
                  <c:v>3.9938269426431874</c:v>
                </c:pt>
                <c:pt idx="60">
                  <c:v>4.0162084994136693</c:v>
                </c:pt>
                <c:pt idx="61">
                  <c:v>3.9941070439277566</c:v>
                </c:pt>
                <c:pt idx="62">
                  <c:v>3.9917270343658724</c:v>
                </c:pt>
                <c:pt idx="63">
                  <c:v>3.9451109610290764</c:v>
                </c:pt>
                <c:pt idx="64">
                  <c:v>3.9952837201210367</c:v>
                </c:pt>
                <c:pt idx="65">
                  <c:v>3.9675551678230301</c:v>
                </c:pt>
                <c:pt idx="66">
                  <c:v>3.9577133738214187</c:v>
                </c:pt>
                <c:pt idx="67">
                  <c:v>3.9547213709615137</c:v>
                </c:pt>
                <c:pt idx="68">
                  <c:v>3.9338783408833247</c:v>
                </c:pt>
                <c:pt idx="69">
                  <c:v>3.9985162649419848</c:v>
                </c:pt>
                <c:pt idx="70">
                  <c:v>4.0259811562206371</c:v>
                </c:pt>
                <c:pt idx="71">
                  <c:v>3.9451479449388329</c:v>
                </c:pt>
                <c:pt idx="72">
                  <c:v>3.9686750380302138</c:v>
                </c:pt>
                <c:pt idx="73">
                  <c:v>3.9808497179751439</c:v>
                </c:pt>
                <c:pt idx="74">
                  <c:v>3.9580614839356563</c:v>
                </c:pt>
                <c:pt idx="75">
                  <c:v>3.9682750240799098</c:v>
                </c:pt>
                <c:pt idx="76">
                  <c:v>3.9811285364698907</c:v>
                </c:pt>
                <c:pt idx="77">
                  <c:v>3.978531190126898</c:v>
                </c:pt>
                <c:pt idx="78">
                  <c:v>3.486806456790648</c:v>
                </c:pt>
                <c:pt idx="79">
                  <c:v>3.507399110530494</c:v>
                </c:pt>
                <c:pt idx="80">
                  <c:v>3.2578483093092401</c:v>
                </c:pt>
                <c:pt idx="81">
                  <c:v>3.5165012752838356</c:v>
                </c:pt>
                <c:pt idx="82">
                  <c:v>3.619351186886552</c:v>
                </c:pt>
                <c:pt idx="83">
                  <c:v>3.1455381389215393</c:v>
                </c:pt>
                <c:pt idx="84">
                  <c:v>3.6839550742241682</c:v>
                </c:pt>
                <c:pt idx="85">
                  <c:v>3.676540334669447</c:v>
                </c:pt>
                <c:pt idx="86">
                  <c:v>3.5119237391011571</c:v>
                </c:pt>
                <c:pt idx="87">
                  <c:v>3.8276687319067211</c:v>
                </c:pt>
                <c:pt idx="88">
                  <c:v>3.6544287605382078</c:v>
                </c:pt>
                <c:pt idx="89">
                  <c:v>3.3360751089950238</c:v>
                </c:pt>
                <c:pt idx="90">
                  <c:v>2.6824816685787498</c:v>
                </c:pt>
                <c:pt idx="91">
                  <c:v>2.44054768226481</c:v>
                </c:pt>
                <c:pt idx="92">
                  <c:v>2.5106365017523085</c:v>
                </c:pt>
                <c:pt idx="93">
                  <c:v>2.4118622075530824</c:v>
                </c:pt>
                <c:pt idx="94">
                  <c:v>2.1924753922594915</c:v>
                </c:pt>
                <c:pt idx="95">
                  <c:v>2.2255343791236584</c:v>
                </c:pt>
                <c:pt idx="96">
                  <c:v>2.2739598250064295</c:v>
                </c:pt>
                <c:pt idx="97">
                  <c:v>2.2537096837830277</c:v>
                </c:pt>
                <c:pt idx="98">
                  <c:v>2.441889109478407</c:v>
                </c:pt>
                <c:pt idx="99">
                  <c:v>2.7409687010243653</c:v>
                </c:pt>
                <c:pt idx="100">
                  <c:v>3.2111303229434154</c:v>
                </c:pt>
                <c:pt idx="101">
                  <c:v>3.4911178066762489</c:v>
                </c:pt>
                <c:pt idx="102">
                  <c:v>3.4580182254597922</c:v>
                </c:pt>
                <c:pt idx="103">
                  <c:v>3.5874751149792563</c:v>
                </c:pt>
                <c:pt idx="104">
                  <c:v>3.5381442734403286</c:v>
                </c:pt>
                <c:pt idx="105">
                  <c:v>3.6141760386614497</c:v>
                </c:pt>
                <c:pt idx="106">
                  <c:v>3.6281943211682242</c:v>
                </c:pt>
                <c:pt idx="107">
                  <c:v>3.6230918473176814</c:v>
                </c:pt>
                <c:pt idx="108">
                  <c:v>3.6099010020590589</c:v>
                </c:pt>
                <c:pt idx="109">
                  <c:v>3.6245501933859616</c:v>
                </c:pt>
                <c:pt idx="110">
                  <c:v>3.6293875208265107</c:v>
                </c:pt>
                <c:pt idx="111">
                  <c:v>3.609623332099678</c:v>
                </c:pt>
                <c:pt idx="112">
                  <c:v>3.5963142843149773</c:v>
                </c:pt>
                <c:pt idx="113">
                  <c:v>3.5891499446953947</c:v>
                </c:pt>
                <c:pt idx="114">
                  <c:v>3.5944929052931576</c:v>
                </c:pt>
                <c:pt idx="115">
                  <c:v>3.6099479542116155</c:v>
                </c:pt>
                <c:pt idx="116">
                  <c:v>3.6037248394699102</c:v>
                </c:pt>
                <c:pt idx="117">
                  <c:v>3.6107790189469711</c:v>
                </c:pt>
                <c:pt idx="118">
                  <c:v>3.588522224131605</c:v>
                </c:pt>
                <c:pt idx="119">
                  <c:v>3.5391518011634799</c:v>
                </c:pt>
                <c:pt idx="120">
                  <c:v>3.5946705951858231</c:v>
                </c:pt>
                <c:pt idx="121">
                  <c:v>3.6078619418813549</c:v>
                </c:pt>
                <c:pt idx="122">
                  <c:v>3.597244338649412</c:v>
                </c:pt>
                <c:pt idx="123">
                  <c:v>3.5050738959100793</c:v>
                </c:pt>
                <c:pt idx="124">
                  <c:v>3.5876160137983373</c:v>
                </c:pt>
                <c:pt idx="125">
                  <c:v>3.495805778308656</c:v>
                </c:pt>
                <c:pt idx="126">
                  <c:v>3.5400884790756781</c:v>
                </c:pt>
                <c:pt idx="127">
                  <c:v>3.4954130711462001</c:v>
                </c:pt>
                <c:pt idx="128">
                  <c:v>3.5412031835146331</c:v>
                </c:pt>
                <c:pt idx="129">
                  <c:v>3.5666320113910364</c:v>
                </c:pt>
                <c:pt idx="130">
                  <c:v>3.5396528367932412</c:v>
                </c:pt>
                <c:pt idx="131">
                  <c:v>3.5257644358232931</c:v>
                </c:pt>
                <c:pt idx="132">
                  <c:v>3.554198146661705</c:v>
                </c:pt>
                <c:pt idx="133">
                  <c:v>3.5422026966385172</c:v>
                </c:pt>
                <c:pt idx="134">
                  <c:v>3.5571594437362752</c:v>
                </c:pt>
                <c:pt idx="135">
                  <c:v>3.5129626896724138</c:v>
                </c:pt>
                <c:pt idx="136">
                  <c:v>3.4523856598690479</c:v>
                </c:pt>
                <c:pt idx="137">
                  <c:v>3.4976347975139523</c:v>
                </c:pt>
                <c:pt idx="138">
                  <c:v>3.5305831594512944</c:v>
                </c:pt>
                <c:pt idx="139">
                  <c:v>3.5430236516464286</c:v>
                </c:pt>
                <c:pt idx="140">
                  <c:v>3.5239207535977237</c:v>
                </c:pt>
                <c:pt idx="141">
                  <c:v>3.4675375169623672</c:v>
                </c:pt>
                <c:pt idx="142">
                  <c:v>3.4745871691936498</c:v>
                </c:pt>
                <c:pt idx="143">
                  <c:v>3.5034206313643921</c:v>
                </c:pt>
                <c:pt idx="144">
                  <c:v>3.4974088637276455</c:v>
                </c:pt>
                <c:pt idx="145">
                  <c:v>3.4957313756862991</c:v>
                </c:pt>
                <c:pt idx="146">
                  <c:v>3.4908873964846063</c:v>
                </c:pt>
                <c:pt idx="147">
                  <c:v>3.5115575079037087</c:v>
                </c:pt>
                <c:pt idx="148">
                  <c:v>3.5230352175555013</c:v>
                </c:pt>
                <c:pt idx="149">
                  <c:v>3.4787392762442817</c:v>
                </c:pt>
                <c:pt idx="150">
                  <c:v>3.4983503063797414</c:v>
                </c:pt>
                <c:pt idx="151">
                  <c:v>3.4707438187770117</c:v>
                </c:pt>
                <c:pt idx="152">
                  <c:v>3.4885255852611849</c:v>
                </c:pt>
                <c:pt idx="153">
                  <c:v>3.5038460734508265</c:v>
                </c:pt>
                <c:pt idx="154">
                  <c:v>3.476760993590263</c:v>
                </c:pt>
                <c:pt idx="155">
                  <c:v>3.4523177152428564</c:v>
                </c:pt>
                <c:pt idx="156">
                  <c:v>3.4758122389170385</c:v>
                </c:pt>
                <c:pt idx="157">
                  <c:v>3.4707872825064472</c:v>
                </c:pt>
                <c:pt idx="158">
                  <c:v>3.4632423189669517</c:v>
                </c:pt>
                <c:pt idx="159">
                  <c:v>3.4850306154395359</c:v>
                </c:pt>
                <c:pt idx="160">
                  <c:v>3.4862436838914928</c:v>
                </c:pt>
                <c:pt idx="161">
                  <c:v>3.5006987807027343</c:v>
                </c:pt>
                <c:pt idx="162">
                  <c:v>3.5107083138678958</c:v>
                </c:pt>
                <c:pt idx="163">
                  <c:v>3.4676434042254192</c:v>
                </c:pt>
                <c:pt idx="164">
                  <c:v>3.4632276679867933</c:v>
                </c:pt>
                <c:pt idx="165">
                  <c:v>3.4720874628327398</c:v>
                </c:pt>
                <c:pt idx="166">
                  <c:v>3.4891343518349558</c:v>
                </c:pt>
                <c:pt idx="167">
                  <c:v>3.4526898286741834</c:v>
                </c:pt>
                <c:pt idx="168">
                  <c:v>3.4730099319345702</c:v>
                </c:pt>
                <c:pt idx="169">
                  <c:v>3.4660179447807113</c:v>
                </c:pt>
                <c:pt idx="170">
                  <c:v>3.4416133354765006</c:v>
                </c:pt>
                <c:pt idx="171">
                  <c:v>3.4379233853232982</c:v>
                </c:pt>
                <c:pt idx="172">
                  <c:v>3.4495104441026241</c:v>
                </c:pt>
                <c:pt idx="173">
                  <c:v>3.4340284602659366</c:v>
                </c:pt>
                <c:pt idx="174">
                  <c:v>3.4364498829844532</c:v>
                </c:pt>
                <c:pt idx="175">
                  <c:v>3.4062785504074342</c:v>
                </c:pt>
                <c:pt idx="176">
                  <c:v>3.4152533689862405</c:v>
                </c:pt>
                <c:pt idx="177">
                  <c:v>3.4366040170607817</c:v>
                </c:pt>
                <c:pt idx="178">
                  <c:v>3.4227342664618567</c:v>
                </c:pt>
                <c:pt idx="179">
                  <c:v>3.4304038449556429</c:v>
                </c:pt>
                <c:pt idx="180">
                  <c:v>3.4169885321159641</c:v>
                </c:pt>
                <c:pt idx="181">
                  <c:v>3.3989394455800941</c:v>
                </c:pt>
                <c:pt idx="182">
                  <c:v>3.3946174457995091</c:v>
                </c:pt>
                <c:pt idx="183">
                  <c:v>3.3950748252446328</c:v>
                </c:pt>
                <c:pt idx="184">
                  <c:v>3.3827805929470176</c:v>
                </c:pt>
                <c:pt idx="185">
                  <c:v>3.3695333487946226</c:v>
                </c:pt>
                <c:pt idx="186">
                  <c:v>3.3700931376728396</c:v>
                </c:pt>
                <c:pt idx="187">
                  <c:v>3.3876533696507547</c:v>
                </c:pt>
                <c:pt idx="188">
                  <c:v>3.3936826321538058</c:v>
                </c:pt>
                <c:pt idx="189">
                  <c:v>3.3857735262533875</c:v>
                </c:pt>
                <c:pt idx="190">
                  <c:v>3.3816717570115524</c:v>
                </c:pt>
                <c:pt idx="191">
                  <c:v>3.3864284459667982</c:v>
                </c:pt>
                <c:pt idx="192">
                  <c:v>3.3649821381358569</c:v>
                </c:pt>
                <c:pt idx="193">
                  <c:v>3.3541746582990979</c:v>
                </c:pt>
                <c:pt idx="194">
                  <c:v>3.3378021451774429</c:v>
                </c:pt>
                <c:pt idx="195">
                  <c:v>3.3410665135806821</c:v>
                </c:pt>
                <c:pt idx="196">
                  <c:v>3.3552893705901843</c:v>
                </c:pt>
                <c:pt idx="197">
                  <c:v>3.3401719152736766</c:v>
                </c:pt>
                <c:pt idx="198">
                  <c:v>3.3414891099887405</c:v>
                </c:pt>
                <c:pt idx="199">
                  <c:v>3.341911962993839</c:v>
                </c:pt>
                <c:pt idx="200">
                  <c:v>3.3546239018534973</c:v>
                </c:pt>
                <c:pt idx="201">
                  <c:v>3.3411995802299712</c:v>
                </c:pt>
                <c:pt idx="202">
                  <c:v>3.3236353690392946</c:v>
                </c:pt>
                <c:pt idx="203">
                  <c:v>3.3338658537436014</c:v>
                </c:pt>
                <c:pt idx="204">
                  <c:v>3.3512797645800942</c:v>
                </c:pt>
                <c:pt idx="205">
                  <c:v>3.3498310185993416</c:v>
                </c:pt>
                <c:pt idx="206">
                  <c:v>3.3355309250599898</c:v>
                </c:pt>
                <c:pt idx="207">
                  <c:v>3.3369248396139835</c:v>
                </c:pt>
                <c:pt idx="208">
                  <c:v>3.3258054073727235</c:v>
                </c:pt>
                <c:pt idx="209">
                  <c:v>3.3462956174119891</c:v>
                </c:pt>
                <c:pt idx="210">
                  <c:v>3.2953931467574908</c:v>
                </c:pt>
                <c:pt idx="211">
                  <c:v>3.2261464926589936</c:v>
                </c:pt>
                <c:pt idx="212">
                  <c:v>3.2872257288231483</c:v>
                </c:pt>
                <c:pt idx="213">
                  <c:v>3.2978305220444613</c:v>
                </c:pt>
                <c:pt idx="214">
                  <c:v>3.3124337850332473</c:v>
                </c:pt>
                <c:pt idx="215">
                  <c:v>3.3162671200110014</c:v>
                </c:pt>
                <c:pt idx="216">
                  <c:v>3.3058109356484513</c:v>
                </c:pt>
                <c:pt idx="217">
                  <c:v>3.2979703043255868</c:v>
                </c:pt>
                <c:pt idx="218">
                  <c:v>3.2990507415698005</c:v>
                </c:pt>
                <c:pt idx="219">
                  <c:v>3.3030698634853954</c:v>
                </c:pt>
                <c:pt idx="220">
                  <c:v>3.2950218905635937</c:v>
                </c:pt>
                <c:pt idx="221">
                  <c:v>3.3066243982389412</c:v>
                </c:pt>
                <c:pt idx="222">
                  <c:v>3.3134030905725971</c:v>
                </c:pt>
                <c:pt idx="223">
                  <c:v>3.3080939307563311</c:v>
                </c:pt>
                <c:pt idx="224">
                  <c:v>3.3116342295946612</c:v>
                </c:pt>
                <c:pt idx="225">
                  <c:v>3.2968409885882659</c:v>
                </c:pt>
                <c:pt idx="226">
                  <c:v>3.2973601538064292</c:v>
                </c:pt>
                <c:pt idx="227">
                  <c:v>3.3065404887190639</c:v>
                </c:pt>
                <c:pt idx="228">
                  <c:v>3.3121698934147039</c:v>
                </c:pt>
                <c:pt idx="229">
                  <c:v>3.3035134028249558</c:v>
                </c:pt>
                <c:pt idx="230">
                  <c:v>3.2978118891388242</c:v>
                </c:pt>
                <c:pt idx="231">
                  <c:v>3.2860060605879902</c:v>
                </c:pt>
                <c:pt idx="232">
                  <c:v>3.2823255201417441</c:v>
                </c:pt>
                <c:pt idx="233">
                  <c:v>3.2784993965809863</c:v>
                </c:pt>
                <c:pt idx="234">
                  <c:v>3.2737071981733319</c:v>
                </c:pt>
                <c:pt idx="235">
                  <c:v>3.2736268754363187</c:v>
                </c:pt>
                <c:pt idx="236">
                  <c:v>3.271960598174966</c:v>
                </c:pt>
                <c:pt idx="237">
                  <c:v>3.2634295029705895</c:v>
                </c:pt>
                <c:pt idx="238">
                  <c:v>3.2483953831778218</c:v>
                </c:pt>
                <c:pt idx="239">
                  <c:v>3.23181427657329</c:v>
                </c:pt>
                <c:pt idx="240">
                  <c:v>3.2263035865877163</c:v>
                </c:pt>
                <c:pt idx="241">
                  <c:v>3.2296125644400231</c:v>
                </c:pt>
                <c:pt idx="242">
                  <c:v>3.2298705399152401</c:v>
                </c:pt>
                <c:pt idx="243">
                  <c:v>3.2230619964609319</c:v>
                </c:pt>
                <c:pt idx="244">
                  <c:v>3.2260381901217521</c:v>
                </c:pt>
                <c:pt idx="245">
                  <c:v>3.2366999368668692</c:v>
                </c:pt>
                <c:pt idx="246">
                  <c:v>3.2404069128191302</c:v>
                </c:pt>
                <c:pt idx="247">
                  <c:v>3.2382069341321591</c:v>
                </c:pt>
                <c:pt idx="248">
                  <c:v>3.2178857754373564</c:v>
                </c:pt>
                <c:pt idx="249">
                  <c:v>3.2594937783889537</c:v>
                </c:pt>
                <c:pt idx="250">
                  <c:v>3.2347805146442505</c:v>
                </c:pt>
                <c:pt idx="251">
                  <c:v>3.2497639375692997</c:v>
                </c:pt>
                <c:pt idx="252">
                  <c:v>3.2512431882639929</c:v>
                </c:pt>
                <c:pt idx="253">
                  <c:v>3.2490899120009069</c:v>
                </c:pt>
                <c:pt idx="254">
                  <c:v>3.2500818970769254</c:v>
                </c:pt>
                <c:pt idx="255">
                  <c:v>3.260596751035564</c:v>
                </c:pt>
                <c:pt idx="256">
                  <c:v>3.2587214238225894</c:v>
                </c:pt>
                <c:pt idx="257">
                  <c:v>3.2531915092917414</c:v>
                </c:pt>
                <c:pt idx="258">
                  <c:v>3.2495493603378032</c:v>
                </c:pt>
                <c:pt idx="259">
                  <c:v>3.2422140535098207</c:v>
                </c:pt>
                <c:pt idx="260">
                  <c:v>3.2335732254377443</c:v>
                </c:pt>
                <c:pt idx="261">
                  <c:v>3.2255596216033093</c:v>
                </c:pt>
                <c:pt idx="262">
                  <c:v>3.225300765671145</c:v>
                </c:pt>
                <c:pt idx="263">
                  <c:v>3.2333068088397088</c:v>
                </c:pt>
                <c:pt idx="264">
                  <c:v>3.2234640325330597</c:v>
                </c:pt>
                <c:pt idx="265">
                  <c:v>3.2099405312040705</c:v>
                </c:pt>
                <c:pt idx="266">
                  <c:v>3.2131328378490802</c:v>
                </c:pt>
                <c:pt idx="267">
                  <c:v>3.2087812427457254</c:v>
                </c:pt>
                <c:pt idx="268">
                  <c:v>3.2005832335353035</c:v>
                </c:pt>
                <c:pt idx="269">
                  <c:v>3.1993597858373084</c:v>
                </c:pt>
                <c:pt idx="270">
                  <c:v>3.193936733688794</c:v>
                </c:pt>
                <c:pt idx="271">
                  <c:v>3.1927326673794263</c:v>
                </c:pt>
                <c:pt idx="272">
                  <c:v>3.1929172208651542</c:v>
                </c:pt>
                <c:pt idx="273">
                  <c:v>3.1853766183941401</c:v>
                </c:pt>
                <c:pt idx="274">
                  <c:v>3.1836000271022469</c:v>
                </c:pt>
                <c:pt idx="275">
                  <c:v>3.1807932092831974</c:v>
                </c:pt>
                <c:pt idx="276">
                  <c:v>3.1757976420008696</c:v>
                </c:pt>
                <c:pt idx="277">
                  <c:v>3.171989278189896</c:v>
                </c:pt>
                <c:pt idx="278">
                  <c:v>3.1656384676865552</c:v>
                </c:pt>
                <c:pt idx="279">
                  <c:v>3.157620042377109</c:v>
                </c:pt>
                <c:pt idx="280">
                  <c:v>3.1525967520131557</c:v>
                </c:pt>
                <c:pt idx="281">
                  <c:v>3.1624039776526987</c:v>
                </c:pt>
                <c:pt idx="282">
                  <c:v>3.1525277202434348</c:v>
                </c:pt>
                <c:pt idx="283">
                  <c:v>3.1506405823748787</c:v>
                </c:pt>
                <c:pt idx="284">
                  <c:v>3.1431361644489595</c:v>
                </c:pt>
                <c:pt idx="285">
                  <c:v>3.1392391317009398</c:v>
                </c:pt>
                <c:pt idx="286">
                  <c:v>3.1401080595060926</c:v>
                </c:pt>
                <c:pt idx="287">
                  <c:v>3.1452203538979897</c:v>
                </c:pt>
                <c:pt idx="288">
                  <c:v>3.1416475076322388</c:v>
                </c:pt>
                <c:pt idx="289">
                  <c:v>3.1526117860331917</c:v>
                </c:pt>
                <c:pt idx="290">
                  <c:v>3.154870621152424</c:v>
                </c:pt>
                <c:pt idx="291">
                  <c:v>3.151509835929525</c:v>
                </c:pt>
                <c:pt idx="292">
                  <c:v>3.145637002550469</c:v>
                </c:pt>
                <c:pt idx="293">
                  <c:v>3.1399560354433946</c:v>
                </c:pt>
                <c:pt idx="294">
                  <c:v>3.1329497841801541</c:v>
                </c:pt>
                <c:pt idx="295">
                  <c:v>3.163099178284039</c:v>
                </c:pt>
                <c:pt idx="296">
                  <c:v>3.0674940652881579</c:v>
                </c:pt>
                <c:pt idx="297">
                  <c:v>3.0722258289860944</c:v>
                </c:pt>
                <c:pt idx="298">
                  <c:v>3.0126666573555219</c:v>
                </c:pt>
                <c:pt idx="299">
                  <c:v>3.130381295215519</c:v>
                </c:pt>
                <c:pt idx="300">
                  <c:v>3.1286725428266164</c:v>
                </c:pt>
                <c:pt idx="301">
                  <c:v>3.102694120490979</c:v>
                </c:pt>
                <c:pt idx="302">
                  <c:v>3.2143346867351958</c:v>
                </c:pt>
                <c:pt idx="303">
                  <c:v>2.7704031308366672</c:v>
                </c:pt>
                <c:pt idx="304">
                  <c:v>3.1352584474575349</c:v>
                </c:pt>
                <c:pt idx="305">
                  <c:v>3.0704038640153275</c:v>
                </c:pt>
                <c:pt idx="306">
                  <c:v>3.1051679012562494</c:v>
                </c:pt>
                <c:pt idx="307">
                  <c:v>3.0785962335361092</c:v>
                </c:pt>
                <c:pt idx="308">
                  <c:v>3.0311121293039909</c:v>
                </c:pt>
                <c:pt idx="309">
                  <c:v>3.0157419052676588</c:v>
                </c:pt>
                <c:pt idx="310">
                  <c:v>2.963257153698438</c:v>
                </c:pt>
                <c:pt idx="311">
                  <c:v>2.9430652610389574</c:v>
                </c:pt>
                <c:pt idx="312">
                  <c:v>2.8952095933352475</c:v>
                </c:pt>
                <c:pt idx="313">
                  <c:v>2.8767878402372924</c:v>
                </c:pt>
                <c:pt idx="314">
                  <c:v>2.8788847674120985</c:v>
                </c:pt>
                <c:pt idx="315">
                  <c:v>2.8667685455371439</c:v>
                </c:pt>
                <c:pt idx="316">
                  <c:v>2.863271351395245</c:v>
                </c:pt>
                <c:pt idx="317">
                  <c:v>2.8440617742881722</c:v>
                </c:pt>
                <c:pt idx="318">
                  <c:v>2.8623526913448227</c:v>
                </c:pt>
                <c:pt idx="319">
                  <c:v>2.7951113815826591</c:v>
                </c:pt>
                <c:pt idx="320">
                  <c:v>2.7328015785646618</c:v>
                </c:pt>
                <c:pt idx="321">
                  <c:v>2.7260128816192704</c:v>
                </c:pt>
                <c:pt idx="322">
                  <c:v>2.716908150853441</c:v>
                </c:pt>
                <c:pt idx="323">
                  <c:v>2.6947444980557704</c:v>
                </c:pt>
                <c:pt idx="324">
                  <c:v>2.7124577844694437</c:v>
                </c:pt>
                <c:pt idx="325">
                  <c:v>2.7179930452448877</c:v>
                </c:pt>
                <c:pt idx="326">
                  <c:v>2.7572619548673831</c:v>
                </c:pt>
                <c:pt idx="327">
                  <c:v>2.7489174024493863</c:v>
                </c:pt>
                <c:pt idx="328">
                  <c:v>2.7798447187104034</c:v>
                </c:pt>
                <c:pt idx="329">
                  <c:v>2.6935223046761672</c:v>
                </c:pt>
                <c:pt idx="330">
                  <c:v>2.735015757706154</c:v>
                </c:pt>
                <c:pt idx="331">
                  <c:v>2.7475180419423548</c:v>
                </c:pt>
                <c:pt idx="332">
                  <c:v>2.730288032770456</c:v>
                </c:pt>
                <c:pt idx="333">
                  <c:v>2.7949713702730454</c:v>
                </c:pt>
                <c:pt idx="334">
                  <c:v>2.8296109315195759</c:v>
                </c:pt>
                <c:pt idx="335">
                  <c:v>2.8092244201799104</c:v>
                </c:pt>
                <c:pt idx="336">
                  <c:v>2.8179940451935308</c:v>
                </c:pt>
                <c:pt idx="337">
                  <c:v>2.8132354210242627</c:v>
                </c:pt>
                <c:pt idx="338">
                  <c:v>2.800213307095464</c:v>
                </c:pt>
                <c:pt idx="339">
                  <c:v>2.8067576163201826</c:v>
                </c:pt>
                <c:pt idx="340">
                  <c:v>2.814829903497738</c:v>
                </c:pt>
                <c:pt idx="341">
                  <c:v>2.8327137519940577</c:v>
                </c:pt>
                <c:pt idx="342">
                  <c:v>2.8128893651733327</c:v>
                </c:pt>
                <c:pt idx="343">
                  <c:v>2.8256495629973131</c:v>
                </c:pt>
                <c:pt idx="344">
                  <c:v>2.840457788175609</c:v>
                </c:pt>
                <c:pt idx="345">
                  <c:v>2.8582544875898801</c:v>
                </c:pt>
                <c:pt idx="346">
                  <c:v>2.8683624267024759</c:v>
                </c:pt>
                <c:pt idx="347">
                  <c:v>2.8481310718713111</c:v>
                </c:pt>
                <c:pt idx="348">
                  <c:v>2.8408208298781381</c:v>
                </c:pt>
                <c:pt idx="349">
                  <c:v>2.8416525795331893</c:v>
                </c:pt>
                <c:pt idx="350">
                  <c:v>2.8461260308646663</c:v>
                </c:pt>
                <c:pt idx="351">
                  <c:v>2.8150726451277235</c:v>
                </c:pt>
                <c:pt idx="352">
                  <c:v>2.8639113004549883</c:v>
                </c:pt>
                <c:pt idx="353">
                  <c:v>2.8474848713229637</c:v>
                </c:pt>
                <c:pt idx="354">
                  <c:v>2.8064528782762248</c:v>
                </c:pt>
                <c:pt idx="355">
                  <c:v>2.846147131628165</c:v>
                </c:pt>
                <c:pt idx="356">
                  <c:v>2.8308880625329769</c:v>
                </c:pt>
                <c:pt idx="357">
                  <c:v>2.8321326209075655</c:v>
                </c:pt>
                <c:pt idx="358">
                  <c:v>2.7805383150589171</c:v>
                </c:pt>
                <c:pt idx="359">
                  <c:v>2.7519263770849132</c:v>
                </c:pt>
                <c:pt idx="360">
                  <c:v>2.7328430282405174</c:v>
                </c:pt>
                <c:pt idx="361">
                  <c:v>2.7584396998194887</c:v>
                </c:pt>
                <c:pt idx="362">
                  <c:v>2.7703738173504955</c:v>
                </c:pt>
                <c:pt idx="363">
                  <c:v>2.7965992032254299</c:v>
                </c:pt>
                <c:pt idx="364">
                  <c:v>2.7884754256964612</c:v>
                </c:pt>
                <c:pt idx="365">
                  <c:v>2.7714971491537117</c:v>
                </c:pt>
                <c:pt idx="366">
                  <c:v>2.7996747980257659</c:v>
                </c:pt>
                <c:pt idx="367">
                  <c:v>2.7840192400568857</c:v>
                </c:pt>
                <c:pt idx="368">
                  <c:v>2.7809655613647468</c:v>
                </c:pt>
                <c:pt idx="369">
                  <c:v>2.773339896227327</c:v>
                </c:pt>
                <c:pt idx="370">
                  <c:v>2.7717229359428854</c:v>
                </c:pt>
                <c:pt idx="371">
                  <c:v>2.7596475472719777</c:v>
                </c:pt>
                <c:pt idx="372">
                  <c:v>2.7437871704518879</c:v>
                </c:pt>
                <c:pt idx="373">
                  <c:v>2.7659130660685016</c:v>
                </c:pt>
                <c:pt idx="374">
                  <c:v>2.764110016304107</c:v>
                </c:pt>
                <c:pt idx="375">
                  <c:v>2.7622628008051406</c:v>
                </c:pt>
                <c:pt idx="376">
                  <c:v>2.7584175090810126</c:v>
                </c:pt>
                <c:pt idx="377">
                  <c:v>2.7427608448193905</c:v>
                </c:pt>
                <c:pt idx="378">
                  <c:v>2.7559626175283882</c:v>
                </c:pt>
                <c:pt idx="379">
                  <c:v>2.7388025047718014</c:v>
                </c:pt>
                <c:pt idx="380">
                  <c:v>2.7406671745227147</c:v>
                </c:pt>
                <c:pt idx="381">
                  <c:v>2.7329741092970949</c:v>
                </c:pt>
                <c:pt idx="382">
                  <c:v>2.7294448012378405</c:v>
                </c:pt>
                <c:pt idx="383">
                  <c:v>2.7236033838843063</c:v>
                </c:pt>
                <c:pt idx="384">
                  <c:v>2.7281558569509197</c:v>
                </c:pt>
                <c:pt idx="385">
                  <c:v>2.7335771506917359</c:v>
                </c:pt>
                <c:pt idx="386">
                  <c:v>2.7381242843074305</c:v>
                </c:pt>
                <c:pt idx="387">
                  <c:v>2.7345182971825479</c:v>
                </c:pt>
                <c:pt idx="388">
                  <c:v>2.7285144123332525</c:v>
                </c:pt>
                <c:pt idx="389">
                  <c:v>2.7328557347291063</c:v>
                </c:pt>
                <c:pt idx="390">
                  <c:v>2.7190207321308821</c:v>
                </c:pt>
                <c:pt idx="391">
                  <c:v>2.7367799463472862</c:v>
                </c:pt>
                <c:pt idx="392">
                  <c:v>2.7558986404949328</c:v>
                </c:pt>
                <c:pt idx="393">
                  <c:v>2.7855561372896456</c:v>
                </c:pt>
                <c:pt idx="394">
                  <c:v>2.77667001398724</c:v>
                </c:pt>
                <c:pt idx="395">
                  <c:v>2.7474214254138736</c:v>
                </c:pt>
                <c:pt idx="396">
                  <c:v>2.7534698313412247</c:v>
                </c:pt>
                <c:pt idx="397">
                  <c:v>2.7783276409245676</c:v>
                </c:pt>
                <c:pt idx="398">
                  <c:v>2.7975355397149202</c:v>
                </c:pt>
                <c:pt idx="399">
                  <c:v>2.7428586787820288</c:v>
                </c:pt>
                <c:pt idx="400">
                  <c:v>2.7804494934286899</c:v>
                </c:pt>
                <c:pt idx="401">
                  <c:v>2.8218367331721836</c:v>
                </c:pt>
                <c:pt idx="402">
                  <c:v>2.7444112104023697</c:v>
                </c:pt>
                <c:pt idx="403">
                  <c:v>2.6646195617674309</c:v>
                </c:pt>
                <c:pt idx="404">
                  <c:v>2.6817470894819473</c:v>
                </c:pt>
                <c:pt idx="405">
                  <c:v>2.6684265142129995</c:v>
                </c:pt>
                <c:pt idx="406">
                  <c:v>2.6977100893842088</c:v>
                </c:pt>
                <c:pt idx="407">
                  <c:v>2.6494300485627367</c:v>
                </c:pt>
                <c:pt idx="408">
                  <c:v>2.7027268061817336</c:v>
                </c:pt>
                <c:pt idx="409">
                  <c:v>2.7148310961105695</c:v>
                </c:pt>
                <c:pt idx="410">
                  <c:v>2.7364965735510385</c:v>
                </c:pt>
                <c:pt idx="411">
                  <c:v>2.7447582425206707</c:v>
                </c:pt>
                <c:pt idx="412">
                  <c:v>2.7381076279176129</c:v>
                </c:pt>
                <c:pt idx="413">
                  <c:v>2.7175001406549031</c:v>
                </c:pt>
                <c:pt idx="414">
                  <c:v>2.7127459671643335</c:v>
                </c:pt>
                <c:pt idx="415">
                  <c:v>2.734593369750181</c:v>
                </c:pt>
                <c:pt idx="416">
                  <c:v>2.6632187408087669</c:v>
                </c:pt>
                <c:pt idx="417">
                  <c:v>2.6956957349879436</c:v>
                </c:pt>
                <c:pt idx="418">
                  <c:v>2.6865107547001181</c:v>
                </c:pt>
                <c:pt idx="419">
                  <c:v>2.7015217377732239</c:v>
                </c:pt>
                <c:pt idx="420">
                  <c:v>2.7402812580304348</c:v>
                </c:pt>
                <c:pt idx="421">
                  <c:v>2.7949731754246581</c:v>
                </c:pt>
                <c:pt idx="422">
                  <c:v>2.803156569173594</c:v>
                </c:pt>
                <c:pt idx="423">
                  <c:v>2.8548000171048593</c:v>
                </c:pt>
                <c:pt idx="424">
                  <c:v>2.8085041897133851</c:v>
                </c:pt>
                <c:pt idx="425">
                  <c:v>2.8163892011467908</c:v>
                </c:pt>
                <c:pt idx="426">
                  <c:v>2.8511807598302399</c:v>
                </c:pt>
                <c:pt idx="427">
                  <c:v>2.7830644319394136</c:v>
                </c:pt>
                <c:pt idx="428">
                  <c:v>2.8323059248754268</c:v>
                </c:pt>
                <c:pt idx="429">
                  <c:v>2.8830360599343643</c:v>
                </c:pt>
                <c:pt idx="430">
                  <c:v>2.8744447234382395</c:v>
                </c:pt>
                <c:pt idx="431">
                  <c:v>2.8311074586175895</c:v>
                </c:pt>
                <c:pt idx="432">
                  <c:v>2.8115274528197287</c:v>
                </c:pt>
                <c:pt idx="433">
                  <c:v>2.8103439121270442</c:v>
                </c:pt>
                <c:pt idx="434">
                  <c:v>2.7982957351597997</c:v>
                </c:pt>
                <c:pt idx="435">
                  <c:v>2.8053036927031072</c:v>
                </c:pt>
                <c:pt idx="436">
                  <c:v>2.7600384634835677</c:v>
                </c:pt>
                <c:pt idx="437">
                  <c:v>2.7597895747267378</c:v>
                </c:pt>
                <c:pt idx="438">
                  <c:v>2.8046341688706184</c:v>
                </c:pt>
                <c:pt idx="439">
                  <c:v>2.8423062504344965</c:v>
                </c:pt>
                <c:pt idx="440">
                  <c:v>2.8505561947325866</c:v>
                </c:pt>
                <c:pt idx="441">
                  <c:v>2.6935004380701066</c:v>
                </c:pt>
                <c:pt idx="442">
                  <c:v>2.7732157666865112</c:v>
                </c:pt>
                <c:pt idx="443">
                  <c:v>2.8917795654426457</c:v>
                </c:pt>
                <c:pt idx="444">
                  <c:v>2.8683405042300434</c:v>
                </c:pt>
                <c:pt idx="445">
                  <c:v>2.7414223428924749</c:v>
                </c:pt>
                <c:pt idx="446">
                  <c:v>2.8956943713696459</c:v>
                </c:pt>
                <c:pt idx="447">
                  <c:v>2.8436770985386075</c:v>
                </c:pt>
                <c:pt idx="448">
                  <c:v>2.827296131335749</c:v>
                </c:pt>
                <c:pt idx="449">
                  <c:v>2.8346650205911978</c:v>
                </c:pt>
                <c:pt idx="450">
                  <c:v>2.7915952591532225</c:v>
                </c:pt>
                <c:pt idx="451">
                  <c:v>2.8045422568874678</c:v>
                </c:pt>
                <c:pt idx="452">
                  <c:v>2.9868720801918425</c:v>
                </c:pt>
                <c:pt idx="453">
                  <c:v>2.7016407403772398</c:v>
                </c:pt>
                <c:pt idx="454">
                  <c:v>2.5011446211808517</c:v>
                </c:pt>
                <c:pt idx="455">
                  <c:v>2.6209660136926383</c:v>
                </c:pt>
                <c:pt idx="456">
                  <c:v>2.1811923178574872</c:v>
                </c:pt>
                <c:pt idx="457">
                  <c:v>2.4382335777906534</c:v>
                </c:pt>
              </c:numCache>
            </c:numRef>
          </c:xVal>
          <c:yVal>
            <c:numRef>
              <c:f>'016C'!$J$13:$J$817</c:f>
              <c:numCache>
                <c:formatCode>0.0</c:formatCode>
                <c:ptCount val="805"/>
                <c:pt idx="0">
                  <c:v>-0.2</c:v>
                </c:pt>
                <c:pt idx="1">
                  <c:v>-0.36404199475065618</c:v>
                </c:pt>
                <c:pt idx="2">
                  <c:v>-0.5280839895013123</c:v>
                </c:pt>
                <c:pt idx="3">
                  <c:v>-0.69212598425196847</c:v>
                </c:pt>
                <c:pt idx="4">
                  <c:v>-0.85616797900262465</c:v>
                </c:pt>
                <c:pt idx="5">
                  <c:v>-1.0202099737532808</c:v>
                </c:pt>
                <c:pt idx="6">
                  <c:v>-1.184251968503937</c:v>
                </c:pt>
                <c:pt idx="7">
                  <c:v>-1.3482939632545929</c:v>
                </c:pt>
                <c:pt idx="8">
                  <c:v>-1.5123359580052493</c:v>
                </c:pt>
                <c:pt idx="9">
                  <c:v>-1.6763779527559055</c:v>
                </c:pt>
                <c:pt idx="10">
                  <c:v>-1.8404199475065615</c:v>
                </c:pt>
                <c:pt idx="11">
                  <c:v>-2.0044619422572181</c:v>
                </c:pt>
                <c:pt idx="12">
                  <c:v>-2.1685039370078738</c:v>
                </c:pt>
                <c:pt idx="13">
                  <c:v>-2.3325459317585304</c:v>
                </c:pt>
                <c:pt idx="14">
                  <c:v>-2.4965879265091862</c:v>
                </c:pt>
                <c:pt idx="15">
                  <c:v>-2.6606299212598428</c:v>
                </c:pt>
                <c:pt idx="16">
                  <c:v>-2.8246719160104989</c:v>
                </c:pt>
                <c:pt idx="17">
                  <c:v>-2.9887139107611547</c:v>
                </c:pt>
                <c:pt idx="18">
                  <c:v>-3.1527559055118113</c:v>
                </c:pt>
                <c:pt idx="19">
                  <c:v>-3.316797900262467</c:v>
                </c:pt>
                <c:pt idx="20">
                  <c:v>-3.4808398950131232</c:v>
                </c:pt>
                <c:pt idx="21">
                  <c:v>-3.6448818897637798</c:v>
                </c:pt>
                <c:pt idx="22">
                  <c:v>-3.808923884514436</c:v>
                </c:pt>
                <c:pt idx="23">
                  <c:v>-3.9729658792650917</c:v>
                </c:pt>
                <c:pt idx="24">
                  <c:v>-4.1370078740157474</c:v>
                </c:pt>
                <c:pt idx="25">
                  <c:v>-4.3010498687664045</c:v>
                </c:pt>
                <c:pt idx="26">
                  <c:v>-4.4650918635170607</c:v>
                </c:pt>
                <c:pt idx="27">
                  <c:v>-4.6291338582677168</c:v>
                </c:pt>
                <c:pt idx="28">
                  <c:v>-4.7931758530183721</c:v>
                </c:pt>
                <c:pt idx="29">
                  <c:v>-4.9572178477690283</c:v>
                </c:pt>
                <c:pt idx="30">
                  <c:v>-5.1212598425196854</c:v>
                </c:pt>
                <c:pt idx="31">
                  <c:v>-5.2853018372703415</c:v>
                </c:pt>
                <c:pt idx="32">
                  <c:v>-5.4493438320209977</c:v>
                </c:pt>
                <c:pt idx="33">
                  <c:v>-5.613385826771653</c:v>
                </c:pt>
                <c:pt idx="34">
                  <c:v>-5.7774278215223092</c:v>
                </c:pt>
                <c:pt idx="35">
                  <c:v>-5.9414698162729653</c:v>
                </c:pt>
                <c:pt idx="36">
                  <c:v>-6.1055118110236224</c:v>
                </c:pt>
                <c:pt idx="37">
                  <c:v>-6.2695538057742786</c:v>
                </c:pt>
                <c:pt idx="38">
                  <c:v>-6.4335958005249338</c:v>
                </c:pt>
                <c:pt idx="39">
                  <c:v>-6.59763779527559</c:v>
                </c:pt>
                <c:pt idx="40">
                  <c:v>-6.7616797900262462</c:v>
                </c:pt>
                <c:pt idx="41">
                  <c:v>-6.9257217847769024</c:v>
                </c:pt>
                <c:pt idx="42">
                  <c:v>-7.0897637795275594</c:v>
                </c:pt>
                <c:pt idx="43">
                  <c:v>-7.2538057742782147</c:v>
                </c:pt>
                <c:pt idx="44">
                  <c:v>-7.4178477690288718</c:v>
                </c:pt>
                <c:pt idx="45">
                  <c:v>-7.5818897637795271</c:v>
                </c:pt>
                <c:pt idx="46">
                  <c:v>-7.7459317585301832</c:v>
                </c:pt>
                <c:pt idx="47">
                  <c:v>-7.9099737532808403</c:v>
                </c:pt>
                <c:pt idx="48">
                  <c:v>-8.0740157480314956</c:v>
                </c:pt>
                <c:pt idx="49">
                  <c:v>-8.2380577427821517</c:v>
                </c:pt>
                <c:pt idx="50">
                  <c:v>-8.4020997375328079</c:v>
                </c:pt>
                <c:pt idx="51">
                  <c:v>-8.5661417322834623</c:v>
                </c:pt>
                <c:pt idx="52">
                  <c:v>-8.7301837270341203</c:v>
                </c:pt>
                <c:pt idx="53">
                  <c:v>-8.8942257217847747</c:v>
                </c:pt>
                <c:pt idx="54">
                  <c:v>-9.0582677165354326</c:v>
                </c:pt>
                <c:pt idx="55">
                  <c:v>-9.2223097112860888</c:v>
                </c:pt>
                <c:pt idx="56">
                  <c:v>-9.3863517060367432</c:v>
                </c:pt>
                <c:pt idx="57">
                  <c:v>-9.5503937007874011</c:v>
                </c:pt>
                <c:pt idx="58">
                  <c:v>-9.7144356955380555</c:v>
                </c:pt>
                <c:pt idx="59">
                  <c:v>-9.8784776902887135</c:v>
                </c:pt>
                <c:pt idx="60">
                  <c:v>-10.04251968503937</c:v>
                </c:pt>
                <c:pt idx="61">
                  <c:v>-10.206561679790024</c:v>
                </c:pt>
                <c:pt idx="62">
                  <c:v>-10.370603674540682</c:v>
                </c:pt>
                <c:pt idx="63">
                  <c:v>-10.534645669291336</c:v>
                </c:pt>
                <c:pt idx="64">
                  <c:v>-10.698687664041994</c:v>
                </c:pt>
                <c:pt idx="65">
                  <c:v>-10.862729658792651</c:v>
                </c:pt>
                <c:pt idx="66">
                  <c:v>-11.026771653543305</c:v>
                </c:pt>
                <c:pt idx="67">
                  <c:v>-11.190813648293963</c:v>
                </c:pt>
                <c:pt idx="68">
                  <c:v>-11.354855643044617</c:v>
                </c:pt>
                <c:pt idx="69">
                  <c:v>-11.518897637795275</c:v>
                </c:pt>
                <c:pt idx="70">
                  <c:v>-11.68293963254593</c:v>
                </c:pt>
                <c:pt idx="71">
                  <c:v>-11.846981627296586</c:v>
                </c:pt>
                <c:pt idx="72">
                  <c:v>-12.011023622047244</c:v>
                </c:pt>
                <c:pt idx="73">
                  <c:v>-12.175065616797898</c:v>
                </c:pt>
                <c:pt idx="74">
                  <c:v>-12.339107611548556</c:v>
                </c:pt>
                <c:pt idx="75">
                  <c:v>-12.50314960629921</c:v>
                </c:pt>
                <c:pt idx="76">
                  <c:v>-12.667191601049867</c:v>
                </c:pt>
                <c:pt idx="77">
                  <c:v>-12.831233595800525</c:v>
                </c:pt>
                <c:pt idx="78">
                  <c:v>-12.995275590551179</c:v>
                </c:pt>
                <c:pt idx="79">
                  <c:v>-13.159317585301837</c:v>
                </c:pt>
                <c:pt idx="80">
                  <c:v>-13.323359580052491</c:v>
                </c:pt>
                <c:pt idx="81">
                  <c:v>-13.487401574803147</c:v>
                </c:pt>
                <c:pt idx="82">
                  <c:v>-13.651443569553804</c:v>
                </c:pt>
                <c:pt idx="83">
                  <c:v>-13.815485564304462</c:v>
                </c:pt>
                <c:pt idx="84">
                  <c:v>-13.979527559055118</c:v>
                </c:pt>
                <c:pt idx="85">
                  <c:v>-14.143569553805772</c:v>
                </c:pt>
                <c:pt idx="86">
                  <c:v>-14.307611548556428</c:v>
                </c:pt>
                <c:pt idx="87">
                  <c:v>-14.471653543307085</c:v>
                </c:pt>
                <c:pt idx="88">
                  <c:v>-14.635695538057742</c:v>
                </c:pt>
                <c:pt idx="89">
                  <c:v>-14.799737532808399</c:v>
                </c:pt>
                <c:pt idx="90">
                  <c:v>-14.963779527559053</c:v>
                </c:pt>
                <c:pt idx="91">
                  <c:v>-15.127821522309709</c:v>
                </c:pt>
                <c:pt idx="92">
                  <c:v>-15.291863517060365</c:v>
                </c:pt>
                <c:pt idx="93">
                  <c:v>-15.455905511811023</c:v>
                </c:pt>
                <c:pt idx="94">
                  <c:v>-15.61994750656168</c:v>
                </c:pt>
                <c:pt idx="95">
                  <c:v>-15.783989501312334</c:v>
                </c:pt>
                <c:pt idx="96">
                  <c:v>-15.94803149606299</c:v>
                </c:pt>
                <c:pt idx="97">
                  <c:v>-16.112073490813646</c:v>
                </c:pt>
                <c:pt idx="98">
                  <c:v>-16.276115485564304</c:v>
                </c:pt>
                <c:pt idx="99">
                  <c:v>-16.440157480314959</c:v>
                </c:pt>
                <c:pt idx="100">
                  <c:v>-16.604199475065617</c:v>
                </c:pt>
                <c:pt idx="101">
                  <c:v>-16.768241469816271</c:v>
                </c:pt>
                <c:pt idx="102">
                  <c:v>-16.932283464566925</c:v>
                </c:pt>
                <c:pt idx="103">
                  <c:v>-17.096325459317583</c:v>
                </c:pt>
                <c:pt idx="104">
                  <c:v>-17.260367454068241</c:v>
                </c:pt>
                <c:pt idx="105">
                  <c:v>-17.424409448818896</c:v>
                </c:pt>
                <c:pt idx="106">
                  <c:v>-17.58845144356955</c:v>
                </c:pt>
                <c:pt idx="107">
                  <c:v>-17.752493438320208</c:v>
                </c:pt>
                <c:pt idx="108">
                  <c:v>-17.916535433070866</c:v>
                </c:pt>
                <c:pt idx="109">
                  <c:v>-18.08057742782152</c:v>
                </c:pt>
                <c:pt idx="110">
                  <c:v>-18.244619422572178</c:v>
                </c:pt>
                <c:pt idx="111">
                  <c:v>-18.408661417322833</c:v>
                </c:pt>
                <c:pt idx="112">
                  <c:v>-18.572703412073487</c:v>
                </c:pt>
                <c:pt idx="113">
                  <c:v>-18.736745406824145</c:v>
                </c:pt>
                <c:pt idx="114">
                  <c:v>-18.900787401574803</c:v>
                </c:pt>
                <c:pt idx="115">
                  <c:v>-19.064829396325457</c:v>
                </c:pt>
                <c:pt idx="116">
                  <c:v>-19.228871391076112</c:v>
                </c:pt>
                <c:pt idx="117">
                  <c:v>-19.39291338582677</c:v>
                </c:pt>
                <c:pt idx="118">
                  <c:v>-19.556955380577428</c:v>
                </c:pt>
                <c:pt idx="119">
                  <c:v>-19.720997375328082</c:v>
                </c:pt>
                <c:pt idx="120">
                  <c:v>-19.88503937007874</c:v>
                </c:pt>
                <c:pt idx="121">
                  <c:v>-20.049081364829394</c:v>
                </c:pt>
                <c:pt idx="122">
                  <c:v>-20.213123359580049</c:v>
                </c:pt>
                <c:pt idx="123">
                  <c:v>-20.377165354330707</c:v>
                </c:pt>
                <c:pt idx="124">
                  <c:v>-20.541207349081365</c:v>
                </c:pt>
                <c:pt idx="125">
                  <c:v>-20.705249343832019</c:v>
                </c:pt>
                <c:pt idx="126">
                  <c:v>-20.869291338582673</c:v>
                </c:pt>
                <c:pt idx="127">
                  <c:v>-21.033333333333331</c:v>
                </c:pt>
                <c:pt idx="128">
                  <c:v>-21.197375328083989</c:v>
                </c:pt>
                <c:pt idx="129">
                  <c:v>-21.361417322834644</c:v>
                </c:pt>
                <c:pt idx="130">
                  <c:v>-21.525459317585302</c:v>
                </c:pt>
                <c:pt idx="131">
                  <c:v>-21.689501312335956</c:v>
                </c:pt>
                <c:pt idx="132">
                  <c:v>-21.853543307086611</c:v>
                </c:pt>
                <c:pt idx="133">
                  <c:v>-22.017585301837268</c:v>
                </c:pt>
                <c:pt idx="134">
                  <c:v>-22.181627296587926</c:v>
                </c:pt>
                <c:pt idx="135">
                  <c:v>-22.345669291338581</c:v>
                </c:pt>
                <c:pt idx="136">
                  <c:v>-22.509711286089235</c:v>
                </c:pt>
                <c:pt idx="137">
                  <c:v>-22.673753280839893</c:v>
                </c:pt>
                <c:pt idx="138">
                  <c:v>-22.837795275590551</c:v>
                </c:pt>
                <c:pt idx="139">
                  <c:v>-23.001837270341206</c:v>
                </c:pt>
                <c:pt idx="140">
                  <c:v>-23.16587926509186</c:v>
                </c:pt>
                <c:pt idx="141">
                  <c:v>-23.329921259842518</c:v>
                </c:pt>
                <c:pt idx="142">
                  <c:v>-23.493963254593172</c:v>
                </c:pt>
                <c:pt idx="143">
                  <c:v>-23.65800524934383</c:v>
                </c:pt>
                <c:pt idx="144">
                  <c:v>-23.822047244094488</c:v>
                </c:pt>
                <c:pt idx="145">
                  <c:v>-23.986089238845143</c:v>
                </c:pt>
                <c:pt idx="146">
                  <c:v>-24.150131233595797</c:v>
                </c:pt>
                <c:pt idx="147">
                  <c:v>-24.314173228346455</c:v>
                </c:pt>
                <c:pt idx="148">
                  <c:v>-24.478215223097113</c:v>
                </c:pt>
                <c:pt idx="149">
                  <c:v>-24.642257217847767</c:v>
                </c:pt>
                <c:pt idx="150">
                  <c:v>-24.806299212598422</c:v>
                </c:pt>
                <c:pt idx="151">
                  <c:v>-24.97034120734908</c:v>
                </c:pt>
                <c:pt idx="152">
                  <c:v>-25.134383202099734</c:v>
                </c:pt>
                <c:pt idx="153">
                  <c:v>-25.298425196850392</c:v>
                </c:pt>
                <c:pt idx="154">
                  <c:v>-25.46246719160105</c:v>
                </c:pt>
                <c:pt idx="155">
                  <c:v>-25.626509186351704</c:v>
                </c:pt>
                <c:pt idx="156">
                  <c:v>-25.790551181102359</c:v>
                </c:pt>
                <c:pt idx="157">
                  <c:v>-25.954593175853017</c:v>
                </c:pt>
                <c:pt idx="158">
                  <c:v>-26.118635170603675</c:v>
                </c:pt>
                <c:pt idx="159">
                  <c:v>-26.282677165354329</c:v>
                </c:pt>
                <c:pt idx="160">
                  <c:v>-26.446719160104983</c:v>
                </c:pt>
                <c:pt idx="161">
                  <c:v>-26.610761154855645</c:v>
                </c:pt>
                <c:pt idx="162">
                  <c:v>-26.774803149606296</c:v>
                </c:pt>
                <c:pt idx="163">
                  <c:v>-26.938845144356954</c:v>
                </c:pt>
                <c:pt idx="164">
                  <c:v>-27.102887139107608</c:v>
                </c:pt>
                <c:pt idx="165">
                  <c:v>-27.266929133858266</c:v>
                </c:pt>
                <c:pt idx="166">
                  <c:v>-27.430971128608924</c:v>
                </c:pt>
                <c:pt idx="167">
                  <c:v>-27.595013123359578</c:v>
                </c:pt>
                <c:pt idx="168">
                  <c:v>-27.759055118110236</c:v>
                </c:pt>
                <c:pt idx="169">
                  <c:v>-27.923097112860887</c:v>
                </c:pt>
                <c:pt idx="170">
                  <c:v>-28.087139107611545</c:v>
                </c:pt>
                <c:pt idx="171">
                  <c:v>-28.251181102362207</c:v>
                </c:pt>
                <c:pt idx="172">
                  <c:v>-28.415223097112857</c:v>
                </c:pt>
                <c:pt idx="173">
                  <c:v>-28.579265091863515</c:v>
                </c:pt>
                <c:pt idx="174">
                  <c:v>-28.74330708661417</c:v>
                </c:pt>
                <c:pt idx="175">
                  <c:v>-28.907349081364828</c:v>
                </c:pt>
                <c:pt idx="176">
                  <c:v>-29.071391076115486</c:v>
                </c:pt>
                <c:pt idx="177">
                  <c:v>-29.23543307086614</c:v>
                </c:pt>
                <c:pt idx="178">
                  <c:v>-29.399475065616798</c:v>
                </c:pt>
                <c:pt idx="179">
                  <c:v>-29.563517060367449</c:v>
                </c:pt>
                <c:pt idx="180">
                  <c:v>-29.727559055118107</c:v>
                </c:pt>
                <c:pt idx="181">
                  <c:v>-29.891601049868765</c:v>
                </c:pt>
                <c:pt idx="182">
                  <c:v>-30.055643044619419</c:v>
                </c:pt>
                <c:pt idx="183">
                  <c:v>-30.219685039370077</c:v>
                </c:pt>
                <c:pt idx="184">
                  <c:v>-30.383727034120732</c:v>
                </c:pt>
                <c:pt idx="185">
                  <c:v>-30.547769028871389</c:v>
                </c:pt>
                <c:pt idx="186">
                  <c:v>-30.711811023622047</c:v>
                </c:pt>
                <c:pt idx="187">
                  <c:v>-30.875853018372698</c:v>
                </c:pt>
                <c:pt idx="188">
                  <c:v>-31.03989501312336</c:v>
                </c:pt>
                <c:pt idx="189">
                  <c:v>-31.203937007874011</c:v>
                </c:pt>
                <c:pt idx="190">
                  <c:v>-31.367979002624669</c:v>
                </c:pt>
                <c:pt idx="191">
                  <c:v>-31.532020997375326</c:v>
                </c:pt>
                <c:pt idx="192">
                  <c:v>-31.696062992125981</c:v>
                </c:pt>
                <c:pt idx="193">
                  <c:v>-31.860104986876639</c:v>
                </c:pt>
                <c:pt idx="194">
                  <c:v>-32.024146981627297</c:v>
                </c:pt>
                <c:pt idx="195">
                  <c:v>-32.188188976377951</c:v>
                </c:pt>
                <c:pt idx="196">
                  <c:v>-32.352230971128613</c:v>
                </c:pt>
                <c:pt idx="197">
                  <c:v>-32.516272965879267</c:v>
                </c:pt>
                <c:pt idx="198">
                  <c:v>-32.680314960629921</c:v>
                </c:pt>
                <c:pt idx="199">
                  <c:v>-32.844356955380576</c:v>
                </c:pt>
                <c:pt idx="200">
                  <c:v>-33.008398950131237</c:v>
                </c:pt>
                <c:pt idx="201">
                  <c:v>-33.172440944881892</c:v>
                </c:pt>
                <c:pt idx="202">
                  <c:v>-33.336482939632546</c:v>
                </c:pt>
                <c:pt idx="203">
                  <c:v>-33.500524934383208</c:v>
                </c:pt>
                <c:pt idx="204">
                  <c:v>-33.664566929133855</c:v>
                </c:pt>
                <c:pt idx="205">
                  <c:v>-33.828608923884516</c:v>
                </c:pt>
                <c:pt idx="206">
                  <c:v>-33.992650918635171</c:v>
                </c:pt>
                <c:pt idx="207">
                  <c:v>-34.156692913385825</c:v>
                </c:pt>
                <c:pt idx="208">
                  <c:v>-34.320734908136487</c:v>
                </c:pt>
                <c:pt idx="209">
                  <c:v>-34.484776902887141</c:v>
                </c:pt>
                <c:pt idx="210">
                  <c:v>-34.648818897637796</c:v>
                </c:pt>
                <c:pt idx="211">
                  <c:v>-34.812860892388457</c:v>
                </c:pt>
                <c:pt idx="212">
                  <c:v>-34.976902887139104</c:v>
                </c:pt>
                <c:pt idx="213">
                  <c:v>-35.140944881889766</c:v>
                </c:pt>
                <c:pt idx="214">
                  <c:v>-35.30498687664042</c:v>
                </c:pt>
                <c:pt idx="215">
                  <c:v>-35.469028871391075</c:v>
                </c:pt>
                <c:pt idx="216">
                  <c:v>-35.633070866141736</c:v>
                </c:pt>
                <c:pt idx="217">
                  <c:v>-35.797112860892391</c:v>
                </c:pt>
                <c:pt idx="218">
                  <c:v>-35.961154855643045</c:v>
                </c:pt>
                <c:pt idx="219">
                  <c:v>-36.125196850393699</c:v>
                </c:pt>
                <c:pt idx="220">
                  <c:v>-36.289238845144361</c:v>
                </c:pt>
                <c:pt idx="221">
                  <c:v>-36.453280839895015</c:v>
                </c:pt>
                <c:pt idx="222">
                  <c:v>-36.61732283464567</c:v>
                </c:pt>
                <c:pt idx="223">
                  <c:v>-36.781364829396331</c:v>
                </c:pt>
                <c:pt idx="224">
                  <c:v>-36.945406824146978</c:v>
                </c:pt>
                <c:pt idx="225">
                  <c:v>-37.10944881889764</c:v>
                </c:pt>
                <c:pt idx="226">
                  <c:v>-37.273490813648294</c:v>
                </c:pt>
                <c:pt idx="227">
                  <c:v>-37.437532808398949</c:v>
                </c:pt>
                <c:pt idx="228">
                  <c:v>-37.60157480314961</c:v>
                </c:pt>
                <c:pt idx="229">
                  <c:v>-37.765616797900265</c:v>
                </c:pt>
                <c:pt idx="230">
                  <c:v>-37.929658792650919</c:v>
                </c:pt>
                <c:pt idx="231">
                  <c:v>-38.09370078740158</c:v>
                </c:pt>
                <c:pt idx="232">
                  <c:v>-38.257742782152228</c:v>
                </c:pt>
                <c:pt idx="233">
                  <c:v>-38.421784776902889</c:v>
                </c:pt>
                <c:pt idx="234">
                  <c:v>-38.585826771653544</c:v>
                </c:pt>
                <c:pt idx="235">
                  <c:v>-38.749868766404198</c:v>
                </c:pt>
                <c:pt idx="236">
                  <c:v>-38.91391076115486</c:v>
                </c:pt>
                <c:pt idx="237">
                  <c:v>-39.077952755905514</c:v>
                </c:pt>
                <c:pt idx="238">
                  <c:v>-39.241994750656168</c:v>
                </c:pt>
                <c:pt idx="239">
                  <c:v>-39.406036745406823</c:v>
                </c:pt>
                <c:pt idx="240">
                  <c:v>-39.570078740157484</c:v>
                </c:pt>
                <c:pt idx="241">
                  <c:v>-39.734120734908139</c:v>
                </c:pt>
                <c:pt idx="242">
                  <c:v>-39.898162729658793</c:v>
                </c:pt>
                <c:pt idx="243">
                  <c:v>-40.062204724409447</c:v>
                </c:pt>
                <c:pt idx="244">
                  <c:v>-40.226246719160102</c:v>
                </c:pt>
                <c:pt idx="245">
                  <c:v>-40.390288713910763</c:v>
                </c:pt>
                <c:pt idx="246">
                  <c:v>-40.554330708661418</c:v>
                </c:pt>
                <c:pt idx="247">
                  <c:v>-40.718372703412072</c:v>
                </c:pt>
                <c:pt idx="248">
                  <c:v>-40.882414698162734</c:v>
                </c:pt>
                <c:pt idx="249">
                  <c:v>-41.046456692913381</c:v>
                </c:pt>
                <c:pt idx="250">
                  <c:v>-41.210498687664042</c:v>
                </c:pt>
                <c:pt idx="251">
                  <c:v>-41.374540682414704</c:v>
                </c:pt>
                <c:pt idx="252">
                  <c:v>-41.538582677165351</c:v>
                </c:pt>
                <c:pt idx="253">
                  <c:v>-41.702624671916013</c:v>
                </c:pt>
                <c:pt idx="254">
                  <c:v>-41.866666666666667</c:v>
                </c:pt>
                <c:pt idx="255">
                  <c:v>-42.030708661417322</c:v>
                </c:pt>
                <c:pt idx="256">
                  <c:v>-42.194750656167983</c:v>
                </c:pt>
                <c:pt idx="257">
                  <c:v>-42.358792650918637</c:v>
                </c:pt>
                <c:pt idx="258">
                  <c:v>-42.522834645669292</c:v>
                </c:pt>
                <c:pt idx="259">
                  <c:v>-42.686876640419946</c:v>
                </c:pt>
                <c:pt idx="260">
                  <c:v>-42.850918635170608</c:v>
                </c:pt>
                <c:pt idx="261">
                  <c:v>-43.014960629921262</c:v>
                </c:pt>
                <c:pt idx="262">
                  <c:v>-43.179002624671917</c:v>
                </c:pt>
                <c:pt idx="263">
                  <c:v>-43.343044619422571</c:v>
                </c:pt>
                <c:pt idx="264">
                  <c:v>-43.507086614173225</c:v>
                </c:pt>
                <c:pt idx="265">
                  <c:v>-43.671128608923887</c:v>
                </c:pt>
                <c:pt idx="266">
                  <c:v>-43.835170603674541</c:v>
                </c:pt>
                <c:pt idx="267">
                  <c:v>-43.999212598425196</c:v>
                </c:pt>
                <c:pt idx="268">
                  <c:v>-44.163254593175857</c:v>
                </c:pt>
                <c:pt idx="269">
                  <c:v>-44.327296587926504</c:v>
                </c:pt>
                <c:pt idx="270">
                  <c:v>-44.491338582677166</c:v>
                </c:pt>
                <c:pt idx="271">
                  <c:v>-44.655380577427827</c:v>
                </c:pt>
                <c:pt idx="272">
                  <c:v>-44.819422572178475</c:v>
                </c:pt>
                <c:pt idx="273">
                  <c:v>-44.983464566929136</c:v>
                </c:pt>
                <c:pt idx="274">
                  <c:v>-45.147506561679791</c:v>
                </c:pt>
                <c:pt idx="275">
                  <c:v>-45.311548556430445</c:v>
                </c:pt>
                <c:pt idx="276">
                  <c:v>-45.475590551181106</c:v>
                </c:pt>
                <c:pt idx="277">
                  <c:v>-45.639632545931761</c:v>
                </c:pt>
                <c:pt idx="278">
                  <c:v>-45.803674540682415</c:v>
                </c:pt>
                <c:pt idx="279">
                  <c:v>-45.96771653543307</c:v>
                </c:pt>
                <c:pt idx="280">
                  <c:v>-46.131758530183724</c:v>
                </c:pt>
                <c:pt idx="281">
                  <c:v>-46.295800524934386</c:v>
                </c:pt>
                <c:pt idx="282">
                  <c:v>-46.45984251968504</c:v>
                </c:pt>
                <c:pt idx="283">
                  <c:v>-46.623884514435694</c:v>
                </c:pt>
                <c:pt idx="284">
                  <c:v>-46.787926509186349</c:v>
                </c:pt>
                <c:pt idx="285">
                  <c:v>-46.95196850393701</c:v>
                </c:pt>
                <c:pt idx="286">
                  <c:v>-47.116010498687665</c:v>
                </c:pt>
                <c:pt idx="287">
                  <c:v>-47.280052493438319</c:v>
                </c:pt>
                <c:pt idx="288">
                  <c:v>-47.444094488188981</c:v>
                </c:pt>
                <c:pt idx="289">
                  <c:v>-47.608136482939628</c:v>
                </c:pt>
                <c:pt idx="290">
                  <c:v>-47.772178477690289</c:v>
                </c:pt>
                <c:pt idx="291">
                  <c:v>-47.936220472440951</c:v>
                </c:pt>
                <c:pt idx="292">
                  <c:v>-48.100262467191598</c:v>
                </c:pt>
                <c:pt idx="293">
                  <c:v>-48.26430446194226</c:v>
                </c:pt>
                <c:pt idx="294">
                  <c:v>-48.428346456692914</c:v>
                </c:pt>
                <c:pt idx="295">
                  <c:v>-48.592388451443568</c:v>
                </c:pt>
                <c:pt idx="296">
                  <c:v>-48.75643044619423</c:v>
                </c:pt>
                <c:pt idx="297">
                  <c:v>-48.920472440944884</c:v>
                </c:pt>
                <c:pt idx="298">
                  <c:v>-49.084514435695539</c:v>
                </c:pt>
                <c:pt idx="299">
                  <c:v>-49.248556430446193</c:v>
                </c:pt>
                <c:pt idx="300">
                  <c:v>-49.412598425196848</c:v>
                </c:pt>
                <c:pt idx="301">
                  <c:v>-49.576640419947509</c:v>
                </c:pt>
                <c:pt idx="302">
                  <c:v>-49.740682414698163</c:v>
                </c:pt>
                <c:pt idx="303">
                  <c:v>-49.904724409448818</c:v>
                </c:pt>
                <c:pt idx="304">
                  <c:v>-50.068766404199472</c:v>
                </c:pt>
                <c:pt idx="305">
                  <c:v>-50.232808398950134</c:v>
                </c:pt>
                <c:pt idx="306">
                  <c:v>-50.396850393700788</c:v>
                </c:pt>
                <c:pt idx="307">
                  <c:v>-50.560892388451443</c:v>
                </c:pt>
                <c:pt idx="308">
                  <c:v>-50.724934383202104</c:v>
                </c:pt>
                <c:pt idx="309">
                  <c:v>-50.888976377952751</c:v>
                </c:pt>
                <c:pt idx="310">
                  <c:v>-51.053018372703413</c:v>
                </c:pt>
                <c:pt idx="311">
                  <c:v>-51.217060367454074</c:v>
                </c:pt>
                <c:pt idx="312">
                  <c:v>-51.381102362204722</c:v>
                </c:pt>
                <c:pt idx="313">
                  <c:v>-51.545144356955383</c:v>
                </c:pt>
                <c:pt idx="314">
                  <c:v>-51.709186351706037</c:v>
                </c:pt>
                <c:pt idx="315">
                  <c:v>-51.873228346456692</c:v>
                </c:pt>
                <c:pt idx="316">
                  <c:v>-52.037270341207353</c:v>
                </c:pt>
                <c:pt idx="317">
                  <c:v>-52.201312335958008</c:v>
                </c:pt>
                <c:pt idx="318">
                  <c:v>-52.365354330708662</c:v>
                </c:pt>
                <c:pt idx="319">
                  <c:v>-52.529396325459317</c:v>
                </c:pt>
                <c:pt idx="320">
                  <c:v>-52.693438320209971</c:v>
                </c:pt>
                <c:pt idx="321">
                  <c:v>-52.857480314960632</c:v>
                </c:pt>
                <c:pt idx="322">
                  <c:v>-53.021522309711294</c:v>
                </c:pt>
                <c:pt idx="323">
                  <c:v>-53.185564304461941</c:v>
                </c:pt>
                <c:pt idx="324">
                  <c:v>-53.349606299212596</c:v>
                </c:pt>
                <c:pt idx="325">
                  <c:v>-53.513648293963257</c:v>
                </c:pt>
                <c:pt idx="326">
                  <c:v>-53.677690288713912</c:v>
                </c:pt>
                <c:pt idx="327">
                  <c:v>-53.841732283464573</c:v>
                </c:pt>
                <c:pt idx="328">
                  <c:v>-54.00577427821522</c:v>
                </c:pt>
                <c:pt idx="329">
                  <c:v>-54.169816272965875</c:v>
                </c:pt>
                <c:pt idx="330">
                  <c:v>-54.333858267716536</c:v>
                </c:pt>
                <c:pt idx="331">
                  <c:v>-54.497900262467191</c:v>
                </c:pt>
                <c:pt idx="332">
                  <c:v>-54.661942257217852</c:v>
                </c:pt>
                <c:pt idx="333">
                  <c:v>-54.825984251968499</c:v>
                </c:pt>
                <c:pt idx="334">
                  <c:v>-54.990026246719161</c:v>
                </c:pt>
                <c:pt idx="335">
                  <c:v>-55.154068241469815</c:v>
                </c:pt>
                <c:pt idx="336">
                  <c:v>-55.318110236220477</c:v>
                </c:pt>
                <c:pt idx="337">
                  <c:v>-55.482152230971131</c:v>
                </c:pt>
                <c:pt idx="338">
                  <c:v>-55.646194225721779</c:v>
                </c:pt>
                <c:pt idx="339">
                  <c:v>-55.81023622047244</c:v>
                </c:pt>
                <c:pt idx="340">
                  <c:v>-55.974278215223094</c:v>
                </c:pt>
                <c:pt idx="341">
                  <c:v>-56.138320209973756</c:v>
                </c:pt>
                <c:pt idx="342">
                  <c:v>-56.302362204724417</c:v>
                </c:pt>
                <c:pt idx="343">
                  <c:v>-56.466404199475058</c:v>
                </c:pt>
                <c:pt idx="344">
                  <c:v>-56.630446194225719</c:v>
                </c:pt>
                <c:pt idx="345">
                  <c:v>-56.794488188976381</c:v>
                </c:pt>
                <c:pt idx="346">
                  <c:v>-56.958530183727035</c:v>
                </c:pt>
                <c:pt idx="347">
                  <c:v>-57.122572178477697</c:v>
                </c:pt>
                <c:pt idx="348">
                  <c:v>-57.286614173228344</c:v>
                </c:pt>
                <c:pt idx="349">
                  <c:v>-57.450656167978998</c:v>
                </c:pt>
                <c:pt idx="350">
                  <c:v>-57.61469816272966</c:v>
                </c:pt>
                <c:pt idx="351">
                  <c:v>-57.778740157480314</c:v>
                </c:pt>
                <c:pt idx="352">
                  <c:v>-57.942782152230976</c:v>
                </c:pt>
                <c:pt idx="353">
                  <c:v>-58.106824146981623</c:v>
                </c:pt>
                <c:pt idx="354">
                  <c:v>-58.270866141732284</c:v>
                </c:pt>
                <c:pt idx="355">
                  <c:v>-58.434908136482939</c:v>
                </c:pt>
                <c:pt idx="356">
                  <c:v>-58.5989501312336</c:v>
                </c:pt>
                <c:pt idx="357">
                  <c:v>-58.762992125984255</c:v>
                </c:pt>
                <c:pt idx="358">
                  <c:v>-58.927034120734902</c:v>
                </c:pt>
                <c:pt idx="359">
                  <c:v>-59.091076115485563</c:v>
                </c:pt>
                <c:pt idx="360">
                  <c:v>-59.255118110236218</c:v>
                </c:pt>
                <c:pt idx="361">
                  <c:v>-59.419160104986879</c:v>
                </c:pt>
                <c:pt idx="362">
                  <c:v>-59.583202099737534</c:v>
                </c:pt>
                <c:pt idx="363">
                  <c:v>-59.747244094488181</c:v>
                </c:pt>
                <c:pt idx="364">
                  <c:v>-59.911286089238843</c:v>
                </c:pt>
                <c:pt idx="365">
                  <c:v>-60.075328083989504</c:v>
                </c:pt>
                <c:pt idx="366">
                  <c:v>-60.239370078740158</c:v>
                </c:pt>
                <c:pt idx="367">
                  <c:v>-60.40341207349082</c:v>
                </c:pt>
                <c:pt idx="368">
                  <c:v>-60.567454068241467</c:v>
                </c:pt>
                <c:pt idx="369">
                  <c:v>-60.731496062992122</c:v>
                </c:pt>
                <c:pt idx="370">
                  <c:v>-60.895538057742783</c:v>
                </c:pt>
                <c:pt idx="371">
                  <c:v>-61.059580052493438</c:v>
                </c:pt>
                <c:pt idx="372">
                  <c:v>-61.223622047244099</c:v>
                </c:pt>
                <c:pt idx="373">
                  <c:v>-61.387664041994746</c:v>
                </c:pt>
                <c:pt idx="374">
                  <c:v>-61.551706036745401</c:v>
                </c:pt>
                <c:pt idx="375">
                  <c:v>-61.715748031496062</c:v>
                </c:pt>
                <c:pt idx="376">
                  <c:v>-61.879790026246724</c:v>
                </c:pt>
                <c:pt idx="377">
                  <c:v>-62.043832020997378</c:v>
                </c:pt>
                <c:pt idx="378">
                  <c:v>-62.207874015748025</c:v>
                </c:pt>
                <c:pt idx="379">
                  <c:v>-62.371916010498687</c:v>
                </c:pt>
                <c:pt idx="380">
                  <c:v>-62.535958005249341</c:v>
                </c:pt>
                <c:pt idx="381">
                  <c:v>-62.7</c:v>
                </c:pt>
                <c:pt idx="382">
                  <c:v>-62.864041994750657</c:v>
                </c:pt>
                <c:pt idx="383">
                  <c:v>-63.028083989501305</c:v>
                </c:pt>
                <c:pt idx="384">
                  <c:v>-63.192125984251966</c:v>
                </c:pt>
                <c:pt idx="385">
                  <c:v>-63.356167979002628</c:v>
                </c:pt>
                <c:pt idx="386">
                  <c:v>-63.520209973753282</c:v>
                </c:pt>
                <c:pt idx="387">
                  <c:v>-63.684251968503943</c:v>
                </c:pt>
                <c:pt idx="388">
                  <c:v>-63.848293963254591</c:v>
                </c:pt>
                <c:pt idx="389">
                  <c:v>-64.012335958005238</c:v>
                </c:pt>
                <c:pt idx="390">
                  <c:v>-64.1763779527559</c:v>
                </c:pt>
                <c:pt idx="391">
                  <c:v>-64.340419947506561</c:v>
                </c:pt>
                <c:pt idx="392">
                  <c:v>-64.504461942257223</c:v>
                </c:pt>
                <c:pt idx="393">
                  <c:v>-64.66850393700787</c:v>
                </c:pt>
                <c:pt idx="394">
                  <c:v>-64.832545931758531</c:v>
                </c:pt>
                <c:pt idx="395">
                  <c:v>-64.996587926509193</c:v>
                </c:pt>
                <c:pt idx="396">
                  <c:v>-65.16062992125984</c:v>
                </c:pt>
                <c:pt idx="397">
                  <c:v>-65.324671916010502</c:v>
                </c:pt>
                <c:pt idx="398">
                  <c:v>-65.488713910761149</c:v>
                </c:pt>
                <c:pt idx="399">
                  <c:v>-65.65275590551181</c:v>
                </c:pt>
                <c:pt idx="400">
                  <c:v>-65.816797900262472</c:v>
                </c:pt>
                <c:pt idx="401">
                  <c:v>-65.980839895013119</c:v>
                </c:pt>
                <c:pt idx="402">
                  <c:v>-66.144881889763781</c:v>
                </c:pt>
                <c:pt idx="403">
                  <c:v>-66.308923884514428</c:v>
                </c:pt>
                <c:pt idx="404">
                  <c:v>-66.472965879265089</c:v>
                </c:pt>
                <c:pt idx="405">
                  <c:v>-66.637007874015751</c:v>
                </c:pt>
                <c:pt idx="406">
                  <c:v>-66.801049868766412</c:v>
                </c:pt>
                <c:pt idx="407">
                  <c:v>-66.96509186351706</c:v>
                </c:pt>
                <c:pt idx="408">
                  <c:v>-67.129133858267707</c:v>
                </c:pt>
                <c:pt idx="409">
                  <c:v>-67.293175853018369</c:v>
                </c:pt>
                <c:pt idx="410">
                  <c:v>-67.45721784776903</c:v>
                </c:pt>
                <c:pt idx="411">
                  <c:v>-67.621259842519692</c:v>
                </c:pt>
                <c:pt idx="412">
                  <c:v>-67.785301837270339</c:v>
                </c:pt>
                <c:pt idx="413">
                  <c:v>-67.949343832020986</c:v>
                </c:pt>
                <c:pt idx="414">
                  <c:v>-68.113385826771648</c:v>
                </c:pt>
                <c:pt idx="415">
                  <c:v>-68.277427821522309</c:v>
                </c:pt>
                <c:pt idx="416">
                  <c:v>-68.441469816272971</c:v>
                </c:pt>
                <c:pt idx="417">
                  <c:v>-68.605511811023632</c:v>
                </c:pt>
                <c:pt idx="418">
                  <c:v>-68.769553805774279</c:v>
                </c:pt>
                <c:pt idx="419">
                  <c:v>-68.933595800524927</c:v>
                </c:pt>
                <c:pt idx="420">
                  <c:v>-69.097637795275588</c:v>
                </c:pt>
                <c:pt idx="421">
                  <c:v>-69.26167979002625</c:v>
                </c:pt>
                <c:pt idx="422">
                  <c:v>-69.425721784776911</c:v>
                </c:pt>
                <c:pt idx="423">
                  <c:v>-69.589763779527559</c:v>
                </c:pt>
                <c:pt idx="424">
                  <c:v>-69.753805774278206</c:v>
                </c:pt>
                <c:pt idx="425">
                  <c:v>-69.917847769028867</c:v>
                </c:pt>
                <c:pt idx="426">
                  <c:v>-70.081889763779529</c:v>
                </c:pt>
                <c:pt idx="427">
                  <c:v>-70.24593175853019</c:v>
                </c:pt>
                <c:pt idx="428">
                  <c:v>-70.409973753280838</c:v>
                </c:pt>
                <c:pt idx="429">
                  <c:v>-70.574015748031499</c:v>
                </c:pt>
                <c:pt idx="430">
                  <c:v>-70.738057742782146</c:v>
                </c:pt>
                <c:pt idx="431">
                  <c:v>-70.902099737532808</c:v>
                </c:pt>
                <c:pt idx="432">
                  <c:v>-71.066141732283469</c:v>
                </c:pt>
                <c:pt idx="433">
                  <c:v>-71.230183727034117</c:v>
                </c:pt>
                <c:pt idx="434">
                  <c:v>-71.394225721784778</c:v>
                </c:pt>
                <c:pt idx="435">
                  <c:v>-71.558267716535426</c:v>
                </c:pt>
                <c:pt idx="436">
                  <c:v>-71.722309711286087</c:v>
                </c:pt>
                <c:pt idx="437">
                  <c:v>-71.886351706036749</c:v>
                </c:pt>
                <c:pt idx="438">
                  <c:v>-72.050393700787396</c:v>
                </c:pt>
                <c:pt idx="439">
                  <c:v>-72.214435695538057</c:v>
                </c:pt>
                <c:pt idx="440">
                  <c:v>-72.378477690288719</c:v>
                </c:pt>
                <c:pt idx="441">
                  <c:v>-72.542519685039366</c:v>
                </c:pt>
                <c:pt idx="442">
                  <c:v>-72.706561679790028</c:v>
                </c:pt>
                <c:pt idx="443">
                  <c:v>-72.870603674540675</c:v>
                </c:pt>
                <c:pt idx="444">
                  <c:v>-73.034645669291336</c:v>
                </c:pt>
                <c:pt idx="445">
                  <c:v>-73.198687664041998</c:v>
                </c:pt>
                <c:pt idx="446">
                  <c:v>-73.362729658792659</c:v>
                </c:pt>
                <c:pt idx="447">
                  <c:v>-73.526771653543307</c:v>
                </c:pt>
                <c:pt idx="448">
                  <c:v>-73.690813648293954</c:v>
                </c:pt>
                <c:pt idx="449">
                  <c:v>-73.854855643044615</c:v>
                </c:pt>
                <c:pt idx="450">
                  <c:v>-74.018897637795277</c:v>
                </c:pt>
                <c:pt idx="451">
                  <c:v>-74.182939632545938</c:v>
                </c:pt>
                <c:pt idx="452">
                  <c:v>-74.346981627296586</c:v>
                </c:pt>
                <c:pt idx="453">
                  <c:v>-74.511023622047233</c:v>
                </c:pt>
                <c:pt idx="454">
                  <c:v>-74.675065616797895</c:v>
                </c:pt>
                <c:pt idx="455">
                  <c:v>-74.839107611548556</c:v>
                </c:pt>
                <c:pt idx="456">
                  <c:v>-75.003149606299218</c:v>
                </c:pt>
                <c:pt idx="457">
                  <c:v>-75.167191601049879</c:v>
                </c:pt>
                <c:pt idx="458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A1-448A-BA46-6224AF7D11C9}"/>
            </c:ext>
          </c:extLst>
        </c:ser>
        <c:ser>
          <c:idx val="7"/>
          <c:order val="1"/>
          <c:tx>
            <c:strRef>
              <c:f>'016C'!$BM$11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'016C'!$BM$14:$BM$817</c:f>
              <c:numCache>
                <c:formatCode>0.0</c:formatCode>
                <c:ptCount val="804"/>
                <c:pt idx="0">
                  <c:v>2.4071124665439694</c:v>
                </c:pt>
                <c:pt idx="1">
                  <c:v>2.477220067796337</c:v>
                </c:pt>
                <c:pt idx="2">
                  <c:v>2.3054636519921456</c:v>
                </c:pt>
                <c:pt idx="3">
                  <c:v>2.4036554970088315</c:v>
                </c:pt>
                <c:pt idx="4">
                  <c:v>2.4471774883207402</c:v>
                </c:pt>
                <c:pt idx="5">
                  <c:v>2.6071164815156265</c:v>
                </c:pt>
                <c:pt idx="6">
                  <c:v>2.6193020892315531</c:v>
                </c:pt>
                <c:pt idx="7">
                  <c:v>2.591788235430065</c:v>
                </c:pt>
                <c:pt idx="8">
                  <c:v>2.6646317540201845</c:v>
                </c:pt>
                <c:pt idx="9">
                  <c:v>2.7267830730658611</c:v>
                </c:pt>
                <c:pt idx="10">
                  <c:v>2.7667428667838561</c:v>
                </c:pt>
                <c:pt idx="11">
                  <c:v>2.7926992902306584</c:v>
                </c:pt>
                <c:pt idx="12">
                  <c:v>2.8173131319998648</c:v>
                </c:pt>
                <c:pt idx="13">
                  <c:v>2.7941939854284632</c:v>
                </c:pt>
                <c:pt idx="14">
                  <c:v>2.9926189363962745</c:v>
                </c:pt>
                <c:pt idx="15">
                  <c:v>2.7131113279906889</c:v>
                </c:pt>
                <c:pt idx="16">
                  <c:v>2.7719628220665249</c:v>
                </c:pt>
                <c:pt idx="17">
                  <c:v>2.6892988810965162</c:v>
                </c:pt>
                <c:pt idx="18">
                  <c:v>2.8957936248938831</c:v>
                </c:pt>
                <c:pt idx="19">
                  <c:v>2.8794855103341721</c:v>
                </c:pt>
                <c:pt idx="20">
                  <c:v>3.1067720175848779</c:v>
                </c:pt>
                <c:pt idx="21">
                  <c:v>2.6703270947063529</c:v>
                </c:pt>
                <c:pt idx="22">
                  <c:v>2.8336106035291375</c:v>
                </c:pt>
                <c:pt idx="23">
                  <c:v>3.231395393051999</c:v>
                </c:pt>
                <c:pt idx="24">
                  <c:v>3.5857682840062735</c:v>
                </c:pt>
                <c:pt idx="25">
                  <c:v>3.3944887941890687</c:v>
                </c:pt>
                <c:pt idx="26">
                  <c:v>3.3972324688087276</c:v>
                </c:pt>
                <c:pt idx="27">
                  <c:v>3.41902777064095</c:v>
                </c:pt>
                <c:pt idx="28">
                  <c:v>3.6904535729494339</c:v>
                </c:pt>
                <c:pt idx="29">
                  <c:v>3.9926920612664483</c:v>
                </c:pt>
                <c:pt idx="30">
                  <c:v>3.6413696680423286</c:v>
                </c:pt>
                <c:pt idx="31">
                  <c:v>2.9884949688802682</c:v>
                </c:pt>
                <c:pt idx="32">
                  <c:v>4.141949478857371</c:v>
                </c:pt>
                <c:pt idx="33">
                  <c:v>3.598756683138522</c:v>
                </c:pt>
                <c:pt idx="34">
                  <c:v>2.6309088213787235</c:v>
                </c:pt>
                <c:pt idx="35">
                  <c:v>2.3745779425978246</c:v>
                </c:pt>
                <c:pt idx="36">
                  <c:v>3.776161700613843</c:v>
                </c:pt>
                <c:pt idx="37">
                  <c:v>3.0091769793349101</c:v>
                </c:pt>
                <c:pt idx="38">
                  <c:v>4.1005282809671169</c:v>
                </c:pt>
                <c:pt idx="39">
                  <c:v>2.8571660063824398</c:v>
                </c:pt>
                <c:pt idx="40">
                  <c:v>3.5196728719474604</c:v>
                </c:pt>
                <c:pt idx="41">
                  <c:v>4.4851640353566005</c:v>
                </c:pt>
                <c:pt idx="42">
                  <c:v>3.994039020024625</c:v>
                </c:pt>
                <c:pt idx="43">
                  <c:v>3.4856609700844428</c:v>
                </c:pt>
                <c:pt idx="44">
                  <c:v>3.5382067837359545</c:v>
                </c:pt>
                <c:pt idx="45">
                  <c:v>3.7662941519153588</c:v>
                </c:pt>
                <c:pt idx="46">
                  <c:v>2.6931218699512502</c:v>
                </c:pt>
                <c:pt idx="47">
                  <c:v>2.247645135440703</c:v>
                </c:pt>
                <c:pt idx="48">
                  <c:v>3.1382673540334305</c:v>
                </c:pt>
                <c:pt idx="49">
                  <c:v>3.1664349932342684</c:v>
                </c:pt>
                <c:pt idx="50">
                  <c:v>3.790077865548052</c:v>
                </c:pt>
                <c:pt idx="51">
                  <c:v>3.0804524034871315</c:v>
                </c:pt>
                <c:pt idx="52">
                  <c:v>3.4081723493807083</c:v>
                </c:pt>
                <c:pt idx="53">
                  <c:v>4.0942246399938771</c:v>
                </c:pt>
                <c:pt idx="54">
                  <c:v>4.1275853847590609</c:v>
                </c:pt>
                <c:pt idx="55">
                  <c:v>3.8796785877702611</c:v>
                </c:pt>
                <c:pt idx="56">
                  <c:v>3.5012962707321393</c:v>
                </c:pt>
                <c:pt idx="57">
                  <c:v>3.7304081945814884</c:v>
                </c:pt>
                <c:pt idx="58">
                  <c:v>3.6838910464173251</c:v>
                </c:pt>
                <c:pt idx="59">
                  <c:v>3.5520074503669079</c:v>
                </c:pt>
                <c:pt idx="60">
                  <c:v>3.5904855070819841</c:v>
                </c:pt>
                <c:pt idx="61">
                  <c:v>3.5708668416603579</c:v>
                </c:pt>
                <c:pt idx="62">
                  <c:v>3.5789759079451295</c:v>
                </c:pt>
                <c:pt idx="63">
                  <c:v>3.5293914222057672</c:v>
                </c:pt>
                <c:pt idx="64">
                  <c:v>3.6150962937096525</c:v>
                </c:pt>
                <c:pt idx="65">
                  <c:v>3.600152145632304</c:v>
                </c:pt>
                <c:pt idx="66">
                  <c:v>3.6213538977424644</c:v>
                </c:pt>
                <c:pt idx="67">
                  <c:v>3.6594204750635257</c:v>
                </c:pt>
                <c:pt idx="68">
                  <c:v>3.6563627166497343</c:v>
                </c:pt>
                <c:pt idx="69">
                  <c:v>3.7874717179432698</c:v>
                </c:pt>
                <c:pt idx="70">
                  <c:v>3.8569247002164988</c:v>
                </c:pt>
                <c:pt idx="71">
                  <c:v>3.7301384550832242</c:v>
                </c:pt>
                <c:pt idx="72">
                  <c:v>3.795104363165601</c:v>
                </c:pt>
                <c:pt idx="73">
                  <c:v>3.836696911525463</c:v>
                </c:pt>
                <c:pt idx="74">
                  <c:v>3.8000940695665375</c:v>
                </c:pt>
                <c:pt idx="75">
                  <c:v>3.8390604009517304</c:v>
                </c:pt>
                <c:pt idx="76">
                  <c:v>3.872851724188219</c:v>
                </c:pt>
                <c:pt idx="77">
                  <c:v>3.8415754506415634</c:v>
                </c:pt>
                <c:pt idx="78">
                  <c:v>3.0685556047681377</c:v>
                </c:pt>
                <c:pt idx="79">
                  <c:v>3.0952071968872872</c:v>
                </c:pt>
                <c:pt idx="80">
                  <c:v>2.8263302862186674</c:v>
                </c:pt>
                <c:pt idx="81">
                  <c:v>3.1303212552629862</c:v>
                </c:pt>
                <c:pt idx="82">
                  <c:v>3.2871687638609974</c:v>
                </c:pt>
                <c:pt idx="83">
                  <c:v>2.7279189661127501</c:v>
                </c:pt>
                <c:pt idx="84">
                  <c:v>3.3859864291399977</c:v>
                </c:pt>
                <c:pt idx="85">
                  <c:v>3.386295502179149</c:v>
                </c:pt>
                <c:pt idx="86">
                  <c:v>3.1636276354245521</c:v>
                </c:pt>
                <c:pt idx="87">
                  <c:v>3.6294058744362774</c:v>
                </c:pt>
                <c:pt idx="88">
                  <c:v>3.3480594976660445</c:v>
                </c:pt>
                <c:pt idx="89">
                  <c:v>2.9466577590982013</c:v>
                </c:pt>
                <c:pt idx="90">
                  <c:v>2.3192984857250916</c:v>
                </c:pt>
                <c:pt idx="91">
                  <c:v>2.11215279982203</c:v>
                </c:pt>
                <c:pt idx="92">
                  <c:v>2.1810797936379989</c:v>
                </c:pt>
                <c:pt idx="93">
                  <c:v>2.0917617205650472</c:v>
                </c:pt>
                <c:pt idx="94">
                  <c:v>1.9000669430175794</c:v>
                </c:pt>
                <c:pt idx="95">
                  <c:v>1.9339480192922165</c:v>
                </c:pt>
                <c:pt idx="96">
                  <c:v>1.9784930880827589</c:v>
                </c:pt>
                <c:pt idx="97">
                  <c:v>1.955963437599485</c:v>
                </c:pt>
                <c:pt idx="98">
                  <c:v>2.1298883306814029</c:v>
                </c:pt>
                <c:pt idx="99">
                  <c:v>2.4098692942017346</c:v>
                </c:pt>
                <c:pt idx="100">
                  <c:v>2.8617084825581949</c:v>
                </c:pt>
                <c:pt idx="101">
                  <c:v>3.1942344185060128</c:v>
                </c:pt>
                <c:pt idx="102">
                  <c:v>3.1855406617676372</c:v>
                </c:pt>
                <c:pt idx="103">
                  <c:v>3.4090561139208688</c:v>
                </c:pt>
                <c:pt idx="104">
                  <c:v>3.3539705094391028</c:v>
                </c:pt>
                <c:pt idx="105">
                  <c:v>3.4778945365386784</c:v>
                </c:pt>
                <c:pt idx="106">
                  <c:v>3.5123140650180207</c:v>
                </c:pt>
                <c:pt idx="107">
                  <c:v>3.5110548587278969</c:v>
                </c:pt>
                <c:pt idx="108">
                  <c:v>3.4874561402845625</c:v>
                </c:pt>
                <c:pt idx="109">
                  <c:v>3.5153362174678682</c:v>
                </c:pt>
                <c:pt idx="110">
                  <c:v>3.5314343530485761</c:v>
                </c:pt>
                <c:pt idx="111">
                  <c:v>3.5104207637408296</c:v>
                </c:pt>
                <c:pt idx="112">
                  <c:v>3.4961674872554687</c:v>
                </c:pt>
                <c:pt idx="113">
                  <c:v>3.4948326320642589</c:v>
                </c:pt>
                <c:pt idx="114">
                  <c:v>3.506448533855786</c:v>
                </c:pt>
                <c:pt idx="115">
                  <c:v>3.5302716073046136</c:v>
                </c:pt>
                <c:pt idx="116">
                  <c:v>3.5296124175466268</c:v>
                </c:pt>
                <c:pt idx="117">
                  <c:v>3.5546381421231659</c:v>
                </c:pt>
                <c:pt idx="118">
                  <c:v>3.5087138437085135</c:v>
                </c:pt>
                <c:pt idx="119">
                  <c:v>3.4276463244948729</c:v>
                </c:pt>
                <c:pt idx="120">
                  <c:v>3.5258902066038291</c:v>
                </c:pt>
                <c:pt idx="121">
                  <c:v>3.5499314139860463</c:v>
                </c:pt>
                <c:pt idx="122">
                  <c:v>3.5315748340149509</c:v>
                </c:pt>
                <c:pt idx="123">
                  <c:v>3.3905726936470049</c:v>
                </c:pt>
                <c:pt idx="124">
                  <c:v>3.5507604273176296</c:v>
                </c:pt>
                <c:pt idx="125">
                  <c:v>3.4054810838562233</c:v>
                </c:pt>
                <c:pt idx="126">
                  <c:v>3.4899168385964021</c:v>
                </c:pt>
                <c:pt idx="127">
                  <c:v>3.4326335411070161</c:v>
                </c:pt>
                <c:pt idx="128">
                  <c:v>3.5109062582558139</c:v>
                </c:pt>
                <c:pt idx="129">
                  <c:v>3.5538048577359631</c:v>
                </c:pt>
                <c:pt idx="130">
                  <c:v>3.5182582825134965</c:v>
                </c:pt>
                <c:pt idx="131">
                  <c:v>3.5055618229598071</c:v>
                </c:pt>
                <c:pt idx="132">
                  <c:v>3.5592257763089905</c:v>
                </c:pt>
                <c:pt idx="133">
                  <c:v>3.5430717860289924</c:v>
                </c:pt>
                <c:pt idx="134">
                  <c:v>3.5636411553294876</c:v>
                </c:pt>
                <c:pt idx="135">
                  <c:v>3.4929454362452952</c:v>
                </c:pt>
                <c:pt idx="136">
                  <c:v>3.3974099900886161</c:v>
                </c:pt>
                <c:pt idx="137">
                  <c:v>3.4859261577180534</c:v>
                </c:pt>
                <c:pt idx="138">
                  <c:v>3.5488878820669476</c:v>
                </c:pt>
                <c:pt idx="139">
                  <c:v>3.5757190757139079</c:v>
                </c:pt>
                <c:pt idx="140">
                  <c:v>3.5354648272105695</c:v>
                </c:pt>
                <c:pt idx="141">
                  <c:v>3.4445523694771145</c:v>
                </c:pt>
                <c:pt idx="142">
                  <c:v>3.4652295960444408</c:v>
                </c:pt>
                <c:pt idx="143">
                  <c:v>3.5165690410564596</c:v>
                </c:pt>
                <c:pt idx="144">
                  <c:v>3.5115213935933856</c:v>
                </c:pt>
                <c:pt idx="145">
                  <c:v>3.5210282352346165</c:v>
                </c:pt>
                <c:pt idx="146">
                  <c:v>3.5290885902865079</c:v>
                </c:pt>
                <c:pt idx="147">
                  <c:v>3.5734260921703278</c:v>
                </c:pt>
                <c:pt idx="148">
                  <c:v>3.5956426217855246</c:v>
                </c:pt>
                <c:pt idx="149">
                  <c:v>3.5212013544448006</c:v>
                </c:pt>
                <c:pt idx="150">
                  <c:v>3.5632300037196645</c:v>
                </c:pt>
                <c:pt idx="151">
                  <c:v>3.5222304423203439</c:v>
                </c:pt>
                <c:pt idx="152">
                  <c:v>3.5573155294438901</c:v>
                </c:pt>
                <c:pt idx="153">
                  <c:v>3.5926580530905663</c:v>
                </c:pt>
                <c:pt idx="154">
                  <c:v>3.5501446619766077</c:v>
                </c:pt>
                <c:pt idx="155">
                  <c:v>3.4994373142433588</c:v>
                </c:pt>
                <c:pt idx="156">
                  <c:v>3.5537646119457653</c:v>
                </c:pt>
                <c:pt idx="157">
                  <c:v>3.5363016482628082</c:v>
                </c:pt>
                <c:pt idx="158">
                  <c:v>3.5092224937878238</c:v>
                </c:pt>
                <c:pt idx="159">
                  <c:v>3.5585802636494481</c:v>
                </c:pt>
                <c:pt idx="160">
                  <c:v>3.5825750550188258</c:v>
                </c:pt>
                <c:pt idx="161">
                  <c:v>3.6200613341541477</c:v>
                </c:pt>
                <c:pt idx="162">
                  <c:v>3.6486024169336631</c:v>
                </c:pt>
                <c:pt idx="163">
                  <c:v>3.5702995849365702</c:v>
                </c:pt>
                <c:pt idx="164">
                  <c:v>3.5647880660972882</c:v>
                </c:pt>
                <c:pt idx="165">
                  <c:v>3.6043595630392389</c:v>
                </c:pt>
                <c:pt idx="166">
                  <c:v>3.6509972673457516</c:v>
                </c:pt>
                <c:pt idx="167">
                  <c:v>3.5938253292878319</c:v>
                </c:pt>
                <c:pt idx="168">
                  <c:v>3.6578842113979633</c:v>
                </c:pt>
                <c:pt idx="169">
                  <c:v>3.6410021362940199</c:v>
                </c:pt>
                <c:pt idx="170">
                  <c:v>3.5497157596496267</c:v>
                </c:pt>
                <c:pt idx="171">
                  <c:v>3.5230940189926492</c:v>
                </c:pt>
                <c:pt idx="172">
                  <c:v>3.5432501101908711</c:v>
                </c:pt>
                <c:pt idx="173">
                  <c:v>3.5245978616072708</c:v>
                </c:pt>
                <c:pt idx="174">
                  <c:v>3.5463244566079459</c:v>
                </c:pt>
                <c:pt idx="175">
                  <c:v>3.5110498261003453</c:v>
                </c:pt>
                <c:pt idx="176">
                  <c:v>3.5334823711835632</c:v>
                </c:pt>
                <c:pt idx="177">
                  <c:v>3.5807187140488352</c:v>
                </c:pt>
                <c:pt idx="178">
                  <c:v>3.5411344147789361</c:v>
                </c:pt>
                <c:pt idx="179">
                  <c:v>3.5461728486458415</c:v>
                </c:pt>
                <c:pt idx="180">
                  <c:v>3.5198171158278129</c:v>
                </c:pt>
                <c:pt idx="181">
                  <c:v>3.486721971752857</c:v>
                </c:pt>
                <c:pt idx="182">
                  <c:v>3.4808823846393242</c:v>
                </c:pt>
                <c:pt idx="183">
                  <c:v>3.4832081925995722</c:v>
                </c:pt>
                <c:pt idx="184">
                  <c:v>3.4718200512338346</c:v>
                </c:pt>
                <c:pt idx="185">
                  <c:v>3.4566455928711708</c:v>
                </c:pt>
                <c:pt idx="186">
                  <c:v>3.4591726417727799</c:v>
                </c:pt>
                <c:pt idx="187">
                  <c:v>3.486703850618261</c:v>
                </c:pt>
                <c:pt idx="188">
                  <c:v>3.5036703131838434</c:v>
                </c:pt>
                <c:pt idx="189">
                  <c:v>3.5025560471646542</c:v>
                </c:pt>
                <c:pt idx="190">
                  <c:v>3.5022742601036185</c:v>
                </c:pt>
                <c:pt idx="191">
                  <c:v>3.5029715226330347</c:v>
                </c:pt>
                <c:pt idx="192">
                  <c:v>3.4706562265314038</c:v>
                </c:pt>
                <c:pt idx="193">
                  <c:v>3.4533403479766425</c:v>
                </c:pt>
                <c:pt idx="194">
                  <c:v>3.4334956104480132</c:v>
                </c:pt>
                <c:pt idx="195">
                  <c:v>3.4380772652111848</c:v>
                </c:pt>
                <c:pt idx="196">
                  <c:v>3.4707649911712632</c:v>
                </c:pt>
                <c:pt idx="197">
                  <c:v>3.4656895221017985</c:v>
                </c:pt>
                <c:pt idx="198">
                  <c:v>3.4703537845917447</c:v>
                </c:pt>
                <c:pt idx="199">
                  <c:v>3.4671988520589698</c:v>
                </c:pt>
                <c:pt idx="200">
                  <c:v>3.4937358596359367</c:v>
                </c:pt>
                <c:pt idx="201">
                  <c:v>3.476337012351272</c:v>
                </c:pt>
                <c:pt idx="202">
                  <c:v>3.4519637457987584</c:v>
                </c:pt>
                <c:pt idx="203">
                  <c:v>3.4679198775563336</c:v>
                </c:pt>
                <c:pt idx="204">
                  <c:v>3.4881819435806447</c:v>
                </c:pt>
                <c:pt idx="205">
                  <c:v>3.48387443576032</c:v>
                </c:pt>
                <c:pt idx="206">
                  <c:v>3.4676618066916971</c:v>
                </c:pt>
                <c:pt idx="207">
                  <c:v>3.4747804829941344</c:v>
                </c:pt>
                <c:pt idx="208">
                  <c:v>3.460982762471398</c:v>
                </c:pt>
                <c:pt idx="209">
                  <c:v>3.4855756884351012</c:v>
                </c:pt>
                <c:pt idx="210">
                  <c:v>3.3980642367024352</c:v>
                </c:pt>
                <c:pt idx="211">
                  <c:v>3.309280240194906</c:v>
                </c:pt>
                <c:pt idx="212">
                  <c:v>3.4182549083439944</c:v>
                </c:pt>
                <c:pt idx="213">
                  <c:v>3.4311055980699052</c:v>
                </c:pt>
                <c:pt idx="214">
                  <c:v>3.4516414896234555</c:v>
                </c:pt>
                <c:pt idx="215">
                  <c:v>3.4612539911566498</c:v>
                </c:pt>
                <c:pt idx="216">
                  <c:v>3.4481720034934709</c:v>
                </c:pt>
                <c:pt idx="217">
                  <c:v>3.4489480761977647</c:v>
                </c:pt>
                <c:pt idx="218">
                  <c:v>3.4459430715155968</c:v>
                </c:pt>
                <c:pt idx="219">
                  <c:v>3.453291941787842</c:v>
                </c:pt>
                <c:pt idx="220">
                  <c:v>3.4407342813604105</c:v>
                </c:pt>
                <c:pt idx="221">
                  <c:v>3.4622202357155629</c:v>
                </c:pt>
                <c:pt idx="222">
                  <c:v>3.4744465111968768</c:v>
                </c:pt>
                <c:pt idx="223">
                  <c:v>3.4649746577127409</c:v>
                </c:pt>
                <c:pt idx="224">
                  <c:v>3.4738306955528855</c:v>
                </c:pt>
                <c:pt idx="225">
                  <c:v>3.4503941993524165</c:v>
                </c:pt>
                <c:pt idx="226">
                  <c:v>3.4508187616610364</c:v>
                </c:pt>
                <c:pt idx="227">
                  <c:v>3.4653723979733027</c:v>
                </c:pt>
                <c:pt idx="228">
                  <c:v>3.4791367550985473</c:v>
                </c:pt>
                <c:pt idx="229">
                  <c:v>3.4696153304319686</c:v>
                </c:pt>
                <c:pt idx="230">
                  <c:v>3.4644723716029393</c:v>
                </c:pt>
                <c:pt idx="231">
                  <c:v>3.4442918143152816</c:v>
                </c:pt>
                <c:pt idx="232">
                  <c:v>3.4357637954175315</c:v>
                </c:pt>
                <c:pt idx="233">
                  <c:v>3.4292405812072677</c:v>
                </c:pt>
                <c:pt idx="234">
                  <c:v>3.4227478556907638</c:v>
                </c:pt>
                <c:pt idx="235">
                  <c:v>3.4241688765091172</c:v>
                </c:pt>
                <c:pt idx="236">
                  <c:v>3.4184824329529757</c:v>
                </c:pt>
                <c:pt idx="237">
                  <c:v>3.4065065464995805</c:v>
                </c:pt>
                <c:pt idx="238">
                  <c:v>3.3883308033405233</c:v>
                </c:pt>
                <c:pt idx="239">
                  <c:v>3.3670617546136969</c:v>
                </c:pt>
                <c:pt idx="240">
                  <c:v>3.3612836291275818</c:v>
                </c:pt>
                <c:pt idx="241">
                  <c:v>3.3685334053296292</c:v>
                </c:pt>
                <c:pt idx="242">
                  <c:v>3.3736821905883203</c:v>
                </c:pt>
                <c:pt idx="243">
                  <c:v>3.3692128388853666</c:v>
                </c:pt>
                <c:pt idx="244">
                  <c:v>3.3799411693618433</c:v>
                </c:pt>
                <c:pt idx="245">
                  <c:v>3.4009196504055366</c:v>
                </c:pt>
                <c:pt idx="246">
                  <c:v>3.4089781228986853</c:v>
                </c:pt>
                <c:pt idx="247">
                  <c:v>3.4007478899647223</c:v>
                </c:pt>
                <c:pt idx="248">
                  <c:v>3.3620291431640164</c:v>
                </c:pt>
                <c:pt idx="249">
                  <c:v>3.4327403342474847</c:v>
                </c:pt>
                <c:pt idx="250">
                  <c:v>3.4097031036430554</c:v>
                </c:pt>
                <c:pt idx="251">
                  <c:v>3.4376441313535633</c:v>
                </c:pt>
                <c:pt idx="252">
                  <c:v>3.4351174003416012</c:v>
                </c:pt>
                <c:pt idx="253">
                  <c:v>3.4333205717812216</c:v>
                </c:pt>
                <c:pt idx="254">
                  <c:v>3.4301556492297043</c:v>
                </c:pt>
                <c:pt idx="255">
                  <c:v>3.4486021475272719</c:v>
                </c:pt>
                <c:pt idx="256">
                  <c:v>3.4448881048132409</c:v>
                </c:pt>
                <c:pt idx="257">
                  <c:v>3.4336144570738538</c:v>
                </c:pt>
                <c:pt idx="258">
                  <c:v>3.4338378461492547</c:v>
                </c:pt>
                <c:pt idx="259">
                  <c:v>3.4280439030143577</c:v>
                </c:pt>
                <c:pt idx="260">
                  <c:v>3.4189474135454723</c:v>
                </c:pt>
                <c:pt idx="261">
                  <c:v>3.4082311122891089</c:v>
                </c:pt>
                <c:pt idx="262">
                  <c:v>3.4112158765984253</c:v>
                </c:pt>
                <c:pt idx="263">
                  <c:v>3.4254246221872888</c:v>
                </c:pt>
                <c:pt idx="264">
                  <c:v>3.4143835483776064</c:v>
                </c:pt>
                <c:pt idx="265">
                  <c:v>3.39482333713143</c:v>
                </c:pt>
                <c:pt idx="266">
                  <c:v>3.4074439831542032</c:v>
                </c:pt>
                <c:pt idx="267">
                  <c:v>3.4018746863284437</c:v>
                </c:pt>
                <c:pt idx="268">
                  <c:v>3.3910458570158801</c:v>
                </c:pt>
                <c:pt idx="269">
                  <c:v>3.3946569935418376</c:v>
                </c:pt>
                <c:pt idx="270">
                  <c:v>3.3907247339476969</c:v>
                </c:pt>
                <c:pt idx="271">
                  <c:v>3.3905249980607359</c:v>
                </c:pt>
                <c:pt idx="272">
                  <c:v>3.3921464852868706</c:v>
                </c:pt>
                <c:pt idx="273">
                  <c:v>3.3835139316808078</c:v>
                </c:pt>
                <c:pt idx="274">
                  <c:v>3.3834581422735361</c:v>
                </c:pt>
                <c:pt idx="275">
                  <c:v>3.383067500759565</c:v>
                </c:pt>
                <c:pt idx="276">
                  <c:v>3.375320981113485</c:v>
                </c:pt>
                <c:pt idx="277">
                  <c:v>3.371145340410564</c:v>
                </c:pt>
                <c:pt idx="278">
                  <c:v>3.3645938690583055</c:v>
                </c:pt>
                <c:pt idx="279">
                  <c:v>3.353054942247399</c:v>
                </c:pt>
                <c:pt idx="280">
                  <c:v>3.3510847350553936</c:v>
                </c:pt>
                <c:pt idx="281">
                  <c:v>3.3717483624793503</c:v>
                </c:pt>
                <c:pt idx="282">
                  <c:v>3.3568847370957591</c:v>
                </c:pt>
                <c:pt idx="283">
                  <c:v>3.3567002805027468</c:v>
                </c:pt>
                <c:pt idx="284">
                  <c:v>3.35103519346193</c:v>
                </c:pt>
                <c:pt idx="285">
                  <c:v>3.3511122536887608</c:v>
                </c:pt>
                <c:pt idx="286">
                  <c:v>3.356562816644586</c:v>
                </c:pt>
                <c:pt idx="287">
                  <c:v>3.3647740769666519</c:v>
                </c:pt>
                <c:pt idx="288">
                  <c:v>3.3608789480364938</c:v>
                </c:pt>
                <c:pt idx="289">
                  <c:v>3.3822482026589817</c:v>
                </c:pt>
                <c:pt idx="290">
                  <c:v>3.3897275720440634</c:v>
                </c:pt>
                <c:pt idx="291">
                  <c:v>3.3931470403495698</c:v>
                </c:pt>
                <c:pt idx="292">
                  <c:v>3.3912977289712809</c:v>
                </c:pt>
                <c:pt idx="293">
                  <c:v>3.3933994767872342</c:v>
                </c:pt>
                <c:pt idx="294">
                  <c:v>3.3899932890454929</c:v>
                </c:pt>
                <c:pt idx="295">
                  <c:v>3.4318999807717256</c:v>
                </c:pt>
                <c:pt idx="296">
                  <c:v>3.2873010375488767</c:v>
                </c:pt>
                <c:pt idx="297">
                  <c:v>3.2803788146241559</c:v>
                </c:pt>
                <c:pt idx="298">
                  <c:v>3.1752525428513012</c:v>
                </c:pt>
                <c:pt idx="299">
                  <c:v>3.3590395959966903</c:v>
                </c:pt>
                <c:pt idx="300">
                  <c:v>3.3637317861032412</c:v>
                </c:pt>
                <c:pt idx="301">
                  <c:v>3.344537786606876</c:v>
                </c:pt>
                <c:pt idx="302">
                  <c:v>3.4785657803666665</c:v>
                </c:pt>
                <c:pt idx="303">
                  <c:v>2.8509301211307276</c:v>
                </c:pt>
                <c:pt idx="304">
                  <c:v>3.3496126737341121</c:v>
                </c:pt>
                <c:pt idx="305">
                  <c:v>3.249922465953921</c:v>
                </c:pt>
                <c:pt idx="306">
                  <c:v>3.2846075754330442</c:v>
                </c:pt>
                <c:pt idx="307">
                  <c:v>3.2282709786971573</c:v>
                </c:pt>
                <c:pt idx="308">
                  <c:v>3.1550488501242215</c:v>
                </c:pt>
                <c:pt idx="309">
                  <c:v>3.1199483341150183</c:v>
                </c:pt>
                <c:pt idx="310">
                  <c:v>3.0499749334410433</c:v>
                </c:pt>
                <c:pt idx="311">
                  <c:v>3.0251311176895408</c:v>
                </c:pt>
                <c:pt idx="312">
                  <c:v>2.9732465738517289</c:v>
                </c:pt>
                <c:pt idx="313">
                  <c:v>2.9512277201957562</c:v>
                </c:pt>
                <c:pt idx="314">
                  <c:v>2.9538271908203169</c:v>
                </c:pt>
                <c:pt idx="315">
                  <c:v>2.936962854035726</c:v>
                </c:pt>
                <c:pt idx="316">
                  <c:v>2.9289111185695793</c:v>
                </c:pt>
                <c:pt idx="317">
                  <c:v>2.9077095752163435</c:v>
                </c:pt>
                <c:pt idx="318">
                  <c:v>2.9252096452005234</c:v>
                </c:pt>
                <c:pt idx="319">
                  <c:v>2.8538976646202148</c:v>
                </c:pt>
                <c:pt idx="320">
                  <c:v>2.785834232544163</c:v>
                </c:pt>
                <c:pt idx="321">
                  <c:v>2.7774067858225218</c:v>
                </c:pt>
                <c:pt idx="322">
                  <c:v>2.7653513527825972</c:v>
                </c:pt>
                <c:pt idx="323">
                  <c:v>2.7414343223935695</c:v>
                </c:pt>
                <c:pt idx="324">
                  <c:v>2.7609081239054412</c:v>
                </c:pt>
                <c:pt idx="325">
                  <c:v>2.7672970275727486</c:v>
                </c:pt>
                <c:pt idx="326">
                  <c:v>2.8112509614566217</c:v>
                </c:pt>
                <c:pt idx="327">
                  <c:v>2.8035849458829283</c:v>
                </c:pt>
                <c:pt idx="328">
                  <c:v>2.8372639760830434</c:v>
                </c:pt>
                <c:pt idx="329">
                  <c:v>2.7447436994223207</c:v>
                </c:pt>
                <c:pt idx="330">
                  <c:v>2.792531259366775</c:v>
                </c:pt>
                <c:pt idx="331">
                  <c:v>2.8087992149575229</c:v>
                </c:pt>
                <c:pt idx="332">
                  <c:v>2.789958121477591</c:v>
                </c:pt>
                <c:pt idx="333">
                  <c:v>2.8656053446691474</c:v>
                </c:pt>
                <c:pt idx="334">
                  <c:v>2.9082753589517343</c:v>
                </c:pt>
                <c:pt idx="335">
                  <c:v>2.8871289636319504</c:v>
                </c:pt>
                <c:pt idx="336">
                  <c:v>2.8990678163744859</c:v>
                </c:pt>
                <c:pt idx="337">
                  <c:v>2.896719411295988</c:v>
                </c:pt>
                <c:pt idx="338">
                  <c:v>2.8848303185482171</c:v>
                </c:pt>
                <c:pt idx="339">
                  <c:v>2.8951686623676163</c:v>
                </c:pt>
                <c:pt idx="340">
                  <c:v>2.9081769429054134</c:v>
                </c:pt>
                <c:pt idx="341">
                  <c:v>2.9318292169947786</c:v>
                </c:pt>
                <c:pt idx="342">
                  <c:v>2.9126732279871419</c:v>
                </c:pt>
                <c:pt idx="343">
                  <c:v>2.9303558638201221</c:v>
                </c:pt>
                <c:pt idx="344">
                  <c:v>2.9521970400835866</c:v>
                </c:pt>
                <c:pt idx="345">
                  <c:v>2.9753633907005663</c:v>
                </c:pt>
                <c:pt idx="346">
                  <c:v>2.9866390954007027</c:v>
                </c:pt>
                <c:pt idx="347">
                  <c:v>2.9647766307199461</c:v>
                </c:pt>
                <c:pt idx="348">
                  <c:v>2.9603930625248243</c:v>
                </c:pt>
                <c:pt idx="349">
                  <c:v>2.9685900200615634</c:v>
                </c:pt>
                <c:pt idx="350">
                  <c:v>2.974181367053117</c:v>
                </c:pt>
                <c:pt idx="351">
                  <c:v>2.9352401703189464</c:v>
                </c:pt>
                <c:pt idx="352">
                  <c:v>2.9911348568231411</c:v>
                </c:pt>
                <c:pt idx="353">
                  <c:v>2.9793632764498126</c:v>
                </c:pt>
                <c:pt idx="354">
                  <c:v>2.9352263246916186</c:v>
                </c:pt>
                <c:pt idx="355">
                  <c:v>2.974342777493121</c:v>
                </c:pt>
                <c:pt idx="356">
                  <c:v>2.9602232207151595</c:v>
                </c:pt>
                <c:pt idx="357">
                  <c:v>2.9662020933591471</c:v>
                </c:pt>
                <c:pt idx="358">
                  <c:v>2.9096277474930923</c:v>
                </c:pt>
                <c:pt idx="359">
                  <c:v>2.8822907788708152</c:v>
                </c:pt>
                <c:pt idx="360">
                  <c:v>2.8637135998398158</c:v>
                </c:pt>
                <c:pt idx="361">
                  <c:v>2.8965488238868442</c:v>
                </c:pt>
                <c:pt idx="362">
                  <c:v>2.9142311971295189</c:v>
                </c:pt>
                <c:pt idx="363">
                  <c:v>2.9463508759974864</c:v>
                </c:pt>
                <c:pt idx="364">
                  <c:v>2.9395663847911728</c:v>
                </c:pt>
                <c:pt idx="365">
                  <c:v>2.9234883035138042</c:v>
                </c:pt>
                <c:pt idx="366">
                  <c:v>2.958270815267698</c:v>
                </c:pt>
                <c:pt idx="367">
                  <c:v>2.9437135357247315</c:v>
                </c:pt>
                <c:pt idx="368">
                  <c:v>2.9441175903242507</c:v>
                </c:pt>
                <c:pt idx="369">
                  <c:v>2.9364224203561431</c:v>
                </c:pt>
                <c:pt idx="370">
                  <c:v>2.9386259875660325</c:v>
                </c:pt>
                <c:pt idx="371">
                  <c:v>2.9271488136143047</c:v>
                </c:pt>
                <c:pt idx="372">
                  <c:v>2.9106038714674045</c:v>
                </c:pt>
                <c:pt idx="373">
                  <c:v>2.9334953917964643</c:v>
                </c:pt>
                <c:pt idx="374">
                  <c:v>2.9334448262824204</c:v>
                </c:pt>
                <c:pt idx="375">
                  <c:v>2.9346708524438929</c:v>
                </c:pt>
                <c:pt idx="376">
                  <c:v>2.9325457820018714</c:v>
                </c:pt>
                <c:pt idx="377">
                  <c:v>2.9157081294916147</c:v>
                </c:pt>
                <c:pt idx="378">
                  <c:v>2.9294445171716275</c:v>
                </c:pt>
                <c:pt idx="379">
                  <c:v>2.910508129400029</c:v>
                </c:pt>
                <c:pt idx="380">
                  <c:v>2.9180602989882369</c:v>
                </c:pt>
                <c:pt idx="381">
                  <c:v>2.913201533998095</c:v>
                </c:pt>
                <c:pt idx="382">
                  <c:v>2.911866030058841</c:v>
                </c:pt>
                <c:pt idx="383">
                  <c:v>2.9073239194386837</c:v>
                </c:pt>
                <c:pt idx="384">
                  <c:v>2.917887537779611</c:v>
                </c:pt>
                <c:pt idx="385">
                  <c:v>2.928586927256196</c:v>
                </c:pt>
                <c:pt idx="386">
                  <c:v>2.9367657502838096</c:v>
                </c:pt>
                <c:pt idx="387">
                  <c:v>2.9324501337041404</c:v>
                </c:pt>
                <c:pt idx="388">
                  <c:v>2.9277248177966384</c:v>
                </c:pt>
                <c:pt idx="389">
                  <c:v>2.9352913712186837</c:v>
                </c:pt>
                <c:pt idx="390">
                  <c:v>2.9211558458834803</c:v>
                </c:pt>
                <c:pt idx="391">
                  <c:v>2.943932868507614</c:v>
                </c:pt>
                <c:pt idx="392">
                  <c:v>2.9683529951106884</c:v>
                </c:pt>
                <c:pt idx="393">
                  <c:v>3.0070006504311788</c:v>
                </c:pt>
                <c:pt idx="394">
                  <c:v>2.9980661434464508</c:v>
                </c:pt>
                <c:pt idx="395">
                  <c:v>2.9665539849009002</c:v>
                </c:pt>
                <c:pt idx="396">
                  <c:v>2.9784487482594444</c:v>
                </c:pt>
                <c:pt idx="397">
                  <c:v>3.007506738611132</c:v>
                </c:pt>
                <c:pt idx="398">
                  <c:v>3.0412442304901055</c:v>
                </c:pt>
                <c:pt idx="399">
                  <c:v>3.0037809981553463</c:v>
                </c:pt>
                <c:pt idx="400">
                  <c:v>3.0597217878652407</c:v>
                </c:pt>
                <c:pt idx="401">
                  <c:v>3.1001511357427396</c:v>
                </c:pt>
                <c:pt idx="402">
                  <c:v>2.9954226863914104</c:v>
                </c:pt>
                <c:pt idx="403">
                  <c:v>2.9004862283235986</c:v>
                </c:pt>
                <c:pt idx="404">
                  <c:v>2.9331849107343477</c:v>
                </c:pt>
                <c:pt idx="405">
                  <c:v>2.9220337828401397</c:v>
                </c:pt>
                <c:pt idx="406">
                  <c:v>2.9496722652827376</c:v>
                </c:pt>
                <c:pt idx="407">
                  <c:v>2.8954084656450014</c:v>
                </c:pt>
                <c:pt idx="408">
                  <c:v>2.9506790286419475</c:v>
                </c:pt>
                <c:pt idx="409">
                  <c:v>2.9571678314262986</c:v>
                </c:pt>
                <c:pt idx="410">
                  <c:v>2.9756723059713486</c:v>
                </c:pt>
                <c:pt idx="411">
                  <c:v>2.9793243279265988</c:v>
                </c:pt>
                <c:pt idx="412">
                  <c:v>2.9730121583190319</c:v>
                </c:pt>
                <c:pt idx="413">
                  <c:v>2.9523609945444091</c:v>
                </c:pt>
                <c:pt idx="414">
                  <c:v>2.9557575435746157</c:v>
                </c:pt>
                <c:pt idx="415">
                  <c:v>2.9871712833612807</c:v>
                </c:pt>
                <c:pt idx="416">
                  <c:v>2.9133988049242787</c:v>
                </c:pt>
                <c:pt idx="417">
                  <c:v>2.9586317858534947</c:v>
                </c:pt>
                <c:pt idx="418">
                  <c:v>2.9584049385737328</c:v>
                </c:pt>
                <c:pt idx="419">
                  <c:v>2.9856576418259007</c:v>
                </c:pt>
                <c:pt idx="420">
                  <c:v>3.0366625516443286</c:v>
                </c:pt>
                <c:pt idx="421">
                  <c:v>3.1075993108707927</c:v>
                </c:pt>
                <c:pt idx="422">
                  <c:v>3.1235616980596457</c:v>
                </c:pt>
                <c:pt idx="423">
                  <c:v>3.1920625922250898</c:v>
                </c:pt>
                <c:pt idx="424">
                  <c:v>3.1353493531124292</c:v>
                </c:pt>
                <c:pt idx="425">
                  <c:v>3.1626488781451929</c:v>
                </c:pt>
                <c:pt idx="426">
                  <c:v>3.2395023693627278</c:v>
                </c:pt>
                <c:pt idx="427">
                  <c:v>3.1599512317954752</c:v>
                </c:pt>
                <c:pt idx="428">
                  <c:v>3.2314906466067046</c:v>
                </c:pt>
                <c:pt idx="429">
                  <c:v>3.285406364203205</c:v>
                </c:pt>
                <c:pt idx="430">
                  <c:v>3.2744990046331544</c:v>
                </c:pt>
                <c:pt idx="431">
                  <c:v>3.2214695966916183</c:v>
                </c:pt>
                <c:pt idx="432">
                  <c:v>3.1903808995994041</c:v>
                </c:pt>
                <c:pt idx="433">
                  <c:v>3.1901552421904174</c:v>
                </c:pt>
                <c:pt idx="434">
                  <c:v>3.1867572982042294</c:v>
                </c:pt>
                <c:pt idx="435">
                  <c:v>3.2046674524308849</c:v>
                </c:pt>
                <c:pt idx="436">
                  <c:v>3.1663340629662704</c:v>
                </c:pt>
                <c:pt idx="437">
                  <c:v>3.1641076644174673</c:v>
                </c:pt>
                <c:pt idx="438">
                  <c:v>3.2324913839024765</c:v>
                </c:pt>
                <c:pt idx="439">
                  <c:v>3.2807496700703012</c:v>
                </c:pt>
                <c:pt idx="440">
                  <c:v>3.2963666216878322</c:v>
                </c:pt>
                <c:pt idx="441">
                  <c:v>3.0706414692563326</c:v>
                </c:pt>
                <c:pt idx="442">
                  <c:v>3.1873325398448018</c:v>
                </c:pt>
                <c:pt idx="443">
                  <c:v>3.3402779749582456</c:v>
                </c:pt>
                <c:pt idx="444">
                  <c:v>3.2967013526590327</c:v>
                </c:pt>
                <c:pt idx="445">
                  <c:v>3.097515137582783</c:v>
                </c:pt>
                <c:pt idx="446">
                  <c:v>3.3023187606941233</c:v>
                </c:pt>
                <c:pt idx="447">
                  <c:v>3.2543659206579005</c:v>
                </c:pt>
                <c:pt idx="448">
                  <c:v>3.2386246937848888</c:v>
                </c:pt>
                <c:pt idx="449">
                  <c:v>3.2589055749217928</c:v>
                </c:pt>
                <c:pt idx="450">
                  <c:v>3.1981899211836011</c:v>
                </c:pt>
                <c:pt idx="451">
                  <c:v>3.2190108403594389</c:v>
                </c:pt>
                <c:pt idx="452">
                  <c:v>3.4101863341137935</c:v>
                </c:pt>
                <c:pt idx="453">
                  <c:v>2.9868169812561183</c:v>
                </c:pt>
                <c:pt idx="454">
                  <c:v>2.7415641080500071</c:v>
                </c:pt>
                <c:pt idx="455">
                  <c:v>2.8515850505719049</c:v>
                </c:pt>
                <c:pt idx="456">
                  <c:v>2.3834080439460763</c:v>
                </c:pt>
                <c:pt idx="457">
                  <c:v>2.636992116230267</c:v>
                </c:pt>
              </c:numCache>
            </c:numRef>
          </c:xVal>
          <c:yVal>
            <c:numRef>
              <c:f>'016C'!$J$13:$J$817</c:f>
              <c:numCache>
                <c:formatCode>0.0</c:formatCode>
                <c:ptCount val="805"/>
                <c:pt idx="0">
                  <c:v>-0.2</c:v>
                </c:pt>
                <c:pt idx="1">
                  <c:v>-0.36404199475065618</c:v>
                </c:pt>
                <c:pt idx="2">
                  <c:v>-0.5280839895013123</c:v>
                </c:pt>
                <c:pt idx="3">
                  <c:v>-0.69212598425196847</c:v>
                </c:pt>
                <c:pt idx="4">
                  <c:v>-0.85616797900262465</c:v>
                </c:pt>
                <c:pt idx="5">
                  <c:v>-1.0202099737532808</c:v>
                </c:pt>
                <c:pt idx="6">
                  <c:v>-1.184251968503937</c:v>
                </c:pt>
                <c:pt idx="7">
                  <c:v>-1.3482939632545929</c:v>
                </c:pt>
                <c:pt idx="8">
                  <c:v>-1.5123359580052493</c:v>
                </c:pt>
                <c:pt idx="9">
                  <c:v>-1.6763779527559055</c:v>
                </c:pt>
                <c:pt idx="10">
                  <c:v>-1.8404199475065615</c:v>
                </c:pt>
                <c:pt idx="11">
                  <c:v>-2.0044619422572181</c:v>
                </c:pt>
                <c:pt idx="12">
                  <c:v>-2.1685039370078738</c:v>
                </c:pt>
                <c:pt idx="13">
                  <c:v>-2.3325459317585304</c:v>
                </c:pt>
                <c:pt idx="14">
                  <c:v>-2.4965879265091862</c:v>
                </c:pt>
                <c:pt idx="15">
                  <c:v>-2.6606299212598428</c:v>
                </c:pt>
                <c:pt idx="16">
                  <c:v>-2.8246719160104989</c:v>
                </c:pt>
                <c:pt idx="17">
                  <c:v>-2.9887139107611547</c:v>
                </c:pt>
                <c:pt idx="18">
                  <c:v>-3.1527559055118113</c:v>
                </c:pt>
                <c:pt idx="19">
                  <c:v>-3.316797900262467</c:v>
                </c:pt>
                <c:pt idx="20">
                  <c:v>-3.4808398950131232</c:v>
                </c:pt>
                <c:pt idx="21">
                  <c:v>-3.6448818897637798</c:v>
                </c:pt>
                <c:pt idx="22">
                  <c:v>-3.808923884514436</c:v>
                </c:pt>
                <c:pt idx="23">
                  <c:v>-3.9729658792650917</c:v>
                </c:pt>
                <c:pt idx="24">
                  <c:v>-4.1370078740157474</c:v>
                </c:pt>
                <c:pt idx="25">
                  <c:v>-4.3010498687664045</c:v>
                </c:pt>
                <c:pt idx="26">
                  <c:v>-4.4650918635170607</c:v>
                </c:pt>
                <c:pt idx="27">
                  <c:v>-4.6291338582677168</c:v>
                </c:pt>
                <c:pt idx="28">
                  <c:v>-4.7931758530183721</c:v>
                </c:pt>
                <c:pt idx="29">
                  <c:v>-4.9572178477690283</c:v>
                </c:pt>
                <c:pt idx="30">
                  <c:v>-5.1212598425196854</c:v>
                </c:pt>
                <c:pt idx="31">
                  <c:v>-5.2853018372703415</c:v>
                </c:pt>
                <c:pt idx="32">
                  <c:v>-5.4493438320209977</c:v>
                </c:pt>
                <c:pt idx="33">
                  <c:v>-5.613385826771653</c:v>
                </c:pt>
                <c:pt idx="34">
                  <c:v>-5.7774278215223092</c:v>
                </c:pt>
                <c:pt idx="35">
                  <c:v>-5.9414698162729653</c:v>
                </c:pt>
                <c:pt idx="36">
                  <c:v>-6.1055118110236224</c:v>
                </c:pt>
                <c:pt idx="37">
                  <c:v>-6.2695538057742786</c:v>
                </c:pt>
                <c:pt idx="38">
                  <c:v>-6.4335958005249338</c:v>
                </c:pt>
                <c:pt idx="39">
                  <c:v>-6.59763779527559</c:v>
                </c:pt>
                <c:pt idx="40">
                  <c:v>-6.7616797900262462</c:v>
                </c:pt>
                <c:pt idx="41">
                  <c:v>-6.9257217847769024</c:v>
                </c:pt>
                <c:pt idx="42">
                  <c:v>-7.0897637795275594</c:v>
                </c:pt>
                <c:pt idx="43">
                  <c:v>-7.2538057742782147</c:v>
                </c:pt>
                <c:pt idx="44">
                  <c:v>-7.4178477690288718</c:v>
                </c:pt>
                <c:pt idx="45">
                  <c:v>-7.5818897637795271</c:v>
                </c:pt>
                <c:pt idx="46">
                  <c:v>-7.7459317585301832</c:v>
                </c:pt>
                <c:pt idx="47">
                  <c:v>-7.9099737532808403</c:v>
                </c:pt>
                <c:pt idx="48">
                  <c:v>-8.0740157480314956</c:v>
                </c:pt>
                <c:pt idx="49">
                  <c:v>-8.2380577427821517</c:v>
                </c:pt>
                <c:pt idx="50">
                  <c:v>-8.4020997375328079</c:v>
                </c:pt>
                <c:pt idx="51">
                  <c:v>-8.5661417322834623</c:v>
                </c:pt>
                <c:pt idx="52">
                  <c:v>-8.7301837270341203</c:v>
                </c:pt>
                <c:pt idx="53">
                  <c:v>-8.8942257217847747</c:v>
                </c:pt>
                <c:pt idx="54">
                  <c:v>-9.0582677165354326</c:v>
                </c:pt>
                <c:pt idx="55">
                  <c:v>-9.2223097112860888</c:v>
                </c:pt>
                <c:pt idx="56">
                  <c:v>-9.3863517060367432</c:v>
                </c:pt>
                <c:pt idx="57">
                  <c:v>-9.5503937007874011</c:v>
                </c:pt>
                <c:pt idx="58">
                  <c:v>-9.7144356955380555</c:v>
                </c:pt>
                <c:pt idx="59">
                  <c:v>-9.8784776902887135</c:v>
                </c:pt>
                <c:pt idx="60">
                  <c:v>-10.04251968503937</c:v>
                </c:pt>
                <c:pt idx="61">
                  <c:v>-10.206561679790024</c:v>
                </c:pt>
                <c:pt idx="62">
                  <c:v>-10.370603674540682</c:v>
                </c:pt>
                <c:pt idx="63">
                  <c:v>-10.534645669291336</c:v>
                </c:pt>
                <c:pt idx="64">
                  <c:v>-10.698687664041994</c:v>
                </c:pt>
                <c:pt idx="65">
                  <c:v>-10.862729658792651</c:v>
                </c:pt>
                <c:pt idx="66">
                  <c:v>-11.026771653543305</c:v>
                </c:pt>
                <c:pt idx="67">
                  <c:v>-11.190813648293963</c:v>
                </c:pt>
                <c:pt idx="68">
                  <c:v>-11.354855643044617</c:v>
                </c:pt>
                <c:pt idx="69">
                  <c:v>-11.518897637795275</c:v>
                </c:pt>
                <c:pt idx="70">
                  <c:v>-11.68293963254593</c:v>
                </c:pt>
                <c:pt idx="71">
                  <c:v>-11.846981627296586</c:v>
                </c:pt>
                <c:pt idx="72">
                  <c:v>-12.011023622047244</c:v>
                </c:pt>
                <c:pt idx="73">
                  <c:v>-12.175065616797898</c:v>
                </c:pt>
                <c:pt idx="74">
                  <c:v>-12.339107611548556</c:v>
                </c:pt>
                <c:pt idx="75">
                  <c:v>-12.50314960629921</c:v>
                </c:pt>
                <c:pt idx="76">
                  <c:v>-12.667191601049867</c:v>
                </c:pt>
                <c:pt idx="77">
                  <c:v>-12.831233595800525</c:v>
                </c:pt>
                <c:pt idx="78">
                  <c:v>-12.995275590551179</c:v>
                </c:pt>
                <c:pt idx="79">
                  <c:v>-13.159317585301837</c:v>
                </c:pt>
                <c:pt idx="80">
                  <c:v>-13.323359580052491</c:v>
                </c:pt>
                <c:pt idx="81">
                  <c:v>-13.487401574803147</c:v>
                </c:pt>
                <c:pt idx="82">
                  <c:v>-13.651443569553804</c:v>
                </c:pt>
                <c:pt idx="83">
                  <c:v>-13.815485564304462</c:v>
                </c:pt>
                <c:pt idx="84">
                  <c:v>-13.979527559055118</c:v>
                </c:pt>
                <c:pt idx="85">
                  <c:v>-14.143569553805772</c:v>
                </c:pt>
                <c:pt idx="86">
                  <c:v>-14.307611548556428</c:v>
                </c:pt>
                <c:pt idx="87">
                  <c:v>-14.471653543307085</c:v>
                </c:pt>
                <c:pt idx="88">
                  <c:v>-14.635695538057742</c:v>
                </c:pt>
                <c:pt idx="89">
                  <c:v>-14.799737532808399</c:v>
                </c:pt>
                <c:pt idx="90">
                  <c:v>-14.963779527559053</c:v>
                </c:pt>
                <c:pt idx="91">
                  <c:v>-15.127821522309709</c:v>
                </c:pt>
                <c:pt idx="92">
                  <c:v>-15.291863517060365</c:v>
                </c:pt>
                <c:pt idx="93">
                  <c:v>-15.455905511811023</c:v>
                </c:pt>
                <c:pt idx="94">
                  <c:v>-15.61994750656168</c:v>
                </c:pt>
                <c:pt idx="95">
                  <c:v>-15.783989501312334</c:v>
                </c:pt>
                <c:pt idx="96">
                  <c:v>-15.94803149606299</c:v>
                </c:pt>
                <c:pt idx="97">
                  <c:v>-16.112073490813646</c:v>
                </c:pt>
                <c:pt idx="98">
                  <c:v>-16.276115485564304</c:v>
                </c:pt>
                <c:pt idx="99">
                  <c:v>-16.440157480314959</c:v>
                </c:pt>
                <c:pt idx="100">
                  <c:v>-16.604199475065617</c:v>
                </c:pt>
                <c:pt idx="101">
                  <c:v>-16.768241469816271</c:v>
                </c:pt>
                <c:pt idx="102">
                  <c:v>-16.932283464566925</c:v>
                </c:pt>
                <c:pt idx="103">
                  <c:v>-17.096325459317583</c:v>
                </c:pt>
                <c:pt idx="104">
                  <c:v>-17.260367454068241</c:v>
                </c:pt>
                <c:pt idx="105">
                  <c:v>-17.424409448818896</c:v>
                </c:pt>
                <c:pt idx="106">
                  <c:v>-17.58845144356955</c:v>
                </c:pt>
                <c:pt idx="107">
                  <c:v>-17.752493438320208</c:v>
                </c:pt>
                <c:pt idx="108">
                  <c:v>-17.916535433070866</c:v>
                </c:pt>
                <c:pt idx="109">
                  <c:v>-18.08057742782152</c:v>
                </c:pt>
                <c:pt idx="110">
                  <c:v>-18.244619422572178</c:v>
                </c:pt>
                <c:pt idx="111">
                  <c:v>-18.408661417322833</c:v>
                </c:pt>
                <c:pt idx="112">
                  <c:v>-18.572703412073487</c:v>
                </c:pt>
                <c:pt idx="113">
                  <c:v>-18.736745406824145</c:v>
                </c:pt>
                <c:pt idx="114">
                  <c:v>-18.900787401574803</c:v>
                </c:pt>
                <c:pt idx="115">
                  <c:v>-19.064829396325457</c:v>
                </c:pt>
                <c:pt idx="116">
                  <c:v>-19.228871391076112</c:v>
                </c:pt>
                <c:pt idx="117">
                  <c:v>-19.39291338582677</c:v>
                </c:pt>
                <c:pt idx="118">
                  <c:v>-19.556955380577428</c:v>
                </c:pt>
                <c:pt idx="119">
                  <c:v>-19.720997375328082</c:v>
                </c:pt>
                <c:pt idx="120">
                  <c:v>-19.88503937007874</c:v>
                </c:pt>
                <c:pt idx="121">
                  <c:v>-20.049081364829394</c:v>
                </c:pt>
                <c:pt idx="122">
                  <c:v>-20.213123359580049</c:v>
                </c:pt>
                <c:pt idx="123">
                  <c:v>-20.377165354330707</c:v>
                </c:pt>
                <c:pt idx="124">
                  <c:v>-20.541207349081365</c:v>
                </c:pt>
                <c:pt idx="125">
                  <c:v>-20.705249343832019</c:v>
                </c:pt>
                <c:pt idx="126">
                  <c:v>-20.869291338582673</c:v>
                </c:pt>
                <c:pt idx="127">
                  <c:v>-21.033333333333331</c:v>
                </c:pt>
                <c:pt idx="128">
                  <c:v>-21.197375328083989</c:v>
                </c:pt>
                <c:pt idx="129">
                  <c:v>-21.361417322834644</c:v>
                </c:pt>
                <c:pt idx="130">
                  <c:v>-21.525459317585302</c:v>
                </c:pt>
                <c:pt idx="131">
                  <c:v>-21.689501312335956</c:v>
                </c:pt>
                <c:pt idx="132">
                  <c:v>-21.853543307086611</c:v>
                </c:pt>
                <c:pt idx="133">
                  <c:v>-22.017585301837268</c:v>
                </c:pt>
                <c:pt idx="134">
                  <c:v>-22.181627296587926</c:v>
                </c:pt>
                <c:pt idx="135">
                  <c:v>-22.345669291338581</c:v>
                </c:pt>
                <c:pt idx="136">
                  <c:v>-22.509711286089235</c:v>
                </c:pt>
                <c:pt idx="137">
                  <c:v>-22.673753280839893</c:v>
                </c:pt>
                <c:pt idx="138">
                  <c:v>-22.837795275590551</c:v>
                </c:pt>
                <c:pt idx="139">
                  <c:v>-23.001837270341206</c:v>
                </c:pt>
                <c:pt idx="140">
                  <c:v>-23.16587926509186</c:v>
                </c:pt>
                <c:pt idx="141">
                  <c:v>-23.329921259842518</c:v>
                </c:pt>
                <c:pt idx="142">
                  <c:v>-23.493963254593172</c:v>
                </c:pt>
                <c:pt idx="143">
                  <c:v>-23.65800524934383</c:v>
                </c:pt>
                <c:pt idx="144">
                  <c:v>-23.822047244094488</c:v>
                </c:pt>
                <c:pt idx="145">
                  <c:v>-23.986089238845143</c:v>
                </c:pt>
                <c:pt idx="146">
                  <c:v>-24.150131233595797</c:v>
                </c:pt>
                <c:pt idx="147">
                  <c:v>-24.314173228346455</c:v>
                </c:pt>
                <c:pt idx="148">
                  <c:v>-24.478215223097113</c:v>
                </c:pt>
                <c:pt idx="149">
                  <c:v>-24.642257217847767</c:v>
                </c:pt>
                <c:pt idx="150">
                  <c:v>-24.806299212598422</c:v>
                </c:pt>
                <c:pt idx="151">
                  <c:v>-24.97034120734908</c:v>
                </c:pt>
                <c:pt idx="152">
                  <c:v>-25.134383202099734</c:v>
                </c:pt>
                <c:pt idx="153">
                  <c:v>-25.298425196850392</c:v>
                </c:pt>
                <c:pt idx="154">
                  <c:v>-25.46246719160105</c:v>
                </c:pt>
                <c:pt idx="155">
                  <c:v>-25.626509186351704</c:v>
                </c:pt>
                <c:pt idx="156">
                  <c:v>-25.790551181102359</c:v>
                </c:pt>
                <c:pt idx="157">
                  <c:v>-25.954593175853017</c:v>
                </c:pt>
                <c:pt idx="158">
                  <c:v>-26.118635170603675</c:v>
                </c:pt>
                <c:pt idx="159">
                  <c:v>-26.282677165354329</c:v>
                </c:pt>
                <c:pt idx="160">
                  <c:v>-26.446719160104983</c:v>
                </c:pt>
                <c:pt idx="161">
                  <c:v>-26.610761154855645</c:v>
                </c:pt>
                <c:pt idx="162">
                  <c:v>-26.774803149606296</c:v>
                </c:pt>
                <c:pt idx="163">
                  <c:v>-26.938845144356954</c:v>
                </c:pt>
                <c:pt idx="164">
                  <c:v>-27.102887139107608</c:v>
                </c:pt>
                <c:pt idx="165">
                  <c:v>-27.266929133858266</c:v>
                </c:pt>
                <c:pt idx="166">
                  <c:v>-27.430971128608924</c:v>
                </c:pt>
                <c:pt idx="167">
                  <c:v>-27.595013123359578</c:v>
                </c:pt>
                <c:pt idx="168">
                  <c:v>-27.759055118110236</c:v>
                </c:pt>
                <c:pt idx="169">
                  <c:v>-27.923097112860887</c:v>
                </c:pt>
                <c:pt idx="170">
                  <c:v>-28.087139107611545</c:v>
                </c:pt>
                <c:pt idx="171">
                  <c:v>-28.251181102362207</c:v>
                </c:pt>
                <c:pt idx="172">
                  <c:v>-28.415223097112857</c:v>
                </c:pt>
                <c:pt idx="173">
                  <c:v>-28.579265091863515</c:v>
                </c:pt>
                <c:pt idx="174">
                  <c:v>-28.74330708661417</c:v>
                </c:pt>
                <c:pt idx="175">
                  <c:v>-28.907349081364828</c:v>
                </c:pt>
                <c:pt idx="176">
                  <c:v>-29.071391076115486</c:v>
                </c:pt>
                <c:pt idx="177">
                  <c:v>-29.23543307086614</c:v>
                </c:pt>
                <c:pt idx="178">
                  <c:v>-29.399475065616798</c:v>
                </c:pt>
                <c:pt idx="179">
                  <c:v>-29.563517060367449</c:v>
                </c:pt>
                <c:pt idx="180">
                  <c:v>-29.727559055118107</c:v>
                </c:pt>
                <c:pt idx="181">
                  <c:v>-29.891601049868765</c:v>
                </c:pt>
                <c:pt idx="182">
                  <c:v>-30.055643044619419</c:v>
                </c:pt>
                <c:pt idx="183">
                  <c:v>-30.219685039370077</c:v>
                </c:pt>
                <c:pt idx="184">
                  <c:v>-30.383727034120732</c:v>
                </c:pt>
                <c:pt idx="185">
                  <c:v>-30.547769028871389</c:v>
                </c:pt>
                <c:pt idx="186">
                  <c:v>-30.711811023622047</c:v>
                </c:pt>
                <c:pt idx="187">
                  <c:v>-30.875853018372698</c:v>
                </c:pt>
                <c:pt idx="188">
                  <c:v>-31.03989501312336</c:v>
                </c:pt>
                <c:pt idx="189">
                  <c:v>-31.203937007874011</c:v>
                </c:pt>
                <c:pt idx="190">
                  <c:v>-31.367979002624669</c:v>
                </c:pt>
                <c:pt idx="191">
                  <c:v>-31.532020997375326</c:v>
                </c:pt>
                <c:pt idx="192">
                  <c:v>-31.696062992125981</c:v>
                </c:pt>
                <c:pt idx="193">
                  <c:v>-31.860104986876639</c:v>
                </c:pt>
                <c:pt idx="194">
                  <c:v>-32.024146981627297</c:v>
                </c:pt>
                <c:pt idx="195">
                  <c:v>-32.188188976377951</c:v>
                </c:pt>
                <c:pt idx="196">
                  <c:v>-32.352230971128613</c:v>
                </c:pt>
                <c:pt idx="197">
                  <c:v>-32.516272965879267</c:v>
                </c:pt>
                <c:pt idx="198">
                  <c:v>-32.680314960629921</c:v>
                </c:pt>
                <c:pt idx="199">
                  <c:v>-32.844356955380576</c:v>
                </c:pt>
                <c:pt idx="200">
                  <c:v>-33.008398950131237</c:v>
                </c:pt>
                <c:pt idx="201">
                  <c:v>-33.172440944881892</c:v>
                </c:pt>
                <c:pt idx="202">
                  <c:v>-33.336482939632546</c:v>
                </c:pt>
                <c:pt idx="203">
                  <c:v>-33.500524934383208</c:v>
                </c:pt>
                <c:pt idx="204">
                  <c:v>-33.664566929133855</c:v>
                </c:pt>
                <c:pt idx="205">
                  <c:v>-33.828608923884516</c:v>
                </c:pt>
                <c:pt idx="206">
                  <c:v>-33.992650918635171</c:v>
                </c:pt>
                <c:pt idx="207">
                  <c:v>-34.156692913385825</c:v>
                </c:pt>
                <c:pt idx="208">
                  <c:v>-34.320734908136487</c:v>
                </c:pt>
                <c:pt idx="209">
                  <c:v>-34.484776902887141</c:v>
                </c:pt>
                <c:pt idx="210">
                  <c:v>-34.648818897637796</c:v>
                </c:pt>
                <c:pt idx="211">
                  <c:v>-34.812860892388457</c:v>
                </c:pt>
                <c:pt idx="212">
                  <c:v>-34.976902887139104</c:v>
                </c:pt>
                <c:pt idx="213">
                  <c:v>-35.140944881889766</c:v>
                </c:pt>
                <c:pt idx="214">
                  <c:v>-35.30498687664042</c:v>
                </c:pt>
                <c:pt idx="215">
                  <c:v>-35.469028871391075</c:v>
                </c:pt>
                <c:pt idx="216">
                  <c:v>-35.633070866141736</c:v>
                </c:pt>
                <c:pt idx="217">
                  <c:v>-35.797112860892391</c:v>
                </c:pt>
                <c:pt idx="218">
                  <c:v>-35.961154855643045</c:v>
                </c:pt>
                <c:pt idx="219">
                  <c:v>-36.125196850393699</c:v>
                </c:pt>
                <c:pt idx="220">
                  <c:v>-36.289238845144361</c:v>
                </c:pt>
                <c:pt idx="221">
                  <c:v>-36.453280839895015</c:v>
                </c:pt>
                <c:pt idx="222">
                  <c:v>-36.61732283464567</c:v>
                </c:pt>
                <c:pt idx="223">
                  <c:v>-36.781364829396331</c:v>
                </c:pt>
                <c:pt idx="224">
                  <c:v>-36.945406824146978</c:v>
                </c:pt>
                <c:pt idx="225">
                  <c:v>-37.10944881889764</c:v>
                </c:pt>
                <c:pt idx="226">
                  <c:v>-37.273490813648294</c:v>
                </c:pt>
                <c:pt idx="227">
                  <c:v>-37.437532808398949</c:v>
                </c:pt>
                <c:pt idx="228">
                  <c:v>-37.60157480314961</c:v>
                </c:pt>
                <c:pt idx="229">
                  <c:v>-37.765616797900265</c:v>
                </c:pt>
                <c:pt idx="230">
                  <c:v>-37.929658792650919</c:v>
                </c:pt>
                <c:pt idx="231">
                  <c:v>-38.09370078740158</c:v>
                </c:pt>
                <c:pt idx="232">
                  <c:v>-38.257742782152228</c:v>
                </c:pt>
                <c:pt idx="233">
                  <c:v>-38.421784776902889</c:v>
                </c:pt>
                <c:pt idx="234">
                  <c:v>-38.585826771653544</c:v>
                </c:pt>
                <c:pt idx="235">
                  <c:v>-38.749868766404198</c:v>
                </c:pt>
                <c:pt idx="236">
                  <c:v>-38.91391076115486</c:v>
                </c:pt>
                <c:pt idx="237">
                  <c:v>-39.077952755905514</c:v>
                </c:pt>
                <c:pt idx="238">
                  <c:v>-39.241994750656168</c:v>
                </c:pt>
                <c:pt idx="239">
                  <c:v>-39.406036745406823</c:v>
                </c:pt>
                <c:pt idx="240">
                  <c:v>-39.570078740157484</c:v>
                </c:pt>
                <c:pt idx="241">
                  <c:v>-39.734120734908139</c:v>
                </c:pt>
                <c:pt idx="242">
                  <c:v>-39.898162729658793</c:v>
                </c:pt>
                <c:pt idx="243">
                  <c:v>-40.062204724409447</c:v>
                </c:pt>
                <c:pt idx="244">
                  <c:v>-40.226246719160102</c:v>
                </c:pt>
                <c:pt idx="245">
                  <c:v>-40.390288713910763</c:v>
                </c:pt>
                <c:pt idx="246">
                  <c:v>-40.554330708661418</c:v>
                </c:pt>
                <c:pt idx="247">
                  <c:v>-40.718372703412072</c:v>
                </c:pt>
                <c:pt idx="248">
                  <c:v>-40.882414698162734</c:v>
                </c:pt>
                <c:pt idx="249">
                  <c:v>-41.046456692913381</c:v>
                </c:pt>
                <c:pt idx="250">
                  <c:v>-41.210498687664042</c:v>
                </c:pt>
                <c:pt idx="251">
                  <c:v>-41.374540682414704</c:v>
                </c:pt>
                <c:pt idx="252">
                  <c:v>-41.538582677165351</c:v>
                </c:pt>
                <c:pt idx="253">
                  <c:v>-41.702624671916013</c:v>
                </c:pt>
                <c:pt idx="254">
                  <c:v>-41.866666666666667</c:v>
                </c:pt>
                <c:pt idx="255">
                  <c:v>-42.030708661417322</c:v>
                </c:pt>
                <c:pt idx="256">
                  <c:v>-42.194750656167983</c:v>
                </c:pt>
                <c:pt idx="257">
                  <c:v>-42.358792650918637</c:v>
                </c:pt>
                <c:pt idx="258">
                  <c:v>-42.522834645669292</c:v>
                </c:pt>
                <c:pt idx="259">
                  <c:v>-42.686876640419946</c:v>
                </c:pt>
                <c:pt idx="260">
                  <c:v>-42.850918635170608</c:v>
                </c:pt>
                <c:pt idx="261">
                  <c:v>-43.014960629921262</c:v>
                </c:pt>
                <c:pt idx="262">
                  <c:v>-43.179002624671917</c:v>
                </c:pt>
                <c:pt idx="263">
                  <c:v>-43.343044619422571</c:v>
                </c:pt>
                <c:pt idx="264">
                  <c:v>-43.507086614173225</c:v>
                </c:pt>
                <c:pt idx="265">
                  <c:v>-43.671128608923887</c:v>
                </c:pt>
                <c:pt idx="266">
                  <c:v>-43.835170603674541</c:v>
                </c:pt>
                <c:pt idx="267">
                  <c:v>-43.999212598425196</c:v>
                </c:pt>
                <c:pt idx="268">
                  <c:v>-44.163254593175857</c:v>
                </c:pt>
                <c:pt idx="269">
                  <c:v>-44.327296587926504</c:v>
                </c:pt>
                <c:pt idx="270">
                  <c:v>-44.491338582677166</c:v>
                </c:pt>
                <c:pt idx="271">
                  <c:v>-44.655380577427827</c:v>
                </c:pt>
                <c:pt idx="272">
                  <c:v>-44.819422572178475</c:v>
                </c:pt>
                <c:pt idx="273">
                  <c:v>-44.983464566929136</c:v>
                </c:pt>
                <c:pt idx="274">
                  <c:v>-45.147506561679791</c:v>
                </c:pt>
                <c:pt idx="275">
                  <c:v>-45.311548556430445</c:v>
                </c:pt>
                <c:pt idx="276">
                  <c:v>-45.475590551181106</c:v>
                </c:pt>
                <c:pt idx="277">
                  <c:v>-45.639632545931761</c:v>
                </c:pt>
                <c:pt idx="278">
                  <c:v>-45.803674540682415</c:v>
                </c:pt>
                <c:pt idx="279">
                  <c:v>-45.96771653543307</c:v>
                </c:pt>
                <c:pt idx="280">
                  <c:v>-46.131758530183724</c:v>
                </c:pt>
                <c:pt idx="281">
                  <c:v>-46.295800524934386</c:v>
                </c:pt>
                <c:pt idx="282">
                  <c:v>-46.45984251968504</c:v>
                </c:pt>
                <c:pt idx="283">
                  <c:v>-46.623884514435694</c:v>
                </c:pt>
                <c:pt idx="284">
                  <c:v>-46.787926509186349</c:v>
                </c:pt>
                <c:pt idx="285">
                  <c:v>-46.95196850393701</c:v>
                </c:pt>
                <c:pt idx="286">
                  <c:v>-47.116010498687665</c:v>
                </c:pt>
                <c:pt idx="287">
                  <c:v>-47.280052493438319</c:v>
                </c:pt>
                <c:pt idx="288">
                  <c:v>-47.444094488188981</c:v>
                </c:pt>
                <c:pt idx="289">
                  <c:v>-47.608136482939628</c:v>
                </c:pt>
                <c:pt idx="290">
                  <c:v>-47.772178477690289</c:v>
                </c:pt>
                <c:pt idx="291">
                  <c:v>-47.936220472440951</c:v>
                </c:pt>
                <c:pt idx="292">
                  <c:v>-48.100262467191598</c:v>
                </c:pt>
                <c:pt idx="293">
                  <c:v>-48.26430446194226</c:v>
                </c:pt>
                <c:pt idx="294">
                  <c:v>-48.428346456692914</c:v>
                </c:pt>
                <c:pt idx="295">
                  <c:v>-48.592388451443568</c:v>
                </c:pt>
                <c:pt idx="296">
                  <c:v>-48.75643044619423</c:v>
                </c:pt>
                <c:pt idx="297">
                  <c:v>-48.920472440944884</c:v>
                </c:pt>
                <c:pt idx="298">
                  <c:v>-49.084514435695539</c:v>
                </c:pt>
                <c:pt idx="299">
                  <c:v>-49.248556430446193</c:v>
                </c:pt>
                <c:pt idx="300">
                  <c:v>-49.412598425196848</c:v>
                </c:pt>
                <c:pt idx="301">
                  <c:v>-49.576640419947509</c:v>
                </c:pt>
                <c:pt idx="302">
                  <c:v>-49.740682414698163</c:v>
                </c:pt>
                <c:pt idx="303">
                  <c:v>-49.904724409448818</c:v>
                </c:pt>
                <c:pt idx="304">
                  <c:v>-50.068766404199472</c:v>
                </c:pt>
                <c:pt idx="305">
                  <c:v>-50.232808398950134</c:v>
                </c:pt>
                <c:pt idx="306">
                  <c:v>-50.396850393700788</c:v>
                </c:pt>
                <c:pt idx="307">
                  <c:v>-50.560892388451443</c:v>
                </c:pt>
                <c:pt idx="308">
                  <c:v>-50.724934383202104</c:v>
                </c:pt>
                <c:pt idx="309">
                  <c:v>-50.888976377952751</c:v>
                </c:pt>
                <c:pt idx="310">
                  <c:v>-51.053018372703413</c:v>
                </c:pt>
                <c:pt idx="311">
                  <c:v>-51.217060367454074</c:v>
                </c:pt>
                <c:pt idx="312">
                  <c:v>-51.381102362204722</c:v>
                </c:pt>
                <c:pt idx="313">
                  <c:v>-51.545144356955383</c:v>
                </c:pt>
                <c:pt idx="314">
                  <c:v>-51.709186351706037</c:v>
                </c:pt>
                <c:pt idx="315">
                  <c:v>-51.873228346456692</c:v>
                </c:pt>
                <c:pt idx="316">
                  <c:v>-52.037270341207353</c:v>
                </c:pt>
                <c:pt idx="317">
                  <c:v>-52.201312335958008</c:v>
                </c:pt>
                <c:pt idx="318">
                  <c:v>-52.365354330708662</c:v>
                </c:pt>
                <c:pt idx="319">
                  <c:v>-52.529396325459317</c:v>
                </c:pt>
                <c:pt idx="320">
                  <c:v>-52.693438320209971</c:v>
                </c:pt>
                <c:pt idx="321">
                  <c:v>-52.857480314960632</c:v>
                </c:pt>
                <c:pt idx="322">
                  <c:v>-53.021522309711294</c:v>
                </c:pt>
                <c:pt idx="323">
                  <c:v>-53.185564304461941</c:v>
                </c:pt>
                <c:pt idx="324">
                  <c:v>-53.349606299212596</c:v>
                </c:pt>
                <c:pt idx="325">
                  <c:v>-53.513648293963257</c:v>
                </c:pt>
                <c:pt idx="326">
                  <c:v>-53.677690288713912</c:v>
                </c:pt>
                <c:pt idx="327">
                  <c:v>-53.841732283464573</c:v>
                </c:pt>
                <c:pt idx="328">
                  <c:v>-54.00577427821522</c:v>
                </c:pt>
                <c:pt idx="329">
                  <c:v>-54.169816272965875</c:v>
                </c:pt>
                <c:pt idx="330">
                  <c:v>-54.333858267716536</c:v>
                </c:pt>
                <c:pt idx="331">
                  <c:v>-54.497900262467191</c:v>
                </c:pt>
                <c:pt idx="332">
                  <c:v>-54.661942257217852</c:v>
                </c:pt>
                <c:pt idx="333">
                  <c:v>-54.825984251968499</c:v>
                </c:pt>
                <c:pt idx="334">
                  <c:v>-54.990026246719161</c:v>
                </c:pt>
                <c:pt idx="335">
                  <c:v>-55.154068241469815</c:v>
                </c:pt>
                <c:pt idx="336">
                  <c:v>-55.318110236220477</c:v>
                </c:pt>
                <c:pt idx="337">
                  <c:v>-55.482152230971131</c:v>
                </c:pt>
                <c:pt idx="338">
                  <c:v>-55.646194225721779</c:v>
                </c:pt>
                <c:pt idx="339">
                  <c:v>-55.81023622047244</c:v>
                </c:pt>
                <c:pt idx="340">
                  <c:v>-55.974278215223094</c:v>
                </c:pt>
                <c:pt idx="341">
                  <c:v>-56.138320209973756</c:v>
                </c:pt>
                <c:pt idx="342">
                  <c:v>-56.302362204724417</c:v>
                </c:pt>
                <c:pt idx="343">
                  <c:v>-56.466404199475058</c:v>
                </c:pt>
                <c:pt idx="344">
                  <c:v>-56.630446194225719</c:v>
                </c:pt>
                <c:pt idx="345">
                  <c:v>-56.794488188976381</c:v>
                </c:pt>
                <c:pt idx="346">
                  <c:v>-56.958530183727035</c:v>
                </c:pt>
                <c:pt idx="347">
                  <c:v>-57.122572178477697</c:v>
                </c:pt>
                <c:pt idx="348">
                  <c:v>-57.286614173228344</c:v>
                </c:pt>
                <c:pt idx="349">
                  <c:v>-57.450656167978998</c:v>
                </c:pt>
                <c:pt idx="350">
                  <c:v>-57.61469816272966</c:v>
                </c:pt>
                <c:pt idx="351">
                  <c:v>-57.778740157480314</c:v>
                </c:pt>
                <c:pt idx="352">
                  <c:v>-57.942782152230976</c:v>
                </c:pt>
                <c:pt idx="353">
                  <c:v>-58.106824146981623</c:v>
                </c:pt>
                <c:pt idx="354">
                  <c:v>-58.270866141732284</c:v>
                </c:pt>
                <c:pt idx="355">
                  <c:v>-58.434908136482939</c:v>
                </c:pt>
                <c:pt idx="356">
                  <c:v>-58.5989501312336</c:v>
                </c:pt>
                <c:pt idx="357">
                  <c:v>-58.762992125984255</c:v>
                </c:pt>
                <c:pt idx="358">
                  <c:v>-58.927034120734902</c:v>
                </c:pt>
                <c:pt idx="359">
                  <c:v>-59.091076115485563</c:v>
                </c:pt>
                <c:pt idx="360">
                  <c:v>-59.255118110236218</c:v>
                </c:pt>
                <c:pt idx="361">
                  <c:v>-59.419160104986879</c:v>
                </c:pt>
                <c:pt idx="362">
                  <c:v>-59.583202099737534</c:v>
                </c:pt>
                <c:pt idx="363">
                  <c:v>-59.747244094488181</c:v>
                </c:pt>
                <c:pt idx="364">
                  <c:v>-59.911286089238843</c:v>
                </c:pt>
                <c:pt idx="365">
                  <c:v>-60.075328083989504</c:v>
                </c:pt>
                <c:pt idx="366">
                  <c:v>-60.239370078740158</c:v>
                </c:pt>
                <c:pt idx="367">
                  <c:v>-60.40341207349082</c:v>
                </c:pt>
                <c:pt idx="368">
                  <c:v>-60.567454068241467</c:v>
                </c:pt>
                <c:pt idx="369">
                  <c:v>-60.731496062992122</c:v>
                </c:pt>
                <c:pt idx="370">
                  <c:v>-60.895538057742783</c:v>
                </c:pt>
                <c:pt idx="371">
                  <c:v>-61.059580052493438</c:v>
                </c:pt>
                <c:pt idx="372">
                  <c:v>-61.223622047244099</c:v>
                </c:pt>
                <c:pt idx="373">
                  <c:v>-61.387664041994746</c:v>
                </c:pt>
                <c:pt idx="374">
                  <c:v>-61.551706036745401</c:v>
                </c:pt>
                <c:pt idx="375">
                  <c:v>-61.715748031496062</c:v>
                </c:pt>
                <c:pt idx="376">
                  <c:v>-61.879790026246724</c:v>
                </c:pt>
                <c:pt idx="377">
                  <c:v>-62.043832020997378</c:v>
                </c:pt>
                <c:pt idx="378">
                  <c:v>-62.207874015748025</c:v>
                </c:pt>
                <c:pt idx="379">
                  <c:v>-62.371916010498687</c:v>
                </c:pt>
                <c:pt idx="380">
                  <c:v>-62.535958005249341</c:v>
                </c:pt>
                <c:pt idx="381">
                  <c:v>-62.7</c:v>
                </c:pt>
                <c:pt idx="382">
                  <c:v>-62.864041994750657</c:v>
                </c:pt>
                <c:pt idx="383">
                  <c:v>-63.028083989501305</c:v>
                </c:pt>
                <c:pt idx="384">
                  <c:v>-63.192125984251966</c:v>
                </c:pt>
                <c:pt idx="385">
                  <c:v>-63.356167979002628</c:v>
                </c:pt>
                <c:pt idx="386">
                  <c:v>-63.520209973753282</c:v>
                </c:pt>
                <c:pt idx="387">
                  <c:v>-63.684251968503943</c:v>
                </c:pt>
                <c:pt idx="388">
                  <c:v>-63.848293963254591</c:v>
                </c:pt>
                <c:pt idx="389">
                  <c:v>-64.012335958005238</c:v>
                </c:pt>
                <c:pt idx="390">
                  <c:v>-64.1763779527559</c:v>
                </c:pt>
                <c:pt idx="391">
                  <c:v>-64.340419947506561</c:v>
                </c:pt>
                <c:pt idx="392">
                  <c:v>-64.504461942257223</c:v>
                </c:pt>
                <c:pt idx="393">
                  <c:v>-64.66850393700787</c:v>
                </c:pt>
                <c:pt idx="394">
                  <c:v>-64.832545931758531</c:v>
                </c:pt>
                <c:pt idx="395">
                  <c:v>-64.996587926509193</c:v>
                </c:pt>
                <c:pt idx="396">
                  <c:v>-65.16062992125984</c:v>
                </c:pt>
                <c:pt idx="397">
                  <c:v>-65.324671916010502</c:v>
                </c:pt>
                <c:pt idx="398">
                  <c:v>-65.488713910761149</c:v>
                </c:pt>
                <c:pt idx="399">
                  <c:v>-65.65275590551181</c:v>
                </c:pt>
                <c:pt idx="400">
                  <c:v>-65.816797900262472</c:v>
                </c:pt>
                <c:pt idx="401">
                  <c:v>-65.980839895013119</c:v>
                </c:pt>
                <c:pt idx="402">
                  <c:v>-66.144881889763781</c:v>
                </c:pt>
                <c:pt idx="403">
                  <c:v>-66.308923884514428</c:v>
                </c:pt>
                <c:pt idx="404">
                  <c:v>-66.472965879265089</c:v>
                </c:pt>
                <c:pt idx="405">
                  <c:v>-66.637007874015751</c:v>
                </c:pt>
                <c:pt idx="406">
                  <c:v>-66.801049868766412</c:v>
                </c:pt>
                <c:pt idx="407">
                  <c:v>-66.96509186351706</c:v>
                </c:pt>
                <c:pt idx="408">
                  <c:v>-67.129133858267707</c:v>
                </c:pt>
                <c:pt idx="409">
                  <c:v>-67.293175853018369</c:v>
                </c:pt>
                <c:pt idx="410">
                  <c:v>-67.45721784776903</c:v>
                </c:pt>
                <c:pt idx="411">
                  <c:v>-67.621259842519692</c:v>
                </c:pt>
                <c:pt idx="412">
                  <c:v>-67.785301837270339</c:v>
                </c:pt>
                <c:pt idx="413">
                  <c:v>-67.949343832020986</c:v>
                </c:pt>
                <c:pt idx="414">
                  <c:v>-68.113385826771648</c:v>
                </c:pt>
                <c:pt idx="415">
                  <c:v>-68.277427821522309</c:v>
                </c:pt>
                <c:pt idx="416">
                  <c:v>-68.441469816272971</c:v>
                </c:pt>
                <c:pt idx="417">
                  <c:v>-68.605511811023632</c:v>
                </c:pt>
                <c:pt idx="418">
                  <c:v>-68.769553805774279</c:v>
                </c:pt>
                <c:pt idx="419">
                  <c:v>-68.933595800524927</c:v>
                </c:pt>
                <c:pt idx="420">
                  <c:v>-69.097637795275588</c:v>
                </c:pt>
                <c:pt idx="421">
                  <c:v>-69.26167979002625</c:v>
                </c:pt>
                <c:pt idx="422">
                  <c:v>-69.425721784776911</c:v>
                </c:pt>
                <c:pt idx="423">
                  <c:v>-69.589763779527559</c:v>
                </c:pt>
                <c:pt idx="424">
                  <c:v>-69.753805774278206</c:v>
                </c:pt>
                <c:pt idx="425">
                  <c:v>-69.917847769028867</c:v>
                </c:pt>
                <c:pt idx="426">
                  <c:v>-70.081889763779529</c:v>
                </c:pt>
                <c:pt idx="427">
                  <c:v>-70.24593175853019</c:v>
                </c:pt>
                <c:pt idx="428">
                  <c:v>-70.409973753280838</c:v>
                </c:pt>
                <c:pt idx="429">
                  <c:v>-70.574015748031499</c:v>
                </c:pt>
                <c:pt idx="430">
                  <c:v>-70.738057742782146</c:v>
                </c:pt>
                <c:pt idx="431">
                  <c:v>-70.902099737532808</c:v>
                </c:pt>
                <c:pt idx="432">
                  <c:v>-71.066141732283469</c:v>
                </c:pt>
                <c:pt idx="433">
                  <c:v>-71.230183727034117</c:v>
                </c:pt>
                <c:pt idx="434">
                  <c:v>-71.394225721784778</c:v>
                </c:pt>
                <c:pt idx="435">
                  <c:v>-71.558267716535426</c:v>
                </c:pt>
                <c:pt idx="436">
                  <c:v>-71.722309711286087</c:v>
                </c:pt>
                <c:pt idx="437">
                  <c:v>-71.886351706036749</c:v>
                </c:pt>
                <c:pt idx="438">
                  <c:v>-72.050393700787396</c:v>
                </c:pt>
                <c:pt idx="439">
                  <c:v>-72.214435695538057</c:v>
                </c:pt>
                <c:pt idx="440">
                  <c:v>-72.378477690288719</c:v>
                </c:pt>
                <c:pt idx="441">
                  <c:v>-72.542519685039366</c:v>
                </c:pt>
                <c:pt idx="442">
                  <c:v>-72.706561679790028</c:v>
                </c:pt>
                <c:pt idx="443">
                  <c:v>-72.870603674540675</c:v>
                </c:pt>
                <c:pt idx="444">
                  <c:v>-73.034645669291336</c:v>
                </c:pt>
                <c:pt idx="445">
                  <c:v>-73.198687664041998</c:v>
                </c:pt>
                <c:pt idx="446">
                  <c:v>-73.362729658792659</c:v>
                </c:pt>
                <c:pt idx="447">
                  <c:v>-73.526771653543307</c:v>
                </c:pt>
                <c:pt idx="448">
                  <c:v>-73.690813648293954</c:v>
                </c:pt>
                <c:pt idx="449">
                  <c:v>-73.854855643044615</c:v>
                </c:pt>
                <c:pt idx="450">
                  <c:v>-74.018897637795277</c:v>
                </c:pt>
                <c:pt idx="451">
                  <c:v>-74.182939632545938</c:v>
                </c:pt>
                <c:pt idx="452">
                  <c:v>-74.346981627296586</c:v>
                </c:pt>
                <c:pt idx="453">
                  <c:v>-74.511023622047233</c:v>
                </c:pt>
                <c:pt idx="454">
                  <c:v>-74.675065616797895</c:v>
                </c:pt>
                <c:pt idx="455">
                  <c:v>-74.839107611548556</c:v>
                </c:pt>
                <c:pt idx="456">
                  <c:v>-75.003149606299218</c:v>
                </c:pt>
                <c:pt idx="457">
                  <c:v>-75.167191601049879</c:v>
                </c:pt>
                <c:pt idx="458">
                  <c:v>-75.331233595800526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A1-448A-BA46-6224AF7D11C9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'016C'!$DW$75:$DW$76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'016C'!$DV$75:$DV$76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A1-448A-BA46-6224AF7D11C9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'016C'!$DX$75:$DX$76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'016C'!$DV$75:$DV$76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A1-448A-BA46-6224AF7D11C9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'016C'!$DY$75:$DY$76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'016C'!$DV$75:$DV$76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A1-448A-BA46-6224AF7D11C9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'016C'!$DZ$75:$DZ$76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'016C'!$DV$75:$DV$76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A1-448A-BA46-6224AF7D11C9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'016C'!$EA$75:$EA$76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'016C'!$DV$75:$DV$76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A1-448A-BA46-6224AF7D1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LTRC Probabilistic 
Soil Group</a:t>
            </a:r>
          </a:p>
        </c:rich>
      </c:tx>
      <c:layout>
        <c:manualLayout>
          <c:xMode val="edge"/>
          <c:yMode val="edge"/>
          <c:x val="0.3453827910065459"/>
          <c:y val="2.4784482758620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65928032160015"/>
          <c:y val="8.620694191081181E-2"/>
          <c:w val="0.73092656142759094"/>
          <c:h val="0.89978495619409826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'017C'!$AD$12</c:f>
              <c:strCache>
                <c:ptCount val="1"/>
                <c:pt idx="0">
                  <c:v>Sand (%)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'017C'!$J$14:$J$451</c:f>
              <c:numCache>
                <c:formatCode>0.0</c:formatCode>
                <c:ptCount val="438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</c:numCache>
            </c:numRef>
          </c:cat>
          <c:val>
            <c:numRef>
              <c:f>'017C'!$AD$14:$AD$451</c:f>
              <c:numCache>
                <c:formatCode>0</c:formatCode>
                <c:ptCount val="438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  <c:pt idx="13">
                  <c:v>2.8983817322436214</c:v>
                </c:pt>
                <c:pt idx="14">
                  <c:v>0.35</c:v>
                </c:pt>
                <c:pt idx="15">
                  <c:v>0.35</c:v>
                </c:pt>
                <c:pt idx="16">
                  <c:v>0.35</c:v>
                </c:pt>
                <c:pt idx="17">
                  <c:v>0.35</c:v>
                </c:pt>
                <c:pt idx="18">
                  <c:v>0.35</c:v>
                </c:pt>
                <c:pt idx="19">
                  <c:v>0.35</c:v>
                </c:pt>
                <c:pt idx="20">
                  <c:v>0.35</c:v>
                </c:pt>
                <c:pt idx="21">
                  <c:v>0.35</c:v>
                </c:pt>
                <c:pt idx="22">
                  <c:v>0.35</c:v>
                </c:pt>
                <c:pt idx="23">
                  <c:v>0.35</c:v>
                </c:pt>
                <c:pt idx="24">
                  <c:v>0.35</c:v>
                </c:pt>
                <c:pt idx="25">
                  <c:v>0.35</c:v>
                </c:pt>
                <c:pt idx="26">
                  <c:v>0.35</c:v>
                </c:pt>
                <c:pt idx="27">
                  <c:v>0.35</c:v>
                </c:pt>
                <c:pt idx="28">
                  <c:v>0.35</c:v>
                </c:pt>
                <c:pt idx="29">
                  <c:v>0.35</c:v>
                </c:pt>
                <c:pt idx="30">
                  <c:v>0.35</c:v>
                </c:pt>
                <c:pt idx="31">
                  <c:v>0.35</c:v>
                </c:pt>
                <c:pt idx="32">
                  <c:v>0.35</c:v>
                </c:pt>
                <c:pt idx="33">
                  <c:v>0.35</c:v>
                </c:pt>
                <c:pt idx="34">
                  <c:v>0.35</c:v>
                </c:pt>
                <c:pt idx="35">
                  <c:v>0.35</c:v>
                </c:pt>
                <c:pt idx="36">
                  <c:v>1.7954198159996109</c:v>
                </c:pt>
                <c:pt idx="37">
                  <c:v>0.35</c:v>
                </c:pt>
                <c:pt idx="38">
                  <c:v>0.35</c:v>
                </c:pt>
                <c:pt idx="39">
                  <c:v>0.35</c:v>
                </c:pt>
                <c:pt idx="40">
                  <c:v>0.35</c:v>
                </c:pt>
                <c:pt idx="41">
                  <c:v>0.35</c:v>
                </c:pt>
                <c:pt idx="42">
                  <c:v>0.35</c:v>
                </c:pt>
                <c:pt idx="43">
                  <c:v>0.35</c:v>
                </c:pt>
                <c:pt idx="44">
                  <c:v>0.35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0.35</c:v>
                </c:pt>
                <c:pt idx="49">
                  <c:v>0.35</c:v>
                </c:pt>
                <c:pt idx="50">
                  <c:v>0.35</c:v>
                </c:pt>
                <c:pt idx="51">
                  <c:v>0.35</c:v>
                </c:pt>
                <c:pt idx="52">
                  <c:v>0.35</c:v>
                </c:pt>
                <c:pt idx="53">
                  <c:v>0.35</c:v>
                </c:pt>
                <c:pt idx="54">
                  <c:v>0.35</c:v>
                </c:pt>
                <c:pt idx="55">
                  <c:v>0.35</c:v>
                </c:pt>
                <c:pt idx="56">
                  <c:v>0.35</c:v>
                </c:pt>
                <c:pt idx="57">
                  <c:v>0.35</c:v>
                </c:pt>
                <c:pt idx="58">
                  <c:v>0.35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0.35</c:v>
                </c:pt>
                <c:pt idx="63">
                  <c:v>0.35</c:v>
                </c:pt>
                <c:pt idx="64">
                  <c:v>0.35</c:v>
                </c:pt>
                <c:pt idx="65">
                  <c:v>0.35</c:v>
                </c:pt>
                <c:pt idx="66">
                  <c:v>0.35</c:v>
                </c:pt>
                <c:pt idx="67">
                  <c:v>0.35</c:v>
                </c:pt>
                <c:pt idx="68">
                  <c:v>0.35</c:v>
                </c:pt>
                <c:pt idx="69">
                  <c:v>0.35</c:v>
                </c:pt>
                <c:pt idx="70">
                  <c:v>0.35</c:v>
                </c:pt>
                <c:pt idx="71">
                  <c:v>0.35</c:v>
                </c:pt>
                <c:pt idx="72">
                  <c:v>0.35</c:v>
                </c:pt>
                <c:pt idx="73">
                  <c:v>0.35</c:v>
                </c:pt>
                <c:pt idx="74">
                  <c:v>3.4919315171974858</c:v>
                </c:pt>
                <c:pt idx="75">
                  <c:v>25.325794404467594</c:v>
                </c:pt>
                <c:pt idx="76">
                  <c:v>33.571777883026485</c:v>
                </c:pt>
                <c:pt idx="77">
                  <c:v>10.2106445124953</c:v>
                </c:pt>
                <c:pt idx="78">
                  <c:v>8.2509950994864685</c:v>
                </c:pt>
                <c:pt idx="79">
                  <c:v>11.844348212399883</c:v>
                </c:pt>
                <c:pt idx="80">
                  <c:v>4.5003631021291124</c:v>
                </c:pt>
                <c:pt idx="81">
                  <c:v>0.35</c:v>
                </c:pt>
                <c:pt idx="82">
                  <c:v>13.06325342427222</c:v>
                </c:pt>
                <c:pt idx="83">
                  <c:v>1.2677010285672563</c:v>
                </c:pt>
                <c:pt idx="84">
                  <c:v>13.716028195659618</c:v>
                </c:pt>
                <c:pt idx="85">
                  <c:v>6.1331304781793889</c:v>
                </c:pt>
                <c:pt idx="86">
                  <c:v>21.00088706489522</c:v>
                </c:pt>
                <c:pt idx="87">
                  <c:v>36.088502960427221</c:v>
                </c:pt>
                <c:pt idx="88">
                  <c:v>43.905689540549972</c:v>
                </c:pt>
                <c:pt idx="89">
                  <c:v>35.112963586148915</c:v>
                </c:pt>
                <c:pt idx="90">
                  <c:v>25.560343467609357</c:v>
                </c:pt>
                <c:pt idx="91">
                  <c:v>28.760556119946049</c:v>
                </c:pt>
                <c:pt idx="92">
                  <c:v>27.194715419649174</c:v>
                </c:pt>
                <c:pt idx="93">
                  <c:v>33.472866480122924</c:v>
                </c:pt>
                <c:pt idx="94">
                  <c:v>51.297763750136433</c:v>
                </c:pt>
                <c:pt idx="95">
                  <c:v>52.17465549102473</c:v>
                </c:pt>
                <c:pt idx="96">
                  <c:v>40.123343719261968</c:v>
                </c:pt>
                <c:pt idx="97">
                  <c:v>27.92810147185028</c:v>
                </c:pt>
                <c:pt idx="98">
                  <c:v>26.503288686411725</c:v>
                </c:pt>
                <c:pt idx="99">
                  <c:v>10.011866043403252</c:v>
                </c:pt>
                <c:pt idx="100">
                  <c:v>73.253166495529015</c:v>
                </c:pt>
                <c:pt idx="101">
                  <c:v>69.105698303312863</c:v>
                </c:pt>
                <c:pt idx="102">
                  <c:v>39.136727279426935</c:v>
                </c:pt>
                <c:pt idx="103">
                  <c:v>6.9363195251481322</c:v>
                </c:pt>
                <c:pt idx="104">
                  <c:v>1.3774881273005262</c:v>
                </c:pt>
                <c:pt idx="105">
                  <c:v>1.7902627598050127</c:v>
                </c:pt>
                <c:pt idx="106">
                  <c:v>7.461462405048934</c:v>
                </c:pt>
                <c:pt idx="107">
                  <c:v>8.2720149284741691</c:v>
                </c:pt>
                <c:pt idx="108">
                  <c:v>7.5560610067908698</c:v>
                </c:pt>
                <c:pt idx="109">
                  <c:v>6.4431627829309157</c:v>
                </c:pt>
                <c:pt idx="110">
                  <c:v>6.3097920035915127</c:v>
                </c:pt>
                <c:pt idx="111">
                  <c:v>5.2685290701645595</c:v>
                </c:pt>
                <c:pt idx="112">
                  <c:v>5.8996015539725892</c:v>
                </c:pt>
                <c:pt idx="113">
                  <c:v>3.8810616132706643</c:v>
                </c:pt>
                <c:pt idx="114">
                  <c:v>4.9730195104509569</c:v>
                </c:pt>
                <c:pt idx="115">
                  <c:v>4.2038855600151326</c:v>
                </c:pt>
                <c:pt idx="116">
                  <c:v>3.2556979463214448</c:v>
                </c:pt>
                <c:pt idx="117">
                  <c:v>3.0495562739684656</c:v>
                </c:pt>
                <c:pt idx="118">
                  <c:v>2.9717951357524157</c:v>
                </c:pt>
                <c:pt idx="119">
                  <c:v>2.5877269110966639</c:v>
                </c:pt>
                <c:pt idx="120">
                  <c:v>2.5551829896065801</c:v>
                </c:pt>
                <c:pt idx="121">
                  <c:v>1.9469467652619616</c:v>
                </c:pt>
                <c:pt idx="122">
                  <c:v>1.9771477285188321</c:v>
                </c:pt>
                <c:pt idx="123">
                  <c:v>2.2882635588975879</c:v>
                </c:pt>
                <c:pt idx="124">
                  <c:v>2.6943454922019194</c:v>
                </c:pt>
                <c:pt idx="125">
                  <c:v>2.9197202658968742</c:v>
                </c:pt>
                <c:pt idx="126">
                  <c:v>3.084014048637048</c:v>
                </c:pt>
                <c:pt idx="127">
                  <c:v>3.7196850800679271</c:v>
                </c:pt>
                <c:pt idx="128">
                  <c:v>3.309674064220856</c:v>
                </c:pt>
                <c:pt idx="129">
                  <c:v>3.3884594394885208</c:v>
                </c:pt>
                <c:pt idx="130">
                  <c:v>2.6036042483944883</c:v>
                </c:pt>
                <c:pt idx="131">
                  <c:v>3.7797503811579385</c:v>
                </c:pt>
                <c:pt idx="132">
                  <c:v>3.4332220474221375</c:v>
                </c:pt>
                <c:pt idx="133">
                  <c:v>3.2191673661329387</c:v>
                </c:pt>
                <c:pt idx="134">
                  <c:v>3.5047431571235221</c:v>
                </c:pt>
                <c:pt idx="135">
                  <c:v>2.6940756834750914</c:v>
                </c:pt>
                <c:pt idx="136">
                  <c:v>3.0009393871017962</c:v>
                </c:pt>
                <c:pt idx="137">
                  <c:v>3.3266289213849687</c:v>
                </c:pt>
                <c:pt idx="138">
                  <c:v>2.8797277703253492</c:v>
                </c:pt>
                <c:pt idx="139">
                  <c:v>3.1196151857986836</c:v>
                </c:pt>
                <c:pt idx="140">
                  <c:v>3.0036407782885668</c:v>
                </c:pt>
                <c:pt idx="141">
                  <c:v>3.2890777912907616</c:v>
                </c:pt>
                <c:pt idx="142">
                  <c:v>3.5753642408566959</c:v>
                </c:pt>
                <c:pt idx="143">
                  <c:v>3.3701610557629174</c:v>
                </c:pt>
                <c:pt idx="144">
                  <c:v>3.1564340110112843</c:v>
                </c:pt>
                <c:pt idx="145">
                  <c:v>3.0766449297808274</c:v>
                </c:pt>
                <c:pt idx="146">
                  <c:v>3.7112390264389745</c:v>
                </c:pt>
                <c:pt idx="147">
                  <c:v>3.3316280115021648</c:v>
                </c:pt>
                <c:pt idx="148">
                  <c:v>2.9559949577265732</c:v>
                </c:pt>
                <c:pt idx="149">
                  <c:v>2.9472502423795124</c:v>
                </c:pt>
                <c:pt idx="150">
                  <c:v>3.4046860882674808</c:v>
                </c:pt>
                <c:pt idx="151">
                  <c:v>3.1526108950124625</c:v>
                </c:pt>
                <c:pt idx="152">
                  <c:v>4.5585863881478002</c:v>
                </c:pt>
                <c:pt idx="153">
                  <c:v>4.1082233609342564</c:v>
                </c:pt>
                <c:pt idx="154">
                  <c:v>4.1719421000507051</c:v>
                </c:pt>
                <c:pt idx="155">
                  <c:v>4.2873651717846926</c:v>
                </c:pt>
                <c:pt idx="156">
                  <c:v>3.9392266685489856</c:v>
                </c:pt>
                <c:pt idx="157">
                  <c:v>3.2694320994962593</c:v>
                </c:pt>
                <c:pt idx="158">
                  <c:v>3.0684391682919943</c:v>
                </c:pt>
                <c:pt idx="159">
                  <c:v>3.1006423805778605</c:v>
                </c:pt>
                <c:pt idx="160">
                  <c:v>2.7908363789816688</c:v>
                </c:pt>
                <c:pt idx="161">
                  <c:v>3.1416859887457269</c:v>
                </c:pt>
                <c:pt idx="162">
                  <c:v>3.5804896408002018</c:v>
                </c:pt>
                <c:pt idx="163">
                  <c:v>3.2387659624914553</c:v>
                </c:pt>
                <c:pt idx="164">
                  <c:v>3.3451655250918182</c:v>
                </c:pt>
                <c:pt idx="165">
                  <c:v>3.2490172928971579</c:v>
                </c:pt>
                <c:pt idx="166">
                  <c:v>4.0388322378146722</c:v>
                </c:pt>
                <c:pt idx="167">
                  <c:v>3.6404931434395169</c:v>
                </c:pt>
                <c:pt idx="168">
                  <c:v>3.7099423129245581</c:v>
                </c:pt>
                <c:pt idx="169">
                  <c:v>3.2347105027621414</c:v>
                </c:pt>
                <c:pt idx="170">
                  <c:v>3.5228820290870582</c:v>
                </c:pt>
                <c:pt idx="171">
                  <c:v>3.646617251735274</c:v>
                </c:pt>
                <c:pt idx="172">
                  <c:v>3.6509064893424084</c:v>
                </c:pt>
                <c:pt idx="173">
                  <c:v>3.5688279341648337</c:v>
                </c:pt>
                <c:pt idx="174">
                  <c:v>4.0374251876998652</c:v>
                </c:pt>
                <c:pt idx="175">
                  <c:v>3.5758460143597803</c:v>
                </c:pt>
                <c:pt idx="176">
                  <c:v>3.3460456149357194</c:v>
                </c:pt>
                <c:pt idx="177">
                  <c:v>3.2746191413904109</c:v>
                </c:pt>
                <c:pt idx="178">
                  <c:v>3.1338185518361614</c:v>
                </c:pt>
                <c:pt idx="179">
                  <c:v>2.8316233266831707</c:v>
                </c:pt>
                <c:pt idx="180">
                  <c:v>2.8331088239216649</c:v>
                </c:pt>
                <c:pt idx="181">
                  <c:v>2.8508697490213581</c:v>
                </c:pt>
                <c:pt idx="182">
                  <c:v>2.9777582720604947</c:v>
                </c:pt>
                <c:pt idx="183">
                  <c:v>3.1174698204787346</c:v>
                </c:pt>
                <c:pt idx="184">
                  <c:v>2.9940276851967647</c:v>
                </c:pt>
                <c:pt idx="185">
                  <c:v>2.8110244306371501</c:v>
                </c:pt>
                <c:pt idx="186">
                  <c:v>2.7591839525629336</c:v>
                </c:pt>
                <c:pt idx="187">
                  <c:v>2.5813371537903285</c:v>
                </c:pt>
                <c:pt idx="188">
                  <c:v>3.2759294011231042</c:v>
                </c:pt>
                <c:pt idx="189">
                  <c:v>2.8641430510712036</c:v>
                </c:pt>
                <c:pt idx="190">
                  <c:v>3.3837585197566318</c:v>
                </c:pt>
                <c:pt idx="191">
                  <c:v>3.2491153175806966</c:v>
                </c:pt>
                <c:pt idx="192">
                  <c:v>3.0087070912591063</c:v>
                </c:pt>
                <c:pt idx="193">
                  <c:v>2.8907679441271541</c:v>
                </c:pt>
                <c:pt idx="194">
                  <c:v>3.1686617645677013</c:v>
                </c:pt>
                <c:pt idx="195">
                  <c:v>3.2742085309733073</c:v>
                </c:pt>
                <c:pt idx="196">
                  <c:v>3.0340773190996408</c:v>
                </c:pt>
                <c:pt idx="197">
                  <c:v>3.1684554828646414</c:v>
                </c:pt>
                <c:pt idx="198">
                  <c:v>3.5595261081023355</c:v>
                </c:pt>
                <c:pt idx="199">
                  <c:v>3.5852484390286241</c:v>
                </c:pt>
                <c:pt idx="200">
                  <c:v>3.2833299730532679</c:v>
                </c:pt>
                <c:pt idx="201">
                  <c:v>3.3885111459736037</c:v>
                </c:pt>
                <c:pt idx="202">
                  <c:v>4.2089620238138474</c:v>
                </c:pt>
                <c:pt idx="203">
                  <c:v>3.3561275628514213</c:v>
                </c:pt>
                <c:pt idx="204">
                  <c:v>3.2623000940953295</c:v>
                </c:pt>
                <c:pt idx="205">
                  <c:v>3.2659677972811156</c:v>
                </c:pt>
                <c:pt idx="206">
                  <c:v>3.2925117382380602</c:v>
                </c:pt>
                <c:pt idx="207">
                  <c:v>3.5074199718494627</c:v>
                </c:pt>
                <c:pt idx="208">
                  <c:v>3.6093981157290176</c:v>
                </c:pt>
                <c:pt idx="209">
                  <c:v>3.2201832037729643</c:v>
                </c:pt>
                <c:pt idx="210">
                  <c:v>3.0248122037258849</c:v>
                </c:pt>
                <c:pt idx="211">
                  <c:v>2.9132322404969631</c:v>
                </c:pt>
                <c:pt idx="212">
                  <c:v>2.9341860293711659</c:v>
                </c:pt>
                <c:pt idx="213">
                  <c:v>2.9203314529419582</c:v>
                </c:pt>
                <c:pt idx="214">
                  <c:v>2.7680782005978699</c:v>
                </c:pt>
                <c:pt idx="215">
                  <c:v>2.7713164126816334</c:v>
                </c:pt>
                <c:pt idx="216">
                  <c:v>2.7794831567805982</c:v>
                </c:pt>
                <c:pt idx="217">
                  <c:v>2.9506962238554069</c:v>
                </c:pt>
                <c:pt idx="218">
                  <c:v>2.9592599672024975</c:v>
                </c:pt>
                <c:pt idx="219">
                  <c:v>2.8845570186156935</c:v>
                </c:pt>
                <c:pt idx="220">
                  <c:v>2.9616567061379162</c:v>
                </c:pt>
                <c:pt idx="221">
                  <c:v>2.9211938263803305</c:v>
                </c:pt>
                <c:pt idx="222">
                  <c:v>2.9630836964831322</c:v>
                </c:pt>
                <c:pt idx="223">
                  <c:v>2.7734591182133315</c:v>
                </c:pt>
                <c:pt idx="224">
                  <c:v>2.7004289293163426</c:v>
                </c:pt>
                <c:pt idx="225">
                  <c:v>2.8892816952141427</c:v>
                </c:pt>
                <c:pt idx="226">
                  <c:v>2.9546535720384894</c:v>
                </c:pt>
                <c:pt idx="227">
                  <c:v>2.984557737884928</c:v>
                </c:pt>
                <c:pt idx="228">
                  <c:v>2.8752750445327253</c:v>
                </c:pt>
                <c:pt idx="229">
                  <c:v>2.9076701237759712</c:v>
                </c:pt>
                <c:pt idx="230">
                  <c:v>2.9492737099169926</c:v>
                </c:pt>
                <c:pt idx="231">
                  <c:v>2.9462654836184998</c:v>
                </c:pt>
                <c:pt idx="232">
                  <c:v>3.1473381045677433</c:v>
                </c:pt>
                <c:pt idx="233">
                  <c:v>3.2420321230733564</c:v>
                </c:pt>
                <c:pt idx="234">
                  <c:v>3.3768385891015642</c:v>
                </c:pt>
                <c:pt idx="235">
                  <c:v>3.6724301393461527</c:v>
                </c:pt>
                <c:pt idx="236">
                  <c:v>3.6987637867401846</c:v>
                </c:pt>
                <c:pt idx="237">
                  <c:v>3.7425150458853036</c:v>
                </c:pt>
                <c:pt idx="238">
                  <c:v>3.8667589399461351</c:v>
                </c:pt>
                <c:pt idx="239">
                  <c:v>3.8065190952121997</c:v>
                </c:pt>
                <c:pt idx="240">
                  <c:v>3.6845329596741667</c:v>
                </c:pt>
                <c:pt idx="241">
                  <c:v>3.5488757549070975</c:v>
                </c:pt>
                <c:pt idx="242">
                  <c:v>3.525856085637133</c:v>
                </c:pt>
                <c:pt idx="243">
                  <c:v>3.5456610029001201</c:v>
                </c:pt>
                <c:pt idx="244">
                  <c:v>3.4890674710096645</c:v>
                </c:pt>
                <c:pt idx="245">
                  <c:v>3.6869139590951638</c:v>
                </c:pt>
                <c:pt idx="246">
                  <c:v>3.4592703797131543</c:v>
                </c:pt>
                <c:pt idx="247">
                  <c:v>3.2618896891393701</c:v>
                </c:pt>
                <c:pt idx="248">
                  <c:v>3.0874805124552998</c:v>
                </c:pt>
                <c:pt idx="249">
                  <c:v>3.1875922648487176</c:v>
                </c:pt>
                <c:pt idx="250">
                  <c:v>3.2541931218606406</c:v>
                </c:pt>
                <c:pt idx="251">
                  <c:v>3.6675685541983722</c:v>
                </c:pt>
                <c:pt idx="252">
                  <c:v>3.6818741816726845</c:v>
                </c:pt>
                <c:pt idx="253">
                  <c:v>3.8434215847562512</c:v>
                </c:pt>
                <c:pt idx="254">
                  <c:v>3.2761060789561518</c:v>
                </c:pt>
                <c:pt idx="255">
                  <c:v>3.3446048885591084</c:v>
                </c:pt>
                <c:pt idx="256">
                  <c:v>3.5359496720213999</c:v>
                </c:pt>
                <c:pt idx="257">
                  <c:v>3.6554062461522734</c:v>
                </c:pt>
                <c:pt idx="258">
                  <c:v>3.8439097567626654</c:v>
                </c:pt>
                <c:pt idx="259">
                  <c:v>3.9713872399667594</c:v>
                </c:pt>
                <c:pt idx="260">
                  <c:v>3.8319721964854936</c:v>
                </c:pt>
                <c:pt idx="261">
                  <c:v>4.0047386970145773</c:v>
                </c:pt>
                <c:pt idx="262">
                  <c:v>3.9544690673821492</c:v>
                </c:pt>
                <c:pt idx="263">
                  <c:v>3.9853532445762596</c:v>
                </c:pt>
                <c:pt idx="264">
                  <c:v>4.0142852450030908</c:v>
                </c:pt>
                <c:pt idx="265">
                  <c:v>3.9600204809325601</c:v>
                </c:pt>
                <c:pt idx="266">
                  <c:v>3.7960448902322015</c:v>
                </c:pt>
                <c:pt idx="267">
                  <c:v>3.9089592694275304</c:v>
                </c:pt>
                <c:pt idx="268">
                  <c:v>3.9312238804408466</c:v>
                </c:pt>
                <c:pt idx="269">
                  <c:v>3.899605068434175</c:v>
                </c:pt>
                <c:pt idx="270">
                  <c:v>4.2101685182230923</c:v>
                </c:pt>
                <c:pt idx="271">
                  <c:v>4.4286995419359352</c:v>
                </c:pt>
                <c:pt idx="272">
                  <c:v>4.4135353551736198</c:v>
                </c:pt>
                <c:pt idx="273">
                  <c:v>4.3498709464395588</c:v>
                </c:pt>
                <c:pt idx="274">
                  <c:v>4.6123981627376267</c:v>
                </c:pt>
                <c:pt idx="275">
                  <c:v>4.6252795791686925</c:v>
                </c:pt>
                <c:pt idx="276">
                  <c:v>5.0346727031943157</c:v>
                </c:pt>
                <c:pt idx="277">
                  <c:v>5.0052394482728744</c:v>
                </c:pt>
                <c:pt idx="278">
                  <c:v>4.943091925020255</c:v>
                </c:pt>
                <c:pt idx="279">
                  <c:v>5.3725907175760419</c:v>
                </c:pt>
                <c:pt idx="280">
                  <c:v>4.2987506538135909</c:v>
                </c:pt>
                <c:pt idx="281">
                  <c:v>23.310772839905226</c:v>
                </c:pt>
                <c:pt idx="282">
                  <c:v>38.737658220762363</c:v>
                </c:pt>
                <c:pt idx="283">
                  <c:v>7.1167031661644646</c:v>
                </c:pt>
                <c:pt idx="284">
                  <c:v>3.9278809202153542</c:v>
                </c:pt>
                <c:pt idx="285">
                  <c:v>4.5783088652429376</c:v>
                </c:pt>
                <c:pt idx="286">
                  <c:v>4.9620571327383676</c:v>
                </c:pt>
                <c:pt idx="287">
                  <c:v>3.9209375655251968</c:v>
                </c:pt>
                <c:pt idx="288">
                  <c:v>3.5159194296995517</c:v>
                </c:pt>
                <c:pt idx="289">
                  <c:v>3.7215898624851871</c:v>
                </c:pt>
                <c:pt idx="290">
                  <c:v>2.7350867648122157</c:v>
                </c:pt>
                <c:pt idx="291">
                  <c:v>2.614697485267381</c:v>
                </c:pt>
                <c:pt idx="292">
                  <c:v>2.466056247448742</c:v>
                </c:pt>
                <c:pt idx="293">
                  <c:v>2.6874096758633641</c:v>
                </c:pt>
                <c:pt idx="294">
                  <c:v>2.4021007174389872</c:v>
                </c:pt>
                <c:pt idx="295">
                  <c:v>2.4392067844482819</c:v>
                </c:pt>
                <c:pt idx="296">
                  <c:v>2.6710784139074297</c:v>
                </c:pt>
                <c:pt idx="297">
                  <c:v>2.6927072446985143</c:v>
                </c:pt>
                <c:pt idx="298">
                  <c:v>3.0367962194747049</c:v>
                </c:pt>
                <c:pt idx="299">
                  <c:v>3.9128092315343759</c:v>
                </c:pt>
                <c:pt idx="300">
                  <c:v>4.6615521016262313</c:v>
                </c:pt>
                <c:pt idx="301">
                  <c:v>3.7083234699101588</c:v>
                </c:pt>
                <c:pt idx="302">
                  <c:v>3.6025221644006766</c:v>
                </c:pt>
                <c:pt idx="303">
                  <c:v>3.6696494162266706</c:v>
                </c:pt>
                <c:pt idx="304">
                  <c:v>4.152733892064937</c:v>
                </c:pt>
                <c:pt idx="305">
                  <c:v>4.2734291113323835</c:v>
                </c:pt>
                <c:pt idx="306">
                  <c:v>4.8687913326127301</c:v>
                </c:pt>
                <c:pt idx="307">
                  <c:v>3.1385233270496324</c:v>
                </c:pt>
                <c:pt idx="308">
                  <c:v>2.2370667945459544</c:v>
                </c:pt>
                <c:pt idx="309">
                  <c:v>1.750238301999367</c:v>
                </c:pt>
                <c:pt idx="310">
                  <c:v>0.35</c:v>
                </c:pt>
                <c:pt idx="311">
                  <c:v>1.3026950353604443</c:v>
                </c:pt>
                <c:pt idx="312">
                  <c:v>2.3176705360589676</c:v>
                </c:pt>
                <c:pt idx="313">
                  <c:v>2.7998504308352468</c:v>
                </c:pt>
                <c:pt idx="314">
                  <c:v>1.1709233105388936</c:v>
                </c:pt>
                <c:pt idx="315">
                  <c:v>2.0805146616126282</c:v>
                </c:pt>
                <c:pt idx="316">
                  <c:v>2.2956566888960674</c:v>
                </c:pt>
                <c:pt idx="317">
                  <c:v>1.9467661488519465</c:v>
                </c:pt>
                <c:pt idx="318">
                  <c:v>0.35</c:v>
                </c:pt>
                <c:pt idx="319">
                  <c:v>0.74239515789295996</c:v>
                </c:pt>
                <c:pt idx="320">
                  <c:v>1.7282916881369634</c:v>
                </c:pt>
                <c:pt idx="321">
                  <c:v>1.5471109512272831</c:v>
                </c:pt>
                <c:pt idx="322">
                  <c:v>1.3047323196937188</c:v>
                </c:pt>
                <c:pt idx="323">
                  <c:v>1.584550914366351</c:v>
                </c:pt>
                <c:pt idx="324">
                  <c:v>2.3028315660611378</c:v>
                </c:pt>
                <c:pt idx="325">
                  <c:v>1.8674550411537911</c:v>
                </c:pt>
                <c:pt idx="326">
                  <c:v>1.597232103063063</c:v>
                </c:pt>
                <c:pt idx="327">
                  <c:v>1.6625678054797315</c:v>
                </c:pt>
                <c:pt idx="328">
                  <c:v>2.0075373916590209</c:v>
                </c:pt>
                <c:pt idx="329">
                  <c:v>1.6106961012753305</c:v>
                </c:pt>
                <c:pt idx="330">
                  <c:v>1.7461384489523835</c:v>
                </c:pt>
                <c:pt idx="331">
                  <c:v>2.1842952118964303</c:v>
                </c:pt>
                <c:pt idx="332">
                  <c:v>2.3402711698880139</c:v>
                </c:pt>
                <c:pt idx="333">
                  <c:v>2.1503013334973162</c:v>
                </c:pt>
                <c:pt idx="334">
                  <c:v>2.4044652081697273</c:v>
                </c:pt>
                <c:pt idx="335">
                  <c:v>2.4807650075322467</c:v>
                </c:pt>
                <c:pt idx="336">
                  <c:v>2.3516013783775827</c:v>
                </c:pt>
                <c:pt idx="337">
                  <c:v>2.4958247521475632</c:v>
                </c:pt>
                <c:pt idx="338">
                  <c:v>2.168738186622337</c:v>
                </c:pt>
                <c:pt idx="339">
                  <c:v>2.9413647350646563</c:v>
                </c:pt>
                <c:pt idx="340">
                  <c:v>5.7763717778572801</c:v>
                </c:pt>
                <c:pt idx="341">
                  <c:v>9.3830109439908327</c:v>
                </c:pt>
                <c:pt idx="342">
                  <c:v>11.916760255044764</c:v>
                </c:pt>
                <c:pt idx="343">
                  <c:v>9.7764346044083439</c:v>
                </c:pt>
                <c:pt idx="344">
                  <c:v>7.4517615540236211</c:v>
                </c:pt>
                <c:pt idx="345">
                  <c:v>6.7797113660459853</c:v>
                </c:pt>
                <c:pt idx="346">
                  <c:v>11.348776933585899</c:v>
                </c:pt>
                <c:pt idx="347">
                  <c:v>18.116524687101521</c:v>
                </c:pt>
                <c:pt idx="348">
                  <c:v>17.88334933793741</c:v>
                </c:pt>
                <c:pt idx="349">
                  <c:v>8.4707226860551401</c:v>
                </c:pt>
                <c:pt idx="350">
                  <c:v>19.741737542484707</c:v>
                </c:pt>
                <c:pt idx="351">
                  <c:v>8.9202852600507772</c:v>
                </c:pt>
                <c:pt idx="352">
                  <c:v>7.0808930981576577</c:v>
                </c:pt>
                <c:pt idx="353">
                  <c:v>4.1313577440443776</c:v>
                </c:pt>
                <c:pt idx="354">
                  <c:v>8.0304621714935323</c:v>
                </c:pt>
                <c:pt idx="355">
                  <c:v>12.561790419057385</c:v>
                </c:pt>
                <c:pt idx="356">
                  <c:v>4.3423927679512584</c:v>
                </c:pt>
                <c:pt idx="357">
                  <c:v>5.1934416870044497</c:v>
                </c:pt>
                <c:pt idx="358">
                  <c:v>7.0953958763571983</c:v>
                </c:pt>
                <c:pt idx="359">
                  <c:v>5.9448851118697501</c:v>
                </c:pt>
                <c:pt idx="360">
                  <c:v>7.1318592862418715</c:v>
                </c:pt>
                <c:pt idx="361">
                  <c:v>11.530090920066836</c:v>
                </c:pt>
                <c:pt idx="362">
                  <c:v>11.450344798749397</c:v>
                </c:pt>
                <c:pt idx="363">
                  <c:v>11.315346059007304</c:v>
                </c:pt>
                <c:pt idx="364">
                  <c:v>20.773355705471573</c:v>
                </c:pt>
                <c:pt idx="365">
                  <c:v>6.1871856504212861</c:v>
                </c:pt>
                <c:pt idx="366">
                  <c:v>14.347556962795235</c:v>
                </c:pt>
                <c:pt idx="367">
                  <c:v>11.818357753043879</c:v>
                </c:pt>
                <c:pt idx="368">
                  <c:v>11.44687324656115</c:v>
                </c:pt>
                <c:pt idx="369">
                  <c:v>9.1086764340125779</c:v>
                </c:pt>
                <c:pt idx="370">
                  <c:v>6.9059711002594995</c:v>
                </c:pt>
                <c:pt idx="371">
                  <c:v>7.2428776171966902</c:v>
                </c:pt>
                <c:pt idx="372">
                  <c:v>9.7944277026032918</c:v>
                </c:pt>
                <c:pt idx="373">
                  <c:v>8.0268175140918228</c:v>
                </c:pt>
                <c:pt idx="374">
                  <c:v>7.5376853136062518</c:v>
                </c:pt>
                <c:pt idx="375">
                  <c:v>12.024609980420076</c:v>
                </c:pt>
                <c:pt idx="376">
                  <c:v>9.4661118784685723</c:v>
                </c:pt>
                <c:pt idx="377">
                  <c:v>32.815401637189041</c:v>
                </c:pt>
                <c:pt idx="378">
                  <c:v>4.3382941447004715</c:v>
                </c:pt>
                <c:pt idx="379">
                  <c:v>6.5419379003339131</c:v>
                </c:pt>
                <c:pt idx="380">
                  <c:v>9.1291033083748196</c:v>
                </c:pt>
                <c:pt idx="381">
                  <c:v>11.47846288882169</c:v>
                </c:pt>
                <c:pt idx="382">
                  <c:v>11.487082913309782</c:v>
                </c:pt>
                <c:pt idx="383">
                  <c:v>5.3230708255286547</c:v>
                </c:pt>
                <c:pt idx="384">
                  <c:v>9.0264848504236692</c:v>
                </c:pt>
                <c:pt idx="385">
                  <c:v>11.821184659914085</c:v>
                </c:pt>
                <c:pt idx="386">
                  <c:v>8.3408684901764882</c:v>
                </c:pt>
                <c:pt idx="387">
                  <c:v>5.9298764549631944</c:v>
                </c:pt>
                <c:pt idx="388">
                  <c:v>9.6333520324308886</c:v>
                </c:pt>
                <c:pt idx="389">
                  <c:v>11.744828819074902</c:v>
                </c:pt>
                <c:pt idx="390">
                  <c:v>10.802282299830654</c:v>
                </c:pt>
                <c:pt idx="391">
                  <c:v>9.6740506765364689</c:v>
                </c:pt>
                <c:pt idx="392">
                  <c:v>7.8052535752554082</c:v>
                </c:pt>
                <c:pt idx="393">
                  <c:v>7.9342825455070294</c:v>
                </c:pt>
                <c:pt idx="394">
                  <c:v>4.8297933140240161</c:v>
                </c:pt>
                <c:pt idx="395">
                  <c:v>4.8325310571422051</c:v>
                </c:pt>
                <c:pt idx="396">
                  <c:v>7.9264980912045289</c:v>
                </c:pt>
                <c:pt idx="397">
                  <c:v>8.935602849454586</c:v>
                </c:pt>
                <c:pt idx="398">
                  <c:v>9.0796700317287673</c:v>
                </c:pt>
                <c:pt idx="399">
                  <c:v>12.123490972958537</c:v>
                </c:pt>
                <c:pt idx="400">
                  <c:v>12.22481324719395</c:v>
                </c:pt>
                <c:pt idx="401">
                  <c:v>10.830704251865626</c:v>
                </c:pt>
                <c:pt idx="402">
                  <c:v>9.0608979042448023</c:v>
                </c:pt>
                <c:pt idx="403">
                  <c:v>8.1662473465403931</c:v>
                </c:pt>
                <c:pt idx="404">
                  <c:v>8.7095356119682652</c:v>
                </c:pt>
                <c:pt idx="405">
                  <c:v>6.6786910459795532</c:v>
                </c:pt>
                <c:pt idx="406">
                  <c:v>7.173820727311746</c:v>
                </c:pt>
                <c:pt idx="407">
                  <c:v>7.803690725171041</c:v>
                </c:pt>
                <c:pt idx="408">
                  <c:v>7.4291494887969378</c:v>
                </c:pt>
                <c:pt idx="409">
                  <c:v>9.3023550991952355</c:v>
                </c:pt>
                <c:pt idx="410">
                  <c:v>12.16360752159896</c:v>
                </c:pt>
                <c:pt idx="411">
                  <c:v>8.4404004346594057</c:v>
                </c:pt>
                <c:pt idx="412">
                  <c:v>5.5008349616649843</c:v>
                </c:pt>
                <c:pt idx="413">
                  <c:v>6.6504319187094261</c:v>
                </c:pt>
                <c:pt idx="414">
                  <c:v>7.737042862048968</c:v>
                </c:pt>
                <c:pt idx="415">
                  <c:v>10.160812723328377</c:v>
                </c:pt>
                <c:pt idx="416">
                  <c:v>11.676319146769782</c:v>
                </c:pt>
                <c:pt idx="417">
                  <c:v>11.980921578814606</c:v>
                </c:pt>
                <c:pt idx="418">
                  <c:v>12.44697789213709</c:v>
                </c:pt>
                <c:pt idx="419">
                  <c:v>12.181809133288834</c:v>
                </c:pt>
                <c:pt idx="420">
                  <c:v>12.429817338080902</c:v>
                </c:pt>
                <c:pt idx="421">
                  <c:v>9.334784122588216</c:v>
                </c:pt>
                <c:pt idx="422">
                  <c:v>13.109662234973118</c:v>
                </c:pt>
                <c:pt idx="423">
                  <c:v>12.606930158020853</c:v>
                </c:pt>
                <c:pt idx="424">
                  <c:v>13.435902413689533</c:v>
                </c:pt>
                <c:pt idx="425">
                  <c:v>12.637810824432799</c:v>
                </c:pt>
                <c:pt idx="426">
                  <c:v>12.977306410381253</c:v>
                </c:pt>
                <c:pt idx="427">
                  <c:v>13.036533536882041</c:v>
                </c:pt>
                <c:pt idx="428">
                  <c:v>12.77595497545229</c:v>
                </c:pt>
                <c:pt idx="429">
                  <c:v>13.176264600555179</c:v>
                </c:pt>
                <c:pt idx="430">
                  <c:v>13.127278754187708</c:v>
                </c:pt>
                <c:pt idx="431">
                  <c:v>13.476145018275643</c:v>
                </c:pt>
                <c:pt idx="432">
                  <c:v>13.680463509142131</c:v>
                </c:pt>
                <c:pt idx="433">
                  <c:v>13.585109281999975</c:v>
                </c:pt>
                <c:pt idx="434">
                  <c:v>15.117496943938107</c:v>
                </c:pt>
                <c:pt idx="435">
                  <c:v>14.339396287737468</c:v>
                </c:pt>
                <c:pt idx="436">
                  <c:v>15.052408558013854</c:v>
                </c:pt>
                <c:pt idx="437">
                  <c:v>10.923423200324947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3-46FA-8661-2B3403E0ABF0}"/>
            </c:ext>
          </c:extLst>
        </c:ser>
        <c:ser>
          <c:idx val="1"/>
          <c:order val="1"/>
          <c:tx>
            <c:strRef>
              <c:f>'017C'!$AC$12</c:f>
              <c:strCache>
                <c:ptCount val="1"/>
                <c:pt idx="0">
                  <c:v>Silt (%)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'017C'!$J$14:$J$451</c:f>
              <c:numCache>
                <c:formatCode>0.0</c:formatCode>
                <c:ptCount val="438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</c:numCache>
            </c:numRef>
          </c:cat>
          <c:val>
            <c:numRef>
              <c:f>'017C'!$AC$14:$AC$451</c:f>
              <c:numCache>
                <c:formatCode>0</c:formatCode>
                <c:ptCount val="438"/>
                <c:pt idx="0">
                  <c:v>1.8400000000000034</c:v>
                </c:pt>
                <c:pt idx="1">
                  <c:v>1.8400000000000034</c:v>
                </c:pt>
                <c:pt idx="2">
                  <c:v>1.8400000000000034</c:v>
                </c:pt>
                <c:pt idx="3">
                  <c:v>1.8400000000000034</c:v>
                </c:pt>
                <c:pt idx="4">
                  <c:v>1.8400000000000034</c:v>
                </c:pt>
                <c:pt idx="5">
                  <c:v>1.8400000000000034</c:v>
                </c:pt>
                <c:pt idx="6">
                  <c:v>1.8400000000000034</c:v>
                </c:pt>
                <c:pt idx="7">
                  <c:v>1.8400000000000034</c:v>
                </c:pt>
                <c:pt idx="8">
                  <c:v>1.8400000000000034</c:v>
                </c:pt>
                <c:pt idx="9">
                  <c:v>1.8400000000000034</c:v>
                </c:pt>
                <c:pt idx="10">
                  <c:v>1.8400000000000034</c:v>
                </c:pt>
                <c:pt idx="11">
                  <c:v>1.8400000000000034</c:v>
                </c:pt>
                <c:pt idx="12">
                  <c:v>1.8400000000000034</c:v>
                </c:pt>
                <c:pt idx="13">
                  <c:v>33.369384119793608</c:v>
                </c:pt>
                <c:pt idx="14">
                  <c:v>1.8400000000000034</c:v>
                </c:pt>
                <c:pt idx="15">
                  <c:v>1.8400000000000034</c:v>
                </c:pt>
                <c:pt idx="16">
                  <c:v>1.8400000000000034</c:v>
                </c:pt>
                <c:pt idx="17">
                  <c:v>1.8400000000000034</c:v>
                </c:pt>
                <c:pt idx="18">
                  <c:v>1.8400000000000034</c:v>
                </c:pt>
                <c:pt idx="19">
                  <c:v>1.8400000000000034</c:v>
                </c:pt>
                <c:pt idx="20">
                  <c:v>1.8400000000000034</c:v>
                </c:pt>
                <c:pt idx="21">
                  <c:v>1.8400000000000034</c:v>
                </c:pt>
                <c:pt idx="22">
                  <c:v>1.8400000000000034</c:v>
                </c:pt>
                <c:pt idx="23">
                  <c:v>1.8400000000000034</c:v>
                </c:pt>
                <c:pt idx="24">
                  <c:v>1.8400000000000034</c:v>
                </c:pt>
                <c:pt idx="25">
                  <c:v>1.8400000000000034</c:v>
                </c:pt>
                <c:pt idx="26">
                  <c:v>1.8400000000000034</c:v>
                </c:pt>
                <c:pt idx="27">
                  <c:v>1.8400000000000034</c:v>
                </c:pt>
                <c:pt idx="28">
                  <c:v>1.8400000000000034</c:v>
                </c:pt>
                <c:pt idx="29">
                  <c:v>1.8400000000000034</c:v>
                </c:pt>
                <c:pt idx="30">
                  <c:v>1.8400000000000034</c:v>
                </c:pt>
                <c:pt idx="31">
                  <c:v>1.8400000000000034</c:v>
                </c:pt>
                <c:pt idx="32">
                  <c:v>1.8400000000000034</c:v>
                </c:pt>
                <c:pt idx="33">
                  <c:v>1.8400000000000034</c:v>
                </c:pt>
                <c:pt idx="34">
                  <c:v>1.8400000000000034</c:v>
                </c:pt>
                <c:pt idx="35">
                  <c:v>1.8400000000000034</c:v>
                </c:pt>
                <c:pt idx="36">
                  <c:v>16.985067134449636</c:v>
                </c:pt>
                <c:pt idx="37">
                  <c:v>1.8400000000000034</c:v>
                </c:pt>
                <c:pt idx="38">
                  <c:v>1.8400000000000034</c:v>
                </c:pt>
                <c:pt idx="39">
                  <c:v>1.8400000000000034</c:v>
                </c:pt>
                <c:pt idx="40">
                  <c:v>1.8400000000000034</c:v>
                </c:pt>
                <c:pt idx="41">
                  <c:v>1.8400000000000034</c:v>
                </c:pt>
                <c:pt idx="42">
                  <c:v>1.8400000000000034</c:v>
                </c:pt>
                <c:pt idx="43">
                  <c:v>1.8400000000000034</c:v>
                </c:pt>
                <c:pt idx="44">
                  <c:v>1.8400000000000034</c:v>
                </c:pt>
                <c:pt idx="45">
                  <c:v>1.8400000000000034</c:v>
                </c:pt>
                <c:pt idx="46">
                  <c:v>1.8400000000000034</c:v>
                </c:pt>
                <c:pt idx="47">
                  <c:v>1.8400000000000034</c:v>
                </c:pt>
                <c:pt idx="48">
                  <c:v>1.8400000000000034</c:v>
                </c:pt>
                <c:pt idx="49">
                  <c:v>1.8400000000000034</c:v>
                </c:pt>
                <c:pt idx="50">
                  <c:v>1.8400000000000034</c:v>
                </c:pt>
                <c:pt idx="51">
                  <c:v>1.8400000000000034</c:v>
                </c:pt>
                <c:pt idx="52">
                  <c:v>1.8400000000000034</c:v>
                </c:pt>
                <c:pt idx="53">
                  <c:v>1.8400000000000034</c:v>
                </c:pt>
                <c:pt idx="54">
                  <c:v>1.8400000000000034</c:v>
                </c:pt>
                <c:pt idx="55">
                  <c:v>1.8400000000000034</c:v>
                </c:pt>
                <c:pt idx="56">
                  <c:v>1.8400000000000034</c:v>
                </c:pt>
                <c:pt idx="57">
                  <c:v>1.8400000000000034</c:v>
                </c:pt>
                <c:pt idx="58">
                  <c:v>1.8400000000000034</c:v>
                </c:pt>
                <c:pt idx="59">
                  <c:v>1.8400000000000034</c:v>
                </c:pt>
                <c:pt idx="60">
                  <c:v>1.8400000000000034</c:v>
                </c:pt>
                <c:pt idx="61">
                  <c:v>1.8400000000000034</c:v>
                </c:pt>
                <c:pt idx="62">
                  <c:v>1.8400000000000034</c:v>
                </c:pt>
                <c:pt idx="63">
                  <c:v>1.8400000000000034</c:v>
                </c:pt>
                <c:pt idx="64">
                  <c:v>1.8400000000000034</c:v>
                </c:pt>
                <c:pt idx="65">
                  <c:v>1.8400000000000034</c:v>
                </c:pt>
                <c:pt idx="66">
                  <c:v>1.8400000000000034</c:v>
                </c:pt>
                <c:pt idx="67">
                  <c:v>1.8400000000000034</c:v>
                </c:pt>
                <c:pt idx="68">
                  <c:v>1.8400000000000034</c:v>
                </c:pt>
                <c:pt idx="69">
                  <c:v>1.8400000000000034</c:v>
                </c:pt>
                <c:pt idx="70">
                  <c:v>1.8400000000000034</c:v>
                </c:pt>
                <c:pt idx="71">
                  <c:v>1.8400000000000034</c:v>
                </c:pt>
                <c:pt idx="72">
                  <c:v>1.8400000000000034</c:v>
                </c:pt>
                <c:pt idx="73">
                  <c:v>1.8400000000000034</c:v>
                </c:pt>
                <c:pt idx="74">
                  <c:v>39.408457856234705</c:v>
                </c:pt>
                <c:pt idx="75">
                  <c:v>61.640154400767962</c:v>
                </c:pt>
                <c:pt idx="76">
                  <c:v>58.091067852729054</c:v>
                </c:pt>
                <c:pt idx="77">
                  <c:v>58.869901627222696</c:v>
                </c:pt>
                <c:pt idx="78">
                  <c:v>56.278084271863804</c:v>
                </c:pt>
                <c:pt idx="79">
                  <c:v>60.330784118791527</c:v>
                </c:pt>
                <c:pt idx="80">
                  <c:v>45.766680714843943</c:v>
                </c:pt>
                <c:pt idx="81">
                  <c:v>1.8400000000000034</c:v>
                </c:pt>
                <c:pt idx="82">
                  <c:v>61.123589219481772</c:v>
                </c:pt>
                <c:pt idx="83">
                  <c:v>11.402387962358475</c:v>
                </c:pt>
                <c:pt idx="84">
                  <c:v>61.463133908159989</c:v>
                </c:pt>
                <c:pt idx="85">
                  <c:v>51.758303677416841</c:v>
                </c:pt>
                <c:pt idx="86">
                  <c:v>62.536639545159119</c:v>
                </c:pt>
                <c:pt idx="87">
                  <c:v>56.658352953528109</c:v>
                </c:pt>
                <c:pt idx="88">
                  <c:v>51.452749426759652</c:v>
                </c:pt>
                <c:pt idx="89">
                  <c:v>57.229801942742831</c:v>
                </c:pt>
                <c:pt idx="90">
                  <c:v>61.569003241916789</c:v>
                </c:pt>
                <c:pt idx="91">
                  <c:v>60.40636951784748</c:v>
                </c:pt>
                <c:pt idx="92">
                  <c:v>61.018051142502088</c:v>
                </c:pt>
                <c:pt idx="93">
                  <c:v>58.144527190757238</c:v>
                </c:pt>
                <c:pt idx="94">
                  <c:v>45.716561379308963</c:v>
                </c:pt>
                <c:pt idx="95">
                  <c:v>44.994196154168513</c:v>
                </c:pt>
                <c:pt idx="96">
                  <c:v>54.100120959071347</c:v>
                </c:pt>
                <c:pt idx="97">
                  <c:v>60.74125274283432</c:v>
                </c:pt>
                <c:pt idx="98">
                  <c:v>61.26259173750023</c:v>
                </c:pt>
                <c:pt idx="99">
                  <c:v>58.654430293056514</c:v>
                </c:pt>
                <c:pt idx="100">
                  <c:v>25.822084806568114</c:v>
                </c:pt>
                <c:pt idx="101">
                  <c:v>29.79731504661504</c:v>
                </c:pt>
                <c:pt idx="102">
                  <c:v>54.752847761584192</c:v>
                </c:pt>
                <c:pt idx="103">
                  <c:v>53.763364456842524</c:v>
                </c:pt>
                <c:pt idx="104">
                  <c:v>12.414056316578552</c:v>
                </c:pt>
                <c:pt idx="105">
                  <c:v>16.920312151009995</c:v>
                </c:pt>
                <c:pt idx="106">
                  <c:v>54.864543261729885</c:v>
                </c:pt>
                <c:pt idx="107">
                  <c:v>56.312281502876125</c:v>
                </c:pt>
                <c:pt idx="108">
                  <c:v>55.04818573877165</c:v>
                </c:pt>
                <c:pt idx="109">
                  <c:v>52.584638230637864</c:v>
                </c:pt>
                <c:pt idx="110">
                  <c:v>52.237957655480564</c:v>
                </c:pt>
                <c:pt idx="111">
                  <c:v>49.00486000566454</c:v>
                </c:pt>
                <c:pt idx="112">
                  <c:v>51.085457016665323</c:v>
                </c:pt>
                <c:pt idx="113">
                  <c:v>42.266722378968552</c:v>
                </c:pt>
                <c:pt idx="114">
                  <c:v>47.868615970345914</c:v>
                </c:pt>
                <c:pt idx="115">
                  <c:v>44.219168820992834</c:v>
                </c:pt>
                <c:pt idx="116">
                  <c:v>37.303240027263499</c:v>
                </c:pt>
                <c:pt idx="117">
                  <c:v>35.160644271800066</c:v>
                </c:pt>
                <c:pt idx="118">
                  <c:v>34.264426613448819</c:v>
                </c:pt>
                <c:pt idx="119">
                  <c:v>29.028692468406973</c:v>
                </c:pt>
                <c:pt idx="120">
                  <c:v>28.525533061877113</c:v>
                </c:pt>
                <c:pt idx="121">
                  <c:v>18.994893624294036</c:v>
                </c:pt>
                <c:pt idx="122">
                  <c:v>19.420545730833894</c:v>
                </c:pt>
                <c:pt idx="123">
                  <c:v>24.219512399125605</c:v>
                </c:pt>
                <c:pt idx="124">
                  <c:v>30.617775052070087</c:v>
                </c:pt>
                <c:pt idx="125">
                  <c:v>33.634586292719149</c:v>
                </c:pt>
                <c:pt idx="126">
                  <c:v>35.54154251362587</c:v>
                </c:pt>
                <c:pt idx="127">
                  <c:v>41.159219786908935</c:v>
                </c:pt>
                <c:pt idx="128">
                  <c:v>37.814215469573689</c:v>
                </c:pt>
                <c:pt idx="129">
                  <c:v>38.527018196782151</c:v>
                </c:pt>
                <c:pt idx="130">
                  <c:v>29.271298931230362</c:v>
                </c:pt>
                <c:pt idx="131">
                  <c:v>41.583105699376546</c:v>
                </c:pt>
                <c:pt idx="132">
                  <c:v>38.915621932894922</c:v>
                </c:pt>
                <c:pt idx="133">
                  <c:v>36.946323125197978</c:v>
                </c:pt>
                <c:pt idx="134">
                  <c:v>39.513568217531294</c:v>
                </c:pt>
                <c:pt idx="135">
                  <c:v>30.613878371230797</c:v>
                </c:pt>
                <c:pt idx="136">
                  <c:v>34.606411460209117</c:v>
                </c:pt>
                <c:pt idx="137">
                  <c:v>37.970839325996124</c:v>
                </c:pt>
                <c:pt idx="138">
                  <c:v>33.134099742393346</c:v>
                </c:pt>
                <c:pt idx="139">
                  <c:v>35.925059292314643</c:v>
                </c:pt>
                <c:pt idx="140">
                  <c:v>34.637735862106467</c:v>
                </c:pt>
                <c:pt idx="141">
                  <c:v>37.621486386993993</c:v>
                </c:pt>
                <c:pt idx="142">
                  <c:v>40.078068481870147</c:v>
                </c:pt>
                <c:pt idx="143">
                  <c:v>38.364818768474137</c:v>
                </c:pt>
                <c:pt idx="144">
                  <c:v>36.311341187735579</c:v>
                </c:pt>
                <c:pt idx="145">
                  <c:v>35.460896566744808</c:v>
                </c:pt>
                <c:pt idx="146">
                  <c:v>41.098442275970847</c:v>
                </c:pt>
                <c:pt idx="147">
                  <c:v>38.01667468015799</c:v>
                </c:pt>
                <c:pt idx="148">
                  <c:v>34.075897032225868</c:v>
                </c:pt>
                <c:pt idx="149">
                  <c:v>33.970596730724623</c:v>
                </c:pt>
                <c:pt idx="150">
                  <c:v>38.669213667666</c:v>
                </c:pt>
                <c:pt idx="151">
                  <c:v>36.271710062972232</c:v>
                </c:pt>
                <c:pt idx="152">
                  <c:v>46.047720607764958</c:v>
                </c:pt>
                <c:pt idx="153">
                  <c:v>43.672978220212144</c:v>
                </c:pt>
                <c:pt idx="154">
                  <c:v>44.039564400772385</c:v>
                </c:pt>
                <c:pt idx="155">
                  <c:v>44.676031493266947</c:v>
                </c:pt>
                <c:pt idx="156">
                  <c:v>42.642640074100463</c:v>
                </c:pt>
                <c:pt idx="157">
                  <c:v>37.43507827882452</c:v>
                </c:pt>
                <c:pt idx="158">
                  <c:v>35.370577267266455</c:v>
                </c:pt>
                <c:pt idx="159">
                  <c:v>35.721920054741091</c:v>
                </c:pt>
                <c:pt idx="160">
                  <c:v>31.9680044360815</c:v>
                </c:pt>
                <c:pt idx="161">
                  <c:v>36.157853423196784</c:v>
                </c:pt>
                <c:pt idx="162">
                  <c:v>40.118086556709493</c:v>
                </c:pt>
                <c:pt idx="163">
                  <c:v>37.138950087842439</c:v>
                </c:pt>
                <c:pt idx="164">
                  <c:v>38.140018424901001</c:v>
                </c:pt>
                <c:pt idx="165">
                  <c:v>37.23865120820593</c:v>
                </c:pt>
                <c:pt idx="166">
                  <c:v>43.260526463351894</c:v>
                </c:pt>
                <c:pt idx="167">
                  <c:v>40.577453508897989</c:v>
                </c:pt>
                <c:pt idx="168">
                  <c:v>41.089084956536006</c:v>
                </c:pt>
                <c:pt idx="169">
                  <c:v>37.099309021203283</c:v>
                </c:pt>
                <c:pt idx="170">
                  <c:v>39.660939004222151</c:v>
                </c:pt>
                <c:pt idx="171">
                  <c:v>40.623414884477818</c:v>
                </c:pt>
                <c:pt idx="172">
                  <c:v>40.655506260071277</c:v>
                </c:pt>
                <c:pt idx="173">
                  <c:v>40.026851795429486</c:v>
                </c:pt>
                <c:pt idx="174">
                  <c:v>43.252014708404857</c:v>
                </c:pt>
                <c:pt idx="175">
                  <c:v>40.081835415205845</c:v>
                </c:pt>
                <c:pt idx="176">
                  <c:v>38.147998074123137</c:v>
                </c:pt>
                <c:pt idx="177">
                  <c:v>37.484542782111468</c:v>
                </c:pt>
                <c:pt idx="178">
                  <c:v>36.075299689058795</c:v>
                </c:pt>
                <c:pt idx="179">
                  <c:v>32.512327902225138</c:v>
                </c:pt>
                <c:pt idx="180">
                  <c:v>32.531854995265078</c:v>
                </c:pt>
                <c:pt idx="181">
                  <c:v>32.763709900477679</c:v>
                </c:pt>
                <c:pt idx="182">
                  <c:v>34.335004747160284</c:v>
                </c:pt>
                <c:pt idx="183">
                  <c:v>35.902230346092779</c:v>
                </c:pt>
                <c:pt idx="184">
                  <c:v>34.525978321325255</c:v>
                </c:pt>
                <c:pt idx="185">
                  <c:v>32.239397327644227</c:v>
                </c:pt>
                <c:pt idx="186">
                  <c:v>31.534712527457359</c:v>
                </c:pt>
                <c:pt idx="187">
                  <c:v>28.930512311309343</c:v>
                </c:pt>
                <c:pt idx="188">
                  <c:v>37.497009439241239</c:v>
                </c:pt>
                <c:pt idx="189">
                  <c:v>32.935041390939915</c:v>
                </c:pt>
                <c:pt idx="190">
                  <c:v>38.485537103611094</c:v>
                </c:pt>
                <c:pt idx="191">
                  <c:v>37.239601103109841</c:v>
                </c:pt>
                <c:pt idx="192">
                  <c:v>34.696313506032041</c:v>
                </c:pt>
                <c:pt idx="193">
                  <c:v>33.273740827960893</c:v>
                </c:pt>
                <c:pt idx="194">
                  <c:v>36.437363564957316</c:v>
                </c:pt>
                <c:pt idx="195">
                  <c:v>37.480633632825679</c:v>
                </c:pt>
                <c:pt idx="196">
                  <c:v>34.986351258501827</c:v>
                </c:pt>
                <c:pt idx="197">
                  <c:v>36.435246781475804</c:v>
                </c:pt>
                <c:pt idx="198">
                  <c:v>39.953609849940804</c:v>
                </c:pt>
                <c:pt idx="199">
                  <c:v>40.155130285019936</c:v>
                </c:pt>
                <c:pt idx="200">
                  <c:v>37.567210776512695</c:v>
                </c:pt>
                <c:pt idx="201">
                  <c:v>38.527473736810506</c:v>
                </c:pt>
                <c:pt idx="202">
                  <c:v>44.24746229100424</c:v>
                </c:pt>
                <c:pt idx="203">
                  <c:v>38.239072325024317</c:v>
                </c:pt>
                <c:pt idx="204">
                  <c:v>37.366773820001008</c:v>
                </c:pt>
                <c:pt idx="205">
                  <c:v>37.401942477794286</c:v>
                </c:pt>
                <c:pt idx="206">
                  <c:v>37.653809753270167</c:v>
                </c:pt>
                <c:pt idx="207">
                  <c:v>39.535422218249906</c:v>
                </c:pt>
                <c:pt idx="208">
                  <c:v>40.34147507265461</c:v>
                </c:pt>
                <c:pt idx="209">
                  <c:v>36.956373157382103</c:v>
                </c:pt>
                <c:pt idx="210">
                  <c:v>34.881064002463532</c:v>
                </c:pt>
                <c:pt idx="211">
                  <c:v>33.554393671518071</c:v>
                </c:pt>
                <c:pt idx="212">
                  <c:v>33.81200124689677</c:v>
                </c:pt>
                <c:pt idx="213">
                  <c:v>33.642120769608127</c:v>
                </c:pt>
                <c:pt idx="214">
                  <c:v>31.657424527160472</c:v>
                </c:pt>
                <c:pt idx="215">
                  <c:v>31.701915704744977</c:v>
                </c:pt>
                <c:pt idx="216">
                  <c:v>31.813681126383443</c:v>
                </c:pt>
                <c:pt idx="217">
                  <c:v>34.012173669652512</c:v>
                </c:pt>
                <c:pt idx="218">
                  <c:v>34.115037549181821</c:v>
                </c:pt>
                <c:pt idx="219">
                  <c:v>33.195321779371284</c:v>
                </c:pt>
                <c:pt idx="220">
                  <c:v>34.143708850290523</c:v>
                </c:pt>
                <c:pt idx="221">
                  <c:v>33.652745968983453</c:v>
                </c:pt>
                <c:pt idx="222">
                  <c:v>34.160755120755539</c:v>
                </c:pt>
                <c:pt idx="223">
                  <c:v>31.731300685713819</c:v>
                </c:pt>
                <c:pt idx="224">
                  <c:v>30.705458538588985</c:v>
                </c:pt>
                <c:pt idx="225">
                  <c:v>33.255008092455427</c:v>
                </c:pt>
                <c:pt idx="226">
                  <c:v>34.05978907913763</c:v>
                </c:pt>
                <c:pt idx="227">
                  <c:v>34.415099821717504</c:v>
                </c:pt>
                <c:pt idx="228">
                  <c:v>33.07745831570243</c:v>
                </c:pt>
                <c:pt idx="229">
                  <c:v>33.485337962186847</c:v>
                </c:pt>
                <c:pt idx="230">
                  <c:v>33.99502347456108</c:v>
                </c:pt>
                <c:pt idx="231">
                  <c:v>33.958695684246834</c:v>
                </c:pt>
                <c:pt idx="232">
                  <c:v>36.216870988851973</c:v>
                </c:pt>
                <c:pt idx="233">
                  <c:v>37.170793747088766</c:v>
                </c:pt>
                <c:pt idx="234">
                  <c:v>38.424238784678138</c:v>
                </c:pt>
                <c:pt idx="235">
                  <c:v>40.815320826067527</c:v>
                </c:pt>
                <c:pt idx="236">
                  <c:v>41.008127278609976</c:v>
                </c:pt>
                <c:pt idx="237">
                  <c:v>41.322038000403843</c:v>
                </c:pt>
                <c:pt idx="238">
                  <c:v>42.172485840680153</c:v>
                </c:pt>
                <c:pt idx="239">
                  <c:v>41.767449712472263</c:v>
                </c:pt>
                <c:pt idx="240">
                  <c:v>40.904301599338368</c:v>
                </c:pt>
                <c:pt idx="241">
                  <c:v>39.869232239259006</c:v>
                </c:pt>
                <c:pt idx="242">
                  <c:v>39.684942223002807</c:v>
                </c:pt>
                <c:pt idx="243">
                  <c:v>39.843653880056664</c:v>
                </c:pt>
                <c:pt idx="244">
                  <c:v>39.38484338629862</c:v>
                </c:pt>
                <c:pt idx="245">
                  <c:v>40.921732923957435</c:v>
                </c:pt>
                <c:pt idx="246">
                  <c:v>39.136583909959612</c:v>
                </c:pt>
                <c:pt idx="247">
                  <c:v>37.36283294955259</c:v>
                </c:pt>
                <c:pt idx="248">
                  <c:v>35.579327553725193</c:v>
                </c:pt>
                <c:pt idx="249">
                  <c:v>36.630289992344785</c:v>
                </c:pt>
                <c:pt idx="250">
                  <c:v>37.288717693495798</c:v>
                </c:pt>
                <c:pt idx="251">
                  <c:v>40.779400095918575</c:v>
                </c:pt>
                <c:pt idx="252">
                  <c:v>40.884808014154942</c:v>
                </c:pt>
                <c:pt idx="253">
                  <c:v>42.017150377309811</c:v>
                </c:pt>
                <c:pt idx="254">
                  <c:v>37.49868959807489</c:v>
                </c:pt>
                <c:pt idx="255">
                  <c:v>38.134932737657536</c:v>
                </c:pt>
                <c:pt idx="256">
                  <c:v>39.766074354409312</c:v>
                </c:pt>
                <c:pt idx="257">
                  <c:v>40.689085221152702</c:v>
                </c:pt>
                <c:pt idx="258">
                  <c:v>42.020419890530754</c:v>
                </c:pt>
                <c:pt idx="259">
                  <c:v>42.84561273668573</c:v>
                </c:pt>
                <c:pt idx="260">
                  <c:v>41.94021826063657</c:v>
                </c:pt>
                <c:pt idx="261">
                  <c:v>43.052569768690276</c:v>
                </c:pt>
                <c:pt idx="262">
                  <c:v>42.739261605711846</c:v>
                </c:pt>
                <c:pt idx="263">
                  <c:v>42.932707923740303</c:v>
                </c:pt>
                <c:pt idx="264">
                  <c:v>43.111162456671536</c:v>
                </c:pt>
                <c:pt idx="265">
                  <c:v>42.774261853433728</c:v>
                </c:pt>
                <c:pt idx="266">
                  <c:v>41.695645396881943</c:v>
                </c:pt>
                <c:pt idx="267">
                  <c:v>42.448469653068329</c:v>
                </c:pt>
                <c:pt idx="268">
                  <c:v>42.591601233123491</c:v>
                </c:pt>
                <c:pt idx="269">
                  <c:v>42.387829833481796</c:v>
                </c:pt>
                <c:pt idx="270">
                  <c:v>44.254176691527825</c:v>
                </c:pt>
                <c:pt idx="271">
                  <c:v>45.411059046136117</c:v>
                </c:pt>
                <c:pt idx="272">
                  <c:v>45.334384196219126</c:v>
                </c:pt>
                <c:pt idx="273">
                  <c:v>45.006832070709557</c:v>
                </c:pt>
                <c:pt idx="274">
                  <c:v>46.30146157925946</c:v>
                </c:pt>
                <c:pt idx="275">
                  <c:v>46.361372048668215</c:v>
                </c:pt>
                <c:pt idx="276">
                  <c:v>48.115698352939965</c:v>
                </c:pt>
                <c:pt idx="277">
                  <c:v>47.998436758418151</c:v>
                </c:pt>
                <c:pt idx="278">
                  <c:v>47.746640528461519</c:v>
                </c:pt>
                <c:pt idx="279">
                  <c:v>49.377950652437363</c:v>
                </c:pt>
                <c:pt idx="280">
                  <c:v>44.736987890859922</c:v>
                </c:pt>
                <c:pt idx="281">
                  <c:v>62.161616693722905</c:v>
                </c:pt>
                <c:pt idx="282">
                  <c:v>55.012070084066174</c:v>
                </c:pt>
                <c:pt idx="283">
                  <c:v>54.158047917690084</c:v>
                </c:pt>
                <c:pt idx="284">
                  <c:v>42.570217498756428</c:v>
                </c:pt>
                <c:pt idx="285">
                  <c:v>46.141375712729833</c:v>
                </c:pt>
                <c:pt idx="286">
                  <c:v>47.824093683464966</c:v>
                </c:pt>
                <c:pt idx="287">
                  <c:v>42.525682935388332</c:v>
                </c:pt>
                <c:pt idx="288">
                  <c:v>39.604569461072131</c:v>
                </c:pt>
                <c:pt idx="289">
                  <c:v>41.172885786554119</c:v>
                </c:pt>
                <c:pt idx="290">
                  <c:v>31.19850431368161</c:v>
                </c:pt>
                <c:pt idx="291">
                  <c:v>29.439627873111831</c:v>
                </c:pt>
                <c:pt idx="292">
                  <c:v>27.113022405431934</c:v>
                </c:pt>
                <c:pt idx="293">
                  <c:v>30.51739583465573</c:v>
                </c:pt>
                <c:pt idx="294">
                  <c:v>26.077204247304223</c:v>
                </c:pt>
                <c:pt idx="295">
                  <c:v>26.679794641781939</c:v>
                </c:pt>
                <c:pt idx="296">
                  <c:v>30.279331620547467</c:v>
                </c:pt>
                <c:pt idx="297">
                  <c:v>30.594104679361024</c:v>
                </c:pt>
                <c:pt idx="298">
                  <c:v>35.017111160229078</c:v>
                </c:pt>
                <c:pt idx="299">
                  <c:v>42.473340255925088</c:v>
                </c:pt>
                <c:pt idx="300">
                  <c:v>46.52839288842641</c:v>
                </c:pt>
                <c:pt idx="301">
                  <c:v>41.077393261460102</c:v>
                </c:pt>
                <c:pt idx="302">
                  <c:v>40.288695869198555</c:v>
                </c:pt>
                <c:pt idx="303">
                  <c:v>40.794787487059899</c:v>
                </c:pt>
                <c:pt idx="304">
                  <c:v>43.930240414044341</c:v>
                </c:pt>
                <c:pt idx="305">
                  <c:v>44.600985871426971</c:v>
                </c:pt>
                <c:pt idx="306">
                  <c:v>47.437850100281324</c:v>
                </c:pt>
                <c:pt idx="307">
                  <c:v>36.124724078399481</c:v>
                </c:pt>
                <c:pt idx="308">
                  <c:v>23.390427681331943</c:v>
                </c:pt>
                <c:pt idx="309">
                  <c:v>16.425645844725366</c:v>
                </c:pt>
                <c:pt idx="310">
                  <c:v>7.5610902820073846</c:v>
                </c:pt>
                <c:pt idx="311">
                  <c:v>11.717867073026227</c:v>
                </c:pt>
                <c:pt idx="312">
                  <c:v>24.698778145275071</c:v>
                </c:pt>
                <c:pt idx="313">
                  <c:v>32.089660571584631</c:v>
                </c:pt>
                <c:pt idx="314">
                  <c:v>10.561199373890787</c:v>
                </c:pt>
                <c:pt idx="315">
                  <c:v>20.938425599877903</c:v>
                </c:pt>
                <c:pt idx="316">
                  <c:v>24.339852332899014</c:v>
                </c:pt>
                <c:pt idx="317">
                  <c:v>18.992373012998627</c:v>
                </c:pt>
                <c:pt idx="318">
                  <c:v>7.1680414774070158</c:v>
                </c:pt>
                <c:pt idx="319">
                  <c:v>7.280587456213425</c:v>
                </c:pt>
                <c:pt idx="320">
                  <c:v>16.160256402674335</c:v>
                </c:pt>
                <c:pt idx="321">
                  <c:v>14.116974250985322</c:v>
                </c:pt>
                <c:pt idx="322">
                  <c:v>11.736429037061271</c:v>
                </c:pt>
                <c:pt idx="323">
                  <c:v>14.518757450568387</c:v>
                </c:pt>
                <c:pt idx="324">
                  <c:v>24.456746375456859</c:v>
                </c:pt>
                <c:pt idx="325">
                  <c:v>17.914446800818965</c:v>
                </c:pt>
                <c:pt idx="326">
                  <c:v>14.657150142145269</c:v>
                </c:pt>
                <c:pt idx="327">
                  <c:v>15.38944333704589</c:v>
                </c:pt>
                <c:pt idx="328">
                  <c:v>19.857163001974584</c:v>
                </c:pt>
                <c:pt idx="329">
                  <c:v>14.805392501981203</c:v>
                </c:pt>
                <c:pt idx="330">
                  <c:v>16.375757056116115</c:v>
                </c:pt>
                <c:pt idx="331">
                  <c:v>22.547118635361983</c:v>
                </c:pt>
                <c:pt idx="332">
                  <c:v>25.067875886570889</c:v>
                </c:pt>
                <c:pt idx="333">
                  <c:v>22.012047364427488</c:v>
                </c:pt>
                <c:pt idx="334">
                  <c:v>26.115706232906362</c:v>
                </c:pt>
                <c:pt idx="335">
                  <c:v>27.34907962631145</c:v>
                </c:pt>
                <c:pt idx="336">
                  <c:v>25.253006123843264</c:v>
                </c:pt>
                <c:pt idx="337">
                  <c:v>27.589695580838224</c:v>
                </c:pt>
                <c:pt idx="338">
                  <c:v>22.301362628562174</c:v>
                </c:pt>
                <c:pt idx="339">
                  <c:v>33.899339146995203</c:v>
                </c:pt>
                <c:pt idx="340">
                  <c:v>50.711061772624547</c:v>
                </c:pt>
                <c:pt idx="341">
                  <c:v>57.90871053170082</c:v>
                </c:pt>
                <c:pt idx="342">
                  <c:v>60.384254705529813</c:v>
                </c:pt>
                <c:pt idx="343">
                  <c:v>58.387025339921038</c:v>
                </c:pt>
                <c:pt idx="344">
                  <c:v>54.845471997121322</c:v>
                </c:pt>
                <c:pt idx="345">
                  <c:v>53.405553329833154</c:v>
                </c:pt>
                <c:pt idx="346">
                  <c:v>59.940987306647258</c:v>
                </c:pt>
                <c:pt idx="347">
                  <c:v>62.594909235604376</c:v>
                </c:pt>
                <c:pt idx="348">
                  <c:v>62.576110389206342</c:v>
                </c:pt>
                <c:pt idx="349">
                  <c:v>56.627611260848049</c:v>
                </c:pt>
                <c:pt idx="350">
                  <c:v>62.624293453513864</c:v>
                </c:pt>
                <c:pt idx="351">
                  <c:v>57.291159534923494</c:v>
                </c:pt>
                <c:pt idx="352">
                  <c:v>54.081125821945761</c:v>
                </c:pt>
                <c:pt idx="353">
                  <c:v>43.807383636845799</c:v>
                </c:pt>
                <c:pt idx="354">
                  <c:v>55.909176357916976</c:v>
                </c:pt>
                <c:pt idx="355">
                  <c:v>60.824045454211387</c:v>
                </c:pt>
                <c:pt idx="356">
                  <c:v>44.967744831538838</c:v>
                </c:pt>
                <c:pt idx="357">
                  <c:v>48.727287648051579</c:v>
                </c:pt>
                <c:pt idx="358">
                  <c:v>54.112362395963871</c:v>
                </c:pt>
                <c:pt idx="359">
                  <c:v>51.219578630561315</c:v>
                </c:pt>
                <c:pt idx="360">
                  <c:v>54.190395663439517</c:v>
                </c:pt>
                <c:pt idx="361">
                  <c:v>60.088545415553298</c:v>
                </c:pt>
                <c:pt idx="362">
                  <c:v>60.024365815436539</c:v>
                </c:pt>
                <c:pt idx="363">
                  <c:v>59.913136879509167</c:v>
                </c:pt>
                <c:pt idx="364">
                  <c:v>62.559035439674432</c:v>
                </c:pt>
                <c:pt idx="365">
                  <c:v>51.907636750790957</c:v>
                </c:pt>
                <c:pt idx="366">
                  <c:v>61.742089159167264</c:v>
                </c:pt>
                <c:pt idx="367">
                  <c:v>60.311381556261594</c:v>
                </c:pt>
                <c:pt idx="368">
                  <c:v>60.021546393459602</c:v>
                </c:pt>
                <c:pt idx="369">
                  <c:v>57.550158446285472</c:v>
                </c:pt>
                <c:pt idx="370">
                  <c:v>53.695154856133293</c:v>
                </c:pt>
                <c:pt idx="371">
                  <c:v>54.423634482707641</c:v>
                </c:pt>
                <c:pt idx="372">
                  <c:v>58.407943819682842</c:v>
                </c:pt>
                <c:pt idx="373">
                  <c:v>55.902920499432071</c:v>
                </c:pt>
                <c:pt idx="374">
                  <c:v>55.012841300156957</c:v>
                </c:pt>
                <c:pt idx="375">
                  <c:v>60.462311315433361</c:v>
                </c:pt>
                <c:pt idx="376">
                  <c:v>58.013163843445184</c:v>
                </c:pt>
                <c:pt idx="377">
                  <c:v>58.494079188978674</c:v>
                </c:pt>
                <c:pt idx="378">
                  <c:v>44.946266292885028</c:v>
                </c:pt>
                <c:pt idx="379">
                  <c:v>52.83332120395162</c:v>
                </c:pt>
                <c:pt idx="380">
                  <c:v>57.577602749275073</c:v>
                </c:pt>
                <c:pt idx="381">
                  <c:v>60.047123213146008</c:v>
                </c:pt>
                <c:pt idx="382">
                  <c:v>60.054071841977937</c:v>
                </c:pt>
                <c:pt idx="383">
                  <c:v>49.202045222119757</c:v>
                </c:pt>
                <c:pt idx="384">
                  <c:v>57.438479933980801</c:v>
                </c:pt>
                <c:pt idx="385">
                  <c:v>60.313497340947748</c:v>
                </c:pt>
                <c:pt idx="386">
                  <c:v>56.423159035238214</c:v>
                </c:pt>
                <c:pt idx="387">
                  <c:v>51.175326586812872</c:v>
                </c:pt>
                <c:pt idx="388">
                  <c:v>58.217758571159891</c:v>
                </c:pt>
                <c:pt idx="389">
                  <c:v>60.255881330603899</c:v>
                </c:pt>
                <c:pt idx="390">
                  <c:v>59.459384303512152</c:v>
                </c:pt>
                <c:pt idx="391">
                  <c:v>58.26643820392637</c:v>
                </c:pt>
                <c:pt idx="392">
                  <c:v>55.512455231020851</c:v>
                </c:pt>
                <c:pt idx="393">
                  <c:v>55.742300590766817</c:v>
                </c:pt>
                <c:pt idx="394">
                  <c:v>47.272264742011373</c:v>
                </c:pt>
                <c:pt idx="395">
                  <c:v>47.283970009303189</c:v>
                </c:pt>
                <c:pt idx="396">
                  <c:v>55.7286299112493</c:v>
                </c:pt>
                <c:pt idx="397">
                  <c:v>57.312621479078047</c:v>
                </c:pt>
                <c:pt idx="398">
                  <c:v>57.510975513308381</c:v>
                </c:pt>
                <c:pt idx="399">
                  <c:v>60.532240468919611</c:v>
                </c:pt>
                <c:pt idx="400">
                  <c:v>60.602301154186456</c:v>
                </c:pt>
                <c:pt idx="401">
                  <c:v>59.485858511959165</c:v>
                </c:pt>
                <c:pt idx="402">
                  <c:v>57.485484233399546</c:v>
                </c:pt>
                <c:pt idx="403">
                  <c:v>56.138527463763204</c:v>
                </c:pt>
                <c:pt idx="404">
                  <c:v>56.988364629249425</c:v>
                </c:pt>
                <c:pt idx="405">
                  <c:v>53.166849556389785</c:v>
                </c:pt>
                <c:pt idx="406">
                  <c:v>54.279314420040819</c:v>
                </c:pt>
                <c:pt idx="407">
                  <c:v>55.509628293948012</c:v>
                </c:pt>
                <c:pt idx="408">
                  <c:v>54.800842895444845</c:v>
                </c:pt>
                <c:pt idx="409">
                  <c:v>57.80551078399543</c:v>
                </c:pt>
                <c:pt idx="410">
                  <c:v>60.560171122175035</c:v>
                </c:pt>
                <c:pt idx="411">
                  <c:v>56.580405646772007</c:v>
                </c:pt>
                <c:pt idx="412">
                  <c:v>49.8202691007643</c:v>
                </c:pt>
                <c:pt idx="413">
                  <c:v>53.098924773410559</c:v>
                </c:pt>
                <c:pt idx="414">
                  <c:v>55.388096455972857</c:v>
                </c:pt>
                <c:pt idx="415">
                  <c:v>58.816746073114999</c:v>
                </c:pt>
                <c:pt idx="416">
                  <c:v>60.203351689251633</c:v>
                </c:pt>
                <c:pt idx="417">
                  <c:v>60.430917939503871</c:v>
                </c:pt>
                <c:pt idx="418">
                  <c:v>60.750404102988703</c:v>
                </c:pt>
                <c:pt idx="419">
                  <c:v>60.572760772717061</c:v>
                </c:pt>
                <c:pt idx="420">
                  <c:v>60.739229611720361</c:v>
                </c:pt>
                <c:pt idx="421">
                  <c:v>57.847221748181553</c:v>
                </c:pt>
                <c:pt idx="422">
                  <c:v>61.149556896465043</c:v>
                </c:pt>
                <c:pt idx="423">
                  <c:v>60.852469142480956</c:v>
                </c:pt>
                <c:pt idx="424">
                  <c:v>61.324092663111571</c:v>
                </c:pt>
                <c:pt idx="425">
                  <c:v>60.87174389730432</c:v>
                </c:pt>
                <c:pt idx="426">
                  <c:v>61.074730764887434</c:v>
                </c:pt>
                <c:pt idx="427">
                  <c:v>61.108506899379641</c:v>
                </c:pt>
                <c:pt idx="428">
                  <c:v>60.956295530556332</c:v>
                </c:pt>
                <c:pt idx="429">
                  <c:v>61.186321162306271</c:v>
                </c:pt>
                <c:pt idx="430">
                  <c:v>61.159338577387196</c:v>
                </c:pt>
                <c:pt idx="431">
                  <c:v>61.344670933954717</c:v>
                </c:pt>
                <c:pt idx="432">
                  <c:v>61.446019704771089</c:v>
                </c:pt>
                <c:pt idx="433">
                  <c:v>61.39936693196676</c:v>
                </c:pt>
                <c:pt idx="434">
                  <c:v>62.022451134388028</c:v>
                </c:pt>
                <c:pt idx="435">
                  <c:v>61.738776293448183</c:v>
                </c:pt>
                <c:pt idx="436">
                  <c:v>62.001137611675524</c:v>
                </c:pt>
                <c:pt idx="437">
                  <c:v>59.571104277944386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B3-46FA-8661-2B3403E0ABF0}"/>
            </c:ext>
          </c:extLst>
        </c:ser>
        <c:ser>
          <c:idx val="0"/>
          <c:order val="2"/>
          <c:tx>
            <c:strRef>
              <c:f>'017C'!$AB$12</c:f>
              <c:strCache>
                <c:ptCount val="1"/>
                <c:pt idx="0">
                  <c:v>Clay (%)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'017C'!$J$14:$J$451</c:f>
              <c:numCache>
                <c:formatCode>0.0</c:formatCode>
                <c:ptCount val="438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</c:numCache>
            </c:numRef>
          </c:cat>
          <c:val>
            <c:numRef>
              <c:f>'017C'!$AB$14:$AB$451</c:f>
              <c:numCache>
                <c:formatCode>0</c:formatCode>
                <c:ptCount val="438"/>
                <c:pt idx="0">
                  <c:v>97.81</c:v>
                </c:pt>
                <c:pt idx="1">
                  <c:v>97.81</c:v>
                </c:pt>
                <c:pt idx="2">
                  <c:v>97.81</c:v>
                </c:pt>
                <c:pt idx="3">
                  <c:v>97.81</c:v>
                </c:pt>
                <c:pt idx="4">
                  <c:v>97.81</c:v>
                </c:pt>
                <c:pt idx="5">
                  <c:v>97.81</c:v>
                </c:pt>
                <c:pt idx="6">
                  <c:v>97.81</c:v>
                </c:pt>
                <c:pt idx="7">
                  <c:v>97.81</c:v>
                </c:pt>
                <c:pt idx="8">
                  <c:v>97.81</c:v>
                </c:pt>
                <c:pt idx="9">
                  <c:v>97.81</c:v>
                </c:pt>
                <c:pt idx="10">
                  <c:v>97.81</c:v>
                </c:pt>
                <c:pt idx="11">
                  <c:v>97.81</c:v>
                </c:pt>
                <c:pt idx="12">
                  <c:v>97.81</c:v>
                </c:pt>
                <c:pt idx="13">
                  <c:v>63.732234147962771</c:v>
                </c:pt>
                <c:pt idx="14">
                  <c:v>97.81</c:v>
                </c:pt>
                <c:pt idx="15">
                  <c:v>97.81</c:v>
                </c:pt>
                <c:pt idx="16">
                  <c:v>97.81</c:v>
                </c:pt>
                <c:pt idx="17">
                  <c:v>97.81</c:v>
                </c:pt>
                <c:pt idx="18">
                  <c:v>97.81</c:v>
                </c:pt>
                <c:pt idx="19">
                  <c:v>97.81</c:v>
                </c:pt>
                <c:pt idx="20">
                  <c:v>97.81</c:v>
                </c:pt>
                <c:pt idx="21">
                  <c:v>97.81</c:v>
                </c:pt>
                <c:pt idx="22">
                  <c:v>97.81</c:v>
                </c:pt>
                <c:pt idx="23">
                  <c:v>97.81</c:v>
                </c:pt>
                <c:pt idx="24">
                  <c:v>97.81</c:v>
                </c:pt>
                <c:pt idx="25">
                  <c:v>97.81</c:v>
                </c:pt>
                <c:pt idx="26">
                  <c:v>97.81</c:v>
                </c:pt>
                <c:pt idx="27">
                  <c:v>97.81</c:v>
                </c:pt>
                <c:pt idx="28">
                  <c:v>97.81</c:v>
                </c:pt>
                <c:pt idx="29">
                  <c:v>97.81</c:v>
                </c:pt>
                <c:pt idx="30">
                  <c:v>97.81</c:v>
                </c:pt>
                <c:pt idx="31">
                  <c:v>97.81</c:v>
                </c:pt>
                <c:pt idx="32">
                  <c:v>97.81</c:v>
                </c:pt>
                <c:pt idx="33">
                  <c:v>97.81</c:v>
                </c:pt>
                <c:pt idx="34">
                  <c:v>97.81</c:v>
                </c:pt>
                <c:pt idx="35">
                  <c:v>97.81</c:v>
                </c:pt>
                <c:pt idx="36">
                  <c:v>81.219513049550756</c:v>
                </c:pt>
                <c:pt idx="37">
                  <c:v>97.81</c:v>
                </c:pt>
                <c:pt idx="38">
                  <c:v>97.81</c:v>
                </c:pt>
                <c:pt idx="39">
                  <c:v>97.81</c:v>
                </c:pt>
                <c:pt idx="40">
                  <c:v>97.81</c:v>
                </c:pt>
                <c:pt idx="41">
                  <c:v>97.81</c:v>
                </c:pt>
                <c:pt idx="42">
                  <c:v>97.81</c:v>
                </c:pt>
                <c:pt idx="43">
                  <c:v>97.81</c:v>
                </c:pt>
                <c:pt idx="44">
                  <c:v>97.81</c:v>
                </c:pt>
                <c:pt idx="45">
                  <c:v>97.81</c:v>
                </c:pt>
                <c:pt idx="46">
                  <c:v>97.81</c:v>
                </c:pt>
                <c:pt idx="47">
                  <c:v>97.81</c:v>
                </c:pt>
                <c:pt idx="48">
                  <c:v>97.81</c:v>
                </c:pt>
                <c:pt idx="49">
                  <c:v>97.81</c:v>
                </c:pt>
                <c:pt idx="50">
                  <c:v>97.81</c:v>
                </c:pt>
                <c:pt idx="51">
                  <c:v>97.81</c:v>
                </c:pt>
                <c:pt idx="52">
                  <c:v>97.81</c:v>
                </c:pt>
                <c:pt idx="53">
                  <c:v>97.81</c:v>
                </c:pt>
                <c:pt idx="54">
                  <c:v>97.81</c:v>
                </c:pt>
                <c:pt idx="55">
                  <c:v>97.81</c:v>
                </c:pt>
                <c:pt idx="56">
                  <c:v>97.81</c:v>
                </c:pt>
                <c:pt idx="57">
                  <c:v>97.81</c:v>
                </c:pt>
                <c:pt idx="58">
                  <c:v>97.81</c:v>
                </c:pt>
                <c:pt idx="59">
                  <c:v>97.81</c:v>
                </c:pt>
                <c:pt idx="60">
                  <c:v>97.81</c:v>
                </c:pt>
                <c:pt idx="61">
                  <c:v>97.81</c:v>
                </c:pt>
                <c:pt idx="62">
                  <c:v>97.81</c:v>
                </c:pt>
                <c:pt idx="63">
                  <c:v>97.81</c:v>
                </c:pt>
                <c:pt idx="64">
                  <c:v>97.81</c:v>
                </c:pt>
                <c:pt idx="65">
                  <c:v>97.81</c:v>
                </c:pt>
                <c:pt idx="66">
                  <c:v>97.81</c:v>
                </c:pt>
                <c:pt idx="67">
                  <c:v>97.81</c:v>
                </c:pt>
                <c:pt idx="68">
                  <c:v>97.81</c:v>
                </c:pt>
                <c:pt idx="69">
                  <c:v>97.81</c:v>
                </c:pt>
                <c:pt idx="70">
                  <c:v>97.81</c:v>
                </c:pt>
                <c:pt idx="71">
                  <c:v>97.81</c:v>
                </c:pt>
                <c:pt idx="72">
                  <c:v>97.81</c:v>
                </c:pt>
                <c:pt idx="73">
                  <c:v>97.81</c:v>
                </c:pt>
                <c:pt idx="74">
                  <c:v>57.099610626567809</c:v>
                </c:pt>
                <c:pt idx="75">
                  <c:v>13.034051194764444</c:v>
                </c:pt>
                <c:pt idx="76">
                  <c:v>8.3371542642444609</c:v>
                </c:pt>
                <c:pt idx="77">
                  <c:v>30.919453860282005</c:v>
                </c:pt>
                <c:pt idx="78">
                  <c:v>35.470920628649729</c:v>
                </c:pt>
                <c:pt idx="79">
                  <c:v>27.824867668808587</c:v>
                </c:pt>
                <c:pt idx="80">
                  <c:v>49.732956183026943</c:v>
                </c:pt>
                <c:pt idx="81">
                  <c:v>97.81</c:v>
                </c:pt>
                <c:pt idx="82">
                  <c:v>25.813157356246009</c:v>
                </c:pt>
                <c:pt idx="83">
                  <c:v>87.329911009074266</c:v>
                </c:pt>
                <c:pt idx="84">
                  <c:v>24.820837896180393</c:v>
                </c:pt>
                <c:pt idx="85">
                  <c:v>42.10856584440377</c:v>
                </c:pt>
                <c:pt idx="86">
                  <c:v>16.462473389945664</c:v>
                </c:pt>
                <c:pt idx="87">
                  <c:v>7.2531440860446708</c:v>
                </c:pt>
                <c:pt idx="88">
                  <c:v>4.641561032690376</c:v>
                </c:pt>
                <c:pt idx="89">
                  <c:v>7.6572344711082536</c:v>
                </c:pt>
                <c:pt idx="90">
                  <c:v>12.870653290473854</c:v>
                </c:pt>
                <c:pt idx="91">
                  <c:v>10.833074362206474</c:v>
                </c:pt>
                <c:pt idx="92">
                  <c:v>11.787233437848741</c:v>
                </c:pt>
                <c:pt idx="93">
                  <c:v>8.3826063291198381</c:v>
                </c:pt>
                <c:pt idx="94">
                  <c:v>2.9856748705546039</c:v>
                </c:pt>
                <c:pt idx="95">
                  <c:v>2.8311483548067571</c:v>
                </c:pt>
                <c:pt idx="96">
                  <c:v>5.7765353216666853</c:v>
                </c:pt>
                <c:pt idx="97">
                  <c:v>11.330645785315397</c:v>
                </c:pt>
                <c:pt idx="98">
                  <c:v>12.234119576088048</c:v>
                </c:pt>
                <c:pt idx="99">
                  <c:v>31.333703663540234</c:v>
                </c:pt>
                <c:pt idx="100">
                  <c:v>0.92474869790287073</c:v>
                </c:pt>
                <c:pt idx="101">
                  <c:v>1.0969866500720968</c:v>
                </c:pt>
                <c:pt idx="102">
                  <c:v>6.1104249589888724</c:v>
                </c:pt>
                <c:pt idx="103">
                  <c:v>39.300316018009347</c:v>
                </c:pt>
                <c:pt idx="104">
                  <c:v>86.208455556120924</c:v>
                </c:pt>
                <c:pt idx="105">
                  <c:v>81.289425089184988</c:v>
                </c:pt>
                <c:pt idx="106">
                  <c:v>37.673994333221181</c:v>
                </c:pt>
                <c:pt idx="107">
                  <c:v>35.415703568649704</c:v>
                </c:pt>
                <c:pt idx="108">
                  <c:v>37.39575325443748</c:v>
                </c:pt>
                <c:pt idx="109">
                  <c:v>40.972198986431223</c:v>
                </c:pt>
                <c:pt idx="110">
                  <c:v>41.452250340927925</c:v>
                </c:pt>
                <c:pt idx="111">
                  <c:v>45.726610924170899</c:v>
                </c:pt>
                <c:pt idx="112">
                  <c:v>43.014941429362089</c:v>
                </c:pt>
                <c:pt idx="113">
                  <c:v>53.852216007760781</c:v>
                </c:pt>
                <c:pt idx="114">
                  <c:v>47.158364519203133</c:v>
                </c:pt>
                <c:pt idx="115">
                  <c:v>51.576945618992035</c:v>
                </c:pt>
                <c:pt idx="116">
                  <c:v>59.441062026415054</c:v>
                </c:pt>
                <c:pt idx="117">
                  <c:v>61.789799454231463</c:v>
                </c:pt>
                <c:pt idx="118">
                  <c:v>62.763778250798758</c:v>
                </c:pt>
                <c:pt idx="119">
                  <c:v>68.38358062049636</c:v>
                </c:pt>
                <c:pt idx="120">
                  <c:v>68.919283948516309</c:v>
                </c:pt>
                <c:pt idx="121">
                  <c:v>79.058159610444008</c:v>
                </c:pt>
                <c:pt idx="122">
                  <c:v>78.602306540647277</c:v>
                </c:pt>
                <c:pt idx="123">
                  <c:v>73.492224041976812</c:v>
                </c:pt>
                <c:pt idx="124">
                  <c:v>66.687879455727995</c:v>
                </c:pt>
                <c:pt idx="125">
                  <c:v>63.44569344138398</c:v>
                </c:pt>
                <c:pt idx="126">
                  <c:v>61.374443437737078</c:v>
                </c:pt>
                <c:pt idx="127">
                  <c:v>55.12109513302314</c:v>
                </c:pt>
                <c:pt idx="128">
                  <c:v>58.876110466205454</c:v>
                </c:pt>
                <c:pt idx="129">
                  <c:v>58.084522363729327</c:v>
                </c:pt>
                <c:pt idx="130">
                  <c:v>68.125096820375148</c:v>
                </c:pt>
                <c:pt idx="131">
                  <c:v>54.637143919465515</c:v>
                </c:pt>
                <c:pt idx="132">
                  <c:v>57.651156019682944</c:v>
                </c:pt>
                <c:pt idx="133">
                  <c:v>59.834509508669086</c:v>
                </c:pt>
                <c:pt idx="134">
                  <c:v>56.981688625345186</c:v>
                </c:pt>
                <c:pt idx="135">
                  <c:v>66.692045945294112</c:v>
                </c:pt>
                <c:pt idx="136">
                  <c:v>62.392649152689089</c:v>
                </c:pt>
                <c:pt idx="137">
                  <c:v>58.70253175261891</c:v>
                </c:pt>
                <c:pt idx="138">
                  <c:v>63.986172487281308</c:v>
                </c:pt>
                <c:pt idx="139">
                  <c:v>60.955325521886678</c:v>
                </c:pt>
                <c:pt idx="140">
                  <c:v>62.358623359604962</c:v>
                </c:pt>
                <c:pt idx="141">
                  <c:v>59.089435821715242</c:v>
                </c:pt>
                <c:pt idx="142">
                  <c:v>56.346567277273159</c:v>
                </c:pt>
                <c:pt idx="143">
                  <c:v>58.265020175762942</c:v>
                </c:pt>
                <c:pt idx="144">
                  <c:v>60.532224801253136</c:v>
                </c:pt>
                <c:pt idx="145">
                  <c:v>61.462458503474366</c:v>
                </c:pt>
                <c:pt idx="146">
                  <c:v>55.190318697590179</c:v>
                </c:pt>
                <c:pt idx="147">
                  <c:v>58.651697308339841</c:v>
                </c:pt>
                <c:pt idx="148">
                  <c:v>62.968108010047558</c:v>
                </c:pt>
                <c:pt idx="149">
                  <c:v>63.08215302689586</c:v>
                </c:pt>
                <c:pt idx="150">
                  <c:v>57.926100244066518</c:v>
                </c:pt>
                <c:pt idx="151">
                  <c:v>60.575679042015302</c:v>
                </c:pt>
                <c:pt idx="152">
                  <c:v>49.39369300408724</c:v>
                </c:pt>
                <c:pt idx="153">
                  <c:v>52.218798418853602</c:v>
                </c:pt>
                <c:pt idx="154">
                  <c:v>51.788493499176909</c:v>
                </c:pt>
                <c:pt idx="155">
                  <c:v>51.03660333494836</c:v>
                </c:pt>
                <c:pt idx="156">
                  <c:v>53.418133257350554</c:v>
                </c:pt>
                <c:pt idx="157">
                  <c:v>59.295489621679224</c:v>
                </c:pt>
                <c:pt idx="158">
                  <c:v>61.56098356444155</c:v>
                </c:pt>
                <c:pt idx="159">
                  <c:v>61.177437564681043</c:v>
                </c:pt>
                <c:pt idx="160">
                  <c:v>65.241159184936834</c:v>
                </c:pt>
                <c:pt idx="161">
                  <c:v>60.700460588057489</c:v>
                </c:pt>
                <c:pt idx="162">
                  <c:v>56.301423802490305</c:v>
                </c:pt>
                <c:pt idx="163">
                  <c:v>59.622283949666105</c:v>
                </c:pt>
                <c:pt idx="164">
                  <c:v>58.514816050007184</c:v>
                </c:pt>
                <c:pt idx="165">
                  <c:v>59.512331498896913</c:v>
                </c:pt>
                <c:pt idx="166">
                  <c:v>52.700641298833432</c:v>
                </c:pt>
                <c:pt idx="167">
                  <c:v>55.782053347662497</c:v>
                </c:pt>
                <c:pt idx="168">
                  <c:v>55.200972730539434</c:v>
                </c:pt>
                <c:pt idx="169">
                  <c:v>59.665980476034576</c:v>
                </c:pt>
                <c:pt idx="170">
                  <c:v>56.816178966690792</c:v>
                </c:pt>
                <c:pt idx="171">
                  <c:v>55.729967863786911</c:v>
                </c:pt>
                <c:pt idx="172">
                  <c:v>55.693587250586312</c:v>
                </c:pt>
                <c:pt idx="173">
                  <c:v>56.404320270405677</c:v>
                </c:pt>
                <c:pt idx="174">
                  <c:v>52.710560103895276</c:v>
                </c:pt>
                <c:pt idx="175">
                  <c:v>56.342318570434372</c:v>
                </c:pt>
                <c:pt idx="176">
                  <c:v>58.505956310941144</c:v>
                </c:pt>
                <c:pt idx="177">
                  <c:v>59.240838076498122</c:v>
                </c:pt>
                <c:pt idx="178">
                  <c:v>60.790881759105041</c:v>
                </c:pt>
                <c:pt idx="179">
                  <c:v>64.65604877109169</c:v>
                </c:pt>
                <c:pt idx="180">
                  <c:v>64.635036180813259</c:v>
                </c:pt>
                <c:pt idx="181">
                  <c:v>64.385420350500965</c:v>
                </c:pt>
                <c:pt idx="182">
                  <c:v>62.687236980779225</c:v>
                </c:pt>
                <c:pt idx="183">
                  <c:v>60.980299833428482</c:v>
                </c:pt>
                <c:pt idx="184">
                  <c:v>62.479993993477976</c:v>
                </c:pt>
                <c:pt idx="185">
                  <c:v>64.949578241718626</c:v>
                </c:pt>
                <c:pt idx="186">
                  <c:v>65.706103519979706</c:v>
                </c:pt>
                <c:pt idx="187">
                  <c:v>68.488150534900328</c:v>
                </c:pt>
                <c:pt idx="188">
                  <c:v>59.227061159635653</c:v>
                </c:pt>
                <c:pt idx="189">
                  <c:v>64.200815557988875</c:v>
                </c:pt>
                <c:pt idx="190">
                  <c:v>58.130704376632274</c:v>
                </c:pt>
                <c:pt idx="191">
                  <c:v>59.511283579309463</c:v>
                </c:pt>
                <c:pt idx="192">
                  <c:v>62.294979402708854</c:v>
                </c:pt>
                <c:pt idx="193">
                  <c:v>63.835491227911959</c:v>
                </c:pt>
                <c:pt idx="194">
                  <c:v>60.393974670474982</c:v>
                </c:pt>
                <c:pt idx="195">
                  <c:v>59.245157836201017</c:v>
                </c:pt>
                <c:pt idx="196">
                  <c:v>61.979571422398536</c:v>
                </c:pt>
                <c:pt idx="197">
                  <c:v>60.396297735659552</c:v>
                </c:pt>
                <c:pt idx="198">
                  <c:v>56.486864041956864</c:v>
                </c:pt>
                <c:pt idx="199">
                  <c:v>56.259621275951439</c:v>
                </c:pt>
                <c:pt idx="200">
                  <c:v>59.149459250434035</c:v>
                </c:pt>
                <c:pt idx="201">
                  <c:v>58.084015117215891</c:v>
                </c:pt>
                <c:pt idx="202">
                  <c:v>51.543575685181914</c:v>
                </c:pt>
                <c:pt idx="203">
                  <c:v>58.404800112124263</c:v>
                </c:pt>
                <c:pt idx="204">
                  <c:v>59.370926085903662</c:v>
                </c:pt>
                <c:pt idx="205">
                  <c:v>59.3320897249246</c:v>
                </c:pt>
                <c:pt idx="206">
                  <c:v>59.053678508491771</c:v>
                </c:pt>
                <c:pt idx="207">
                  <c:v>56.957157809900629</c:v>
                </c:pt>
                <c:pt idx="208">
                  <c:v>56.049126811616375</c:v>
                </c:pt>
                <c:pt idx="209">
                  <c:v>59.823443638844935</c:v>
                </c:pt>
                <c:pt idx="210">
                  <c:v>62.094123793810589</c:v>
                </c:pt>
                <c:pt idx="211">
                  <c:v>63.532374087984969</c:v>
                </c:pt>
                <c:pt idx="212">
                  <c:v>63.253812723732068</c:v>
                </c:pt>
                <c:pt idx="213">
                  <c:v>63.437547777449915</c:v>
                </c:pt>
                <c:pt idx="214">
                  <c:v>65.574497272241658</c:v>
                </c:pt>
                <c:pt idx="215">
                  <c:v>65.526767882573395</c:v>
                </c:pt>
                <c:pt idx="216">
                  <c:v>65.406835716835957</c:v>
                </c:pt>
                <c:pt idx="217">
                  <c:v>63.037130106492079</c:v>
                </c:pt>
                <c:pt idx="218">
                  <c:v>62.92570248361568</c:v>
                </c:pt>
                <c:pt idx="219">
                  <c:v>63.920121202013021</c:v>
                </c:pt>
                <c:pt idx="220">
                  <c:v>62.894634443571562</c:v>
                </c:pt>
                <c:pt idx="221">
                  <c:v>63.426060204636215</c:v>
                </c:pt>
                <c:pt idx="222">
                  <c:v>62.876161182761322</c:v>
                </c:pt>
                <c:pt idx="223">
                  <c:v>65.495240196072842</c:v>
                </c:pt>
                <c:pt idx="224">
                  <c:v>66.59411253209467</c:v>
                </c:pt>
                <c:pt idx="225">
                  <c:v>63.855710212330436</c:v>
                </c:pt>
                <c:pt idx="226">
                  <c:v>62.985557348823875</c:v>
                </c:pt>
                <c:pt idx="227">
                  <c:v>62.600342440397569</c:v>
                </c:pt>
                <c:pt idx="228">
                  <c:v>64.047266639764842</c:v>
                </c:pt>
                <c:pt idx="229">
                  <c:v>63.606991914037181</c:v>
                </c:pt>
                <c:pt idx="230">
                  <c:v>63.055702815521933</c:v>
                </c:pt>
                <c:pt idx="231">
                  <c:v>63.095038832134662</c:v>
                </c:pt>
                <c:pt idx="232">
                  <c:v>60.635790906580283</c:v>
                </c:pt>
                <c:pt idx="233">
                  <c:v>59.587174129837877</c:v>
                </c:pt>
                <c:pt idx="234">
                  <c:v>58.198922626220295</c:v>
                </c:pt>
                <c:pt idx="235">
                  <c:v>55.512249034586318</c:v>
                </c:pt>
                <c:pt idx="236">
                  <c:v>55.293108934649837</c:v>
                </c:pt>
                <c:pt idx="237">
                  <c:v>54.935446953710851</c:v>
                </c:pt>
                <c:pt idx="238">
                  <c:v>53.960755219373709</c:v>
                </c:pt>
                <c:pt idx="239">
                  <c:v>54.426031192315534</c:v>
                </c:pt>
                <c:pt idx="240">
                  <c:v>55.411165440987467</c:v>
                </c:pt>
                <c:pt idx="241">
                  <c:v>56.581892005833893</c:v>
                </c:pt>
                <c:pt idx="242">
                  <c:v>56.789201691360063</c:v>
                </c:pt>
                <c:pt idx="243">
                  <c:v>56.610685117043218</c:v>
                </c:pt>
                <c:pt idx="244">
                  <c:v>57.126089142691718</c:v>
                </c:pt>
                <c:pt idx="245">
                  <c:v>55.3913531169474</c:v>
                </c:pt>
                <c:pt idx="246">
                  <c:v>57.404145710327235</c:v>
                </c:pt>
                <c:pt idx="247">
                  <c:v>59.375277361308036</c:v>
                </c:pt>
                <c:pt idx="248">
                  <c:v>61.333191933819514</c:v>
                </c:pt>
                <c:pt idx="249">
                  <c:v>60.182117742806497</c:v>
                </c:pt>
                <c:pt idx="250">
                  <c:v>59.457089184643564</c:v>
                </c:pt>
                <c:pt idx="251">
                  <c:v>55.553031349883049</c:v>
                </c:pt>
                <c:pt idx="252">
                  <c:v>55.433317804172376</c:v>
                </c:pt>
                <c:pt idx="253">
                  <c:v>54.139428037933939</c:v>
                </c:pt>
                <c:pt idx="254">
                  <c:v>59.225204322968956</c:v>
                </c:pt>
                <c:pt idx="255">
                  <c:v>58.520462373783353</c:v>
                </c:pt>
                <c:pt idx="256">
                  <c:v>56.697975973569285</c:v>
                </c:pt>
                <c:pt idx="257">
                  <c:v>55.655508532695023</c:v>
                </c:pt>
                <c:pt idx="258">
                  <c:v>54.135670352706583</c:v>
                </c:pt>
                <c:pt idx="259">
                  <c:v>53.18300002334751</c:v>
                </c:pt>
                <c:pt idx="260">
                  <c:v>54.227809542877935</c:v>
                </c:pt>
                <c:pt idx="261">
                  <c:v>52.94269153429515</c:v>
                </c:pt>
                <c:pt idx="262">
                  <c:v>53.306269326906005</c:v>
                </c:pt>
                <c:pt idx="263">
                  <c:v>53.081938831683438</c:v>
                </c:pt>
                <c:pt idx="264">
                  <c:v>52.874552298325376</c:v>
                </c:pt>
                <c:pt idx="265">
                  <c:v>53.265717665633709</c:v>
                </c:pt>
                <c:pt idx="266">
                  <c:v>54.508309712885854</c:v>
                </c:pt>
                <c:pt idx="267">
                  <c:v>53.642571077504137</c:v>
                </c:pt>
                <c:pt idx="268">
                  <c:v>53.477174886435662</c:v>
                </c:pt>
                <c:pt idx="269">
                  <c:v>53.712565098084028</c:v>
                </c:pt>
                <c:pt idx="270">
                  <c:v>51.535654790249083</c:v>
                </c:pt>
                <c:pt idx="271">
                  <c:v>50.160241411927949</c:v>
                </c:pt>
                <c:pt idx="272">
                  <c:v>50.252080448607252</c:v>
                </c:pt>
                <c:pt idx="273">
                  <c:v>50.643296982850885</c:v>
                </c:pt>
                <c:pt idx="274">
                  <c:v>49.086140258002914</c:v>
                </c:pt>
                <c:pt idx="275">
                  <c:v>49.013348372163094</c:v>
                </c:pt>
                <c:pt idx="276">
                  <c:v>46.849628943865717</c:v>
                </c:pt>
                <c:pt idx="277">
                  <c:v>46.996323793308974</c:v>
                </c:pt>
                <c:pt idx="278">
                  <c:v>47.310267546518226</c:v>
                </c:pt>
                <c:pt idx="279">
                  <c:v>45.249458629986592</c:v>
                </c:pt>
                <c:pt idx="280">
                  <c:v>50.964261455326486</c:v>
                </c:pt>
                <c:pt idx="281">
                  <c:v>14.527610466371868</c:v>
                </c:pt>
                <c:pt idx="282">
                  <c:v>6.2502716951714632</c:v>
                </c:pt>
                <c:pt idx="283">
                  <c:v>38.725248916145453</c:v>
                </c:pt>
                <c:pt idx="284">
                  <c:v>53.501901581028221</c:v>
                </c:pt>
                <c:pt idx="285">
                  <c:v>49.280315422027229</c:v>
                </c:pt>
                <c:pt idx="286">
                  <c:v>47.213849183796668</c:v>
                </c:pt>
                <c:pt idx="287">
                  <c:v>53.553379499086468</c:v>
                </c:pt>
                <c:pt idx="288">
                  <c:v>56.879511109228318</c:v>
                </c:pt>
                <c:pt idx="289">
                  <c:v>55.105524350960692</c:v>
                </c:pt>
                <c:pt idx="290">
                  <c:v>66.066408921506181</c:v>
                </c:pt>
                <c:pt idx="291">
                  <c:v>67.945674641620784</c:v>
                </c:pt>
                <c:pt idx="292">
                  <c:v>70.420921347119318</c:v>
                </c:pt>
                <c:pt idx="293">
                  <c:v>66.795194489480906</c:v>
                </c:pt>
                <c:pt idx="294">
                  <c:v>71.520695035256793</c:v>
                </c:pt>
                <c:pt idx="295">
                  <c:v>70.880998573769773</c:v>
                </c:pt>
                <c:pt idx="296">
                  <c:v>67.04958996554511</c:v>
                </c:pt>
                <c:pt idx="297">
                  <c:v>66.713188075940465</c:v>
                </c:pt>
                <c:pt idx="298">
                  <c:v>61.946092620296213</c:v>
                </c:pt>
                <c:pt idx="299">
                  <c:v>53.613850512540537</c:v>
                </c:pt>
                <c:pt idx="300">
                  <c:v>48.810055009947362</c:v>
                </c:pt>
                <c:pt idx="301">
                  <c:v>55.214283268629742</c:v>
                </c:pt>
                <c:pt idx="302">
                  <c:v>56.10878196640077</c:v>
                </c:pt>
                <c:pt idx="303">
                  <c:v>55.535563096713432</c:v>
                </c:pt>
                <c:pt idx="304">
                  <c:v>51.917025693890722</c:v>
                </c:pt>
                <c:pt idx="305">
                  <c:v>51.125585017240645</c:v>
                </c:pt>
                <c:pt idx="306">
                  <c:v>47.693358567105946</c:v>
                </c:pt>
                <c:pt idx="307">
                  <c:v>60.736752594550886</c:v>
                </c:pt>
                <c:pt idx="308">
                  <c:v>74.372505524122104</c:v>
                </c:pt>
                <c:pt idx="309">
                  <c:v>81.824115853275273</c:v>
                </c:pt>
                <c:pt idx="310">
                  <c:v>92.088909717992621</c:v>
                </c:pt>
                <c:pt idx="311">
                  <c:v>86.97943789161333</c:v>
                </c:pt>
                <c:pt idx="312">
                  <c:v>72.98355131866596</c:v>
                </c:pt>
                <c:pt idx="313">
                  <c:v>65.11048899758012</c:v>
                </c:pt>
                <c:pt idx="314">
                  <c:v>88.267877315570317</c:v>
                </c:pt>
                <c:pt idx="315">
                  <c:v>76.981059738509472</c:v>
                </c:pt>
                <c:pt idx="316">
                  <c:v>73.364490978204913</c:v>
                </c:pt>
                <c:pt idx="317">
                  <c:v>79.060860838149424</c:v>
                </c:pt>
                <c:pt idx="318">
                  <c:v>92.48195852259299</c:v>
                </c:pt>
                <c:pt idx="319">
                  <c:v>91.977017385893618</c:v>
                </c:pt>
                <c:pt idx="320">
                  <c:v>82.111451909188702</c:v>
                </c:pt>
                <c:pt idx="321">
                  <c:v>84.335914797787396</c:v>
                </c:pt>
                <c:pt idx="322">
                  <c:v>86.958838643245016</c:v>
                </c:pt>
                <c:pt idx="323">
                  <c:v>83.896691635065267</c:v>
                </c:pt>
                <c:pt idx="324">
                  <c:v>73.240422058481997</c:v>
                </c:pt>
                <c:pt idx="325">
                  <c:v>80.218098158027246</c:v>
                </c:pt>
                <c:pt idx="326">
                  <c:v>83.745617754791667</c:v>
                </c:pt>
                <c:pt idx="327">
                  <c:v>82.947988857474385</c:v>
                </c:pt>
                <c:pt idx="328">
                  <c:v>78.135299606366388</c:v>
                </c:pt>
                <c:pt idx="329">
                  <c:v>83.58391139674346</c:v>
                </c:pt>
                <c:pt idx="330">
                  <c:v>81.878104494931506</c:v>
                </c:pt>
                <c:pt idx="331">
                  <c:v>75.268586152741591</c:v>
                </c:pt>
                <c:pt idx="332">
                  <c:v>72.591852943541099</c:v>
                </c:pt>
                <c:pt idx="333">
                  <c:v>75.837651302075201</c:v>
                </c:pt>
                <c:pt idx="334">
                  <c:v>71.479828558923913</c:v>
                </c:pt>
                <c:pt idx="335">
                  <c:v>70.170155366156308</c:v>
                </c:pt>
                <c:pt idx="336">
                  <c:v>72.395392497779156</c:v>
                </c:pt>
                <c:pt idx="337">
                  <c:v>69.914479667014206</c:v>
                </c:pt>
                <c:pt idx="338">
                  <c:v>75.529899184815491</c:v>
                </c:pt>
                <c:pt idx="339">
                  <c:v>63.159296117940144</c:v>
                </c:pt>
                <c:pt idx="340">
                  <c:v>43.512566449518175</c:v>
                </c:pt>
                <c:pt idx="341">
                  <c:v>32.708278524308348</c:v>
                </c:pt>
                <c:pt idx="342">
                  <c:v>27.698985039425423</c:v>
                </c:pt>
                <c:pt idx="343">
                  <c:v>31.836540055670618</c:v>
                </c:pt>
                <c:pt idx="344">
                  <c:v>37.702766448855058</c:v>
                </c:pt>
                <c:pt idx="345">
                  <c:v>39.814735304120859</c:v>
                </c:pt>
                <c:pt idx="346">
                  <c:v>28.710235759766846</c:v>
                </c:pt>
                <c:pt idx="347">
                  <c:v>19.288566077294107</c:v>
                </c:pt>
                <c:pt idx="348">
                  <c:v>19.540540272856248</c:v>
                </c:pt>
                <c:pt idx="349">
                  <c:v>34.901666053096811</c:v>
                </c:pt>
                <c:pt idx="350">
                  <c:v>17.633969004001429</c:v>
                </c:pt>
                <c:pt idx="351">
                  <c:v>33.78855520502573</c:v>
                </c:pt>
                <c:pt idx="352">
                  <c:v>38.837981079896579</c:v>
                </c:pt>
                <c:pt idx="353">
                  <c:v>52.061258619109822</c:v>
                </c:pt>
                <c:pt idx="354">
                  <c:v>36.060361470589491</c:v>
                </c:pt>
                <c:pt idx="355">
                  <c:v>26.614164126731225</c:v>
                </c:pt>
                <c:pt idx="356">
                  <c:v>50.689862400509902</c:v>
                </c:pt>
                <c:pt idx="357">
                  <c:v>46.079270664943969</c:v>
                </c:pt>
                <c:pt idx="358">
                  <c:v>38.792241727678928</c:v>
                </c:pt>
                <c:pt idx="359">
                  <c:v>42.835536257568933</c:v>
                </c:pt>
                <c:pt idx="360">
                  <c:v>38.677745050318613</c:v>
                </c:pt>
                <c:pt idx="361">
                  <c:v>28.381363664379862</c:v>
                </c:pt>
                <c:pt idx="362">
                  <c:v>28.525289385814062</c:v>
                </c:pt>
                <c:pt idx="363">
                  <c:v>28.771517061483529</c:v>
                </c:pt>
                <c:pt idx="364">
                  <c:v>16.667608854853995</c:v>
                </c:pt>
                <c:pt idx="365">
                  <c:v>41.905177598787759</c:v>
                </c:pt>
                <c:pt idx="366">
                  <c:v>23.910353878037505</c:v>
                </c:pt>
                <c:pt idx="367">
                  <c:v>27.870260690694529</c:v>
                </c:pt>
                <c:pt idx="368">
                  <c:v>28.531580359979245</c:v>
                </c:pt>
                <c:pt idx="369">
                  <c:v>33.341165119701948</c:v>
                </c:pt>
                <c:pt idx="370">
                  <c:v>39.398874043607208</c:v>
                </c:pt>
                <c:pt idx="371">
                  <c:v>38.333487900095669</c:v>
                </c:pt>
                <c:pt idx="372">
                  <c:v>31.797628477713864</c:v>
                </c:pt>
                <c:pt idx="373">
                  <c:v>36.070261986476105</c:v>
                </c:pt>
                <c:pt idx="374">
                  <c:v>37.449473386236789</c:v>
                </c:pt>
                <c:pt idx="375">
                  <c:v>27.513078704146565</c:v>
                </c:pt>
                <c:pt idx="376">
                  <c:v>32.520724278086242</c:v>
                </c:pt>
                <c:pt idx="377">
                  <c:v>8.6905191738322856</c:v>
                </c:pt>
                <c:pt idx="378">
                  <c:v>50.715439562414502</c:v>
                </c:pt>
                <c:pt idx="379">
                  <c:v>40.624740895714467</c:v>
                </c:pt>
                <c:pt idx="380">
                  <c:v>33.293293942350111</c:v>
                </c:pt>
                <c:pt idx="381">
                  <c:v>28.474413898032303</c:v>
                </c:pt>
                <c:pt idx="382">
                  <c:v>28.458845244712279</c:v>
                </c:pt>
                <c:pt idx="383">
                  <c:v>45.47488395235159</c:v>
                </c:pt>
                <c:pt idx="384">
                  <c:v>33.535035215595528</c:v>
                </c:pt>
                <c:pt idx="385">
                  <c:v>27.865317999138171</c:v>
                </c:pt>
                <c:pt idx="386">
                  <c:v>35.235972474585296</c:v>
                </c:pt>
                <c:pt idx="387">
                  <c:v>42.894796958223935</c:v>
                </c:pt>
                <c:pt idx="388">
                  <c:v>32.148889396409224</c:v>
                </c:pt>
                <c:pt idx="389">
                  <c:v>27.999289850321198</c:v>
                </c:pt>
                <c:pt idx="390">
                  <c:v>29.73833339665719</c:v>
                </c:pt>
                <c:pt idx="391">
                  <c:v>32.059511119537163</c:v>
                </c:pt>
                <c:pt idx="392">
                  <c:v>36.682291193723742</c:v>
                </c:pt>
                <c:pt idx="393">
                  <c:v>36.323416863726152</c:v>
                </c:pt>
                <c:pt idx="394">
                  <c:v>47.897941943964611</c:v>
                </c:pt>
                <c:pt idx="395">
                  <c:v>47.883498933554606</c:v>
                </c:pt>
                <c:pt idx="396">
                  <c:v>36.344871997546171</c:v>
                </c:pt>
                <c:pt idx="397">
                  <c:v>33.751775671467364</c:v>
                </c:pt>
                <c:pt idx="398">
                  <c:v>33.409354454962852</c:v>
                </c:pt>
                <c:pt idx="399">
                  <c:v>27.344268558121854</c:v>
                </c:pt>
                <c:pt idx="400">
                  <c:v>27.172885598619594</c:v>
                </c:pt>
                <c:pt idx="401">
                  <c:v>29.683437236175209</c:v>
                </c:pt>
                <c:pt idx="402">
                  <c:v>33.453617862355649</c:v>
                </c:pt>
                <c:pt idx="403">
                  <c:v>35.695225189696401</c:v>
                </c:pt>
                <c:pt idx="404">
                  <c:v>34.302099758782312</c:v>
                </c:pt>
                <c:pt idx="405">
                  <c:v>40.15445939763066</c:v>
                </c:pt>
                <c:pt idx="406">
                  <c:v>38.546864852647438</c:v>
                </c:pt>
                <c:pt idx="407">
                  <c:v>36.686680980880951</c:v>
                </c:pt>
                <c:pt idx="408">
                  <c:v>37.770007615758217</c:v>
                </c:pt>
                <c:pt idx="409">
                  <c:v>32.892134116809338</c:v>
                </c:pt>
                <c:pt idx="410">
                  <c:v>27.276221356226003</c:v>
                </c:pt>
                <c:pt idx="411">
                  <c:v>34.979193918568583</c:v>
                </c:pt>
                <c:pt idx="412">
                  <c:v>44.678895937570715</c:v>
                </c:pt>
                <c:pt idx="413">
                  <c:v>40.250643307880019</c:v>
                </c:pt>
                <c:pt idx="414">
                  <c:v>36.874860681978177</c:v>
                </c:pt>
                <c:pt idx="415">
                  <c:v>31.022441203556625</c:v>
                </c:pt>
                <c:pt idx="416">
                  <c:v>28.120329163978589</c:v>
                </c:pt>
                <c:pt idx="417">
                  <c:v>27.588160481681527</c:v>
                </c:pt>
                <c:pt idx="418">
                  <c:v>26.802618004874205</c:v>
                </c:pt>
                <c:pt idx="419">
                  <c:v>27.245430093994109</c:v>
                </c:pt>
                <c:pt idx="420">
                  <c:v>26.830953050198737</c:v>
                </c:pt>
                <c:pt idx="421">
                  <c:v>32.817994129230229</c:v>
                </c:pt>
                <c:pt idx="422">
                  <c:v>25.740780868561842</c:v>
                </c:pt>
                <c:pt idx="423">
                  <c:v>26.540600699498192</c:v>
                </c:pt>
                <c:pt idx="424">
                  <c:v>25.240004923198896</c:v>
                </c:pt>
                <c:pt idx="425">
                  <c:v>26.490445278262882</c:v>
                </c:pt>
                <c:pt idx="426">
                  <c:v>25.947962824731313</c:v>
                </c:pt>
                <c:pt idx="427">
                  <c:v>25.854959563738319</c:v>
                </c:pt>
                <c:pt idx="428">
                  <c:v>26.267749493991374</c:v>
                </c:pt>
                <c:pt idx="429">
                  <c:v>25.63741423713855</c:v>
                </c:pt>
                <c:pt idx="430">
                  <c:v>25.713382668425098</c:v>
                </c:pt>
                <c:pt idx="431">
                  <c:v>25.179184047769638</c:v>
                </c:pt>
                <c:pt idx="432">
                  <c:v>24.873516786086782</c:v>
                </c:pt>
                <c:pt idx="433">
                  <c:v>25.015523786033263</c:v>
                </c:pt>
                <c:pt idx="434">
                  <c:v>22.860051921673865</c:v>
                </c:pt>
                <c:pt idx="435">
                  <c:v>23.921827418814352</c:v>
                </c:pt>
                <c:pt idx="436">
                  <c:v>22.946453830310624</c:v>
                </c:pt>
                <c:pt idx="437">
                  <c:v>29.505472521730667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B3-46FA-8661-2B3403E0A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35904"/>
        <c:axId val="195454080"/>
      </c:barChart>
      <c:catAx>
        <c:axId val="195435904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5408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45408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35904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Robertson </a:t>
            </a:r>
            <a:r>
              <a:rPr lang="en-US" sz="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&amp; </a:t>
            </a: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Campanella </a:t>
            </a:r>
          </a:p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8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Soil Group</a:t>
            </a:r>
          </a:p>
        </c:rich>
      </c:tx>
      <c:layout>
        <c:manualLayout>
          <c:xMode val="edge"/>
          <c:yMode val="edge"/>
          <c:x val="0.12154754136395934"/>
          <c:y val="3.23624595469255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7624383914191756E-2"/>
          <c:y val="9.2772481767126991E-2"/>
          <c:w val="0.95027880664819642"/>
          <c:h val="0.89967732318353388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'017C'!$BB$12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'017C'!$J$14:$J$451</c:f>
              <c:numCache>
                <c:formatCode>0.0</c:formatCode>
                <c:ptCount val="438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</c:numCache>
            </c:numRef>
          </c:cat>
          <c:val>
            <c:numRef>
              <c:f>'017C'!$BB$14:$BB$451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07-4809-A9FA-278AEA3E55CE}"/>
            </c:ext>
          </c:extLst>
        </c:ser>
        <c:ser>
          <c:idx val="1"/>
          <c:order val="1"/>
          <c:tx>
            <c:strRef>
              <c:f>'017C'!$BA$12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'017C'!$J$14:$J$451</c:f>
              <c:numCache>
                <c:formatCode>0.0</c:formatCode>
                <c:ptCount val="438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</c:numCache>
            </c:numRef>
          </c:cat>
          <c:val>
            <c:numRef>
              <c:f>'017C'!$BA$14:$BA$451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0</c:v>
                </c:pt>
                <c:pt idx="81">
                  <c:v>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100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100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100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0</c:v>
                </c:pt>
                <c:pt idx="354">
                  <c:v>100</c:v>
                </c:pt>
                <c:pt idx="355">
                  <c:v>100</c:v>
                </c:pt>
                <c:pt idx="356">
                  <c:v>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0</c:v>
                </c:pt>
                <c:pt idx="395">
                  <c:v>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07-4809-A9FA-278AEA3E55CE}"/>
            </c:ext>
          </c:extLst>
        </c:ser>
        <c:ser>
          <c:idx val="0"/>
          <c:order val="2"/>
          <c:tx>
            <c:strRef>
              <c:f>'017C'!$AZ$12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'017C'!$J$14:$J$451</c:f>
              <c:numCache>
                <c:formatCode>0.0</c:formatCode>
                <c:ptCount val="438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</c:numCache>
            </c:numRef>
          </c:cat>
          <c:val>
            <c:numRef>
              <c:f>'017C'!$AZ$14:$AZ$451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100</c:v>
                </c:pt>
                <c:pt idx="81">
                  <c:v>100</c:v>
                </c:pt>
                <c:pt idx="82">
                  <c:v>0</c:v>
                </c:pt>
                <c:pt idx="83">
                  <c:v>100</c:v>
                </c:pt>
                <c:pt idx="84">
                  <c:v>0</c:v>
                </c:pt>
                <c:pt idx="85">
                  <c:v>100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100</c:v>
                </c:pt>
                <c:pt idx="354">
                  <c:v>0</c:v>
                </c:pt>
                <c:pt idx="355">
                  <c:v>0</c:v>
                </c:pt>
                <c:pt idx="356">
                  <c:v>100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100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100</c:v>
                </c:pt>
                <c:pt idx="395">
                  <c:v>100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07-4809-A9FA-278AEA3E5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496576"/>
        <c:axId val="195506560"/>
      </c:barChart>
      <c:catAx>
        <c:axId val="195496576"/>
        <c:scaling>
          <c:orientation val="maxMin"/>
        </c:scaling>
        <c:delete val="0"/>
        <c:axPos val="l"/>
        <c:numFmt formatCode="0.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06560"/>
        <c:crosses val="autoZero"/>
        <c:auto val="1"/>
        <c:lblAlgn val="ctr"/>
        <c:lblOffset val="100"/>
        <c:tickLblSkip val="61"/>
        <c:tickMarkSkip val="1"/>
        <c:noMultiLvlLbl val="0"/>
      </c:catAx>
      <c:valAx>
        <c:axId val="19550656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96576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Jefferies &amp; Davies 1991 
Soil Group</a:t>
            </a:r>
          </a:p>
        </c:rich>
      </c:tx>
      <c:layout>
        <c:manualLayout>
          <c:xMode val="edge"/>
          <c:yMode val="edge"/>
          <c:x val="0.13809573803274591"/>
          <c:y val="2.90635091496232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428903594231749E-2"/>
          <c:y val="9.0419806243272338E-2"/>
          <c:w val="0.74762252428629228"/>
          <c:h val="0.89666307857911731"/>
        </c:manualLayout>
      </c:layout>
      <c:barChart>
        <c:barDir val="bar"/>
        <c:grouping val="percentStacked"/>
        <c:varyColors val="0"/>
        <c:ser>
          <c:idx val="2"/>
          <c:order val="0"/>
          <c:tx>
            <c:strRef>
              <c:f>'017C'!$BE$12</c:f>
              <c:strCache>
                <c:ptCount val="1"/>
                <c:pt idx="0">
                  <c:v>Sandy</c:v>
                </c:pt>
              </c:strCache>
            </c:strRef>
          </c:tx>
          <c:spPr>
            <a:solidFill>
              <a:srgbClr val="FFFF99"/>
            </a:solidFill>
            <a:ln w="25400">
              <a:noFill/>
            </a:ln>
          </c:spPr>
          <c:invertIfNegative val="0"/>
          <c:cat>
            <c:numRef>
              <c:f>'017C'!$J$14:$J$451</c:f>
              <c:numCache>
                <c:formatCode>0.0</c:formatCode>
                <c:ptCount val="438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</c:numCache>
            </c:numRef>
          </c:cat>
          <c:val>
            <c:numRef>
              <c:f>'017C'!$BE$14:$BE$451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100</c:v>
                </c:pt>
                <c:pt idx="101">
                  <c:v>100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F8-4941-A2D6-F5DA40F64430}"/>
            </c:ext>
          </c:extLst>
        </c:ser>
        <c:ser>
          <c:idx val="1"/>
          <c:order val="1"/>
          <c:tx>
            <c:strRef>
              <c:f>'017C'!$BD$12</c:f>
              <c:strCache>
                <c:ptCount val="1"/>
                <c:pt idx="0">
                  <c:v>Silty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invertIfNegative val="0"/>
          <c:cat>
            <c:numRef>
              <c:f>'017C'!$J$14:$J$451</c:f>
              <c:numCache>
                <c:formatCode>0.0</c:formatCode>
                <c:ptCount val="438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</c:numCache>
            </c:numRef>
          </c:cat>
          <c:val>
            <c:numRef>
              <c:f>'017C'!$BD$14:$BD$451</c:f>
              <c:numCache>
                <c:formatCode>General</c:formatCode>
                <c:ptCount val="4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  <c:pt idx="6">
                  <c:v>100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100</c:v>
                </c:pt>
                <c:pt idx="35">
                  <c:v>0</c:v>
                </c:pt>
                <c:pt idx="36">
                  <c:v>100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100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0</c:v>
                </c:pt>
                <c:pt idx="82">
                  <c:v>100</c:v>
                </c:pt>
                <c:pt idx="83">
                  <c:v>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0</c:v>
                </c:pt>
                <c:pt idx="101">
                  <c:v>0</c:v>
                </c:pt>
                <c:pt idx="102">
                  <c:v>100</c:v>
                </c:pt>
                <c:pt idx="103">
                  <c:v>100</c:v>
                </c:pt>
                <c:pt idx="104">
                  <c:v>0</c:v>
                </c:pt>
                <c:pt idx="105">
                  <c:v>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100</c:v>
                </c:pt>
                <c:pt idx="282">
                  <c:v>100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100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0</c:v>
                </c:pt>
                <c:pt idx="345">
                  <c:v>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0</c:v>
                </c:pt>
                <c:pt idx="350">
                  <c:v>100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100</c:v>
                </c:pt>
                <c:pt idx="355">
                  <c:v>100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0</c:v>
                </c:pt>
                <c:pt idx="379">
                  <c:v>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0</c:v>
                </c:pt>
                <c:pt idx="384">
                  <c:v>0</c:v>
                </c:pt>
                <c:pt idx="385">
                  <c:v>100</c:v>
                </c:pt>
                <c:pt idx="386">
                  <c:v>0</c:v>
                </c:pt>
                <c:pt idx="387">
                  <c:v>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100</c:v>
                </c:pt>
                <c:pt idx="400">
                  <c:v>100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F8-4941-A2D6-F5DA40F64430}"/>
            </c:ext>
          </c:extLst>
        </c:ser>
        <c:ser>
          <c:idx val="0"/>
          <c:order val="2"/>
          <c:tx>
            <c:strRef>
              <c:f>'017C'!$BC$12</c:f>
              <c:strCache>
                <c:ptCount val="1"/>
                <c:pt idx="0">
                  <c:v>Clayey</c:v>
                </c:pt>
              </c:strCache>
            </c:strRef>
          </c:tx>
          <c:spPr>
            <a:solidFill>
              <a:srgbClr val="993300"/>
            </a:solidFill>
            <a:ln w="25400">
              <a:noFill/>
            </a:ln>
          </c:spPr>
          <c:invertIfNegative val="0"/>
          <c:cat>
            <c:numRef>
              <c:f>'017C'!$J$14:$J$451</c:f>
              <c:numCache>
                <c:formatCode>0.0</c:formatCode>
                <c:ptCount val="438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</c:numCache>
            </c:numRef>
          </c:cat>
          <c:val>
            <c:numRef>
              <c:f>'017C'!$BC$14:$BC$451</c:f>
              <c:numCache>
                <c:formatCode>General</c:formatCode>
                <c:ptCount val="4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0</c:v>
                </c:pt>
                <c:pt idx="7">
                  <c:v>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0</c:v>
                </c:pt>
                <c:pt idx="21">
                  <c:v>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0</c:v>
                </c:pt>
                <c:pt idx="35">
                  <c:v>100</c:v>
                </c:pt>
                <c:pt idx="36">
                  <c:v>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0</c:v>
                </c:pt>
                <c:pt idx="83">
                  <c:v>100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100</c:v>
                </c:pt>
                <c:pt idx="105">
                  <c:v>100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0</c:v>
                </c:pt>
                <c:pt idx="282">
                  <c:v>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100</c:v>
                </c:pt>
                <c:pt idx="345">
                  <c:v>100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100</c:v>
                </c:pt>
                <c:pt idx="350">
                  <c:v>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0</c:v>
                </c:pt>
                <c:pt idx="355">
                  <c:v>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100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100</c:v>
                </c:pt>
                <c:pt idx="379">
                  <c:v>100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100</c:v>
                </c:pt>
                <c:pt idx="384">
                  <c:v>100</c:v>
                </c:pt>
                <c:pt idx="385">
                  <c:v>0</c:v>
                </c:pt>
                <c:pt idx="386">
                  <c:v>100</c:v>
                </c:pt>
                <c:pt idx="387">
                  <c:v>100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0</c:v>
                </c:pt>
                <c:pt idx="400">
                  <c:v>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F8-4941-A2D6-F5DA40F64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540480"/>
        <c:axId val="195542016"/>
      </c:barChart>
      <c:catAx>
        <c:axId val="195540480"/>
        <c:scaling>
          <c:orientation val="maxMin"/>
        </c:scaling>
        <c:delete val="0"/>
        <c:axPos val="l"/>
        <c:numFmt formatCode="0" sourceLinked="0"/>
        <c:majorTickMark val="none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42016"/>
        <c:crossesAt val="1"/>
        <c:auto val="1"/>
        <c:lblAlgn val="ctr"/>
        <c:lblOffset val="100"/>
        <c:tickLblSkip val="61"/>
        <c:tickMarkSkip val="1"/>
        <c:noMultiLvlLbl val="0"/>
      </c:catAx>
      <c:valAx>
        <c:axId val="195542016"/>
        <c:scaling>
          <c:orientation val="minMax"/>
          <c:max val="1"/>
          <c:min val="0"/>
        </c:scaling>
        <c:delete val="0"/>
        <c:axPos val="t"/>
        <c:numFmt formatCode="0%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540480"/>
        <c:crosses val="autoZero"/>
        <c:crossBetween val="between"/>
        <c:majorUnit val="0.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285964254468189"/>
          <c:y val="0.10226049515608181"/>
          <c:w val="0.24285814273215844"/>
          <c:h val="6.24327233584499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3913043478260873E-2"/>
          <c:w val="0.70661157024793386"/>
          <c:h val="0.90652173913043477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'017C'!$O$14:$O$932</c:f>
              <c:numCache>
                <c:formatCode>0.0</c:formatCode>
                <c:ptCount val="919"/>
                <c:pt idx="0">
                  <c:v>0.90932203389832011</c:v>
                </c:pt>
                <c:pt idx="1">
                  <c:v>1.2998116760828284</c:v>
                </c:pt>
                <c:pt idx="2">
                  <c:v>1.3080037664783626</c:v>
                </c:pt>
                <c:pt idx="3">
                  <c:v>1.4663841807909264</c:v>
                </c:pt>
                <c:pt idx="4">
                  <c:v>1.2588512241054621</c:v>
                </c:pt>
                <c:pt idx="5">
                  <c:v>1.1441619585687153</c:v>
                </c:pt>
                <c:pt idx="6">
                  <c:v>1.1414312617702647</c:v>
                </c:pt>
                <c:pt idx="7">
                  <c:v>1.4418079096045064</c:v>
                </c:pt>
                <c:pt idx="8">
                  <c:v>1.3516949152542401</c:v>
                </c:pt>
                <c:pt idx="9">
                  <c:v>1.0677024482108841</c:v>
                </c:pt>
                <c:pt idx="10">
                  <c:v>0.892937853107313</c:v>
                </c:pt>
                <c:pt idx="11">
                  <c:v>0.65263653483989525</c:v>
                </c:pt>
                <c:pt idx="12">
                  <c:v>0.55706214689266675</c:v>
                </c:pt>
                <c:pt idx="13">
                  <c:v>5.9310734463276731</c:v>
                </c:pt>
                <c:pt idx="14">
                  <c:v>1.6029190207156423</c:v>
                </c:pt>
                <c:pt idx="15">
                  <c:v>0.81647834274954234</c:v>
                </c:pt>
                <c:pt idx="16">
                  <c:v>0.95847457627115962</c:v>
                </c:pt>
                <c:pt idx="17">
                  <c:v>0.74821092278718426</c:v>
                </c:pt>
                <c:pt idx="18">
                  <c:v>0.69632768361583341</c:v>
                </c:pt>
                <c:pt idx="19">
                  <c:v>0.66629001883239114</c:v>
                </c:pt>
                <c:pt idx="20">
                  <c:v>0.22391713747647121</c:v>
                </c:pt>
                <c:pt idx="21">
                  <c:v>1.403578154425591</c:v>
                </c:pt>
                <c:pt idx="22">
                  <c:v>1.1632768361581729</c:v>
                </c:pt>
                <c:pt idx="23">
                  <c:v>1.3052730696798511</c:v>
                </c:pt>
                <c:pt idx="24">
                  <c:v>1.3353107344632933</c:v>
                </c:pt>
                <c:pt idx="25">
                  <c:v>1.0458568738229754</c:v>
                </c:pt>
                <c:pt idx="26">
                  <c:v>0.95028248587568631</c:v>
                </c:pt>
                <c:pt idx="27">
                  <c:v>1.0267419962335176</c:v>
                </c:pt>
                <c:pt idx="28">
                  <c:v>0.95847457627115962</c:v>
                </c:pt>
                <c:pt idx="29">
                  <c:v>0.7427495291902223</c:v>
                </c:pt>
                <c:pt idx="30">
                  <c:v>0.87655367231636649</c:v>
                </c:pt>
                <c:pt idx="31">
                  <c:v>0.94482109227872446</c:v>
                </c:pt>
                <c:pt idx="32">
                  <c:v>1.0021657250470979</c:v>
                </c:pt>
                <c:pt idx="33">
                  <c:v>2.129943502824867</c:v>
                </c:pt>
                <c:pt idx="34">
                  <c:v>3.2413370998116888</c:v>
                </c:pt>
                <c:pt idx="35">
                  <c:v>2.8262711864406396</c:v>
                </c:pt>
                <c:pt idx="36">
                  <c:v>5.9146892655367269</c:v>
                </c:pt>
                <c:pt idx="37">
                  <c:v>3.9076271186440801</c:v>
                </c:pt>
                <c:pt idx="38">
                  <c:v>1.9387947269302888</c:v>
                </c:pt>
                <c:pt idx="39">
                  <c:v>1.1113935969868221</c:v>
                </c:pt>
                <c:pt idx="40">
                  <c:v>1.1741996233521577</c:v>
                </c:pt>
                <c:pt idx="41">
                  <c:v>1.2970809792843778</c:v>
                </c:pt>
                <c:pt idx="42">
                  <c:v>1.357156308851202</c:v>
                </c:pt>
                <c:pt idx="43">
                  <c:v>1.3435028248587668</c:v>
                </c:pt>
                <c:pt idx="44">
                  <c:v>2.2500941619585757</c:v>
                </c:pt>
                <c:pt idx="45">
                  <c:v>1.3516949152542401</c:v>
                </c:pt>
                <c:pt idx="46">
                  <c:v>1.2806967984933706</c:v>
                </c:pt>
                <c:pt idx="47">
                  <c:v>1.3107344632768132</c:v>
                </c:pt>
                <c:pt idx="48">
                  <c:v>1.2998116760828284</c:v>
                </c:pt>
                <c:pt idx="49">
                  <c:v>1.3189265536722863</c:v>
                </c:pt>
                <c:pt idx="50">
                  <c:v>1.1660075329566844</c:v>
                </c:pt>
                <c:pt idx="51">
                  <c:v>1.1741996233521577</c:v>
                </c:pt>
                <c:pt idx="52">
                  <c:v>1.4090395480226134</c:v>
                </c:pt>
                <c:pt idx="53">
                  <c:v>1.7121468926553665</c:v>
                </c:pt>
                <c:pt idx="54">
                  <c:v>1.6711864406779398</c:v>
                </c:pt>
                <c:pt idx="55">
                  <c:v>1.5237288135592997</c:v>
                </c:pt>
                <c:pt idx="56">
                  <c:v>1.5182674199623376</c:v>
                </c:pt>
                <c:pt idx="57">
                  <c:v>1.4773069679849107</c:v>
                </c:pt>
                <c:pt idx="58">
                  <c:v>1.4226930320150488</c:v>
                </c:pt>
                <c:pt idx="59">
                  <c:v>1.452730696798491</c:v>
                </c:pt>
                <c:pt idx="60">
                  <c:v>1.578342749529162</c:v>
                </c:pt>
                <c:pt idx="61">
                  <c:v>1.5892655367231465</c:v>
                </c:pt>
                <c:pt idx="62">
                  <c:v>1.6083804143126041</c:v>
                </c:pt>
                <c:pt idx="63">
                  <c:v>1.7367231638417864</c:v>
                </c:pt>
                <c:pt idx="64">
                  <c:v>1.7012241054613819</c:v>
                </c:pt>
                <c:pt idx="65">
                  <c:v>1.6957627118644198</c:v>
                </c:pt>
                <c:pt idx="66">
                  <c:v>1.5674199623351774</c:v>
                </c:pt>
                <c:pt idx="67">
                  <c:v>1.578342749529162</c:v>
                </c:pt>
                <c:pt idx="68">
                  <c:v>1.7039548022598934</c:v>
                </c:pt>
                <c:pt idx="69">
                  <c:v>1.7776836158192135</c:v>
                </c:pt>
                <c:pt idx="70">
                  <c:v>1.6548022598869931</c:v>
                </c:pt>
                <c:pt idx="71">
                  <c:v>1.7612994350282669</c:v>
                </c:pt>
                <c:pt idx="72">
                  <c:v>1.9360640301318379</c:v>
                </c:pt>
                <c:pt idx="73">
                  <c:v>1.9360640301318379</c:v>
                </c:pt>
                <c:pt idx="74">
                  <c:v>4.3936911487758783</c:v>
                </c:pt>
                <c:pt idx="75">
                  <c:v>10.540489642184548</c:v>
                </c:pt>
                <c:pt idx="76">
                  <c:v>13.052730696798509</c:v>
                </c:pt>
                <c:pt idx="77">
                  <c:v>8.5006591337099486</c:v>
                </c:pt>
                <c:pt idx="78">
                  <c:v>7.4793785310734533</c:v>
                </c:pt>
                <c:pt idx="79">
                  <c:v>8.84745762711864</c:v>
                </c:pt>
                <c:pt idx="80">
                  <c:v>5.5542372881355995</c:v>
                </c:pt>
                <c:pt idx="81">
                  <c:v>2.9600753295668443</c:v>
                </c:pt>
                <c:pt idx="82">
                  <c:v>8.0555555555555163</c:v>
                </c:pt>
                <c:pt idx="83">
                  <c:v>4.2052730696798104</c:v>
                </c:pt>
                <c:pt idx="84">
                  <c:v>8.8583804143126237</c:v>
                </c:pt>
                <c:pt idx="85">
                  <c:v>6.594632768361552</c:v>
                </c:pt>
                <c:pt idx="86">
                  <c:v>10.526836158192053</c:v>
                </c:pt>
                <c:pt idx="87">
                  <c:v>14.521845574387948</c:v>
                </c:pt>
                <c:pt idx="88">
                  <c:v>19.150376647834282</c:v>
                </c:pt>
                <c:pt idx="89">
                  <c:v>18.792655367231603</c:v>
                </c:pt>
                <c:pt idx="90">
                  <c:v>14.270621468926546</c:v>
                </c:pt>
                <c:pt idx="91">
                  <c:v>14.79764595103577</c:v>
                </c:pt>
                <c:pt idx="92">
                  <c:v>14.265160075329584</c:v>
                </c:pt>
                <c:pt idx="93">
                  <c:v>14.838606403013197</c:v>
                </c:pt>
                <c:pt idx="94">
                  <c:v>24.002824858757023</c:v>
                </c:pt>
                <c:pt idx="95">
                  <c:v>25.430979284369098</c:v>
                </c:pt>
                <c:pt idx="96">
                  <c:v>19.93681732580038</c:v>
                </c:pt>
                <c:pt idx="97">
                  <c:v>18.598775894538576</c:v>
                </c:pt>
                <c:pt idx="98">
                  <c:v>18.331167608286226</c:v>
                </c:pt>
                <c:pt idx="99">
                  <c:v>10.903672316384185</c:v>
                </c:pt>
                <c:pt idx="100">
                  <c:v>55.771751412429367</c:v>
                </c:pt>
                <c:pt idx="101">
                  <c:v>53.087476459510349</c:v>
                </c:pt>
                <c:pt idx="102">
                  <c:v>29.292184557438787</c:v>
                </c:pt>
                <c:pt idx="103">
                  <c:v>14.057627118644058</c:v>
                </c:pt>
                <c:pt idx="104">
                  <c:v>6.3761770244821054</c:v>
                </c:pt>
                <c:pt idx="105">
                  <c:v>3.6700564971751128</c:v>
                </c:pt>
                <c:pt idx="106">
                  <c:v>3.5362523540489685</c:v>
                </c:pt>
                <c:pt idx="107">
                  <c:v>3.5608286252353887</c:v>
                </c:pt>
                <c:pt idx="108">
                  <c:v>3.4133709981167484</c:v>
                </c:pt>
                <c:pt idx="109">
                  <c:v>3.2386064030131774</c:v>
                </c:pt>
                <c:pt idx="110">
                  <c:v>3.2986817325800022</c:v>
                </c:pt>
                <c:pt idx="111">
                  <c:v>3.0747645951035913</c:v>
                </c:pt>
                <c:pt idx="112">
                  <c:v>3.1184557438794687</c:v>
                </c:pt>
                <c:pt idx="113">
                  <c:v>2.7907721280602353</c:v>
                </c:pt>
                <c:pt idx="114">
                  <c:v>2.9546139359698822</c:v>
                </c:pt>
                <c:pt idx="115">
                  <c:v>2.5996233521657173</c:v>
                </c:pt>
                <c:pt idx="116">
                  <c:v>2.5805084745762601</c:v>
                </c:pt>
                <c:pt idx="117">
                  <c:v>2.719774011299426</c:v>
                </c:pt>
                <c:pt idx="118">
                  <c:v>2.7225047080979374</c:v>
                </c:pt>
                <c:pt idx="119">
                  <c:v>2.7006591337099688</c:v>
                </c:pt>
                <c:pt idx="120">
                  <c:v>3.0283427495292026</c:v>
                </c:pt>
                <c:pt idx="121">
                  <c:v>2.8617702448211042</c:v>
                </c:pt>
                <c:pt idx="122">
                  <c:v>2.8371939736346241</c:v>
                </c:pt>
                <c:pt idx="123">
                  <c:v>3.5935969868173423</c:v>
                </c:pt>
                <c:pt idx="124">
                  <c:v>3.3614877589453975</c:v>
                </c:pt>
                <c:pt idx="125">
                  <c:v>2.6323917137476105</c:v>
                </c:pt>
                <c:pt idx="126">
                  <c:v>2.6596986817325421</c:v>
                </c:pt>
                <c:pt idx="127">
                  <c:v>2.6596986817325421</c:v>
                </c:pt>
                <c:pt idx="128">
                  <c:v>2.5340866290018713</c:v>
                </c:pt>
                <c:pt idx="129">
                  <c:v>2.6815442561205107</c:v>
                </c:pt>
                <c:pt idx="130">
                  <c:v>2.5668549905838249</c:v>
                </c:pt>
                <c:pt idx="131">
                  <c:v>2.7689265536723262</c:v>
                </c:pt>
                <c:pt idx="132">
                  <c:v>2.6433145009415955</c:v>
                </c:pt>
                <c:pt idx="133">
                  <c:v>2.7470809792843576</c:v>
                </c:pt>
                <c:pt idx="134">
                  <c:v>2.8535781544256311</c:v>
                </c:pt>
                <c:pt idx="135">
                  <c:v>2.6624293785310531</c:v>
                </c:pt>
                <c:pt idx="136">
                  <c:v>2.9628060263653557</c:v>
                </c:pt>
                <c:pt idx="137">
                  <c:v>3.1457627118643994</c:v>
                </c:pt>
                <c:pt idx="138">
                  <c:v>2.809887005649693</c:v>
                </c:pt>
                <c:pt idx="139">
                  <c:v>2.8399246704331356</c:v>
                </c:pt>
                <c:pt idx="140">
                  <c:v>2.8399246704331356</c:v>
                </c:pt>
                <c:pt idx="141">
                  <c:v>2.8836158192090129</c:v>
                </c:pt>
                <c:pt idx="142">
                  <c:v>2.8563088512240817</c:v>
                </c:pt>
                <c:pt idx="143">
                  <c:v>2.7907721280602353</c:v>
                </c:pt>
                <c:pt idx="144">
                  <c:v>2.8617702448211042</c:v>
                </c:pt>
                <c:pt idx="145">
                  <c:v>2.9573446327683328</c:v>
                </c:pt>
                <c:pt idx="146">
                  <c:v>3.2085687382297352</c:v>
                </c:pt>
                <c:pt idx="147">
                  <c:v>2.9819209039548138</c:v>
                </c:pt>
                <c:pt idx="148">
                  <c:v>2.9764595103577909</c:v>
                </c:pt>
                <c:pt idx="149">
                  <c:v>2.910922787193944</c:v>
                </c:pt>
                <c:pt idx="150">
                  <c:v>2.8071563088512423</c:v>
                </c:pt>
                <c:pt idx="151">
                  <c:v>2.7279661016948995</c:v>
                </c:pt>
                <c:pt idx="152">
                  <c:v>3.0693032015065689</c:v>
                </c:pt>
                <c:pt idx="153">
                  <c:v>2.9354990583804246</c:v>
                </c:pt>
                <c:pt idx="154">
                  <c:v>2.9737288135593403</c:v>
                </c:pt>
                <c:pt idx="155">
                  <c:v>3.0092278719397445</c:v>
                </c:pt>
                <c:pt idx="156">
                  <c:v>2.9983050847457595</c:v>
                </c:pt>
                <c:pt idx="157">
                  <c:v>3.099340866290011</c:v>
                </c:pt>
                <c:pt idx="158">
                  <c:v>3.3096045197739863</c:v>
                </c:pt>
                <c:pt idx="159">
                  <c:v>3.4597928436911376</c:v>
                </c:pt>
                <c:pt idx="160">
                  <c:v>3.1184557438794687</c:v>
                </c:pt>
                <c:pt idx="161">
                  <c:v>3.1102636534839956</c:v>
                </c:pt>
                <c:pt idx="162">
                  <c:v>3.0884180790960265</c:v>
                </c:pt>
                <c:pt idx="163">
                  <c:v>3.1512241054613619</c:v>
                </c:pt>
                <c:pt idx="164">
                  <c:v>3.3041431261770242</c:v>
                </c:pt>
                <c:pt idx="165">
                  <c:v>3.1484934086629108</c:v>
                </c:pt>
                <c:pt idx="166">
                  <c:v>3.2140301318267577</c:v>
                </c:pt>
                <c:pt idx="167">
                  <c:v>3.1375706214689263</c:v>
                </c:pt>
                <c:pt idx="168">
                  <c:v>3.1621468926553464</c:v>
                </c:pt>
                <c:pt idx="169">
                  <c:v>2.9955743879472485</c:v>
                </c:pt>
                <c:pt idx="170">
                  <c:v>3.0638418079096068</c:v>
                </c:pt>
                <c:pt idx="171">
                  <c:v>3.3041431261770242</c:v>
                </c:pt>
                <c:pt idx="172">
                  <c:v>3.4079096045197868</c:v>
                </c:pt>
                <c:pt idx="173">
                  <c:v>3.3751412429378331</c:v>
                </c:pt>
                <c:pt idx="174">
                  <c:v>3.4843691148775573</c:v>
                </c:pt>
                <c:pt idx="175">
                  <c:v>3.5280602636534955</c:v>
                </c:pt>
                <c:pt idx="176">
                  <c:v>3.6127118644067999</c:v>
                </c:pt>
                <c:pt idx="177">
                  <c:v>3.618173258003762</c:v>
                </c:pt>
                <c:pt idx="178">
                  <c:v>3.6400188323917311</c:v>
                </c:pt>
                <c:pt idx="179">
                  <c:v>3.6700564971751128</c:v>
                </c:pt>
                <c:pt idx="180">
                  <c:v>3.7274011299434862</c:v>
                </c:pt>
                <c:pt idx="181">
                  <c:v>3.6673258003766618</c:v>
                </c:pt>
                <c:pt idx="182">
                  <c:v>3.7492467043314557</c:v>
                </c:pt>
                <c:pt idx="183">
                  <c:v>3.872128060263615</c:v>
                </c:pt>
                <c:pt idx="184">
                  <c:v>3.9950094161958352</c:v>
                </c:pt>
                <c:pt idx="185">
                  <c:v>3.9403954802259724</c:v>
                </c:pt>
                <c:pt idx="186">
                  <c:v>3.7629001883238908</c:v>
                </c:pt>
                <c:pt idx="187">
                  <c:v>3.697363465160044</c:v>
                </c:pt>
                <c:pt idx="188">
                  <c:v>4.0414312617702244</c:v>
                </c:pt>
                <c:pt idx="189">
                  <c:v>3.899435028248607</c:v>
                </c:pt>
                <c:pt idx="190">
                  <c:v>3.9403954802259724</c:v>
                </c:pt>
                <c:pt idx="191">
                  <c:v>4.049623352165697</c:v>
                </c:pt>
                <c:pt idx="192">
                  <c:v>3.9540489642184693</c:v>
                </c:pt>
                <c:pt idx="193">
                  <c:v>3.8229755178907752</c:v>
                </c:pt>
                <c:pt idx="194">
                  <c:v>3.9922787193973237</c:v>
                </c:pt>
                <c:pt idx="195">
                  <c:v>4.0441619585687354</c:v>
                </c:pt>
                <c:pt idx="196">
                  <c:v>4.0004708097928576</c:v>
                </c:pt>
                <c:pt idx="197">
                  <c:v>3.9977401129943462</c:v>
                </c:pt>
                <c:pt idx="198">
                  <c:v>4.1124293785310932</c:v>
                </c:pt>
                <c:pt idx="199">
                  <c:v>4.1397363465160248</c:v>
                </c:pt>
                <c:pt idx="200">
                  <c:v>4.1397363465160248</c:v>
                </c:pt>
                <c:pt idx="201">
                  <c:v>4.4947269303201285</c:v>
                </c:pt>
                <c:pt idx="202">
                  <c:v>4.8715630885122021</c:v>
                </c:pt>
                <c:pt idx="203">
                  <c:v>4.1588512241054216</c:v>
                </c:pt>
                <c:pt idx="204">
                  <c:v>4.0632768361581935</c:v>
                </c:pt>
                <c:pt idx="205">
                  <c:v>4.0523540489642089</c:v>
                </c:pt>
                <c:pt idx="206">
                  <c:v>4.1096986817325822</c:v>
                </c:pt>
                <c:pt idx="207">
                  <c:v>4.0086629001883312</c:v>
                </c:pt>
                <c:pt idx="208">
                  <c:v>4.1096986817325822</c:v>
                </c:pt>
                <c:pt idx="209">
                  <c:v>4.1861581920904136</c:v>
                </c:pt>
                <c:pt idx="210">
                  <c:v>4.2899246704331153</c:v>
                </c:pt>
                <c:pt idx="211">
                  <c:v>4.2953860640301382</c:v>
                </c:pt>
                <c:pt idx="212">
                  <c:v>4.2899246704331153</c:v>
                </c:pt>
                <c:pt idx="213">
                  <c:v>4.3199623352165579</c:v>
                </c:pt>
                <c:pt idx="214">
                  <c:v>4.2762711864406793</c:v>
                </c:pt>
                <c:pt idx="215">
                  <c:v>4.3472693032014886</c:v>
                </c:pt>
                <c:pt idx="216">
                  <c:v>4.3008474576270999</c:v>
                </c:pt>
                <c:pt idx="217">
                  <c:v>4.407344632768373</c:v>
                </c:pt>
                <c:pt idx="218">
                  <c:v>4.3909604519773655</c:v>
                </c:pt>
                <c:pt idx="219">
                  <c:v>4.4128060263653355</c:v>
                </c:pt>
                <c:pt idx="220">
                  <c:v>4.4974576271186395</c:v>
                </c:pt>
                <c:pt idx="221">
                  <c:v>4.508380414312624</c:v>
                </c:pt>
                <c:pt idx="222">
                  <c:v>4.5575329566854634</c:v>
                </c:pt>
                <c:pt idx="223">
                  <c:v>4.4865348399246558</c:v>
                </c:pt>
                <c:pt idx="224">
                  <c:v>4.4674199623351978</c:v>
                </c:pt>
                <c:pt idx="225">
                  <c:v>4.5438794726930283</c:v>
                </c:pt>
                <c:pt idx="226">
                  <c:v>4.5684557438794489</c:v>
                </c:pt>
                <c:pt idx="227">
                  <c:v>4.6394538606403177</c:v>
                </c:pt>
                <c:pt idx="228">
                  <c:v>4.6776836158191726</c:v>
                </c:pt>
                <c:pt idx="229">
                  <c:v>4.7459510357815304</c:v>
                </c:pt>
                <c:pt idx="230">
                  <c:v>4.855178907721255</c:v>
                </c:pt>
                <c:pt idx="231">
                  <c:v>4.8934086629001712</c:v>
                </c:pt>
                <c:pt idx="232">
                  <c:v>4.9753295668549642</c:v>
                </c:pt>
                <c:pt idx="233">
                  <c:v>5.0299435028248265</c:v>
                </c:pt>
                <c:pt idx="234">
                  <c:v>5.106403013182657</c:v>
                </c:pt>
                <c:pt idx="235">
                  <c:v>5.2675141242937933</c:v>
                </c:pt>
                <c:pt idx="236">
                  <c:v>5.4013182674199376</c:v>
                </c:pt>
                <c:pt idx="237">
                  <c:v>5.4286252354048692</c:v>
                </c:pt>
                <c:pt idx="238">
                  <c:v>5.4340866290018903</c:v>
                </c:pt>
                <c:pt idx="239">
                  <c:v>5.4887005649717535</c:v>
                </c:pt>
                <c:pt idx="240">
                  <c:v>5.4695856873822954</c:v>
                </c:pt>
                <c:pt idx="241">
                  <c:v>5.5187382297551961</c:v>
                </c:pt>
                <c:pt idx="242">
                  <c:v>5.4586629001883109</c:v>
                </c:pt>
                <c:pt idx="243">
                  <c:v>5.4887005649717535</c:v>
                </c:pt>
                <c:pt idx="244">
                  <c:v>5.4177024482108838</c:v>
                </c:pt>
                <c:pt idx="245">
                  <c:v>5.3603578154425708</c:v>
                </c:pt>
                <c:pt idx="246">
                  <c:v>5.1309792843690776</c:v>
                </c:pt>
                <c:pt idx="247">
                  <c:v>5.0435969868173212</c:v>
                </c:pt>
                <c:pt idx="248">
                  <c:v>4.9917137476459708</c:v>
                </c:pt>
                <c:pt idx="249">
                  <c:v>5.0490583804142837</c:v>
                </c:pt>
                <c:pt idx="250">
                  <c:v>5.0627118644067801</c:v>
                </c:pt>
                <c:pt idx="251">
                  <c:v>5.1419020715630621</c:v>
                </c:pt>
                <c:pt idx="252">
                  <c:v>5.1664783427495413</c:v>
                </c:pt>
                <c:pt idx="253">
                  <c:v>5.3521657250470973</c:v>
                </c:pt>
                <c:pt idx="254">
                  <c:v>5.4177024482108838</c:v>
                </c:pt>
                <c:pt idx="255">
                  <c:v>5.5460451977401268</c:v>
                </c:pt>
                <c:pt idx="256">
                  <c:v>5.6498116760828285</c:v>
                </c:pt>
                <c:pt idx="257">
                  <c:v>5.6252354048964079</c:v>
                </c:pt>
                <c:pt idx="258">
                  <c:v>5.6443502824858669</c:v>
                </c:pt>
                <c:pt idx="259">
                  <c:v>5.6634651600753241</c:v>
                </c:pt>
                <c:pt idx="260">
                  <c:v>5.6143126177024243</c:v>
                </c:pt>
                <c:pt idx="261">
                  <c:v>5.6743879472693095</c:v>
                </c:pt>
                <c:pt idx="262">
                  <c:v>5.6361581920903934</c:v>
                </c:pt>
                <c:pt idx="263">
                  <c:v>5.5351224105461423</c:v>
                </c:pt>
                <c:pt idx="264">
                  <c:v>5.6088512241054627</c:v>
                </c:pt>
                <c:pt idx="265">
                  <c:v>5.6716572504707967</c:v>
                </c:pt>
                <c:pt idx="266">
                  <c:v>5.7180790960451855</c:v>
                </c:pt>
                <c:pt idx="267">
                  <c:v>5.7508474576270787</c:v>
                </c:pt>
                <c:pt idx="268">
                  <c:v>5.6935028248587667</c:v>
                </c:pt>
                <c:pt idx="269">
                  <c:v>5.6525423728813395</c:v>
                </c:pt>
                <c:pt idx="270">
                  <c:v>5.7918079096045068</c:v>
                </c:pt>
                <c:pt idx="271">
                  <c:v>5.8218455743879485</c:v>
                </c:pt>
                <c:pt idx="272">
                  <c:v>5.7699623352165368</c:v>
                </c:pt>
                <c:pt idx="273">
                  <c:v>5.7481167608286281</c:v>
                </c:pt>
                <c:pt idx="274">
                  <c:v>5.8382297551788955</c:v>
                </c:pt>
                <c:pt idx="275">
                  <c:v>5.8573446327683527</c:v>
                </c:pt>
                <c:pt idx="276">
                  <c:v>5.9583804143126047</c:v>
                </c:pt>
                <c:pt idx="277">
                  <c:v>5.8901129943502459</c:v>
                </c:pt>
                <c:pt idx="278">
                  <c:v>6.0348399246704352</c:v>
                </c:pt>
                <c:pt idx="279">
                  <c:v>6.2696798493408297</c:v>
                </c:pt>
                <c:pt idx="280">
                  <c:v>6.3570621468926465</c:v>
                </c:pt>
                <c:pt idx="281">
                  <c:v>13.156497175141212</c:v>
                </c:pt>
                <c:pt idx="282">
                  <c:v>19.803013182674174</c:v>
                </c:pt>
                <c:pt idx="283">
                  <c:v>7.8971751412429523</c:v>
                </c:pt>
                <c:pt idx="284">
                  <c:v>5.6143126177024243</c:v>
                </c:pt>
                <c:pt idx="285">
                  <c:v>4.9725988700565136</c:v>
                </c:pt>
                <c:pt idx="286">
                  <c:v>5.0026365348398949</c:v>
                </c:pt>
                <c:pt idx="287">
                  <c:v>5.2238229755178551</c:v>
                </c:pt>
                <c:pt idx="288">
                  <c:v>6.971468926553686</c:v>
                </c:pt>
                <c:pt idx="289">
                  <c:v>9.5246704331450136</c:v>
                </c:pt>
                <c:pt idx="290">
                  <c:v>10.12815442561207</c:v>
                </c:pt>
                <c:pt idx="291">
                  <c:v>10.608757062146907</c:v>
                </c:pt>
                <c:pt idx="292">
                  <c:v>10.971939736346483</c:v>
                </c:pt>
                <c:pt idx="293">
                  <c:v>11.654613935969882</c:v>
                </c:pt>
                <c:pt idx="294">
                  <c:v>12.465630885122401</c:v>
                </c:pt>
                <c:pt idx="295">
                  <c:v>13.639830508474558</c:v>
                </c:pt>
                <c:pt idx="296">
                  <c:v>14.950564971751373</c:v>
                </c:pt>
                <c:pt idx="297">
                  <c:v>15.160828625235409</c:v>
                </c:pt>
                <c:pt idx="298">
                  <c:v>15.57862523540491</c:v>
                </c:pt>
                <c:pt idx="299">
                  <c:v>17.20885122410542</c:v>
                </c:pt>
                <c:pt idx="300">
                  <c:v>19.349717514124272</c:v>
                </c:pt>
                <c:pt idx="301">
                  <c:v>20.488418079096029</c:v>
                </c:pt>
                <c:pt idx="302">
                  <c:v>20.914406779661</c:v>
                </c:pt>
                <c:pt idx="303">
                  <c:v>20.818832391713713</c:v>
                </c:pt>
                <c:pt idx="304">
                  <c:v>21.646233521657237</c:v>
                </c:pt>
                <c:pt idx="305">
                  <c:v>22.730320150659129</c:v>
                </c:pt>
                <c:pt idx="306">
                  <c:v>23.975517890772096</c:v>
                </c:pt>
                <c:pt idx="307">
                  <c:v>23.139924670433153</c:v>
                </c:pt>
                <c:pt idx="308">
                  <c:v>22.842278719397363</c:v>
                </c:pt>
                <c:pt idx="309">
                  <c:v>23.112617702448222</c:v>
                </c:pt>
                <c:pt idx="310">
                  <c:v>21.378625235404886</c:v>
                </c:pt>
                <c:pt idx="311">
                  <c:v>19.770244821092284</c:v>
                </c:pt>
                <c:pt idx="312">
                  <c:v>19.254143126177045</c:v>
                </c:pt>
                <c:pt idx="313">
                  <c:v>19.428907721280613</c:v>
                </c:pt>
                <c:pt idx="314">
                  <c:v>18.347551789077176</c:v>
                </c:pt>
                <c:pt idx="315">
                  <c:v>17.514689265536685</c:v>
                </c:pt>
                <c:pt idx="316">
                  <c:v>17.683992467043296</c:v>
                </c:pt>
                <c:pt idx="317">
                  <c:v>18.194632768361572</c:v>
                </c:pt>
                <c:pt idx="318">
                  <c:v>17.69491525423728</c:v>
                </c:pt>
                <c:pt idx="319">
                  <c:v>17.187005649717516</c:v>
                </c:pt>
                <c:pt idx="320">
                  <c:v>17.066854990583803</c:v>
                </c:pt>
                <c:pt idx="321">
                  <c:v>16.670903954802274</c:v>
                </c:pt>
                <c:pt idx="322">
                  <c:v>17.025894538606376</c:v>
                </c:pt>
                <c:pt idx="323">
                  <c:v>17.520150659133705</c:v>
                </c:pt>
                <c:pt idx="324">
                  <c:v>19.038418079096047</c:v>
                </c:pt>
                <c:pt idx="325">
                  <c:v>18.219209039547994</c:v>
                </c:pt>
                <c:pt idx="326">
                  <c:v>18.219209039547994</c:v>
                </c:pt>
                <c:pt idx="327">
                  <c:v>17.080508474576238</c:v>
                </c:pt>
                <c:pt idx="328">
                  <c:v>16.741902071563079</c:v>
                </c:pt>
                <c:pt idx="329">
                  <c:v>16.758286252354026</c:v>
                </c:pt>
                <c:pt idx="330">
                  <c:v>17.085969868173262</c:v>
                </c:pt>
                <c:pt idx="331">
                  <c:v>17.984369114877598</c:v>
                </c:pt>
                <c:pt idx="332">
                  <c:v>18.658851224105462</c:v>
                </c:pt>
                <c:pt idx="333">
                  <c:v>17.973446327683614</c:v>
                </c:pt>
                <c:pt idx="334">
                  <c:v>17.711299435028224</c:v>
                </c:pt>
                <c:pt idx="335">
                  <c:v>17.236158192090414</c:v>
                </c:pt>
                <c:pt idx="336">
                  <c:v>17.176082862523529</c:v>
                </c:pt>
                <c:pt idx="337">
                  <c:v>17.064124293785291</c:v>
                </c:pt>
                <c:pt idx="338">
                  <c:v>16.523446327683633</c:v>
                </c:pt>
                <c:pt idx="339">
                  <c:v>17.714030131826735</c:v>
                </c:pt>
                <c:pt idx="340">
                  <c:v>20.062429378531053</c:v>
                </c:pt>
                <c:pt idx="341">
                  <c:v>22.236064030131796</c:v>
                </c:pt>
                <c:pt idx="342">
                  <c:v>23.492184557438808</c:v>
                </c:pt>
                <c:pt idx="343">
                  <c:v>22.282485875706186</c:v>
                </c:pt>
                <c:pt idx="344">
                  <c:v>19.721092278719386</c:v>
                </c:pt>
                <c:pt idx="345">
                  <c:v>16.690018832391729</c:v>
                </c:pt>
                <c:pt idx="346">
                  <c:v>15.382015065913368</c:v>
                </c:pt>
                <c:pt idx="347">
                  <c:v>18.503201506591349</c:v>
                </c:pt>
                <c:pt idx="348">
                  <c:v>20.867984934086607</c:v>
                </c:pt>
                <c:pt idx="349">
                  <c:v>16.624482109227884</c:v>
                </c:pt>
                <c:pt idx="350">
                  <c:v>18.303860640301298</c:v>
                </c:pt>
                <c:pt idx="351">
                  <c:v>17.978907721280574</c:v>
                </c:pt>
                <c:pt idx="352">
                  <c:v>18.967419962335175</c:v>
                </c:pt>
                <c:pt idx="353">
                  <c:v>17.877871939736323</c:v>
                </c:pt>
                <c:pt idx="354">
                  <c:v>21.766384180790944</c:v>
                </c:pt>
                <c:pt idx="355">
                  <c:v>27.143126177024463</c:v>
                </c:pt>
                <c:pt idx="356">
                  <c:v>22.088606403013156</c:v>
                </c:pt>
                <c:pt idx="357">
                  <c:v>21.334934086629008</c:v>
                </c:pt>
                <c:pt idx="358">
                  <c:v>21.741807909604525</c:v>
                </c:pt>
                <c:pt idx="359">
                  <c:v>20.731450094161954</c:v>
                </c:pt>
                <c:pt idx="360">
                  <c:v>21.408662900188332</c:v>
                </c:pt>
                <c:pt idx="361">
                  <c:v>24.221280602636533</c:v>
                </c:pt>
                <c:pt idx="362">
                  <c:v>24.109322033898302</c:v>
                </c:pt>
                <c:pt idx="363">
                  <c:v>26.241996233521672</c:v>
                </c:pt>
                <c:pt idx="364">
                  <c:v>31.332015065913389</c:v>
                </c:pt>
                <c:pt idx="365">
                  <c:v>22.664783427495284</c:v>
                </c:pt>
                <c:pt idx="366">
                  <c:v>22.29340866290017</c:v>
                </c:pt>
                <c:pt idx="367">
                  <c:v>21.706308851224122</c:v>
                </c:pt>
                <c:pt idx="368">
                  <c:v>22.014877589453839</c:v>
                </c:pt>
                <c:pt idx="369">
                  <c:v>22.0694915254237</c:v>
                </c:pt>
                <c:pt idx="370">
                  <c:v>21.277589453860639</c:v>
                </c:pt>
                <c:pt idx="371">
                  <c:v>19.9258945386064</c:v>
                </c:pt>
                <c:pt idx="372">
                  <c:v>20.504802259886972</c:v>
                </c:pt>
                <c:pt idx="373">
                  <c:v>20.663182674199597</c:v>
                </c:pt>
                <c:pt idx="374">
                  <c:v>20.88709981167607</c:v>
                </c:pt>
                <c:pt idx="375">
                  <c:v>22.842278719397363</c:v>
                </c:pt>
                <c:pt idx="376">
                  <c:v>26.3020715630885</c:v>
                </c:pt>
                <c:pt idx="377">
                  <c:v>44.439359698681699</c:v>
                </c:pt>
                <c:pt idx="378">
                  <c:v>27.847645951035773</c:v>
                </c:pt>
                <c:pt idx="379">
                  <c:v>23.011581920903971</c:v>
                </c:pt>
                <c:pt idx="380">
                  <c:v>20.930790960451944</c:v>
                </c:pt>
                <c:pt idx="381">
                  <c:v>23.478531073446312</c:v>
                </c:pt>
                <c:pt idx="382">
                  <c:v>23.28192090395477</c:v>
                </c:pt>
                <c:pt idx="383">
                  <c:v>19.666478342749521</c:v>
                </c:pt>
                <c:pt idx="384">
                  <c:v>19.47259887005649</c:v>
                </c:pt>
                <c:pt idx="385">
                  <c:v>21.209322033898278</c:v>
                </c:pt>
                <c:pt idx="386">
                  <c:v>19.966854990583826</c:v>
                </c:pt>
                <c:pt idx="387">
                  <c:v>19.770244821092284</c:v>
                </c:pt>
                <c:pt idx="388">
                  <c:v>21.160169491525441</c:v>
                </c:pt>
                <c:pt idx="389">
                  <c:v>21.665348399246692</c:v>
                </c:pt>
                <c:pt idx="390">
                  <c:v>21.818267419962297</c:v>
                </c:pt>
                <c:pt idx="391">
                  <c:v>20.96629001883241</c:v>
                </c:pt>
                <c:pt idx="392">
                  <c:v>21.392278719397321</c:v>
                </c:pt>
                <c:pt idx="393">
                  <c:v>21.482391713747649</c:v>
                </c:pt>
                <c:pt idx="394">
                  <c:v>19.849435028248564</c:v>
                </c:pt>
                <c:pt idx="395">
                  <c:v>18.65065913370999</c:v>
                </c:pt>
                <c:pt idx="396">
                  <c:v>18.071751412429354</c:v>
                </c:pt>
                <c:pt idx="397">
                  <c:v>17.599340866289989</c:v>
                </c:pt>
                <c:pt idx="398">
                  <c:v>17.009510357815433</c:v>
                </c:pt>
                <c:pt idx="399">
                  <c:v>17.27711864406778</c:v>
                </c:pt>
                <c:pt idx="400">
                  <c:v>17.421845574387909</c:v>
                </c:pt>
                <c:pt idx="401">
                  <c:v>17.214312617702443</c:v>
                </c:pt>
                <c:pt idx="402">
                  <c:v>16.493408662900194</c:v>
                </c:pt>
                <c:pt idx="403">
                  <c:v>16.206685499058384</c:v>
                </c:pt>
                <c:pt idx="404">
                  <c:v>16.943973634651584</c:v>
                </c:pt>
                <c:pt idx="405">
                  <c:v>16.20122410546136</c:v>
                </c:pt>
                <c:pt idx="406">
                  <c:v>15.900847457627119</c:v>
                </c:pt>
                <c:pt idx="407">
                  <c:v>15.33559322033898</c:v>
                </c:pt>
                <c:pt idx="408">
                  <c:v>15.38747645951033</c:v>
                </c:pt>
                <c:pt idx="409">
                  <c:v>16.266760828625205</c:v>
                </c:pt>
                <c:pt idx="410">
                  <c:v>17.255273069679809</c:v>
                </c:pt>
                <c:pt idx="411">
                  <c:v>17.413653483992437</c:v>
                </c:pt>
                <c:pt idx="412">
                  <c:v>16.457909604519784</c:v>
                </c:pt>
                <c:pt idx="413">
                  <c:v>16.44152542372878</c:v>
                </c:pt>
                <c:pt idx="414">
                  <c:v>15.58408662900187</c:v>
                </c:pt>
                <c:pt idx="415">
                  <c:v>14.816760828625227</c:v>
                </c:pt>
                <c:pt idx="416">
                  <c:v>14.248775894538577</c:v>
                </c:pt>
                <c:pt idx="417">
                  <c:v>14.120433145009397</c:v>
                </c:pt>
                <c:pt idx="418">
                  <c:v>13.912900188323929</c:v>
                </c:pt>
                <c:pt idx="419">
                  <c:v>14.057627118644058</c:v>
                </c:pt>
                <c:pt idx="420">
                  <c:v>14.06035781544257</c:v>
                </c:pt>
                <c:pt idx="421">
                  <c:v>12.940772128060274</c:v>
                </c:pt>
                <c:pt idx="422">
                  <c:v>12.973540489642168</c:v>
                </c:pt>
                <c:pt idx="423">
                  <c:v>12.804237288135557</c:v>
                </c:pt>
                <c:pt idx="424">
                  <c:v>13.161958568738235</c:v>
                </c:pt>
                <c:pt idx="425">
                  <c:v>12.834274952918999</c:v>
                </c:pt>
                <c:pt idx="426">
                  <c:v>12.957156308851221</c:v>
                </c:pt>
                <c:pt idx="427">
                  <c:v>12.938041431261762</c:v>
                </c:pt>
                <c:pt idx="428">
                  <c:v>13.101883239171352</c:v>
                </c:pt>
                <c:pt idx="429">
                  <c:v>12.962617702448183</c:v>
                </c:pt>
                <c:pt idx="430">
                  <c:v>13.000847457627101</c:v>
                </c:pt>
                <c:pt idx="431">
                  <c:v>13.08003766478344</c:v>
                </c:pt>
                <c:pt idx="432">
                  <c:v>13.028154425612032</c:v>
                </c:pt>
                <c:pt idx="433">
                  <c:v>13.249340866289989</c:v>
                </c:pt>
                <c:pt idx="434">
                  <c:v>13.571563088512201</c:v>
                </c:pt>
                <c:pt idx="435">
                  <c:v>13.617984934086589</c:v>
                </c:pt>
                <c:pt idx="436">
                  <c:v>13.901977401129946</c:v>
                </c:pt>
                <c:pt idx="437">
                  <c:v>15.780696798493409</c:v>
                </c:pt>
                <c:pt idx="438">
                  <c:v>20.261770244821101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38-4055-A093-2F6950CF77A1}"/>
            </c:ext>
          </c:extLst>
        </c:ser>
        <c:ser>
          <c:idx val="2"/>
          <c:order val="1"/>
          <c:tx>
            <c:v>Qt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'017C'!$P$14:$P$932</c:f>
              <c:numCache>
                <c:formatCode>0.0</c:formatCode>
                <c:ptCount val="919"/>
                <c:pt idx="0">
                  <c:v>0.93283734920351991</c:v>
                </c:pt>
                <c:pt idx="1">
                  <c:v>1.3315043096802499</c:v>
                </c:pt>
                <c:pt idx="2">
                  <c:v>1.3487135510574773</c:v>
                </c:pt>
                <c:pt idx="3">
                  <c:v>1.5404662643464055</c:v>
                </c:pt>
                <c:pt idx="4">
                  <c:v>1.3169322848404859</c:v>
                </c:pt>
                <c:pt idx="5">
                  <c:v>1.2011821780117751</c:v>
                </c:pt>
                <c:pt idx="6">
                  <c:v>1.2143198988722843</c:v>
                </c:pt>
                <c:pt idx="7">
                  <c:v>1.5386096774962126</c:v>
                </c:pt>
                <c:pt idx="8">
                  <c:v>1.4408055837792078</c:v>
                </c:pt>
                <c:pt idx="9">
                  <c:v>1.1424475575738406</c:v>
                </c:pt>
                <c:pt idx="10">
                  <c:v>0.94553790050052311</c:v>
                </c:pt>
                <c:pt idx="11">
                  <c:v>0.68662765790323865</c:v>
                </c:pt>
                <c:pt idx="12">
                  <c:v>0.59786033491277846</c:v>
                </c:pt>
                <c:pt idx="13">
                  <c:v>5.9952101427709907</c:v>
                </c:pt>
                <c:pt idx="14">
                  <c:v>1.6366007317354963</c:v>
                </c:pt>
                <c:pt idx="15">
                  <c:v>0.8838859665097486</c:v>
                </c:pt>
                <c:pt idx="16">
                  <c:v>1.0281806894972876</c:v>
                </c:pt>
                <c:pt idx="17">
                  <c:v>0.81804964117480783</c:v>
                </c:pt>
                <c:pt idx="18">
                  <c:v>0.76568018307797348</c:v>
                </c:pt>
                <c:pt idx="19">
                  <c:v>0.73586352689702372</c:v>
                </c:pt>
                <c:pt idx="20">
                  <c:v>0.29667316941699545</c:v>
                </c:pt>
                <c:pt idx="21">
                  <c:v>1.4766435984096047</c:v>
                </c:pt>
                <c:pt idx="22">
                  <c:v>1.2366958939061745</c:v>
                </c:pt>
                <c:pt idx="23">
                  <c:v>1.3788689343098468</c:v>
                </c:pt>
                <c:pt idx="24">
                  <c:v>1.4113818954412047</c:v>
                </c:pt>
                <c:pt idx="25">
                  <c:v>1.126304005130238</c:v>
                </c:pt>
                <c:pt idx="26">
                  <c:v>1.0327186946053812</c:v>
                </c:pt>
                <c:pt idx="27">
                  <c:v>1.1095318187272003</c:v>
                </c:pt>
                <c:pt idx="28">
                  <c:v>1.0416622142493288</c:v>
                </c:pt>
                <c:pt idx="29">
                  <c:v>0.82761683254733442</c:v>
                </c:pt>
                <c:pt idx="30">
                  <c:v>0.96159778255547257</c:v>
                </c:pt>
                <c:pt idx="31">
                  <c:v>1.0302188162818187</c:v>
                </c:pt>
                <c:pt idx="32">
                  <c:v>1.087828659373183</c:v>
                </c:pt>
                <c:pt idx="33">
                  <c:v>2.2157390423124474</c:v>
                </c:pt>
                <c:pt idx="34">
                  <c:v>3.3307129786596477</c:v>
                </c:pt>
                <c:pt idx="35">
                  <c:v>2.917591940990532</c:v>
                </c:pt>
                <c:pt idx="36">
                  <c:v>6.0077780889065595</c:v>
                </c:pt>
                <c:pt idx="37">
                  <c:v>4.0047382985792757</c:v>
                </c:pt>
                <c:pt idx="38">
                  <c:v>2.0405470875178264</c:v>
                </c:pt>
                <c:pt idx="39">
                  <c:v>1.2131901592948582</c:v>
                </c:pt>
                <c:pt idx="40">
                  <c:v>1.2760845891011907</c:v>
                </c:pt>
                <c:pt idx="41">
                  <c:v>1.3993637605178972</c:v>
                </c:pt>
                <c:pt idx="42">
                  <c:v>1.4594390900847214</c:v>
                </c:pt>
                <c:pt idx="43">
                  <c:v>1.4457856060922862</c:v>
                </c:pt>
                <c:pt idx="44">
                  <c:v>2.3525979517945879</c:v>
                </c:pt>
                <c:pt idx="45">
                  <c:v>1.4543755119722461</c:v>
                </c:pt>
                <c:pt idx="46">
                  <c:v>1.3834657986523735</c:v>
                </c:pt>
                <c:pt idx="47">
                  <c:v>1.4135918668768133</c:v>
                </c:pt>
                <c:pt idx="48">
                  <c:v>1.402713281403327</c:v>
                </c:pt>
                <c:pt idx="49">
                  <c:v>1.4219607641542802</c:v>
                </c:pt>
                <c:pt idx="50">
                  <c:v>1.2711192243021077</c:v>
                </c:pt>
                <c:pt idx="51">
                  <c:v>1.2794439198590764</c:v>
                </c:pt>
                <c:pt idx="52">
                  <c:v>1.5143280462500306</c:v>
                </c:pt>
                <c:pt idx="53">
                  <c:v>1.8175237943237808</c:v>
                </c:pt>
                <c:pt idx="54">
                  <c:v>1.7766959475078494</c:v>
                </c:pt>
                <c:pt idx="55">
                  <c:v>1.6292383203892093</c:v>
                </c:pt>
                <c:pt idx="56">
                  <c:v>1.6238211285127457</c:v>
                </c:pt>
                <c:pt idx="57">
                  <c:v>1.5828606765353188</c:v>
                </c:pt>
                <c:pt idx="58">
                  <c:v>1.5282025388449585</c:v>
                </c:pt>
                <c:pt idx="59">
                  <c:v>1.5583728087898963</c:v>
                </c:pt>
                <c:pt idx="60">
                  <c:v>1.6839848615205673</c:v>
                </c:pt>
                <c:pt idx="61">
                  <c:v>1.6949960521555487</c:v>
                </c:pt>
                <c:pt idx="62">
                  <c:v>1.7141993331860033</c:v>
                </c:pt>
                <c:pt idx="63">
                  <c:v>1.8425420827151855</c:v>
                </c:pt>
                <c:pt idx="64">
                  <c:v>1.8070872260552797</c:v>
                </c:pt>
                <c:pt idx="65">
                  <c:v>1.8016700341788161</c:v>
                </c:pt>
                <c:pt idx="66">
                  <c:v>1.6733272846495737</c:v>
                </c:pt>
                <c:pt idx="67">
                  <c:v>1.6842500718435582</c:v>
                </c:pt>
                <c:pt idx="68">
                  <c:v>1.8100389314562835</c:v>
                </c:pt>
                <c:pt idx="69">
                  <c:v>1.8845633759845766</c:v>
                </c:pt>
                <c:pt idx="70">
                  <c:v>1.7616820200523562</c:v>
                </c:pt>
                <c:pt idx="71">
                  <c:v>1.8681349934731315</c:v>
                </c:pt>
                <c:pt idx="72">
                  <c:v>2.0429879920176996</c:v>
                </c:pt>
                <c:pt idx="73">
                  <c:v>2.0429879920176996</c:v>
                </c:pt>
                <c:pt idx="74">
                  <c:v>4.5009245227052297</c:v>
                </c:pt>
                <c:pt idx="75">
                  <c:v>10.648032428157389</c:v>
                </c:pt>
                <c:pt idx="76">
                  <c:v>13.160361886212346</c:v>
                </c:pt>
                <c:pt idx="77">
                  <c:v>8.6080251128007959</c:v>
                </c:pt>
                <c:pt idx="78">
                  <c:v>7.5867003084438016</c:v>
                </c:pt>
                <c:pt idx="79">
                  <c:v>8.9554866320169637</c:v>
                </c:pt>
                <c:pt idx="80">
                  <c:v>5.6622662930339231</c:v>
                </c:pt>
                <c:pt idx="81">
                  <c:v>3.0684137465086576</c:v>
                </c:pt>
                <c:pt idx="82">
                  <c:v>8.164424393143312</c:v>
                </c:pt>
                <c:pt idx="83">
                  <c:v>4.3144071175905969</c:v>
                </c:pt>
                <c:pt idx="84">
                  <c:v>8.9695477413663411</c:v>
                </c:pt>
                <c:pt idx="85">
                  <c:v>6.7056232885332756</c:v>
                </c:pt>
                <c:pt idx="86">
                  <c:v>10.638975923096737</c:v>
                </c:pt>
                <c:pt idx="87">
                  <c:v>14.633941137572133</c:v>
                </c:pt>
                <c:pt idx="88">
                  <c:v>19.262560614459463</c:v>
                </c:pt>
                <c:pt idx="89">
                  <c:v>18.904839333856785</c:v>
                </c:pt>
                <c:pt idx="90">
                  <c:v>14.382849637272226</c:v>
                </c:pt>
                <c:pt idx="91">
                  <c:v>14.910758153791422</c:v>
                </c:pt>
                <c:pt idx="92">
                  <c:v>14.378493286687728</c:v>
                </c:pt>
                <c:pt idx="93">
                  <c:v>14.952028017812337</c:v>
                </c:pt>
                <c:pt idx="94">
                  <c:v>24.116865297643141</c:v>
                </c:pt>
                <c:pt idx="95">
                  <c:v>25.545329135298708</c:v>
                </c:pt>
                <c:pt idx="96">
                  <c:v>20.051078773288992</c:v>
                </c:pt>
                <c:pt idx="97">
                  <c:v>18.712506921381205</c:v>
                </c:pt>
                <c:pt idx="98">
                  <c:v>18.444854433408356</c:v>
                </c:pt>
                <c:pt idx="99">
                  <c:v>11.017756956990803</c:v>
                </c:pt>
                <c:pt idx="100">
                  <c:v>55.890212023365336</c:v>
                </c:pt>
                <c:pt idx="101">
                  <c:v>53.20677690313579</c:v>
                </c:pt>
                <c:pt idx="102">
                  <c:v>29.411661807946221</c:v>
                </c:pt>
                <c:pt idx="103">
                  <c:v>14.177192772592489</c:v>
                </c:pt>
                <c:pt idx="104">
                  <c:v>6.4957868801510354</c:v>
                </c:pt>
                <c:pt idx="105">
                  <c:v>3.7900199666080305</c:v>
                </c:pt>
                <c:pt idx="106">
                  <c:v>3.6562158234818862</c:v>
                </c:pt>
                <c:pt idx="107">
                  <c:v>3.6807036912273094</c:v>
                </c:pt>
                <c:pt idx="108">
                  <c:v>3.5330692572266753</c:v>
                </c:pt>
                <c:pt idx="109">
                  <c:v>3.3581720569616089</c:v>
                </c:pt>
                <c:pt idx="110">
                  <c:v>3.4182031848079353</c:v>
                </c:pt>
                <c:pt idx="111">
                  <c:v>3.1942860473315244</c:v>
                </c:pt>
                <c:pt idx="112">
                  <c:v>3.2381540029893956</c:v>
                </c:pt>
                <c:pt idx="113">
                  <c:v>2.9111776146981381</c:v>
                </c:pt>
                <c:pt idx="114">
                  <c:v>3.0758592552972566</c:v>
                </c:pt>
                <c:pt idx="115">
                  <c:v>2.7215758990210674</c:v>
                </c:pt>
                <c:pt idx="116">
                  <c:v>2.7029914420775922</c:v>
                </c:pt>
                <c:pt idx="117">
                  <c:v>2.8491082454780248</c:v>
                </c:pt>
                <c:pt idx="118">
                  <c:v>2.852501968084014</c:v>
                </c:pt>
                <c:pt idx="119">
                  <c:v>2.8313194195035227</c:v>
                </c:pt>
                <c:pt idx="120">
                  <c:v>3.1596660611302338</c:v>
                </c:pt>
                <c:pt idx="121">
                  <c:v>2.9940659942731025</c:v>
                </c:pt>
                <c:pt idx="122">
                  <c:v>2.9702411523350967</c:v>
                </c:pt>
                <c:pt idx="123">
                  <c:v>3.7272629896047937</c:v>
                </c:pt>
                <c:pt idx="124">
                  <c:v>3.4955515772173356</c:v>
                </c:pt>
                <c:pt idx="125">
                  <c:v>2.7669859526655305</c:v>
                </c:pt>
                <c:pt idx="126">
                  <c:v>2.7946907361349487</c:v>
                </c:pt>
                <c:pt idx="127">
                  <c:v>2.795353761942426</c:v>
                </c:pt>
                <c:pt idx="128">
                  <c:v>2.6706257436217253</c:v>
                </c:pt>
                <c:pt idx="129">
                  <c:v>2.8190116068708329</c:v>
                </c:pt>
                <c:pt idx="130">
                  <c:v>2.7052063757441172</c:v>
                </c:pt>
                <c:pt idx="131">
                  <c:v>2.9079851663605942</c:v>
                </c:pt>
                <c:pt idx="132">
                  <c:v>2.7831245428783382</c:v>
                </c:pt>
                <c:pt idx="133">
                  <c:v>2.887686652190073</c:v>
                </c:pt>
                <c:pt idx="134">
                  <c:v>2.9948468531388239</c:v>
                </c:pt>
                <c:pt idx="135">
                  <c:v>2.8045379099337175</c:v>
                </c:pt>
                <c:pt idx="136">
                  <c:v>3.1057985921779898</c:v>
                </c:pt>
                <c:pt idx="137">
                  <c:v>3.2919820032734237</c:v>
                </c:pt>
                <c:pt idx="138">
                  <c:v>2.9569903314686874</c:v>
                </c:pt>
                <c:pt idx="139">
                  <c:v>2.9878678289416012</c:v>
                </c:pt>
                <c:pt idx="140">
                  <c:v>2.9886634599105744</c:v>
                </c:pt>
                <c:pt idx="141">
                  <c:v>3.0332386430964218</c:v>
                </c:pt>
                <c:pt idx="142">
                  <c:v>3.0067715078009618</c:v>
                </c:pt>
                <c:pt idx="143">
                  <c:v>2.9419420121650912</c:v>
                </c:pt>
                <c:pt idx="144">
                  <c:v>3.0137357598949333</c:v>
                </c:pt>
                <c:pt idx="145">
                  <c:v>3.1100615770906361</c:v>
                </c:pt>
                <c:pt idx="146">
                  <c:v>3.3625233307259963</c:v>
                </c:pt>
                <c:pt idx="147">
                  <c:v>3.1368037325815434</c:v>
                </c:pt>
                <c:pt idx="148">
                  <c:v>3.1320937682329948</c:v>
                </c:pt>
                <c:pt idx="149">
                  <c:v>3.067441079479118</c:v>
                </c:pt>
                <c:pt idx="150">
                  <c:v>2.9642934252233952</c:v>
                </c:pt>
                <c:pt idx="151">
                  <c:v>2.8859872524770225</c:v>
                </c:pt>
                <c:pt idx="152">
                  <c:v>3.2280315798166677</c:v>
                </c:pt>
                <c:pt idx="153">
                  <c:v>3.0948904624980007</c:v>
                </c:pt>
                <c:pt idx="154">
                  <c:v>3.1339158486458896</c:v>
                </c:pt>
                <c:pt idx="155">
                  <c:v>3.1701221345542696</c:v>
                </c:pt>
                <c:pt idx="156">
                  <c:v>3.159862373167762</c:v>
                </c:pt>
                <c:pt idx="157">
                  <c:v>3.2714181641906555</c:v>
                </c:pt>
                <c:pt idx="158">
                  <c:v>3.4826984572460962</c:v>
                </c:pt>
                <c:pt idx="159">
                  <c:v>3.6337708155732176</c:v>
                </c:pt>
                <c:pt idx="160">
                  <c:v>3.2934061536125157</c:v>
                </c:pt>
                <c:pt idx="161">
                  <c:v>3.2861865010680091</c:v>
                </c:pt>
                <c:pt idx="162">
                  <c:v>3.2652249610900101</c:v>
                </c:pt>
                <c:pt idx="163">
                  <c:v>3.3290034253063125</c:v>
                </c:pt>
                <c:pt idx="164">
                  <c:v>3.4827622787114461</c:v>
                </c:pt>
                <c:pt idx="165">
                  <c:v>3.3279523938868043</c:v>
                </c:pt>
                <c:pt idx="166">
                  <c:v>3.3943289497401223</c:v>
                </c:pt>
                <c:pt idx="167">
                  <c:v>3.3187976755127595</c:v>
                </c:pt>
                <c:pt idx="168">
                  <c:v>3.3442579811091497</c:v>
                </c:pt>
                <c:pt idx="169">
                  <c:v>3.1787021159725168</c:v>
                </c:pt>
                <c:pt idx="170">
                  <c:v>3.2478093686243468</c:v>
                </c:pt>
                <c:pt idx="171">
                  <c:v>3.4891273264632297</c:v>
                </c:pt>
                <c:pt idx="172">
                  <c:v>3.59413145297995</c:v>
                </c:pt>
                <c:pt idx="173">
                  <c:v>3.5624239326899603</c:v>
                </c:pt>
                <c:pt idx="174">
                  <c:v>3.6728452510831437</c:v>
                </c:pt>
                <c:pt idx="175">
                  <c:v>3.7176856445920428</c:v>
                </c:pt>
                <c:pt idx="176">
                  <c:v>3.8035306917988065</c:v>
                </c:pt>
                <c:pt idx="177">
                  <c:v>3.8169483950854981</c:v>
                </c:pt>
                <c:pt idx="178">
                  <c:v>3.8401200210884219</c:v>
                </c:pt>
                <c:pt idx="179">
                  <c:v>3.8714837374867588</c:v>
                </c:pt>
                <c:pt idx="180">
                  <c:v>3.9299776149880929</c:v>
                </c:pt>
                <c:pt idx="181">
                  <c:v>3.871449345638716</c:v>
                </c:pt>
                <c:pt idx="182">
                  <c:v>3.9545194943264708</c:v>
                </c:pt>
                <c:pt idx="183">
                  <c:v>4.0786827001530863</c:v>
                </c:pt>
                <c:pt idx="184">
                  <c:v>4.2028901077002612</c:v>
                </c:pt>
                <c:pt idx="185">
                  <c:v>4.1496464250658516</c:v>
                </c:pt>
                <c:pt idx="186">
                  <c:v>3.9733887813377282</c:v>
                </c:pt>
                <c:pt idx="187">
                  <c:v>3.9091781097888365</c:v>
                </c:pt>
                <c:pt idx="188">
                  <c:v>4.2546603614549685</c:v>
                </c:pt>
                <c:pt idx="189">
                  <c:v>4.1140785829893032</c:v>
                </c:pt>
                <c:pt idx="190">
                  <c:v>4.1565418934636176</c:v>
                </c:pt>
                <c:pt idx="191">
                  <c:v>4.2672284221797927</c:v>
                </c:pt>
                <c:pt idx="192">
                  <c:v>4.1730242875680181</c:v>
                </c:pt>
                <c:pt idx="193">
                  <c:v>4.0433652962962761</c:v>
                </c:pt>
                <c:pt idx="194">
                  <c:v>4.2139503476972804</c:v>
                </c:pt>
                <c:pt idx="195">
                  <c:v>4.2669828316016529</c:v>
                </c:pt>
                <c:pt idx="196">
                  <c:v>4.2462765774849931</c:v>
                </c:pt>
                <c:pt idx="197">
                  <c:v>4.2450045374629326</c:v>
                </c:pt>
                <c:pt idx="198">
                  <c:v>4.3610198546146339</c:v>
                </c:pt>
                <c:pt idx="199">
                  <c:v>4.389785479376016</c:v>
                </c:pt>
                <c:pt idx="200">
                  <c:v>4.3911557327114696</c:v>
                </c:pt>
                <c:pt idx="201">
                  <c:v>4.7476933767330207</c:v>
                </c:pt>
                <c:pt idx="202">
                  <c:v>5.1258113848195501</c:v>
                </c:pt>
                <c:pt idx="203">
                  <c:v>4.4145581771892202</c:v>
                </c:pt>
                <c:pt idx="204">
                  <c:v>4.3202214374159498</c:v>
                </c:pt>
                <c:pt idx="205">
                  <c:v>4.3109341138804096</c:v>
                </c:pt>
                <c:pt idx="206">
                  <c:v>4.3696047982637385</c:v>
                </c:pt>
                <c:pt idx="207">
                  <c:v>4.2700718752164359</c:v>
                </c:pt>
                <c:pt idx="208">
                  <c:v>4.3723895066551437</c:v>
                </c:pt>
                <c:pt idx="209">
                  <c:v>4.4505728841124164</c:v>
                </c:pt>
                <c:pt idx="210">
                  <c:v>4.5559306243930635</c:v>
                </c:pt>
                <c:pt idx="211">
                  <c:v>4.5631158850895277</c:v>
                </c:pt>
                <c:pt idx="212">
                  <c:v>4.5592457534304511</c:v>
                </c:pt>
                <c:pt idx="213">
                  <c:v>4.5909630835928361</c:v>
                </c:pt>
                <c:pt idx="214">
                  <c:v>4.5487747933139069</c:v>
                </c:pt>
                <c:pt idx="215">
                  <c:v>4.6214967771741575</c:v>
                </c:pt>
                <c:pt idx="216">
                  <c:v>4.6007119294888961</c:v>
                </c:pt>
                <c:pt idx="217">
                  <c:v>4.7091097786116043</c:v>
                </c:pt>
                <c:pt idx="218">
                  <c:v>4.6946262718020328</c:v>
                </c:pt>
                <c:pt idx="219">
                  <c:v>4.7181957132894441</c:v>
                </c:pt>
                <c:pt idx="220">
                  <c:v>4.8045711811421894</c:v>
                </c:pt>
                <c:pt idx="221">
                  <c:v>4.8170410285536214</c:v>
                </c:pt>
                <c:pt idx="222">
                  <c:v>4.867917438025902</c:v>
                </c:pt>
                <c:pt idx="223">
                  <c:v>4.7986431883645357</c:v>
                </c:pt>
                <c:pt idx="224">
                  <c:v>4.7812521778745189</c:v>
                </c:pt>
                <c:pt idx="225">
                  <c:v>4.8593913536112918</c:v>
                </c:pt>
                <c:pt idx="226">
                  <c:v>4.8857798953381506</c:v>
                </c:pt>
                <c:pt idx="227">
                  <c:v>4.9585460809189597</c:v>
                </c:pt>
                <c:pt idx="228">
                  <c:v>4.9987207117997485</c:v>
                </c:pt>
                <c:pt idx="229">
                  <c:v>5.0690656126255353</c:v>
                </c:pt>
                <c:pt idx="230">
                  <c:v>5.1804593688696867</c:v>
                </c:pt>
                <c:pt idx="231">
                  <c:v>5.2208550083530287</c:v>
                </c:pt>
                <c:pt idx="232">
                  <c:v>5.3048975948917496</c:v>
                </c:pt>
                <c:pt idx="233">
                  <c:v>5.3617658186070356</c:v>
                </c:pt>
                <c:pt idx="234">
                  <c:v>5.4406122218717847</c:v>
                </c:pt>
                <c:pt idx="235">
                  <c:v>5.6040218224488427</c:v>
                </c:pt>
                <c:pt idx="236">
                  <c:v>5.7482575716126316</c:v>
                </c:pt>
                <c:pt idx="237">
                  <c:v>5.7785260548709632</c:v>
                </c:pt>
                <c:pt idx="238">
                  <c:v>5.7869047620208844</c:v>
                </c:pt>
                <c:pt idx="239">
                  <c:v>5.8445244149846456</c:v>
                </c:pt>
                <c:pt idx="240">
                  <c:v>5.8281058423455958</c:v>
                </c:pt>
                <c:pt idx="241">
                  <c:v>5.8800430931099017</c:v>
                </c:pt>
                <c:pt idx="242">
                  <c:v>5.8227966736549206</c:v>
                </c:pt>
                <c:pt idx="243">
                  <c:v>5.8553980382272757</c:v>
                </c:pt>
                <c:pt idx="244">
                  <c:v>5.7870962264168142</c:v>
                </c:pt>
                <c:pt idx="245">
                  <c:v>5.7321384865554199</c:v>
                </c:pt>
                <c:pt idx="246">
                  <c:v>5.5051026466683473</c:v>
                </c:pt>
                <c:pt idx="247">
                  <c:v>5.4201514437440075</c:v>
                </c:pt>
                <c:pt idx="248">
                  <c:v>5.3706108957590777</c:v>
                </c:pt>
                <c:pt idx="249">
                  <c:v>5.4304750265958051</c:v>
                </c:pt>
                <c:pt idx="250">
                  <c:v>5.4465596052157181</c:v>
                </c:pt>
                <c:pt idx="251">
                  <c:v>5.5282693104404146</c:v>
                </c:pt>
                <c:pt idx="252">
                  <c:v>5.5553208779748093</c:v>
                </c:pt>
                <c:pt idx="253">
                  <c:v>5.7436161617817767</c:v>
                </c:pt>
                <c:pt idx="254">
                  <c:v>5.8117165847344765</c:v>
                </c:pt>
                <c:pt idx="255">
                  <c:v>5.9425346306116351</c:v>
                </c:pt>
                <c:pt idx="256">
                  <c:v>6.0666339003836445</c:v>
                </c:pt>
                <c:pt idx="257">
                  <c:v>6.04484233758863</c:v>
                </c:pt>
                <c:pt idx="258">
                  <c:v>6.0666535201284963</c:v>
                </c:pt>
                <c:pt idx="259">
                  <c:v>6.0888625181528484</c:v>
                </c:pt>
                <c:pt idx="260">
                  <c:v>6.0425830876123507</c:v>
                </c:pt>
                <c:pt idx="261">
                  <c:v>6.105575730732137</c:v>
                </c:pt>
                <c:pt idx="262">
                  <c:v>6.0700864822241281</c:v>
                </c:pt>
                <c:pt idx="263">
                  <c:v>5.9718354090712822</c:v>
                </c:pt>
                <c:pt idx="264">
                  <c:v>6.0486583430654965</c:v>
                </c:pt>
                <c:pt idx="265">
                  <c:v>6.1141606743812389</c:v>
                </c:pt>
                <c:pt idx="266">
                  <c:v>6.1633230266265349</c:v>
                </c:pt>
                <c:pt idx="267">
                  <c:v>6.1987876931588364</c:v>
                </c:pt>
                <c:pt idx="268">
                  <c:v>6.1440509618999357</c:v>
                </c:pt>
                <c:pt idx="269">
                  <c:v>6.1059636217549107</c:v>
                </c:pt>
                <c:pt idx="270">
                  <c:v>6.24810227031048</c:v>
                </c:pt>
                <c:pt idx="271">
                  <c:v>6.2807920383238312</c:v>
                </c:pt>
                <c:pt idx="272">
                  <c:v>6.2319587178668163</c:v>
                </c:pt>
                <c:pt idx="273">
                  <c:v>6.2129862553113098</c:v>
                </c:pt>
                <c:pt idx="274">
                  <c:v>6.3061933700964721</c:v>
                </c:pt>
                <c:pt idx="275">
                  <c:v>6.3284465698413221</c:v>
                </c:pt>
                <c:pt idx="276">
                  <c:v>6.4415494210816631</c:v>
                </c:pt>
                <c:pt idx="277">
                  <c:v>6.3769949456411785</c:v>
                </c:pt>
                <c:pt idx="278">
                  <c:v>6.5248601981167607</c:v>
                </c:pt>
                <c:pt idx="279">
                  <c:v>6.7628384449425489</c:v>
                </c:pt>
                <c:pt idx="280">
                  <c:v>6.8529170474447731</c:v>
                </c:pt>
                <c:pt idx="281">
                  <c:v>13.655755608171724</c:v>
                </c:pt>
                <c:pt idx="282">
                  <c:v>20.304216491406621</c:v>
                </c:pt>
                <c:pt idx="283">
                  <c:v>8.3963451708324666</c:v>
                </c:pt>
                <c:pt idx="284">
                  <c:v>6.1155159264348695</c:v>
                </c:pt>
                <c:pt idx="285">
                  <c:v>5.4758796596523878</c:v>
                </c:pt>
                <c:pt idx="286">
                  <c:v>5.5092766551936547</c:v>
                </c:pt>
                <c:pt idx="287">
                  <c:v>5.7344412507164799</c:v>
                </c:pt>
                <c:pt idx="288">
                  <c:v>7.4881870391811027</c:v>
                </c:pt>
                <c:pt idx="289">
                  <c:v>10.048726031375182</c:v>
                </c:pt>
                <c:pt idx="290">
                  <c:v>10.657381625140562</c:v>
                </c:pt>
                <c:pt idx="291">
                  <c:v>11.147531833303074</c:v>
                </c:pt>
                <c:pt idx="292">
                  <c:v>11.520173675689328</c:v>
                </c:pt>
                <c:pt idx="293">
                  <c:v>12.214075112319344</c:v>
                </c:pt>
                <c:pt idx="294">
                  <c:v>13.034639633099539</c:v>
                </c:pt>
                <c:pt idx="295">
                  <c:v>14.220066493458313</c:v>
                </c:pt>
                <c:pt idx="296">
                  <c:v>15.570847715506765</c:v>
                </c:pt>
                <c:pt idx="297">
                  <c:v>15.793266842127888</c:v>
                </c:pt>
                <c:pt idx="298">
                  <c:v>16.234313557279599</c:v>
                </c:pt>
                <c:pt idx="299">
                  <c:v>17.883413680632966</c:v>
                </c:pt>
                <c:pt idx="300">
                  <c:v>20.053232097578334</c:v>
                </c:pt>
                <c:pt idx="301">
                  <c:v>21.204132337407675</c:v>
                </c:pt>
                <c:pt idx="302">
                  <c:v>21.66062022511661</c:v>
                </c:pt>
                <c:pt idx="303">
                  <c:v>21.574858619119986</c:v>
                </c:pt>
                <c:pt idx="304">
                  <c:v>22.439212387400254</c:v>
                </c:pt>
                <c:pt idx="305">
                  <c:v>23.534349446526768</c:v>
                </c:pt>
                <c:pt idx="306">
                  <c:v>24.814245537231056</c:v>
                </c:pt>
                <c:pt idx="307">
                  <c:v>23.997438048103973</c:v>
                </c:pt>
                <c:pt idx="308">
                  <c:v>23.714246059671193</c:v>
                </c:pt>
                <c:pt idx="309">
                  <c:v>23.984187227237566</c:v>
                </c:pt>
                <c:pt idx="310">
                  <c:v>22.244890553734407</c:v>
                </c:pt>
                <c:pt idx="311">
                  <c:v>20.631824757048967</c:v>
                </c:pt>
                <c:pt idx="312">
                  <c:v>20.116032474177217</c:v>
                </c:pt>
                <c:pt idx="313">
                  <c:v>20.297736739399049</c:v>
                </c:pt>
                <c:pt idx="314">
                  <c:v>19.216955429562091</c:v>
                </c:pt>
                <c:pt idx="315">
                  <c:v>18.389441314201918</c:v>
                </c:pt>
                <c:pt idx="316">
                  <c:v>18.588359668442521</c:v>
                </c:pt>
                <c:pt idx="317">
                  <c:v>19.102315098798186</c:v>
                </c:pt>
                <c:pt idx="318">
                  <c:v>18.601934558866414</c:v>
                </c:pt>
                <c:pt idx="319">
                  <c:v>18.094997392197619</c:v>
                </c:pt>
                <c:pt idx="320">
                  <c:v>17.974625724461415</c:v>
                </c:pt>
                <c:pt idx="321">
                  <c:v>17.581901414276274</c:v>
                </c:pt>
                <c:pt idx="322">
                  <c:v>17.938085444533836</c:v>
                </c:pt>
                <c:pt idx="323">
                  <c:v>18.436850140552011</c:v>
                </c:pt>
                <c:pt idx="324">
                  <c:v>19.949415538570047</c:v>
                </c:pt>
                <c:pt idx="325">
                  <c:v>19.135510705481813</c:v>
                </c:pt>
                <c:pt idx="326">
                  <c:v>19.134052048705364</c:v>
                </c:pt>
                <c:pt idx="327">
                  <c:v>17.996854342230556</c:v>
                </c:pt>
                <c:pt idx="328">
                  <c:v>17.659485587391355</c:v>
                </c:pt>
                <c:pt idx="329">
                  <c:v>17.676179180225791</c:v>
                </c:pt>
                <c:pt idx="330">
                  <c:v>18.00439321669101</c:v>
                </c:pt>
                <c:pt idx="331">
                  <c:v>18.904206918451298</c:v>
                </c:pt>
                <c:pt idx="332">
                  <c:v>19.581650542952559</c:v>
                </c:pt>
                <c:pt idx="333">
                  <c:v>18.897173882661182</c:v>
                </c:pt>
                <c:pt idx="334">
                  <c:v>18.637590689794703</c:v>
                </c:pt>
                <c:pt idx="335">
                  <c:v>18.17968811785131</c:v>
                </c:pt>
                <c:pt idx="336">
                  <c:v>18.122706908719316</c:v>
                </c:pt>
                <c:pt idx="337">
                  <c:v>18.010306322776096</c:v>
                </c:pt>
                <c:pt idx="338">
                  <c:v>17.471661635817366</c:v>
                </c:pt>
                <c:pt idx="339">
                  <c:v>18.663748298457417</c:v>
                </c:pt>
                <c:pt idx="340">
                  <c:v>21.024789237224304</c:v>
                </c:pt>
                <c:pt idx="341">
                  <c:v>23.224679710801155</c:v>
                </c:pt>
                <c:pt idx="342">
                  <c:v>24.487695706505932</c:v>
                </c:pt>
                <c:pt idx="343">
                  <c:v>23.285555518978555</c:v>
                </c:pt>
                <c:pt idx="344">
                  <c:v>20.727432849308641</c:v>
                </c:pt>
                <c:pt idx="345">
                  <c:v>17.696934025347467</c:v>
                </c:pt>
                <c:pt idx="346">
                  <c:v>16.396090937589861</c:v>
                </c:pt>
                <c:pt idx="347">
                  <c:v>19.520857717628221</c:v>
                </c:pt>
                <c:pt idx="348">
                  <c:v>21.883298453937059</c:v>
                </c:pt>
                <c:pt idx="349">
                  <c:v>17.635242851866991</c:v>
                </c:pt>
                <c:pt idx="350">
                  <c:v>19.32036760660521</c:v>
                </c:pt>
                <c:pt idx="351">
                  <c:v>18.997889983932399</c:v>
                </c:pt>
                <c:pt idx="352">
                  <c:v>19.98993836262688</c:v>
                </c:pt>
                <c:pt idx="353">
                  <c:v>18.898975884972078</c:v>
                </c:pt>
                <c:pt idx="354">
                  <c:v>22.78978661549262</c:v>
                </c:pt>
                <c:pt idx="355">
                  <c:v>28.158660705477406</c:v>
                </c:pt>
                <c:pt idx="356">
                  <c:v>23.125667169348866</c:v>
                </c:pt>
                <c:pt idx="357">
                  <c:v>22.40373168828264</c:v>
                </c:pt>
                <c:pt idx="358">
                  <c:v>22.816528541804953</c:v>
                </c:pt>
                <c:pt idx="359">
                  <c:v>21.806922155610856</c:v>
                </c:pt>
                <c:pt idx="360">
                  <c:v>22.487405888954125</c:v>
                </c:pt>
                <c:pt idx="361">
                  <c:v>25.309482759589002</c:v>
                </c:pt>
                <c:pt idx="362">
                  <c:v>25.201634950857134</c:v>
                </c:pt>
                <c:pt idx="363">
                  <c:v>27.342840082536711</c:v>
                </c:pt>
                <c:pt idx="364">
                  <c:v>32.424018570828729</c:v>
                </c:pt>
                <c:pt idx="365">
                  <c:v>23.760897692416986</c:v>
                </c:pt>
                <c:pt idx="366">
                  <c:v>23.402518233648429</c:v>
                </c:pt>
                <c:pt idx="367">
                  <c:v>22.880262345943674</c:v>
                </c:pt>
                <c:pt idx="368">
                  <c:v>23.232900199510393</c:v>
                </c:pt>
                <c:pt idx="369">
                  <c:v>23.290475650753653</c:v>
                </c:pt>
                <c:pt idx="370">
                  <c:v>22.497203325855139</c:v>
                </c:pt>
                <c:pt idx="371">
                  <c:v>21.148911943079284</c:v>
                </c:pt>
                <c:pt idx="372">
                  <c:v>21.730825381353753</c:v>
                </c:pt>
                <c:pt idx="373">
                  <c:v>21.891371679970803</c:v>
                </c:pt>
                <c:pt idx="374">
                  <c:v>22.11816192927968</c:v>
                </c:pt>
                <c:pt idx="375">
                  <c:v>24.120106257288381</c:v>
                </c:pt>
                <c:pt idx="376">
                  <c:v>27.587280788302767</c:v>
                </c:pt>
                <c:pt idx="377">
                  <c:v>45.709275128603487</c:v>
                </c:pt>
                <c:pt idx="378">
                  <c:v>28.261285651460696</c:v>
                </c:pt>
                <c:pt idx="379">
                  <c:v>23.484540330237877</c:v>
                </c:pt>
                <c:pt idx="380">
                  <c:v>21.422137285513223</c:v>
                </c:pt>
                <c:pt idx="381">
                  <c:v>23.98083942519122</c:v>
                </c:pt>
                <c:pt idx="382">
                  <c:v>23.78913564667501</c:v>
                </c:pt>
                <c:pt idx="383">
                  <c:v>20.178820485047588</c:v>
                </c:pt>
                <c:pt idx="384">
                  <c:v>19.989493789565902</c:v>
                </c:pt>
                <c:pt idx="385">
                  <c:v>21.72975309104757</c:v>
                </c:pt>
                <c:pt idx="386">
                  <c:v>20.489540335478541</c:v>
                </c:pt>
                <c:pt idx="387">
                  <c:v>20.301195887720215</c:v>
                </c:pt>
                <c:pt idx="388">
                  <c:v>21.69474509923425</c:v>
                </c:pt>
                <c:pt idx="389">
                  <c:v>22.202531908464913</c:v>
                </c:pt>
                <c:pt idx="390">
                  <c:v>22.359252277143387</c:v>
                </c:pt>
                <c:pt idx="391">
                  <c:v>21.509971180963909</c:v>
                </c:pt>
                <c:pt idx="392">
                  <c:v>21.938390976156239</c:v>
                </c:pt>
                <c:pt idx="393">
                  <c:v>22.030802459972488</c:v>
                </c:pt>
                <c:pt idx="394">
                  <c:v>20.42556025322596</c:v>
                </c:pt>
                <c:pt idx="395">
                  <c:v>19.228685032668821</c:v>
                </c:pt>
                <c:pt idx="396">
                  <c:v>18.651456976767129</c:v>
                </c:pt>
                <c:pt idx="397">
                  <c:v>18.182052147621661</c:v>
                </c:pt>
                <c:pt idx="398">
                  <c:v>17.593636094203056</c:v>
                </c:pt>
                <c:pt idx="399">
                  <c:v>17.862437826908863</c:v>
                </c:pt>
                <c:pt idx="400">
                  <c:v>18.008888624328431</c:v>
                </c:pt>
                <c:pt idx="401">
                  <c:v>17.803123736462908</c:v>
                </c:pt>
                <c:pt idx="402">
                  <c:v>17.082882807468135</c:v>
                </c:pt>
                <c:pt idx="403">
                  <c:v>16.797618300402775</c:v>
                </c:pt>
                <c:pt idx="404">
                  <c:v>17.53654189965442</c:v>
                </c:pt>
                <c:pt idx="405">
                  <c:v>16.796886490899091</c:v>
                </c:pt>
                <c:pt idx="406">
                  <c:v>16.498189508443794</c:v>
                </c:pt>
                <c:pt idx="407">
                  <c:v>15.933863507286123</c:v>
                </c:pt>
                <c:pt idx="408">
                  <c:v>15.986763386028937</c:v>
                </c:pt>
                <c:pt idx="409">
                  <c:v>16.866931789553782</c:v>
                </c:pt>
                <c:pt idx="410">
                  <c:v>17.85685848566434</c:v>
                </c:pt>
                <c:pt idx="411">
                  <c:v>18.016653355032918</c:v>
                </c:pt>
                <c:pt idx="412">
                  <c:v>17.063870990833664</c:v>
                </c:pt>
                <c:pt idx="413">
                  <c:v>17.048326642732132</c:v>
                </c:pt>
                <c:pt idx="414">
                  <c:v>16.206402651900195</c:v>
                </c:pt>
                <c:pt idx="415">
                  <c:v>15.440491306579503</c:v>
                </c:pt>
                <c:pt idx="416">
                  <c:v>14.873744020666811</c:v>
                </c:pt>
                <c:pt idx="417">
                  <c:v>14.746594717591091</c:v>
                </c:pt>
                <c:pt idx="418">
                  <c:v>14.541846469297028</c:v>
                </c:pt>
                <c:pt idx="419">
                  <c:v>14.687590039188622</c:v>
                </c:pt>
                <c:pt idx="420">
                  <c:v>14.691425778999596</c:v>
                </c:pt>
                <c:pt idx="421">
                  <c:v>13.572547319145276</c:v>
                </c:pt>
                <c:pt idx="422">
                  <c:v>13.606862740944617</c:v>
                </c:pt>
                <c:pt idx="423">
                  <c:v>13.438531977288973</c:v>
                </c:pt>
                <c:pt idx="424">
                  <c:v>13.79925897488555</c:v>
                </c:pt>
                <c:pt idx="425">
                  <c:v>13.472636200358277</c:v>
                </c:pt>
                <c:pt idx="426">
                  <c:v>13.596534195861965</c:v>
                </c:pt>
                <c:pt idx="427">
                  <c:v>13.578259150961976</c:v>
                </c:pt>
                <c:pt idx="428">
                  <c:v>13.743161800163531</c:v>
                </c:pt>
                <c:pt idx="429">
                  <c:v>13.605266516775815</c:v>
                </c:pt>
                <c:pt idx="430">
                  <c:v>13.644689718408193</c:v>
                </c:pt>
                <c:pt idx="431">
                  <c:v>13.724940766856495</c:v>
                </c:pt>
                <c:pt idx="432">
                  <c:v>13.674162570697549</c:v>
                </c:pt>
                <c:pt idx="433">
                  <c:v>13.896365650946972</c:v>
                </c:pt>
                <c:pt idx="434">
                  <c:v>14.235030913194624</c:v>
                </c:pt>
                <c:pt idx="435">
                  <c:v>14.283088222427457</c:v>
                </c:pt>
                <c:pt idx="436">
                  <c:v>14.568406741085768</c:v>
                </c:pt>
                <c:pt idx="437">
                  <c:v>16.449468829635652</c:v>
                </c:pt>
                <c:pt idx="438">
                  <c:v>20.929437232950882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38-4055-A093-2F6950CF7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1712"/>
        <c:axId val="195573632"/>
      </c:scatterChart>
      <c:valAx>
        <c:axId val="19557171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19565217391304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3632"/>
        <c:crosses val="autoZero"/>
        <c:crossBetween val="midCat"/>
      </c:valAx>
      <c:valAx>
        <c:axId val="195573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23913043478260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717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89473684210523E-2"/>
          <c:y val="7.383286873225936E-2"/>
          <c:w val="0.875"/>
          <c:h val="0.90445264197017716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'017C'!$Q$14:$Q$932</c:f>
              <c:numCache>
                <c:formatCode>0.0</c:formatCode>
                <c:ptCount val="919"/>
                <c:pt idx="0">
                  <c:v>6.1459673547767553E-2</c:v>
                </c:pt>
                <c:pt idx="1">
                  <c:v>7.981613058089311E-2</c:v>
                </c:pt>
                <c:pt idx="2">
                  <c:v>7.7560729716754678E-2</c:v>
                </c:pt>
                <c:pt idx="3">
                  <c:v>7.3676428228516513E-2</c:v>
                </c:pt>
                <c:pt idx="4">
                  <c:v>7.6871579452712446E-2</c:v>
                </c:pt>
                <c:pt idx="5">
                  <c:v>7.3864378300528222E-2</c:v>
                </c:pt>
                <c:pt idx="6">
                  <c:v>6.4216274603936516E-2</c:v>
                </c:pt>
                <c:pt idx="7">
                  <c:v>6.2775324051848477E-2</c:v>
                </c:pt>
                <c:pt idx="8">
                  <c:v>8.169563130100814E-2</c:v>
                </c:pt>
                <c:pt idx="9">
                  <c:v>8.2823331733077363E-2</c:v>
                </c:pt>
                <c:pt idx="10">
                  <c:v>7.6996879500720247E-2</c:v>
                </c:pt>
                <c:pt idx="11">
                  <c:v>6.4968074891982655E-2</c:v>
                </c:pt>
                <c:pt idx="12">
                  <c:v>0.16577196351416218</c:v>
                </c:pt>
                <c:pt idx="13">
                  <c:v>0.16483221315410465</c:v>
                </c:pt>
                <c:pt idx="14">
                  <c:v>9.554128660585684E-2</c:v>
                </c:pt>
                <c:pt idx="15">
                  <c:v>4.9117618819011125E-2</c:v>
                </c:pt>
                <c:pt idx="16">
                  <c:v>5.9517522803648623E-2</c:v>
                </c:pt>
                <c:pt idx="17">
                  <c:v>6.5845175228036595E-2</c:v>
                </c:pt>
                <c:pt idx="18">
                  <c:v>5.3691070571291535E-2</c:v>
                </c:pt>
                <c:pt idx="19">
                  <c:v>2.8756361017762733E-2</c:v>
                </c:pt>
                <c:pt idx="20">
                  <c:v>3.1763562169947308E-2</c:v>
                </c:pt>
                <c:pt idx="21">
                  <c:v>4.1536965914546482E-2</c:v>
                </c:pt>
                <c:pt idx="22">
                  <c:v>5.8640422467594683E-2</c:v>
                </c:pt>
                <c:pt idx="23">
                  <c:v>6.6596975516082749E-2</c:v>
                </c:pt>
                <c:pt idx="24">
                  <c:v>7.5367978876620154E-2</c:v>
                </c:pt>
                <c:pt idx="25">
                  <c:v>7.3363178108497351E-2</c:v>
                </c:pt>
                <c:pt idx="26">
                  <c:v>6.6033125300047957E-2</c:v>
                </c:pt>
                <c:pt idx="27">
                  <c:v>6.3715074411905964E-2</c:v>
                </c:pt>
                <c:pt idx="28">
                  <c:v>5.0182669227076433E-2</c:v>
                </c:pt>
                <c:pt idx="29">
                  <c:v>3.9532165146423312E-2</c:v>
                </c:pt>
                <c:pt idx="30">
                  <c:v>3.16382621219395E-2</c:v>
                </c:pt>
                <c:pt idx="31">
                  <c:v>3.195151224195867E-2</c:v>
                </c:pt>
                <c:pt idx="32">
                  <c:v>5.5946471435429621E-2</c:v>
                </c:pt>
                <c:pt idx="33">
                  <c:v>0.11063994239078256</c:v>
                </c:pt>
                <c:pt idx="34">
                  <c:v>0.12824459913586164</c:v>
                </c:pt>
                <c:pt idx="35">
                  <c:v>0.22234493518963047</c:v>
                </c:pt>
                <c:pt idx="36">
                  <c:v>0.21087998079692763</c:v>
                </c:pt>
                <c:pt idx="37">
                  <c:v>0.21069203072491591</c:v>
                </c:pt>
                <c:pt idx="38">
                  <c:v>0.13739150264042246</c:v>
                </c:pt>
                <c:pt idx="39">
                  <c:v>8.3637782045127382E-2</c:v>
                </c:pt>
                <c:pt idx="40">
                  <c:v>8.7334133461353852E-2</c:v>
                </c:pt>
                <c:pt idx="41">
                  <c:v>9.3285885741718755E-2</c:v>
                </c:pt>
                <c:pt idx="42">
                  <c:v>0.10663034085453657</c:v>
                </c:pt>
                <c:pt idx="43">
                  <c:v>0.11314594335093626</c:v>
                </c:pt>
                <c:pt idx="44">
                  <c:v>9.9738838214114195E-2</c:v>
                </c:pt>
                <c:pt idx="45">
                  <c:v>7.2360777724435943E-2</c:v>
                </c:pt>
                <c:pt idx="46">
                  <c:v>4.4982717234757677E-2</c:v>
                </c:pt>
                <c:pt idx="47">
                  <c:v>4.5233317330772946E-2</c:v>
                </c:pt>
                <c:pt idx="48">
                  <c:v>5.0934469515122573E-2</c:v>
                </c:pt>
                <c:pt idx="49">
                  <c:v>5.0182669227076433E-2</c:v>
                </c:pt>
                <c:pt idx="50">
                  <c:v>4.6361017762842162E-2</c:v>
                </c:pt>
                <c:pt idx="51">
                  <c:v>4.6235717714834354E-2</c:v>
                </c:pt>
                <c:pt idx="52">
                  <c:v>6.6847575612098004E-2</c:v>
                </c:pt>
                <c:pt idx="53">
                  <c:v>9.1531685069611207E-2</c:v>
                </c:pt>
                <c:pt idx="54">
                  <c:v>0.10606649063850215</c:v>
                </c:pt>
                <c:pt idx="55">
                  <c:v>0.10199423907825263</c:v>
                </c:pt>
                <c:pt idx="56">
                  <c:v>0.10468819011041766</c:v>
                </c:pt>
                <c:pt idx="57">
                  <c:v>0.10230748919827179</c:v>
                </c:pt>
                <c:pt idx="58">
                  <c:v>9.8987037926068042E-2</c:v>
                </c:pt>
                <c:pt idx="59">
                  <c:v>9.5791886701872456E-2</c:v>
                </c:pt>
                <c:pt idx="60">
                  <c:v>9.2032885261641745E-2</c:v>
                </c:pt>
                <c:pt idx="61">
                  <c:v>8.6331733077292458E-2</c:v>
                </c:pt>
                <c:pt idx="62">
                  <c:v>8.2635381661065627E-2</c:v>
                </c:pt>
                <c:pt idx="63">
                  <c:v>8.3073931829092604E-2</c:v>
                </c:pt>
                <c:pt idx="64">
                  <c:v>8.8023283725396098E-2</c:v>
                </c:pt>
                <c:pt idx="65">
                  <c:v>8.9025684109457506E-2</c:v>
                </c:pt>
                <c:pt idx="66">
                  <c:v>8.2384781565050372E-2</c:v>
                </c:pt>
                <c:pt idx="67">
                  <c:v>7.1045127220355359E-2</c:v>
                </c:pt>
                <c:pt idx="68">
                  <c:v>7.2987277964474268E-2</c:v>
                </c:pt>
                <c:pt idx="69">
                  <c:v>7.1608977436389804E-2</c:v>
                </c:pt>
                <c:pt idx="70">
                  <c:v>7.5054728756600977E-2</c:v>
                </c:pt>
                <c:pt idx="71">
                  <c:v>7.0669227076332275E-2</c:v>
                </c:pt>
                <c:pt idx="72">
                  <c:v>7.7936629860777762E-2</c:v>
                </c:pt>
                <c:pt idx="73">
                  <c:v>8.4452232357177096E-2</c:v>
                </c:pt>
                <c:pt idx="74">
                  <c:v>9.2972635621699593E-2</c:v>
                </c:pt>
                <c:pt idx="75">
                  <c:v>8.0004080652904486E-2</c:v>
                </c:pt>
                <c:pt idx="76">
                  <c:v>7.5117378780604899E-2</c:v>
                </c:pt>
                <c:pt idx="77">
                  <c:v>0.14202760441670681</c:v>
                </c:pt>
                <c:pt idx="78">
                  <c:v>0.13037469995199227</c:v>
                </c:pt>
                <c:pt idx="79">
                  <c:v>0.1372662025924147</c:v>
                </c:pt>
                <c:pt idx="80">
                  <c:v>0.11439894383101294</c:v>
                </c:pt>
                <c:pt idx="81">
                  <c:v>0.13808065290446475</c:v>
                </c:pt>
                <c:pt idx="82">
                  <c:v>0.10525204032645211</c:v>
                </c:pt>
                <c:pt idx="83">
                  <c:v>0.14647575612097941</c:v>
                </c:pt>
                <c:pt idx="84">
                  <c:v>0.12185429668747012</c:v>
                </c:pt>
                <c:pt idx="85">
                  <c:v>0.12611449831973104</c:v>
                </c:pt>
                <c:pt idx="86">
                  <c:v>0.10995079212674035</c:v>
                </c:pt>
                <c:pt idx="87">
                  <c:v>8.5830532885261573E-2</c:v>
                </c:pt>
                <c:pt idx="88">
                  <c:v>0.11063994239078256</c:v>
                </c:pt>
                <c:pt idx="89">
                  <c:v>0.19183437349975982</c:v>
                </c:pt>
                <c:pt idx="90">
                  <c:v>0.16790206433029276</c:v>
                </c:pt>
                <c:pt idx="91">
                  <c:v>0.15324195871339402</c:v>
                </c:pt>
                <c:pt idx="92">
                  <c:v>0.1535552088334132</c:v>
                </c:pt>
                <c:pt idx="93">
                  <c:v>0.11408569371099378</c:v>
                </c:pt>
                <c:pt idx="94">
                  <c:v>0.12548799807969269</c:v>
                </c:pt>
                <c:pt idx="95">
                  <c:v>0.14303000480076822</c:v>
                </c:pt>
                <c:pt idx="96">
                  <c:v>0.16702496399423916</c:v>
                </c:pt>
                <c:pt idx="97">
                  <c:v>0.26193975036005768</c:v>
                </c:pt>
                <c:pt idx="98">
                  <c:v>0.26977100336053772</c:v>
                </c:pt>
                <c:pt idx="99">
                  <c:v>0.22034013442150729</c:v>
                </c:pt>
                <c:pt idx="100">
                  <c:v>0.27415650504080652</c:v>
                </c:pt>
                <c:pt idx="101">
                  <c:v>0.36562554008641374</c:v>
                </c:pt>
                <c:pt idx="102">
                  <c:v>0.4222611617858858</c:v>
                </c:pt>
                <c:pt idx="103">
                  <c:v>0.38460849735957747</c:v>
                </c:pt>
                <c:pt idx="104">
                  <c:v>0.24690374459913586</c:v>
                </c:pt>
                <c:pt idx="105">
                  <c:v>0.11183029284685535</c:v>
                </c:pt>
                <c:pt idx="106">
                  <c:v>3.0823811809889454E-2</c:v>
                </c:pt>
                <c:pt idx="107">
                  <c:v>2.6939510321651625E-2</c:v>
                </c:pt>
                <c:pt idx="108">
                  <c:v>2.7628660585693864E-2</c:v>
                </c:pt>
                <c:pt idx="109">
                  <c:v>3.0197311569851115E-2</c:v>
                </c:pt>
                <c:pt idx="110">
                  <c:v>3.2390062409985647E-2</c:v>
                </c:pt>
                <c:pt idx="111">
                  <c:v>3.4206913106097102E-2</c:v>
                </c:pt>
                <c:pt idx="112">
                  <c:v>3.0886461833893354E-2</c:v>
                </c:pt>
                <c:pt idx="113">
                  <c:v>3.9030964954392781E-2</c:v>
                </c:pt>
                <c:pt idx="114">
                  <c:v>3.3517762842054856E-2</c:v>
                </c:pt>
                <c:pt idx="115">
                  <c:v>3.1074411905905069E-2</c:v>
                </c:pt>
                <c:pt idx="116">
                  <c:v>4.0722515602496435E-2</c:v>
                </c:pt>
                <c:pt idx="117">
                  <c:v>4.7801968314930547E-2</c:v>
                </c:pt>
                <c:pt idx="118">
                  <c:v>4.9180268843015025E-2</c:v>
                </c:pt>
                <c:pt idx="119">
                  <c:v>5.5946471435429621E-2</c:v>
                </c:pt>
                <c:pt idx="120">
                  <c:v>6.7599375900144157E-2</c:v>
                </c:pt>
                <c:pt idx="121">
                  <c:v>7.6182429188670214E-2</c:v>
                </c:pt>
                <c:pt idx="122">
                  <c:v>7.4616178588574014E-2</c:v>
                </c:pt>
                <c:pt idx="123">
                  <c:v>9.5228036485837664E-2</c:v>
                </c:pt>
                <c:pt idx="124">
                  <c:v>7.5555928948631862E-2</c:v>
                </c:pt>
                <c:pt idx="125">
                  <c:v>4.736341814690357E-2</c:v>
                </c:pt>
                <c:pt idx="126">
                  <c:v>4.5483917426788208E-2</c:v>
                </c:pt>
                <c:pt idx="127">
                  <c:v>3.7276764282285234E-2</c:v>
                </c:pt>
                <c:pt idx="128">
                  <c:v>3.8717714834373612E-2</c:v>
                </c:pt>
                <c:pt idx="129">
                  <c:v>4.1787566010561744E-2</c:v>
                </c:pt>
                <c:pt idx="130">
                  <c:v>5.1310369659145302E-2</c:v>
                </c:pt>
                <c:pt idx="131">
                  <c:v>3.9532165146423312E-2</c:v>
                </c:pt>
                <c:pt idx="132">
                  <c:v>4.0158665386461997E-2</c:v>
                </c:pt>
                <c:pt idx="133">
                  <c:v>4.5985117618819092E-2</c:v>
                </c:pt>
                <c:pt idx="134">
                  <c:v>4.5108017282765138E-2</c:v>
                </c:pt>
                <c:pt idx="135">
                  <c:v>5.2500720115218419E-2</c:v>
                </c:pt>
                <c:pt idx="136">
                  <c:v>5.6009121459433528E-2</c:v>
                </c:pt>
                <c:pt idx="137">
                  <c:v>5.6134421507441329E-2</c:v>
                </c:pt>
                <c:pt idx="138">
                  <c:v>5.3503120499279834E-2</c:v>
                </c:pt>
                <c:pt idx="139">
                  <c:v>5.0245319251080341E-2</c:v>
                </c:pt>
                <c:pt idx="140">
                  <c:v>5.2187469995199257E-2</c:v>
                </c:pt>
                <c:pt idx="141">
                  <c:v>4.8929668746999409E-2</c:v>
                </c:pt>
                <c:pt idx="142">
                  <c:v>4.4293566970715445E-2</c:v>
                </c:pt>
                <c:pt idx="143">
                  <c:v>4.5108017282765138E-2</c:v>
                </c:pt>
                <c:pt idx="144">
                  <c:v>5.0307969275083901E-2</c:v>
                </c:pt>
                <c:pt idx="145">
                  <c:v>5.4505520883341242E-2</c:v>
                </c:pt>
                <c:pt idx="146">
                  <c:v>5.2563370139222326E-2</c:v>
                </c:pt>
                <c:pt idx="147">
                  <c:v>5.1185069611137841E-2</c:v>
                </c:pt>
                <c:pt idx="148">
                  <c:v>5.7262121939510198E-2</c:v>
                </c:pt>
                <c:pt idx="149">
                  <c:v>5.5382621219395189E-2</c:v>
                </c:pt>
                <c:pt idx="150">
                  <c:v>4.5108017282765138E-2</c:v>
                </c:pt>
                <c:pt idx="151">
                  <c:v>4.6423667786846062E-2</c:v>
                </c:pt>
                <c:pt idx="152">
                  <c:v>3.9782765242438928E-2</c:v>
                </c:pt>
                <c:pt idx="153">
                  <c:v>4.053456553048472E-2</c:v>
                </c:pt>
                <c:pt idx="154">
                  <c:v>4.0910465674507797E-2</c:v>
                </c:pt>
                <c:pt idx="155">
                  <c:v>4.0722515602496435E-2</c:v>
                </c:pt>
                <c:pt idx="156">
                  <c:v>4.3980316850696269E-2</c:v>
                </c:pt>
                <c:pt idx="157">
                  <c:v>5.5633221315410458E-2</c:v>
                </c:pt>
                <c:pt idx="158">
                  <c:v>6.5657225156024901E-2</c:v>
                </c:pt>
                <c:pt idx="159">
                  <c:v>6.9854776764282228E-2</c:v>
                </c:pt>
                <c:pt idx="160">
                  <c:v>6.5156024963994363E-2</c:v>
                </c:pt>
                <c:pt idx="161">
                  <c:v>5.8076572251560245E-2</c:v>
                </c:pt>
                <c:pt idx="162">
                  <c:v>5.0809169467114765E-2</c:v>
                </c:pt>
                <c:pt idx="163">
                  <c:v>5.7700672107537182E-2</c:v>
                </c:pt>
                <c:pt idx="164">
                  <c:v>6.0645223235717839E-2</c:v>
                </c:pt>
                <c:pt idx="165">
                  <c:v>5.7450072011521906E-2</c:v>
                </c:pt>
                <c:pt idx="166">
                  <c:v>4.8804368698991962E-2</c:v>
                </c:pt>
                <c:pt idx="167">
                  <c:v>5.1435669707153117E-2</c:v>
                </c:pt>
                <c:pt idx="168">
                  <c:v>5.1247719635141742E-2</c:v>
                </c:pt>
                <c:pt idx="169">
                  <c:v>5.3064570331252857E-2</c:v>
                </c:pt>
                <c:pt idx="170">
                  <c:v>5.0871819491118679E-2</c:v>
                </c:pt>
                <c:pt idx="171">
                  <c:v>5.6197071531444889E-2</c:v>
                </c:pt>
                <c:pt idx="172">
                  <c:v>5.9204272683629461E-2</c:v>
                </c:pt>
                <c:pt idx="173">
                  <c:v>5.9392222755640822E-2</c:v>
                </c:pt>
                <c:pt idx="174">
                  <c:v>5.6447671627460498E-2</c:v>
                </c:pt>
                <c:pt idx="175">
                  <c:v>6.3903024483917339E-2</c:v>
                </c:pt>
                <c:pt idx="176">
                  <c:v>7.0230676908305312E-2</c:v>
                </c:pt>
                <c:pt idx="177">
                  <c:v>7.1671627460393683E-2</c:v>
                </c:pt>
                <c:pt idx="178">
                  <c:v>7.5054728756600977E-2</c:v>
                </c:pt>
                <c:pt idx="179">
                  <c:v>8.2760681709073441E-2</c:v>
                </c:pt>
                <c:pt idx="180">
                  <c:v>8.4702832453192364E-2</c:v>
                </c:pt>
                <c:pt idx="181">
                  <c:v>8.2196831493038996E-2</c:v>
                </c:pt>
                <c:pt idx="182">
                  <c:v>8.2008881421027288E-2</c:v>
                </c:pt>
                <c:pt idx="183">
                  <c:v>8.3073931829092604E-2</c:v>
                </c:pt>
                <c:pt idx="184">
                  <c:v>9.0028084493518928E-2</c:v>
                </c:pt>
                <c:pt idx="185">
                  <c:v>9.2722035525683977E-2</c:v>
                </c:pt>
                <c:pt idx="186">
                  <c:v>8.783533365338439E-2</c:v>
                </c:pt>
                <c:pt idx="187">
                  <c:v>9.0403984637541984E-2</c:v>
                </c:pt>
                <c:pt idx="188">
                  <c:v>8.5454632741238518E-2</c:v>
                </c:pt>
                <c:pt idx="189">
                  <c:v>8.9902784445511474E-2</c:v>
                </c:pt>
                <c:pt idx="190">
                  <c:v>8.0066730676908379E-2</c:v>
                </c:pt>
                <c:pt idx="191">
                  <c:v>8.6269083053288551E-2</c:v>
                </c:pt>
                <c:pt idx="192">
                  <c:v>8.8273883821411367E-2</c:v>
                </c:pt>
                <c:pt idx="193">
                  <c:v>8.6582333173307699E-2</c:v>
                </c:pt>
                <c:pt idx="194">
                  <c:v>8.6018482957273282E-2</c:v>
                </c:pt>
                <c:pt idx="195">
                  <c:v>8.5579932789246305E-2</c:v>
                </c:pt>
                <c:pt idx="196">
                  <c:v>8.9276284205472775E-2</c:v>
                </c:pt>
                <c:pt idx="197">
                  <c:v>8.6206433029284643E-2</c:v>
                </c:pt>
                <c:pt idx="198">
                  <c:v>8.2510081613058173E-2</c:v>
                </c:pt>
                <c:pt idx="199">
                  <c:v>8.294863178108515E-2</c:v>
                </c:pt>
                <c:pt idx="200">
                  <c:v>8.8587133941430515E-2</c:v>
                </c:pt>
                <c:pt idx="201">
                  <c:v>9.8423187710033611E-2</c:v>
                </c:pt>
                <c:pt idx="202">
                  <c:v>9.6543686989918234E-2</c:v>
                </c:pt>
                <c:pt idx="203">
                  <c:v>8.7772683629380829E-2</c:v>
                </c:pt>
                <c:pt idx="204">
                  <c:v>8.6457033125299912E-2</c:v>
                </c:pt>
                <c:pt idx="205">
                  <c:v>8.6018482957273282E-2</c:v>
                </c:pt>
                <c:pt idx="206">
                  <c:v>8.7396783485357774E-2</c:v>
                </c:pt>
                <c:pt idx="207">
                  <c:v>8.0066730676908379E-2</c:v>
                </c:pt>
                <c:pt idx="208">
                  <c:v>8.1570331253000325E-2</c:v>
                </c:pt>
                <c:pt idx="209">
                  <c:v>9.14690350456073E-2</c:v>
                </c:pt>
                <c:pt idx="210">
                  <c:v>9.955088814210282E-2</c:v>
                </c:pt>
                <c:pt idx="211">
                  <c:v>0.10262073931829095</c:v>
                </c:pt>
                <c:pt idx="212">
                  <c:v>0.1018689390302448</c:v>
                </c:pt>
                <c:pt idx="213">
                  <c:v>0.1033098895823332</c:v>
                </c:pt>
                <c:pt idx="214">
                  <c:v>0.10600384061449823</c:v>
                </c:pt>
                <c:pt idx="215">
                  <c:v>0.10850984157465195</c:v>
                </c:pt>
                <c:pt idx="216">
                  <c:v>0.10656769083053304</c:v>
                </c:pt>
                <c:pt idx="217">
                  <c:v>0.10562794047047518</c:v>
                </c:pt>
                <c:pt idx="218">
                  <c:v>0.10481349015842549</c:v>
                </c:pt>
                <c:pt idx="219">
                  <c:v>0.10763274123859835</c:v>
                </c:pt>
                <c:pt idx="220">
                  <c:v>0.10857249159865585</c:v>
                </c:pt>
                <c:pt idx="221">
                  <c:v>0.11007609217474813</c:v>
                </c:pt>
                <c:pt idx="222">
                  <c:v>0.11070259241478647</c:v>
                </c:pt>
                <c:pt idx="223">
                  <c:v>0.1135844935189629</c:v>
                </c:pt>
                <c:pt idx="224">
                  <c:v>0.1151507441190591</c:v>
                </c:pt>
                <c:pt idx="225">
                  <c:v>0.11226884301488232</c:v>
                </c:pt>
                <c:pt idx="226">
                  <c:v>0.1113290926548248</c:v>
                </c:pt>
                <c:pt idx="227">
                  <c:v>0.11308329332693236</c:v>
                </c:pt>
                <c:pt idx="228">
                  <c:v>0.11759409505520887</c:v>
                </c:pt>
                <c:pt idx="229">
                  <c:v>0.11916034565530473</c:v>
                </c:pt>
                <c:pt idx="230">
                  <c:v>0.12197959673547759</c:v>
                </c:pt>
                <c:pt idx="231">
                  <c:v>0.12348319731156986</c:v>
                </c:pt>
                <c:pt idx="232">
                  <c:v>0.12091454632741228</c:v>
                </c:pt>
                <c:pt idx="233">
                  <c:v>0.12047599615938566</c:v>
                </c:pt>
                <c:pt idx="234">
                  <c:v>0.11997479596735477</c:v>
                </c:pt>
                <c:pt idx="235">
                  <c:v>0.11922299567930862</c:v>
                </c:pt>
                <c:pt idx="236">
                  <c:v>0.12335789726356208</c:v>
                </c:pt>
                <c:pt idx="237">
                  <c:v>0.12342054728756596</c:v>
                </c:pt>
                <c:pt idx="238">
                  <c:v>0.12116514642342789</c:v>
                </c:pt>
                <c:pt idx="239">
                  <c:v>0.12423499759961601</c:v>
                </c:pt>
                <c:pt idx="240">
                  <c:v>0.12605184829572749</c:v>
                </c:pt>
                <c:pt idx="241">
                  <c:v>0.13075060009601533</c:v>
                </c:pt>
                <c:pt idx="242">
                  <c:v>0.1291216994719156</c:v>
                </c:pt>
                <c:pt idx="243">
                  <c:v>0.12974819971195392</c:v>
                </c:pt>
                <c:pt idx="244">
                  <c:v>0.12849519923187727</c:v>
                </c:pt>
                <c:pt idx="245">
                  <c:v>0.1221675468074893</c:v>
                </c:pt>
                <c:pt idx="246">
                  <c:v>0.11897239558329337</c:v>
                </c:pt>
                <c:pt idx="247">
                  <c:v>0.12047599615938566</c:v>
                </c:pt>
                <c:pt idx="248">
                  <c:v>0.1231072971675468</c:v>
                </c:pt>
                <c:pt idx="249">
                  <c:v>0.12254344695151237</c:v>
                </c:pt>
                <c:pt idx="250">
                  <c:v>0.12135309649543924</c:v>
                </c:pt>
                <c:pt idx="251">
                  <c:v>0.11496279404704739</c:v>
                </c:pt>
                <c:pt idx="252">
                  <c:v>0.11552664426308215</c:v>
                </c:pt>
                <c:pt idx="253">
                  <c:v>0.11878444551128164</c:v>
                </c:pt>
                <c:pt idx="254">
                  <c:v>0.13369515122419601</c:v>
                </c:pt>
                <c:pt idx="255">
                  <c:v>0.13663970235237632</c:v>
                </c:pt>
                <c:pt idx="256">
                  <c:v>0.13576260201632273</c:v>
                </c:pt>
                <c:pt idx="257">
                  <c:v>0.13219155064810373</c:v>
                </c:pt>
                <c:pt idx="258">
                  <c:v>0.12893374939990387</c:v>
                </c:pt>
                <c:pt idx="259">
                  <c:v>0.12711689870379245</c:v>
                </c:pt>
                <c:pt idx="260">
                  <c:v>0.12811929908785419</c:v>
                </c:pt>
                <c:pt idx="261">
                  <c:v>0.12686629860777718</c:v>
                </c:pt>
                <c:pt idx="262">
                  <c:v>0.12649039846375409</c:v>
                </c:pt>
                <c:pt idx="263">
                  <c:v>0.12241814690350455</c:v>
                </c:pt>
                <c:pt idx="264">
                  <c:v>0.12442294767162738</c:v>
                </c:pt>
                <c:pt idx="265">
                  <c:v>0.12761809889582332</c:v>
                </c:pt>
                <c:pt idx="266">
                  <c:v>0.1325048007681229</c:v>
                </c:pt>
                <c:pt idx="267">
                  <c:v>0.13137710033605368</c:v>
                </c:pt>
                <c:pt idx="268">
                  <c:v>0.12893374939990387</c:v>
                </c:pt>
                <c:pt idx="269">
                  <c:v>0.12811929908785419</c:v>
                </c:pt>
                <c:pt idx="270">
                  <c:v>0.12717954872779633</c:v>
                </c:pt>
                <c:pt idx="271">
                  <c:v>0.12448559769563129</c:v>
                </c:pt>
                <c:pt idx="272">
                  <c:v>0.12298199711953899</c:v>
                </c:pt>
                <c:pt idx="273">
                  <c:v>0.12329524723955816</c:v>
                </c:pt>
                <c:pt idx="274">
                  <c:v>0.12210489678348538</c:v>
                </c:pt>
                <c:pt idx="275">
                  <c:v>0.12254344695151237</c:v>
                </c:pt>
                <c:pt idx="276">
                  <c:v>0.11984949591934696</c:v>
                </c:pt>
                <c:pt idx="277">
                  <c:v>0.11803264522323585</c:v>
                </c:pt>
                <c:pt idx="278">
                  <c:v>0.12367114738358123</c:v>
                </c:pt>
                <c:pt idx="279">
                  <c:v>0.12536269803168523</c:v>
                </c:pt>
                <c:pt idx="280">
                  <c:v>0.14522275564090242</c:v>
                </c:pt>
                <c:pt idx="281">
                  <c:v>0.15837926068170921</c:v>
                </c:pt>
                <c:pt idx="282">
                  <c:v>0.17855256841094588</c:v>
                </c:pt>
                <c:pt idx="283">
                  <c:v>0.1561865098415747</c:v>
                </c:pt>
                <c:pt idx="284">
                  <c:v>0.12623979836773883</c:v>
                </c:pt>
                <c:pt idx="285">
                  <c:v>9.4476236197791524E-2</c:v>
                </c:pt>
                <c:pt idx="286">
                  <c:v>9.0466634661545892E-2</c:v>
                </c:pt>
                <c:pt idx="287">
                  <c:v>0.11295799327892456</c:v>
                </c:pt>
                <c:pt idx="288">
                  <c:v>0.18575732117138744</c:v>
                </c:pt>
                <c:pt idx="289">
                  <c:v>0.28192510801728282</c:v>
                </c:pt>
                <c:pt idx="290">
                  <c:v>0.35434853576572245</c:v>
                </c:pt>
                <c:pt idx="291">
                  <c:v>0.38510969755160823</c:v>
                </c:pt>
                <c:pt idx="292">
                  <c:v>0.41380340854536724</c:v>
                </c:pt>
                <c:pt idx="293">
                  <c:v>0.42977916466634658</c:v>
                </c:pt>
                <c:pt idx="294">
                  <c:v>0.49336893903024492</c:v>
                </c:pt>
                <c:pt idx="295">
                  <c:v>0.54969131060969767</c:v>
                </c:pt>
                <c:pt idx="296">
                  <c:v>0.59436077772443585</c:v>
                </c:pt>
                <c:pt idx="297">
                  <c:v>0.60300648103696575</c:v>
                </c:pt>
                <c:pt idx="298">
                  <c:v>0.59448607777244356</c:v>
                </c:pt>
                <c:pt idx="299">
                  <c:v>0.61841838694191065</c:v>
                </c:pt>
                <c:pt idx="300">
                  <c:v>0.6838876620259241</c:v>
                </c:pt>
                <c:pt idx="301">
                  <c:v>0.79045535285645696</c:v>
                </c:pt>
                <c:pt idx="302">
                  <c:v>0.81914906385021602</c:v>
                </c:pt>
                <c:pt idx="303">
                  <c:v>0.80962626020163231</c:v>
                </c:pt>
                <c:pt idx="304">
                  <c:v>0.82040206433029272</c:v>
                </c:pt>
                <c:pt idx="305">
                  <c:v>0.86707633221315406</c:v>
                </c:pt>
                <c:pt idx="306">
                  <c:v>0.89639654344695152</c:v>
                </c:pt>
                <c:pt idx="307">
                  <c:v>0.97401992318770991</c:v>
                </c:pt>
                <c:pt idx="308">
                  <c:v>1.0775804128660582</c:v>
                </c:pt>
                <c:pt idx="309">
                  <c:v>1.1594013442150743</c:v>
                </c:pt>
                <c:pt idx="310">
                  <c:v>1.1409195871339413</c:v>
                </c:pt>
                <c:pt idx="311">
                  <c:v>1.0008341334613537</c:v>
                </c:pt>
                <c:pt idx="312">
                  <c:v>0.86350528084493505</c:v>
                </c:pt>
                <c:pt idx="313">
                  <c:v>0.8134479116658665</c:v>
                </c:pt>
                <c:pt idx="314">
                  <c:v>0.92465170427268351</c:v>
                </c:pt>
                <c:pt idx="315">
                  <c:v>0.79571795487277974</c:v>
                </c:pt>
                <c:pt idx="316">
                  <c:v>0.77980484877580403</c:v>
                </c:pt>
                <c:pt idx="317">
                  <c:v>0.84884517522803637</c:v>
                </c:pt>
                <c:pt idx="318">
                  <c:v>0.91494095055208824</c:v>
                </c:pt>
                <c:pt idx="319">
                  <c:v>0.88042078732597218</c:v>
                </c:pt>
                <c:pt idx="320">
                  <c:v>0.80580460873739801</c:v>
                </c:pt>
                <c:pt idx="321">
                  <c:v>0.7980360057609216</c:v>
                </c:pt>
                <c:pt idx="322">
                  <c:v>0.83656577052328374</c:v>
                </c:pt>
                <c:pt idx="323">
                  <c:v>0.84439702352376389</c:v>
                </c:pt>
                <c:pt idx="324">
                  <c:v>0.85348127700432053</c:v>
                </c:pt>
                <c:pt idx="325">
                  <c:v>0.8586185789726356</c:v>
                </c:pt>
                <c:pt idx="326">
                  <c:v>0.88417978876620251</c:v>
                </c:pt>
                <c:pt idx="327">
                  <c:v>0.81232021123379727</c:v>
                </c:pt>
                <c:pt idx="328">
                  <c:v>0.76044599135861735</c:v>
                </c:pt>
                <c:pt idx="329">
                  <c:v>0.7980360057609216</c:v>
                </c:pt>
                <c:pt idx="330">
                  <c:v>0.80530340854536731</c:v>
                </c:pt>
                <c:pt idx="331">
                  <c:v>0.80981421027364386</c:v>
                </c:pt>
                <c:pt idx="332">
                  <c:v>0.82773211713874228</c:v>
                </c:pt>
                <c:pt idx="333">
                  <c:v>0.81325996159385494</c:v>
                </c:pt>
                <c:pt idx="334">
                  <c:v>0.76808929428708594</c:v>
                </c:pt>
                <c:pt idx="335">
                  <c:v>0.73350648103696581</c:v>
                </c:pt>
                <c:pt idx="336">
                  <c:v>0.74547263562169941</c:v>
                </c:pt>
                <c:pt idx="337">
                  <c:v>0.72260537686029758</c:v>
                </c:pt>
                <c:pt idx="338">
                  <c:v>0.73100048007681229</c:v>
                </c:pt>
                <c:pt idx="339">
                  <c:v>0.71001272203552579</c:v>
                </c:pt>
                <c:pt idx="340">
                  <c:v>0.67336245799327887</c:v>
                </c:pt>
                <c:pt idx="341">
                  <c:v>0.6668468554968795</c:v>
                </c:pt>
                <c:pt idx="342">
                  <c:v>0.66246135381661064</c:v>
                </c:pt>
                <c:pt idx="343">
                  <c:v>0.65951680268843016</c:v>
                </c:pt>
                <c:pt idx="344">
                  <c:v>0.60776788286125794</c:v>
                </c:pt>
                <c:pt idx="345">
                  <c:v>0.49600024003840604</c:v>
                </c:pt>
                <c:pt idx="346">
                  <c:v>0.35848343734997595</c:v>
                </c:pt>
                <c:pt idx="347">
                  <c:v>0.37414594335093609</c:v>
                </c:pt>
                <c:pt idx="348">
                  <c:v>0.45884877580412858</c:v>
                </c:pt>
                <c:pt idx="349">
                  <c:v>0.45552832453192504</c:v>
                </c:pt>
                <c:pt idx="350">
                  <c:v>0.34689318290926546</c:v>
                </c:pt>
                <c:pt idx="351">
                  <c:v>0.500761641862698</c:v>
                </c:pt>
                <c:pt idx="352">
                  <c:v>0.5851512241958714</c:v>
                </c:pt>
                <c:pt idx="353">
                  <c:v>0.639092894863178</c:v>
                </c:pt>
                <c:pt idx="354">
                  <c:v>0.68094311089774351</c:v>
                </c:pt>
                <c:pt idx="355">
                  <c:v>0.79947695631301008</c:v>
                </c:pt>
                <c:pt idx="356">
                  <c:v>0.83149111857897251</c:v>
                </c:pt>
                <c:pt idx="357">
                  <c:v>0.75455688910225616</c:v>
                </c:pt>
                <c:pt idx="358">
                  <c:v>0.70644167066730668</c:v>
                </c:pt>
                <c:pt idx="359">
                  <c:v>0.69798391742678823</c:v>
                </c:pt>
                <c:pt idx="360">
                  <c:v>0.69052856457033129</c:v>
                </c:pt>
                <c:pt idx="361">
                  <c:v>0.70080316850696101</c:v>
                </c:pt>
                <c:pt idx="362">
                  <c:v>0.69792126740278426</c:v>
                </c:pt>
                <c:pt idx="363">
                  <c:v>0.79070595295247226</c:v>
                </c:pt>
                <c:pt idx="364">
                  <c:v>0.79628180508881408</c:v>
                </c:pt>
                <c:pt idx="365">
                  <c:v>0.77823859817570795</c:v>
                </c:pt>
                <c:pt idx="366">
                  <c:v>0.56817306769083042</c:v>
                </c:pt>
                <c:pt idx="367">
                  <c:v>0.59229332693230918</c:v>
                </c:pt>
                <c:pt idx="368">
                  <c:v>0.61215338454152657</c:v>
                </c:pt>
                <c:pt idx="369">
                  <c:v>0.66640830532885242</c:v>
                </c:pt>
                <c:pt idx="370">
                  <c:v>0.69146831493038874</c:v>
                </c:pt>
                <c:pt idx="371">
                  <c:v>0.62224003840614495</c:v>
                </c:pt>
                <c:pt idx="372">
                  <c:v>0.58521387421987514</c:v>
                </c:pt>
                <c:pt idx="373">
                  <c:v>0.63332909265482484</c:v>
                </c:pt>
                <c:pt idx="374">
                  <c:v>0.65600840134421501</c:v>
                </c:pt>
                <c:pt idx="375">
                  <c:v>0.63383029284685555</c:v>
                </c:pt>
                <c:pt idx="376">
                  <c:v>0.84088862217954863</c:v>
                </c:pt>
                <c:pt idx="377">
                  <c:v>1.0352289966394621</c:v>
                </c:pt>
                <c:pt idx="378">
                  <c:v>1.122124579932789</c:v>
                </c:pt>
                <c:pt idx="379">
                  <c:v>0.7817469995199231</c:v>
                </c:pt>
                <c:pt idx="380">
                  <c:v>0.61779188670187235</c:v>
                </c:pt>
                <c:pt idx="381">
                  <c:v>0.67123235717714835</c:v>
                </c:pt>
                <c:pt idx="382">
                  <c:v>0.66296255400864124</c:v>
                </c:pt>
                <c:pt idx="383">
                  <c:v>0.67167090734517509</c:v>
                </c:pt>
                <c:pt idx="384">
                  <c:v>0.55946471435429657</c:v>
                </c:pt>
                <c:pt idx="385">
                  <c:v>0.57243326932309169</c:v>
                </c:pt>
                <c:pt idx="386">
                  <c:v>0.59586437830052807</c:v>
                </c:pt>
                <c:pt idx="387">
                  <c:v>0.6548807009121459</c:v>
                </c:pt>
                <c:pt idx="388">
                  <c:v>0.61584973595775316</c:v>
                </c:pt>
                <c:pt idx="389">
                  <c:v>0.59210537686029763</c:v>
                </c:pt>
                <c:pt idx="390">
                  <c:v>0.61754128660585672</c:v>
                </c:pt>
                <c:pt idx="391">
                  <c:v>0.60689078252520401</c:v>
                </c:pt>
                <c:pt idx="392">
                  <c:v>0.67073115698511754</c:v>
                </c:pt>
                <c:pt idx="393">
                  <c:v>0.67116970715314439</c:v>
                </c:pt>
                <c:pt idx="394">
                  <c:v>0.70005136821891489</c:v>
                </c:pt>
                <c:pt idx="395">
                  <c:v>0.64397959673547756</c:v>
                </c:pt>
                <c:pt idx="396">
                  <c:v>0.52626020163226095</c:v>
                </c:pt>
                <c:pt idx="397">
                  <c:v>0.48516178588574177</c:v>
                </c:pt>
                <c:pt idx="398">
                  <c:v>0.45878612578012468</c:v>
                </c:pt>
                <c:pt idx="399">
                  <c:v>0.4160588094095054</c:v>
                </c:pt>
                <c:pt idx="400">
                  <c:v>0.41981781084973602</c:v>
                </c:pt>
                <c:pt idx="401">
                  <c:v>0.4349164666346616</c:v>
                </c:pt>
                <c:pt idx="402">
                  <c:v>0.43880076812289959</c:v>
                </c:pt>
                <c:pt idx="403">
                  <c:v>0.44500312049927992</c:v>
                </c:pt>
                <c:pt idx="404">
                  <c:v>0.46348487758041274</c:v>
                </c:pt>
                <c:pt idx="405">
                  <c:v>0.47801968314930388</c:v>
                </c:pt>
                <c:pt idx="406">
                  <c:v>0.45389942390782528</c:v>
                </c:pt>
                <c:pt idx="407">
                  <c:v>0.41762506000960142</c:v>
                </c:pt>
                <c:pt idx="408">
                  <c:v>0.42746111377820462</c:v>
                </c:pt>
                <c:pt idx="409">
                  <c:v>0.42545631301008158</c:v>
                </c:pt>
                <c:pt idx="410">
                  <c:v>0.41461785885741709</c:v>
                </c:pt>
                <c:pt idx="411">
                  <c:v>0.4879183869419107</c:v>
                </c:pt>
                <c:pt idx="412">
                  <c:v>0.52143614978396546</c:v>
                </c:pt>
                <c:pt idx="413">
                  <c:v>0.48879548727796451</c:v>
                </c:pt>
                <c:pt idx="414">
                  <c:v>0.42890206433029276</c:v>
                </c:pt>
                <c:pt idx="415">
                  <c:v>0.35597743638982238</c:v>
                </c:pt>
                <c:pt idx="416">
                  <c:v>0.31337542006721081</c:v>
                </c:pt>
                <c:pt idx="417">
                  <c:v>0.30479236677868454</c:v>
                </c:pt>
                <c:pt idx="418">
                  <c:v>0.29157321171387418</c:v>
                </c:pt>
                <c:pt idx="419">
                  <c:v>0.29996831493038884</c:v>
                </c:pt>
                <c:pt idx="420">
                  <c:v>0.29683581373019685</c:v>
                </c:pt>
                <c:pt idx="421">
                  <c:v>0.30015626500240045</c:v>
                </c:pt>
                <c:pt idx="422">
                  <c:v>0.2521036965914546</c:v>
                </c:pt>
                <c:pt idx="423">
                  <c:v>0.25241694671147374</c:v>
                </c:pt>
                <c:pt idx="424">
                  <c:v>0.25448439750360047</c:v>
                </c:pt>
                <c:pt idx="425">
                  <c:v>0.2530434469515121</c:v>
                </c:pt>
                <c:pt idx="426">
                  <c:v>0.253106096975516</c:v>
                </c:pt>
                <c:pt idx="427">
                  <c:v>0.25179044647143545</c:v>
                </c:pt>
                <c:pt idx="428">
                  <c:v>0.26024819971195384</c:v>
                </c:pt>
                <c:pt idx="429">
                  <c:v>0.25097599615938537</c:v>
                </c:pt>
                <c:pt idx="430">
                  <c:v>0.25279284685549686</c:v>
                </c:pt>
                <c:pt idx="431">
                  <c:v>0.25135189630340848</c:v>
                </c:pt>
                <c:pt idx="432">
                  <c:v>0.24734229476716282</c:v>
                </c:pt>
                <c:pt idx="433">
                  <c:v>0.25561209793566975</c:v>
                </c:pt>
                <c:pt idx="434">
                  <c:v>0.24872059529524732</c:v>
                </c:pt>
                <c:pt idx="435">
                  <c:v>0.25893254920787312</c:v>
                </c:pt>
                <c:pt idx="436">
                  <c:v>0.2599975996159386</c:v>
                </c:pt>
                <c:pt idx="437">
                  <c:v>0.37959649543927027</c:v>
                </c:pt>
                <c:pt idx="438">
                  <c:v>0.43303696591454632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2C-4D83-891E-77B3C1A30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6400"/>
        <c:axId val="195620864"/>
      </c:scatterChart>
      <c:valAx>
        <c:axId val="195606400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27631578947368424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20864"/>
        <c:crosses val="autoZero"/>
        <c:crossBetween val="midCat"/>
      </c:valAx>
      <c:valAx>
        <c:axId val="195620864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064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36641221374045E-2"/>
          <c:y val="7.383286873225936E-2"/>
          <c:w val="0.80916030534351147"/>
          <c:h val="0.90336686448882042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'017C'!$S$14:$S$932</c:f>
              <c:numCache>
                <c:formatCode>0.0</c:formatCode>
                <c:ptCount val="919"/>
                <c:pt idx="0">
                  <c:v>1.6330080073055431</c:v>
                </c:pt>
                <c:pt idx="1">
                  <c:v>2.2008773331542755</c:v>
                </c:pt>
                <c:pt idx="2">
                  <c:v>2.8270683735496345</c:v>
                </c:pt>
                <c:pt idx="3">
                  <c:v>5.1445891357971636</c:v>
                </c:pt>
                <c:pt idx="4">
                  <c:v>4.0334069954877529</c:v>
                </c:pt>
                <c:pt idx="5">
                  <c:v>3.9597374613235918</c:v>
                </c:pt>
                <c:pt idx="6">
                  <c:v>5.0617109098624846</c:v>
                </c:pt>
                <c:pt idx="7">
                  <c:v>6.7223449924795871</c:v>
                </c:pt>
                <c:pt idx="8">
                  <c:v>6.1882408697894276</c:v>
                </c:pt>
                <c:pt idx="9">
                  <c:v>5.1906325946497631</c:v>
                </c:pt>
                <c:pt idx="10">
                  <c:v>3.6527810689729252</c:v>
                </c:pt>
                <c:pt idx="11">
                  <c:v>2.3604946571766221</c:v>
                </c:pt>
                <c:pt idx="12">
                  <c:v>2.8332075013966476</c:v>
                </c:pt>
                <c:pt idx="13">
                  <c:v>4.4539372530081653</c:v>
                </c:pt>
                <c:pt idx="14">
                  <c:v>2.3390077097120749</c:v>
                </c:pt>
                <c:pt idx="15">
                  <c:v>4.6810849833476578</c:v>
                </c:pt>
                <c:pt idx="16">
                  <c:v>4.8407023073700044</c:v>
                </c:pt>
                <c:pt idx="17">
                  <c:v>4.8499109991405236</c:v>
                </c:pt>
                <c:pt idx="18">
                  <c:v>4.8161457959819503</c:v>
                </c:pt>
                <c:pt idx="19">
                  <c:v>4.8314936155994852</c:v>
                </c:pt>
                <c:pt idx="20">
                  <c:v>5.0525022180919628</c:v>
                </c:pt>
                <c:pt idx="21">
                  <c:v>5.0739891655565099</c:v>
                </c:pt>
                <c:pt idx="22">
                  <c:v>5.098545676944565</c:v>
                </c:pt>
                <c:pt idx="23">
                  <c:v>5.1108239326385903</c:v>
                </c:pt>
                <c:pt idx="24">
                  <c:v>5.2827195123549622</c:v>
                </c:pt>
                <c:pt idx="25">
                  <c:v>5.5866063407821223</c:v>
                </c:pt>
                <c:pt idx="26">
                  <c:v>5.7247367173399235</c:v>
                </c:pt>
                <c:pt idx="27">
                  <c:v>5.7492932287279759</c:v>
                </c:pt>
                <c:pt idx="28">
                  <c:v>5.7769193040395352</c:v>
                </c:pt>
                <c:pt idx="29">
                  <c:v>5.8935627331327884</c:v>
                </c:pt>
                <c:pt idx="30">
                  <c:v>5.9058409888268146</c:v>
                </c:pt>
                <c:pt idx="31">
                  <c:v>5.9303975002148688</c:v>
                </c:pt>
                <c:pt idx="32">
                  <c:v>5.9488148837559072</c:v>
                </c:pt>
                <c:pt idx="33">
                  <c:v>5.9580235755264281</c:v>
                </c:pt>
                <c:pt idx="34">
                  <c:v>6.2066582533304677</c:v>
                </c:pt>
                <c:pt idx="35">
                  <c:v>6.3417190659647611</c:v>
                </c:pt>
                <c:pt idx="36">
                  <c:v>6.4645016229050274</c:v>
                </c:pt>
                <c:pt idx="37">
                  <c:v>6.7438319399441333</c:v>
                </c:pt>
                <c:pt idx="38">
                  <c:v>7.0661361519123345</c:v>
                </c:pt>
                <c:pt idx="39">
                  <c:v>7.0692057158358397</c:v>
                </c:pt>
                <c:pt idx="40">
                  <c:v>7.0753448436828528</c:v>
                </c:pt>
                <c:pt idx="41">
                  <c:v>7.1029709189944121</c:v>
                </c:pt>
                <c:pt idx="42">
                  <c:v>7.1029709189944121</c:v>
                </c:pt>
                <c:pt idx="43">
                  <c:v>7.1029709189944121</c:v>
                </c:pt>
                <c:pt idx="44">
                  <c:v>7.1183187386119462</c:v>
                </c:pt>
                <c:pt idx="45">
                  <c:v>7.1305969943059715</c:v>
                </c:pt>
                <c:pt idx="46">
                  <c:v>7.1367361221529872</c:v>
                </c:pt>
                <c:pt idx="47">
                  <c:v>7.1428752500000003</c:v>
                </c:pt>
                <c:pt idx="48">
                  <c:v>7.1459448139235056</c:v>
                </c:pt>
                <c:pt idx="49">
                  <c:v>7.1551535056940256</c:v>
                </c:pt>
                <c:pt idx="50">
                  <c:v>7.2994230100988391</c:v>
                </c:pt>
                <c:pt idx="51">
                  <c:v>7.3086317018693592</c:v>
                </c:pt>
                <c:pt idx="52">
                  <c:v>7.3117012657928653</c:v>
                </c:pt>
                <c:pt idx="53">
                  <c:v>7.3178403936398784</c:v>
                </c:pt>
                <c:pt idx="54">
                  <c:v>7.3270490854103985</c:v>
                </c:pt>
                <c:pt idx="55">
                  <c:v>7.3270490854103985</c:v>
                </c:pt>
                <c:pt idx="56">
                  <c:v>7.3301186493339063</c:v>
                </c:pt>
                <c:pt idx="57">
                  <c:v>7.3301186493339063</c:v>
                </c:pt>
                <c:pt idx="58">
                  <c:v>7.3270490854103985</c:v>
                </c:pt>
                <c:pt idx="59">
                  <c:v>7.3362577771809194</c:v>
                </c:pt>
                <c:pt idx="60">
                  <c:v>7.3362577771809194</c:v>
                </c:pt>
                <c:pt idx="61">
                  <c:v>7.3423969050279334</c:v>
                </c:pt>
                <c:pt idx="62">
                  <c:v>7.3485360328749465</c:v>
                </c:pt>
                <c:pt idx="63">
                  <c:v>7.3485360328749465</c:v>
                </c:pt>
                <c:pt idx="64">
                  <c:v>7.3516055967984526</c:v>
                </c:pt>
                <c:pt idx="65">
                  <c:v>7.3546751607219596</c:v>
                </c:pt>
                <c:pt idx="66">
                  <c:v>7.3546751607219596</c:v>
                </c:pt>
                <c:pt idx="67">
                  <c:v>7.3546751607219596</c:v>
                </c:pt>
                <c:pt idx="68">
                  <c:v>7.366953416415984</c:v>
                </c:pt>
                <c:pt idx="69">
                  <c:v>7.4222055670391045</c:v>
                </c:pt>
                <c:pt idx="70">
                  <c:v>7.4222055670391045</c:v>
                </c:pt>
                <c:pt idx="71">
                  <c:v>7.4191360031155993</c:v>
                </c:pt>
                <c:pt idx="72">
                  <c:v>7.4252751309626133</c:v>
                </c:pt>
                <c:pt idx="73">
                  <c:v>7.4252751309626133</c:v>
                </c:pt>
                <c:pt idx="74">
                  <c:v>7.4467620784271595</c:v>
                </c:pt>
                <c:pt idx="75">
                  <c:v>7.4682490258917049</c:v>
                </c:pt>
                <c:pt idx="76">
                  <c:v>7.4743881537387198</c:v>
                </c:pt>
                <c:pt idx="77">
                  <c:v>7.4559707701976805</c:v>
                </c:pt>
                <c:pt idx="78">
                  <c:v>7.4529012062741726</c:v>
                </c:pt>
                <c:pt idx="79">
                  <c:v>7.5020142290502791</c:v>
                </c:pt>
                <c:pt idx="80">
                  <c:v>7.5020142290502791</c:v>
                </c:pt>
                <c:pt idx="81">
                  <c:v>7.5235011765148254</c:v>
                </c:pt>
                <c:pt idx="82">
                  <c:v>7.5603359435969066</c:v>
                </c:pt>
                <c:pt idx="83">
                  <c:v>7.5787533271379459</c:v>
                </c:pt>
                <c:pt idx="84">
                  <c:v>7.7199532676192533</c:v>
                </c:pt>
                <c:pt idx="85">
                  <c:v>7.7076750119252253</c:v>
                </c:pt>
                <c:pt idx="86">
                  <c:v>7.7874836739363982</c:v>
                </c:pt>
                <c:pt idx="87">
                  <c:v>7.7844141100128912</c:v>
                </c:pt>
                <c:pt idx="88">
                  <c:v>7.7905532378599061</c:v>
                </c:pt>
                <c:pt idx="89">
                  <c:v>7.7905532378599061</c:v>
                </c:pt>
                <c:pt idx="90">
                  <c:v>7.7936228017834113</c:v>
                </c:pt>
                <c:pt idx="91">
                  <c:v>7.8550140802535449</c:v>
                </c:pt>
                <c:pt idx="92">
                  <c:v>7.870361899871078</c:v>
                </c:pt>
                <c:pt idx="93">
                  <c:v>7.8765010277180911</c:v>
                </c:pt>
                <c:pt idx="94">
                  <c:v>7.9194749226471837</c:v>
                </c:pt>
                <c:pt idx="95">
                  <c:v>7.9409618701117326</c:v>
                </c:pt>
                <c:pt idx="96">
                  <c:v>7.9348227422647186</c:v>
                </c:pt>
                <c:pt idx="97">
                  <c:v>7.8979879751826374</c:v>
                </c:pt>
                <c:pt idx="98">
                  <c:v>7.8949184112591322</c:v>
                </c:pt>
                <c:pt idx="99">
                  <c:v>7.9225444865706933</c:v>
                </c:pt>
                <c:pt idx="100">
                  <c:v>8.2264313149978499</c:v>
                </c:pt>
                <c:pt idx="101">
                  <c:v>8.2847530295444773</c:v>
                </c:pt>
                <c:pt idx="102">
                  <c:v>8.2970312852385035</c:v>
                </c:pt>
                <c:pt idx="103">
                  <c:v>8.3031704130855175</c:v>
                </c:pt>
                <c:pt idx="104">
                  <c:v>8.3062399770090227</c:v>
                </c:pt>
                <c:pt idx="105">
                  <c:v>8.3307964883970769</c:v>
                </c:pt>
                <c:pt idx="106">
                  <c:v>8.3307964883970769</c:v>
                </c:pt>
                <c:pt idx="107">
                  <c:v>8.3246573605500647</c:v>
                </c:pt>
                <c:pt idx="108">
                  <c:v>8.3123791048560385</c:v>
                </c:pt>
                <c:pt idx="109">
                  <c:v>8.3031704130855175</c:v>
                </c:pt>
                <c:pt idx="110">
                  <c:v>8.3001008491620123</c:v>
                </c:pt>
                <c:pt idx="111">
                  <c:v>8.3001008491620123</c:v>
                </c:pt>
                <c:pt idx="112">
                  <c:v>8.3123791048560385</c:v>
                </c:pt>
                <c:pt idx="113">
                  <c:v>8.3614921276321414</c:v>
                </c:pt>
                <c:pt idx="114">
                  <c:v>8.4198138421787707</c:v>
                </c:pt>
                <c:pt idx="115">
                  <c:v>8.4689268649548772</c:v>
                </c:pt>
                <c:pt idx="116">
                  <c:v>8.5057616320369593</c:v>
                </c:pt>
                <c:pt idx="117">
                  <c:v>8.9815440401804878</c:v>
                </c:pt>
                <c:pt idx="118">
                  <c:v>9.0275874990330909</c:v>
                </c:pt>
                <c:pt idx="119">
                  <c:v>9.0736309578856886</c:v>
                </c:pt>
                <c:pt idx="120">
                  <c:v>9.1196744167382864</c:v>
                </c:pt>
                <c:pt idx="121">
                  <c:v>9.1872048230554348</c:v>
                </c:pt>
                <c:pt idx="122">
                  <c:v>9.2393874097550484</c:v>
                </c:pt>
                <c:pt idx="123">
                  <c:v>9.2823613046841409</c:v>
                </c:pt>
                <c:pt idx="124">
                  <c:v>9.309987379995702</c:v>
                </c:pt>
                <c:pt idx="125">
                  <c:v>9.3468221470777841</c:v>
                </c:pt>
                <c:pt idx="126">
                  <c:v>9.3744482223893417</c:v>
                </c:pt>
                <c:pt idx="127">
                  <c:v>9.4204916812419413</c:v>
                </c:pt>
                <c:pt idx="128">
                  <c:v>9.4818829597120757</c:v>
                </c:pt>
                <c:pt idx="129">
                  <c:v>9.5463438021057136</c:v>
                </c:pt>
                <c:pt idx="130">
                  <c:v>9.6077350805758464</c:v>
                </c:pt>
                <c:pt idx="131">
                  <c:v>9.6568481033519546</c:v>
                </c:pt>
                <c:pt idx="132">
                  <c:v>9.7090306900515699</c:v>
                </c:pt>
                <c:pt idx="133">
                  <c:v>9.7642828406746904</c:v>
                </c:pt>
                <c:pt idx="134">
                  <c:v>9.8103262995272882</c:v>
                </c:pt>
                <c:pt idx="135">
                  <c:v>9.8686480140739157</c:v>
                </c:pt>
                <c:pt idx="136">
                  <c:v>9.9300392925440484</c:v>
                </c:pt>
                <c:pt idx="137">
                  <c:v>10.154117458960032</c:v>
                </c:pt>
                <c:pt idx="138">
                  <c:v>10.215508737430167</c:v>
                </c:pt>
                <c:pt idx="139">
                  <c:v>10.273830451976792</c:v>
                </c:pt>
                <c:pt idx="140">
                  <c:v>10.329082602599915</c:v>
                </c:pt>
                <c:pt idx="141">
                  <c:v>10.390473881070049</c:v>
                </c:pt>
                <c:pt idx="142">
                  <c:v>10.448795595616675</c:v>
                </c:pt>
                <c:pt idx="143">
                  <c:v>10.497908618392778</c:v>
                </c:pt>
                <c:pt idx="144">
                  <c:v>10.553160769015898</c:v>
                </c:pt>
                <c:pt idx="145">
                  <c:v>10.605343355715512</c:v>
                </c:pt>
                <c:pt idx="146">
                  <c:v>10.6912911455737</c:v>
                </c:pt>
                <c:pt idx="147">
                  <c:v>10.75575198796734</c:v>
                </c:pt>
                <c:pt idx="148">
                  <c:v>10.807934574666954</c:v>
                </c:pt>
                <c:pt idx="149">
                  <c:v>10.869325853137084</c:v>
                </c:pt>
                <c:pt idx="150">
                  <c:v>10.912299748066179</c:v>
                </c:pt>
                <c:pt idx="151">
                  <c:v>10.973691026536311</c:v>
                </c:pt>
                <c:pt idx="152">
                  <c:v>11.022804049312418</c:v>
                </c:pt>
                <c:pt idx="153">
                  <c:v>11.068847508165019</c:v>
                </c:pt>
                <c:pt idx="154">
                  <c:v>11.124099658788138</c:v>
                </c:pt>
                <c:pt idx="155">
                  <c:v>11.173212681564246</c:v>
                </c:pt>
                <c:pt idx="156">
                  <c:v>11.219256140416846</c:v>
                </c:pt>
                <c:pt idx="157">
                  <c:v>11.949812354211433</c:v>
                </c:pt>
                <c:pt idx="158">
                  <c:v>12.020412324452085</c:v>
                </c:pt>
                <c:pt idx="159">
                  <c:v>12.08180360292222</c:v>
                </c:pt>
                <c:pt idx="160">
                  <c:v>12.149334009239364</c:v>
                </c:pt>
                <c:pt idx="161">
                  <c:v>12.216864415556511</c:v>
                </c:pt>
                <c:pt idx="162">
                  <c:v>12.27825569402664</c:v>
                </c:pt>
                <c:pt idx="163">
                  <c:v>12.345786100343792</c:v>
                </c:pt>
                <c:pt idx="164">
                  <c:v>12.404107814890416</c:v>
                </c:pt>
                <c:pt idx="165">
                  <c:v>12.46242952943704</c:v>
                </c:pt>
                <c:pt idx="166">
                  <c:v>12.520751243983671</c:v>
                </c:pt>
                <c:pt idx="167">
                  <c:v>12.585212086377307</c:v>
                </c:pt>
                <c:pt idx="168">
                  <c:v>12.646603364847444</c:v>
                </c:pt>
                <c:pt idx="169">
                  <c:v>12.717203335088094</c:v>
                </c:pt>
                <c:pt idx="170">
                  <c:v>12.775525049634723</c:v>
                </c:pt>
                <c:pt idx="171">
                  <c:v>12.846125019875375</c:v>
                </c:pt>
                <c:pt idx="172">
                  <c:v>12.932072809733562</c:v>
                </c:pt>
                <c:pt idx="173">
                  <c:v>13.005742343897719</c:v>
                </c:pt>
                <c:pt idx="174">
                  <c:v>13.088620569832402</c:v>
                </c:pt>
                <c:pt idx="175">
                  <c:v>13.168429231843572</c:v>
                </c:pt>
                <c:pt idx="176">
                  <c:v>13.251307457778253</c:v>
                </c:pt>
                <c:pt idx="177">
                  <c:v>13.803828964009455</c:v>
                </c:pt>
                <c:pt idx="178">
                  <c:v>13.895915881714652</c:v>
                </c:pt>
                <c:pt idx="179">
                  <c:v>13.988002799419853</c:v>
                </c:pt>
                <c:pt idx="180">
                  <c:v>14.067811461431026</c:v>
                </c:pt>
                <c:pt idx="181">
                  <c:v>14.175246198753758</c:v>
                </c:pt>
                <c:pt idx="182">
                  <c:v>14.255054860764933</c:v>
                </c:pt>
                <c:pt idx="183">
                  <c:v>14.344072214546623</c:v>
                </c:pt>
                <c:pt idx="184">
                  <c:v>14.436159132251827</c:v>
                </c:pt>
                <c:pt idx="185">
                  <c:v>14.53131561388053</c:v>
                </c:pt>
                <c:pt idx="186">
                  <c:v>14.617263403738718</c:v>
                </c:pt>
                <c:pt idx="187">
                  <c:v>14.709350321443916</c:v>
                </c:pt>
                <c:pt idx="188">
                  <c:v>14.80757636699613</c:v>
                </c:pt>
                <c:pt idx="189">
                  <c:v>14.905802412548342</c:v>
                </c:pt>
                <c:pt idx="190">
                  <c:v>15.010167585947572</c:v>
                </c:pt>
                <c:pt idx="191">
                  <c:v>15.111463195423289</c:v>
                </c:pt>
                <c:pt idx="192">
                  <c:v>15.206619677051998</c:v>
                </c:pt>
                <c:pt idx="193">
                  <c:v>15.304845722604211</c:v>
                </c:pt>
                <c:pt idx="194">
                  <c:v>15.393863076385905</c:v>
                </c:pt>
                <c:pt idx="195">
                  <c:v>15.473671738397076</c:v>
                </c:pt>
                <c:pt idx="196">
                  <c:v>17.069844978620537</c:v>
                </c:pt>
                <c:pt idx="197">
                  <c:v>17.171140588096257</c:v>
                </c:pt>
                <c:pt idx="198">
                  <c:v>17.26322750580146</c:v>
                </c:pt>
                <c:pt idx="199">
                  <c:v>17.36452311527718</c:v>
                </c:pt>
                <c:pt idx="200">
                  <c:v>17.459679596905886</c:v>
                </c:pt>
                <c:pt idx="201">
                  <c:v>17.56711433422862</c:v>
                </c:pt>
                <c:pt idx="202">
                  <c:v>17.656131688010312</c:v>
                </c:pt>
                <c:pt idx="203">
                  <c:v>17.757427297486029</c:v>
                </c:pt>
                <c:pt idx="204">
                  <c:v>17.843375087344221</c:v>
                </c:pt>
                <c:pt idx="205">
                  <c:v>17.956948952513965</c:v>
                </c:pt>
                <c:pt idx="206">
                  <c:v>18.049035870219161</c:v>
                </c:pt>
                <c:pt idx="207">
                  <c:v>18.153401043618388</c:v>
                </c:pt>
                <c:pt idx="208">
                  <c:v>18.242418397400087</c:v>
                </c:pt>
                <c:pt idx="209">
                  <c:v>18.362131390416849</c:v>
                </c:pt>
                <c:pt idx="210">
                  <c:v>18.472635691663086</c:v>
                </c:pt>
                <c:pt idx="211">
                  <c:v>18.592348684679845</c:v>
                </c:pt>
                <c:pt idx="212">
                  <c:v>18.702852985926086</c:v>
                </c:pt>
                <c:pt idx="213">
                  <c:v>18.819496415019337</c:v>
                </c:pt>
                <c:pt idx="214">
                  <c:v>18.923861588418561</c:v>
                </c:pt>
                <c:pt idx="215">
                  <c:v>19.043574581435323</c:v>
                </c:pt>
                <c:pt idx="216">
                  <c:v>20.823921657069182</c:v>
                </c:pt>
                <c:pt idx="217">
                  <c:v>20.955912905779972</c:v>
                </c:pt>
                <c:pt idx="218">
                  <c:v>21.087904154490758</c:v>
                </c:pt>
                <c:pt idx="219">
                  <c:v>21.20761714750752</c:v>
                </c:pt>
                <c:pt idx="220">
                  <c:v>21.327330140524278</c:v>
                </c:pt>
                <c:pt idx="221">
                  <c:v>21.434764877847012</c:v>
                </c:pt>
                <c:pt idx="222">
                  <c:v>21.554477870863771</c:v>
                </c:pt>
                <c:pt idx="223">
                  <c:v>21.674190863880529</c:v>
                </c:pt>
                <c:pt idx="224">
                  <c:v>21.793903856897291</c:v>
                </c:pt>
                <c:pt idx="225">
                  <c:v>21.910547285990546</c:v>
                </c:pt>
                <c:pt idx="226">
                  <c:v>22.036399406854315</c:v>
                </c:pt>
                <c:pt idx="227">
                  <c:v>22.15918196379458</c:v>
                </c:pt>
                <c:pt idx="228">
                  <c:v>22.294242776428877</c:v>
                </c:pt>
                <c:pt idx="229">
                  <c:v>22.438512280833692</c:v>
                </c:pt>
                <c:pt idx="230">
                  <c:v>22.58892091308552</c:v>
                </c:pt>
                <c:pt idx="231">
                  <c:v>22.739329545337341</c:v>
                </c:pt>
                <c:pt idx="232">
                  <c:v>22.886668613665663</c:v>
                </c:pt>
                <c:pt idx="233">
                  <c:v>23.043216373764501</c:v>
                </c:pt>
                <c:pt idx="234">
                  <c:v>23.208972825633861</c:v>
                </c:pt>
                <c:pt idx="235">
                  <c:v>23.368590149656207</c:v>
                </c:pt>
                <c:pt idx="236">
                  <c:v>24.093007235603775</c:v>
                </c:pt>
                <c:pt idx="237">
                  <c:v>24.298668018478725</c:v>
                </c:pt>
                <c:pt idx="238">
                  <c:v>24.501259237430169</c:v>
                </c:pt>
                <c:pt idx="239">
                  <c:v>24.709989584228619</c:v>
                </c:pt>
                <c:pt idx="240">
                  <c:v>24.897232983562528</c:v>
                </c:pt>
                <c:pt idx="241">
                  <c:v>25.090615510743444</c:v>
                </c:pt>
                <c:pt idx="242">
                  <c:v>25.28706760184787</c:v>
                </c:pt>
                <c:pt idx="243">
                  <c:v>25.465102309411257</c:v>
                </c:pt>
                <c:pt idx="244">
                  <c:v>25.652345708745159</c:v>
                </c:pt>
                <c:pt idx="245">
                  <c:v>25.818102160614522</c:v>
                </c:pt>
                <c:pt idx="246">
                  <c:v>25.980789048560375</c:v>
                </c:pt>
                <c:pt idx="247">
                  <c:v>26.149615064353245</c:v>
                </c:pt>
                <c:pt idx="248">
                  <c:v>26.312301952299094</c:v>
                </c:pt>
                <c:pt idx="249">
                  <c:v>26.487267095938972</c:v>
                </c:pt>
                <c:pt idx="250">
                  <c:v>26.656093111731842</c:v>
                </c:pt>
                <c:pt idx="251">
                  <c:v>26.831058255371723</c:v>
                </c:pt>
                <c:pt idx="252">
                  <c:v>27.002953835088093</c:v>
                </c:pt>
                <c:pt idx="253">
                  <c:v>27.184058106574987</c:v>
                </c:pt>
                <c:pt idx="254">
                  <c:v>27.362092814138375</c:v>
                </c:pt>
                <c:pt idx="255">
                  <c:v>27.533988393854749</c:v>
                </c:pt>
                <c:pt idx="256">
                  <c:v>28.945987798667812</c:v>
                </c:pt>
                <c:pt idx="257">
                  <c:v>29.139370325848731</c:v>
                </c:pt>
                <c:pt idx="258">
                  <c:v>29.326613725182636</c:v>
                </c:pt>
                <c:pt idx="259">
                  <c:v>29.541483199828104</c:v>
                </c:pt>
                <c:pt idx="260">
                  <c:v>29.741004854856033</c:v>
                </c:pt>
                <c:pt idx="261">
                  <c:v>29.943596073807473</c:v>
                </c:pt>
                <c:pt idx="262">
                  <c:v>30.133909037064889</c:v>
                </c:pt>
                <c:pt idx="263">
                  <c:v>30.327291564245805</c:v>
                </c:pt>
                <c:pt idx="264">
                  <c:v>30.542161038891269</c:v>
                </c:pt>
                <c:pt idx="265">
                  <c:v>30.729404438225174</c:v>
                </c:pt>
                <c:pt idx="266">
                  <c:v>30.919717401482593</c:v>
                </c:pt>
                <c:pt idx="267">
                  <c:v>31.106960800816502</c:v>
                </c:pt>
                <c:pt idx="268">
                  <c:v>31.288065072303393</c:v>
                </c:pt>
                <c:pt idx="269">
                  <c:v>31.487586727331323</c:v>
                </c:pt>
                <c:pt idx="270">
                  <c:v>31.687108382359259</c:v>
                </c:pt>
                <c:pt idx="271">
                  <c:v>31.871282217769654</c:v>
                </c:pt>
                <c:pt idx="272">
                  <c:v>32.083082128491618</c:v>
                </c:pt>
                <c:pt idx="273">
                  <c:v>32.282603783519548</c:v>
                </c:pt>
                <c:pt idx="274">
                  <c:v>32.497473258165016</c:v>
                </c:pt>
                <c:pt idx="275">
                  <c:v>32.715412296733994</c:v>
                </c:pt>
                <c:pt idx="276">
                  <c:v>33.553403247851307</c:v>
                </c:pt>
                <c:pt idx="277">
                  <c:v>33.811246617425873</c:v>
                </c:pt>
                <c:pt idx="278">
                  <c:v>34.029185655994837</c:v>
                </c:pt>
                <c:pt idx="279">
                  <c:v>34.247124694563816</c:v>
                </c:pt>
                <c:pt idx="280">
                  <c:v>34.434368093897724</c:v>
                </c:pt>
                <c:pt idx="281">
                  <c:v>34.670724516007731</c:v>
                </c:pt>
                <c:pt idx="282">
                  <c:v>34.805785328642024</c:v>
                </c:pt>
                <c:pt idx="283">
                  <c:v>34.664585388160724</c:v>
                </c:pt>
                <c:pt idx="284">
                  <c:v>34.805785328642024</c:v>
                </c:pt>
                <c:pt idx="285">
                  <c:v>34.950054833046835</c:v>
                </c:pt>
                <c:pt idx="286">
                  <c:v>35.183341691233352</c:v>
                </c:pt>
                <c:pt idx="287">
                  <c:v>35.459602444348945</c:v>
                </c:pt>
                <c:pt idx="288">
                  <c:v>35.883202265792868</c:v>
                </c:pt>
                <c:pt idx="289">
                  <c:v>36.392749877094971</c:v>
                </c:pt>
                <c:pt idx="290">
                  <c:v>36.75188885614525</c:v>
                </c:pt>
                <c:pt idx="291">
                  <c:v>37.414914663622689</c:v>
                </c:pt>
                <c:pt idx="292">
                  <c:v>38.071801343253114</c:v>
                </c:pt>
                <c:pt idx="293">
                  <c:v>38.851470579823804</c:v>
                </c:pt>
                <c:pt idx="294">
                  <c:v>39.514496387301236</c:v>
                </c:pt>
                <c:pt idx="295">
                  <c:v>40.294165623871933</c:v>
                </c:pt>
                <c:pt idx="296">
                  <c:v>43.075190538568975</c:v>
                </c:pt>
                <c:pt idx="297">
                  <c:v>43.919320617533302</c:v>
                </c:pt>
                <c:pt idx="298">
                  <c:v>45.533911241297808</c:v>
                </c:pt>
                <c:pt idx="299">
                  <c:v>46.844615036635155</c:v>
                </c:pt>
                <c:pt idx="300">
                  <c:v>48.85517940653201</c:v>
                </c:pt>
                <c:pt idx="301">
                  <c:v>49.702379049419854</c:v>
                </c:pt>
                <c:pt idx="302">
                  <c:v>51.82037815663945</c:v>
                </c:pt>
                <c:pt idx="303">
                  <c:v>52.501821347657923</c:v>
                </c:pt>
                <c:pt idx="304">
                  <c:v>55.067976787709497</c:v>
                </c:pt>
                <c:pt idx="305">
                  <c:v>55.835367768586167</c:v>
                </c:pt>
                <c:pt idx="306">
                  <c:v>58.244975448538895</c:v>
                </c:pt>
                <c:pt idx="307">
                  <c:v>59.54954011602922</c:v>
                </c:pt>
                <c:pt idx="308">
                  <c:v>60.553287519015896</c:v>
                </c:pt>
                <c:pt idx="309">
                  <c:v>60.525661443704344</c:v>
                </c:pt>
                <c:pt idx="310">
                  <c:v>60.157313772883533</c:v>
                </c:pt>
                <c:pt idx="311">
                  <c:v>59.831939996991835</c:v>
                </c:pt>
                <c:pt idx="312">
                  <c:v>59.853426944456373</c:v>
                </c:pt>
                <c:pt idx="313">
                  <c:v>60.335348480446925</c:v>
                </c:pt>
                <c:pt idx="314">
                  <c:v>60.375252811452512</c:v>
                </c:pt>
                <c:pt idx="315">
                  <c:v>60.746670046196819</c:v>
                </c:pt>
                <c:pt idx="316">
                  <c:v>62.803277874946275</c:v>
                </c:pt>
                <c:pt idx="317">
                  <c:v>63.033495169209282</c:v>
                </c:pt>
                <c:pt idx="318">
                  <c:v>62.98745171035668</c:v>
                </c:pt>
                <c:pt idx="319">
                  <c:v>63.05498211667382</c:v>
                </c:pt>
                <c:pt idx="320">
                  <c:v>63.039634297056296</c:v>
                </c:pt>
                <c:pt idx="321">
                  <c:v>63.263712463472274</c:v>
                </c:pt>
                <c:pt idx="322">
                  <c:v>63.346590689406952</c:v>
                </c:pt>
                <c:pt idx="323">
                  <c:v>63.659686209604637</c:v>
                </c:pt>
                <c:pt idx="324">
                  <c:v>63.263712463472274</c:v>
                </c:pt>
                <c:pt idx="325">
                  <c:v>63.632060134293077</c:v>
                </c:pt>
                <c:pt idx="326">
                  <c:v>63.53076452481735</c:v>
                </c:pt>
                <c:pt idx="327">
                  <c:v>63.635129698216581</c:v>
                </c:pt>
                <c:pt idx="328">
                  <c:v>63.721077488074762</c:v>
                </c:pt>
                <c:pt idx="329">
                  <c:v>63.742564435539308</c:v>
                </c:pt>
                <c:pt idx="330">
                  <c:v>63.779399202621399</c:v>
                </c:pt>
                <c:pt idx="331">
                  <c:v>63.877625248173622</c:v>
                </c:pt>
                <c:pt idx="332">
                  <c:v>64.083286031048544</c:v>
                </c:pt>
                <c:pt idx="333">
                  <c:v>64.147746873442202</c:v>
                </c:pt>
                <c:pt idx="334">
                  <c:v>64.325781581005586</c:v>
                </c:pt>
                <c:pt idx="335">
                  <c:v>65.522911511173177</c:v>
                </c:pt>
                <c:pt idx="336">
                  <c:v>65.737780985818659</c:v>
                </c:pt>
                <c:pt idx="337">
                  <c:v>65.707085346583568</c:v>
                </c:pt>
                <c:pt idx="338">
                  <c:v>65.848285287064868</c:v>
                </c:pt>
                <c:pt idx="339">
                  <c:v>65.952650460464113</c:v>
                </c:pt>
                <c:pt idx="340">
                  <c:v>66.830545742587006</c:v>
                </c:pt>
                <c:pt idx="341">
                  <c:v>68.653866713149981</c:v>
                </c:pt>
                <c:pt idx="342">
                  <c:v>69.132718685217029</c:v>
                </c:pt>
                <c:pt idx="343">
                  <c:v>69.657614116136656</c:v>
                </c:pt>
                <c:pt idx="344">
                  <c:v>69.884761846476138</c:v>
                </c:pt>
                <c:pt idx="345">
                  <c:v>69.924666177481726</c:v>
                </c:pt>
                <c:pt idx="346">
                  <c:v>70.421935533089808</c:v>
                </c:pt>
                <c:pt idx="347">
                  <c:v>70.670570210893857</c:v>
                </c:pt>
                <c:pt idx="348">
                  <c:v>70.50788332294799</c:v>
                </c:pt>
                <c:pt idx="349">
                  <c:v>70.191718238826809</c:v>
                </c:pt>
                <c:pt idx="350">
                  <c:v>70.590761548882682</c:v>
                </c:pt>
                <c:pt idx="351">
                  <c:v>70.762657128599045</c:v>
                </c:pt>
                <c:pt idx="352">
                  <c:v>71.00822224247959</c:v>
                </c:pt>
                <c:pt idx="353">
                  <c:v>70.909996196927366</c:v>
                </c:pt>
                <c:pt idx="354">
                  <c:v>71.069613520949716</c:v>
                </c:pt>
                <c:pt idx="355">
                  <c:v>70.523231142565521</c:v>
                </c:pt>
                <c:pt idx="356">
                  <c:v>72.018108773313273</c:v>
                </c:pt>
                <c:pt idx="357">
                  <c:v>74.222055670391043</c:v>
                </c:pt>
                <c:pt idx="358">
                  <c:v>74.633377236140959</c:v>
                </c:pt>
                <c:pt idx="359">
                  <c:v>74.68555982284056</c:v>
                </c:pt>
                <c:pt idx="360">
                  <c:v>74.912707553180056</c:v>
                </c:pt>
                <c:pt idx="361">
                  <c:v>75.569594232810473</c:v>
                </c:pt>
                <c:pt idx="362">
                  <c:v>75.855063677696606</c:v>
                </c:pt>
                <c:pt idx="363">
                  <c:v>76.44748951493338</c:v>
                </c:pt>
                <c:pt idx="364">
                  <c:v>75.833576730232068</c:v>
                </c:pt>
                <c:pt idx="365">
                  <c:v>76.119046175118172</c:v>
                </c:pt>
                <c:pt idx="366">
                  <c:v>77.021497968629149</c:v>
                </c:pt>
                <c:pt idx="367">
                  <c:v>81.524548244413424</c:v>
                </c:pt>
                <c:pt idx="368">
                  <c:v>84.584903476149563</c:v>
                </c:pt>
                <c:pt idx="369">
                  <c:v>84.790564259024492</c:v>
                </c:pt>
                <c:pt idx="370">
                  <c:v>84.695407777395786</c:v>
                </c:pt>
                <c:pt idx="371">
                  <c:v>84.931764199505821</c:v>
                </c:pt>
                <c:pt idx="372">
                  <c:v>85.14049454630424</c:v>
                </c:pt>
                <c:pt idx="373">
                  <c:v>85.290903178556107</c:v>
                </c:pt>
                <c:pt idx="374">
                  <c:v>85.490424833584029</c:v>
                </c:pt>
                <c:pt idx="375">
                  <c:v>88.738023464654063</c:v>
                </c:pt>
                <c:pt idx="376">
                  <c:v>89.250640639879677</c:v>
                </c:pt>
                <c:pt idx="377">
                  <c:v>88.188571522346365</c:v>
                </c:pt>
                <c:pt idx="378">
                  <c:v>28.72497919617533</c:v>
                </c:pt>
                <c:pt idx="379">
                  <c:v>32.844333981521267</c:v>
                </c:pt>
                <c:pt idx="380">
                  <c:v>34.121272573700047</c:v>
                </c:pt>
                <c:pt idx="381">
                  <c:v>34.882524426729695</c:v>
                </c:pt>
                <c:pt idx="382">
                  <c:v>35.223246022238925</c:v>
                </c:pt>
                <c:pt idx="383">
                  <c:v>35.5793154373657</c:v>
                </c:pt>
                <c:pt idx="384">
                  <c:v>35.895480521486888</c:v>
                </c:pt>
                <c:pt idx="385">
                  <c:v>36.141045635367419</c:v>
                </c:pt>
                <c:pt idx="386">
                  <c:v>36.297593395466265</c:v>
                </c:pt>
                <c:pt idx="387">
                  <c:v>36.871601849162012</c:v>
                </c:pt>
                <c:pt idx="388">
                  <c:v>37.123306090889557</c:v>
                </c:pt>
                <c:pt idx="389">
                  <c:v>37.304410362376444</c:v>
                </c:pt>
                <c:pt idx="390">
                  <c:v>37.568392859798024</c:v>
                </c:pt>
                <c:pt idx="391">
                  <c:v>37.755636259131933</c:v>
                </c:pt>
                <c:pt idx="392">
                  <c:v>37.924462274924792</c:v>
                </c:pt>
                <c:pt idx="393">
                  <c:v>38.084079598947135</c:v>
                </c:pt>
                <c:pt idx="394">
                  <c:v>40.008696178985815</c:v>
                </c:pt>
                <c:pt idx="395">
                  <c:v>40.140687427696605</c:v>
                </c:pt>
                <c:pt idx="396">
                  <c:v>40.257330856789856</c:v>
                </c:pt>
                <c:pt idx="397">
                  <c:v>40.46606120358831</c:v>
                </c:pt>
                <c:pt idx="398">
                  <c:v>40.564287249140513</c:v>
                </c:pt>
                <c:pt idx="399">
                  <c:v>40.647165475075205</c:v>
                </c:pt>
                <c:pt idx="400">
                  <c:v>40.76687846809196</c:v>
                </c:pt>
                <c:pt idx="401">
                  <c:v>40.889661025032233</c:v>
                </c:pt>
                <c:pt idx="402">
                  <c:v>40.935704483884827</c:v>
                </c:pt>
                <c:pt idx="403">
                  <c:v>41.037000093360547</c:v>
                </c:pt>
                <c:pt idx="404">
                  <c:v>41.150573958530295</c:v>
                </c:pt>
                <c:pt idx="405">
                  <c:v>41.365443433175756</c:v>
                </c:pt>
                <c:pt idx="406">
                  <c:v>41.482086862269021</c:v>
                </c:pt>
                <c:pt idx="407">
                  <c:v>41.54654770466265</c:v>
                </c:pt>
                <c:pt idx="408">
                  <c:v>41.617147674903308</c:v>
                </c:pt>
                <c:pt idx="409">
                  <c:v>41.678538953373433</c:v>
                </c:pt>
                <c:pt idx="410">
                  <c:v>41.77676499892565</c:v>
                </c:pt>
                <c:pt idx="411">
                  <c:v>41.874991044477859</c:v>
                </c:pt>
                <c:pt idx="412">
                  <c:v>42.08065182735281</c:v>
                </c:pt>
                <c:pt idx="413">
                  <c:v>42.138973541899439</c:v>
                </c:pt>
                <c:pt idx="414">
                  <c:v>43.216390479050276</c:v>
                </c:pt>
                <c:pt idx="415">
                  <c:v>43.314616524602478</c:v>
                </c:pt>
                <c:pt idx="416">
                  <c:v>43.400564314460681</c:v>
                </c:pt>
                <c:pt idx="417">
                  <c:v>43.483442540395359</c:v>
                </c:pt>
                <c:pt idx="418">
                  <c:v>43.676825067576274</c:v>
                </c:pt>
                <c:pt idx="419">
                  <c:v>43.747425037816932</c:v>
                </c:pt>
                <c:pt idx="420">
                  <c:v>43.824164135904603</c:v>
                </c:pt>
                <c:pt idx="421">
                  <c:v>43.873277158680708</c:v>
                </c:pt>
                <c:pt idx="422">
                  <c:v>43.980711896003434</c:v>
                </c:pt>
                <c:pt idx="423">
                  <c:v>44.048242302320581</c:v>
                </c:pt>
                <c:pt idx="424">
                  <c:v>44.256972649119035</c:v>
                </c:pt>
                <c:pt idx="425">
                  <c:v>44.330642183283189</c:v>
                </c:pt>
                <c:pt idx="426">
                  <c:v>44.401242153523846</c:v>
                </c:pt>
                <c:pt idx="427">
                  <c:v>44.459563868070475</c:v>
                </c:pt>
                <c:pt idx="428">
                  <c:v>44.533233402234636</c:v>
                </c:pt>
                <c:pt idx="429">
                  <c:v>44.628389883863335</c:v>
                </c:pt>
                <c:pt idx="430">
                  <c:v>44.71126810979802</c:v>
                </c:pt>
                <c:pt idx="431">
                  <c:v>44.784937643962188</c:v>
                </c:pt>
                <c:pt idx="432">
                  <c:v>44.861676742049845</c:v>
                </c:pt>
                <c:pt idx="433">
                  <c:v>44.932276712290502</c:v>
                </c:pt>
                <c:pt idx="434">
                  <c:v>46.074154491834975</c:v>
                </c:pt>
                <c:pt idx="435">
                  <c:v>46.18772835700473</c:v>
                </c:pt>
                <c:pt idx="436">
                  <c:v>46.279815274709918</c:v>
                </c:pt>
                <c:pt idx="437">
                  <c:v>46.442502162655778</c:v>
                </c:pt>
                <c:pt idx="438">
                  <c:v>46.365763064568107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05-4D24-9C33-2B72829E955D}"/>
            </c:ext>
          </c:extLst>
        </c:ser>
        <c:ser>
          <c:idx val="0"/>
          <c:order val="1"/>
          <c:tx>
            <c:strRef>
              <c:f>'017C'!$N$11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'017C'!$N$14:$N$932</c:f>
              <c:numCache>
                <c:formatCode>0.0</c:formatCode>
                <c:ptCount val="919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05-4D24-9C33-2B72829E9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8112"/>
        <c:axId val="195660032"/>
      </c:scatterChart>
      <c:valAx>
        <c:axId val="195658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9.1603053435114504E-2"/>
              <c:y val="1.085776330076004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60032"/>
        <c:crosses val="autoZero"/>
        <c:crossBetween val="midCat"/>
      </c:valAx>
      <c:valAx>
        <c:axId val="1956600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58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270270270270274E-2"/>
          <c:y val="7.4837349828280608E-2"/>
          <c:w val="0.86486486486486491"/>
          <c:h val="0.90455579357660909"/>
        </c:manualLayout>
      </c:layout>
      <c:scatterChart>
        <c:scatterStyle val="lineMarker"/>
        <c:varyColors val="0"/>
        <c:ser>
          <c:idx val="2"/>
          <c:order val="0"/>
          <c:tx>
            <c:v>Friction (psf)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'017C'!$R$14:$R$932</c:f>
              <c:numCache>
                <c:formatCode>0.0</c:formatCode>
                <c:ptCount val="919"/>
                <c:pt idx="0">
                  <c:v>6.5884662101322782</c:v>
                </c:pt>
                <c:pt idx="1">
                  <c:v>5.9944327630498107</c:v>
                </c:pt>
                <c:pt idx="2">
                  <c:v>5.7507192432330889</c:v>
                </c:pt>
                <c:pt idx="3">
                  <c:v>4.7827355868631249</c:v>
                </c:pt>
                <c:pt idx="4">
                  <c:v>5.8371702431172121</c:v>
                </c:pt>
                <c:pt idx="5">
                  <c:v>6.1493068788941141</c:v>
                </c:pt>
                <c:pt idx="6">
                  <c:v>5.2882502101442093</c:v>
                </c:pt>
                <c:pt idx="7">
                  <c:v>4.0800031983422258</c:v>
                </c:pt>
                <c:pt idx="8">
                  <c:v>5.6701356672093075</c:v>
                </c:pt>
                <c:pt idx="9">
                  <c:v>7.2496397041598284</c:v>
                </c:pt>
                <c:pt idx="10">
                  <c:v>8.143182780929429</c:v>
                </c:pt>
                <c:pt idx="11">
                  <c:v>9.4619076502651058</c:v>
                </c:pt>
                <c:pt idx="12">
                  <c:v>27.727540001185492</c:v>
                </c:pt>
                <c:pt idx="13">
                  <c:v>2.7493984235541591</c:v>
                </c:pt>
                <c:pt idx="14">
                  <c:v>5.8377883348825241</c:v>
                </c:pt>
                <c:pt idx="15">
                  <c:v>5.5570085599350216</c:v>
                </c:pt>
                <c:pt idx="16">
                  <c:v>5.7886248411014956</c:v>
                </c:pt>
                <c:pt idx="17">
                  <c:v>8.049043959419846</c:v>
                </c:pt>
                <c:pt idx="18">
                  <c:v>7.0122058475456033</c:v>
                </c:pt>
                <c:pt idx="19">
                  <c:v>3.907838881351009</c:v>
                </c:pt>
                <c:pt idx="20">
                  <c:v>10.706584027253689</c:v>
                </c:pt>
                <c:pt idx="21">
                  <c:v>2.8129310254202982</c:v>
                </c:pt>
                <c:pt idx="22">
                  <c:v>4.7417010727168796</c:v>
                </c:pt>
                <c:pt idx="23">
                  <c:v>4.8298263786337277</c:v>
                </c:pt>
                <c:pt idx="24">
                  <c:v>5.3400131544878411</c:v>
                </c:pt>
                <c:pt idx="25">
                  <c:v>6.5136213468418012</c:v>
                </c:pt>
                <c:pt idx="26">
                  <c:v>6.3941057371175312</c:v>
                </c:pt>
                <c:pt idx="27">
                  <c:v>5.7425189018010077</c:v>
                </c:pt>
                <c:pt idx="28">
                  <c:v>4.8175568375819839</c:v>
                </c:pt>
                <c:pt idx="29">
                  <c:v>4.7766265247103128</c:v>
                </c:pt>
                <c:pt idx="30">
                  <c:v>3.2901762770146941</c:v>
                </c:pt>
                <c:pt idx="31">
                  <c:v>3.1014296901774179</c:v>
                </c:pt>
                <c:pt idx="32">
                  <c:v>5.1429488415635696</c:v>
                </c:pt>
                <c:pt idx="33">
                  <c:v>4.9933652058282822</c:v>
                </c:pt>
                <c:pt idx="34">
                  <c:v>3.85036477047236</c:v>
                </c:pt>
                <c:pt idx="35">
                  <c:v>7.6208373098996027</c:v>
                </c:pt>
                <c:pt idx="36">
                  <c:v>3.510116014210316</c:v>
                </c:pt>
                <c:pt idx="37">
                  <c:v>5.2610686396077657</c:v>
                </c:pt>
                <c:pt idx="38">
                  <c:v>6.7330719041406191</c:v>
                </c:pt>
                <c:pt idx="39">
                  <c:v>6.894037295335476</c:v>
                </c:pt>
                <c:pt idx="40">
                  <c:v>6.8439141266385475</c:v>
                </c:pt>
                <c:pt idx="41">
                  <c:v>6.6663071013925741</c:v>
                </c:pt>
                <c:pt idx="42">
                  <c:v>7.3062549563713972</c:v>
                </c:pt>
                <c:pt idx="43">
                  <c:v>7.8259143592355027</c:v>
                </c:pt>
                <c:pt idx="44">
                  <c:v>4.239519044808838</c:v>
                </c:pt>
                <c:pt idx="45">
                  <c:v>4.975384770217226</c:v>
                </c:pt>
                <c:pt idx="46">
                  <c:v>3.2514513389904609</c:v>
                </c:pt>
                <c:pt idx="47">
                  <c:v>3.1998852278848591</c:v>
                </c:pt>
                <c:pt idx="48">
                  <c:v>3.6311390353533848</c:v>
                </c:pt>
                <c:pt idx="49">
                  <c:v>3.5291177149267465</c:v>
                </c:pt>
                <c:pt idx="50">
                  <c:v>3.6472595863929369</c:v>
                </c:pt>
                <c:pt idx="51">
                  <c:v>3.6137353890373687</c:v>
                </c:pt>
                <c:pt idx="52">
                  <c:v>4.4143391372585601</c:v>
                </c:pt>
                <c:pt idx="53">
                  <c:v>5.0360652969424287</c:v>
                </c:pt>
                <c:pt idx="54">
                  <c:v>5.969872942372632</c:v>
                </c:pt>
                <c:pt idx="55">
                  <c:v>6.2602406168477049</c:v>
                </c:pt>
                <c:pt idx="56">
                  <c:v>6.4470272169879532</c:v>
                </c:pt>
                <c:pt idx="57">
                  <c:v>6.4634551047291104</c:v>
                </c:pt>
                <c:pt idx="58">
                  <c:v>6.4773507051548371</c:v>
                </c:pt>
                <c:pt idx="59">
                  <c:v>6.1469172306886266</c:v>
                </c:pt>
                <c:pt idx="60">
                  <c:v>5.4651848341759992</c:v>
                </c:pt>
                <c:pt idx="61">
                  <c:v>5.0933294486145417</c:v>
                </c:pt>
                <c:pt idx="62">
                  <c:v>4.8206401706783932</c:v>
                </c:pt>
                <c:pt idx="63">
                  <c:v>4.508658586873314</c:v>
                </c:pt>
                <c:pt idx="64">
                  <c:v>4.8710035938632341</c:v>
                </c:pt>
                <c:pt idx="65">
                  <c:v>4.9412868294739978</c:v>
                </c:pt>
                <c:pt idx="66">
                  <c:v>4.923411117527035</c:v>
                </c:pt>
                <c:pt idx="67">
                  <c:v>4.2182053845834355</c:v>
                </c:pt>
                <c:pt idx="68">
                  <c:v>4.0323595639874821</c:v>
                </c:pt>
                <c:pt idx="69">
                  <c:v>3.799764887130856</c:v>
                </c:pt>
                <c:pt idx="70">
                  <c:v>4.2604015879307431</c:v>
                </c:pt>
                <c:pt idx="71">
                  <c:v>3.7828758265990201</c:v>
                </c:pt>
                <c:pt idx="72">
                  <c:v>3.8148354354156457</c:v>
                </c:pt>
                <c:pt idx="73">
                  <c:v>4.133760584357141</c:v>
                </c:pt>
                <c:pt idx="74">
                  <c:v>2.065634185880981</c:v>
                </c:pt>
                <c:pt idx="75">
                  <c:v>0.75135083587220963</c:v>
                </c:pt>
                <c:pt idx="76">
                  <c:v>0.57078505462150531</c:v>
                </c:pt>
                <c:pt idx="77">
                  <c:v>1.6499441225549032</c:v>
                </c:pt>
                <c:pt idx="78">
                  <c:v>1.7184638202577818</c:v>
                </c:pt>
                <c:pt idx="79">
                  <c:v>1.5327609568604703</c:v>
                </c:pt>
                <c:pt idx="80">
                  <c:v>2.0203737851706789</c:v>
                </c:pt>
                <c:pt idx="81">
                  <c:v>4.500066298476777</c:v>
                </c:pt>
                <c:pt idx="82">
                  <c:v>1.2891544493307503</c:v>
                </c:pt>
                <c:pt idx="83">
                  <c:v>3.3950378842036479</c:v>
                </c:pt>
                <c:pt idx="84">
                  <c:v>1.3585333419375716</c:v>
                </c:pt>
                <c:pt idx="85">
                  <c:v>1.8807274565421663</c:v>
                </c:pt>
                <c:pt idx="86">
                  <c:v>1.0334715758500979</c:v>
                </c:pt>
                <c:pt idx="87">
                  <c:v>0.5865168656780686</c:v>
                </c:pt>
                <c:pt idx="88">
                  <c:v>0.57437816604574665</c:v>
                </c:pt>
                <c:pt idx="89">
                  <c:v>1.0147368624085713</c:v>
                </c:pt>
                <c:pt idx="90">
                  <c:v>1.1673769007164296</c:v>
                </c:pt>
                <c:pt idx="91">
                  <c:v>1.0277274779245786</c:v>
                </c:pt>
                <c:pt idx="92">
                  <c:v>1.0679506243924854</c:v>
                </c:pt>
                <c:pt idx="93">
                  <c:v>0.76301150302208909</c:v>
                </c:pt>
                <c:pt idx="94">
                  <c:v>0.52033295592506468</c:v>
                </c:pt>
                <c:pt idx="95">
                  <c:v>0.55990668213050498</c:v>
                </c:pt>
                <c:pt idx="96">
                  <c:v>0.83299739571489373</c:v>
                </c:pt>
                <c:pt idx="97">
                  <c:v>1.399811107408389</c:v>
                </c:pt>
                <c:pt idx="98">
                  <c:v>1.4625813629188276</c:v>
                </c:pt>
                <c:pt idx="99">
                  <c:v>1.9998638133118443</c:v>
                </c:pt>
                <c:pt idx="100">
                  <c:v>0.49052686528759859</c:v>
                </c:pt>
                <c:pt idx="101">
                  <c:v>0.68717851628570503</c:v>
                </c:pt>
                <c:pt idx="102">
                  <c:v>1.4356929728867021</c:v>
                </c:pt>
                <c:pt idx="103">
                  <c:v>2.712867797799202</c:v>
                </c:pt>
                <c:pt idx="104">
                  <c:v>3.8009828394092118</c:v>
                </c:pt>
                <c:pt idx="105">
                  <c:v>2.9506518127117034</c:v>
                </c:pt>
                <c:pt idx="106">
                  <c:v>0.8430523059367796</c:v>
                </c:pt>
                <c:pt idx="107">
                  <c:v>0.73191195438687429</c:v>
                </c:pt>
                <c:pt idx="108">
                  <c:v>0.78200166977143581</c:v>
                </c:pt>
                <c:pt idx="109">
                  <c:v>0.899218713563262</c:v>
                </c:pt>
                <c:pt idx="110">
                  <c:v>0.94757568988122054</c:v>
                </c:pt>
                <c:pt idx="111">
                  <c:v>1.0708782056219801</c:v>
                </c:pt>
                <c:pt idx="112">
                  <c:v>0.95382930538138766</c:v>
                </c:pt>
                <c:pt idx="113">
                  <c:v>1.340727709547187</c:v>
                </c:pt>
                <c:pt idx="114">
                  <c:v>1.0897040488549805</c:v>
                </c:pt>
                <c:pt idx="115">
                  <c:v>1.1417800957556365</c:v>
                </c:pt>
                <c:pt idx="116">
                  <c:v>1.5065721248157562</c:v>
                </c:pt>
                <c:pt idx="117">
                  <c:v>1.6777870195279405</c:v>
                </c:pt>
                <c:pt idx="118">
                  <c:v>1.724109900476203</c:v>
                </c:pt>
                <c:pt idx="119">
                  <c:v>1.9759858619286392</c:v>
                </c:pt>
                <c:pt idx="120">
                  <c:v>2.1394468463532315</c:v>
                </c:pt>
                <c:pt idx="121">
                  <c:v>2.5444472277627845</c:v>
                </c:pt>
                <c:pt idx="122">
                  <c:v>2.5121252707011164</c:v>
                </c:pt>
                <c:pt idx="123">
                  <c:v>2.5549052146689224</c:v>
                </c:pt>
                <c:pt idx="124">
                  <c:v>2.1614880307038358</c:v>
                </c:pt>
                <c:pt idx="125">
                  <c:v>1.7117332345426908</c:v>
                </c:pt>
                <c:pt idx="126">
                  <c:v>1.6275116541049679</c:v>
                </c:pt>
                <c:pt idx="127">
                  <c:v>1.333525823807806</c:v>
                </c:pt>
                <c:pt idx="128">
                  <c:v>1.4497619116734499</c:v>
                </c:pt>
                <c:pt idx="129">
                  <c:v>1.4823481360882689</c:v>
                </c:pt>
                <c:pt idx="130">
                  <c:v>1.8967266275583663</c:v>
                </c:pt>
                <c:pt idx="131">
                  <c:v>1.3594348968395416</c:v>
                </c:pt>
                <c:pt idx="132">
                  <c:v>1.4429345423733522</c:v>
                </c:pt>
                <c:pt idx="133">
                  <c:v>1.5924552473151183</c:v>
                </c:pt>
                <c:pt idx="134">
                  <c:v>1.5061877783663147</c:v>
                </c:pt>
                <c:pt idx="135">
                  <c:v>1.8719918147392496</c:v>
                </c:pt>
                <c:pt idx="136">
                  <c:v>1.8033726205071223</c:v>
                </c:pt>
                <c:pt idx="137">
                  <c:v>1.7051861599371856</c:v>
                </c:pt>
                <c:pt idx="138">
                  <c:v>1.8093775934906668</c:v>
                </c:pt>
                <c:pt idx="139">
                  <c:v>1.6816446418541495</c:v>
                </c:pt>
                <c:pt idx="140">
                  <c:v>1.7461808830346119</c:v>
                </c:pt>
                <c:pt idx="141">
                  <c:v>1.6131163585945394</c:v>
                </c:pt>
                <c:pt idx="142">
                  <c:v>1.4731271350615556</c:v>
                </c:pt>
                <c:pt idx="143">
                  <c:v>1.5332735008453946</c:v>
                </c:pt>
                <c:pt idx="144">
                  <c:v>1.6692893233890476</c:v>
                </c:pt>
                <c:pt idx="145">
                  <c:v>1.7525543958627801</c:v>
                </c:pt>
                <c:pt idx="146">
                  <c:v>1.5632120574126533</c:v>
                </c:pt>
                <c:pt idx="147">
                  <c:v>1.6317587574729544</c:v>
                </c:pt>
                <c:pt idx="148">
                  <c:v>1.8282377916104109</c:v>
                </c:pt>
                <c:pt idx="149">
                  <c:v>1.8054991044457065</c:v>
                </c:pt>
                <c:pt idx="150">
                  <c:v>1.5217122872836284</c:v>
                </c:pt>
                <c:pt idx="151">
                  <c:v>1.6085888025666419</c:v>
                </c:pt>
                <c:pt idx="152">
                  <c:v>1.2324156148651539</c:v>
                </c:pt>
                <c:pt idx="153">
                  <c:v>1.3097253690125037</c:v>
                </c:pt>
                <c:pt idx="154">
                  <c:v>1.3054104720834956</c:v>
                </c:pt>
                <c:pt idx="155">
                  <c:v>1.2845724509671665</c:v>
                </c:pt>
                <c:pt idx="156">
                  <c:v>1.391842797463549</c:v>
                </c:pt>
                <c:pt idx="157">
                  <c:v>1.7005842274882044</c:v>
                </c:pt>
                <c:pt idx="158">
                  <c:v>1.8852400218404957</c:v>
                </c:pt>
                <c:pt idx="159">
                  <c:v>1.9223770653037957</c:v>
                </c:pt>
                <c:pt idx="160">
                  <c:v>1.9783780658976771</c:v>
                </c:pt>
                <c:pt idx="161">
                  <c:v>1.7672938596968062</c:v>
                </c:pt>
                <c:pt idx="162">
                  <c:v>1.5560694920742444</c:v>
                </c:pt>
                <c:pt idx="163">
                  <c:v>1.7332716352560662</c:v>
                </c:pt>
                <c:pt idx="164">
                  <c:v>1.7412966600222679</c:v>
                </c:pt>
                <c:pt idx="165">
                  <c:v>1.7262888771201572</c:v>
                </c:pt>
                <c:pt idx="166">
                  <c:v>1.4378208306159761</c:v>
                </c:pt>
                <c:pt idx="167">
                  <c:v>1.5498284239097591</c:v>
                </c:pt>
                <c:pt idx="168">
                  <c:v>1.532409279565957</c:v>
                </c:pt>
                <c:pt idx="169">
                  <c:v>1.6693785197616062</c:v>
                </c:pt>
                <c:pt idx="170">
                  <c:v>1.5663425317559856</c:v>
                </c:pt>
                <c:pt idx="171">
                  <c:v>1.6106340145634441</c:v>
                </c:pt>
                <c:pt idx="172">
                  <c:v>1.6472483952845487</c:v>
                </c:pt>
                <c:pt idx="173">
                  <c:v>1.6671857105674166</c:v>
                </c:pt>
                <c:pt idx="174">
                  <c:v>1.5368921849025288</c:v>
                </c:pt>
                <c:pt idx="175">
                  <c:v>1.7188926281831902</c:v>
                </c:pt>
                <c:pt idx="176">
                  <c:v>1.8464601077030109</c:v>
                </c:pt>
                <c:pt idx="177">
                  <c:v>1.8777206302467777</c:v>
                </c:pt>
                <c:pt idx="178">
                  <c:v>1.9544891395172563</c:v>
                </c:pt>
                <c:pt idx="179">
                  <c:v>2.1376993246211846</c:v>
                </c:pt>
                <c:pt idx="180">
                  <c:v>2.1553006340329754</c:v>
                </c:pt>
                <c:pt idx="181">
                  <c:v>2.1231539962065051</c:v>
                </c:pt>
                <c:pt idx="182">
                  <c:v>2.0738014198358363</c:v>
                </c:pt>
                <c:pt idx="183">
                  <c:v>2.0367833915095814</c:v>
                </c:pt>
                <c:pt idx="184">
                  <c:v>2.142051830681353</c:v>
                </c:pt>
                <c:pt idx="185">
                  <c:v>2.2344562892298119</c:v>
                </c:pt>
                <c:pt idx="186">
                  <c:v>2.2105899645645222</c:v>
                </c:pt>
                <c:pt idx="187">
                  <c:v>2.3126084844065948</c:v>
                </c:pt>
                <c:pt idx="188">
                  <c:v>2.0084948146604948</c:v>
                </c:pt>
                <c:pt idx="189">
                  <c:v>2.1852471369224022</c:v>
                </c:pt>
                <c:pt idx="190">
                  <c:v>1.9262822973784424</c:v>
                </c:pt>
                <c:pt idx="191">
                  <c:v>2.0216654586590055</c:v>
                </c:pt>
                <c:pt idx="192">
                  <c:v>2.1153455560848458</c:v>
                </c:pt>
                <c:pt idx="193">
                  <c:v>2.1413433323132378</c:v>
                </c:pt>
                <c:pt idx="194">
                  <c:v>2.0412789866942358</c:v>
                </c:pt>
                <c:pt idx="195">
                  <c:v>2.0056310551669845</c:v>
                </c:pt>
                <c:pt idx="196">
                  <c:v>2.1024604162348228</c:v>
                </c:pt>
                <c:pt idx="197">
                  <c:v>2.0307736368358924</c:v>
                </c:pt>
                <c:pt idx="198">
                  <c:v>1.8919905059764801</c:v>
                </c:pt>
                <c:pt idx="199">
                  <c:v>1.8895828092464289</c:v>
                </c:pt>
                <c:pt idx="200">
                  <c:v>2.0173990478522463</c:v>
                </c:pt>
                <c:pt idx="201">
                  <c:v>2.0730738044789341</c:v>
                </c:pt>
                <c:pt idx="202">
                  <c:v>1.8834810675211175</c:v>
                </c:pt>
                <c:pt idx="203">
                  <c:v>1.9882552252435441</c:v>
                </c:pt>
                <c:pt idx="204">
                  <c:v>2.0012176314974353</c:v>
                </c:pt>
                <c:pt idx="205">
                  <c:v>1.9953560106685391</c:v>
                </c:pt>
                <c:pt idx="206">
                  <c:v>2.0001072756072782</c:v>
                </c:pt>
                <c:pt idx="207">
                  <c:v>1.8750675168166826</c:v>
                </c:pt>
                <c:pt idx="208">
                  <c:v>1.8655778751834309</c:v>
                </c:pt>
                <c:pt idx="209">
                  <c:v>2.0552193487748958</c:v>
                </c:pt>
                <c:pt idx="210">
                  <c:v>2.1850834955452134</c:v>
                </c:pt>
                <c:pt idx="211">
                  <c:v>2.2489181055781482</c:v>
                </c:pt>
                <c:pt idx="212">
                  <c:v>2.2343375316760881</c:v>
                </c:pt>
                <c:pt idx="213">
                  <c:v>2.2502879613983748</c:v>
                </c:pt>
                <c:pt idx="214">
                  <c:v>2.3303822552461764</c:v>
                </c:pt>
                <c:pt idx="215">
                  <c:v>2.3479371901888668</c:v>
                </c:pt>
                <c:pt idx="216">
                  <c:v>2.3163304389364776</c:v>
                </c:pt>
                <c:pt idx="217">
                  <c:v>2.2430553849100892</c:v>
                </c:pt>
                <c:pt idx="218">
                  <c:v>2.2326269247028439</c:v>
                </c:pt>
                <c:pt idx="219">
                  <c:v>2.2812267184134818</c:v>
                </c:pt>
                <c:pt idx="220">
                  <c:v>2.2597748582599819</c:v>
                </c:pt>
                <c:pt idx="221">
                  <c:v>2.2851391865308628</c:v>
                </c:pt>
                <c:pt idx="222">
                  <c:v>2.2741263348065317</c:v>
                </c:pt>
                <c:pt idx="223">
                  <c:v>2.3670126963049847</c:v>
                </c:pt>
                <c:pt idx="224">
                  <c:v>2.4083804793213974</c:v>
                </c:pt>
                <c:pt idx="225">
                  <c:v>2.3103478366987034</c:v>
                </c:pt>
                <c:pt idx="226">
                  <c:v>2.2786350396392465</c:v>
                </c:pt>
                <c:pt idx="227">
                  <c:v>2.2805736093103888</c:v>
                </c:pt>
                <c:pt idx="228">
                  <c:v>2.3524838020580288</c:v>
                </c:pt>
                <c:pt idx="229">
                  <c:v>2.3507359099576801</c:v>
                </c:pt>
                <c:pt idx="230">
                  <c:v>2.3546096600713629</c:v>
                </c:pt>
                <c:pt idx="231">
                  <c:v>2.3651910867856847</c:v>
                </c:pt>
                <c:pt idx="232">
                  <c:v>2.2793002911845961</c:v>
                </c:pt>
                <c:pt idx="233">
                  <c:v>2.2469462530663975</c:v>
                </c:pt>
                <c:pt idx="234">
                  <c:v>2.2051708718560117</c:v>
                </c:pt>
                <c:pt idx="235">
                  <c:v>2.1274541651804384</c:v>
                </c:pt>
                <c:pt idx="236">
                  <c:v>2.146005041123356</c:v>
                </c:pt>
                <c:pt idx="237">
                  <c:v>2.1358482442686157</c:v>
                </c:pt>
                <c:pt idx="238">
                  <c:v>2.0937815880196893</c:v>
                </c:pt>
                <c:pt idx="239">
                  <c:v>2.1256647894410823</c:v>
                </c:pt>
                <c:pt idx="240">
                  <c:v>2.1628270265763789</c:v>
                </c:pt>
                <c:pt idx="241">
                  <c:v>2.2236333650211826</c:v>
                </c:pt>
                <c:pt idx="242">
                  <c:v>2.217520320709859</c:v>
                </c:pt>
                <c:pt idx="243">
                  <c:v>2.2158732654020432</c:v>
                </c:pt>
                <c:pt idx="244">
                  <c:v>2.2203743329050778</c:v>
                </c:pt>
                <c:pt idx="245">
                  <c:v>2.1312734696488937</c:v>
                </c:pt>
                <c:pt idx="246">
                  <c:v>2.1611294687719345</c:v>
                </c:pt>
                <c:pt idx="247">
                  <c:v>2.222742250097832</c:v>
                </c:pt>
                <c:pt idx="248">
                  <c:v>2.2922401111716906</c:v>
                </c:pt>
                <c:pt idx="249">
                  <c:v>2.2565879845014409</c:v>
                </c:pt>
                <c:pt idx="250">
                  <c:v>2.2280688231012742</c:v>
                </c:pt>
                <c:pt idx="251">
                  <c:v>2.0795440234782769</c:v>
                </c:pt>
                <c:pt idx="252">
                  <c:v>2.0795674417496</c:v>
                </c:pt>
                <c:pt idx="253">
                  <c:v>2.0681125299019372</c:v>
                </c:pt>
                <c:pt idx="254">
                  <c:v>2.3004416900743312</c:v>
                </c:pt>
                <c:pt idx="255">
                  <c:v>2.2993505439330137</c:v>
                </c:pt>
                <c:pt idx="256">
                  <c:v>2.2378571749275542</c:v>
                </c:pt>
                <c:pt idx="257">
                  <c:v>2.186848610196122</c:v>
                </c:pt>
                <c:pt idx="258">
                  <c:v>2.12528618903512</c:v>
                </c:pt>
                <c:pt idx="259">
                  <c:v>2.0876953343061411</c:v>
                </c:pt>
                <c:pt idx="260">
                  <c:v>2.1202736847840167</c:v>
                </c:pt>
                <c:pt idx="261">
                  <c:v>2.0778760956022779</c:v>
                </c:pt>
                <c:pt idx="262">
                  <c:v>2.0838318998283367</c:v>
                </c:pt>
                <c:pt idx="263">
                  <c:v>2.0499249982266772</c:v>
                </c:pt>
                <c:pt idx="264">
                  <c:v>2.0570338183222474</c:v>
                </c:pt>
                <c:pt idx="265">
                  <c:v>2.0872545831278542</c:v>
                </c:pt>
                <c:pt idx="266">
                  <c:v>2.1498921960715203</c:v>
                </c:pt>
                <c:pt idx="267">
                  <c:v>2.1193999026784751</c:v>
                </c:pt>
                <c:pt idx="268">
                  <c:v>2.098513671182725</c:v>
                </c:pt>
                <c:pt idx="269">
                  <c:v>2.0982650245635019</c:v>
                </c:pt>
                <c:pt idx="270">
                  <c:v>2.035490829465513</c:v>
                </c:pt>
                <c:pt idx="271">
                  <c:v>1.9820047684440296</c:v>
                </c:pt>
                <c:pt idx="272">
                  <c:v>1.9734084047597065</c:v>
                </c:pt>
                <c:pt idx="273">
                  <c:v>1.9844764204034164</c:v>
                </c:pt>
                <c:pt idx="274">
                  <c:v>1.9362694674492265</c:v>
                </c:pt>
                <c:pt idx="275">
                  <c:v>1.9363906386679821</c:v>
                </c:pt>
                <c:pt idx="276">
                  <c:v>1.860569376788572</c:v>
                </c:pt>
                <c:pt idx="277">
                  <c:v>1.8509132628984417</c:v>
                </c:pt>
                <c:pt idx="278">
                  <c:v>1.8953838646117789</c:v>
                </c:pt>
                <c:pt idx="279">
                  <c:v>1.8536994348199338</c:v>
                </c:pt>
                <c:pt idx="280">
                  <c:v>2.119137801252843</c:v>
                </c:pt>
                <c:pt idx="281">
                  <c:v>1.1597985876880637</c:v>
                </c:pt>
                <c:pt idx="282">
                  <c:v>0.87938664605213857</c:v>
                </c:pt>
                <c:pt idx="283">
                  <c:v>1.8601725710865384</c:v>
                </c:pt>
                <c:pt idx="284">
                  <c:v>2.0642542654832425</c:v>
                </c:pt>
                <c:pt idx="285">
                  <c:v>1.725316151374096</c:v>
                </c:pt>
                <c:pt idx="286">
                  <c:v>1.6420782676844159</c:v>
                </c:pt>
                <c:pt idx="287">
                  <c:v>1.9698169070057385</c:v>
                </c:pt>
                <c:pt idx="288">
                  <c:v>2.4806714923042517</c:v>
                </c:pt>
                <c:pt idx="289">
                  <c:v>2.8055805993419147</c:v>
                </c:pt>
                <c:pt idx="290">
                  <c:v>3.3249117675379183</c:v>
                </c:pt>
                <c:pt idx="291">
                  <c:v>3.4546633578663499</c:v>
                </c:pt>
                <c:pt idx="292">
                  <c:v>3.5919893240724656</c:v>
                </c:pt>
                <c:pt idx="293">
                  <c:v>3.5187204983933928</c:v>
                </c:pt>
                <c:pt idx="294">
                  <c:v>3.7850600624002486</c:v>
                </c:pt>
                <c:pt idx="295">
                  <c:v>3.8656029552504085</c:v>
                </c:pt>
                <c:pt idx="296">
                  <c:v>3.8171382097104525</c:v>
                </c:pt>
                <c:pt idx="297">
                  <c:v>3.8181238059529949</c:v>
                </c:pt>
                <c:pt idx="298">
                  <c:v>3.6619107772861219</c:v>
                </c:pt>
                <c:pt idx="299">
                  <c:v>3.4580555926614474</c:v>
                </c:pt>
                <c:pt idx="300">
                  <c:v>3.410361275918766</c:v>
                </c:pt>
                <c:pt idx="301">
                  <c:v>3.7278363494362843</c:v>
                </c:pt>
                <c:pt idx="302">
                  <c:v>3.7817433450052849</c:v>
                </c:pt>
                <c:pt idx="303">
                  <c:v>3.7526376162860622</c:v>
                </c:pt>
                <c:pt idx="304">
                  <c:v>3.6561090031437695</c:v>
                </c:pt>
                <c:pt idx="305">
                  <c:v>3.6843012558442245</c:v>
                </c:pt>
                <c:pt idx="306">
                  <c:v>3.6124271523871507</c:v>
                </c:pt>
                <c:pt idx="307">
                  <c:v>4.058849620677182</c:v>
                </c:pt>
                <c:pt idx="308">
                  <c:v>4.5440213876274473</c:v>
                </c:pt>
                <c:pt idx="309">
                  <c:v>4.8340239059608567</c:v>
                </c:pt>
                <c:pt idx="310">
                  <c:v>5.1289062734561623</c:v>
                </c:pt>
                <c:pt idx="311">
                  <c:v>4.8509239742326411</c:v>
                </c:pt>
                <c:pt idx="312">
                  <c:v>4.2926222253489073</c:v>
                </c:pt>
                <c:pt idx="313">
                  <c:v>4.0075793774924584</c:v>
                </c:pt>
                <c:pt idx="314">
                  <c:v>4.8116451519175643</c:v>
                </c:pt>
                <c:pt idx="315">
                  <c:v>4.3270371365673705</c:v>
                </c:pt>
                <c:pt idx="316">
                  <c:v>4.1951245977862133</c:v>
                </c:pt>
                <c:pt idx="317">
                  <c:v>4.4436769618643819</c:v>
                </c:pt>
                <c:pt idx="318">
                  <c:v>4.9185257998662903</c:v>
                </c:pt>
                <c:pt idx="319">
                  <c:v>4.8655480199494301</c:v>
                </c:pt>
                <c:pt idx="320">
                  <c:v>4.4830118918180863</c:v>
                </c:pt>
                <c:pt idx="321">
                  <c:v>4.5389630333891349</c:v>
                </c:pt>
                <c:pt idx="322">
                  <c:v>4.6636290874520574</c:v>
                </c:pt>
                <c:pt idx="323">
                  <c:v>4.5799418940142349</c:v>
                </c:pt>
                <c:pt idx="324">
                  <c:v>4.2782269753928697</c:v>
                </c:pt>
                <c:pt idx="325">
                  <c:v>4.4870429234306473</c:v>
                </c:pt>
                <c:pt idx="326">
                  <c:v>4.6209751416769418</c:v>
                </c:pt>
                <c:pt idx="327">
                  <c:v>4.5136788673543107</c:v>
                </c:pt>
                <c:pt idx="328">
                  <c:v>4.3061616239918452</c:v>
                </c:pt>
                <c:pt idx="329">
                  <c:v>4.514753995329932</c:v>
                </c:pt>
                <c:pt idx="330">
                  <c:v>4.4728161557747423</c:v>
                </c:pt>
                <c:pt idx="331">
                  <c:v>4.2837777525764977</c:v>
                </c:pt>
                <c:pt idx="332">
                  <c:v>4.2270804257440053</c:v>
                </c:pt>
                <c:pt idx="333">
                  <c:v>4.3036062780797577</c:v>
                </c:pt>
                <c:pt idx="334">
                  <c:v>4.1211834033229682</c:v>
                </c:pt>
                <c:pt idx="335">
                  <c:v>4.0347583318368843</c:v>
                </c:pt>
                <c:pt idx="336">
                  <c:v>4.1134728899855064</c:v>
                </c:pt>
                <c:pt idx="337">
                  <c:v>4.0121770496844924</c:v>
                </c:pt>
                <c:pt idx="338">
                  <c:v>4.1839207701815955</c:v>
                </c:pt>
                <c:pt idx="339">
                  <c:v>3.8042343407203432</c:v>
                </c:pt>
                <c:pt idx="340">
                  <c:v>3.2027072918338386</c:v>
                </c:pt>
                <c:pt idx="341">
                  <c:v>2.871285476487099</c:v>
                </c:pt>
                <c:pt idx="342">
                  <c:v>2.7052825294648151</c:v>
                </c:pt>
                <c:pt idx="343">
                  <c:v>2.8323000589395453</c:v>
                </c:pt>
                <c:pt idx="344">
                  <c:v>2.9321908182253735</c:v>
                </c:pt>
                <c:pt idx="345">
                  <c:v>2.8027467318801138</c:v>
                </c:pt>
                <c:pt idx="346">
                  <c:v>2.1863957617367982</c:v>
                </c:pt>
                <c:pt idx="347">
                  <c:v>1.9166470488285219</c:v>
                </c:pt>
                <c:pt idx="348">
                  <c:v>2.0967989664354114</c:v>
                </c:pt>
                <c:pt idx="349">
                  <c:v>2.5830567140939573</c:v>
                </c:pt>
                <c:pt idx="350">
                  <c:v>1.7954792060512881</c:v>
                </c:pt>
                <c:pt idx="351">
                  <c:v>2.6358803124253307</c:v>
                </c:pt>
                <c:pt idx="352">
                  <c:v>2.9272287566922572</c:v>
                </c:pt>
                <c:pt idx="353">
                  <c:v>3.3816271249457825</c:v>
                </c:pt>
                <c:pt idx="354">
                  <c:v>2.9879310516880166</c:v>
                </c:pt>
                <c:pt idx="355">
                  <c:v>2.8391867236693411</c:v>
                </c:pt>
                <c:pt idx="356">
                  <c:v>3.5955335363515237</c:v>
                </c:pt>
                <c:pt idx="357">
                  <c:v>3.3679964552373947</c:v>
                </c:pt>
                <c:pt idx="358">
                  <c:v>3.0961838448515446</c:v>
                </c:pt>
                <c:pt idx="359">
                  <c:v>3.2007447563946987</c:v>
                </c:pt>
                <c:pt idx="360">
                  <c:v>3.0707346502315804</c:v>
                </c:pt>
                <c:pt idx="361">
                  <c:v>2.768935166173824</c:v>
                </c:pt>
                <c:pt idx="362">
                  <c:v>2.7693491662890994</c:v>
                </c:pt>
                <c:pt idx="363">
                  <c:v>2.891820859009739</c:v>
                </c:pt>
                <c:pt idx="364">
                  <c:v>2.4558393443717481</c:v>
                </c:pt>
                <c:pt idx="365">
                  <c:v>3.2752912295231749</c:v>
                </c:pt>
                <c:pt idx="366">
                  <c:v>2.4278287576501243</c:v>
                </c:pt>
                <c:pt idx="367">
                  <c:v>2.5886649286489227</c:v>
                </c:pt>
                <c:pt idx="368">
                  <c:v>2.6348556542003609</c:v>
                </c:pt>
                <c:pt idx="369">
                  <c:v>2.8612910930708635</c:v>
                </c:pt>
                <c:pt idx="370">
                  <c:v>3.0735745457557018</c:v>
                </c:pt>
                <c:pt idx="371">
                  <c:v>2.9421846385329777</c:v>
                </c:pt>
                <c:pt idx="372">
                  <c:v>2.6930126396488414</c:v>
                </c:pt>
                <c:pt idx="373">
                  <c:v>2.893053491181095</c:v>
                </c:pt>
                <c:pt idx="374">
                  <c:v>2.9659263886471563</c:v>
                </c:pt>
                <c:pt idx="375">
                  <c:v>2.6278088748275348</c:v>
                </c:pt>
                <c:pt idx="376">
                  <c:v>3.0481025971073317</c:v>
                </c:pt>
                <c:pt idx="377">
                  <c:v>2.2648116683689148</c:v>
                </c:pt>
                <c:pt idx="378">
                  <c:v>3.9705362090446568</c:v>
                </c:pt>
                <c:pt idx="379">
                  <c:v>3.3287728374796965</c:v>
                </c:pt>
                <c:pt idx="380">
                  <c:v>2.8838947228652847</c:v>
                </c:pt>
                <c:pt idx="381">
                  <c:v>2.7990361191111477</c:v>
                </c:pt>
                <c:pt idx="382">
                  <c:v>2.7868290965052487</c:v>
                </c:pt>
                <c:pt idx="383">
                  <c:v>3.328593501502628</c:v>
                </c:pt>
                <c:pt idx="384">
                  <c:v>2.7987938076067009</c:v>
                </c:pt>
                <c:pt idx="385">
                  <c:v>2.6343293774420666</c:v>
                </c:pt>
                <c:pt idx="386">
                  <c:v>2.9081393166676497</c:v>
                </c:pt>
                <c:pt idx="387">
                  <c:v>3.2258232693979862</c:v>
                </c:pt>
                <c:pt idx="388">
                  <c:v>2.8387046408740271</c:v>
                </c:pt>
                <c:pt idx="389">
                  <c:v>2.6668371846120498</c:v>
                </c:pt>
                <c:pt idx="390">
                  <c:v>2.7619049105552365</c:v>
                </c:pt>
                <c:pt idx="391">
                  <c:v>2.8214393102594935</c:v>
                </c:pt>
                <c:pt idx="392">
                  <c:v>3.0573397917563887</c:v>
                </c:pt>
                <c:pt idx="393">
                  <c:v>3.0465059471736669</c:v>
                </c:pt>
                <c:pt idx="394">
                  <c:v>3.4273300685025299</c:v>
                </c:pt>
                <c:pt idx="395">
                  <c:v>3.3490568681185433</c:v>
                </c:pt>
                <c:pt idx="396">
                  <c:v>2.8215500927771382</c:v>
                </c:pt>
                <c:pt idx="397">
                  <c:v>2.6683554856551455</c:v>
                </c:pt>
                <c:pt idx="398">
                  <c:v>2.6076822512618105</c:v>
                </c:pt>
                <c:pt idx="399">
                  <c:v>2.3292386707862116</c:v>
                </c:pt>
                <c:pt idx="400">
                  <c:v>2.3311700105835458</c:v>
                </c:pt>
                <c:pt idx="401">
                  <c:v>2.4429222257434584</c:v>
                </c:pt>
                <c:pt idx="402">
                  <c:v>2.5686576034524382</c:v>
                </c:pt>
                <c:pt idx="403">
                  <c:v>2.6492036700739274</c:v>
                </c:pt>
                <c:pt idx="404">
                  <c:v>2.6429662143911412</c:v>
                </c:pt>
                <c:pt idx="405">
                  <c:v>2.8458826783660478</c:v>
                </c:pt>
                <c:pt idx="406">
                  <c:v>2.7512074805269937</c:v>
                </c:pt>
                <c:pt idx="407">
                  <c:v>2.6209905702947238</c:v>
                </c:pt>
                <c:pt idx="408">
                  <c:v>2.6738440011676725</c:v>
                </c:pt>
                <c:pt idx="409">
                  <c:v>2.5224286095327662</c:v>
                </c:pt>
                <c:pt idx="410">
                  <c:v>2.3218969853531424</c:v>
                </c:pt>
                <c:pt idx="411">
                  <c:v>2.7081521597106804</c:v>
                </c:pt>
                <c:pt idx="412">
                  <c:v>3.0557905065273263</c:v>
                </c:pt>
                <c:pt idx="413">
                  <c:v>2.8671170931977819</c:v>
                </c:pt>
                <c:pt idx="414">
                  <c:v>2.6464976438185936</c:v>
                </c:pt>
                <c:pt idx="415">
                  <c:v>2.3054799832576132</c:v>
                </c:pt>
                <c:pt idx="416">
                  <c:v>2.1069034106797928</c:v>
                </c:pt>
                <c:pt idx="417">
                  <c:v>2.0668660976699944</c:v>
                </c:pt>
                <c:pt idx="418">
                  <c:v>2.0050631969570589</c:v>
                </c:pt>
                <c:pt idx="419">
                  <c:v>2.0423249432345933</c:v>
                </c:pt>
                <c:pt idx="420">
                  <c:v>2.0204697501484414</c:v>
                </c:pt>
                <c:pt idx="421">
                  <c:v>2.2114954396143718</c:v>
                </c:pt>
                <c:pt idx="422">
                  <c:v>1.8527687196611864</c:v>
                </c:pt>
                <c:pt idx="423">
                  <c:v>1.878307445620226</c:v>
                </c:pt>
                <c:pt idx="424">
                  <c:v>1.8441888652626808</c:v>
                </c:pt>
                <c:pt idx="425">
                  <c:v>1.8782029232317796</c:v>
                </c:pt>
                <c:pt idx="426">
                  <c:v>1.8615486368029548</c:v>
                </c:pt>
                <c:pt idx="427">
                  <c:v>1.8543647140038337</c:v>
                </c:pt>
                <c:pt idx="428">
                  <c:v>1.8936559395586621</c:v>
                </c:pt>
                <c:pt idx="429">
                  <c:v>1.8446973886907865</c:v>
                </c:pt>
                <c:pt idx="430">
                  <c:v>1.8526830002916914</c:v>
                </c:pt>
                <c:pt idx="431">
                  <c:v>1.8313514103491253</c:v>
                </c:pt>
                <c:pt idx="432">
                  <c:v>1.8088295607746701</c:v>
                </c:pt>
                <c:pt idx="433">
                  <c:v>1.8394168975990566</c:v>
                </c:pt>
                <c:pt idx="434">
                  <c:v>1.7472430991681596</c:v>
                </c:pt>
                <c:pt idx="435">
                  <c:v>1.8128610926122719</c:v>
                </c:pt>
                <c:pt idx="436">
                  <c:v>1.7846673574996661</c:v>
                </c:pt>
                <c:pt idx="437">
                  <c:v>2.3076519939378382</c:v>
                </c:pt>
                <c:pt idx="438">
                  <c:v>2.0690330136196002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C6-4F99-A120-F898D2919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75648"/>
        <c:axId val="195677568"/>
      </c:scatterChart>
      <c:valAx>
        <c:axId val="19567564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405405405405407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677568"/>
        <c:crosses val="autoZero"/>
        <c:crossBetween val="midCat"/>
      </c:valAx>
      <c:valAx>
        <c:axId val="19567756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6756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Soil Classification Zone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'017C'!$T$11:$U$11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bg1">
                    <a:lumMod val="75000"/>
                  </a:schemeClr>
                </a:solidFill>
                <a:prstDash val="solid"/>
              </a:ln>
            </c:spPr>
          </c:errBars>
          <c:xVal>
            <c:numRef>
              <c:f>'017C'!$U$14:$U$932</c:f>
              <c:numCache>
                <c:formatCode>0</c:formatCode>
                <c:ptCount val="91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4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5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5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5</c:v>
                </c:pt>
                <c:pt idx="104">
                  <c:v>3</c:v>
                </c:pt>
                <c:pt idx="105">
                  <c:v>3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4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3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5</c:v>
                </c:pt>
                <c:pt idx="284">
                  <c:v>4</c:v>
                </c:pt>
                <c:pt idx="285">
                  <c:v>4</c:v>
                </c:pt>
                <c:pt idx="286">
                  <c:v>3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3</c:v>
                </c:pt>
                <c:pt idx="292">
                  <c:v>3</c:v>
                </c:pt>
                <c:pt idx="293">
                  <c:v>4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4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4</c:v>
                </c:pt>
                <c:pt idx="354">
                  <c:v>5</c:v>
                </c:pt>
                <c:pt idx="355">
                  <c:v>5</c:v>
                </c:pt>
                <c:pt idx="356">
                  <c:v>4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4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4</c:v>
                </c:pt>
                <c:pt idx="395">
                  <c:v>4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CF-46E9-91C8-F16FAF0D9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512365832319742"/>
          <c:y val="1.413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9189605481497"/>
          <c:y val="7.9347826086956522E-2"/>
          <c:w val="0.65041166802963057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'017C'!$AN$11</c:f>
              <c:strCache>
                <c:ptCount val="1"/>
                <c:pt idx="0">
                  <c:v>Robertson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00"/>
            <c:spPr>
              <a:ln w="12700">
                <a:solidFill>
                  <a:srgbClr val="C0C0C0"/>
                </a:solidFill>
                <a:prstDash val="solid"/>
              </a:ln>
            </c:spPr>
          </c:errBars>
          <c:xVal>
            <c:numRef>
              <c:f>'017C'!$AN$14:$AN$932</c:f>
              <c:numCache>
                <c:formatCode>0</c:formatCode>
                <c:ptCount val="919"/>
                <c:pt idx="0">
                  <c:v>0.90932203389832011</c:v>
                </c:pt>
                <c:pt idx="1">
                  <c:v>1.2998116760828284</c:v>
                </c:pt>
                <c:pt idx="2">
                  <c:v>1.3080037664783626</c:v>
                </c:pt>
                <c:pt idx="3">
                  <c:v>1.4663841807909264</c:v>
                </c:pt>
                <c:pt idx="4">
                  <c:v>1.2588512241054621</c:v>
                </c:pt>
                <c:pt idx="5">
                  <c:v>1.1441619585687153</c:v>
                </c:pt>
                <c:pt idx="6">
                  <c:v>1.1414312617702647</c:v>
                </c:pt>
                <c:pt idx="7">
                  <c:v>1.4418079096045064</c:v>
                </c:pt>
                <c:pt idx="8">
                  <c:v>1.3516949152542401</c:v>
                </c:pt>
                <c:pt idx="9">
                  <c:v>1.0677024482108841</c:v>
                </c:pt>
                <c:pt idx="10">
                  <c:v>0.892937853107313</c:v>
                </c:pt>
                <c:pt idx="11">
                  <c:v>0.65263653483989525</c:v>
                </c:pt>
                <c:pt idx="12">
                  <c:v>0.55706214689266675</c:v>
                </c:pt>
                <c:pt idx="13">
                  <c:v>5.9310734463276731</c:v>
                </c:pt>
                <c:pt idx="14">
                  <c:v>1.6029190207156423</c:v>
                </c:pt>
                <c:pt idx="15">
                  <c:v>0.81647834274954234</c:v>
                </c:pt>
                <c:pt idx="16">
                  <c:v>0.95847457627115962</c:v>
                </c:pt>
                <c:pt idx="17">
                  <c:v>0.74821092278718426</c:v>
                </c:pt>
                <c:pt idx="18">
                  <c:v>0.69632768361583341</c:v>
                </c:pt>
                <c:pt idx="19">
                  <c:v>0.66629001883239114</c:v>
                </c:pt>
                <c:pt idx="20">
                  <c:v>0.22391713747647121</c:v>
                </c:pt>
                <c:pt idx="21">
                  <c:v>1.403578154425591</c:v>
                </c:pt>
                <c:pt idx="22">
                  <c:v>1.1632768361581729</c:v>
                </c:pt>
                <c:pt idx="23">
                  <c:v>1.3052730696798511</c:v>
                </c:pt>
                <c:pt idx="24">
                  <c:v>1.3353107344632933</c:v>
                </c:pt>
                <c:pt idx="25">
                  <c:v>1.0458568738229754</c:v>
                </c:pt>
                <c:pt idx="26">
                  <c:v>0.95028248587568631</c:v>
                </c:pt>
                <c:pt idx="27">
                  <c:v>1.0267419962335176</c:v>
                </c:pt>
                <c:pt idx="28">
                  <c:v>0.95847457627115962</c:v>
                </c:pt>
                <c:pt idx="29">
                  <c:v>0.7427495291902223</c:v>
                </c:pt>
                <c:pt idx="30">
                  <c:v>0.87655367231636649</c:v>
                </c:pt>
                <c:pt idx="31">
                  <c:v>0.94482109227872446</c:v>
                </c:pt>
                <c:pt idx="32">
                  <c:v>1.0021657250470979</c:v>
                </c:pt>
                <c:pt idx="33">
                  <c:v>2.129943502824867</c:v>
                </c:pt>
                <c:pt idx="34">
                  <c:v>3.2413370998116888</c:v>
                </c:pt>
                <c:pt idx="35">
                  <c:v>2.8262711864406396</c:v>
                </c:pt>
                <c:pt idx="36">
                  <c:v>5.9146892655367269</c:v>
                </c:pt>
                <c:pt idx="37">
                  <c:v>3.9076271186440801</c:v>
                </c:pt>
                <c:pt idx="38">
                  <c:v>1.9387947269302888</c:v>
                </c:pt>
                <c:pt idx="39">
                  <c:v>1.1113935969868221</c:v>
                </c:pt>
                <c:pt idx="40">
                  <c:v>1.1741996233521577</c:v>
                </c:pt>
                <c:pt idx="41">
                  <c:v>1.2970809792843778</c:v>
                </c:pt>
                <c:pt idx="42">
                  <c:v>1.357156308851202</c:v>
                </c:pt>
                <c:pt idx="43">
                  <c:v>1.3435028248587668</c:v>
                </c:pt>
                <c:pt idx="44">
                  <c:v>2.2500941619585757</c:v>
                </c:pt>
                <c:pt idx="45">
                  <c:v>1.3516949152542401</c:v>
                </c:pt>
                <c:pt idx="46">
                  <c:v>1.2806967984933706</c:v>
                </c:pt>
                <c:pt idx="47">
                  <c:v>1.3107344632768132</c:v>
                </c:pt>
                <c:pt idx="48">
                  <c:v>1.2998116760828284</c:v>
                </c:pt>
                <c:pt idx="49">
                  <c:v>1.3189265536722863</c:v>
                </c:pt>
                <c:pt idx="50">
                  <c:v>1.1660075329566844</c:v>
                </c:pt>
                <c:pt idx="51">
                  <c:v>1.1741996233521577</c:v>
                </c:pt>
                <c:pt idx="52">
                  <c:v>1.4090395480226134</c:v>
                </c:pt>
                <c:pt idx="53">
                  <c:v>1.7121468926553665</c:v>
                </c:pt>
                <c:pt idx="54">
                  <c:v>1.6711864406779398</c:v>
                </c:pt>
                <c:pt idx="55">
                  <c:v>1.5237288135592997</c:v>
                </c:pt>
                <c:pt idx="56">
                  <c:v>1.5182674199623376</c:v>
                </c:pt>
                <c:pt idx="57">
                  <c:v>1.4773069679849107</c:v>
                </c:pt>
                <c:pt idx="58">
                  <c:v>1.4226930320150488</c:v>
                </c:pt>
                <c:pt idx="59">
                  <c:v>1.452730696798491</c:v>
                </c:pt>
                <c:pt idx="60">
                  <c:v>1.578342749529162</c:v>
                </c:pt>
                <c:pt idx="61">
                  <c:v>1.5892655367231465</c:v>
                </c:pt>
                <c:pt idx="62">
                  <c:v>1.6083804143126041</c:v>
                </c:pt>
                <c:pt idx="63">
                  <c:v>1.7367231638417864</c:v>
                </c:pt>
                <c:pt idx="64">
                  <c:v>1.7012241054613819</c:v>
                </c:pt>
                <c:pt idx="65">
                  <c:v>1.6957627118644198</c:v>
                </c:pt>
                <c:pt idx="66">
                  <c:v>1.5674199623351774</c:v>
                </c:pt>
                <c:pt idx="67">
                  <c:v>1.578342749529162</c:v>
                </c:pt>
                <c:pt idx="68">
                  <c:v>1.7039548022598934</c:v>
                </c:pt>
                <c:pt idx="69">
                  <c:v>1.7776836158192135</c:v>
                </c:pt>
                <c:pt idx="70">
                  <c:v>1.6548022598869931</c:v>
                </c:pt>
                <c:pt idx="71">
                  <c:v>1.7612994350282669</c:v>
                </c:pt>
                <c:pt idx="72">
                  <c:v>1.9360640301318379</c:v>
                </c:pt>
                <c:pt idx="73">
                  <c:v>1.9360640301318379</c:v>
                </c:pt>
                <c:pt idx="74">
                  <c:v>4.3936911487758783</c:v>
                </c:pt>
                <c:pt idx="75">
                  <c:v>10.540489642184548</c:v>
                </c:pt>
                <c:pt idx="76">
                  <c:v>13.052730696798509</c:v>
                </c:pt>
                <c:pt idx="77">
                  <c:v>4.2503295668549743</c:v>
                </c:pt>
                <c:pt idx="78">
                  <c:v>3.7396892655367266</c:v>
                </c:pt>
                <c:pt idx="79">
                  <c:v>4.42372881355932</c:v>
                </c:pt>
                <c:pt idx="80">
                  <c:v>3.7028248587570665</c:v>
                </c:pt>
                <c:pt idx="81">
                  <c:v>2.9600753295668443</c:v>
                </c:pt>
                <c:pt idx="82">
                  <c:v>4.0277777777777581</c:v>
                </c:pt>
                <c:pt idx="83">
                  <c:v>4.2052730696798104</c:v>
                </c:pt>
                <c:pt idx="84">
                  <c:v>4.4291902071563118</c:v>
                </c:pt>
                <c:pt idx="85">
                  <c:v>4.396421845574368</c:v>
                </c:pt>
                <c:pt idx="86">
                  <c:v>5.2634180790960263</c:v>
                </c:pt>
                <c:pt idx="87">
                  <c:v>7.2609227871939739</c:v>
                </c:pt>
                <c:pt idx="88">
                  <c:v>9.5751883239171409</c:v>
                </c:pt>
                <c:pt idx="89">
                  <c:v>9.3963276836158016</c:v>
                </c:pt>
                <c:pt idx="90">
                  <c:v>7.1353107344632729</c:v>
                </c:pt>
                <c:pt idx="91">
                  <c:v>7.3988229755178851</c:v>
                </c:pt>
                <c:pt idx="92">
                  <c:v>7.1325800376647921</c:v>
                </c:pt>
                <c:pt idx="93">
                  <c:v>7.4193032015065983</c:v>
                </c:pt>
                <c:pt idx="94">
                  <c:v>8.0009416195856744</c:v>
                </c:pt>
                <c:pt idx="95">
                  <c:v>8.4769930947896999</c:v>
                </c:pt>
                <c:pt idx="96">
                  <c:v>6.6456057752667936</c:v>
                </c:pt>
                <c:pt idx="97">
                  <c:v>6.1995919648461921</c:v>
                </c:pt>
                <c:pt idx="98">
                  <c:v>6.1103892027620752</c:v>
                </c:pt>
                <c:pt idx="99">
                  <c:v>5.4518361581920924</c:v>
                </c:pt>
                <c:pt idx="100">
                  <c:v>13.942937853107342</c:v>
                </c:pt>
                <c:pt idx="101">
                  <c:v>13.271869114877587</c:v>
                </c:pt>
                <c:pt idx="102">
                  <c:v>7.3230461393596968</c:v>
                </c:pt>
                <c:pt idx="103">
                  <c:v>7.0288135593220291</c:v>
                </c:pt>
                <c:pt idx="104">
                  <c:v>6.3761770244821054</c:v>
                </c:pt>
                <c:pt idx="105">
                  <c:v>3.6700564971751128</c:v>
                </c:pt>
                <c:pt idx="106">
                  <c:v>1.7681261770244843</c:v>
                </c:pt>
                <c:pt idx="107">
                  <c:v>1.7804143126176943</c:v>
                </c:pt>
                <c:pt idx="108">
                  <c:v>1.7066854990583742</c:v>
                </c:pt>
                <c:pt idx="109">
                  <c:v>1.6193032015065887</c:v>
                </c:pt>
                <c:pt idx="110">
                  <c:v>1.6493408662900011</c:v>
                </c:pt>
                <c:pt idx="111">
                  <c:v>1.5373822975517957</c:v>
                </c:pt>
                <c:pt idx="112">
                  <c:v>1.5592278719397343</c:v>
                </c:pt>
                <c:pt idx="113">
                  <c:v>1.3953860640301177</c:v>
                </c:pt>
                <c:pt idx="114">
                  <c:v>1.4773069679849411</c:v>
                </c:pt>
                <c:pt idx="115">
                  <c:v>1.2998116760828586</c:v>
                </c:pt>
                <c:pt idx="116">
                  <c:v>1.29025423728813</c:v>
                </c:pt>
                <c:pt idx="117">
                  <c:v>1.359887005649713</c:v>
                </c:pt>
                <c:pt idx="118">
                  <c:v>1.3612523540489687</c:v>
                </c:pt>
                <c:pt idx="119">
                  <c:v>1.3503295668549844</c:v>
                </c:pt>
                <c:pt idx="120">
                  <c:v>3.0283427495292026</c:v>
                </c:pt>
                <c:pt idx="121">
                  <c:v>2.8617702448211042</c:v>
                </c:pt>
                <c:pt idx="122">
                  <c:v>2.8371939736346241</c:v>
                </c:pt>
                <c:pt idx="123">
                  <c:v>3.5935969868173423</c:v>
                </c:pt>
                <c:pt idx="124">
                  <c:v>3.3614877589453975</c:v>
                </c:pt>
                <c:pt idx="125">
                  <c:v>1.3161958568738052</c:v>
                </c:pt>
                <c:pt idx="126">
                  <c:v>1.329849340866271</c:v>
                </c:pt>
                <c:pt idx="127">
                  <c:v>1.329849340866271</c:v>
                </c:pt>
                <c:pt idx="128">
                  <c:v>1.2670433145009357</c:v>
                </c:pt>
                <c:pt idx="129">
                  <c:v>1.3407721280602554</c:v>
                </c:pt>
                <c:pt idx="130">
                  <c:v>1.2834274952919125</c:v>
                </c:pt>
                <c:pt idx="131">
                  <c:v>1.3844632768361631</c:v>
                </c:pt>
                <c:pt idx="132">
                  <c:v>1.3216572504707977</c:v>
                </c:pt>
                <c:pt idx="133">
                  <c:v>1.3735404896421788</c:v>
                </c:pt>
                <c:pt idx="134">
                  <c:v>1.4267890772128156</c:v>
                </c:pt>
                <c:pt idx="135">
                  <c:v>1.3312146892655266</c:v>
                </c:pt>
                <c:pt idx="136">
                  <c:v>1.4814030131826779</c:v>
                </c:pt>
                <c:pt idx="137">
                  <c:v>1.5728813559321997</c:v>
                </c:pt>
                <c:pt idx="138">
                  <c:v>1.4049435028248465</c:v>
                </c:pt>
                <c:pt idx="139">
                  <c:v>1.4199623352165678</c:v>
                </c:pt>
                <c:pt idx="140">
                  <c:v>1.4199623352165678</c:v>
                </c:pt>
                <c:pt idx="141">
                  <c:v>1.4418079096045064</c:v>
                </c:pt>
                <c:pt idx="142">
                  <c:v>1.4281544256120409</c:v>
                </c:pt>
                <c:pt idx="143">
                  <c:v>1.3953860640301177</c:v>
                </c:pt>
                <c:pt idx="144">
                  <c:v>1.4308851224105521</c:v>
                </c:pt>
                <c:pt idx="145">
                  <c:v>1.4786723163841664</c:v>
                </c:pt>
                <c:pt idx="146">
                  <c:v>1.6042843691148676</c:v>
                </c:pt>
                <c:pt idx="147">
                  <c:v>1.4909604519774069</c:v>
                </c:pt>
                <c:pt idx="148">
                  <c:v>1.4882297551788954</c:v>
                </c:pt>
                <c:pt idx="149">
                  <c:v>1.455461393596972</c:v>
                </c:pt>
                <c:pt idx="150">
                  <c:v>1.4035781544256212</c:v>
                </c:pt>
                <c:pt idx="151">
                  <c:v>1.3639830508474498</c:v>
                </c:pt>
                <c:pt idx="152">
                  <c:v>1.5346516007532844</c:v>
                </c:pt>
                <c:pt idx="153">
                  <c:v>1.4677495291902123</c:v>
                </c:pt>
                <c:pt idx="154">
                  <c:v>1.4868644067796701</c:v>
                </c:pt>
                <c:pt idx="155">
                  <c:v>1.5046139359698723</c:v>
                </c:pt>
                <c:pt idx="156">
                  <c:v>1.4991525423728798</c:v>
                </c:pt>
                <c:pt idx="157">
                  <c:v>1.5496704331450055</c:v>
                </c:pt>
                <c:pt idx="158">
                  <c:v>1.6548022598869931</c:v>
                </c:pt>
                <c:pt idx="159">
                  <c:v>1.7298964218455688</c:v>
                </c:pt>
                <c:pt idx="160">
                  <c:v>1.5592278719397343</c:v>
                </c:pt>
                <c:pt idx="161">
                  <c:v>1.5551318267419978</c:v>
                </c:pt>
                <c:pt idx="162">
                  <c:v>1.5442090395480133</c:v>
                </c:pt>
                <c:pt idx="163">
                  <c:v>1.5756120527306809</c:v>
                </c:pt>
                <c:pt idx="164">
                  <c:v>1.6520715630885121</c:v>
                </c:pt>
                <c:pt idx="165">
                  <c:v>1.5742467043314554</c:v>
                </c:pt>
                <c:pt idx="166">
                  <c:v>1.6070150659133788</c:v>
                </c:pt>
                <c:pt idx="167">
                  <c:v>1.5687853107344631</c:v>
                </c:pt>
                <c:pt idx="168">
                  <c:v>1.5810734463276732</c:v>
                </c:pt>
                <c:pt idx="169">
                  <c:v>1.4977871939736243</c:v>
                </c:pt>
                <c:pt idx="170">
                  <c:v>1.5319209039548034</c:v>
                </c:pt>
                <c:pt idx="171">
                  <c:v>1.6520715630885121</c:v>
                </c:pt>
                <c:pt idx="172">
                  <c:v>1.7039548022598934</c:v>
                </c:pt>
                <c:pt idx="173">
                  <c:v>1.6875706214689166</c:v>
                </c:pt>
                <c:pt idx="174">
                  <c:v>1.7421845574387786</c:v>
                </c:pt>
                <c:pt idx="175">
                  <c:v>1.7640301318267477</c:v>
                </c:pt>
                <c:pt idx="176">
                  <c:v>1.8063559322034</c:v>
                </c:pt>
                <c:pt idx="177">
                  <c:v>1.809086629001881</c:v>
                </c:pt>
                <c:pt idx="178">
                  <c:v>3.6400188323917311</c:v>
                </c:pt>
                <c:pt idx="179">
                  <c:v>3.6700564971751128</c:v>
                </c:pt>
                <c:pt idx="180">
                  <c:v>3.7274011299434862</c:v>
                </c:pt>
                <c:pt idx="181">
                  <c:v>3.6673258003766618</c:v>
                </c:pt>
                <c:pt idx="182">
                  <c:v>3.7492467043314557</c:v>
                </c:pt>
                <c:pt idx="183">
                  <c:v>3.872128060263615</c:v>
                </c:pt>
                <c:pt idx="184">
                  <c:v>3.9950094161958352</c:v>
                </c:pt>
                <c:pt idx="185">
                  <c:v>3.9403954802259724</c:v>
                </c:pt>
                <c:pt idx="186">
                  <c:v>3.7629001883238908</c:v>
                </c:pt>
                <c:pt idx="187">
                  <c:v>3.697363465160044</c:v>
                </c:pt>
                <c:pt idx="188">
                  <c:v>4.0414312617702244</c:v>
                </c:pt>
                <c:pt idx="189">
                  <c:v>3.899435028248607</c:v>
                </c:pt>
                <c:pt idx="190">
                  <c:v>3.9403954802259724</c:v>
                </c:pt>
                <c:pt idx="191">
                  <c:v>4.049623352165697</c:v>
                </c:pt>
                <c:pt idx="192">
                  <c:v>3.9540489642184693</c:v>
                </c:pt>
                <c:pt idx="193">
                  <c:v>3.8229755178907752</c:v>
                </c:pt>
                <c:pt idx="194">
                  <c:v>3.9922787193973237</c:v>
                </c:pt>
                <c:pt idx="195">
                  <c:v>4.0441619585687354</c:v>
                </c:pt>
                <c:pt idx="196">
                  <c:v>4.0004708097928576</c:v>
                </c:pt>
                <c:pt idx="197">
                  <c:v>3.9977401129943462</c:v>
                </c:pt>
                <c:pt idx="198">
                  <c:v>4.1124293785310932</c:v>
                </c:pt>
                <c:pt idx="199">
                  <c:v>4.1397363465160248</c:v>
                </c:pt>
                <c:pt idx="200">
                  <c:v>4.1397363465160248</c:v>
                </c:pt>
                <c:pt idx="201">
                  <c:v>4.4947269303201285</c:v>
                </c:pt>
                <c:pt idx="202">
                  <c:v>3.2477087256748014</c:v>
                </c:pt>
                <c:pt idx="203">
                  <c:v>4.1588512241054216</c:v>
                </c:pt>
                <c:pt idx="204">
                  <c:v>4.0632768361581935</c:v>
                </c:pt>
                <c:pt idx="205">
                  <c:v>4.0523540489642089</c:v>
                </c:pt>
                <c:pt idx="206">
                  <c:v>4.1096986817325822</c:v>
                </c:pt>
                <c:pt idx="207">
                  <c:v>4.0086629001883312</c:v>
                </c:pt>
                <c:pt idx="208">
                  <c:v>4.1096986817325822</c:v>
                </c:pt>
                <c:pt idx="209">
                  <c:v>4.1861581920904136</c:v>
                </c:pt>
                <c:pt idx="210">
                  <c:v>4.2899246704331153</c:v>
                </c:pt>
                <c:pt idx="211">
                  <c:v>4.2953860640301382</c:v>
                </c:pt>
                <c:pt idx="212">
                  <c:v>4.2899246704331153</c:v>
                </c:pt>
                <c:pt idx="213">
                  <c:v>4.3199623352165579</c:v>
                </c:pt>
                <c:pt idx="214">
                  <c:v>4.2762711864406793</c:v>
                </c:pt>
                <c:pt idx="215">
                  <c:v>4.3472693032014886</c:v>
                </c:pt>
                <c:pt idx="216">
                  <c:v>4.3008474576270999</c:v>
                </c:pt>
                <c:pt idx="217">
                  <c:v>4.407344632768373</c:v>
                </c:pt>
                <c:pt idx="218">
                  <c:v>4.3909604519773655</c:v>
                </c:pt>
                <c:pt idx="219">
                  <c:v>4.4128060263653355</c:v>
                </c:pt>
                <c:pt idx="220">
                  <c:v>4.4974576271186395</c:v>
                </c:pt>
                <c:pt idx="221">
                  <c:v>4.508380414312624</c:v>
                </c:pt>
                <c:pt idx="222">
                  <c:v>4.5575329566854634</c:v>
                </c:pt>
                <c:pt idx="223">
                  <c:v>4.4865348399246558</c:v>
                </c:pt>
                <c:pt idx="224">
                  <c:v>4.4674199623351978</c:v>
                </c:pt>
                <c:pt idx="225">
                  <c:v>4.5438794726930283</c:v>
                </c:pt>
                <c:pt idx="226">
                  <c:v>4.5684557438794489</c:v>
                </c:pt>
                <c:pt idx="227">
                  <c:v>4.6394538606403177</c:v>
                </c:pt>
                <c:pt idx="228">
                  <c:v>4.6776836158191726</c:v>
                </c:pt>
                <c:pt idx="229">
                  <c:v>4.7459510357815304</c:v>
                </c:pt>
                <c:pt idx="230">
                  <c:v>4.855178907721255</c:v>
                </c:pt>
                <c:pt idx="231">
                  <c:v>4.8934086629001712</c:v>
                </c:pt>
                <c:pt idx="232">
                  <c:v>4.9753295668549642</c:v>
                </c:pt>
                <c:pt idx="233">
                  <c:v>5.0299435028248265</c:v>
                </c:pt>
                <c:pt idx="234">
                  <c:v>5.106403013182657</c:v>
                </c:pt>
                <c:pt idx="235">
                  <c:v>3.5116760828625289</c:v>
                </c:pt>
                <c:pt idx="236">
                  <c:v>3.6008788449466249</c:v>
                </c:pt>
                <c:pt idx="237">
                  <c:v>3.6190834902699129</c:v>
                </c:pt>
                <c:pt idx="238">
                  <c:v>3.6227244193345935</c:v>
                </c:pt>
                <c:pt idx="239">
                  <c:v>3.6591337099811692</c:v>
                </c:pt>
                <c:pt idx="240">
                  <c:v>3.6463904582548636</c:v>
                </c:pt>
                <c:pt idx="241">
                  <c:v>3.6791588198367973</c:v>
                </c:pt>
                <c:pt idx="242">
                  <c:v>3.6391086001255406</c:v>
                </c:pt>
                <c:pt idx="243">
                  <c:v>3.6591337099811692</c:v>
                </c:pt>
                <c:pt idx="244">
                  <c:v>3.611801632140589</c:v>
                </c:pt>
                <c:pt idx="245">
                  <c:v>3.5735718769617137</c:v>
                </c:pt>
                <c:pt idx="246">
                  <c:v>3.4206528562460519</c:v>
                </c:pt>
                <c:pt idx="247">
                  <c:v>5.0435969868173212</c:v>
                </c:pt>
                <c:pt idx="248">
                  <c:v>4.9917137476459708</c:v>
                </c:pt>
                <c:pt idx="249">
                  <c:v>5.0490583804142837</c:v>
                </c:pt>
                <c:pt idx="250">
                  <c:v>5.0627118644067801</c:v>
                </c:pt>
                <c:pt idx="251">
                  <c:v>3.4279347143753749</c:v>
                </c:pt>
                <c:pt idx="252">
                  <c:v>3.444318895166361</c:v>
                </c:pt>
                <c:pt idx="253">
                  <c:v>3.5681104833647317</c:v>
                </c:pt>
                <c:pt idx="254">
                  <c:v>5.4177024482108838</c:v>
                </c:pt>
                <c:pt idx="255">
                  <c:v>3.6973634651600844</c:v>
                </c:pt>
                <c:pt idx="256">
                  <c:v>3.7665411173885524</c:v>
                </c:pt>
                <c:pt idx="257">
                  <c:v>3.7501569365976053</c:v>
                </c:pt>
                <c:pt idx="258">
                  <c:v>3.7629001883239113</c:v>
                </c:pt>
                <c:pt idx="259">
                  <c:v>3.7756434400502159</c:v>
                </c:pt>
                <c:pt idx="260">
                  <c:v>3.7428750784682827</c:v>
                </c:pt>
                <c:pt idx="261">
                  <c:v>3.7829252981795398</c:v>
                </c:pt>
                <c:pt idx="262">
                  <c:v>3.7574387947269288</c:v>
                </c:pt>
                <c:pt idx="263">
                  <c:v>3.6900816070307614</c:v>
                </c:pt>
                <c:pt idx="264">
                  <c:v>3.7392341494036416</c:v>
                </c:pt>
                <c:pt idx="265">
                  <c:v>3.781104833647198</c:v>
                </c:pt>
                <c:pt idx="266">
                  <c:v>3.8120527306967902</c:v>
                </c:pt>
                <c:pt idx="267">
                  <c:v>3.8338983050847193</c:v>
                </c:pt>
                <c:pt idx="268">
                  <c:v>3.7956685499058445</c:v>
                </c:pt>
                <c:pt idx="269">
                  <c:v>3.7683615819208929</c:v>
                </c:pt>
                <c:pt idx="270">
                  <c:v>3.8612052730696713</c:v>
                </c:pt>
                <c:pt idx="271">
                  <c:v>3.881230382925299</c:v>
                </c:pt>
                <c:pt idx="272">
                  <c:v>3.8466415568110244</c:v>
                </c:pt>
                <c:pt idx="273">
                  <c:v>3.8320778405524187</c:v>
                </c:pt>
                <c:pt idx="274">
                  <c:v>3.8921531701192635</c:v>
                </c:pt>
                <c:pt idx="275">
                  <c:v>3.9048964218455686</c:v>
                </c:pt>
                <c:pt idx="276">
                  <c:v>3.9722536095417365</c:v>
                </c:pt>
                <c:pt idx="277">
                  <c:v>3.9267419962334973</c:v>
                </c:pt>
                <c:pt idx="278">
                  <c:v>4.0232266164469568</c:v>
                </c:pt>
                <c:pt idx="279">
                  <c:v>4.1797865662272198</c:v>
                </c:pt>
                <c:pt idx="280">
                  <c:v>4.238041431261764</c:v>
                </c:pt>
                <c:pt idx="281">
                  <c:v>8.7709981167608078</c:v>
                </c:pt>
                <c:pt idx="282">
                  <c:v>13.202008788449449</c:v>
                </c:pt>
                <c:pt idx="283">
                  <c:v>3.9485875706214761</c:v>
                </c:pt>
                <c:pt idx="284">
                  <c:v>3.7428750784682827</c:v>
                </c:pt>
                <c:pt idx="285">
                  <c:v>3.3150659133710092</c:v>
                </c:pt>
                <c:pt idx="286">
                  <c:v>5.0026365348398949</c:v>
                </c:pt>
                <c:pt idx="287">
                  <c:v>3.4825486503452368</c:v>
                </c:pt>
                <c:pt idx="288">
                  <c:v>4.6476459510357904</c:v>
                </c:pt>
                <c:pt idx="289">
                  <c:v>6.3497802887633421</c:v>
                </c:pt>
                <c:pt idx="290">
                  <c:v>6.7521029504080472</c:v>
                </c:pt>
                <c:pt idx="291">
                  <c:v>10.608757062146907</c:v>
                </c:pt>
                <c:pt idx="292">
                  <c:v>10.971939736346483</c:v>
                </c:pt>
                <c:pt idx="293">
                  <c:v>7.7697426239799219</c:v>
                </c:pt>
                <c:pt idx="294">
                  <c:v>12.465630885122401</c:v>
                </c:pt>
                <c:pt idx="295">
                  <c:v>13.639830508474558</c:v>
                </c:pt>
                <c:pt idx="296">
                  <c:v>9.9670433145009145</c:v>
                </c:pt>
                <c:pt idx="297">
                  <c:v>10.107219083490273</c:v>
                </c:pt>
                <c:pt idx="298">
                  <c:v>10.385750156936608</c:v>
                </c:pt>
                <c:pt idx="299">
                  <c:v>11.472567482736947</c:v>
                </c:pt>
                <c:pt idx="300">
                  <c:v>12.899811676082848</c:v>
                </c:pt>
                <c:pt idx="301">
                  <c:v>13.658945386064019</c:v>
                </c:pt>
                <c:pt idx="302">
                  <c:v>13.942937853107333</c:v>
                </c:pt>
                <c:pt idx="303">
                  <c:v>13.879221594475808</c:v>
                </c:pt>
                <c:pt idx="304">
                  <c:v>14.430822347771491</c:v>
                </c:pt>
                <c:pt idx="305">
                  <c:v>15.153546767106086</c:v>
                </c:pt>
                <c:pt idx="306">
                  <c:v>15.983678593848063</c:v>
                </c:pt>
                <c:pt idx="307">
                  <c:v>15.426616446955435</c:v>
                </c:pt>
                <c:pt idx="308">
                  <c:v>22.842278719397363</c:v>
                </c:pt>
                <c:pt idx="309">
                  <c:v>23.112617702448222</c:v>
                </c:pt>
                <c:pt idx="310">
                  <c:v>21.378625235404886</c:v>
                </c:pt>
                <c:pt idx="311">
                  <c:v>19.770244821092284</c:v>
                </c:pt>
                <c:pt idx="312">
                  <c:v>19.254143126177045</c:v>
                </c:pt>
                <c:pt idx="313">
                  <c:v>12.952605147520408</c:v>
                </c:pt>
                <c:pt idx="314">
                  <c:v>18.347551789077176</c:v>
                </c:pt>
                <c:pt idx="315">
                  <c:v>17.514689265536685</c:v>
                </c:pt>
                <c:pt idx="316">
                  <c:v>17.683992467043296</c:v>
                </c:pt>
                <c:pt idx="317">
                  <c:v>18.194632768361572</c:v>
                </c:pt>
                <c:pt idx="318">
                  <c:v>17.69491525423728</c:v>
                </c:pt>
                <c:pt idx="319">
                  <c:v>17.187005649717516</c:v>
                </c:pt>
                <c:pt idx="320">
                  <c:v>17.066854990583803</c:v>
                </c:pt>
                <c:pt idx="321">
                  <c:v>16.670903954802274</c:v>
                </c:pt>
                <c:pt idx="322">
                  <c:v>17.025894538606376</c:v>
                </c:pt>
                <c:pt idx="323">
                  <c:v>17.520150659133705</c:v>
                </c:pt>
                <c:pt idx="324">
                  <c:v>19.038418079096047</c:v>
                </c:pt>
                <c:pt idx="325">
                  <c:v>18.219209039547994</c:v>
                </c:pt>
                <c:pt idx="326">
                  <c:v>18.219209039547994</c:v>
                </c:pt>
                <c:pt idx="327">
                  <c:v>17.080508474576238</c:v>
                </c:pt>
                <c:pt idx="328">
                  <c:v>16.741902071563079</c:v>
                </c:pt>
                <c:pt idx="329">
                  <c:v>16.758286252354026</c:v>
                </c:pt>
                <c:pt idx="330">
                  <c:v>17.085969868173262</c:v>
                </c:pt>
                <c:pt idx="331">
                  <c:v>17.984369114877598</c:v>
                </c:pt>
                <c:pt idx="332">
                  <c:v>18.658851224105462</c:v>
                </c:pt>
                <c:pt idx="333">
                  <c:v>17.973446327683614</c:v>
                </c:pt>
                <c:pt idx="334">
                  <c:v>17.711299435028224</c:v>
                </c:pt>
                <c:pt idx="335">
                  <c:v>17.236158192090414</c:v>
                </c:pt>
                <c:pt idx="336">
                  <c:v>17.176082862523529</c:v>
                </c:pt>
                <c:pt idx="337">
                  <c:v>17.064124293785291</c:v>
                </c:pt>
                <c:pt idx="338">
                  <c:v>16.523446327683633</c:v>
                </c:pt>
                <c:pt idx="339">
                  <c:v>11.809353421217823</c:v>
                </c:pt>
                <c:pt idx="340">
                  <c:v>10.031214689265527</c:v>
                </c:pt>
                <c:pt idx="341">
                  <c:v>11.118032015065898</c:v>
                </c:pt>
                <c:pt idx="342">
                  <c:v>11.746092278719404</c:v>
                </c:pt>
                <c:pt idx="343">
                  <c:v>11.141242937853093</c:v>
                </c:pt>
                <c:pt idx="344">
                  <c:v>9.8605461393596929</c:v>
                </c:pt>
                <c:pt idx="345">
                  <c:v>8.3450094161958646</c:v>
                </c:pt>
                <c:pt idx="346">
                  <c:v>7.691007532956684</c:v>
                </c:pt>
                <c:pt idx="347">
                  <c:v>9.2516007532956746</c:v>
                </c:pt>
                <c:pt idx="348">
                  <c:v>10.433992467043304</c:v>
                </c:pt>
                <c:pt idx="349">
                  <c:v>8.312241054613942</c:v>
                </c:pt>
                <c:pt idx="350">
                  <c:v>9.1519303201506492</c:v>
                </c:pt>
                <c:pt idx="351">
                  <c:v>8.9894538606402872</c:v>
                </c:pt>
                <c:pt idx="352">
                  <c:v>9.4837099811675873</c:v>
                </c:pt>
                <c:pt idx="353">
                  <c:v>11.918581293157549</c:v>
                </c:pt>
                <c:pt idx="354">
                  <c:v>10.883192090395472</c:v>
                </c:pt>
                <c:pt idx="355">
                  <c:v>13.571563088512232</c:v>
                </c:pt>
                <c:pt idx="356">
                  <c:v>14.72573760200877</c:v>
                </c:pt>
                <c:pt idx="357">
                  <c:v>10.667467043314504</c:v>
                </c:pt>
                <c:pt idx="358">
                  <c:v>10.870903954802262</c:v>
                </c:pt>
                <c:pt idx="359">
                  <c:v>10.365725047080977</c:v>
                </c:pt>
                <c:pt idx="360">
                  <c:v>10.704331450094166</c:v>
                </c:pt>
                <c:pt idx="361">
                  <c:v>12.110640301318266</c:v>
                </c:pt>
                <c:pt idx="362">
                  <c:v>12.054661016949151</c:v>
                </c:pt>
                <c:pt idx="363">
                  <c:v>13.120998116760836</c:v>
                </c:pt>
                <c:pt idx="364">
                  <c:v>15.666007532956694</c:v>
                </c:pt>
                <c:pt idx="365">
                  <c:v>11.332391713747642</c:v>
                </c:pt>
                <c:pt idx="366">
                  <c:v>11.146704331450085</c:v>
                </c:pt>
                <c:pt idx="367">
                  <c:v>10.853154425612061</c:v>
                </c:pt>
                <c:pt idx="368">
                  <c:v>11.007438794726919</c:v>
                </c:pt>
                <c:pt idx="369">
                  <c:v>11.03474576271185</c:v>
                </c:pt>
                <c:pt idx="370">
                  <c:v>10.638794726930319</c:v>
                </c:pt>
                <c:pt idx="371">
                  <c:v>9.9629472693032</c:v>
                </c:pt>
                <c:pt idx="372">
                  <c:v>10.252401129943486</c:v>
                </c:pt>
                <c:pt idx="373">
                  <c:v>10.331591337099798</c:v>
                </c:pt>
                <c:pt idx="374">
                  <c:v>10.443549905838035</c:v>
                </c:pt>
                <c:pt idx="375">
                  <c:v>11.421139359698682</c:v>
                </c:pt>
                <c:pt idx="376">
                  <c:v>13.15103578154425</c:v>
                </c:pt>
                <c:pt idx="377">
                  <c:v>22.219679849340849</c:v>
                </c:pt>
                <c:pt idx="378">
                  <c:v>18.565097300690514</c:v>
                </c:pt>
                <c:pt idx="379">
                  <c:v>11.505790960451986</c:v>
                </c:pt>
                <c:pt idx="380">
                  <c:v>10.465395480225972</c:v>
                </c:pt>
                <c:pt idx="381">
                  <c:v>11.739265536723156</c:v>
                </c:pt>
                <c:pt idx="382">
                  <c:v>11.640960451977385</c:v>
                </c:pt>
                <c:pt idx="383">
                  <c:v>9.8332391713747604</c:v>
                </c:pt>
                <c:pt idx="384">
                  <c:v>9.7362994350282452</c:v>
                </c:pt>
                <c:pt idx="385">
                  <c:v>10.604661016949139</c:v>
                </c:pt>
                <c:pt idx="386">
                  <c:v>9.9834274952919131</c:v>
                </c:pt>
                <c:pt idx="387">
                  <c:v>9.8851224105461419</c:v>
                </c:pt>
                <c:pt idx="388">
                  <c:v>10.58008474576272</c:v>
                </c:pt>
                <c:pt idx="389">
                  <c:v>10.832674199623346</c:v>
                </c:pt>
                <c:pt idx="390">
                  <c:v>10.909133709981148</c:v>
                </c:pt>
                <c:pt idx="391">
                  <c:v>10.483145009416205</c:v>
                </c:pt>
                <c:pt idx="392">
                  <c:v>10.696139359698661</c:v>
                </c:pt>
                <c:pt idx="393">
                  <c:v>10.741195856873825</c:v>
                </c:pt>
                <c:pt idx="394">
                  <c:v>13.232956685499042</c:v>
                </c:pt>
                <c:pt idx="395">
                  <c:v>12.433772755806659</c:v>
                </c:pt>
                <c:pt idx="396">
                  <c:v>9.0358757062146768</c:v>
                </c:pt>
                <c:pt idx="397">
                  <c:v>8.7996704331449944</c:v>
                </c:pt>
                <c:pt idx="398">
                  <c:v>8.5047551789077165</c:v>
                </c:pt>
                <c:pt idx="399">
                  <c:v>8.6385593220338901</c:v>
                </c:pt>
                <c:pt idx="400">
                  <c:v>8.7109227871939545</c:v>
                </c:pt>
                <c:pt idx="401">
                  <c:v>8.6071563088512217</c:v>
                </c:pt>
                <c:pt idx="402">
                  <c:v>8.246704331450097</c:v>
                </c:pt>
                <c:pt idx="403">
                  <c:v>8.1033427495291921</c:v>
                </c:pt>
                <c:pt idx="404">
                  <c:v>8.4719868173257922</c:v>
                </c:pt>
                <c:pt idx="405">
                  <c:v>8.1006120527306802</c:v>
                </c:pt>
                <c:pt idx="406">
                  <c:v>7.9504237288135595</c:v>
                </c:pt>
                <c:pt idx="407">
                  <c:v>7.6677966101694901</c:v>
                </c:pt>
                <c:pt idx="408">
                  <c:v>7.6937382297551649</c:v>
                </c:pt>
                <c:pt idx="409">
                  <c:v>8.1333804143126027</c:v>
                </c:pt>
                <c:pt idx="410">
                  <c:v>8.6276365348399047</c:v>
                </c:pt>
                <c:pt idx="411">
                  <c:v>8.7068267419962186</c:v>
                </c:pt>
                <c:pt idx="412">
                  <c:v>8.2289548022598922</c:v>
                </c:pt>
                <c:pt idx="413">
                  <c:v>8.2207627118643902</c:v>
                </c:pt>
                <c:pt idx="414">
                  <c:v>7.7920433145009351</c:v>
                </c:pt>
                <c:pt idx="415">
                  <c:v>7.4083804143126137</c:v>
                </c:pt>
                <c:pt idx="416">
                  <c:v>7.1243879472692884</c:v>
                </c:pt>
                <c:pt idx="417">
                  <c:v>7.0602165725046984</c:v>
                </c:pt>
                <c:pt idx="418">
                  <c:v>6.9564500941619647</c:v>
                </c:pt>
                <c:pt idx="419">
                  <c:v>7.0288135593220291</c:v>
                </c:pt>
                <c:pt idx="420">
                  <c:v>7.0301789077212851</c:v>
                </c:pt>
                <c:pt idx="421">
                  <c:v>6.4703860640301372</c:v>
                </c:pt>
                <c:pt idx="422">
                  <c:v>6.4867702448210842</c:v>
                </c:pt>
                <c:pt idx="423">
                  <c:v>6.4021186440677784</c:v>
                </c:pt>
                <c:pt idx="424">
                  <c:v>6.5809792843691177</c:v>
                </c:pt>
                <c:pt idx="425">
                  <c:v>6.4171374764594997</c:v>
                </c:pt>
                <c:pt idx="426">
                  <c:v>6.4785781544256107</c:v>
                </c:pt>
                <c:pt idx="427">
                  <c:v>6.4690207156308812</c:v>
                </c:pt>
                <c:pt idx="428">
                  <c:v>6.550941619585676</c:v>
                </c:pt>
                <c:pt idx="429">
                  <c:v>6.4813088512240915</c:v>
                </c:pt>
                <c:pt idx="430">
                  <c:v>6.5004237288135505</c:v>
                </c:pt>
                <c:pt idx="431">
                  <c:v>6.5400188323917199</c:v>
                </c:pt>
                <c:pt idx="432">
                  <c:v>6.5140772128060158</c:v>
                </c:pt>
                <c:pt idx="433">
                  <c:v>6.6246704331449946</c:v>
                </c:pt>
                <c:pt idx="434">
                  <c:v>6.7857815442561007</c:v>
                </c:pt>
                <c:pt idx="435">
                  <c:v>6.8089924670432946</c:v>
                </c:pt>
                <c:pt idx="436">
                  <c:v>6.9509887005649729</c:v>
                </c:pt>
                <c:pt idx="437">
                  <c:v>7.8903483992467045</c:v>
                </c:pt>
                <c:pt idx="438">
                  <c:v>10.13088512241055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3B-48FD-B46A-81517F61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37056"/>
        <c:axId val="195038592"/>
      </c:scatterChart>
      <c:valAx>
        <c:axId val="195037056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8592"/>
        <c:crossesAt val="0"/>
        <c:crossBetween val="midCat"/>
        <c:majorUnit val="10"/>
      </c:valAx>
      <c:valAx>
        <c:axId val="19503859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37056"/>
        <c:crossesAt val="50"/>
        <c:crossBetween val="midCat"/>
        <c:majorUnit val="10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6821827832928"/>
          <c:y val="7.4074152873681826E-2"/>
          <c:w val="0.76613204909608545"/>
          <c:h val="0.90849769848015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'017C'!$AJ$12</c:f>
              <c:strCache>
                <c:ptCount val="1"/>
                <c:pt idx="0">
                  <c:v>(Degree)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'017C'!$AJ$14:$AJ$932</c:f>
              <c:numCache>
                <c:formatCode>0</c:formatCode>
                <c:ptCount val="919"/>
                <c:pt idx="94">
                  <c:v>36.073537795689582</c:v>
                </c:pt>
                <c:pt idx="95">
                  <c:v>36.364259480200737</c:v>
                </c:pt>
                <c:pt idx="96">
                  <c:v>34.742773286439849</c:v>
                </c:pt>
                <c:pt idx="97">
                  <c:v>34.215844222862671</c:v>
                </c:pt>
                <c:pt idx="98">
                  <c:v>34.04778849023397</c:v>
                </c:pt>
                <c:pt idx="100">
                  <c:v>40.660627461456478</c:v>
                </c:pt>
                <c:pt idx="101">
                  <c:v>40.32690396373718</c:v>
                </c:pt>
                <c:pt idx="102">
                  <c:v>36.768707455624067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C9-4114-9B9D-910F1F703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8688"/>
        <c:axId val="151557632"/>
      </c:scatterChart>
      <c:valAx>
        <c:axId val="151538688"/>
        <c:scaling>
          <c:orientation val="minMax"/>
          <c:max val="5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Angle</a:t>
                </a:r>
              </a:p>
            </c:rich>
          </c:tx>
          <c:layout>
            <c:manualLayout>
              <c:xMode val="edge"/>
              <c:yMode val="edge"/>
              <c:x val="0.21774278215223097"/>
              <c:y val="1.0893246187363835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7632"/>
        <c:crosses val="autoZero"/>
        <c:crossBetween val="midCat"/>
        <c:majorUnit val="10"/>
      </c:valAx>
      <c:valAx>
        <c:axId val="15155763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386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47601746708728E-2"/>
          <c:y val="7.7257930058322807E-2"/>
          <c:w val="0.82464645810143777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'017C'!$AE$11</c:f>
              <c:strCache>
                <c:ptCount val="1"/>
                <c:pt idx="0">
                  <c:v>Su=Qc/Nc</c:v>
                </c:pt>
              </c:strCache>
            </c:strRef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'017C'!$AE$14:$AE$932</c:f>
              <c:numCache>
                <c:formatCode>0</c:formatCode>
                <c:ptCount val="919"/>
                <c:pt idx="0">
                  <c:v>90.932203389832011</c:v>
                </c:pt>
                <c:pt idx="1">
                  <c:v>129.98116760828285</c:v>
                </c:pt>
                <c:pt idx="2">
                  <c:v>130.80037664783626</c:v>
                </c:pt>
                <c:pt idx="3">
                  <c:v>146.63841807909265</c:v>
                </c:pt>
                <c:pt idx="4">
                  <c:v>125.8851224105462</c:v>
                </c:pt>
                <c:pt idx="5">
                  <c:v>114.41619585687154</c:v>
                </c:pt>
                <c:pt idx="6">
                  <c:v>114.14312617702646</c:v>
                </c:pt>
                <c:pt idx="7">
                  <c:v>144.18079096045065</c:v>
                </c:pt>
                <c:pt idx="8">
                  <c:v>135.16949152542401</c:v>
                </c:pt>
                <c:pt idx="9">
                  <c:v>106.77024482108841</c:v>
                </c:pt>
                <c:pt idx="10">
                  <c:v>89.293785310731295</c:v>
                </c:pt>
                <c:pt idx="11">
                  <c:v>65.263653483989529</c:v>
                </c:pt>
                <c:pt idx="12">
                  <c:v>55.706214689266673</c:v>
                </c:pt>
                <c:pt idx="13">
                  <c:v>593.10734463276731</c:v>
                </c:pt>
                <c:pt idx="14">
                  <c:v>160.29190207156424</c:v>
                </c:pt>
                <c:pt idx="15">
                  <c:v>81.647834274954235</c:v>
                </c:pt>
                <c:pt idx="16">
                  <c:v>95.847457627115972</c:v>
                </c:pt>
                <c:pt idx="17">
                  <c:v>74.821092278718424</c:v>
                </c:pt>
                <c:pt idx="18">
                  <c:v>69.632768361583345</c:v>
                </c:pt>
                <c:pt idx="19">
                  <c:v>66.629001883239113</c:v>
                </c:pt>
                <c:pt idx="20">
                  <c:v>22.391713747647124</c:v>
                </c:pt>
                <c:pt idx="21">
                  <c:v>140.35781544255912</c:v>
                </c:pt>
                <c:pt idx="22">
                  <c:v>116.32768361581729</c:v>
                </c:pt>
                <c:pt idx="23">
                  <c:v>130.52730696798511</c:v>
                </c:pt>
                <c:pt idx="24">
                  <c:v>133.53107344632934</c:v>
                </c:pt>
                <c:pt idx="25">
                  <c:v>104.58568738229754</c:v>
                </c:pt>
                <c:pt idx="26">
                  <c:v>95.02824858756864</c:v>
                </c:pt>
                <c:pt idx="27">
                  <c:v>102.67419962335175</c:v>
                </c:pt>
                <c:pt idx="28">
                  <c:v>95.847457627115972</c:v>
                </c:pt>
                <c:pt idx="29">
                  <c:v>74.27495291902224</c:v>
                </c:pt>
                <c:pt idx="30">
                  <c:v>87.655367231636646</c:v>
                </c:pt>
                <c:pt idx="31">
                  <c:v>94.482109227872442</c:v>
                </c:pt>
                <c:pt idx="32">
                  <c:v>100.21657250470979</c:v>
                </c:pt>
                <c:pt idx="33">
                  <c:v>212.99435028248672</c:v>
                </c:pt>
                <c:pt idx="34">
                  <c:v>324.13370998116886</c:v>
                </c:pt>
                <c:pt idx="35">
                  <c:v>282.62711864406396</c:v>
                </c:pt>
                <c:pt idx="36">
                  <c:v>591.46892655367276</c:v>
                </c:pt>
                <c:pt idx="37">
                  <c:v>390.762711864408</c:v>
                </c:pt>
                <c:pt idx="38">
                  <c:v>193.87947269302887</c:v>
                </c:pt>
                <c:pt idx="39">
                  <c:v>111.13935969868221</c:v>
                </c:pt>
                <c:pt idx="40">
                  <c:v>117.41996233521577</c:v>
                </c:pt>
                <c:pt idx="41">
                  <c:v>129.70809792843778</c:v>
                </c:pt>
                <c:pt idx="42">
                  <c:v>135.71563088512022</c:v>
                </c:pt>
                <c:pt idx="43">
                  <c:v>134.35028248587668</c:v>
                </c:pt>
                <c:pt idx="44">
                  <c:v>225.00941619585757</c:v>
                </c:pt>
                <c:pt idx="45">
                  <c:v>135.16949152542401</c:v>
                </c:pt>
                <c:pt idx="46">
                  <c:v>128.06967984933706</c:v>
                </c:pt>
                <c:pt idx="47">
                  <c:v>131.07344632768132</c:v>
                </c:pt>
                <c:pt idx="48">
                  <c:v>129.98116760828285</c:v>
                </c:pt>
                <c:pt idx="49">
                  <c:v>131.89265536722863</c:v>
                </c:pt>
                <c:pt idx="50">
                  <c:v>116.60075329566844</c:v>
                </c:pt>
                <c:pt idx="51">
                  <c:v>117.41996233521577</c:v>
                </c:pt>
                <c:pt idx="52">
                  <c:v>140.90395480226135</c:v>
                </c:pt>
                <c:pt idx="53">
                  <c:v>171.21468926553663</c:v>
                </c:pt>
                <c:pt idx="54">
                  <c:v>167.11864406779398</c:v>
                </c:pt>
                <c:pt idx="55">
                  <c:v>152.37288135592996</c:v>
                </c:pt>
                <c:pt idx="56">
                  <c:v>151.82674199623375</c:v>
                </c:pt>
                <c:pt idx="57">
                  <c:v>147.73069679849107</c:v>
                </c:pt>
                <c:pt idx="58">
                  <c:v>142.2693032015049</c:v>
                </c:pt>
                <c:pt idx="59">
                  <c:v>145.2730696798491</c:v>
                </c:pt>
                <c:pt idx="60">
                  <c:v>157.83427495291619</c:v>
                </c:pt>
                <c:pt idx="61">
                  <c:v>158.92655367231467</c:v>
                </c:pt>
                <c:pt idx="62">
                  <c:v>160.83804143126042</c:v>
                </c:pt>
                <c:pt idx="63">
                  <c:v>173.67231638417863</c:v>
                </c:pt>
                <c:pt idx="64">
                  <c:v>170.12241054613818</c:v>
                </c:pt>
                <c:pt idx="65">
                  <c:v>169.57627118644197</c:v>
                </c:pt>
                <c:pt idx="66">
                  <c:v>156.74199623351774</c:v>
                </c:pt>
                <c:pt idx="67">
                  <c:v>157.83427495291619</c:v>
                </c:pt>
                <c:pt idx="68">
                  <c:v>170.39548022598933</c:v>
                </c:pt>
                <c:pt idx="69">
                  <c:v>177.76836158192137</c:v>
                </c:pt>
                <c:pt idx="70">
                  <c:v>165.48022598869932</c:v>
                </c:pt>
                <c:pt idx="71">
                  <c:v>176.12994350282671</c:v>
                </c:pt>
                <c:pt idx="72">
                  <c:v>193.60640301318378</c:v>
                </c:pt>
                <c:pt idx="73">
                  <c:v>193.60640301318378</c:v>
                </c:pt>
                <c:pt idx="74">
                  <c:v>439.36911487758778</c:v>
                </c:pt>
                <c:pt idx="75">
                  <c:v>1054.0489642184548</c:v>
                </c:pt>
                <c:pt idx="76">
                  <c:v>1305.273069679851</c:v>
                </c:pt>
                <c:pt idx="77">
                  <c:v>850.06591337099485</c:v>
                </c:pt>
                <c:pt idx="78">
                  <c:v>747.93785310734529</c:v>
                </c:pt>
                <c:pt idx="79">
                  <c:v>884.74576271186402</c:v>
                </c:pt>
                <c:pt idx="80">
                  <c:v>555.42372881355993</c:v>
                </c:pt>
                <c:pt idx="81">
                  <c:v>296.00753295668443</c:v>
                </c:pt>
                <c:pt idx="82">
                  <c:v>805.55555555555168</c:v>
                </c:pt>
                <c:pt idx="83">
                  <c:v>420.52730696798108</c:v>
                </c:pt>
                <c:pt idx="84">
                  <c:v>885.83804143126235</c:v>
                </c:pt>
                <c:pt idx="85">
                  <c:v>659.46327683615516</c:v>
                </c:pt>
                <c:pt idx="86">
                  <c:v>1052.6836158192052</c:v>
                </c:pt>
                <c:pt idx="87">
                  <c:v>1452.1845574387949</c:v>
                </c:pt>
                <c:pt idx="88">
                  <c:v>1915.037664783428</c:v>
                </c:pt>
                <c:pt idx="89">
                  <c:v>1879.2655367231605</c:v>
                </c:pt>
                <c:pt idx="90">
                  <c:v>1427.0621468926545</c:v>
                </c:pt>
                <c:pt idx="91">
                  <c:v>1479.764595103577</c:v>
                </c:pt>
                <c:pt idx="92">
                  <c:v>1426.5160075329584</c:v>
                </c:pt>
                <c:pt idx="93">
                  <c:v>1483.8606403013196</c:v>
                </c:pt>
                <c:pt idx="99">
                  <c:v>1090.3672316384186</c:v>
                </c:pt>
                <c:pt idx="103">
                  <c:v>1405.7627118644059</c:v>
                </c:pt>
                <c:pt idx="104">
                  <c:v>637.61770244821059</c:v>
                </c:pt>
                <c:pt idx="105">
                  <c:v>367.00564971751129</c:v>
                </c:pt>
                <c:pt idx="106">
                  <c:v>353.6252354048969</c:v>
                </c:pt>
                <c:pt idx="107">
                  <c:v>356.08286252353889</c:v>
                </c:pt>
                <c:pt idx="108">
                  <c:v>341.33709981167488</c:v>
                </c:pt>
                <c:pt idx="109">
                  <c:v>323.86064030131774</c:v>
                </c:pt>
                <c:pt idx="110">
                  <c:v>329.86817325800018</c:v>
                </c:pt>
                <c:pt idx="111">
                  <c:v>307.47645951035918</c:v>
                </c:pt>
                <c:pt idx="112">
                  <c:v>311.84557438794684</c:v>
                </c:pt>
                <c:pt idx="113">
                  <c:v>279.07721280602357</c:v>
                </c:pt>
                <c:pt idx="114">
                  <c:v>295.46139359698822</c:v>
                </c:pt>
                <c:pt idx="115">
                  <c:v>259.96233521657172</c:v>
                </c:pt>
                <c:pt idx="116">
                  <c:v>258.05084745762599</c:v>
                </c:pt>
                <c:pt idx="117">
                  <c:v>271.97740112994262</c:v>
                </c:pt>
                <c:pt idx="118">
                  <c:v>272.25047080979374</c:v>
                </c:pt>
                <c:pt idx="119">
                  <c:v>270.0659133709969</c:v>
                </c:pt>
                <c:pt idx="120">
                  <c:v>302.83427495292028</c:v>
                </c:pt>
                <c:pt idx="121">
                  <c:v>286.17702448211043</c:v>
                </c:pt>
                <c:pt idx="122">
                  <c:v>283.71939736346241</c:v>
                </c:pt>
                <c:pt idx="123">
                  <c:v>359.35969868173424</c:v>
                </c:pt>
                <c:pt idx="124">
                  <c:v>336.14877589453977</c:v>
                </c:pt>
                <c:pt idx="125">
                  <c:v>263.23917137476104</c:v>
                </c:pt>
                <c:pt idx="126">
                  <c:v>265.96986817325421</c:v>
                </c:pt>
                <c:pt idx="127">
                  <c:v>265.96986817325421</c:v>
                </c:pt>
                <c:pt idx="128">
                  <c:v>253.40866290018712</c:v>
                </c:pt>
                <c:pt idx="129">
                  <c:v>268.15442561205111</c:v>
                </c:pt>
                <c:pt idx="130">
                  <c:v>256.6854990583825</c:v>
                </c:pt>
                <c:pt idx="131">
                  <c:v>276.89265536723258</c:v>
                </c:pt>
                <c:pt idx="132">
                  <c:v>264.33145009415955</c:v>
                </c:pt>
                <c:pt idx="133">
                  <c:v>274.70809792843573</c:v>
                </c:pt>
                <c:pt idx="134">
                  <c:v>285.35781544256309</c:v>
                </c:pt>
                <c:pt idx="135">
                  <c:v>266.24293785310533</c:v>
                </c:pt>
                <c:pt idx="136">
                  <c:v>296.28060263653555</c:v>
                </c:pt>
                <c:pt idx="137">
                  <c:v>314.57627118643995</c:v>
                </c:pt>
                <c:pt idx="138">
                  <c:v>280.98870056496929</c:v>
                </c:pt>
                <c:pt idx="139">
                  <c:v>283.99246704331352</c:v>
                </c:pt>
                <c:pt idx="140">
                  <c:v>283.99246704331352</c:v>
                </c:pt>
                <c:pt idx="141">
                  <c:v>288.3615819209013</c:v>
                </c:pt>
                <c:pt idx="142">
                  <c:v>285.63088512240813</c:v>
                </c:pt>
                <c:pt idx="143">
                  <c:v>279.07721280602357</c:v>
                </c:pt>
                <c:pt idx="144">
                  <c:v>286.17702448211043</c:v>
                </c:pt>
                <c:pt idx="145">
                  <c:v>295.73446327683325</c:v>
                </c:pt>
                <c:pt idx="146">
                  <c:v>320.85687382297351</c:v>
                </c:pt>
                <c:pt idx="147">
                  <c:v>298.19209039548139</c:v>
                </c:pt>
                <c:pt idx="148">
                  <c:v>297.64595103577909</c:v>
                </c:pt>
                <c:pt idx="149">
                  <c:v>291.09227871939441</c:v>
                </c:pt>
                <c:pt idx="150">
                  <c:v>280.71563088512426</c:v>
                </c:pt>
                <c:pt idx="151">
                  <c:v>272.79661016948995</c:v>
                </c:pt>
                <c:pt idx="152">
                  <c:v>306.93032015065688</c:v>
                </c:pt>
                <c:pt idx="153">
                  <c:v>293.54990583804249</c:v>
                </c:pt>
                <c:pt idx="154">
                  <c:v>297.37288135593406</c:v>
                </c:pt>
                <c:pt idx="155">
                  <c:v>300.92278719397444</c:v>
                </c:pt>
                <c:pt idx="156">
                  <c:v>299.83050847457594</c:v>
                </c:pt>
                <c:pt idx="157">
                  <c:v>309.93408662900111</c:v>
                </c:pt>
                <c:pt idx="158">
                  <c:v>330.96045197739863</c:v>
                </c:pt>
                <c:pt idx="159">
                  <c:v>345.97928436911377</c:v>
                </c:pt>
                <c:pt idx="160">
                  <c:v>311.84557438794684</c:v>
                </c:pt>
                <c:pt idx="161">
                  <c:v>311.02636534839957</c:v>
                </c:pt>
                <c:pt idx="162">
                  <c:v>308.84180790960261</c:v>
                </c:pt>
                <c:pt idx="163">
                  <c:v>315.12241054613617</c:v>
                </c:pt>
                <c:pt idx="164">
                  <c:v>330.41431261770242</c:v>
                </c:pt>
                <c:pt idx="165">
                  <c:v>314.84934086629107</c:v>
                </c:pt>
                <c:pt idx="166">
                  <c:v>321.40301318267575</c:v>
                </c:pt>
                <c:pt idx="167">
                  <c:v>313.75706214689262</c:v>
                </c:pt>
                <c:pt idx="168">
                  <c:v>316.21468926553467</c:v>
                </c:pt>
                <c:pt idx="169">
                  <c:v>299.55743879472482</c:v>
                </c:pt>
                <c:pt idx="170">
                  <c:v>306.38418079096067</c:v>
                </c:pt>
                <c:pt idx="171">
                  <c:v>330.41431261770242</c:v>
                </c:pt>
                <c:pt idx="172">
                  <c:v>340.79096045197866</c:v>
                </c:pt>
                <c:pt idx="173">
                  <c:v>337.51412429378331</c:v>
                </c:pt>
                <c:pt idx="174">
                  <c:v>348.43691148775576</c:v>
                </c:pt>
                <c:pt idx="175">
                  <c:v>352.80602636534957</c:v>
                </c:pt>
                <c:pt idx="176">
                  <c:v>361.27118644068003</c:v>
                </c:pt>
                <c:pt idx="177">
                  <c:v>361.81732580037618</c:v>
                </c:pt>
                <c:pt idx="178">
                  <c:v>364.00188323917308</c:v>
                </c:pt>
                <c:pt idx="179">
                  <c:v>367.00564971751129</c:v>
                </c:pt>
                <c:pt idx="180">
                  <c:v>372.74011299434858</c:v>
                </c:pt>
                <c:pt idx="181">
                  <c:v>366.7325800376662</c:v>
                </c:pt>
                <c:pt idx="182">
                  <c:v>374.92467043314554</c:v>
                </c:pt>
                <c:pt idx="183">
                  <c:v>387.21280602636153</c:v>
                </c:pt>
                <c:pt idx="184">
                  <c:v>399.5009416195835</c:v>
                </c:pt>
                <c:pt idx="185">
                  <c:v>394.03954802259722</c:v>
                </c:pt>
                <c:pt idx="186">
                  <c:v>376.29001883238908</c:v>
                </c:pt>
                <c:pt idx="187">
                  <c:v>369.7363465160044</c:v>
                </c:pt>
                <c:pt idx="188">
                  <c:v>404.14312617702245</c:v>
                </c:pt>
                <c:pt idx="189">
                  <c:v>389.94350282486073</c:v>
                </c:pt>
                <c:pt idx="190">
                  <c:v>394.03954802259722</c:v>
                </c:pt>
                <c:pt idx="191">
                  <c:v>404.96233521656967</c:v>
                </c:pt>
                <c:pt idx="192">
                  <c:v>395.40489642184696</c:v>
                </c:pt>
                <c:pt idx="193">
                  <c:v>382.29755178907754</c:v>
                </c:pt>
                <c:pt idx="194">
                  <c:v>399.22787193973238</c:v>
                </c:pt>
                <c:pt idx="195">
                  <c:v>404.41619585687351</c:v>
                </c:pt>
                <c:pt idx="196">
                  <c:v>400.04708097928579</c:v>
                </c:pt>
                <c:pt idx="197">
                  <c:v>399.77401129943462</c:v>
                </c:pt>
                <c:pt idx="198">
                  <c:v>411.24293785310931</c:v>
                </c:pt>
                <c:pt idx="199">
                  <c:v>413.97363465160254</c:v>
                </c:pt>
                <c:pt idx="200">
                  <c:v>413.97363465160254</c:v>
                </c:pt>
                <c:pt idx="201">
                  <c:v>449.47269303201284</c:v>
                </c:pt>
                <c:pt idx="202">
                  <c:v>487.15630885122016</c:v>
                </c:pt>
                <c:pt idx="203">
                  <c:v>415.88512241054212</c:v>
                </c:pt>
                <c:pt idx="204">
                  <c:v>406.32768361581935</c:v>
                </c:pt>
                <c:pt idx="205">
                  <c:v>405.2354048964209</c:v>
                </c:pt>
                <c:pt idx="206">
                  <c:v>410.96986817325825</c:v>
                </c:pt>
                <c:pt idx="207">
                  <c:v>400.86629001883313</c:v>
                </c:pt>
                <c:pt idx="208">
                  <c:v>410.96986817325825</c:v>
                </c:pt>
                <c:pt idx="209">
                  <c:v>418.61581920904138</c:v>
                </c:pt>
                <c:pt idx="210">
                  <c:v>428.99246704331154</c:v>
                </c:pt>
                <c:pt idx="211">
                  <c:v>429.53860640301383</c:v>
                </c:pt>
                <c:pt idx="212">
                  <c:v>428.99246704331154</c:v>
                </c:pt>
                <c:pt idx="213">
                  <c:v>431.99623352165582</c:v>
                </c:pt>
                <c:pt idx="214">
                  <c:v>427.62711864406793</c:v>
                </c:pt>
                <c:pt idx="215">
                  <c:v>434.72693032014888</c:v>
                </c:pt>
                <c:pt idx="216">
                  <c:v>430.08474576270999</c:v>
                </c:pt>
                <c:pt idx="217">
                  <c:v>440.73446327683735</c:v>
                </c:pt>
                <c:pt idx="218">
                  <c:v>439.09604519773654</c:v>
                </c:pt>
                <c:pt idx="219">
                  <c:v>441.2806026365335</c:v>
                </c:pt>
                <c:pt idx="220">
                  <c:v>449.74576271186396</c:v>
                </c:pt>
                <c:pt idx="221">
                  <c:v>450.83804143126247</c:v>
                </c:pt>
                <c:pt idx="222">
                  <c:v>455.75329566854634</c:v>
                </c:pt>
                <c:pt idx="223">
                  <c:v>448.65348399246557</c:v>
                </c:pt>
                <c:pt idx="224">
                  <c:v>446.74199623351979</c:v>
                </c:pt>
                <c:pt idx="225">
                  <c:v>454.3879472693028</c:v>
                </c:pt>
                <c:pt idx="226">
                  <c:v>456.84557438794491</c:v>
                </c:pt>
                <c:pt idx="227">
                  <c:v>463.94538606403177</c:v>
                </c:pt>
                <c:pt idx="228">
                  <c:v>467.76836158191725</c:v>
                </c:pt>
                <c:pt idx="229">
                  <c:v>474.59510357815304</c:v>
                </c:pt>
                <c:pt idx="230">
                  <c:v>485.5178907721255</c:v>
                </c:pt>
                <c:pt idx="231">
                  <c:v>489.34086629001712</c:v>
                </c:pt>
                <c:pt idx="232">
                  <c:v>497.53295668549646</c:v>
                </c:pt>
                <c:pt idx="233">
                  <c:v>502.99435028248263</c:v>
                </c:pt>
                <c:pt idx="234">
                  <c:v>510.64030131826564</c:v>
                </c:pt>
                <c:pt idx="235">
                  <c:v>526.75141242937934</c:v>
                </c:pt>
                <c:pt idx="236">
                  <c:v>540.13182674199379</c:v>
                </c:pt>
                <c:pt idx="237">
                  <c:v>542.8625235404869</c:v>
                </c:pt>
                <c:pt idx="238">
                  <c:v>543.40866290018903</c:v>
                </c:pt>
                <c:pt idx="239">
                  <c:v>548.87005649717537</c:v>
                </c:pt>
                <c:pt idx="240">
                  <c:v>546.95856873822959</c:v>
                </c:pt>
                <c:pt idx="241">
                  <c:v>551.8738229755196</c:v>
                </c:pt>
                <c:pt idx="242">
                  <c:v>545.86629001883114</c:v>
                </c:pt>
                <c:pt idx="243">
                  <c:v>548.87005649717537</c:v>
                </c:pt>
                <c:pt idx="244">
                  <c:v>541.77024482108834</c:v>
                </c:pt>
                <c:pt idx="245">
                  <c:v>536.03578154425702</c:v>
                </c:pt>
                <c:pt idx="246">
                  <c:v>513.09792843690775</c:v>
                </c:pt>
                <c:pt idx="247">
                  <c:v>504.35969868173214</c:v>
                </c:pt>
                <c:pt idx="248">
                  <c:v>499.17137476459709</c:v>
                </c:pt>
                <c:pt idx="249">
                  <c:v>504.90583804142835</c:v>
                </c:pt>
                <c:pt idx="250">
                  <c:v>506.27118644067804</c:v>
                </c:pt>
                <c:pt idx="251">
                  <c:v>514.1902071563062</c:v>
                </c:pt>
                <c:pt idx="252">
                  <c:v>516.64783427495411</c:v>
                </c:pt>
                <c:pt idx="253">
                  <c:v>535.21657250470969</c:v>
                </c:pt>
                <c:pt idx="254">
                  <c:v>541.77024482108834</c:v>
                </c:pt>
                <c:pt idx="255">
                  <c:v>554.60451977401272</c:v>
                </c:pt>
                <c:pt idx="256">
                  <c:v>564.98116760828293</c:v>
                </c:pt>
                <c:pt idx="257">
                  <c:v>562.52354048964082</c:v>
                </c:pt>
                <c:pt idx="258">
                  <c:v>564.43502824858672</c:v>
                </c:pt>
                <c:pt idx="259">
                  <c:v>566.34651600753239</c:v>
                </c:pt>
                <c:pt idx="260">
                  <c:v>561.43126177024237</c:v>
                </c:pt>
                <c:pt idx="261">
                  <c:v>567.43879472693095</c:v>
                </c:pt>
                <c:pt idx="262">
                  <c:v>563.61581920903939</c:v>
                </c:pt>
                <c:pt idx="263">
                  <c:v>553.51224105461426</c:v>
                </c:pt>
                <c:pt idx="264">
                  <c:v>560.88512241054627</c:v>
                </c:pt>
                <c:pt idx="265">
                  <c:v>567.1657250470796</c:v>
                </c:pt>
                <c:pt idx="266">
                  <c:v>571.80790960451861</c:v>
                </c:pt>
                <c:pt idx="267">
                  <c:v>575.08474576270794</c:v>
                </c:pt>
                <c:pt idx="268">
                  <c:v>569.35028248587673</c:v>
                </c:pt>
                <c:pt idx="269">
                  <c:v>565.25423728813394</c:v>
                </c:pt>
                <c:pt idx="270">
                  <c:v>579.18079096045062</c:v>
                </c:pt>
                <c:pt idx="271">
                  <c:v>582.18455743879485</c:v>
                </c:pt>
                <c:pt idx="272">
                  <c:v>576.99623352165372</c:v>
                </c:pt>
                <c:pt idx="273">
                  <c:v>574.81167608286273</c:v>
                </c:pt>
                <c:pt idx="274">
                  <c:v>583.82297551788952</c:v>
                </c:pt>
                <c:pt idx="275">
                  <c:v>585.73446327683519</c:v>
                </c:pt>
                <c:pt idx="276">
                  <c:v>595.83804143126042</c:v>
                </c:pt>
                <c:pt idx="277">
                  <c:v>589.01129943502451</c:v>
                </c:pt>
                <c:pt idx="278">
                  <c:v>603.48399246704344</c:v>
                </c:pt>
                <c:pt idx="279">
                  <c:v>626.96798493408301</c:v>
                </c:pt>
                <c:pt idx="280">
                  <c:v>635.7062146892647</c:v>
                </c:pt>
                <c:pt idx="281">
                  <c:v>1315.6497175141212</c:v>
                </c:pt>
                <c:pt idx="282">
                  <c:v>1980.3013182674174</c:v>
                </c:pt>
                <c:pt idx="283">
                  <c:v>789.71751412429523</c:v>
                </c:pt>
                <c:pt idx="284">
                  <c:v>561.43126177024237</c:v>
                </c:pt>
                <c:pt idx="285">
                  <c:v>497.25988700565142</c:v>
                </c:pt>
                <c:pt idx="286">
                  <c:v>500.26365348398951</c:v>
                </c:pt>
                <c:pt idx="287">
                  <c:v>522.38229755178554</c:v>
                </c:pt>
                <c:pt idx="288">
                  <c:v>697.14689265536867</c:v>
                </c:pt>
                <c:pt idx="289">
                  <c:v>952.46704331450132</c:v>
                </c:pt>
                <c:pt idx="290">
                  <c:v>1012.8154425612071</c:v>
                </c:pt>
                <c:pt idx="291">
                  <c:v>1060.8757062146908</c:v>
                </c:pt>
                <c:pt idx="292">
                  <c:v>1097.1939736346483</c:v>
                </c:pt>
                <c:pt idx="293">
                  <c:v>1165.4613935969883</c:v>
                </c:pt>
                <c:pt idx="294">
                  <c:v>1246.56308851224</c:v>
                </c:pt>
                <c:pt idx="295">
                  <c:v>1363.9830508474558</c:v>
                </c:pt>
                <c:pt idx="296">
                  <c:v>1495.0564971751373</c:v>
                </c:pt>
                <c:pt idx="297">
                  <c:v>1516.0828625235408</c:v>
                </c:pt>
                <c:pt idx="298">
                  <c:v>1557.8625235404911</c:v>
                </c:pt>
                <c:pt idx="299">
                  <c:v>1720.885122410542</c:v>
                </c:pt>
                <c:pt idx="300">
                  <c:v>1934.9717514124272</c:v>
                </c:pt>
                <c:pt idx="301">
                  <c:v>2048.8418079096027</c:v>
                </c:pt>
                <c:pt idx="302">
                  <c:v>2091.4406779660999</c:v>
                </c:pt>
                <c:pt idx="303">
                  <c:v>2081.8832391713713</c:v>
                </c:pt>
                <c:pt idx="304">
                  <c:v>2164.6233521657236</c:v>
                </c:pt>
                <c:pt idx="305">
                  <c:v>2273.0320150659127</c:v>
                </c:pt>
                <c:pt idx="306">
                  <c:v>2397.5517890772094</c:v>
                </c:pt>
                <c:pt idx="307">
                  <c:v>2313.9924670433152</c:v>
                </c:pt>
                <c:pt idx="308">
                  <c:v>2284.2278719397364</c:v>
                </c:pt>
                <c:pt idx="309">
                  <c:v>2311.2617702448224</c:v>
                </c:pt>
                <c:pt idx="310">
                  <c:v>2137.8625235404884</c:v>
                </c:pt>
                <c:pt idx="311">
                  <c:v>1977.0244821092285</c:v>
                </c:pt>
                <c:pt idx="312">
                  <c:v>1925.4143126177046</c:v>
                </c:pt>
                <c:pt idx="313">
                  <c:v>1942.8907721280611</c:v>
                </c:pt>
                <c:pt idx="314">
                  <c:v>1834.7551789077177</c:v>
                </c:pt>
                <c:pt idx="315">
                  <c:v>1751.4689265536686</c:v>
                </c:pt>
                <c:pt idx="316">
                  <c:v>1768.3992467043295</c:v>
                </c:pt>
                <c:pt idx="317">
                  <c:v>1819.4632768361571</c:v>
                </c:pt>
                <c:pt idx="318">
                  <c:v>1769.491525423728</c:v>
                </c:pt>
                <c:pt idx="319">
                  <c:v>1718.7005649717516</c:v>
                </c:pt>
                <c:pt idx="320">
                  <c:v>1706.6854990583804</c:v>
                </c:pt>
                <c:pt idx="321">
                  <c:v>1667.0903954802275</c:v>
                </c:pt>
                <c:pt idx="322">
                  <c:v>1702.5894538606376</c:v>
                </c:pt>
                <c:pt idx="323">
                  <c:v>1752.0150659133706</c:v>
                </c:pt>
                <c:pt idx="324">
                  <c:v>1903.8418079096045</c:v>
                </c:pt>
                <c:pt idx="325">
                  <c:v>1821.9209039547993</c:v>
                </c:pt>
                <c:pt idx="326">
                  <c:v>1821.9209039547993</c:v>
                </c:pt>
                <c:pt idx="327">
                  <c:v>1708.0508474576241</c:v>
                </c:pt>
                <c:pt idx="328">
                  <c:v>1674.1902071563079</c:v>
                </c:pt>
                <c:pt idx="329">
                  <c:v>1675.8286252354023</c:v>
                </c:pt>
                <c:pt idx="330">
                  <c:v>1708.5969868173263</c:v>
                </c:pt>
                <c:pt idx="331">
                  <c:v>1798.4369114877597</c:v>
                </c:pt>
                <c:pt idx="332">
                  <c:v>1865.8851224105463</c:v>
                </c:pt>
                <c:pt idx="333">
                  <c:v>1797.3446327683614</c:v>
                </c:pt>
                <c:pt idx="334">
                  <c:v>1771.1299435028225</c:v>
                </c:pt>
                <c:pt idx="335">
                  <c:v>1723.6158192090413</c:v>
                </c:pt>
                <c:pt idx="336">
                  <c:v>1717.6082862523531</c:v>
                </c:pt>
                <c:pt idx="337">
                  <c:v>1706.4124293785292</c:v>
                </c:pt>
                <c:pt idx="338">
                  <c:v>1652.3446327683632</c:v>
                </c:pt>
                <c:pt idx="339">
                  <c:v>1771.4030131826735</c:v>
                </c:pt>
                <c:pt idx="340">
                  <c:v>2006.2429378531056</c:v>
                </c:pt>
                <c:pt idx="341">
                  <c:v>2223.6064030131797</c:v>
                </c:pt>
                <c:pt idx="342">
                  <c:v>2349.2184557438804</c:v>
                </c:pt>
                <c:pt idx="343">
                  <c:v>2228.2485875706184</c:v>
                </c:pt>
                <c:pt idx="344">
                  <c:v>1972.1092278719384</c:v>
                </c:pt>
                <c:pt idx="345">
                  <c:v>1669.0018832391729</c:v>
                </c:pt>
                <c:pt idx="346">
                  <c:v>1538.201506591337</c:v>
                </c:pt>
                <c:pt idx="347">
                  <c:v>1850.3201506591347</c:v>
                </c:pt>
                <c:pt idx="348">
                  <c:v>2086.7984934086608</c:v>
                </c:pt>
                <c:pt idx="349">
                  <c:v>1662.4482109227883</c:v>
                </c:pt>
                <c:pt idx="350">
                  <c:v>1830.38606403013</c:v>
                </c:pt>
                <c:pt idx="351">
                  <c:v>1797.8907721280575</c:v>
                </c:pt>
                <c:pt idx="352">
                  <c:v>1896.7419962335175</c:v>
                </c:pt>
                <c:pt idx="353">
                  <c:v>1787.7871939736324</c:v>
                </c:pt>
                <c:pt idx="354">
                  <c:v>2176.6384180790947</c:v>
                </c:pt>
                <c:pt idx="355">
                  <c:v>2714.3126177024465</c:v>
                </c:pt>
                <c:pt idx="356">
                  <c:v>2208.8606403013155</c:v>
                </c:pt>
                <c:pt idx="357">
                  <c:v>2133.4934086629009</c:v>
                </c:pt>
                <c:pt idx="358">
                  <c:v>2174.1807909604527</c:v>
                </c:pt>
                <c:pt idx="359">
                  <c:v>2073.1450094161951</c:v>
                </c:pt>
                <c:pt idx="360">
                  <c:v>2140.8662900188333</c:v>
                </c:pt>
                <c:pt idx="361">
                  <c:v>2422.1280602636534</c:v>
                </c:pt>
                <c:pt idx="362">
                  <c:v>2410.9322033898302</c:v>
                </c:pt>
                <c:pt idx="363">
                  <c:v>2624.1996233521672</c:v>
                </c:pt>
                <c:pt idx="364">
                  <c:v>3133.2015065913388</c:v>
                </c:pt>
                <c:pt idx="365">
                  <c:v>2266.4783427495286</c:v>
                </c:pt>
                <c:pt idx="366">
                  <c:v>2229.3408662900169</c:v>
                </c:pt>
                <c:pt idx="367">
                  <c:v>2170.6308851224121</c:v>
                </c:pt>
                <c:pt idx="368">
                  <c:v>2201.4877589453836</c:v>
                </c:pt>
                <c:pt idx="369">
                  <c:v>2206.94915254237</c:v>
                </c:pt>
                <c:pt idx="370">
                  <c:v>2127.7589453860637</c:v>
                </c:pt>
                <c:pt idx="371">
                  <c:v>1992.5894538606401</c:v>
                </c:pt>
                <c:pt idx="372">
                  <c:v>2050.4802259886974</c:v>
                </c:pt>
                <c:pt idx="373">
                  <c:v>2066.3182674199597</c:v>
                </c:pt>
                <c:pt idx="374">
                  <c:v>2088.7099811676071</c:v>
                </c:pt>
                <c:pt idx="375">
                  <c:v>2284.2278719397364</c:v>
                </c:pt>
                <c:pt idx="376">
                  <c:v>2630.2071563088498</c:v>
                </c:pt>
                <c:pt idx="377">
                  <c:v>4443.9359698681701</c:v>
                </c:pt>
                <c:pt idx="378">
                  <c:v>2784.7645951035774</c:v>
                </c:pt>
                <c:pt idx="379">
                  <c:v>2301.1581920903973</c:v>
                </c:pt>
                <c:pt idx="380">
                  <c:v>2093.0790960451945</c:v>
                </c:pt>
                <c:pt idx="381">
                  <c:v>2347.8531073446311</c:v>
                </c:pt>
                <c:pt idx="382">
                  <c:v>2328.192090395477</c:v>
                </c:pt>
                <c:pt idx="383">
                  <c:v>1966.6478342749519</c:v>
                </c:pt>
                <c:pt idx="384">
                  <c:v>1947.2598870056493</c:v>
                </c:pt>
                <c:pt idx="385">
                  <c:v>2120.9322033898279</c:v>
                </c:pt>
                <c:pt idx="386">
                  <c:v>1996.6854990583827</c:v>
                </c:pt>
                <c:pt idx="387">
                  <c:v>1977.0244821092285</c:v>
                </c:pt>
                <c:pt idx="388">
                  <c:v>2116.0169491525439</c:v>
                </c:pt>
                <c:pt idx="389">
                  <c:v>2166.5348399246695</c:v>
                </c:pt>
                <c:pt idx="390">
                  <c:v>2181.8267419962294</c:v>
                </c:pt>
                <c:pt idx="391">
                  <c:v>2096.629001883241</c:v>
                </c:pt>
                <c:pt idx="392">
                  <c:v>2139.2278719397318</c:v>
                </c:pt>
                <c:pt idx="393">
                  <c:v>2148.2391713747647</c:v>
                </c:pt>
                <c:pt idx="394">
                  <c:v>1984.9435028248565</c:v>
                </c:pt>
                <c:pt idx="395">
                  <c:v>1865.0659133709989</c:v>
                </c:pt>
                <c:pt idx="396">
                  <c:v>1807.1751412429353</c:v>
                </c:pt>
                <c:pt idx="397">
                  <c:v>1759.934086628999</c:v>
                </c:pt>
                <c:pt idx="398">
                  <c:v>1700.9510357815434</c:v>
                </c:pt>
                <c:pt idx="399">
                  <c:v>1727.7118644067782</c:v>
                </c:pt>
                <c:pt idx="400">
                  <c:v>1742.184557438791</c:v>
                </c:pt>
                <c:pt idx="401">
                  <c:v>1721.4312617702442</c:v>
                </c:pt>
                <c:pt idx="402">
                  <c:v>1649.3408662900194</c:v>
                </c:pt>
                <c:pt idx="403">
                  <c:v>1620.6685499058383</c:v>
                </c:pt>
                <c:pt idx="404">
                  <c:v>1694.3973634651586</c:v>
                </c:pt>
                <c:pt idx="405">
                  <c:v>1620.1224105461361</c:v>
                </c:pt>
                <c:pt idx="406">
                  <c:v>1590.0847457627119</c:v>
                </c:pt>
                <c:pt idx="407">
                  <c:v>1533.5593220338981</c:v>
                </c:pt>
                <c:pt idx="408">
                  <c:v>1538.7476459510331</c:v>
                </c:pt>
                <c:pt idx="409">
                  <c:v>1626.6760828625206</c:v>
                </c:pt>
                <c:pt idx="410">
                  <c:v>1725.5273069679811</c:v>
                </c:pt>
                <c:pt idx="411">
                  <c:v>1741.3653483992439</c:v>
                </c:pt>
                <c:pt idx="412">
                  <c:v>1645.7909604519784</c:v>
                </c:pt>
                <c:pt idx="413">
                  <c:v>1644.1525423728781</c:v>
                </c:pt>
                <c:pt idx="414">
                  <c:v>1558.408662900187</c:v>
                </c:pt>
                <c:pt idx="415">
                  <c:v>1481.6760828625227</c:v>
                </c:pt>
                <c:pt idx="416">
                  <c:v>1424.8775894538578</c:v>
                </c:pt>
                <c:pt idx="417">
                  <c:v>1412.0433145009397</c:v>
                </c:pt>
                <c:pt idx="418">
                  <c:v>1391.2900188323929</c:v>
                </c:pt>
                <c:pt idx="419">
                  <c:v>1405.7627118644059</c:v>
                </c:pt>
                <c:pt idx="420">
                  <c:v>1406.0357815442571</c:v>
                </c:pt>
                <c:pt idx="421">
                  <c:v>1294.0772128060275</c:v>
                </c:pt>
                <c:pt idx="422">
                  <c:v>1297.3540489642169</c:v>
                </c:pt>
                <c:pt idx="423">
                  <c:v>1280.4237288135557</c:v>
                </c:pt>
                <c:pt idx="424">
                  <c:v>1316.1958568738235</c:v>
                </c:pt>
                <c:pt idx="425">
                  <c:v>1283.4274952919</c:v>
                </c:pt>
                <c:pt idx="426">
                  <c:v>1295.7156308851222</c:v>
                </c:pt>
                <c:pt idx="427">
                  <c:v>1293.8041431261763</c:v>
                </c:pt>
                <c:pt idx="428">
                  <c:v>1310.1883239171352</c:v>
                </c:pt>
                <c:pt idx="429">
                  <c:v>1296.2617702448183</c:v>
                </c:pt>
                <c:pt idx="430">
                  <c:v>1300.0847457627101</c:v>
                </c:pt>
                <c:pt idx="431">
                  <c:v>1308.003766478344</c:v>
                </c:pt>
                <c:pt idx="432">
                  <c:v>1302.8154425612033</c:v>
                </c:pt>
                <c:pt idx="433">
                  <c:v>1324.934086628999</c:v>
                </c:pt>
                <c:pt idx="434">
                  <c:v>1357.15630885122</c:v>
                </c:pt>
                <c:pt idx="435">
                  <c:v>1361.7984934086589</c:v>
                </c:pt>
                <c:pt idx="436">
                  <c:v>1390.1977401129946</c:v>
                </c:pt>
                <c:pt idx="437">
                  <c:v>1578.0696798493409</c:v>
                </c:pt>
                <c:pt idx="438">
                  <c:v>2026.1770244821103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0D-4FB0-B642-3F20B2054999}"/>
            </c:ext>
          </c:extLst>
        </c:ser>
        <c:ser>
          <c:idx val="2"/>
          <c:order val="1"/>
          <c:tx>
            <c:strRef>
              <c:f>'017C'!$AF$11</c:f>
              <c:strCache>
                <c:ptCount val="1"/>
                <c:pt idx="0">
                  <c:v>Su=(Qt-sv)/Nkt</c:v>
                </c:pt>
              </c:strCache>
            </c:strRef>
          </c:tx>
          <c:spPr>
            <a:ln w="28575">
              <a:noFill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'017C'!$AF$14:$AF$932</c:f>
              <c:numCache>
                <c:formatCode>0</c:formatCode>
                <c:ptCount val="919"/>
                <c:pt idx="0">
                  <c:v>108.82886522974867</c:v>
                </c:pt>
                <c:pt idx="1">
                  <c:v>154.81415531516913</c:v>
                </c:pt>
                <c:pt idx="2">
                  <c:v>155.92206668300102</c:v>
                </c:pt>
                <c:pt idx="3">
                  <c:v>177.56450415809186</c:v>
                </c:pt>
                <c:pt idx="4">
                  <c:v>150.34968365731825</c:v>
                </c:pt>
                <c:pt idx="5">
                  <c:v>135.81531876562801</c:v>
                </c:pt>
                <c:pt idx="6">
                  <c:v>136.44422771972836</c:v>
                </c:pt>
                <c:pt idx="7">
                  <c:v>173.67926111658392</c:v>
                </c:pt>
                <c:pt idx="8">
                  <c:v>161.25619188509441</c:v>
                </c:pt>
                <c:pt idx="9">
                  <c:v>125.23854236085636</c:v>
                </c:pt>
                <c:pt idx="10">
                  <c:v>101.15599508744768</c:v>
                </c:pt>
                <c:pt idx="11">
                  <c:v>69.779261281807607</c:v>
                </c:pt>
                <c:pt idx="12">
                  <c:v>58.419341547558631</c:v>
                </c:pt>
                <c:pt idx="13">
                  <c:v>692.48496661903573</c:v>
                </c:pt>
                <c:pt idx="14">
                  <c:v>178.79068358537103</c:v>
                </c:pt>
                <c:pt idx="15">
                  <c:v>89.319300058735294</c:v>
                </c:pt>
                <c:pt idx="16">
                  <c:v>105.3784445571921</c:v>
                </c:pt>
                <c:pt idx="17">
                  <c:v>79.740439489764327</c:v>
                </c:pt>
                <c:pt idx="18">
                  <c:v>72.662621507706604</c:v>
                </c:pt>
                <c:pt idx="19">
                  <c:v>68.238074339282406</c:v>
                </c:pt>
                <c:pt idx="20">
                  <c:v>15.651915253319521</c:v>
                </c:pt>
                <c:pt idx="21">
                  <c:v>153.55526045825516</c:v>
                </c:pt>
                <c:pt idx="22">
                  <c:v>124.40941348718619</c:v>
                </c:pt>
                <c:pt idx="23">
                  <c:v>140.21894826989396</c:v>
                </c:pt>
                <c:pt idx="24">
                  <c:v>143.12729725585888</c:v>
                </c:pt>
                <c:pt idx="25">
                  <c:v>108.67201666037384</c:v>
                </c:pt>
                <c:pt idx="26">
                  <c:v>96.745274863254664</c:v>
                </c:pt>
                <c:pt idx="27">
                  <c:v>104.86540773045031</c:v>
                </c:pt>
                <c:pt idx="28">
                  <c:v>95.964043115329417</c:v>
                </c:pt>
                <c:pt idx="29">
                  <c:v>69.865528238546972</c:v>
                </c:pt>
                <c:pt idx="30">
                  <c:v>84.711287680603689</c:v>
                </c:pt>
                <c:pt idx="31">
                  <c:v>91.867645207155434</c:v>
                </c:pt>
                <c:pt idx="32">
                  <c:v>97.72856854135641</c:v>
                </c:pt>
                <c:pt idx="33">
                  <c:v>229.50720244589857</c:v>
                </c:pt>
                <c:pt idx="34">
                  <c:v>359.76390145725668</c:v>
                </c:pt>
                <c:pt idx="35">
                  <c:v>310.24472117257761</c:v>
                </c:pt>
                <c:pt idx="36">
                  <c:v>672.87932742732733</c:v>
                </c:pt>
                <c:pt idx="37">
                  <c:v>436.31088212404012</c:v>
                </c:pt>
                <c:pt idx="38">
                  <c:v>204.31285791085131</c:v>
                </c:pt>
                <c:pt idx="39">
                  <c:v>106.06004344336606</c:v>
                </c:pt>
                <c:pt idx="40">
                  <c:v>112.54268286168092</c:v>
                </c:pt>
                <c:pt idx="41">
                  <c:v>126.12940952827506</c:v>
                </c:pt>
                <c:pt idx="42">
                  <c:v>132.28039009488307</c:v>
                </c:pt>
                <c:pt idx="43">
                  <c:v>129.75739259569588</c:v>
                </c:pt>
                <c:pt idx="44">
                  <c:v>235.52449270765416</c:v>
                </c:pt>
                <c:pt idx="45">
                  <c:v>128.93455922847792</c:v>
                </c:pt>
                <c:pt idx="46">
                  <c:v>119.67553474959219</c:v>
                </c:pt>
                <c:pt idx="47">
                  <c:v>122.30307280533145</c:v>
                </c:pt>
                <c:pt idx="48">
                  <c:v>120.10653395543234</c:v>
                </c:pt>
                <c:pt idx="49">
                  <c:v>121.45423842605551</c:v>
                </c:pt>
                <c:pt idx="50">
                  <c:v>102.79146964925212</c:v>
                </c:pt>
                <c:pt idx="51">
                  <c:v>102.85414033234774</c:v>
                </c:pt>
                <c:pt idx="52">
                  <c:v>129.57086170179457</c:v>
                </c:pt>
                <c:pt idx="53">
                  <c:v>164.32424444568798</c:v>
                </c:pt>
                <c:pt idx="54">
                  <c:v>158.60426308491299</c:v>
                </c:pt>
                <c:pt idx="55">
                  <c:v>140.33960168852516</c:v>
                </c:pt>
                <c:pt idx="56">
                  <c:v>138.78557973239342</c:v>
                </c:pt>
                <c:pt idx="57">
                  <c:v>130.2516343245195</c:v>
                </c:pt>
                <c:pt idx="58">
                  <c:v>122.85631227417916</c:v>
                </c:pt>
                <c:pt idx="59">
                  <c:v>125.44080288681504</c:v>
                </c:pt>
                <c:pt idx="60">
                  <c:v>139.25373853306658</c:v>
                </c:pt>
                <c:pt idx="61">
                  <c:v>139.58421981511935</c:v>
                </c:pt>
                <c:pt idx="62">
                  <c:v>140.87847643781606</c:v>
                </c:pt>
                <c:pt idx="63">
                  <c:v>155.01267053095125</c:v>
                </c:pt>
                <c:pt idx="64">
                  <c:v>149.87655801360555</c:v>
                </c:pt>
                <c:pt idx="65">
                  <c:v>148.27428841195893</c:v>
                </c:pt>
                <c:pt idx="66">
                  <c:v>132.21018849822067</c:v>
                </c:pt>
                <c:pt idx="67">
                  <c:v>132.5302693754503</c:v>
                </c:pt>
                <c:pt idx="68">
                  <c:v>146.36400583135526</c:v>
                </c:pt>
                <c:pt idx="69">
                  <c:v>154.16663463026825</c:v>
                </c:pt>
                <c:pt idx="70">
                  <c:v>138.74505161029728</c:v>
                </c:pt>
                <c:pt idx="71">
                  <c:v>150.30397792597287</c:v>
                </c:pt>
                <c:pt idx="72">
                  <c:v>169.90996602091823</c:v>
                </c:pt>
                <c:pt idx="73">
                  <c:v>168.94501311062024</c:v>
                </c:pt>
                <c:pt idx="74">
                  <c:v>457.14906381061991</c:v>
                </c:pt>
                <c:pt idx="75">
                  <c:v>1179.3732762476347</c:v>
                </c:pt>
                <c:pt idx="76">
                  <c:v>1473.9764948732141</c:v>
                </c:pt>
                <c:pt idx="77">
                  <c:v>937.44250979685148</c:v>
                </c:pt>
                <c:pt idx="78">
                  <c:v>816.32169755043651</c:v>
                </c:pt>
                <c:pt idx="79">
                  <c:v>976.39042976639291</c:v>
                </c:pt>
                <c:pt idx="80">
                  <c:v>587.98778991691358</c:v>
                </c:pt>
                <c:pt idx="81">
                  <c:v>281.86371388599622</c:v>
                </c:pt>
                <c:pt idx="82">
                  <c:v>880.42942528565743</c:v>
                </c:pt>
                <c:pt idx="83">
                  <c:v>426.5212634868048</c:v>
                </c:pt>
                <c:pt idx="84">
                  <c:v>973.2199133736533</c:v>
                </c:pt>
                <c:pt idx="85">
                  <c:v>705.91090718887699</c:v>
                </c:pt>
                <c:pt idx="86">
                  <c:v>1167.6933230507511</c:v>
                </c:pt>
                <c:pt idx="87">
                  <c:v>1636.7242777257939</c:v>
                </c:pt>
                <c:pt idx="88">
                  <c:v>2180.3027926845934</c:v>
                </c:pt>
                <c:pt idx="89">
                  <c:v>2137.2529832328037</c:v>
                </c:pt>
                <c:pt idx="90">
                  <c:v>1604.2892424890283</c:v>
                </c:pt>
                <c:pt idx="91">
                  <c:v>1665.4311738751062</c:v>
                </c:pt>
                <c:pt idx="92">
                  <c:v>1601.8468248349618</c:v>
                </c:pt>
                <c:pt idx="93">
                  <c:v>1668.356546174618</c:v>
                </c:pt>
                <c:pt idx="99">
                  <c:v>1199.7114097926496</c:v>
                </c:pt>
                <c:pt idx="103">
                  <c:v>1567.5499293987148</c:v>
                </c:pt>
                <c:pt idx="104">
                  <c:v>662.89016561295193</c:v>
                </c:pt>
                <c:pt idx="105">
                  <c:v>343.59969346230037</c:v>
                </c:pt>
                <c:pt idx="106">
                  <c:v>326.89307665480891</c:v>
                </c:pt>
                <c:pt idx="107">
                  <c:v>328.80904936161954</c:v>
                </c:pt>
                <c:pt idx="108">
                  <c:v>310.47533951007051</c:v>
                </c:pt>
                <c:pt idx="109">
                  <c:v>288.93424539211765</c:v>
                </c:pt>
                <c:pt idx="110">
                  <c:v>295.03177811079928</c:v>
                </c:pt>
                <c:pt idx="111">
                  <c:v>267.72363255621764</c:v>
                </c:pt>
                <c:pt idx="112">
                  <c:v>271.91961560566915</c:v>
                </c:pt>
                <c:pt idx="113">
                  <c:v>232.48685230816443</c:v>
                </c:pt>
                <c:pt idx="114">
                  <c:v>250.89621005658628</c:v>
                </c:pt>
                <c:pt idx="115">
                  <c:v>208.2508622902661</c:v>
                </c:pt>
                <c:pt idx="116">
                  <c:v>205.09950268073572</c:v>
                </c:pt>
                <c:pt idx="117">
                  <c:v>221.32476193519452</c:v>
                </c:pt>
                <c:pt idx="118">
                  <c:v>220.75907050795411</c:v>
                </c:pt>
                <c:pt idx="119">
                  <c:v>217.30205305877479</c:v>
                </c:pt>
                <c:pt idx="120">
                  <c:v>254.96611681044283</c:v>
                </c:pt>
                <c:pt idx="121">
                  <c:v>234.51880309342354</c:v>
                </c:pt>
                <c:pt idx="122">
                  <c:v>230.75092760218365</c:v>
                </c:pt>
                <c:pt idx="123">
                  <c:v>318.84736731185012</c:v>
                </c:pt>
                <c:pt idx="124">
                  <c:v>290.62224823832173</c:v>
                </c:pt>
                <c:pt idx="125">
                  <c:v>203.9436924395761</c:v>
                </c:pt>
                <c:pt idx="126">
                  <c:v>206.23812581979789</c:v>
                </c:pt>
                <c:pt idx="127">
                  <c:v>205.3511759456737</c:v>
                </c:pt>
                <c:pt idx="128">
                  <c:v>189.71233852705799</c:v>
                </c:pt>
                <c:pt idx="129">
                  <c:v>206.20454599900799</c:v>
                </c:pt>
                <c:pt idx="130">
                  <c:v>191.85074236791991</c:v>
                </c:pt>
                <c:pt idx="131">
                  <c:v>214.74211776544277</c:v>
                </c:pt>
                <c:pt idx="132">
                  <c:v>199.08767973958524</c:v>
                </c:pt>
                <c:pt idx="133">
                  <c:v>210.42415145419724</c:v>
                </c:pt>
                <c:pt idx="134">
                  <c:v>222.06628100845822</c:v>
                </c:pt>
                <c:pt idx="135">
                  <c:v>198.71204066226537</c:v>
                </c:pt>
                <c:pt idx="136">
                  <c:v>233.18952095717594</c:v>
                </c:pt>
                <c:pt idx="137">
                  <c:v>254.12849876398778</c:v>
                </c:pt>
                <c:pt idx="138">
                  <c:v>213.75276093548555</c:v>
                </c:pt>
                <c:pt idx="139">
                  <c:v>216.42045478670684</c:v>
                </c:pt>
                <c:pt idx="140">
                  <c:v>215.54910551981743</c:v>
                </c:pt>
                <c:pt idx="141">
                  <c:v>219.82829180785447</c:v>
                </c:pt>
                <c:pt idx="142">
                  <c:v>215.7495582745612</c:v>
                </c:pt>
                <c:pt idx="143">
                  <c:v>207.1576058776902</c:v>
                </c:pt>
                <c:pt idx="144">
                  <c:v>214.63897622972661</c:v>
                </c:pt>
                <c:pt idx="145">
                  <c:v>225.00647240127603</c:v>
                </c:pt>
                <c:pt idx="146">
                  <c:v>253.74290227160867</c:v>
                </c:pt>
                <c:pt idx="147">
                  <c:v>226.22270252078681</c:v>
                </c:pt>
                <c:pt idx="148">
                  <c:v>224.70363615771842</c:v>
                </c:pt>
                <c:pt idx="149">
                  <c:v>216.13248457049372</c:v>
                </c:pt>
                <c:pt idx="150">
                  <c:v>203.03251351246371</c:v>
                </c:pt>
                <c:pt idx="151">
                  <c:v>192.85506969082775</c:v>
                </c:pt>
                <c:pt idx="152">
                  <c:v>232.13062587931151</c:v>
                </c:pt>
                <c:pt idx="153">
                  <c:v>215.50201210799389</c:v>
                </c:pt>
                <c:pt idx="154">
                  <c:v>219.12828109744757</c:v>
                </c:pt>
                <c:pt idx="155">
                  <c:v>222.4228912351943</c:v>
                </c:pt>
                <c:pt idx="156">
                  <c:v>220.25090757354252</c:v>
                </c:pt>
                <c:pt idx="157">
                  <c:v>232.41016537182017</c:v>
                </c:pt>
                <c:pt idx="158">
                  <c:v>256.30171752686823</c:v>
                </c:pt>
                <c:pt idx="159">
                  <c:v>273.1099832432904</c:v>
                </c:pt>
                <c:pt idx="160">
                  <c:v>232.10212892585096</c:v>
                </c:pt>
                <c:pt idx="161">
                  <c:v>230.28780512796402</c:v>
                </c:pt>
                <c:pt idx="162">
                  <c:v>226.85678869084265</c:v>
                </c:pt>
                <c:pt idx="163">
                  <c:v>233.39518451187436</c:v>
                </c:pt>
                <c:pt idx="164">
                  <c:v>250.51950847276856</c:v>
                </c:pt>
                <c:pt idx="165">
                  <c:v>231.3416279360421</c:v>
                </c:pt>
                <c:pt idx="166">
                  <c:v>238.18568159672276</c:v>
                </c:pt>
                <c:pt idx="167">
                  <c:v>228.33469642438212</c:v>
                </c:pt>
                <c:pt idx="168">
                  <c:v>230.36507358424768</c:v>
                </c:pt>
                <c:pt idx="169">
                  <c:v>209.92296006963994</c:v>
                </c:pt>
                <c:pt idx="170">
                  <c:v>217.08827217720432</c:v>
                </c:pt>
                <c:pt idx="171">
                  <c:v>244.51366724795139</c:v>
                </c:pt>
                <c:pt idx="172">
                  <c:v>255.90214098667934</c:v>
                </c:pt>
                <c:pt idx="173">
                  <c:v>251.20689157167661</c:v>
                </c:pt>
                <c:pt idx="174">
                  <c:v>263.23268200175323</c:v>
                </c:pt>
                <c:pt idx="175">
                  <c:v>267.54306950426684</c:v>
                </c:pt>
                <c:pt idx="176">
                  <c:v>276.67753391241166</c:v>
                </c:pt>
                <c:pt idx="177">
                  <c:v>277.29113432995979</c:v>
                </c:pt>
                <c:pt idx="178">
                  <c:v>279.05225506706461</c:v>
                </c:pt>
                <c:pt idx="179">
                  <c:v>290.46172733748813</c:v>
                </c:pt>
                <c:pt idx="180">
                  <c:v>296.42665471992086</c:v>
                </c:pt>
                <c:pt idx="181">
                  <c:v>288.62427070815221</c:v>
                </c:pt>
                <c:pt idx="182">
                  <c:v>297.48052411251678</c:v>
                </c:pt>
                <c:pt idx="183">
                  <c:v>311.17125482733547</c:v>
                </c:pt>
                <c:pt idx="184">
                  <c:v>324.86718574457291</c:v>
                </c:pt>
                <c:pt idx="185">
                  <c:v>317.68651781691818</c:v>
                </c:pt>
                <c:pt idx="186">
                  <c:v>296.03361917235588</c:v>
                </c:pt>
                <c:pt idx="187">
                  <c:v>287.56271725476199</c:v>
                </c:pt>
                <c:pt idx="188">
                  <c:v>327.29098277422975</c:v>
                </c:pt>
                <c:pt idx="189">
                  <c:v>309.8352447487801</c:v>
                </c:pt>
                <c:pt idx="190">
                  <c:v>313.91422306921049</c:v>
                </c:pt>
                <c:pt idx="191">
                  <c:v>326.01946235927159</c:v>
                </c:pt>
                <c:pt idx="192">
                  <c:v>314.01991772839733</c:v>
                </c:pt>
                <c:pt idx="193">
                  <c:v>297.84921349046817</c:v>
                </c:pt>
                <c:pt idx="194">
                  <c:v>317.00133780227384</c:v>
                </c:pt>
                <c:pt idx="195">
                  <c:v>322.32374829094636</c:v>
                </c:pt>
                <c:pt idx="196">
                  <c:v>318.97101313008568</c:v>
                </c:pt>
                <c:pt idx="197">
                  <c:v>317.90465609800134</c:v>
                </c:pt>
                <c:pt idx="198">
                  <c:v>330.63681167459487</c:v>
                </c:pt>
                <c:pt idx="199">
                  <c:v>333.10429755820974</c:v>
                </c:pt>
                <c:pt idx="200">
                  <c:v>332.34879856818588</c:v>
                </c:pt>
                <c:pt idx="201">
                  <c:v>373.37769848240885</c:v>
                </c:pt>
                <c:pt idx="202">
                  <c:v>416.94546475721739</c:v>
                </c:pt>
                <c:pt idx="203">
                  <c:v>332.35191153592496</c:v>
                </c:pt>
                <c:pt idx="204">
                  <c:v>320.33676629781587</c:v>
                </c:pt>
                <c:pt idx="205">
                  <c:v>318.32743473473397</c:v>
                </c:pt>
                <c:pt idx="206">
                  <c:v>324.31316292681316</c:v>
                </c:pt>
                <c:pt idx="207">
                  <c:v>311.68670200940625</c:v>
                </c:pt>
                <c:pt idx="208">
                  <c:v>322.80736514917709</c:v>
                </c:pt>
                <c:pt idx="209">
                  <c:v>331.08870429113193</c:v>
                </c:pt>
                <c:pt idx="210">
                  <c:v>342.56702729466025</c:v>
                </c:pt>
                <c:pt idx="211">
                  <c:v>342.49564681769652</c:v>
                </c:pt>
                <c:pt idx="212">
                  <c:v>341.12363194596327</c:v>
                </c:pt>
                <c:pt idx="213">
                  <c:v>343.93837728851963</c:v>
                </c:pt>
                <c:pt idx="214">
                  <c:v>338.05834375562722</c:v>
                </c:pt>
                <c:pt idx="215">
                  <c:v>345.6971660038148</c:v>
                </c:pt>
                <c:pt idx="216">
                  <c:v>342.33518454076562</c:v>
                </c:pt>
                <c:pt idx="217">
                  <c:v>354.17116740806586</c:v>
                </c:pt>
                <c:pt idx="218">
                  <c:v>351.55052016568612</c:v>
                </c:pt>
                <c:pt idx="219">
                  <c:v>353.40669037001027</c:v>
                </c:pt>
                <c:pt idx="220">
                  <c:v>362.65180485260908</c:v>
                </c:pt>
                <c:pt idx="221">
                  <c:v>363.20214045975916</c:v>
                </c:pt>
                <c:pt idx="222">
                  <c:v>368.27089513289133</c:v>
                </c:pt>
                <c:pt idx="223">
                  <c:v>359.20427814324165</c:v>
                </c:pt>
                <c:pt idx="224">
                  <c:v>356.24157164433893</c:v>
                </c:pt>
                <c:pt idx="225">
                  <c:v>364.51771058388209</c:v>
                </c:pt>
                <c:pt idx="226">
                  <c:v>366.70553963990596</c:v>
                </c:pt>
                <c:pt idx="227">
                  <c:v>374.34956209051217</c:v>
                </c:pt>
                <c:pt idx="228">
                  <c:v>378.15928398817488</c:v>
                </c:pt>
                <c:pt idx="229">
                  <c:v>385.51844940877845</c:v>
                </c:pt>
                <c:pt idx="230">
                  <c:v>397.70689193742493</c:v>
                </c:pt>
                <c:pt idx="231">
                  <c:v>401.54261484715278</c:v>
                </c:pt>
                <c:pt idx="232">
                  <c:v>410.51327270457205</c:v>
                </c:pt>
                <c:pt idx="233">
                  <c:v>416.28694670041091</c:v>
                </c:pt>
                <c:pt idx="234">
                  <c:v>424.64628887853951</c:v>
                </c:pt>
                <c:pt idx="235">
                  <c:v>442.95424250517493</c:v>
                </c:pt>
                <c:pt idx="236">
                  <c:v>459.00644890671992</c:v>
                </c:pt>
                <c:pt idx="237">
                  <c:v>461.65074167232888</c:v>
                </c:pt>
                <c:pt idx="238">
                  <c:v>461.71976666047777</c:v>
                </c:pt>
                <c:pt idx="239">
                  <c:v>467.58184409731359</c:v>
                </c:pt>
                <c:pt idx="240">
                  <c:v>464.73354205146586</c:v>
                </c:pt>
                <c:pt idx="241">
                  <c:v>469.92710158248343</c:v>
                </c:pt>
                <c:pt idx="242">
                  <c:v>462.27552344064378</c:v>
                </c:pt>
                <c:pt idx="243">
                  <c:v>465.19427283143193</c:v>
                </c:pt>
                <c:pt idx="244">
                  <c:v>456.24206029482974</c:v>
                </c:pt>
                <c:pt idx="245">
                  <c:v>448.85973857576505</c:v>
                </c:pt>
                <c:pt idx="246">
                  <c:v>421.23293450073805</c:v>
                </c:pt>
                <c:pt idx="247">
                  <c:v>410.32197006838555</c:v>
                </c:pt>
                <c:pt idx="248">
                  <c:v>403.57696504066968</c:v>
                </c:pt>
                <c:pt idx="249">
                  <c:v>409.70309869785456</c:v>
                </c:pt>
                <c:pt idx="250">
                  <c:v>410.67869680011995</c:v>
                </c:pt>
                <c:pt idx="251">
                  <c:v>419.37489803236008</c:v>
                </c:pt>
                <c:pt idx="252">
                  <c:v>421.64073012456458</c:v>
                </c:pt>
                <c:pt idx="253">
                  <c:v>442.87641119001302</c:v>
                </c:pt>
                <c:pt idx="254">
                  <c:v>449.97152039025343</c:v>
                </c:pt>
                <c:pt idx="255">
                  <c:v>464.44517346395952</c:v>
                </c:pt>
                <c:pt idx="256">
                  <c:v>478.12838229000107</c:v>
                </c:pt>
                <c:pt idx="257">
                  <c:v>474.64796375521627</c:v>
                </c:pt>
                <c:pt idx="258">
                  <c:v>476.2972799657116</c:v>
                </c:pt>
                <c:pt idx="259">
                  <c:v>477.99339799791113</c:v>
                </c:pt>
                <c:pt idx="260">
                  <c:v>471.63205384601071</c:v>
                </c:pt>
                <c:pt idx="261">
                  <c:v>478.1262477717907</c:v>
                </c:pt>
                <c:pt idx="262">
                  <c:v>473.0343368001831</c:v>
                </c:pt>
                <c:pt idx="263">
                  <c:v>460.55868175271223</c:v>
                </c:pt>
                <c:pt idx="264">
                  <c:v>468.67996872254253</c:v>
                </c:pt>
                <c:pt idx="265">
                  <c:v>475.46942008314102</c:v>
                </c:pt>
                <c:pt idx="266">
                  <c:v>480.33652096486327</c:v>
                </c:pt>
                <c:pt idx="267">
                  <c:v>483.59212940976272</c:v>
                </c:pt>
                <c:pt idx="268">
                  <c:v>476.23580870275612</c:v>
                </c:pt>
                <c:pt idx="269">
                  <c:v>470.83823989149948</c:v>
                </c:pt>
                <c:pt idx="270">
                  <c:v>486.64372857443038</c:v>
                </c:pt>
                <c:pt idx="271">
                  <c:v>489.57287837004162</c:v>
                </c:pt>
                <c:pt idx="272">
                  <c:v>482.9110765809038</c:v>
                </c:pt>
                <c:pt idx="273">
                  <c:v>479.76231689782583</c:v>
                </c:pt>
                <c:pt idx="274">
                  <c:v>489.81115454894416</c:v>
                </c:pt>
                <c:pt idx="275">
                  <c:v>491.51247278355527</c:v>
                </c:pt>
                <c:pt idx="276">
                  <c:v>503.90198531175349</c:v>
                </c:pt>
                <c:pt idx="277">
                  <c:v>495.39063587750161</c:v>
                </c:pt>
                <c:pt idx="278">
                  <c:v>511.86984266866932</c:v>
                </c:pt>
                <c:pt idx="279">
                  <c:v>538.95057820692023</c:v>
                </c:pt>
                <c:pt idx="280">
                  <c:v>548.6313555894576</c:v>
                </c:pt>
                <c:pt idx="281">
                  <c:v>1348.0485986454921</c:v>
                </c:pt>
                <c:pt idx="282">
                  <c:v>2055.571710120711</c:v>
                </c:pt>
                <c:pt idx="283">
                  <c:v>653.46842985554122</c:v>
                </c:pt>
                <c:pt idx="284">
                  <c:v>383.95833502290725</c:v>
                </c:pt>
                <c:pt idx="285">
                  <c:v>307.52976696852244</c:v>
                </c:pt>
                <c:pt idx="286">
                  <c:v>310.28158271693144</c:v>
                </c:pt>
                <c:pt idx="287">
                  <c:v>335.59429258081792</c:v>
                </c:pt>
                <c:pt idx="288">
                  <c:v>540.7400839672689</c:v>
                </c:pt>
                <c:pt idx="289">
                  <c:v>840.80272285130286</c:v>
                </c:pt>
                <c:pt idx="290">
                  <c:v>911.23202074372512</c:v>
                </c:pt>
                <c:pt idx="291">
                  <c:v>967.71950856522187</c:v>
                </c:pt>
                <c:pt idx="292">
                  <c:v>1010.3824827659824</c:v>
                </c:pt>
                <c:pt idx="293">
                  <c:v>1090.8407033483618</c:v>
                </c:pt>
                <c:pt idx="294">
                  <c:v>1186.2004632425273</c:v>
                </c:pt>
                <c:pt idx="295">
                  <c:v>1324.4852042635841</c:v>
                </c:pt>
                <c:pt idx="296">
                  <c:v>1482.2233996010739</c:v>
                </c:pt>
                <c:pt idx="297">
                  <c:v>1507.2131131235835</c:v>
                </c:pt>
                <c:pt idx="298">
                  <c:v>1557.9237194143977</c:v>
                </c:pt>
                <c:pt idx="299">
                  <c:v>1750.7582560818776</c:v>
                </c:pt>
                <c:pt idx="300">
                  <c:v>2004.8537684660628</c:v>
                </c:pt>
                <c:pt idx="301">
                  <c:v>2139.076554130716</c:v>
                </c:pt>
                <c:pt idx="302">
                  <c:v>2191.6037689576742</c:v>
                </c:pt>
                <c:pt idx="303">
                  <c:v>2180.3369257016261</c:v>
                </c:pt>
                <c:pt idx="304">
                  <c:v>2280.8483617722704</c:v>
                </c:pt>
                <c:pt idx="305">
                  <c:v>2408.5107732365905</c:v>
                </c:pt>
                <c:pt idx="306">
                  <c:v>2557.9095413571195</c:v>
                </c:pt>
                <c:pt idx="307">
                  <c:v>2460.6373000857234</c:v>
                </c:pt>
                <c:pt idx="308">
                  <c:v>2426.143353013656</c:v>
                </c:pt>
                <c:pt idx="309">
                  <c:v>2456.7238948826657</c:v>
                </c:pt>
                <c:pt idx="310">
                  <c:v>2250.9235142729067</c:v>
                </c:pt>
                <c:pt idx="311">
                  <c:v>2059.9738250534683</c:v>
                </c:pt>
                <c:pt idx="312">
                  <c:v>1998.1151374591693</c:v>
                </c:pt>
                <c:pt idx="313">
                  <c:v>2018.3148672876448</c:v>
                </c:pt>
                <c:pt idx="314">
                  <c:v>1889.9868824033215</c:v>
                </c:pt>
                <c:pt idx="315">
                  <c:v>1791.455038045679</c:v>
                </c:pt>
                <c:pt idx="316">
                  <c:v>1813.6799548175391</c:v>
                </c:pt>
                <c:pt idx="317">
                  <c:v>1872.9680570147011</c:v>
                </c:pt>
                <c:pt idx="318">
                  <c:v>1812.9225156486348</c:v>
                </c:pt>
                <c:pt idx="319">
                  <c:v>1752.1056064311542</c:v>
                </c:pt>
                <c:pt idx="320">
                  <c:v>1736.7669912057429</c:v>
                </c:pt>
                <c:pt idx="321">
                  <c:v>1689.3868886333985</c:v>
                </c:pt>
                <c:pt idx="322">
                  <c:v>1730.1136496425481</c:v>
                </c:pt>
                <c:pt idx="323">
                  <c:v>1787.6146066235344</c:v>
                </c:pt>
                <c:pt idx="324">
                  <c:v>1964.3862344280337</c:v>
                </c:pt>
                <c:pt idx="325">
                  <c:v>1867.4554821023842</c:v>
                </c:pt>
                <c:pt idx="326">
                  <c:v>1866.1066328722386</c:v>
                </c:pt>
                <c:pt idx="327">
                  <c:v>1731.1414248540502</c:v>
                </c:pt>
                <c:pt idx="328">
                  <c:v>1690.2737405576984</c:v>
                </c:pt>
                <c:pt idx="329">
                  <c:v>1691.060450105304</c:v>
                </c:pt>
                <c:pt idx="330">
                  <c:v>1728.4966236094717</c:v>
                </c:pt>
                <c:pt idx="331">
                  <c:v>1833.1798165601188</c:v>
                </c:pt>
                <c:pt idx="332">
                  <c:v>1911.7018239508802</c:v>
                </c:pt>
                <c:pt idx="333">
                  <c:v>1829.9979154836842</c:v>
                </c:pt>
                <c:pt idx="334">
                  <c:v>1798.2814737723581</c:v>
                </c:pt>
                <c:pt idx="335">
                  <c:v>1743.233340404925</c:v>
                </c:pt>
                <c:pt idx="336">
                  <c:v>1735.3524261917737</c:v>
                </c:pt>
                <c:pt idx="337">
                  <c:v>1720.9515852949489</c:v>
                </c:pt>
                <c:pt idx="338">
                  <c:v>1656.4043795727703</c:v>
                </c:pt>
                <c:pt idx="339">
                  <c:v>1795.4726267445656</c:v>
                </c:pt>
                <c:pt idx="340">
                  <c:v>2072.0649064018712</c:v>
                </c:pt>
                <c:pt idx="341">
                  <c:v>2329.6983078015255</c:v>
                </c:pt>
                <c:pt idx="342">
                  <c:v>2477.1111823927008</c:v>
                </c:pt>
                <c:pt idx="343">
                  <c:v>2334.5056824859748</c:v>
                </c:pt>
                <c:pt idx="344">
                  <c:v>2032.3728317389512</c:v>
                </c:pt>
                <c:pt idx="345">
                  <c:v>1674.6663157811902</c:v>
                </c:pt>
                <c:pt idx="346">
                  <c:v>1520.4487099650264</c:v>
                </c:pt>
                <c:pt idx="347">
                  <c:v>1886.891088595446</c:v>
                </c:pt>
                <c:pt idx="348">
                  <c:v>2163.6480503165108</c:v>
                </c:pt>
                <c:pt idx="349">
                  <c:v>1662.6995604635863</c:v>
                </c:pt>
                <c:pt idx="350">
                  <c:v>1859.7722890586954</c:v>
                </c:pt>
                <c:pt idx="351">
                  <c:v>1820.656502664272</c:v>
                </c:pt>
                <c:pt idx="352">
                  <c:v>1936.1908340777645</c:v>
                </c:pt>
                <c:pt idx="353">
                  <c:v>1806.6650647442834</c:v>
                </c:pt>
                <c:pt idx="354">
                  <c:v>2263.2302610784895</c:v>
                </c:pt>
                <c:pt idx="355">
                  <c:v>2893.6852644084893</c:v>
                </c:pt>
                <c:pt idx="356">
                  <c:v>2300.3911352545674</c:v>
                </c:pt>
                <c:pt idx="357">
                  <c:v>2214.2803066962133</c:v>
                </c:pt>
                <c:pt idx="358">
                  <c:v>2261.6673998541569</c:v>
                </c:pt>
                <c:pt idx="359">
                  <c:v>2141.7129353984055</c:v>
                </c:pt>
                <c:pt idx="360">
                  <c:v>2220.5926026529323</c:v>
                </c:pt>
                <c:pt idx="361">
                  <c:v>2551.4244037064723</c:v>
                </c:pt>
                <c:pt idx="362">
                  <c:v>2537.5591836580415</c:v>
                </c:pt>
                <c:pt idx="363">
                  <c:v>2788.2884271874282</c:v>
                </c:pt>
                <c:pt idx="364">
                  <c:v>3384.8968891418081</c:v>
                </c:pt>
                <c:pt idx="365">
                  <c:v>2364.528955013393</c:v>
                </c:pt>
                <c:pt idx="366">
                  <c:v>2321.18942319594</c:v>
                </c:pt>
                <c:pt idx="367">
                  <c:v>2258.5703115036408</c:v>
                </c:pt>
                <c:pt idx="368">
                  <c:v>2298.8798752550442</c:v>
                </c:pt>
                <c:pt idx="369">
                  <c:v>2304.4762152036874</c:v>
                </c:pt>
                <c:pt idx="370">
                  <c:v>2209.9728167827102</c:v>
                </c:pt>
                <c:pt idx="371">
                  <c:v>2050.1730586114581</c:v>
                </c:pt>
                <c:pt idx="372">
                  <c:v>2117.4562205637735</c:v>
                </c:pt>
                <c:pt idx="373">
                  <c:v>2135.1667778505098</c:v>
                </c:pt>
                <c:pt idx="374">
                  <c:v>2160.6707411009902</c:v>
                </c:pt>
                <c:pt idx="375">
                  <c:v>2395.016360669098</c:v>
                </c:pt>
                <c:pt idx="376">
                  <c:v>2801.7420041202267</c:v>
                </c:pt>
                <c:pt idx="377">
                  <c:v>4932.5640957226888</c:v>
                </c:pt>
                <c:pt idx="378">
                  <c:v>2878.682208802386</c:v>
                </c:pt>
                <c:pt idx="379">
                  <c:v>2315.5349284609019</c:v>
                </c:pt>
                <c:pt idx="380">
                  <c:v>2071.722033589791</c:v>
                </c:pt>
                <c:pt idx="381">
                  <c:v>2371.5685721778154</c:v>
                </c:pt>
                <c:pt idx="382">
                  <c:v>2347.8379439194628</c:v>
                </c:pt>
                <c:pt idx="383">
                  <c:v>1921.9177411774376</c:v>
                </c:pt>
                <c:pt idx="384">
                  <c:v>1898.4667697466755</c:v>
                </c:pt>
                <c:pt idx="385">
                  <c:v>2102.0259156057195</c:v>
                </c:pt>
                <c:pt idx="386">
                  <c:v>1954.9412900470356</c:v>
                </c:pt>
                <c:pt idx="387">
                  <c:v>1931.6058771719631</c:v>
                </c:pt>
                <c:pt idx="388">
                  <c:v>2094.3756006818739</c:v>
                </c:pt>
                <c:pt idx="389">
                  <c:v>2152.9379827466823</c:v>
                </c:pt>
                <c:pt idx="390">
                  <c:v>2170.1984306288809</c:v>
                </c:pt>
                <c:pt idx="391">
                  <c:v>2069.1057649983786</c:v>
                </c:pt>
                <c:pt idx="392">
                  <c:v>2118.330851293972</c:v>
                </c:pt>
                <c:pt idx="393">
                  <c:v>2128.025548015908</c:v>
                </c:pt>
                <c:pt idx="394">
                  <c:v>1937.9962811422238</c:v>
                </c:pt>
                <c:pt idx="395">
                  <c:v>1796.0101891143495</c:v>
                </c:pt>
                <c:pt idx="396">
                  <c:v>1726.923763516528</c:v>
                </c:pt>
                <c:pt idx="397">
                  <c:v>1670.5224234194388</c:v>
                </c:pt>
                <c:pt idx="398">
                  <c:v>1600.1197628196276</c:v>
                </c:pt>
                <c:pt idx="399">
                  <c:v>1630.5662535285708</c:v>
                </c:pt>
                <c:pt idx="400">
                  <c:v>1646.6185165567804</c:v>
                </c:pt>
                <c:pt idx="401">
                  <c:v>1621.2336401396844</c:v>
                </c:pt>
                <c:pt idx="402">
                  <c:v>1535.3221706485592</c:v>
                </c:pt>
                <c:pt idx="403">
                  <c:v>1500.5843978550122</c:v>
                </c:pt>
                <c:pt idx="404">
                  <c:v>1586.3393434517013</c:v>
                </c:pt>
                <c:pt idx="405">
                  <c:v>1498.1438175181577</c:v>
                </c:pt>
                <c:pt idx="406">
                  <c:v>1461.8257535022651</c:v>
                </c:pt>
                <c:pt idx="407">
                  <c:v>1394.257216697858</c:v>
                </c:pt>
                <c:pt idx="408">
                  <c:v>1399.3034892935079</c:v>
                </c:pt>
                <c:pt idx="409">
                  <c:v>1501.6754706870436</c:v>
                </c:pt>
                <c:pt idx="410">
                  <c:v>1616.9601923847808</c:v>
                </c:pt>
                <c:pt idx="411">
                  <c:v>1634.5823462305211</c:v>
                </c:pt>
                <c:pt idx="412">
                  <c:v>1521.3130608329864</c:v>
                </c:pt>
                <c:pt idx="413">
                  <c:v>1518.3070714469486</c:v>
                </c:pt>
                <c:pt idx="414">
                  <c:v>1418.0799476220393</c:v>
                </c:pt>
                <c:pt idx="415">
                  <c:v>1326.7954879749236</c:v>
                </c:pt>
                <c:pt idx="416">
                  <c:v>1258.942094140514</c:v>
                </c:pt>
                <c:pt idx="417">
                  <c:v>1242.8061100516304</c:v>
                </c:pt>
                <c:pt idx="418">
                  <c:v>1217.5408382900007</c:v>
                </c:pt>
                <c:pt idx="419">
                  <c:v>1233.5098980796249</c:v>
                </c:pt>
                <c:pt idx="420">
                  <c:v>1232.7839190362347</c:v>
                </c:pt>
                <c:pt idx="421">
                  <c:v>1099.97391650281</c:v>
                </c:pt>
                <c:pt idx="422">
                  <c:v>1102.8337823992279</c:v>
                </c:pt>
                <c:pt idx="423">
                  <c:v>1081.8529205950592</c:v>
                </c:pt>
                <c:pt idx="424">
                  <c:v>1123.1141483499753</c:v>
                </c:pt>
                <c:pt idx="425">
                  <c:v>1083.5106970314973</c:v>
                </c:pt>
                <c:pt idx="426">
                  <c:v>1096.9096892460734</c:v>
                </c:pt>
                <c:pt idx="427">
                  <c:v>1093.5824414131584</c:v>
                </c:pt>
                <c:pt idx="428">
                  <c:v>1111.8055105333658</c:v>
                </c:pt>
                <c:pt idx="429">
                  <c:v>1094.4052934666006</c:v>
                </c:pt>
                <c:pt idx="430">
                  <c:v>1097.8660746374933</c:v>
                </c:pt>
                <c:pt idx="431">
                  <c:v>1106.1301319043769</c:v>
                </c:pt>
                <c:pt idx="432">
                  <c:v>1098.978983923349</c:v>
                </c:pt>
                <c:pt idx="433">
                  <c:v>1123.943280225659</c:v>
                </c:pt>
                <c:pt idx="434">
                  <c:v>1162.6090097042306</c:v>
                </c:pt>
                <c:pt idx="435">
                  <c:v>1167.0855682398831</c:v>
                </c:pt>
                <c:pt idx="436">
                  <c:v>1199.4752102373561</c:v>
                </c:pt>
                <c:pt idx="437">
                  <c:v>1419.5993898691318</c:v>
                </c:pt>
                <c:pt idx="438">
                  <c:v>1945.4772535909481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0D-4FB0-B642-3F20B2054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77344"/>
        <c:axId val="151579648"/>
      </c:scatterChart>
      <c:valAx>
        <c:axId val="1515773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Undrained Shear Strength (psf)</a:t>
                </a:r>
              </a:p>
            </c:rich>
          </c:tx>
          <c:layout>
            <c:manualLayout>
              <c:xMode val="edge"/>
              <c:yMode val="edge"/>
              <c:x val="8.5308056872037921E-2"/>
              <c:y val="1.523394994559303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79648"/>
        <c:crosses val="autoZero"/>
        <c:crossBetween val="midCat"/>
      </c:valAx>
      <c:valAx>
        <c:axId val="151579648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15773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981052605391151"/>
          <c:y val="0.9368883786153499"/>
          <c:w val="0.51184933636849894"/>
          <c:h val="4.352557127312295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140495867768596"/>
          <c:y val="7.6086956521739135E-2"/>
          <c:w val="0.70661157024793386"/>
          <c:h val="0.90434782608695652"/>
        </c:manualLayout>
      </c:layout>
      <c:scatterChart>
        <c:scatterStyle val="lineMarker"/>
        <c:varyColors val="0"/>
        <c:ser>
          <c:idx val="0"/>
          <c:order val="0"/>
          <c:tx>
            <c:v>Qc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'017C'!$O$14:$O$932</c:f>
              <c:numCache>
                <c:formatCode>0.0</c:formatCode>
                <c:ptCount val="919"/>
                <c:pt idx="0">
                  <c:v>0.90932203389832011</c:v>
                </c:pt>
                <c:pt idx="1">
                  <c:v>1.2998116760828284</c:v>
                </c:pt>
                <c:pt idx="2">
                  <c:v>1.3080037664783626</c:v>
                </c:pt>
                <c:pt idx="3">
                  <c:v>1.4663841807909264</c:v>
                </c:pt>
                <c:pt idx="4">
                  <c:v>1.2588512241054621</c:v>
                </c:pt>
                <c:pt idx="5">
                  <c:v>1.1441619585687153</c:v>
                </c:pt>
                <c:pt idx="6">
                  <c:v>1.1414312617702647</c:v>
                </c:pt>
                <c:pt idx="7">
                  <c:v>1.4418079096045064</c:v>
                </c:pt>
                <c:pt idx="8">
                  <c:v>1.3516949152542401</c:v>
                </c:pt>
                <c:pt idx="9">
                  <c:v>1.0677024482108841</c:v>
                </c:pt>
                <c:pt idx="10">
                  <c:v>0.892937853107313</c:v>
                </c:pt>
                <c:pt idx="11">
                  <c:v>0.65263653483989525</c:v>
                </c:pt>
                <c:pt idx="12">
                  <c:v>0.55706214689266675</c:v>
                </c:pt>
                <c:pt idx="13">
                  <c:v>5.9310734463276731</c:v>
                </c:pt>
                <c:pt idx="14">
                  <c:v>1.6029190207156423</c:v>
                </c:pt>
                <c:pt idx="15">
                  <c:v>0.81647834274954234</c:v>
                </c:pt>
                <c:pt idx="16">
                  <c:v>0.95847457627115962</c:v>
                </c:pt>
                <c:pt idx="17">
                  <c:v>0.74821092278718426</c:v>
                </c:pt>
                <c:pt idx="18">
                  <c:v>0.69632768361583341</c:v>
                </c:pt>
                <c:pt idx="19">
                  <c:v>0.66629001883239114</c:v>
                </c:pt>
                <c:pt idx="20">
                  <c:v>0.22391713747647121</c:v>
                </c:pt>
                <c:pt idx="21">
                  <c:v>1.403578154425591</c:v>
                </c:pt>
                <c:pt idx="22">
                  <c:v>1.1632768361581729</c:v>
                </c:pt>
                <c:pt idx="23">
                  <c:v>1.3052730696798511</c:v>
                </c:pt>
                <c:pt idx="24">
                  <c:v>1.3353107344632933</c:v>
                </c:pt>
                <c:pt idx="25">
                  <c:v>1.0458568738229754</c:v>
                </c:pt>
                <c:pt idx="26">
                  <c:v>0.95028248587568631</c:v>
                </c:pt>
                <c:pt idx="27">
                  <c:v>1.0267419962335176</c:v>
                </c:pt>
                <c:pt idx="28">
                  <c:v>0.95847457627115962</c:v>
                </c:pt>
                <c:pt idx="29">
                  <c:v>0.7427495291902223</c:v>
                </c:pt>
                <c:pt idx="30">
                  <c:v>0.87655367231636649</c:v>
                </c:pt>
                <c:pt idx="31">
                  <c:v>0.94482109227872446</c:v>
                </c:pt>
                <c:pt idx="32">
                  <c:v>1.0021657250470979</c:v>
                </c:pt>
                <c:pt idx="33">
                  <c:v>2.129943502824867</c:v>
                </c:pt>
                <c:pt idx="34">
                  <c:v>3.2413370998116888</c:v>
                </c:pt>
                <c:pt idx="35">
                  <c:v>2.8262711864406396</c:v>
                </c:pt>
                <c:pt idx="36">
                  <c:v>5.9146892655367269</c:v>
                </c:pt>
                <c:pt idx="37">
                  <c:v>3.9076271186440801</c:v>
                </c:pt>
                <c:pt idx="38">
                  <c:v>1.9387947269302888</c:v>
                </c:pt>
                <c:pt idx="39">
                  <c:v>1.1113935969868221</c:v>
                </c:pt>
                <c:pt idx="40">
                  <c:v>1.1741996233521577</c:v>
                </c:pt>
                <c:pt idx="41">
                  <c:v>1.2970809792843778</c:v>
                </c:pt>
                <c:pt idx="42">
                  <c:v>1.357156308851202</c:v>
                </c:pt>
                <c:pt idx="43">
                  <c:v>1.3435028248587668</c:v>
                </c:pt>
                <c:pt idx="44">
                  <c:v>2.2500941619585757</c:v>
                </c:pt>
                <c:pt idx="45">
                  <c:v>1.3516949152542401</c:v>
                </c:pt>
                <c:pt idx="46">
                  <c:v>1.2806967984933706</c:v>
                </c:pt>
                <c:pt idx="47">
                  <c:v>1.3107344632768132</c:v>
                </c:pt>
                <c:pt idx="48">
                  <c:v>1.2998116760828284</c:v>
                </c:pt>
                <c:pt idx="49">
                  <c:v>1.3189265536722863</c:v>
                </c:pt>
                <c:pt idx="50">
                  <c:v>1.1660075329566844</c:v>
                </c:pt>
                <c:pt idx="51">
                  <c:v>1.1741996233521577</c:v>
                </c:pt>
                <c:pt idx="52">
                  <c:v>1.4090395480226134</c:v>
                </c:pt>
                <c:pt idx="53">
                  <c:v>1.7121468926553665</c:v>
                </c:pt>
                <c:pt idx="54">
                  <c:v>1.6711864406779398</c:v>
                </c:pt>
                <c:pt idx="55">
                  <c:v>1.5237288135592997</c:v>
                </c:pt>
                <c:pt idx="56">
                  <c:v>1.5182674199623376</c:v>
                </c:pt>
                <c:pt idx="57">
                  <c:v>1.4773069679849107</c:v>
                </c:pt>
                <c:pt idx="58">
                  <c:v>1.4226930320150488</c:v>
                </c:pt>
                <c:pt idx="59">
                  <c:v>1.452730696798491</c:v>
                </c:pt>
                <c:pt idx="60">
                  <c:v>1.578342749529162</c:v>
                </c:pt>
                <c:pt idx="61">
                  <c:v>1.5892655367231465</c:v>
                </c:pt>
                <c:pt idx="62">
                  <c:v>1.6083804143126041</c:v>
                </c:pt>
                <c:pt idx="63">
                  <c:v>1.7367231638417864</c:v>
                </c:pt>
                <c:pt idx="64">
                  <c:v>1.7012241054613819</c:v>
                </c:pt>
                <c:pt idx="65">
                  <c:v>1.6957627118644198</c:v>
                </c:pt>
                <c:pt idx="66">
                  <c:v>1.5674199623351774</c:v>
                </c:pt>
                <c:pt idx="67">
                  <c:v>1.578342749529162</c:v>
                </c:pt>
                <c:pt idx="68">
                  <c:v>1.7039548022598934</c:v>
                </c:pt>
                <c:pt idx="69">
                  <c:v>1.7776836158192135</c:v>
                </c:pt>
                <c:pt idx="70">
                  <c:v>1.6548022598869931</c:v>
                </c:pt>
                <c:pt idx="71">
                  <c:v>1.7612994350282669</c:v>
                </c:pt>
                <c:pt idx="72">
                  <c:v>1.9360640301318379</c:v>
                </c:pt>
                <c:pt idx="73">
                  <c:v>1.9360640301318379</c:v>
                </c:pt>
                <c:pt idx="74">
                  <c:v>4.3936911487758783</c:v>
                </c:pt>
                <c:pt idx="75">
                  <c:v>10.540489642184548</c:v>
                </c:pt>
                <c:pt idx="76">
                  <c:v>13.052730696798509</c:v>
                </c:pt>
                <c:pt idx="77">
                  <c:v>8.5006591337099486</c:v>
                </c:pt>
                <c:pt idx="78">
                  <c:v>7.4793785310734533</c:v>
                </c:pt>
                <c:pt idx="79">
                  <c:v>8.84745762711864</c:v>
                </c:pt>
                <c:pt idx="80">
                  <c:v>5.5542372881355995</c:v>
                </c:pt>
                <c:pt idx="81">
                  <c:v>2.9600753295668443</c:v>
                </c:pt>
                <c:pt idx="82">
                  <c:v>8.0555555555555163</c:v>
                </c:pt>
                <c:pt idx="83">
                  <c:v>4.2052730696798104</c:v>
                </c:pt>
                <c:pt idx="84">
                  <c:v>8.8583804143126237</c:v>
                </c:pt>
                <c:pt idx="85">
                  <c:v>6.594632768361552</c:v>
                </c:pt>
                <c:pt idx="86">
                  <c:v>10.526836158192053</c:v>
                </c:pt>
                <c:pt idx="87">
                  <c:v>14.521845574387948</c:v>
                </c:pt>
                <c:pt idx="88">
                  <c:v>19.150376647834282</c:v>
                </c:pt>
                <c:pt idx="89">
                  <c:v>18.792655367231603</c:v>
                </c:pt>
                <c:pt idx="90">
                  <c:v>14.270621468926546</c:v>
                </c:pt>
                <c:pt idx="91">
                  <c:v>14.79764595103577</c:v>
                </c:pt>
                <c:pt idx="92">
                  <c:v>14.265160075329584</c:v>
                </c:pt>
                <c:pt idx="93">
                  <c:v>14.838606403013197</c:v>
                </c:pt>
                <c:pt idx="94">
                  <c:v>24.002824858757023</c:v>
                </c:pt>
                <c:pt idx="95">
                  <c:v>25.430979284369098</c:v>
                </c:pt>
                <c:pt idx="96">
                  <c:v>19.93681732580038</c:v>
                </c:pt>
                <c:pt idx="97">
                  <c:v>18.598775894538576</c:v>
                </c:pt>
                <c:pt idx="98">
                  <c:v>18.331167608286226</c:v>
                </c:pt>
                <c:pt idx="99">
                  <c:v>10.903672316384185</c:v>
                </c:pt>
                <c:pt idx="100">
                  <c:v>55.771751412429367</c:v>
                </c:pt>
                <c:pt idx="101">
                  <c:v>53.087476459510349</c:v>
                </c:pt>
                <c:pt idx="102">
                  <c:v>29.292184557438787</c:v>
                </c:pt>
                <c:pt idx="103">
                  <c:v>14.057627118644058</c:v>
                </c:pt>
                <c:pt idx="104">
                  <c:v>6.3761770244821054</c:v>
                </c:pt>
                <c:pt idx="105">
                  <c:v>3.6700564971751128</c:v>
                </c:pt>
                <c:pt idx="106">
                  <c:v>3.5362523540489685</c:v>
                </c:pt>
                <c:pt idx="107">
                  <c:v>3.5608286252353887</c:v>
                </c:pt>
                <c:pt idx="108">
                  <c:v>3.4133709981167484</c:v>
                </c:pt>
                <c:pt idx="109">
                  <c:v>3.2386064030131774</c:v>
                </c:pt>
                <c:pt idx="110">
                  <c:v>3.2986817325800022</c:v>
                </c:pt>
                <c:pt idx="111">
                  <c:v>3.0747645951035913</c:v>
                </c:pt>
                <c:pt idx="112">
                  <c:v>3.1184557438794687</c:v>
                </c:pt>
                <c:pt idx="113">
                  <c:v>2.7907721280602353</c:v>
                </c:pt>
                <c:pt idx="114">
                  <c:v>2.9546139359698822</c:v>
                </c:pt>
                <c:pt idx="115">
                  <c:v>2.5996233521657173</c:v>
                </c:pt>
                <c:pt idx="116">
                  <c:v>2.5805084745762601</c:v>
                </c:pt>
                <c:pt idx="117">
                  <c:v>2.719774011299426</c:v>
                </c:pt>
                <c:pt idx="118">
                  <c:v>2.7225047080979374</c:v>
                </c:pt>
                <c:pt idx="119">
                  <c:v>2.7006591337099688</c:v>
                </c:pt>
                <c:pt idx="120">
                  <c:v>3.0283427495292026</c:v>
                </c:pt>
                <c:pt idx="121">
                  <c:v>2.8617702448211042</c:v>
                </c:pt>
                <c:pt idx="122">
                  <c:v>2.8371939736346241</c:v>
                </c:pt>
                <c:pt idx="123">
                  <c:v>3.5935969868173423</c:v>
                </c:pt>
                <c:pt idx="124">
                  <c:v>3.3614877589453975</c:v>
                </c:pt>
                <c:pt idx="125">
                  <c:v>2.6323917137476105</c:v>
                </c:pt>
                <c:pt idx="126">
                  <c:v>2.6596986817325421</c:v>
                </c:pt>
                <c:pt idx="127">
                  <c:v>2.6596986817325421</c:v>
                </c:pt>
                <c:pt idx="128">
                  <c:v>2.5340866290018713</c:v>
                </c:pt>
                <c:pt idx="129">
                  <c:v>2.6815442561205107</c:v>
                </c:pt>
                <c:pt idx="130">
                  <c:v>2.5668549905838249</c:v>
                </c:pt>
                <c:pt idx="131">
                  <c:v>2.7689265536723262</c:v>
                </c:pt>
                <c:pt idx="132">
                  <c:v>2.6433145009415955</c:v>
                </c:pt>
                <c:pt idx="133">
                  <c:v>2.7470809792843576</c:v>
                </c:pt>
                <c:pt idx="134">
                  <c:v>2.8535781544256311</c:v>
                </c:pt>
                <c:pt idx="135">
                  <c:v>2.6624293785310531</c:v>
                </c:pt>
                <c:pt idx="136">
                  <c:v>2.9628060263653557</c:v>
                </c:pt>
                <c:pt idx="137">
                  <c:v>3.1457627118643994</c:v>
                </c:pt>
                <c:pt idx="138">
                  <c:v>2.809887005649693</c:v>
                </c:pt>
                <c:pt idx="139">
                  <c:v>2.8399246704331356</c:v>
                </c:pt>
                <c:pt idx="140">
                  <c:v>2.8399246704331356</c:v>
                </c:pt>
                <c:pt idx="141">
                  <c:v>2.8836158192090129</c:v>
                </c:pt>
                <c:pt idx="142">
                  <c:v>2.8563088512240817</c:v>
                </c:pt>
                <c:pt idx="143">
                  <c:v>2.7907721280602353</c:v>
                </c:pt>
                <c:pt idx="144">
                  <c:v>2.8617702448211042</c:v>
                </c:pt>
                <c:pt idx="145">
                  <c:v>2.9573446327683328</c:v>
                </c:pt>
                <c:pt idx="146">
                  <c:v>3.2085687382297352</c:v>
                </c:pt>
                <c:pt idx="147">
                  <c:v>2.9819209039548138</c:v>
                </c:pt>
                <c:pt idx="148">
                  <c:v>2.9764595103577909</c:v>
                </c:pt>
                <c:pt idx="149">
                  <c:v>2.910922787193944</c:v>
                </c:pt>
                <c:pt idx="150">
                  <c:v>2.8071563088512423</c:v>
                </c:pt>
                <c:pt idx="151">
                  <c:v>2.7279661016948995</c:v>
                </c:pt>
                <c:pt idx="152">
                  <c:v>3.0693032015065689</c:v>
                </c:pt>
                <c:pt idx="153">
                  <c:v>2.9354990583804246</c:v>
                </c:pt>
                <c:pt idx="154">
                  <c:v>2.9737288135593403</c:v>
                </c:pt>
                <c:pt idx="155">
                  <c:v>3.0092278719397445</c:v>
                </c:pt>
                <c:pt idx="156">
                  <c:v>2.9983050847457595</c:v>
                </c:pt>
                <c:pt idx="157">
                  <c:v>3.099340866290011</c:v>
                </c:pt>
                <c:pt idx="158">
                  <c:v>3.3096045197739863</c:v>
                </c:pt>
                <c:pt idx="159">
                  <c:v>3.4597928436911376</c:v>
                </c:pt>
                <c:pt idx="160">
                  <c:v>3.1184557438794687</c:v>
                </c:pt>
                <c:pt idx="161">
                  <c:v>3.1102636534839956</c:v>
                </c:pt>
                <c:pt idx="162">
                  <c:v>3.0884180790960265</c:v>
                </c:pt>
                <c:pt idx="163">
                  <c:v>3.1512241054613619</c:v>
                </c:pt>
                <c:pt idx="164">
                  <c:v>3.3041431261770242</c:v>
                </c:pt>
                <c:pt idx="165">
                  <c:v>3.1484934086629108</c:v>
                </c:pt>
                <c:pt idx="166">
                  <c:v>3.2140301318267577</c:v>
                </c:pt>
                <c:pt idx="167">
                  <c:v>3.1375706214689263</c:v>
                </c:pt>
                <c:pt idx="168">
                  <c:v>3.1621468926553464</c:v>
                </c:pt>
                <c:pt idx="169">
                  <c:v>2.9955743879472485</c:v>
                </c:pt>
                <c:pt idx="170">
                  <c:v>3.0638418079096068</c:v>
                </c:pt>
                <c:pt idx="171">
                  <c:v>3.3041431261770242</c:v>
                </c:pt>
                <c:pt idx="172">
                  <c:v>3.4079096045197868</c:v>
                </c:pt>
                <c:pt idx="173">
                  <c:v>3.3751412429378331</c:v>
                </c:pt>
                <c:pt idx="174">
                  <c:v>3.4843691148775573</c:v>
                </c:pt>
                <c:pt idx="175">
                  <c:v>3.5280602636534955</c:v>
                </c:pt>
                <c:pt idx="176">
                  <c:v>3.6127118644067999</c:v>
                </c:pt>
                <c:pt idx="177">
                  <c:v>3.618173258003762</c:v>
                </c:pt>
                <c:pt idx="178">
                  <c:v>3.6400188323917311</c:v>
                </c:pt>
                <c:pt idx="179">
                  <c:v>3.6700564971751128</c:v>
                </c:pt>
                <c:pt idx="180">
                  <c:v>3.7274011299434862</c:v>
                </c:pt>
                <c:pt idx="181">
                  <c:v>3.6673258003766618</c:v>
                </c:pt>
                <c:pt idx="182">
                  <c:v>3.7492467043314557</c:v>
                </c:pt>
                <c:pt idx="183">
                  <c:v>3.872128060263615</c:v>
                </c:pt>
                <c:pt idx="184">
                  <c:v>3.9950094161958352</c:v>
                </c:pt>
                <c:pt idx="185">
                  <c:v>3.9403954802259724</c:v>
                </c:pt>
                <c:pt idx="186">
                  <c:v>3.7629001883238908</c:v>
                </c:pt>
                <c:pt idx="187">
                  <c:v>3.697363465160044</c:v>
                </c:pt>
                <c:pt idx="188">
                  <c:v>4.0414312617702244</c:v>
                </c:pt>
                <c:pt idx="189">
                  <c:v>3.899435028248607</c:v>
                </c:pt>
                <c:pt idx="190">
                  <c:v>3.9403954802259724</c:v>
                </c:pt>
                <c:pt idx="191">
                  <c:v>4.049623352165697</c:v>
                </c:pt>
                <c:pt idx="192">
                  <c:v>3.9540489642184693</c:v>
                </c:pt>
                <c:pt idx="193">
                  <c:v>3.8229755178907752</c:v>
                </c:pt>
                <c:pt idx="194">
                  <c:v>3.9922787193973237</c:v>
                </c:pt>
                <c:pt idx="195">
                  <c:v>4.0441619585687354</c:v>
                </c:pt>
                <c:pt idx="196">
                  <c:v>4.0004708097928576</c:v>
                </c:pt>
                <c:pt idx="197">
                  <c:v>3.9977401129943462</c:v>
                </c:pt>
                <c:pt idx="198">
                  <c:v>4.1124293785310932</c:v>
                </c:pt>
                <c:pt idx="199">
                  <c:v>4.1397363465160248</c:v>
                </c:pt>
                <c:pt idx="200">
                  <c:v>4.1397363465160248</c:v>
                </c:pt>
                <c:pt idx="201">
                  <c:v>4.4947269303201285</c:v>
                </c:pt>
                <c:pt idx="202">
                  <c:v>4.8715630885122021</c:v>
                </c:pt>
                <c:pt idx="203">
                  <c:v>4.1588512241054216</c:v>
                </c:pt>
                <c:pt idx="204">
                  <c:v>4.0632768361581935</c:v>
                </c:pt>
                <c:pt idx="205">
                  <c:v>4.0523540489642089</c:v>
                </c:pt>
                <c:pt idx="206">
                  <c:v>4.1096986817325822</c:v>
                </c:pt>
                <c:pt idx="207">
                  <c:v>4.0086629001883312</c:v>
                </c:pt>
                <c:pt idx="208">
                  <c:v>4.1096986817325822</c:v>
                </c:pt>
                <c:pt idx="209">
                  <c:v>4.1861581920904136</c:v>
                </c:pt>
                <c:pt idx="210">
                  <c:v>4.2899246704331153</c:v>
                </c:pt>
                <c:pt idx="211">
                  <c:v>4.2953860640301382</c:v>
                </c:pt>
                <c:pt idx="212">
                  <c:v>4.2899246704331153</c:v>
                </c:pt>
                <c:pt idx="213">
                  <c:v>4.3199623352165579</c:v>
                </c:pt>
                <c:pt idx="214">
                  <c:v>4.2762711864406793</c:v>
                </c:pt>
                <c:pt idx="215">
                  <c:v>4.3472693032014886</c:v>
                </c:pt>
                <c:pt idx="216">
                  <c:v>4.3008474576270999</c:v>
                </c:pt>
                <c:pt idx="217">
                  <c:v>4.407344632768373</c:v>
                </c:pt>
                <c:pt idx="218">
                  <c:v>4.3909604519773655</c:v>
                </c:pt>
                <c:pt idx="219">
                  <c:v>4.4128060263653355</c:v>
                </c:pt>
                <c:pt idx="220">
                  <c:v>4.4974576271186395</c:v>
                </c:pt>
                <c:pt idx="221">
                  <c:v>4.508380414312624</c:v>
                </c:pt>
                <c:pt idx="222">
                  <c:v>4.5575329566854634</c:v>
                </c:pt>
                <c:pt idx="223">
                  <c:v>4.4865348399246558</c:v>
                </c:pt>
                <c:pt idx="224">
                  <c:v>4.4674199623351978</c:v>
                </c:pt>
                <c:pt idx="225">
                  <c:v>4.5438794726930283</c:v>
                </c:pt>
                <c:pt idx="226">
                  <c:v>4.5684557438794489</c:v>
                </c:pt>
                <c:pt idx="227">
                  <c:v>4.6394538606403177</c:v>
                </c:pt>
                <c:pt idx="228">
                  <c:v>4.6776836158191726</c:v>
                </c:pt>
                <c:pt idx="229">
                  <c:v>4.7459510357815304</c:v>
                </c:pt>
                <c:pt idx="230">
                  <c:v>4.855178907721255</c:v>
                </c:pt>
                <c:pt idx="231">
                  <c:v>4.8934086629001712</c:v>
                </c:pt>
                <c:pt idx="232">
                  <c:v>4.9753295668549642</c:v>
                </c:pt>
                <c:pt idx="233">
                  <c:v>5.0299435028248265</c:v>
                </c:pt>
                <c:pt idx="234">
                  <c:v>5.106403013182657</c:v>
                </c:pt>
                <c:pt idx="235">
                  <c:v>5.2675141242937933</c:v>
                </c:pt>
                <c:pt idx="236">
                  <c:v>5.4013182674199376</c:v>
                </c:pt>
                <c:pt idx="237">
                  <c:v>5.4286252354048692</c:v>
                </c:pt>
                <c:pt idx="238">
                  <c:v>5.4340866290018903</c:v>
                </c:pt>
                <c:pt idx="239">
                  <c:v>5.4887005649717535</c:v>
                </c:pt>
                <c:pt idx="240">
                  <c:v>5.4695856873822954</c:v>
                </c:pt>
                <c:pt idx="241">
                  <c:v>5.5187382297551961</c:v>
                </c:pt>
                <c:pt idx="242">
                  <c:v>5.4586629001883109</c:v>
                </c:pt>
                <c:pt idx="243">
                  <c:v>5.4887005649717535</c:v>
                </c:pt>
                <c:pt idx="244">
                  <c:v>5.4177024482108838</c:v>
                </c:pt>
                <c:pt idx="245">
                  <c:v>5.3603578154425708</c:v>
                </c:pt>
                <c:pt idx="246">
                  <c:v>5.1309792843690776</c:v>
                </c:pt>
                <c:pt idx="247">
                  <c:v>5.0435969868173212</c:v>
                </c:pt>
                <c:pt idx="248">
                  <c:v>4.9917137476459708</c:v>
                </c:pt>
                <c:pt idx="249">
                  <c:v>5.0490583804142837</c:v>
                </c:pt>
                <c:pt idx="250">
                  <c:v>5.0627118644067801</c:v>
                </c:pt>
                <c:pt idx="251">
                  <c:v>5.1419020715630621</c:v>
                </c:pt>
                <c:pt idx="252">
                  <c:v>5.1664783427495413</c:v>
                </c:pt>
                <c:pt idx="253">
                  <c:v>5.3521657250470973</c:v>
                </c:pt>
                <c:pt idx="254">
                  <c:v>5.4177024482108838</c:v>
                </c:pt>
                <c:pt idx="255">
                  <c:v>5.5460451977401268</c:v>
                </c:pt>
                <c:pt idx="256">
                  <c:v>5.6498116760828285</c:v>
                </c:pt>
                <c:pt idx="257">
                  <c:v>5.6252354048964079</c:v>
                </c:pt>
                <c:pt idx="258">
                  <c:v>5.6443502824858669</c:v>
                </c:pt>
                <c:pt idx="259">
                  <c:v>5.6634651600753241</c:v>
                </c:pt>
                <c:pt idx="260">
                  <c:v>5.6143126177024243</c:v>
                </c:pt>
                <c:pt idx="261">
                  <c:v>5.6743879472693095</c:v>
                </c:pt>
                <c:pt idx="262">
                  <c:v>5.6361581920903934</c:v>
                </c:pt>
                <c:pt idx="263">
                  <c:v>5.5351224105461423</c:v>
                </c:pt>
                <c:pt idx="264">
                  <c:v>5.6088512241054627</c:v>
                </c:pt>
                <c:pt idx="265">
                  <c:v>5.6716572504707967</c:v>
                </c:pt>
                <c:pt idx="266">
                  <c:v>5.7180790960451855</c:v>
                </c:pt>
                <c:pt idx="267">
                  <c:v>5.7508474576270787</c:v>
                </c:pt>
                <c:pt idx="268">
                  <c:v>5.6935028248587667</c:v>
                </c:pt>
                <c:pt idx="269">
                  <c:v>5.6525423728813395</c:v>
                </c:pt>
                <c:pt idx="270">
                  <c:v>5.7918079096045068</c:v>
                </c:pt>
                <c:pt idx="271">
                  <c:v>5.8218455743879485</c:v>
                </c:pt>
                <c:pt idx="272">
                  <c:v>5.7699623352165368</c:v>
                </c:pt>
                <c:pt idx="273">
                  <c:v>5.7481167608286281</c:v>
                </c:pt>
                <c:pt idx="274">
                  <c:v>5.8382297551788955</c:v>
                </c:pt>
                <c:pt idx="275">
                  <c:v>5.8573446327683527</c:v>
                </c:pt>
                <c:pt idx="276">
                  <c:v>5.9583804143126047</c:v>
                </c:pt>
                <c:pt idx="277">
                  <c:v>5.8901129943502459</c:v>
                </c:pt>
                <c:pt idx="278">
                  <c:v>6.0348399246704352</c:v>
                </c:pt>
                <c:pt idx="279">
                  <c:v>6.2696798493408297</c:v>
                </c:pt>
                <c:pt idx="280">
                  <c:v>6.3570621468926465</c:v>
                </c:pt>
                <c:pt idx="281">
                  <c:v>13.156497175141212</c:v>
                </c:pt>
                <c:pt idx="282">
                  <c:v>19.803013182674174</c:v>
                </c:pt>
                <c:pt idx="283">
                  <c:v>7.8971751412429523</c:v>
                </c:pt>
                <c:pt idx="284">
                  <c:v>5.6143126177024243</c:v>
                </c:pt>
                <c:pt idx="285">
                  <c:v>4.9725988700565136</c:v>
                </c:pt>
                <c:pt idx="286">
                  <c:v>5.0026365348398949</c:v>
                </c:pt>
                <c:pt idx="287">
                  <c:v>5.2238229755178551</c:v>
                </c:pt>
                <c:pt idx="288">
                  <c:v>6.971468926553686</c:v>
                </c:pt>
                <c:pt idx="289">
                  <c:v>9.5246704331450136</c:v>
                </c:pt>
                <c:pt idx="290">
                  <c:v>10.12815442561207</c:v>
                </c:pt>
                <c:pt idx="291">
                  <c:v>10.608757062146907</c:v>
                </c:pt>
                <c:pt idx="292">
                  <c:v>10.971939736346483</c:v>
                </c:pt>
                <c:pt idx="293">
                  <c:v>11.654613935969882</c:v>
                </c:pt>
                <c:pt idx="294">
                  <c:v>12.465630885122401</c:v>
                </c:pt>
                <c:pt idx="295">
                  <c:v>13.639830508474558</c:v>
                </c:pt>
                <c:pt idx="296">
                  <c:v>14.950564971751373</c:v>
                </c:pt>
                <c:pt idx="297">
                  <c:v>15.160828625235409</c:v>
                </c:pt>
                <c:pt idx="298">
                  <c:v>15.57862523540491</c:v>
                </c:pt>
                <c:pt idx="299">
                  <c:v>17.20885122410542</c:v>
                </c:pt>
                <c:pt idx="300">
                  <c:v>19.349717514124272</c:v>
                </c:pt>
                <c:pt idx="301">
                  <c:v>20.488418079096029</c:v>
                </c:pt>
                <c:pt idx="302">
                  <c:v>20.914406779661</c:v>
                </c:pt>
                <c:pt idx="303">
                  <c:v>20.818832391713713</c:v>
                </c:pt>
                <c:pt idx="304">
                  <c:v>21.646233521657237</c:v>
                </c:pt>
                <c:pt idx="305">
                  <c:v>22.730320150659129</c:v>
                </c:pt>
                <c:pt idx="306">
                  <c:v>23.975517890772096</c:v>
                </c:pt>
                <c:pt idx="307">
                  <c:v>23.139924670433153</c:v>
                </c:pt>
                <c:pt idx="308">
                  <c:v>22.842278719397363</c:v>
                </c:pt>
                <c:pt idx="309">
                  <c:v>23.112617702448222</c:v>
                </c:pt>
                <c:pt idx="310">
                  <c:v>21.378625235404886</c:v>
                </c:pt>
                <c:pt idx="311">
                  <c:v>19.770244821092284</c:v>
                </c:pt>
                <c:pt idx="312">
                  <c:v>19.254143126177045</c:v>
                </c:pt>
                <c:pt idx="313">
                  <c:v>19.428907721280613</c:v>
                </c:pt>
                <c:pt idx="314">
                  <c:v>18.347551789077176</c:v>
                </c:pt>
                <c:pt idx="315">
                  <c:v>17.514689265536685</c:v>
                </c:pt>
                <c:pt idx="316">
                  <c:v>17.683992467043296</c:v>
                </c:pt>
                <c:pt idx="317">
                  <c:v>18.194632768361572</c:v>
                </c:pt>
                <c:pt idx="318">
                  <c:v>17.69491525423728</c:v>
                </c:pt>
                <c:pt idx="319">
                  <c:v>17.187005649717516</c:v>
                </c:pt>
                <c:pt idx="320">
                  <c:v>17.066854990583803</c:v>
                </c:pt>
                <c:pt idx="321">
                  <c:v>16.670903954802274</c:v>
                </c:pt>
                <c:pt idx="322">
                  <c:v>17.025894538606376</c:v>
                </c:pt>
                <c:pt idx="323">
                  <c:v>17.520150659133705</c:v>
                </c:pt>
                <c:pt idx="324">
                  <c:v>19.038418079096047</c:v>
                </c:pt>
                <c:pt idx="325">
                  <c:v>18.219209039547994</c:v>
                </c:pt>
                <c:pt idx="326">
                  <c:v>18.219209039547994</c:v>
                </c:pt>
                <c:pt idx="327">
                  <c:v>17.080508474576238</c:v>
                </c:pt>
                <c:pt idx="328">
                  <c:v>16.741902071563079</c:v>
                </c:pt>
                <c:pt idx="329">
                  <c:v>16.758286252354026</c:v>
                </c:pt>
                <c:pt idx="330">
                  <c:v>17.085969868173262</c:v>
                </c:pt>
                <c:pt idx="331">
                  <c:v>17.984369114877598</c:v>
                </c:pt>
                <c:pt idx="332">
                  <c:v>18.658851224105462</c:v>
                </c:pt>
                <c:pt idx="333">
                  <c:v>17.973446327683614</c:v>
                </c:pt>
                <c:pt idx="334">
                  <c:v>17.711299435028224</c:v>
                </c:pt>
                <c:pt idx="335">
                  <c:v>17.236158192090414</c:v>
                </c:pt>
                <c:pt idx="336">
                  <c:v>17.176082862523529</c:v>
                </c:pt>
                <c:pt idx="337">
                  <c:v>17.064124293785291</c:v>
                </c:pt>
                <c:pt idx="338">
                  <c:v>16.523446327683633</c:v>
                </c:pt>
                <c:pt idx="339">
                  <c:v>17.714030131826735</c:v>
                </c:pt>
                <c:pt idx="340">
                  <c:v>20.062429378531053</c:v>
                </c:pt>
                <c:pt idx="341">
                  <c:v>22.236064030131796</c:v>
                </c:pt>
                <c:pt idx="342">
                  <c:v>23.492184557438808</c:v>
                </c:pt>
                <c:pt idx="343">
                  <c:v>22.282485875706186</c:v>
                </c:pt>
                <c:pt idx="344">
                  <c:v>19.721092278719386</c:v>
                </c:pt>
                <c:pt idx="345">
                  <c:v>16.690018832391729</c:v>
                </c:pt>
                <c:pt idx="346">
                  <c:v>15.382015065913368</c:v>
                </c:pt>
                <c:pt idx="347">
                  <c:v>18.503201506591349</c:v>
                </c:pt>
                <c:pt idx="348">
                  <c:v>20.867984934086607</c:v>
                </c:pt>
                <c:pt idx="349">
                  <c:v>16.624482109227884</c:v>
                </c:pt>
                <c:pt idx="350">
                  <c:v>18.303860640301298</c:v>
                </c:pt>
                <c:pt idx="351">
                  <c:v>17.978907721280574</c:v>
                </c:pt>
                <c:pt idx="352">
                  <c:v>18.967419962335175</c:v>
                </c:pt>
                <c:pt idx="353">
                  <c:v>17.877871939736323</c:v>
                </c:pt>
                <c:pt idx="354">
                  <c:v>21.766384180790944</c:v>
                </c:pt>
                <c:pt idx="355">
                  <c:v>27.143126177024463</c:v>
                </c:pt>
                <c:pt idx="356">
                  <c:v>22.088606403013156</c:v>
                </c:pt>
                <c:pt idx="357">
                  <c:v>21.334934086629008</c:v>
                </c:pt>
                <c:pt idx="358">
                  <c:v>21.741807909604525</c:v>
                </c:pt>
                <c:pt idx="359">
                  <c:v>20.731450094161954</c:v>
                </c:pt>
                <c:pt idx="360">
                  <c:v>21.408662900188332</c:v>
                </c:pt>
                <c:pt idx="361">
                  <c:v>24.221280602636533</c:v>
                </c:pt>
                <c:pt idx="362">
                  <c:v>24.109322033898302</c:v>
                </c:pt>
                <c:pt idx="363">
                  <c:v>26.241996233521672</c:v>
                </c:pt>
                <c:pt idx="364">
                  <c:v>31.332015065913389</c:v>
                </c:pt>
                <c:pt idx="365">
                  <c:v>22.664783427495284</c:v>
                </c:pt>
                <c:pt idx="366">
                  <c:v>22.29340866290017</c:v>
                </c:pt>
                <c:pt idx="367">
                  <c:v>21.706308851224122</c:v>
                </c:pt>
                <c:pt idx="368">
                  <c:v>22.014877589453839</c:v>
                </c:pt>
                <c:pt idx="369">
                  <c:v>22.0694915254237</c:v>
                </c:pt>
                <c:pt idx="370">
                  <c:v>21.277589453860639</c:v>
                </c:pt>
                <c:pt idx="371">
                  <c:v>19.9258945386064</c:v>
                </c:pt>
                <c:pt idx="372">
                  <c:v>20.504802259886972</c:v>
                </c:pt>
                <c:pt idx="373">
                  <c:v>20.663182674199597</c:v>
                </c:pt>
                <c:pt idx="374">
                  <c:v>20.88709981167607</c:v>
                </c:pt>
                <c:pt idx="375">
                  <c:v>22.842278719397363</c:v>
                </c:pt>
                <c:pt idx="376">
                  <c:v>26.3020715630885</c:v>
                </c:pt>
                <c:pt idx="377">
                  <c:v>44.439359698681699</c:v>
                </c:pt>
                <c:pt idx="378">
                  <c:v>27.847645951035773</c:v>
                </c:pt>
                <c:pt idx="379">
                  <c:v>23.011581920903971</c:v>
                </c:pt>
                <c:pt idx="380">
                  <c:v>20.930790960451944</c:v>
                </c:pt>
                <c:pt idx="381">
                  <c:v>23.478531073446312</c:v>
                </c:pt>
                <c:pt idx="382">
                  <c:v>23.28192090395477</c:v>
                </c:pt>
                <c:pt idx="383">
                  <c:v>19.666478342749521</c:v>
                </c:pt>
                <c:pt idx="384">
                  <c:v>19.47259887005649</c:v>
                </c:pt>
                <c:pt idx="385">
                  <c:v>21.209322033898278</c:v>
                </c:pt>
                <c:pt idx="386">
                  <c:v>19.966854990583826</c:v>
                </c:pt>
                <c:pt idx="387">
                  <c:v>19.770244821092284</c:v>
                </c:pt>
                <c:pt idx="388">
                  <c:v>21.160169491525441</c:v>
                </c:pt>
                <c:pt idx="389">
                  <c:v>21.665348399246692</c:v>
                </c:pt>
                <c:pt idx="390">
                  <c:v>21.818267419962297</c:v>
                </c:pt>
                <c:pt idx="391">
                  <c:v>20.96629001883241</c:v>
                </c:pt>
                <c:pt idx="392">
                  <c:v>21.392278719397321</c:v>
                </c:pt>
                <c:pt idx="393">
                  <c:v>21.482391713747649</c:v>
                </c:pt>
                <c:pt idx="394">
                  <c:v>19.849435028248564</c:v>
                </c:pt>
                <c:pt idx="395">
                  <c:v>18.65065913370999</c:v>
                </c:pt>
                <c:pt idx="396">
                  <c:v>18.071751412429354</c:v>
                </c:pt>
                <c:pt idx="397">
                  <c:v>17.599340866289989</c:v>
                </c:pt>
                <c:pt idx="398">
                  <c:v>17.009510357815433</c:v>
                </c:pt>
                <c:pt idx="399">
                  <c:v>17.27711864406778</c:v>
                </c:pt>
                <c:pt idx="400">
                  <c:v>17.421845574387909</c:v>
                </c:pt>
                <c:pt idx="401">
                  <c:v>17.214312617702443</c:v>
                </c:pt>
                <c:pt idx="402">
                  <c:v>16.493408662900194</c:v>
                </c:pt>
                <c:pt idx="403">
                  <c:v>16.206685499058384</c:v>
                </c:pt>
                <c:pt idx="404">
                  <c:v>16.943973634651584</c:v>
                </c:pt>
                <c:pt idx="405">
                  <c:v>16.20122410546136</c:v>
                </c:pt>
                <c:pt idx="406">
                  <c:v>15.900847457627119</c:v>
                </c:pt>
                <c:pt idx="407">
                  <c:v>15.33559322033898</c:v>
                </c:pt>
                <c:pt idx="408">
                  <c:v>15.38747645951033</c:v>
                </c:pt>
                <c:pt idx="409">
                  <c:v>16.266760828625205</c:v>
                </c:pt>
                <c:pt idx="410">
                  <c:v>17.255273069679809</c:v>
                </c:pt>
                <c:pt idx="411">
                  <c:v>17.413653483992437</c:v>
                </c:pt>
                <c:pt idx="412">
                  <c:v>16.457909604519784</c:v>
                </c:pt>
                <c:pt idx="413">
                  <c:v>16.44152542372878</c:v>
                </c:pt>
                <c:pt idx="414">
                  <c:v>15.58408662900187</c:v>
                </c:pt>
                <c:pt idx="415">
                  <c:v>14.816760828625227</c:v>
                </c:pt>
                <c:pt idx="416">
                  <c:v>14.248775894538577</c:v>
                </c:pt>
                <c:pt idx="417">
                  <c:v>14.120433145009397</c:v>
                </c:pt>
                <c:pt idx="418">
                  <c:v>13.912900188323929</c:v>
                </c:pt>
                <c:pt idx="419">
                  <c:v>14.057627118644058</c:v>
                </c:pt>
                <c:pt idx="420">
                  <c:v>14.06035781544257</c:v>
                </c:pt>
                <c:pt idx="421">
                  <c:v>12.940772128060274</c:v>
                </c:pt>
                <c:pt idx="422">
                  <c:v>12.973540489642168</c:v>
                </c:pt>
                <c:pt idx="423">
                  <c:v>12.804237288135557</c:v>
                </c:pt>
                <c:pt idx="424">
                  <c:v>13.161958568738235</c:v>
                </c:pt>
                <c:pt idx="425">
                  <c:v>12.834274952918999</c:v>
                </c:pt>
                <c:pt idx="426">
                  <c:v>12.957156308851221</c:v>
                </c:pt>
                <c:pt idx="427">
                  <c:v>12.938041431261762</c:v>
                </c:pt>
                <c:pt idx="428">
                  <c:v>13.101883239171352</c:v>
                </c:pt>
                <c:pt idx="429">
                  <c:v>12.962617702448183</c:v>
                </c:pt>
                <c:pt idx="430">
                  <c:v>13.000847457627101</c:v>
                </c:pt>
                <c:pt idx="431">
                  <c:v>13.08003766478344</c:v>
                </c:pt>
                <c:pt idx="432">
                  <c:v>13.028154425612032</c:v>
                </c:pt>
                <c:pt idx="433">
                  <c:v>13.249340866289989</c:v>
                </c:pt>
                <c:pt idx="434">
                  <c:v>13.571563088512201</c:v>
                </c:pt>
                <c:pt idx="435">
                  <c:v>13.617984934086589</c:v>
                </c:pt>
                <c:pt idx="436">
                  <c:v>13.901977401129946</c:v>
                </c:pt>
                <c:pt idx="437">
                  <c:v>15.780696798493409</c:v>
                </c:pt>
                <c:pt idx="438">
                  <c:v>20.261770244821101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0-4739-AC29-D378541A10B7}"/>
            </c:ext>
          </c:extLst>
        </c:ser>
        <c:ser>
          <c:idx val="2"/>
          <c:order val="1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'017C'!$P$14:$P$932</c:f>
              <c:numCache>
                <c:formatCode>0.0</c:formatCode>
                <c:ptCount val="919"/>
                <c:pt idx="0">
                  <c:v>0.93283734920351991</c:v>
                </c:pt>
                <c:pt idx="1">
                  <c:v>1.3315043096802499</c:v>
                </c:pt>
                <c:pt idx="2">
                  <c:v>1.3487135510574773</c:v>
                </c:pt>
                <c:pt idx="3">
                  <c:v>1.5404662643464055</c:v>
                </c:pt>
                <c:pt idx="4">
                  <c:v>1.3169322848404859</c:v>
                </c:pt>
                <c:pt idx="5">
                  <c:v>1.2011821780117751</c:v>
                </c:pt>
                <c:pt idx="6">
                  <c:v>1.2143198988722843</c:v>
                </c:pt>
                <c:pt idx="7">
                  <c:v>1.5386096774962126</c:v>
                </c:pt>
                <c:pt idx="8">
                  <c:v>1.4408055837792078</c:v>
                </c:pt>
                <c:pt idx="9">
                  <c:v>1.1424475575738406</c:v>
                </c:pt>
                <c:pt idx="10">
                  <c:v>0.94553790050052311</c:v>
                </c:pt>
                <c:pt idx="11">
                  <c:v>0.68662765790323865</c:v>
                </c:pt>
                <c:pt idx="12">
                  <c:v>0.59786033491277846</c:v>
                </c:pt>
                <c:pt idx="13">
                  <c:v>5.9952101427709907</c:v>
                </c:pt>
                <c:pt idx="14">
                  <c:v>1.6366007317354963</c:v>
                </c:pt>
                <c:pt idx="15">
                  <c:v>0.8838859665097486</c:v>
                </c:pt>
                <c:pt idx="16">
                  <c:v>1.0281806894972876</c:v>
                </c:pt>
                <c:pt idx="17">
                  <c:v>0.81804964117480783</c:v>
                </c:pt>
                <c:pt idx="18">
                  <c:v>0.76568018307797348</c:v>
                </c:pt>
                <c:pt idx="19">
                  <c:v>0.73586352689702372</c:v>
                </c:pt>
                <c:pt idx="20">
                  <c:v>0.29667316941699545</c:v>
                </c:pt>
                <c:pt idx="21">
                  <c:v>1.4766435984096047</c:v>
                </c:pt>
                <c:pt idx="22">
                  <c:v>1.2366958939061745</c:v>
                </c:pt>
                <c:pt idx="23">
                  <c:v>1.3788689343098468</c:v>
                </c:pt>
                <c:pt idx="24">
                  <c:v>1.4113818954412047</c:v>
                </c:pt>
                <c:pt idx="25">
                  <c:v>1.126304005130238</c:v>
                </c:pt>
                <c:pt idx="26">
                  <c:v>1.0327186946053812</c:v>
                </c:pt>
                <c:pt idx="27">
                  <c:v>1.1095318187272003</c:v>
                </c:pt>
                <c:pt idx="28">
                  <c:v>1.0416622142493288</c:v>
                </c:pt>
                <c:pt idx="29">
                  <c:v>0.82761683254733442</c:v>
                </c:pt>
                <c:pt idx="30">
                  <c:v>0.96159778255547257</c:v>
                </c:pt>
                <c:pt idx="31">
                  <c:v>1.0302188162818187</c:v>
                </c:pt>
                <c:pt idx="32">
                  <c:v>1.087828659373183</c:v>
                </c:pt>
                <c:pt idx="33">
                  <c:v>2.2157390423124474</c:v>
                </c:pt>
                <c:pt idx="34">
                  <c:v>3.3307129786596477</c:v>
                </c:pt>
                <c:pt idx="35">
                  <c:v>2.917591940990532</c:v>
                </c:pt>
                <c:pt idx="36">
                  <c:v>6.0077780889065595</c:v>
                </c:pt>
                <c:pt idx="37">
                  <c:v>4.0047382985792757</c:v>
                </c:pt>
                <c:pt idx="38">
                  <c:v>2.0405470875178264</c:v>
                </c:pt>
                <c:pt idx="39">
                  <c:v>1.2131901592948582</c:v>
                </c:pt>
                <c:pt idx="40">
                  <c:v>1.2760845891011907</c:v>
                </c:pt>
                <c:pt idx="41">
                  <c:v>1.3993637605178972</c:v>
                </c:pt>
                <c:pt idx="42">
                  <c:v>1.4594390900847214</c:v>
                </c:pt>
                <c:pt idx="43">
                  <c:v>1.4457856060922862</c:v>
                </c:pt>
                <c:pt idx="44">
                  <c:v>2.3525979517945879</c:v>
                </c:pt>
                <c:pt idx="45">
                  <c:v>1.4543755119722461</c:v>
                </c:pt>
                <c:pt idx="46">
                  <c:v>1.3834657986523735</c:v>
                </c:pt>
                <c:pt idx="47">
                  <c:v>1.4135918668768133</c:v>
                </c:pt>
                <c:pt idx="48">
                  <c:v>1.402713281403327</c:v>
                </c:pt>
                <c:pt idx="49">
                  <c:v>1.4219607641542802</c:v>
                </c:pt>
                <c:pt idx="50">
                  <c:v>1.2711192243021077</c:v>
                </c:pt>
                <c:pt idx="51">
                  <c:v>1.2794439198590764</c:v>
                </c:pt>
                <c:pt idx="52">
                  <c:v>1.5143280462500306</c:v>
                </c:pt>
                <c:pt idx="53">
                  <c:v>1.8175237943237808</c:v>
                </c:pt>
                <c:pt idx="54">
                  <c:v>1.7766959475078494</c:v>
                </c:pt>
                <c:pt idx="55">
                  <c:v>1.6292383203892093</c:v>
                </c:pt>
                <c:pt idx="56">
                  <c:v>1.6238211285127457</c:v>
                </c:pt>
                <c:pt idx="57">
                  <c:v>1.5828606765353188</c:v>
                </c:pt>
                <c:pt idx="58">
                  <c:v>1.5282025388449585</c:v>
                </c:pt>
                <c:pt idx="59">
                  <c:v>1.5583728087898963</c:v>
                </c:pt>
                <c:pt idx="60">
                  <c:v>1.6839848615205673</c:v>
                </c:pt>
                <c:pt idx="61">
                  <c:v>1.6949960521555487</c:v>
                </c:pt>
                <c:pt idx="62">
                  <c:v>1.7141993331860033</c:v>
                </c:pt>
                <c:pt idx="63">
                  <c:v>1.8425420827151855</c:v>
                </c:pt>
                <c:pt idx="64">
                  <c:v>1.8070872260552797</c:v>
                </c:pt>
                <c:pt idx="65">
                  <c:v>1.8016700341788161</c:v>
                </c:pt>
                <c:pt idx="66">
                  <c:v>1.6733272846495737</c:v>
                </c:pt>
                <c:pt idx="67">
                  <c:v>1.6842500718435582</c:v>
                </c:pt>
                <c:pt idx="68">
                  <c:v>1.8100389314562835</c:v>
                </c:pt>
                <c:pt idx="69">
                  <c:v>1.8845633759845766</c:v>
                </c:pt>
                <c:pt idx="70">
                  <c:v>1.7616820200523562</c:v>
                </c:pt>
                <c:pt idx="71">
                  <c:v>1.8681349934731315</c:v>
                </c:pt>
                <c:pt idx="72">
                  <c:v>2.0429879920176996</c:v>
                </c:pt>
                <c:pt idx="73">
                  <c:v>2.0429879920176996</c:v>
                </c:pt>
                <c:pt idx="74">
                  <c:v>4.5009245227052297</c:v>
                </c:pt>
                <c:pt idx="75">
                  <c:v>10.648032428157389</c:v>
                </c:pt>
                <c:pt idx="76">
                  <c:v>13.160361886212346</c:v>
                </c:pt>
                <c:pt idx="77">
                  <c:v>8.6080251128007959</c:v>
                </c:pt>
                <c:pt idx="78">
                  <c:v>7.5867003084438016</c:v>
                </c:pt>
                <c:pt idx="79">
                  <c:v>8.9554866320169637</c:v>
                </c:pt>
                <c:pt idx="80">
                  <c:v>5.6622662930339231</c:v>
                </c:pt>
                <c:pt idx="81">
                  <c:v>3.0684137465086576</c:v>
                </c:pt>
                <c:pt idx="82">
                  <c:v>8.164424393143312</c:v>
                </c:pt>
                <c:pt idx="83">
                  <c:v>4.3144071175905969</c:v>
                </c:pt>
                <c:pt idx="84">
                  <c:v>8.9695477413663411</c:v>
                </c:pt>
                <c:pt idx="85">
                  <c:v>6.7056232885332756</c:v>
                </c:pt>
                <c:pt idx="86">
                  <c:v>10.638975923096737</c:v>
                </c:pt>
                <c:pt idx="87">
                  <c:v>14.633941137572133</c:v>
                </c:pt>
                <c:pt idx="88">
                  <c:v>19.262560614459463</c:v>
                </c:pt>
                <c:pt idx="89">
                  <c:v>18.904839333856785</c:v>
                </c:pt>
                <c:pt idx="90">
                  <c:v>14.382849637272226</c:v>
                </c:pt>
                <c:pt idx="91">
                  <c:v>14.910758153791422</c:v>
                </c:pt>
                <c:pt idx="92">
                  <c:v>14.378493286687728</c:v>
                </c:pt>
                <c:pt idx="93">
                  <c:v>14.952028017812337</c:v>
                </c:pt>
                <c:pt idx="94">
                  <c:v>24.116865297643141</c:v>
                </c:pt>
                <c:pt idx="95">
                  <c:v>25.545329135298708</c:v>
                </c:pt>
                <c:pt idx="96">
                  <c:v>20.051078773288992</c:v>
                </c:pt>
                <c:pt idx="97">
                  <c:v>18.712506921381205</c:v>
                </c:pt>
                <c:pt idx="98">
                  <c:v>18.444854433408356</c:v>
                </c:pt>
                <c:pt idx="99">
                  <c:v>11.017756956990803</c:v>
                </c:pt>
                <c:pt idx="100">
                  <c:v>55.890212023365336</c:v>
                </c:pt>
                <c:pt idx="101">
                  <c:v>53.20677690313579</c:v>
                </c:pt>
                <c:pt idx="102">
                  <c:v>29.411661807946221</c:v>
                </c:pt>
                <c:pt idx="103">
                  <c:v>14.177192772592489</c:v>
                </c:pt>
                <c:pt idx="104">
                  <c:v>6.4957868801510354</c:v>
                </c:pt>
                <c:pt idx="105">
                  <c:v>3.7900199666080305</c:v>
                </c:pt>
                <c:pt idx="106">
                  <c:v>3.6562158234818862</c:v>
                </c:pt>
                <c:pt idx="107">
                  <c:v>3.6807036912273094</c:v>
                </c:pt>
                <c:pt idx="108">
                  <c:v>3.5330692572266753</c:v>
                </c:pt>
                <c:pt idx="109">
                  <c:v>3.3581720569616089</c:v>
                </c:pt>
                <c:pt idx="110">
                  <c:v>3.4182031848079353</c:v>
                </c:pt>
                <c:pt idx="111">
                  <c:v>3.1942860473315244</c:v>
                </c:pt>
                <c:pt idx="112">
                  <c:v>3.2381540029893956</c:v>
                </c:pt>
                <c:pt idx="113">
                  <c:v>2.9111776146981381</c:v>
                </c:pt>
                <c:pt idx="114">
                  <c:v>3.0758592552972566</c:v>
                </c:pt>
                <c:pt idx="115">
                  <c:v>2.7215758990210674</c:v>
                </c:pt>
                <c:pt idx="116">
                  <c:v>2.7029914420775922</c:v>
                </c:pt>
                <c:pt idx="117">
                  <c:v>2.8491082454780248</c:v>
                </c:pt>
                <c:pt idx="118">
                  <c:v>2.852501968084014</c:v>
                </c:pt>
                <c:pt idx="119">
                  <c:v>2.8313194195035227</c:v>
                </c:pt>
                <c:pt idx="120">
                  <c:v>3.1596660611302338</c:v>
                </c:pt>
                <c:pt idx="121">
                  <c:v>2.9940659942731025</c:v>
                </c:pt>
                <c:pt idx="122">
                  <c:v>2.9702411523350967</c:v>
                </c:pt>
                <c:pt idx="123">
                  <c:v>3.7272629896047937</c:v>
                </c:pt>
                <c:pt idx="124">
                  <c:v>3.4955515772173356</c:v>
                </c:pt>
                <c:pt idx="125">
                  <c:v>2.7669859526655305</c:v>
                </c:pt>
                <c:pt idx="126">
                  <c:v>2.7946907361349487</c:v>
                </c:pt>
                <c:pt idx="127">
                  <c:v>2.795353761942426</c:v>
                </c:pt>
                <c:pt idx="128">
                  <c:v>2.6706257436217253</c:v>
                </c:pt>
                <c:pt idx="129">
                  <c:v>2.8190116068708329</c:v>
                </c:pt>
                <c:pt idx="130">
                  <c:v>2.7052063757441172</c:v>
                </c:pt>
                <c:pt idx="131">
                  <c:v>2.9079851663605942</c:v>
                </c:pt>
                <c:pt idx="132">
                  <c:v>2.7831245428783382</c:v>
                </c:pt>
                <c:pt idx="133">
                  <c:v>2.887686652190073</c:v>
                </c:pt>
                <c:pt idx="134">
                  <c:v>2.9948468531388239</c:v>
                </c:pt>
                <c:pt idx="135">
                  <c:v>2.8045379099337175</c:v>
                </c:pt>
                <c:pt idx="136">
                  <c:v>3.1057985921779898</c:v>
                </c:pt>
                <c:pt idx="137">
                  <c:v>3.2919820032734237</c:v>
                </c:pt>
                <c:pt idx="138">
                  <c:v>2.9569903314686874</c:v>
                </c:pt>
                <c:pt idx="139">
                  <c:v>2.9878678289416012</c:v>
                </c:pt>
                <c:pt idx="140">
                  <c:v>2.9886634599105744</c:v>
                </c:pt>
                <c:pt idx="141">
                  <c:v>3.0332386430964218</c:v>
                </c:pt>
                <c:pt idx="142">
                  <c:v>3.0067715078009618</c:v>
                </c:pt>
                <c:pt idx="143">
                  <c:v>2.9419420121650912</c:v>
                </c:pt>
                <c:pt idx="144">
                  <c:v>3.0137357598949333</c:v>
                </c:pt>
                <c:pt idx="145">
                  <c:v>3.1100615770906361</c:v>
                </c:pt>
                <c:pt idx="146">
                  <c:v>3.3625233307259963</c:v>
                </c:pt>
                <c:pt idx="147">
                  <c:v>3.1368037325815434</c:v>
                </c:pt>
                <c:pt idx="148">
                  <c:v>3.1320937682329948</c:v>
                </c:pt>
                <c:pt idx="149">
                  <c:v>3.067441079479118</c:v>
                </c:pt>
                <c:pt idx="150">
                  <c:v>2.9642934252233952</c:v>
                </c:pt>
                <c:pt idx="151">
                  <c:v>2.8859872524770225</c:v>
                </c:pt>
                <c:pt idx="152">
                  <c:v>3.2280315798166677</c:v>
                </c:pt>
                <c:pt idx="153">
                  <c:v>3.0948904624980007</c:v>
                </c:pt>
                <c:pt idx="154">
                  <c:v>3.1339158486458896</c:v>
                </c:pt>
                <c:pt idx="155">
                  <c:v>3.1701221345542696</c:v>
                </c:pt>
                <c:pt idx="156">
                  <c:v>3.159862373167762</c:v>
                </c:pt>
                <c:pt idx="157">
                  <c:v>3.2714181641906555</c:v>
                </c:pt>
                <c:pt idx="158">
                  <c:v>3.4826984572460962</c:v>
                </c:pt>
                <c:pt idx="159">
                  <c:v>3.6337708155732176</c:v>
                </c:pt>
                <c:pt idx="160">
                  <c:v>3.2934061536125157</c:v>
                </c:pt>
                <c:pt idx="161">
                  <c:v>3.2861865010680091</c:v>
                </c:pt>
                <c:pt idx="162">
                  <c:v>3.2652249610900101</c:v>
                </c:pt>
                <c:pt idx="163">
                  <c:v>3.3290034253063125</c:v>
                </c:pt>
                <c:pt idx="164">
                  <c:v>3.4827622787114461</c:v>
                </c:pt>
                <c:pt idx="165">
                  <c:v>3.3279523938868043</c:v>
                </c:pt>
                <c:pt idx="166">
                  <c:v>3.3943289497401223</c:v>
                </c:pt>
                <c:pt idx="167">
                  <c:v>3.3187976755127595</c:v>
                </c:pt>
                <c:pt idx="168">
                  <c:v>3.3442579811091497</c:v>
                </c:pt>
                <c:pt idx="169">
                  <c:v>3.1787021159725168</c:v>
                </c:pt>
                <c:pt idx="170">
                  <c:v>3.2478093686243468</c:v>
                </c:pt>
                <c:pt idx="171">
                  <c:v>3.4891273264632297</c:v>
                </c:pt>
                <c:pt idx="172">
                  <c:v>3.59413145297995</c:v>
                </c:pt>
                <c:pt idx="173">
                  <c:v>3.5624239326899603</c:v>
                </c:pt>
                <c:pt idx="174">
                  <c:v>3.6728452510831437</c:v>
                </c:pt>
                <c:pt idx="175">
                  <c:v>3.7176856445920428</c:v>
                </c:pt>
                <c:pt idx="176">
                  <c:v>3.8035306917988065</c:v>
                </c:pt>
                <c:pt idx="177">
                  <c:v>3.8169483950854981</c:v>
                </c:pt>
                <c:pt idx="178">
                  <c:v>3.8401200210884219</c:v>
                </c:pt>
                <c:pt idx="179">
                  <c:v>3.8714837374867588</c:v>
                </c:pt>
                <c:pt idx="180">
                  <c:v>3.9299776149880929</c:v>
                </c:pt>
                <c:pt idx="181">
                  <c:v>3.871449345638716</c:v>
                </c:pt>
                <c:pt idx="182">
                  <c:v>3.9545194943264708</c:v>
                </c:pt>
                <c:pt idx="183">
                  <c:v>4.0786827001530863</c:v>
                </c:pt>
                <c:pt idx="184">
                  <c:v>4.2028901077002612</c:v>
                </c:pt>
                <c:pt idx="185">
                  <c:v>4.1496464250658516</c:v>
                </c:pt>
                <c:pt idx="186">
                  <c:v>3.9733887813377282</c:v>
                </c:pt>
                <c:pt idx="187">
                  <c:v>3.9091781097888365</c:v>
                </c:pt>
                <c:pt idx="188">
                  <c:v>4.2546603614549685</c:v>
                </c:pt>
                <c:pt idx="189">
                  <c:v>4.1140785829893032</c:v>
                </c:pt>
                <c:pt idx="190">
                  <c:v>4.1565418934636176</c:v>
                </c:pt>
                <c:pt idx="191">
                  <c:v>4.2672284221797927</c:v>
                </c:pt>
                <c:pt idx="192">
                  <c:v>4.1730242875680181</c:v>
                </c:pt>
                <c:pt idx="193">
                  <c:v>4.0433652962962761</c:v>
                </c:pt>
                <c:pt idx="194">
                  <c:v>4.2139503476972804</c:v>
                </c:pt>
                <c:pt idx="195">
                  <c:v>4.2669828316016529</c:v>
                </c:pt>
                <c:pt idx="196">
                  <c:v>4.2462765774849931</c:v>
                </c:pt>
                <c:pt idx="197">
                  <c:v>4.2450045374629326</c:v>
                </c:pt>
                <c:pt idx="198">
                  <c:v>4.3610198546146339</c:v>
                </c:pt>
                <c:pt idx="199">
                  <c:v>4.389785479376016</c:v>
                </c:pt>
                <c:pt idx="200">
                  <c:v>4.3911557327114696</c:v>
                </c:pt>
                <c:pt idx="201">
                  <c:v>4.7476933767330207</c:v>
                </c:pt>
                <c:pt idx="202">
                  <c:v>5.1258113848195501</c:v>
                </c:pt>
                <c:pt idx="203">
                  <c:v>4.4145581771892202</c:v>
                </c:pt>
                <c:pt idx="204">
                  <c:v>4.3202214374159498</c:v>
                </c:pt>
                <c:pt idx="205">
                  <c:v>4.3109341138804096</c:v>
                </c:pt>
                <c:pt idx="206">
                  <c:v>4.3696047982637385</c:v>
                </c:pt>
                <c:pt idx="207">
                  <c:v>4.2700718752164359</c:v>
                </c:pt>
                <c:pt idx="208">
                  <c:v>4.3723895066551437</c:v>
                </c:pt>
                <c:pt idx="209">
                  <c:v>4.4505728841124164</c:v>
                </c:pt>
                <c:pt idx="210">
                  <c:v>4.5559306243930635</c:v>
                </c:pt>
                <c:pt idx="211">
                  <c:v>4.5631158850895277</c:v>
                </c:pt>
                <c:pt idx="212">
                  <c:v>4.5592457534304511</c:v>
                </c:pt>
                <c:pt idx="213">
                  <c:v>4.5909630835928361</c:v>
                </c:pt>
                <c:pt idx="214">
                  <c:v>4.5487747933139069</c:v>
                </c:pt>
                <c:pt idx="215">
                  <c:v>4.6214967771741575</c:v>
                </c:pt>
                <c:pt idx="216">
                  <c:v>4.6007119294888961</c:v>
                </c:pt>
                <c:pt idx="217">
                  <c:v>4.7091097786116043</c:v>
                </c:pt>
                <c:pt idx="218">
                  <c:v>4.6946262718020328</c:v>
                </c:pt>
                <c:pt idx="219">
                  <c:v>4.7181957132894441</c:v>
                </c:pt>
                <c:pt idx="220">
                  <c:v>4.8045711811421894</c:v>
                </c:pt>
                <c:pt idx="221">
                  <c:v>4.8170410285536214</c:v>
                </c:pt>
                <c:pt idx="222">
                  <c:v>4.867917438025902</c:v>
                </c:pt>
                <c:pt idx="223">
                  <c:v>4.7986431883645357</c:v>
                </c:pt>
                <c:pt idx="224">
                  <c:v>4.7812521778745189</c:v>
                </c:pt>
                <c:pt idx="225">
                  <c:v>4.8593913536112918</c:v>
                </c:pt>
                <c:pt idx="226">
                  <c:v>4.8857798953381506</c:v>
                </c:pt>
                <c:pt idx="227">
                  <c:v>4.9585460809189597</c:v>
                </c:pt>
                <c:pt idx="228">
                  <c:v>4.9987207117997485</c:v>
                </c:pt>
                <c:pt idx="229">
                  <c:v>5.0690656126255353</c:v>
                </c:pt>
                <c:pt idx="230">
                  <c:v>5.1804593688696867</c:v>
                </c:pt>
                <c:pt idx="231">
                  <c:v>5.2208550083530287</c:v>
                </c:pt>
                <c:pt idx="232">
                  <c:v>5.3048975948917496</c:v>
                </c:pt>
                <c:pt idx="233">
                  <c:v>5.3617658186070356</c:v>
                </c:pt>
                <c:pt idx="234">
                  <c:v>5.4406122218717847</c:v>
                </c:pt>
                <c:pt idx="235">
                  <c:v>5.6040218224488427</c:v>
                </c:pt>
                <c:pt idx="236">
                  <c:v>5.7482575716126316</c:v>
                </c:pt>
                <c:pt idx="237">
                  <c:v>5.7785260548709632</c:v>
                </c:pt>
                <c:pt idx="238">
                  <c:v>5.7869047620208844</c:v>
                </c:pt>
                <c:pt idx="239">
                  <c:v>5.8445244149846456</c:v>
                </c:pt>
                <c:pt idx="240">
                  <c:v>5.8281058423455958</c:v>
                </c:pt>
                <c:pt idx="241">
                  <c:v>5.8800430931099017</c:v>
                </c:pt>
                <c:pt idx="242">
                  <c:v>5.8227966736549206</c:v>
                </c:pt>
                <c:pt idx="243">
                  <c:v>5.8553980382272757</c:v>
                </c:pt>
                <c:pt idx="244">
                  <c:v>5.7870962264168142</c:v>
                </c:pt>
                <c:pt idx="245">
                  <c:v>5.7321384865554199</c:v>
                </c:pt>
                <c:pt idx="246">
                  <c:v>5.5051026466683473</c:v>
                </c:pt>
                <c:pt idx="247">
                  <c:v>5.4201514437440075</c:v>
                </c:pt>
                <c:pt idx="248">
                  <c:v>5.3706108957590777</c:v>
                </c:pt>
                <c:pt idx="249">
                  <c:v>5.4304750265958051</c:v>
                </c:pt>
                <c:pt idx="250">
                  <c:v>5.4465596052157181</c:v>
                </c:pt>
                <c:pt idx="251">
                  <c:v>5.5282693104404146</c:v>
                </c:pt>
                <c:pt idx="252">
                  <c:v>5.5553208779748093</c:v>
                </c:pt>
                <c:pt idx="253">
                  <c:v>5.7436161617817767</c:v>
                </c:pt>
                <c:pt idx="254">
                  <c:v>5.8117165847344765</c:v>
                </c:pt>
                <c:pt idx="255">
                  <c:v>5.9425346306116351</c:v>
                </c:pt>
                <c:pt idx="256">
                  <c:v>6.0666339003836445</c:v>
                </c:pt>
                <c:pt idx="257">
                  <c:v>6.04484233758863</c:v>
                </c:pt>
                <c:pt idx="258">
                  <c:v>6.0666535201284963</c:v>
                </c:pt>
                <c:pt idx="259">
                  <c:v>6.0888625181528484</c:v>
                </c:pt>
                <c:pt idx="260">
                  <c:v>6.0425830876123507</c:v>
                </c:pt>
                <c:pt idx="261">
                  <c:v>6.105575730732137</c:v>
                </c:pt>
                <c:pt idx="262">
                  <c:v>6.0700864822241281</c:v>
                </c:pt>
                <c:pt idx="263">
                  <c:v>5.9718354090712822</c:v>
                </c:pt>
                <c:pt idx="264">
                  <c:v>6.0486583430654965</c:v>
                </c:pt>
                <c:pt idx="265">
                  <c:v>6.1141606743812389</c:v>
                </c:pt>
                <c:pt idx="266">
                  <c:v>6.1633230266265349</c:v>
                </c:pt>
                <c:pt idx="267">
                  <c:v>6.1987876931588364</c:v>
                </c:pt>
                <c:pt idx="268">
                  <c:v>6.1440509618999357</c:v>
                </c:pt>
                <c:pt idx="269">
                  <c:v>6.1059636217549107</c:v>
                </c:pt>
                <c:pt idx="270">
                  <c:v>6.24810227031048</c:v>
                </c:pt>
                <c:pt idx="271">
                  <c:v>6.2807920383238312</c:v>
                </c:pt>
                <c:pt idx="272">
                  <c:v>6.2319587178668163</c:v>
                </c:pt>
                <c:pt idx="273">
                  <c:v>6.2129862553113098</c:v>
                </c:pt>
                <c:pt idx="274">
                  <c:v>6.3061933700964721</c:v>
                </c:pt>
                <c:pt idx="275">
                  <c:v>6.3284465698413221</c:v>
                </c:pt>
                <c:pt idx="276">
                  <c:v>6.4415494210816631</c:v>
                </c:pt>
                <c:pt idx="277">
                  <c:v>6.3769949456411785</c:v>
                </c:pt>
                <c:pt idx="278">
                  <c:v>6.5248601981167607</c:v>
                </c:pt>
                <c:pt idx="279">
                  <c:v>6.7628384449425489</c:v>
                </c:pt>
                <c:pt idx="280">
                  <c:v>6.8529170474447731</c:v>
                </c:pt>
                <c:pt idx="281">
                  <c:v>13.655755608171724</c:v>
                </c:pt>
                <c:pt idx="282">
                  <c:v>20.304216491406621</c:v>
                </c:pt>
                <c:pt idx="283">
                  <c:v>8.3963451708324666</c:v>
                </c:pt>
                <c:pt idx="284">
                  <c:v>6.1155159264348695</c:v>
                </c:pt>
                <c:pt idx="285">
                  <c:v>5.4758796596523878</c:v>
                </c:pt>
                <c:pt idx="286">
                  <c:v>5.5092766551936547</c:v>
                </c:pt>
                <c:pt idx="287">
                  <c:v>5.7344412507164799</c:v>
                </c:pt>
                <c:pt idx="288">
                  <c:v>7.4881870391811027</c:v>
                </c:pt>
                <c:pt idx="289">
                  <c:v>10.048726031375182</c:v>
                </c:pt>
                <c:pt idx="290">
                  <c:v>10.657381625140562</c:v>
                </c:pt>
                <c:pt idx="291">
                  <c:v>11.147531833303074</c:v>
                </c:pt>
                <c:pt idx="292">
                  <c:v>11.520173675689328</c:v>
                </c:pt>
                <c:pt idx="293">
                  <c:v>12.214075112319344</c:v>
                </c:pt>
                <c:pt idx="294">
                  <c:v>13.034639633099539</c:v>
                </c:pt>
                <c:pt idx="295">
                  <c:v>14.220066493458313</c:v>
                </c:pt>
                <c:pt idx="296">
                  <c:v>15.570847715506765</c:v>
                </c:pt>
                <c:pt idx="297">
                  <c:v>15.793266842127888</c:v>
                </c:pt>
                <c:pt idx="298">
                  <c:v>16.234313557279599</c:v>
                </c:pt>
                <c:pt idx="299">
                  <c:v>17.883413680632966</c:v>
                </c:pt>
                <c:pt idx="300">
                  <c:v>20.053232097578334</c:v>
                </c:pt>
                <c:pt idx="301">
                  <c:v>21.204132337407675</c:v>
                </c:pt>
                <c:pt idx="302">
                  <c:v>21.66062022511661</c:v>
                </c:pt>
                <c:pt idx="303">
                  <c:v>21.574858619119986</c:v>
                </c:pt>
                <c:pt idx="304">
                  <c:v>22.439212387400254</c:v>
                </c:pt>
                <c:pt idx="305">
                  <c:v>23.534349446526768</c:v>
                </c:pt>
                <c:pt idx="306">
                  <c:v>24.814245537231056</c:v>
                </c:pt>
                <c:pt idx="307">
                  <c:v>23.997438048103973</c:v>
                </c:pt>
                <c:pt idx="308">
                  <c:v>23.714246059671193</c:v>
                </c:pt>
                <c:pt idx="309">
                  <c:v>23.984187227237566</c:v>
                </c:pt>
                <c:pt idx="310">
                  <c:v>22.244890553734407</c:v>
                </c:pt>
                <c:pt idx="311">
                  <c:v>20.631824757048967</c:v>
                </c:pt>
                <c:pt idx="312">
                  <c:v>20.116032474177217</c:v>
                </c:pt>
                <c:pt idx="313">
                  <c:v>20.297736739399049</c:v>
                </c:pt>
                <c:pt idx="314">
                  <c:v>19.216955429562091</c:v>
                </c:pt>
                <c:pt idx="315">
                  <c:v>18.389441314201918</c:v>
                </c:pt>
                <c:pt idx="316">
                  <c:v>18.588359668442521</c:v>
                </c:pt>
                <c:pt idx="317">
                  <c:v>19.102315098798186</c:v>
                </c:pt>
                <c:pt idx="318">
                  <c:v>18.601934558866414</c:v>
                </c:pt>
                <c:pt idx="319">
                  <c:v>18.094997392197619</c:v>
                </c:pt>
                <c:pt idx="320">
                  <c:v>17.974625724461415</c:v>
                </c:pt>
                <c:pt idx="321">
                  <c:v>17.581901414276274</c:v>
                </c:pt>
                <c:pt idx="322">
                  <c:v>17.938085444533836</c:v>
                </c:pt>
                <c:pt idx="323">
                  <c:v>18.436850140552011</c:v>
                </c:pt>
                <c:pt idx="324">
                  <c:v>19.949415538570047</c:v>
                </c:pt>
                <c:pt idx="325">
                  <c:v>19.135510705481813</c:v>
                </c:pt>
                <c:pt idx="326">
                  <c:v>19.134052048705364</c:v>
                </c:pt>
                <c:pt idx="327">
                  <c:v>17.996854342230556</c:v>
                </c:pt>
                <c:pt idx="328">
                  <c:v>17.659485587391355</c:v>
                </c:pt>
                <c:pt idx="329">
                  <c:v>17.676179180225791</c:v>
                </c:pt>
                <c:pt idx="330">
                  <c:v>18.00439321669101</c:v>
                </c:pt>
                <c:pt idx="331">
                  <c:v>18.904206918451298</c:v>
                </c:pt>
                <c:pt idx="332">
                  <c:v>19.581650542952559</c:v>
                </c:pt>
                <c:pt idx="333">
                  <c:v>18.897173882661182</c:v>
                </c:pt>
                <c:pt idx="334">
                  <c:v>18.637590689794703</c:v>
                </c:pt>
                <c:pt idx="335">
                  <c:v>18.17968811785131</c:v>
                </c:pt>
                <c:pt idx="336">
                  <c:v>18.122706908719316</c:v>
                </c:pt>
                <c:pt idx="337">
                  <c:v>18.010306322776096</c:v>
                </c:pt>
                <c:pt idx="338">
                  <c:v>17.471661635817366</c:v>
                </c:pt>
                <c:pt idx="339">
                  <c:v>18.663748298457417</c:v>
                </c:pt>
                <c:pt idx="340">
                  <c:v>21.024789237224304</c:v>
                </c:pt>
                <c:pt idx="341">
                  <c:v>23.224679710801155</c:v>
                </c:pt>
                <c:pt idx="342">
                  <c:v>24.487695706505932</c:v>
                </c:pt>
                <c:pt idx="343">
                  <c:v>23.285555518978555</c:v>
                </c:pt>
                <c:pt idx="344">
                  <c:v>20.727432849308641</c:v>
                </c:pt>
                <c:pt idx="345">
                  <c:v>17.696934025347467</c:v>
                </c:pt>
                <c:pt idx="346">
                  <c:v>16.396090937589861</c:v>
                </c:pt>
                <c:pt idx="347">
                  <c:v>19.520857717628221</c:v>
                </c:pt>
                <c:pt idx="348">
                  <c:v>21.883298453937059</c:v>
                </c:pt>
                <c:pt idx="349">
                  <c:v>17.635242851866991</c:v>
                </c:pt>
                <c:pt idx="350">
                  <c:v>19.32036760660521</c:v>
                </c:pt>
                <c:pt idx="351">
                  <c:v>18.997889983932399</c:v>
                </c:pt>
                <c:pt idx="352">
                  <c:v>19.98993836262688</c:v>
                </c:pt>
                <c:pt idx="353">
                  <c:v>18.898975884972078</c:v>
                </c:pt>
                <c:pt idx="354">
                  <c:v>22.78978661549262</c:v>
                </c:pt>
                <c:pt idx="355">
                  <c:v>28.158660705477406</c:v>
                </c:pt>
                <c:pt idx="356">
                  <c:v>23.125667169348866</c:v>
                </c:pt>
                <c:pt idx="357">
                  <c:v>22.40373168828264</c:v>
                </c:pt>
                <c:pt idx="358">
                  <c:v>22.816528541804953</c:v>
                </c:pt>
                <c:pt idx="359">
                  <c:v>21.806922155610856</c:v>
                </c:pt>
                <c:pt idx="360">
                  <c:v>22.487405888954125</c:v>
                </c:pt>
                <c:pt idx="361">
                  <c:v>25.309482759589002</c:v>
                </c:pt>
                <c:pt idx="362">
                  <c:v>25.201634950857134</c:v>
                </c:pt>
                <c:pt idx="363">
                  <c:v>27.342840082536711</c:v>
                </c:pt>
                <c:pt idx="364">
                  <c:v>32.424018570828729</c:v>
                </c:pt>
                <c:pt idx="365">
                  <c:v>23.760897692416986</c:v>
                </c:pt>
                <c:pt idx="366">
                  <c:v>23.402518233648429</c:v>
                </c:pt>
                <c:pt idx="367">
                  <c:v>22.880262345943674</c:v>
                </c:pt>
                <c:pt idx="368">
                  <c:v>23.232900199510393</c:v>
                </c:pt>
                <c:pt idx="369">
                  <c:v>23.290475650753653</c:v>
                </c:pt>
                <c:pt idx="370">
                  <c:v>22.497203325855139</c:v>
                </c:pt>
                <c:pt idx="371">
                  <c:v>21.148911943079284</c:v>
                </c:pt>
                <c:pt idx="372">
                  <c:v>21.730825381353753</c:v>
                </c:pt>
                <c:pt idx="373">
                  <c:v>21.891371679970803</c:v>
                </c:pt>
                <c:pt idx="374">
                  <c:v>22.11816192927968</c:v>
                </c:pt>
                <c:pt idx="375">
                  <c:v>24.120106257288381</c:v>
                </c:pt>
                <c:pt idx="376">
                  <c:v>27.587280788302767</c:v>
                </c:pt>
                <c:pt idx="377">
                  <c:v>45.709275128603487</c:v>
                </c:pt>
                <c:pt idx="378">
                  <c:v>28.261285651460696</c:v>
                </c:pt>
                <c:pt idx="379">
                  <c:v>23.484540330237877</c:v>
                </c:pt>
                <c:pt idx="380">
                  <c:v>21.422137285513223</c:v>
                </c:pt>
                <c:pt idx="381">
                  <c:v>23.98083942519122</c:v>
                </c:pt>
                <c:pt idx="382">
                  <c:v>23.78913564667501</c:v>
                </c:pt>
                <c:pt idx="383">
                  <c:v>20.178820485047588</c:v>
                </c:pt>
                <c:pt idx="384">
                  <c:v>19.989493789565902</c:v>
                </c:pt>
                <c:pt idx="385">
                  <c:v>21.72975309104757</c:v>
                </c:pt>
                <c:pt idx="386">
                  <c:v>20.489540335478541</c:v>
                </c:pt>
                <c:pt idx="387">
                  <c:v>20.301195887720215</c:v>
                </c:pt>
                <c:pt idx="388">
                  <c:v>21.69474509923425</c:v>
                </c:pt>
                <c:pt idx="389">
                  <c:v>22.202531908464913</c:v>
                </c:pt>
                <c:pt idx="390">
                  <c:v>22.359252277143387</c:v>
                </c:pt>
                <c:pt idx="391">
                  <c:v>21.509971180963909</c:v>
                </c:pt>
                <c:pt idx="392">
                  <c:v>21.938390976156239</c:v>
                </c:pt>
                <c:pt idx="393">
                  <c:v>22.030802459972488</c:v>
                </c:pt>
                <c:pt idx="394">
                  <c:v>20.42556025322596</c:v>
                </c:pt>
                <c:pt idx="395">
                  <c:v>19.228685032668821</c:v>
                </c:pt>
                <c:pt idx="396">
                  <c:v>18.651456976767129</c:v>
                </c:pt>
                <c:pt idx="397">
                  <c:v>18.182052147621661</c:v>
                </c:pt>
                <c:pt idx="398">
                  <c:v>17.593636094203056</c:v>
                </c:pt>
                <c:pt idx="399">
                  <c:v>17.862437826908863</c:v>
                </c:pt>
                <c:pt idx="400">
                  <c:v>18.008888624328431</c:v>
                </c:pt>
                <c:pt idx="401">
                  <c:v>17.803123736462908</c:v>
                </c:pt>
                <c:pt idx="402">
                  <c:v>17.082882807468135</c:v>
                </c:pt>
                <c:pt idx="403">
                  <c:v>16.797618300402775</c:v>
                </c:pt>
                <c:pt idx="404">
                  <c:v>17.53654189965442</c:v>
                </c:pt>
                <c:pt idx="405">
                  <c:v>16.796886490899091</c:v>
                </c:pt>
                <c:pt idx="406">
                  <c:v>16.498189508443794</c:v>
                </c:pt>
                <c:pt idx="407">
                  <c:v>15.933863507286123</c:v>
                </c:pt>
                <c:pt idx="408">
                  <c:v>15.986763386028937</c:v>
                </c:pt>
                <c:pt idx="409">
                  <c:v>16.866931789553782</c:v>
                </c:pt>
                <c:pt idx="410">
                  <c:v>17.85685848566434</c:v>
                </c:pt>
                <c:pt idx="411">
                  <c:v>18.016653355032918</c:v>
                </c:pt>
                <c:pt idx="412">
                  <c:v>17.063870990833664</c:v>
                </c:pt>
                <c:pt idx="413">
                  <c:v>17.048326642732132</c:v>
                </c:pt>
                <c:pt idx="414">
                  <c:v>16.206402651900195</c:v>
                </c:pt>
                <c:pt idx="415">
                  <c:v>15.440491306579503</c:v>
                </c:pt>
                <c:pt idx="416">
                  <c:v>14.873744020666811</c:v>
                </c:pt>
                <c:pt idx="417">
                  <c:v>14.746594717591091</c:v>
                </c:pt>
                <c:pt idx="418">
                  <c:v>14.541846469297028</c:v>
                </c:pt>
                <c:pt idx="419">
                  <c:v>14.687590039188622</c:v>
                </c:pt>
                <c:pt idx="420">
                  <c:v>14.691425778999596</c:v>
                </c:pt>
                <c:pt idx="421">
                  <c:v>13.572547319145276</c:v>
                </c:pt>
                <c:pt idx="422">
                  <c:v>13.606862740944617</c:v>
                </c:pt>
                <c:pt idx="423">
                  <c:v>13.438531977288973</c:v>
                </c:pt>
                <c:pt idx="424">
                  <c:v>13.79925897488555</c:v>
                </c:pt>
                <c:pt idx="425">
                  <c:v>13.472636200358277</c:v>
                </c:pt>
                <c:pt idx="426">
                  <c:v>13.596534195861965</c:v>
                </c:pt>
                <c:pt idx="427">
                  <c:v>13.578259150961976</c:v>
                </c:pt>
                <c:pt idx="428">
                  <c:v>13.743161800163531</c:v>
                </c:pt>
                <c:pt idx="429">
                  <c:v>13.605266516775815</c:v>
                </c:pt>
                <c:pt idx="430">
                  <c:v>13.644689718408193</c:v>
                </c:pt>
                <c:pt idx="431">
                  <c:v>13.724940766856495</c:v>
                </c:pt>
                <c:pt idx="432">
                  <c:v>13.674162570697549</c:v>
                </c:pt>
                <c:pt idx="433">
                  <c:v>13.896365650946972</c:v>
                </c:pt>
                <c:pt idx="434">
                  <c:v>14.235030913194624</c:v>
                </c:pt>
                <c:pt idx="435">
                  <c:v>14.283088222427457</c:v>
                </c:pt>
                <c:pt idx="436">
                  <c:v>14.568406741085768</c:v>
                </c:pt>
                <c:pt idx="437">
                  <c:v>16.449468829635652</c:v>
                </c:pt>
                <c:pt idx="438">
                  <c:v>20.929437232950882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70-4739-AC29-D378541A1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52384"/>
        <c:axId val="173954560"/>
      </c:scatterChart>
      <c:valAx>
        <c:axId val="17395238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Tip Resistance (tsf)</a:t>
                </a:r>
              </a:p>
            </c:rich>
          </c:tx>
          <c:layout>
            <c:manualLayout>
              <c:xMode val="edge"/>
              <c:yMode val="edge"/>
              <c:x val="0.35537190082644626"/>
              <c:y val="1.4130434782608696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4560"/>
        <c:crosses val="autoZero"/>
        <c:crossBetween val="midCat"/>
      </c:valAx>
      <c:valAx>
        <c:axId val="17395456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Elevation (ft)</a:t>
                </a:r>
              </a:p>
            </c:rich>
          </c:tx>
          <c:layout>
            <c:manualLayout>
              <c:xMode val="edge"/>
              <c:yMode val="edge"/>
              <c:x val="3.71900826446281E-2"/>
              <c:y val="0.493478260869565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523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289256198347112"/>
          <c:y val="0.93804347826086953"/>
          <c:w val="0.26859504132231404"/>
          <c:h val="3.586956521739126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818181818181816E-2"/>
          <c:y val="7.6004423694972872E-2"/>
          <c:w val="0.89204545454545459"/>
          <c:h val="0.90336686448882042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'017C'!$Q$14:$Q$932</c:f>
              <c:numCache>
                <c:formatCode>0.0</c:formatCode>
                <c:ptCount val="919"/>
                <c:pt idx="0">
                  <c:v>6.1459673547767553E-2</c:v>
                </c:pt>
                <c:pt idx="1">
                  <c:v>7.981613058089311E-2</c:v>
                </c:pt>
                <c:pt idx="2">
                  <c:v>7.7560729716754678E-2</c:v>
                </c:pt>
                <c:pt idx="3">
                  <c:v>7.3676428228516513E-2</c:v>
                </c:pt>
                <c:pt idx="4">
                  <c:v>7.6871579452712446E-2</c:v>
                </c:pt>
                <c:pt idx="5">
                  <c:v>7.3864378300528222E-2</c:v>
                </c:pt>
                <c:pt idx="6">
                  <c:v>6.4216274603936516E-2</c:v>
                </c:pt>
                <c:pt idx="7">
                  <c:v>6.2775324051848477E-2</c:v>
                </c:pt>
                <c:pt idx="8">
                  <c:v>8.169563130100814E-2</c:v>
                </c:pt>
                <c:pt idx="9">
                  <c:v>8.2823331733077363E-2</c:v>
                </c:pt>
                <c:pt idx="10">
                  <c:v>7.6996879500720247E-2</c:v>
                </c:pt>
                <c:pt idx="11">
                  <c:v>6.4968074891982655E-2</c:v>
                </c:pt>
                <c:pt idx="12">
                  <c:v>0.16577196351416218</c:v>
                </c:pt>
                <c:pt idx="13">
                  <c:v>0.16483221315410465</c:v>
                </c:pt>
                <c:pt idx="14">
                  <c:v>9.554128660585684E-2</c:v>
                </c:pt>
                <c:pt idx="15">
                  <c:v>4.9117618819011125E-2</c:v>
                </c:pt>
                <c:pt idx="16">
                  <c:v>5.9517522803648623E-2</c:v>
                </c:pt>
                <c:pt idx="17">
                  <c:v>6.5845175228036595E-2</c:v>
                </c:pt>
                <c:pt idx="18">
                  <c:v>5.3691070571291535E-2</c:v>
                </c:pt>
                <c:pt idx="19">
                  <c:v>2.8756361017762733E-2</c:v>
                </c:pt>
                <c:pt idx="20">
                  <c:v>3.1763562169947308E-2</c:v>
                </c:pt>
                <c:pt idx="21">
                  <c:v>4.1536965914546482E-2</c:v>
                </c:pt>
                <c:pt idx="22">
                  <c:v>5.8640422467594683E-2</c:v>
                </c:pt>
                <c:pt idx="23">
                  <c:v>6.6596975516082749E-2</c:v>
                </c:pt>
                <c:pt idx="24">
                  <c:v>7.5367978876620154E-2</c:v>
                </c:pt>
                <c:pt idx="25">
                  <c:v>7.3363178108497351E-2</c:v>
                </c:pt>
                <c:pt idx="26">
                  <c:v>6.6033125300047957E-2</c:v>
                </c:pt>
                <c:pt idx="27">
                  <c:v>6.3715074411905964E-2</c:v>
                </c:pt>
                <c:pt idx="28">
                  <c:v>5.0182669227076433E-2</c:v>
                </c:pt>
                <c:pt idx="29">
                  <c:v>3.9532165146423312E-2</c:v>
                </c:pt>
                <c:pt idx="30">
                  <c:v>3.16382621219395E-2</c:v>
                </c:pt>
                <c:pt idx="31">
                  <c:v>3.195151224195867E-2</c:v>
                </c:pt>
                <c:pt idx="32">
                  <c:v>5.5946471435429621E-2</c:v>
                </c:pt>
                <c:pt idx="33">
                  <c:v>0.11063994239078256</c:v>
                </c:pt>
                <c:pt idx="34">
                  <c:v>0.12824459913586164</c:v>
                </c:pt>
                <c:pt idx="35">
                  <c:v>0.22234493518963047</c:v>
                </c:pt>
                <c:pt idx="36">
                  <c:v>0.21087998079692763</c:v>
                </c:pt>
                <c:pt idx="37">
                  <c:v>0.21069203072491591</c:v>
                </c:pt>
                <c:pt idx="38">
                  <c:v>0.13739150264042246</c:v>
                </c:pt>
                <c:pt idx="39">
                  <c:v>8.3637782045127382E-2</c:v>
                </c:pt>
                <c:pt idx="40">
                  <c:v>8.7334133461353852E-2</c:v>
                </c:pt>
                <c:pt idx="41">
                  <c:v>9.3285885741718755E-2</c:v>
                </c:pt>
                <c:pt idx="42">
                  <c:v>0.10663034085453657</c:v>
                </c:pt>
                <c:pt idx="43">
                  <c:v>0.11314594335093626</c:v>
                </c:pt>
                <c:pt idx="44">
                  <c:v>9.9738838214114195E-2</c:v>
                </c:pt>
                <c:pt idx="45">
                  <c:v>7.2360777724435943E-2</c:v>
                </c:pt>
                <c:pt idx="46">
                  <c:v>4.4982717234757677E-2</c:v>
                </c:pt>
                <c:pt idx="47">
                  <c:v>4.5233317330772946E-2</c:v>
                </c:pt>
                <c:pt idx="48">
                  <c:v>5.0934469515122573E-2</c:v>
                </c:pt>
                <c:pt idx="49">
                  <c:v>5.0182669227076433E-2</c:v>
                </c:pt>
                <c:pt idx="50">
                  <c:v>4.6361017762842162E-2</c:v>
                </c:pt>
                <c:pt idx="51">
                  <c:v>4.6235717714834354E-2</c:v>
                </c:pt>
                <c:pt idx="52">
                  <c:v>6.6847575612098004E-2</c:v>
                </c:pt>
                <c:pt idx="53">
                  <c:v>9.1531685069611207E-2</c:v>
                </c:pt>
                <c:pt idx="54">
                  <c:v>0.10606649063850215</c:v>
                </c:pt>
                <c:pt idx="55">
                  <c:v>0.10199423907825263</c:v>
                </c:pt>
                <c:pt idx="56">
                  <c:v>0.10468819011041766</c:v>
                </c:pt>
                <c:pt idx="57">
                  <c:v>0.10230748919827179</c:v>
                </c:pt>
                <c:pt idx="58">
                  <c:v>9.8987037926068042E-2</c:v>
                </c:pt>
                <c:pt idx="59">
                  <c:v>9.5791886701872456E-2</c:v>
                </c:pt>
                <c:pt idx="60">
                  <c:v>9.2032885261641745E-2</c:v>
                </c:pt>
                <c:pt idx="61">
                  <c:v>8.6331733077292458E-2</c:v>
                </c:pt>
                <c:pt idx="62">
                  <c:v>8.2635381661065627E-2</c:v>
                </c:pt>
                <c:pt idx="63">
                  <c:v>8.3073931829092604E-2</c:v>
                </c:pt>
                <c:pt idx="64">
                  <c:v>8.8023283725396098E-2</c:v>
                </c:pt>
                <c:pt idx="65">
                  <c:v>8.9025684109457506E-2</c:v>
                </c:pt>
                <c:pt idx="66">
                  <c:v>8.2384781565050372E-2</c:v>
                </c:pt>
                <c:pt idx="67">
                  <c:v>7.1045127220355359E-2</c:v>
                </c:pt>
                <c:pt idx="68">
                  <c:v>7.2987277964474268E-2</c:v>
                </c:pt>
                <c:pt idx="69">
                  <c:v>7.1608977436389804E-2</c:v>
                </c:pt>
                <c:pt idx="70">
                  <c:v>7.5054728756600977E-2</c:v>
                </c:pt>
                <c:pt idx="71">
                  <c:v>7.0669227076332275E-2</c:v>
                </c:pt>
                <c:pt idx="72">
                  <c:v>7.7936629860777762E-2</c:v>
                </c:pt>
                <c:pt idx="73">
                  <c:v>8.4452232357177096E-2</c:v>
                </c:pt>
                <c:pt idx="74">
                  <c:v>9.2972635621699593E-2</c:v>
                </c:pt>
                <c:pt idx="75">
                  <c:v>8.0004080652904486E-2</c:v>
                </c:pt>
                <c:pt idx="76">
                  <c:v>7.5117378780604899E-2</c:v>
                </c:pt>
                <c:pt idx="77">
                  <c:v>0.14202760441670681</c:v>
                </c:pt>
                <c:pt idx="78">
                  <c:v>0.13037469995199227</c:v>
                </c:pt>
                <c:pt idx="79">
                  <c:v>0.1372662025924147</c:v>
                </c:pt>
                <c:pt idx="80">
                  <c:v>0.11439894383101294</c:v>
                </c:pt>
                <c:pt idx="81">
                  <c:v>0.13808065290446475</c:v>
                </c:pt>
                <c:pt idx="82">
                  <c:v>0.10525204032645211</c:v>
                </c:pt>
                <c:pt idx="83">
                  <c:v>0.14647575612097941</c:v>
                </c:pt>
                <c:pt idx="84">
                  <c:v>0.12185429668747012</c:v>
                </c:pt>
                <c:pt idx="85">
                  <c:v>0.12611449831973104</c:v>
                </c:pt>
                <c:pt idx="86">
                  <c:v>0.10995079212674035</c:v>
                </c:pt>
                <c:pt idx="87">
                  <c:v>8.5830532885261573E-2</c:v>
                </c:pt>
                <c:pt idx="88">
                  <c:v>0.11063994239078256</c:v>
                </c:pt>
                <c:pt idx="89">
                  <c:v>0.19183437349975982</c:v>
                </c:pt>
                <c:pt idx="90">
                  <c:v>0.16790206433029276</c:v>
                </c:pt>
                <c:pt idx="91">
                  <c:v>0.15324195871339402</c:v>
                </c:pt>
                <c:pt idx="92">
                  <c:v>0.1535552088334132</c:v>
                </c:pt>
                <c:pt idx="93">
                  <c:v>0.11408569371099378</c:v>
                </c:pt>
                <c:pt idx="94">
                  <c:v>0.12548799807969269</c:v>
                </c:pt>
                <c:pt idx="95">
                  <c:v>0.14303000480076822</c:v>
                </c:pt>
                <c:pt idx="96">
                  <c:v>0.16702496399423916</c:v>
                </c:pt>
                <c:pt idx="97">
                  <c:v>0.26193975036005768</c:v>
                </c:pt>
                <c:pt idx="98">
                  <c:v>0.26977100336053772</c:v>
                </c:pt>
                <c:pt idx="99">
                  <c:v>0.22034013442150729</c:v>
                </c:pt>
                <c:pt idx="100">
                  <c:v>0.27415650504080652</c:v>
                </c:pt>
                <c:pt idx="101">
                  <c:v>0.36562554008641374</c:v>
                </c:pt>
                <c:pt idx="102">
                  <c:v>0.4222611617858858</c:v>
                </c:pt>
                <c:pt idx="103">
                  <c:v>0.38460849735957747</c:v>
                </c:pt>
                <c:pt idx="104">
                  <c:v>0.24690374459913586</c:v>
                </c:pt>
                <c:pt idx="105">
                  <c:v>0.11183029284685535</c:v>
                </c:pt>
                <c:pt idx="106">
                  <c:v>3.0823811809889454E-2</c:v>
                </c:pt>
                <c:pt idx="107">
                  <c:v>2.6939510321651625E-2</c:v>
                </c:pt>
                <c:pt idx="108">
                  <c:v>2.7628660585693864E-2</c:v>
                </c:pt>
                <c:pt idx="109">
                  <c:v>3.0197311569851115E-2</c:v>
                </c:pt>
                <c:pt idx="110">
                  <c:v>3.2390062409985647E-2</c:v>
                </c:pt>
                <c:pt idx="111">
                  <c:v>3.4206913106097102E-2</c:v>
                </c:pt>
                <c:pt idx="112">
                  <c:v>3.0886461833893354E-2</c:v>
                </c:pt>
                <c:pt idx="113">
                  <c:v>3.9030964954392781E-2</c:v>
                </c:pt>
                <c:pt idx="114">
                  <c:v>3.3517762842054856E-2</c:v>
                </c:pt>
                <c:pt idx="115">
                  <c:v>3.1074411905905069E-2</c:v>
                </c:pt>
                <c:pt idx="116">
                  <c:v>4.0722515602496435E-2</c:v>
                </c:pt>
                <c:pt idx="117">
                  <c:v>4.7801968314930547E-2</c:v>
                </c:pt>
                <c:pt idx="118">
                  <c:v>4.9180268843015025E-2</c:v>
                </c:pt>
                <c:pt idx="119">
                  <c:v>5.5946471435429621E-2</c:v>
                </c:pt>
                <c:pt idx="120">
                  <c:v>6.7599375900144157E-2</c:v>
                </c:pt>
                <c:pt idx="121">
                  <c:v>7.6182429188670214E-2</c:v>
                </c:pt>
                <c:pt idx="122">
                  <c:v>7.4616178588574014E-2</c:v>
                </c:pt>
                <c:pt idx="123">
                  <c:v>9.5228036485837664E-2</c:v>
                </c:pt>
                <c:pt idx="124">
                  <c:v>7.5555928948631862E-2</c:v>
                </c:pt>
                <c:pt idx="125">
                  <c:v>4.736341814690357E-2</c:v>
                </c:pt>
                <c:pt idx="126">
                  <c:v>4.5483917426788208E-2</c:v>
                </c:pt>
                <c:pt idx="127">
                  <c:v>3.7276764282285234E-2</c:v>
                </c:pt>
                <c:pt idx="128">
                  <c:v>3.8717714834373612E-2</c:v>
                </c:pt>
                <c:pt idx="129">
                  <c:v>4.1787566010561744E-2</c:v>
                </c:pt>
                <c:pt idx="130">
                  <c:v>5.1310369659145302E-2</c:v>
                </c:pt>
                <c:pt idx="131">
                  <c:v>3.9532165146423312E-2</c:v>
                </c:pt>
                <c:pt idx="132">
                  <c:v>4.0158665386461997E-2</c:v>
                </c:pt>
                <c:pt idx="133">
                  <c:v>4.5985117618819092E-2</c:v>
                </c:pt>
                <c:pt idx="134">
                  <c:v>4.5108017282765138E-2</c:v>
                </c:pt>
                <c:pt idx="135">
                  <c:v>5.2500720115218419E-2</c:v>
                </c:pt>
                <c:pt idx="136">
                  <c:v>5.6009121459433528E-2</c:v>
                </c:pt>
                <c:pt idx="137">
                  <c:v>5.6134421507441329E-2</c:v>
                </c:pt>
                <c:pt idx="138">
                  <c:v>5.3503120499279834E-2</c:v>
                </c:pt>
                <c:pt idx="139">
                  <c:v>5.0245319251080341E-2</c:v>
                </c:pt>
                <c:pt idx="140">
                  <c:v>5.2187469995199257E-2</c:v>
                </c:pt>
                <c:pt idx="141">
                  <c:v>4.8929668746999409E-2</c:v>
                </c:pt>
                <c:pt idx="142">
                  <c:v>4.4293566970715445E-2</c:v>
                </c:pt>
                <c:pt idx="143">
                  <c:v>4.5108017282765138E-2</c:v>
                </c:pt>
                <c:pt idx="144">
                  <c:v>5.0307969275083901E-2</c:v>
                </c:pt>
                <c:pt idx="145">
                  <c:v>5.4505520883341242E-2</c:v>
                </c:pt>
                <c:pt idx="146">
                  <c:v>5.2563370139222326E-2</c:v>
                </c:pt>
                <c:pt idx="147">
                  <c:v>5.1185069611137841E-2</c:v>
                </c:pt>
                <c:pt idx="148">
                  <c:v>5.7262121939510198E-2</c:v>
                </c:pt>
                <c:pt idx="149">
                  <c:v>5.5382621219395189E-2</c:v>
                </c:pt>
                <c:pt idx="150">
                  <c:v>4.5108017282765138E-2</c:v>
                </c:pt>
                <c:pt idx="151">
                  <c:v>4.6423667786846062E-2</c:v>
                </c:pt>
                <c:pt idx="152">
                  <c:v>3.9782765242438928E-2</c:v>
                </c:pt>
                <c:pt idx="153">
                  <c:v>4.053456553048472E-2</c:v>
                </c:pt>
                <c:pt idx="154">
                  <c:v>4.0910465674507797E-2</c:v>
                </c:pt>
                <c:pt idx="155">
                  <c:v>4.0722515602496435E-2</c:v>
                </c:pt>
                <c:pt idx="156">
                  <c:v>4.3980316850696269E-2</c:v>
                </c:pt>
                <c:pt idx="157">
                  <c:v>5.5633221315410458E-2</c:v>
                </c:pt>
                <c:pt idx="158">
                  <c:v>6.5657225156024901E-2</c:v>
                </c:pt>
                <c:pt idx="159">
                  <c:v>6.9854776764282228E-2</c:v>
                </c:pt>
                <c:pt idx="160">
                  <c:v>6.5156024963994363E-2</c:v>
                </c:pt>
                <c:pt idx="161">
                  <c:v>5.8076572251560245E-2</c:v>
                </c:pt>
                <c:pt idx="162">
                  <c:v>5.0809169467114765E-2</c:v>
                </c:pt>
                <c:pt idx="163">
                  <c:v>5.7700672107537182E-2</c:v>
                </c:pt>
                <c:pt idx="164">
                  <c:v>6.0645223235717839E-2</c:v>
                </c:pt>
                <c:pt idx="165">
                  <c:v>5.7450072011521906E-2</c:v>
                </c:pt>
                <c:pt idx="166">
                  <c:v>4.8804368698991962E-2</c:v>
                </c:pt>
                <c:pt idx="167">
                  <c:v>5.1435669707153117E-2</c:v>
                </c:pt>
                <c:pt idx="168">
                  <c:v>5.1247719635141742E-2</c:v>
                </c:pt>
                <c:pt idx="169">
                  <c:v>5.3064570331252857E-2</c:v>
                </c:pt>
                <c:pt idx="170">
                  <c:v>5.0871819491118679E-2</c:v>
                </c:pt>
                <c:pt idx="171">
                  <c:v>5.6197071531444889E-2</c:v>
                </c:pt>
                <c:pt idx="172">
                  <c:v>5.9204272683629461E-2</c:v>
                </c:pt>
                <c:pt idx="173">
                  <c:v>5.9392222755640822E-2</c:v>
                </c:pt>
                <c:pt idx="174">
                  <c:v>5.6447671627460498E-2</c:v>
                </c:pt>
                <c:pt idx="175">
                  <c:v>6.3903024483917339E-2</c:v>
                </c:pt>
                <c:pt idx="176">
                  <c:v>7.0230676908305312E-2</c:v>
                </c:pt>
                <c:pt idx="177">
                  <c:v>7.1671627460393683E-2</c:v>
                </c:pt>
                <c:pt idx="178">
                  <c:v>7.5054728756600977E-2</c:v>
                </c:pt>
                <c:pt idx="179">
                  <c:v>8.2760681709073441E-2</c:v>
                </c:pt>
                <c:pt idx="180">
                  <c:v>8.4702832453192364E-2</c:v>
                </c:pt>
                <c:pt idx="181">
                  <c:v>8.2196831493038996E-2</c:v>
                </c:pt>
                <c:pt idx="182">
                  <c:v>8.2008881421027288E-2</c:v>
                </c:pt>
                <c:pt idx="183">
                  <c:v>8.3073931829092604E-2</c:v>
                </c:pt>
                <c:pt idx="184">
                  <c:v>9.0028084493518928E-2</c:v>
                </c:pt>
                <c:pt idx="185">
                  <c:v>9.2722035525683977E-2</c:v>
                </c:pt>
                <c:pt idx="186">
                  <c:v>8.783533365338439E-2</c:v>
                </c:pt>
                <c:pt idx="187">
                  <c:v>9.0403984637541984E-2</c:v>
                </c:pt>
                <c:pt idx="188">
                  <c:v>8.5454632741238518E-2</c:v>
                </c:pt>
                <c:pt idx="189">
                  <c:v>8.9902784445511474E-2</c:v>
                </c:pt>
                <c:pt idx="190">
                  <c:v>8.0066730676908379E-2</c:v>
                </c:pt>
                <c:pt idx="191">
                  <c:v>8.6269083053288551E-2</c:v>
                </c:pt>
                <c:pt idx="192">
                  <c:v>8.8273883821411367E-2</c:v>
                </c:pt>
                <c:pt idx="193">
                  <c:v>8.6582333173307699E-2</c:v>
                </c:pt>
                <c:pt idx="194">
                  <c:v>8.6018482957273282E-2</c:v>
                </c:pt>
                <c:pt idx="195">
                  <c:v>8.5579932789246305E-2</c:v>
                </c:pt>
                <c:pt idx="196">
                  <c:v>8.9276284205472775E-2</c:v>
                </c:pt>
                <c:pt idx="197">
                  <c:v>8.6206433029284643E-2</c:v>
                </c:pt>
                <c:pt idx="198">
                  <c:v>8.2510081613058173E-2</c:v>
                </c:pt>
                <c:pt idx="199">
                  <c:v>8.294863178108515E-2</c:v>
                </c:pt>
                <c:pt idx="200">
                  <c:v>8.8587133941430515E-2</c:v>
                </c:pt>
                <c:pt idx="201">
                  <c:v>9.8423187710033611E-2</c:v>
                </c:pt>
                <c:pt idx="202">
                  <c:v>9.6543686989918234E-2</c:v>
                </c:pt>
                <c:pt idx="203">
                  <c:v>8.7772683629380829E-2</c:v>
                </c:pt>
                <c:pt idx="204">
                  <c:v>8.6457033125299912E-2</c:v>
                </c:pt>
                <c:pt idx="205">
                  <c:v>8.6018482957273282E-2</c:v>
                </c:pt>
                <c:pt idx="206">
                  <c:v>8.7396783485357774E-2</c:v>
                </c:pt>
                <c:pt idx="207">
                  <c:v>8.0066730676908379E-2</c:v>
                </c:pt>
                <c:pt idx="208">
                  <c:v>8.1570331253000325E-2</c:v>
                </c:pt>
                <c:pt idx="209">
                  <c:v>9.14690350456073E-2</c:v>
                </c:pt>
                <c:pt idx="210">
                  <c:v>9.955088814210282E-2</c:v>
                </c:pt>
                <c:pt idx="211">
                  <c:v>0.10262073931829095</c:v>
                </c:pt>
                <c:pt idx="212">
                  <c:v>0.1018689390302448</c:v>
                </c:pt>
                <c:pt idx="213">
                  <c:v>0.1033098895823332</c:v>
                </c:pt>
                <c:pt idx="214">
                  <c:v>0.10600384061449823</c:v>
                </c:pt>
                <c:pt idx="215">
                  <c:v>0.10850984157465195</c:v>
                </c:pt>
                <c:pt idx="216">
                  <c:v>0.10656769083053304</c:v>
                </c:pt>
                <c:pt idx="217">
                  <c:v>0.10562794047047518</c:v>
                </c:pt>
                <c:pt idx="218">
                  <c:v>0.10481349015842549</c:v>
                </c:pt>
                <c:pt idx="219">
                  <c:v>0.10763274123859835</c:v>
                </c:pt>
                <c:pt idx="220">
                  <c:v>0.10857249159865585</c:v>
                </c:pt>
                <c:pt idx="221">
                  <c:v>0.11007609217474813</c:v>
                </c:pt>
                <c:pt idx="222">
                  <c:v>0.11070259241478647</c:v>
                </c:pt>
                <c:pt idx="223">
                  <c:v>0.1135844935189629</c:v>
                </c:pt>
                <c:pt idx="224">
                  <c:v>0.1151507441190591</c:v>
                </c:pt>
                <c:pt idx="225">
                  <c:v>0.11226884301488232</c:v>
                </c:pt>
                <c:pt idx="226">
                  <c:v>0.1113290926548248</c:v>
                </c:pt>
                <c:pt idx="227">
                  <c:v>0.11308329332693236</c:v>
                </c:pt>
                <c:pt idx="228">
                  <c:v>0.11759409505520887</c:v>
                </c:pt>
                <c:pt idx="229">
                  <c:v>0.11916034565530473</c:v>
                </c:pt>
                <c:pt idx="230">
                  <c:v>0.12197959673547759</c:v>
                </c:pt>
                <c:pt idx="231">
                  <c:v>0.12348319731156986</c:v>
                </c:pt>
                <c:pt idx="232">
                  <c:v>0.12091454632741228</c:v>
                </c:pt>
                <c:pt idx="233">
                  <c:v>0.12047599615938566</c:v>
                </c:pt>
                <c:pt idx="234">
                  <c:v>0.11997479596735477</c:v>
                </c:pt>
                <c:pt idx="235">
                  <c:v>0.11922299567930862</c:v>
                </c:pt>
                <c:pt idx="236">
                  <c:v>0.12335789726356208</c:v>
                </c:pt>
                <c:pt idx="237">
                  <c:v>0.12342054728756596</c:v>
                </c:pt>
                <c:pt idx="238">
                  <c:v>0.12116514642342789</c:v>
                </c:pt>
                <c:pt idx="239">
                  <c:v>0.12423499759961601</c:v>
                </c:pt>
                <c:pt idx="240">
                  <c:v>0.12605184829572749</c:v>
                </c:pt>
                <c:pt idx="241">
                  <c:v>0.13075060009601533</c:v>
                </c:pt>
                <c:pt idx="242">
                  <c:v>0.1291216994719156</c:v>
                </c:pt>
                <c:pt idx="243">
                  <c:v>0.12974819971195392</c:v>
                </c:pt>
                <c:pt idx="244">
                  <c:v>0.12849519923187727</c:v>
                </c:pt>
                <c:pt idx="245">
                  <c:v>0.1221675468074893</c:v>
                </c:pt>
                <c:pt idx="246">
                  <c:v>0.11897239558329337</c:v>
                </c:pt>
                <c:pt idx="247">
                  <c:v>0.12047599615938566</c:v>
                </c:pt>
                <c:pt idx="248">
                  <c:v>0.1231072971675468</c:v>
                </c:pt>
                <c:pt idx="249">
                  <c:v>0.12254344695151237</c:v>
                </c:pt>
                <c:pt idx="250">
                  <c:v>0.12135309649543924</c:v>
                </c:pt>
                <c:pt idx="251">
                  <c:v>0.11496279404704739</c:v>
                </c:pt>
                <c:pt idx="252">
                  <c:v>0.11552664426308215</c:v>
                </c:pt>
                <c:pt idx="253">
                  <c:v>0.11878444551128164</c:v>
                </c:pt>
                <c:pt idx="254">
                  <c:v>0.13369515122419601</c:v>
                </c:pt>
                <c:pt idx="255">
                  <c:v>0.13663970235237632</c:v>
                </c:pt>
                <c:pt idx="256">
                  <c:v>0.13576260201632273</c:v>
                </c:pt>
                <c:pt idx="257">
                  <c:v>0.13219155064810373</c:v>
                </c:pt>
                <c:pt idx="258">
                  <c:v>0.12893374939990387</c:v>
                </c:pt>
                <c:pt idx="259">
                  <c:v>0.12711689870379245</c:v>
                </c:pt>
                <c:pt idx="260">
                  <c:v>0.12811929908785419</c:v>
                </c:pt>
                <c:pt idx="261">
                  <c:v>0.12686629860777718</c:v>
                </c:pt>
                <c:pt idx="262">
                  <c:v>0.12649039846375409</c:v>
                </c:pt>
                <c:pt idx="263">
                  <c:v>0.12241814690350455</c:v>
                </c:pt>
                <c:pt idx="264">
                  <c:v>0.12442294767162738</c:v>
                </c:pt>
                <c:pt idx="265">
                  <c:v>0.12761809889582332</c:v>
                </c:pt>
                <c:pt idx="266">
                  <c:v>0.1325048007681229</c:v>
                </c:pt>
                <c:pt idx="267">
                  <c:v>0.13137710033605368</c:v>
                </c:pt>
                <c:pt idx="268">
                  <c:v>0.12893374939990387</c:v>
                </c:pt>
                <c:pt idx="269">
                  <c:v>0.12811929908785419</c:v>
                </c:pt>
                <c:pt idx="270">
                  <c:v>0.12717954872779633</c:v>
                </c:pt>
                <c:pt idx="271">
                  <c:v>0.12448559769563129</c:v>
                </c:pt>
                <c:pt idx="272">
                  <c:v>0.12298199711953899</c:v>
                </c:pt>
                <c:pt idx="273">
                  <c:v>0.12329524723955816</c:v>
                </c:pt>
                <c:pt idx="274">
                  <c:v>0.12210489678348538</c:v>
                </c:pt>
                <c:pt idx="275">
                  <c:v>0.12254344695151237</c:v>
                </c:pt>
                <c:pt idx="276">
                  <c:v>0.11984949591934696</c:v>
                </c:pt>
                <c:pt idx="277">
                  <c:v>0.11803264522323585</c:v>
                </c:pt>
                <c:pt idx="278">
                  <c:v>0.12367114738358123</c:v>
                </c:pt>
                <c:pt idx="279">
                  <c:v>0.12536269803168523</c:v>
                </c:pt>
                <c:pt idx="280">
                  <c:v>0.14522275564090242</c:v>
                </c:pt>
                <c:pt idx="281">
                  <c:v>0.15837926068170921</c:v>
                </c:pt>
                <c:pt idx="282">
                  <c:v>0.17855256841094588</c:v>
                </c:pt>
                <c:pt idx="283">
                  <c:v>0.1561865098415747</c:v>
                </c:pt>
                <c:pt idx="284">
                  <c:v>0.12623979836773883</c:v>
                </c:pt>
                <c:pt idx="285">
                  <c:v>9.4476236197791524E-2</c:v>
                </c:pt>
                <c:pt idx="286">
                  <c:v>9.0466634661545892E-2</c:v>
                </c:pt>
                <c:pt idx="287">
                  <c:v>0.11295799327892456</c:v>
                </c:pt>
                <c:pt idx="288">
                  <c:v>0.18575732117138744</c:v>
                </c:pt>
                <c:pt idx="289">
                  <c:v>0.28192510801728282</c:v>
                </c:pt>
                <c:pt idx="290">
                  <c:v>0.35434853576572245</c:v>
                </c:pt>
                <c:pt idx="291">
                  <c:v>0.38510969755160823</c:v>
                </c:pt>
                <c:pt idx="292">
                  <c:v>0.41380340854536724</c:v>
                </c:pt>
                <c:pt idx="293">
                  <c:v>0.42977916466634658</c:v>
                </c:pt>
                <c:pt idx="294">
                  <c:v>0.49336893903024492</c:v>
                </c:pt>
                <c:pt idx="295">
                  <c:v>0.54969131060969767</c:v>
                </c:pt>
                <c:pt idx="296">
                  <c:v>0.59436077772443585</c:v>
                </c:pt>
                <c:pt idx="297">
                  <c:v>0.60300648103696575</c:v>
                </c:pt>
                <c:pt idx="298">
                  <c:v>0.59448607777244356</c:v>
                </c:pt>
                <c:pt idx="299">
                  <c:v>0.61841838694191065</c:v>
                </c:pt>
                <c:pt idx="300">
                  <c:v>0.6838876620259241</c:v>
                </c:pt>
                <c:pt idx="301">
                  <c:v>0.79045535285645696</c:v>
                </c:pt>
                <c:pt idx="302">
                  <c:v>0.81914906385021602</c:v>
                </c:pt>
                <c:pt idx="303">
                  <c:v>0.80962626020163231</c:v>
                </c:pt>
                <c:pt idx="304">
                  <c:v>0.82040206433029272</c:v>
                </c:pt>
                <c:pt idx="305">
                  <c:v>0.86707633221315406</c:v>
                </c:pt>
                <c:pt idx="306">
                  <c:v>0.89639654344695152</c:v>
                </c:pt>
                <c:pt idx="307">
                  <c:v>0.97401992318770991</c:v>
                </c:pt>
                <c:pt idx="308">
                  <c:v>1.0775804128660582</c:v>
                </c:pt>
                <c:pt idx="309">
                  <c:v>1.1594013442150743</c:v>
                </c:pt>
                <c:pt idx="310">
                  <c:v>1.1409195871339413</c:v>
                </c:pt>
                <c:pt idx="311">
                  <c:v>1.0008341334613537</c:v>
                </c:pt>
                <c:pt idx="312">
                  <c:v>0.86350528084493505</c:v>
                </c:pt>
                <c:pt idx="313">
                  <c:v>0.8134479116658665</c:v>
                </c:pt>
                <c:pt idx="314">
                  <c:v>0.92465170427268351</c:v>
                </c:pt>
                <c:pt idx="315">
                  <c:v>0.79571795487277974</c:v>
                </c:pt>
                <c:pt idx="316">
                  <c:v>0.77980484877580403</c:v>
                </c:pt>
                <c:pt idx="317">
                  <c:v>0.84884517522803637</c:v>
                </c:pt>
                <c:pt idx="318">
                  <c:v>0.91494095055208824</c:v>
                </c:pt>
                <c:pt idx="319">
                  <c:v>0.88042078732597218</c:v>
                </c:pt>
                <c:pt idx="320">
                  <c:v>0.80580460873739801</c:v>
                </c:pt>
                <c:pt idx="321">
                  <c:v>0.7980360057609216</c:v>
                </c:pt>
                <c:pt idx="322">
                  <c:v>0.83656577052328374</c:v>
                </c:pt>
                <c:pt idx="323">
                  <c:v>0.84439702352376389</c:v>
                </c:pt>
                <c:pt idx="324">
                  <c:v>0.85348127700432053</c:v>
                </c:pt>
                <c:pt idx="325">
                  <c:v>0.8586185789726356</c:v>
                </c:pt>
                <c:pt idx="326">
                  <c:v>0.88417978876620251</c:v>
                </c:pt>
                <c:pt idx="327">
                  <c:v>0.81232021123379727</c:v>
                </c:pt>
                <c:pt idx="328">
                  <c:v>0.76044599135861735</c:v>
                </c:pt>
                <c:pt idx="329">
                  <c:v>0.7980360057609216</c:v>
                </c:pt>
                <c:pt idx="330">
                  <c:v>0.80530340854536731</c:v>
                </c:pt>
                <c:pt idx="331">
                  <c:v>0.80981421027364386</c:v>
                </c:pt>
                <c:pt idx="332">
                  <c:v>0.82773211713874228</c:v>
                </c:pt>
                <c:pt idx="333">
                  <c:v>0.81325996159385494</c:v>
                </c:pt>
                <c:pt idx="334">
                  <c:v>0.76808929428708594</c:v>
                </c:pt>
                <c:pt idx="335">
                  <c:v>0.73350648103696581</c:v>
                </c:pt>
                <c:pt idx="336">
                  <c:v>0.74547263562169941</c:v>
                </c:pt>
                <c:pt idx="337">
                  <c:v>0.72260537686029758</c:v>
                </c:pt>
                <c:pt idx="338">
                  <c:v>0.73100048007681229</c:v>
                </c:pt>
                <c:pt idx="339">
                  <c:v>0.71001272203552579</c:v>
                </c:pt>
                <c:pt idx="340">
                  <c:v>0.67336245799327887</c:v>
                </c:pt>
                <c:pt idx="341">
                  <c:v>0.6668468554968795</c:v>
                </c:pt>
                <c:pt idx="342">
                  <c:v>0.66246135381661064</c:v>
                </c:pt>
                <c:pt idx="343">
                  <c:v>0.65951680268843016</c:v>
                </c:pt>
                <c:pt idx="344">
                  <c:v>0.60776788286125794</c:v>
                </c:pt>
                <c:pt idx="345">
                  <c:v>0.49600024003840604</c:v>
                </c:pt>
                <c:pt idx="346">
                  <c:v>0.35848343734997595</c:v>
                </c:pt>
                <c:pt idx="347">
                  <c:v>0.37414594335093609</c:v>
                </c:pt>
                <c:pt idx="348">
                  <c:v>0.45884877580412858</c:v>
                </c:pt>
                <c:pt idx="349">
                  <c:v>0.45552832453192504</c:v>
                </c:pt>
                <c:pt idx="350">
                  <c:v>0.34689318290926546</c:v>
                </c:pt>
                <c:pt idx="351">
                  <c:v>0.500761641862698</c:v>
                </c:pt>
                <c:pt idx="352">
                  <c:v>0.5851512241958714</c:v>
                </c:pt>
                <c:pt idx="353">
                  <c:v>0.639092894863178</c:v>
                </c:pt>
                <c:pt idx="354">
                  <c:v>0.68094311089774351</c:v>
                </c:pt>
                <c:pt idx="355">
                  <c:v>0.79947695631301008</c:v>
                </c:pt>
                <c:pt idx="356">
                  <c:v>0.83149111857897251</c:v>
                </c:pt>
                <c:pt idx="357">
                  <c:v>0.75455688910225616</c:v>
                </c:pt>
                <c:pt idx="358">
                  <c:v>0.70644167066730668</c:v>
                </c:pt>
                <c:pt idx="359">
                  <c:v>0.69798391742678823</c:v>
                </c:pt>
                <c:pt idx="360">
                  <c:v>0.69052856457033129</c:v>
                </c:pt>
                <c:pt idx="361">
                  <c:v>0.70080316850696101</c:v>
                </c:pt>
                <c:pt idx="362">
                  <c:v>0.69792126740278426</c:v>
                </c:pt>
                <c:pt idx="363">
                  <c:v>0.79070595295247226</c:v>
                </c:pt>
                <c:pt idx="364">
                  <c:v>0.79628180508881408</c:v>
                </c:pt>
                <c:pt idx="365">
                  <c:v>0.77823859817570795</c:v>
                </c:pt>
                <c:pt idx="366">
                  <c:v>0.56817306769083042</c:v>
                </c:pt>
                <c:pt idx="367">
                  <c:v>0.59229332693230918</c:v>
                </c:pt>
                <c:pt idx="368">
                  <c:v>0.61215338454152657</c:v>
                </c:pt>
                <c:pt idx="369">
                  <c:v>0.66640830532885242</c:v>
                </c:pt>
                <c:pt idx="370">
                  <c:v>0.69146831493038874</c:v>
                </c:pt>
                <c:pt idx="371">
                  <c:v>0.62224003840614495</c:v>
                </c:pt>
                <c:pt idx="372">
                  <c:v>0.58521387421987514</c:v>
                </c:pt>
                <c:pt idx="373">
                  <c:v>0.63332909265482484</c:v>
                </c:pt>
                <c:pt idx="374">
                  <c:v>0.65600840134421501</c:v>
                </c:pt>
                <c:pt idx="375">
                  <c:v>0.63383029284685555</c:v>
                </c:pt>
                <c:pt idx="376">
                  <c:v>0.84088862217954863</c:v>
                </c:pt>
                <c:pt idx="377">
                  <c:v>1.0352289966394621</c:v>
                </c:pt>
                <c:pt idx="378">
                  <c:v>1.122124579932789</c:v>
                </c:pt>
                <c:pt idx="379">
                  <c:v>0.7817469995199231</c:v>
                </c:pt>
                <c:pt idx="380">
                  <c:v>0.61779188670187235</c:v>
                </c:pt>
                <c:pt idx="381">
                  <c:v>0.67123235717714835</c:v>
                </c:pt>
                <c:pt idx="382">
                  <c:v>0.66296255400864124</c:v>
                </c:pt>
                <c:pt idx="383">
                  <c:v>0.67167090734517509</c:v>
                </c:pt>
                <c:pt idx="384">
                  <c:v>0.55946471435429657</c:v>
                </c:pt>
                <c:pt idx="385">
                  <c:v>0.57243326932309169</c:v>
                </c:pt>
                <c:pt idx="386">
                  <c:v>0.59586437830052807</c:v>
                </c:pt>
                <c:pt idx="387">
                  <c:v>0.6548807009121459</c:v>
                </c:pt>
                <c:pt idx="388">
                  <c:v>0.61584973595775316</c:v>
                </c:pt>
                <c:pt idx="389">
                  <c:v>0.59210537686029763</c:v>
                </c:pt>
                <c:pt idx="390">
                  <c:v>0.61754128660585672</c:v>
                </c:pt>
                <c:pt idx="391">
                  <c:v>0.60689078252520401</c:v>
                </c:pt>
                <c:pt idx="392">
                  <c:v>0.67073115698511754</c:v>
                </c:pt>
                <c:pt idx="393">
                  <c:v>0.67116970715314439</c:v>
                </c:pt>
                <c:pt idx="394">
                  <c:v>0.70005136821891489</c:v>
                </c:pt>
                <c:pt idx="395">
                  <c:v>0.64397959673547756</c:v>
                </c:pt>
                <c:pt idx="396">
                  <c:v>0.52626020163226095</c:v>
                </c:pt>
                <c:pt idx="397">
                  <c:v>0.48516178588574177</c:v>
                </c:pt>
                <c:pt idx="398">
                  <c:v>0.45878612578012468</c:v>
                </c:pt>
                <c:pt idx="399">
                  <c:v>0.4160588094095054</c:v>
                </c:pt>
                <c:pt idx="400">
                  <c:v>0.41981781084973602</c:v>
                </c:pt>
                <c:pt idx="401">
                  <c:v>0.4349164666346616</c:v>
                </c:pt>
                <c:pt idx="402">
                  <c:v>0.43880076812289959</c:v>
                </c:pt>
                <c:pt idx="403">
                  <c:v>0.44500312049927992</c:v>
                </c:pt>
                <c:pt idx="404">
                  <c:v>0.46348487758041274</c:v>
                </c:pt>
                <c:pt idx="405">
                  <c:v>0.47801968314930388</c:v>
                </c:pt>
                <c:pt idx="406">
                  <c:v>0.45389942390782528</c:v>
                </c:pt>
                <c:pt idx="407">
                  <c:v>0.41762506000960142</c:v>
                </c:pt>
                <c:pt idx="408">
                  <c:v>0.42746111377820462</c:v>
                </c:pt>
                <c:pt idx="409">
                  <c:v>0.42545631301008158</c:v>
                </c:pt>
                <c:pt idx="410">
                  <c:v>0.41461785885741709</c:v>
                </c:pt>
                <c:pt idx="411">
                  <c:v>0.4879183869419107</c:v>
                </c:pt>
                <c:pt idx="412">
                  <c:v>0.52143614978396546</c:v>
                </c:pt>
                <c:pt idx="413">
                  <c:v>0.48879548727796451</c:v>
                </c:pt>
                <c:pt idx="414">
                  <c:v>0.42890206433029276</c:v>
                </c:pt>
                <c:pt idx="415">
                  <c:v>0.35597743638982238</c:v>
                </c:pt>
                <c:pt idx="416">
                  <c:v>0.31337542006721081</c:v>
                </c:pt>
                <c:pt idx="417">
                  <c:v>0.30479236677868454</c:v>
                </c:pt>
                <c:pt idx="418">
                  <c:v>0.29157321171387418</c:v>
                </c:pt>
                <c:pt idx="419">
                  <c:v>0.29996831493038884</c:v>
                </c:pt>
                <c:pt idx="420">
                  <c:v>0.29683581373019685</c:v>
                </c:pt>
                <c:pt idx="421">
                  <c:v>0.30015626500240045</c:v>
                </c:pt>
                <c:pt idx="422">
                  <c:v>0.2521036965914546</c:v>
                </c:pt>
                <c:pt idx="423">
                  <c:v>0.25241694671147374</c:v>
                </c:pt>
                <c:pt idx="424">
                  <c:v>0.25448439750360047</c:v>
                </c:pt>
                <c:pt idx="425">
                  <c:v>0.2530434469515121</c:v>
                </c:pt>
                <c:pt idx="426">
                  <c:v>0.253106096975516</c:v>
                </c:pt>
                <c:pt idx="427">
                  <c:v>0.25179044647143545</c:v>
                </c:pt>
                <c:pt idx="428">
                  <c:v>0.26024819971195384</c:v>
                </c:pt>
                <c:pt idx="429">
                  <c:v>0.25097599615938537</c:v>
                </c:pt>
                <c:pt idx="430">
                  <c:v>0.25279284685549686</c:v>
                </c:pt>
                <c:pt idx="431">
                  <c:v>0.25135189630340848</c:v>
                </c:pt>
                <c:pt idx="432">
                  <c:v>0.24734229476716282</c:v>
                </c:pt>
                <c:pt idx="433">
                  <c:v>0.25561209793566975</c:v>
                </c:pt>
                <c:pt idx="434">
                  <c:v>0.24872059529524732</c:v>
                </c:pt>
                <c:pt idx="435">
                  <c:v>0.25893254920787312</c:v>
                </c:pt>
                <c:pt idx="436">
                  <c:v>0.2599975996159386</c:v>
                </c:pt>
                <c:pt idx="437">
                  <c:v>0.37959649543927027</c:v>
                </c:pt>
                <c:pt idx="438">
                  <c:v>0.43303696591454632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46-4E58-BCD0-BFB019F88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232"/>
        <c:axId val="173985152"/>
      </c:scatterChart>
      <c:valAx>
        <c:axId val="173983232"/>
        <c:scaling>
          <c:orientation val="minMax"/>
          <c:max val="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(tsf)</a:t>
                </a:r>
              </a:p>
            </c:rich>
          </c:tx>
          <c:layout>
            <c:manualLayout>
              <c:xMode val="edge"/>
              <c:yMode val="edge"/>
              <c:x val="0.30681818181818182"/>
              <c:y val="1.3029315960912053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985152"/>
        <c:crosses val="autoZero"/>
        <c:crossBetween val="midCat"/>
      </c:valAx>
      <c:valAx>
        <c:axId val="173985152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83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0037560237231"/>
          <c:y val="7.4837349828280608E-2"/>
          <c:w val="0.8076953414037763"/>
          <c:h val="0.90238659503086183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'017C'!$S$14:$S$932</c:f>
              <c:numCache>
                <c:formatCode>0.0</c:formatCode>
                <c:ptCount val="919"/>
                <c:pt idx="0">
                  <c:v>1.6330080073055431</c:v>
                </c:pt>
                <c:pt idx="1">
                  <c:v>2.2008773331542755</c:v>
                </c:pt>
                <c:pt idx="2">
                  <c:v>2.8270683735496345</c:v>
                </c:pt>
                <c:pt idx="3">
                  <c:v>5.1445891357971636</c:v>
                </c:pt>
                <c:pt idx="4">
                  <c:v>4.0334069954877529</c:v>
                </c:pt>
                <c:pt idx="5">
                  <c:v>3.9597374613235918</c:v>
                </c:pt>
                <c:pt idx="6">
                  <c:v>5.0617109098624846</c:v>
                </c:pt>
                <c:pt idx="7">
                  <c:v>6.7223449924795871</c:v>
                </c:pt>
                <c:pt idx="8">
                  <c:v>6.1882408697894276</c:v>
                </c:pt>
                <c:pt idx="9">
                  <c:v>5.1906325946497631</c:v>
                </c:pt>
                <c:pt idx="10">
                  <c:v>3.6527810689729252</c:v>
                </c:pt>
                <c:pt idx="11">
                  <c:v>2.3604946571766221</c:v>
                </c:pt>
                <c:pt idx="12">
                  <c:v>2.8332075013966476</c:v>
                </c:pt>
                <c:pt idx="13">
                  <c:v>4.4539372530081653</c:v>
                </c:pt>
                <c:pt idx="14">
                  <c:v>2.3390077097120749</c:v>
                </c:pt>
                <c:pt idx="15">
                  <c:v>4.6810849833476578</c:v>
                </c:pt>
                <c:pt idx="16">
                  <c:v>4.8407023073700044</c:v>
                </c:pt>
                <c:pt idx="17">
                  <c:v>4.8499109991405236</c:v>
                </c:pt>
                <c:pt idx="18">
                  <c:v>4.8161457959819503</c:v>
                </c:pt>
                <c:pt idx="19">
                  <c:v>4.8314936155994852</c:v>
                </c:pt>
                <c:pt idx="20">
                  <c:v>5.0525022180919628</c:v>
                </c:pt>
                <c:pt idx="21">
                  <c:v>5.0739891655565099</c:v>
                </c:pt>
                <c:pt idx="22">
                  <c:v>5.098545676944565</c:v>
                </c:pt>
                <c:pt idx="23">
                  <c:v>5.1108239326385903</c:v>
                </c:pt>
                <c:pt idx="24">
                  <c:v>5.2827195123549622</c:v>
                </c:pt>
                <c:pt idx="25">
                  <c:v>5.5866063407821223</c:v>
                </c:pt>
                <c:pt idx="26">
                  <c:v>5.7247367173399235</c:v>
                </c:pt>
                <c:pt idx="27">
                  <c:v>5.7492932287279759</c:v>
                </c:pt>
                <c:pt idx="28">
                  <c:v>5.7769193040395352</c:v>
                </c:pt>
                <c:pt idx="29">
                  <c:v>5.8935627331327884</c:v>
                </c:pt>
                <c:pt idx="30">
                  <c:v>5.9058409888268146</c:v>
                </c:pt>
                <c:pt idx="31">
                  <c:v>5.9303975002148688</c:v>
                </c:pt>
                <c:pt idx="32">
                  <c:v>5.9488148837559072</c:v>
                </c:pt>
                <c:pt idx="33">
                  <c:v>5.9580235755264281</c:v>
                </c:pt>
                <c:pt idx="34">
                  <c:v>6.2066582533304677</c:v>
                </c:pt>
                <c:pt idx="35">
                  <c:v>6.3417190659647611</c:v>
                </c:pt>
                <c:pt idx="36">
                  <c:v>6.4645016229050274</c:v>
                </c:pt>
                <c:pt idx="37">
                  <c:v>6.7438319399441333</c:v>
                </c:pt>
                <c:pt idx="38">
                  <c:v>7.0661361519123345</c:v>
                </c:pt>
                <c:pt idx="39">
                  <c:v>7.0692057158358397</c:v>
                </c:pt>
                <c:pt idx="40">
                  <c:v>7.0753448436828528</c:v>
                </c:pt>
                <c:pt idx="41">
                  <c:v>7.1029709189944121</c:v>
                </c:pt>
                <c:pt idx="42">
                  <c:v>7.1029709189944121</c:v>
                </c:pt>
                <c:pt idx="43">
                  <c:v>7.1029709189944121</c:v>
                </c:pt>
                <c:pt idx="44">
                  <c:v>7.1183187386119462</c:v>
                </c:pt>
                <c:pt idx="45">
                  <c:v>7.1305969943059715</c:v>
                </c:pt>
                <c:pt idx="46">
                  <c:v>7.1367361221529872</c:v>
                </c:pt>
                <c:pt idx="47">
                  <c:v>7.1428752500000003</c:v>
                </c:pt>
                <c:pt idx="48">
                  <c:v>7.1459448139235056</c:v>
                </c:pt>
                <c:pt idx="49">
                  <c:v>7.1551535056940256</c:v>
                </c:pt>
                <c:pt idx="50">
                  <c:v>7.2994230100988391</c:v>
                </c:pt>
                <c:pt idx="51">
                  <c:v>7.3086317018693592</c:v>
                </c:pt>
                <c:pt idx="52">
                  <c:v>7.3117012657928653</c:v>
                </c:pt>
                <c:pt idx="53">
                  <c:v>7.3178403936398784</c:v>
                </c:pt>
                <c:pt idx="54">
                  <c:v>7.3270490854103985</c:v>
                </c:pt>
                <c:pt idx="55">
                  <c:v>7.3270490854103985</c:v>
                </c:pt>
                <c:pt idx="56">
                  <c:v>7.3301186493339063</c:v>
                </c:pt>
                <c:pt idx="57">
                  <c:v>7.3301186493339063</c:v>
                </c:pt>
                <c:pt idx="58">
                  <c:v>7.3270490854103985</c:v>
                </c:pt>
                <c:pt idx="59">
                  <c:v>7.3362577771809194</c:v>
                </c:pt>
                <c:pt idx="60">
                  <c:v>7.3362577771809194</c:v>
                </c:pt>
                <c:pt idx="61">
                  <c:v>7.3423969050279334</c:v>
                </c:pt>
                <c:pt idx="62">
                  <c:v>7.3485360328749465</c:v>
                </c:pt>
                <c:pt idx="63">
                  <c:v>7.3485360328749465</c:v>
                </c:pt>
                <c:pt idx="64">
                  <c:v>7.3516055967984526</c:v>
                </c:pt>
                <c:pt idx="65">
                  <c:v>7.3546751607219596</c:v>
                </c:pt>
                <c:pt idx="66">
                  <c:v>7.3546751607219596</c:v>
                </c:pt>
                <c:pt idx="67">
                  <c:v>7.3546751607219596</c:v>
                </c:pt>
                <c:pt idx="68">
                  <c:v>7.366953416415984</c:v>
                </c:pt>
                <c:pt idx="69">
                  <c:v>7.4222055670391045</c:v>
                </c:pt>
                <c:pt idx="70">
                  <c:v>7.4222055670391045</c:v>
                </c:pt>
                <c:pt idx="71">
                  <c:v>7.4191360031155993</c:v>
                </c:pt>
                <c:pt idx="72">
                  <c:v>7.4252751309626133</c:v>
                </c:pt>
                <c:pt idx="73">
                  <c:v>7.4252751309626133</c:v>
                </c:pt>
                <c:pt idx="74">
                  <c:v>7.4467620784271595</c:v>
                </c:pt>
                <c:pt idx="75">
                  <c:v>7.4682490258917049</c:v>
                </c:pt>
                <c:pt idx="76">
                  <c:v>7.4743881537387198</c:v>
                </c:pt>
                <c:pt idx="77">
                  <c:v>7.4559707701976805</c:v>
                </c:pt>
                <c:pt idx="78">
                  <c:v>7.4529012062741726</c:v>
                </c:pt>
                <c:pt idx="79">
                  <c:v>7.5020142290502791</c:v>
                </c:pt>
                <c:pt idx="80">
                  <c:v>7.5020142290502791</c:v>
                </c:pt>
                <c:pt idx="81">
                  <c:v>7.5235011765148254</c:v>
                </c:pt>
                <c:pt idx="82">
                  <c:v>7.5603359435969066</c:v>
                </c:pt>
                <c:pt idx="83">
                  <c:v>7.5787533271379459</c:v>
                </c:pt>
                <c:pt idx="84">
                  <c:v>7.7199532676192533</c:v>
                </c:pt>
                <c:pt idx="85">
                  <c:v>7.7076750119252253</c:v>
                </c:pt>
                <c:pt idx="86">
                  <c:v>7.7874836739363982</c:v>
                </c:pt>
                <c:pt idx="87">
                  <c:v>7.7844141100128912</c:v>
                </c:pt>
                <c:pt idx="88">
                  <c:v>7.7905532378599061</c:v>
                </c:pt>
                <c:pt idx="89">
                  <c:v>7.7905532378599061</c:v>
                </c:pt>
                <c:pt idx="90">
                  <c:v>7.7936228017834113</c:v>
                </c:pt>
                <c:pt idx="91">
                  <c:v>7.8550140802535449</c:v>
                </c:pt>
                <c:pt idx="92">
                  <c:v>7.870361899871078</c:v>
                </c:pt>
                <c:pt idx="93">
                  <c:v>7.8765010277180911</c:v>
                </c:pt>
                <c:pt idx="94">
                  <c:v>7.9194749226471837</c:v>
                </c:pt>
                <c:pt idx="95">
                  <c:v>7.9409618701117326</c:v>
                </c:pt>
                <c:pt idx="96">
                  <c:v>7.9348227422647186</c:v>
                </c:pt>
                <c:pt idx="97">
                  <c:v>7.8979879751826374</c:v>
                </c:pt>
                <c:pt idx="98">
                  <c:v>7.8949184112591322</c:v>
                </c:pt>
                <c:pt idx="99">
                  <c:v>7.9225444865706933</c:v>
                </c:pt>
                <c:pt idx="100">
                  <c:v>8.2264313149978499</c:v>
                </c:pt>
                <c:pt idx="101">
                  <c:v>8.2847530295444773</c:v>
                </c:pt>
                <c:pt idx="102">
                  <c:v>8.2970312852385035</c:v>
                </c:pt>
                <c:pt idx="103">
                  <c:v>8.3031704130855175</c:v>
                </c:pt>
                <c:pt idx="104">
                  <c:v>8.3062399770090227</c:v>
                </c:pt>
                <c:pt idx="105">
                  <c:v>8.3307964883970769</c:v>
                </c:pt>
                <c:pt idx="106">
                  <c:v>8.3307964883970769</c:v>
                </c:pt>
                <c:pt idx="107">
                  <c:v>8.3246573605500647</c:v>
                </c:pt>
                <c:pt idx="108">
                  <c:v>8.3123791048560385</c:v>
                </c:pt>
                <c:pt idx="109">
                  <c:v>8.3031704130855175</c:v>
                </c:pt>
                <c:pt idx="110">
                  <c:v>8.3001008491620123</c:v>
                </c:pt>
                <c:pt idx="111">
                  <c:v>8.3001008491620123</c:v>
                </c:pt>
                <c:pt idx="112">
                  <c:v>8.3123791048560385</c:v>
                </c:pt>
                <c:pt idx="113">
                  <c:v>8.3614921276321414</c:v>
                </c:pt>
                <c:pt idx="114">
                  <c:v>8.4198138421787707</c:v>
                </c:pt>
                <c:pt idx="115">
                  <c:v>8.4689268649548772</c:v>
                </c:pt>
                <c:pt idx="116">
                  <c:v>8.5057616320369593</c:v>
                </c:pt>
                <c:pt idx="117">
                  <c:v>8.9815440401804878</c:v>
                </c:pt>
                <c:pt idx="118">
                  <c:v>9.0275874990330909</c:v>
                </c:pt>
                <c:pt idx="119">
                  <c:v>9.0736309578856886</c:v>
                </c:pt>
                <c:pt idx="120">
                  <c:v>9.1196744167382864</c:v>
                </c:pt>
                <c:pt idx="121">
                  <c:v>9.1872048230554348</c:v>
                </c:pt>
                <c:pt idx="122">
                  <c:v>9.2393874097550484</c:v>
                </c:pt>
                <c:pt idx="123">
                  <c:v>9.2823613046841409</c:v>
                </c:pt>
                <c:pt idx="124">
                  <c:v>9.309987379995702</c:v>
                </c:pt>
                <c:pt idx="125">
                  <c:v>9.3468221470777841</c:v>
                </c:pt>
                <c:pt idx="126">
                  <c:v>9.3744482223893417</c:v>
                </c:pt>
                <c:pt idx="127">
                  <c:v>9.4204916812419413</c:v>
                </c:pt>
                <c:pt idx="128">
                  <c:v>9.4818829597120757</c:v>
                </c:pt>
                <c:pt idx="129">
                  <c:v>9.5463438021057136</c:v>
                </c:pt>
                <c:pt idx="130">
                  <c:v>9.6077350805758464</c:v>
                </c:pt>
                <c:pt idx="131">
                  <c:v>9.6568481033519546</c:v>
                </c:pt>
                <c:pt idx="132">
                  <c:v>9.7090306900515699</c:v>
                </c:pt>
                <c:pt idx="133">
                  <c:v>9.7642828406746904</c:v>
                </c:pt>
                <c:pt idx="134">
                  <c:v>9.8103262995272882</c:v>
                </c:pt>
                <c:pt idx="135">
                  <c:v>9.8686480140739157</c:v>
                </c:pt>
                <c:pt idx="136">
                  <c:v>9.9300392925440484</c:v>
                </c:pt>
                <c:pt idx="137">
                  <c:v>10.154117458960032</c:v>
                </c:pt>
                <c:pt idx="138">
                  <c:v>10.215508737430167</c:v>
                </c:pt>
                <c:pt idx="139">
                  <c:v>10.273830451976792</c:v>
                </c:pt>
                <c:pt idx="140">
                  <c:v>10.329082602599915</c:v>
                </c:pt>
                <c:pt idx="141">
                  <c:v>10.390473881070049</c:v>
                </c:pt>
                <c:pt idx="142">
                  <c:v>10.448795595616675</c:v>
                </c:pt>
                <c:pt idx="143">
                  <c:v>10.497908618392778</c:v>
                </c:pt>
                <c:pt idx="144">
                  <c:v>10.553160769015898</c:v>
                </c:pt>
                <c:pt idx="145">
                  <c:v>10.605343355715512</c:v>
                </c:pt>
                <c:pt idx="146">
                  <c:v>10.6912911455737</c:v>
                </c:pt>
                <c:pt idx="147">
                  <c:v>10.75575198796734</c:v>
                </c:pt>
                <c:pt idx="148">
                  <c:v>10.807934574666954</c:v>
                </c:pt>
                <c:pt idx="149">
                  <c:v>10.869325853137084</c:v>
                </c:pt>
                <c:pt idx="150">
                  <c:v>10.912299748066179</c:v>
                </c:pt>
                <c:pt idx="151">
                  <c:v>10.973691026536311</c:v>
                </c:pt>
                <c:pt idx="152">
                  <c:v>11.022804049312418</c:v>
                </c:pt>
                <c:pt idx="153">
                  <c:v>11.068847508165019</c:v>
                </c:pt>
                <c:pt idx="154">
                  <c:v>11.124099658788138</c:v>
                </c:pt>
                <c:pt idx="155">
                  <c:v>11.173212681564246</c:v>
                </c:pt>
                <c:pt idx="156">
                  <c:v>11.219256140416846</c:v>
                </c:pt>
                <c:pt idx="157">
                  <c:v>11.949812354211433</c:v>
                </c:pt>
                <c:pt idx="158">
                  <c:v>12.020412324452085</c:v>
                </c:pt>
                <c:pt idx="159">
                  <c:v>12.08180360292222</c:v>
                </c:pt>
                <c:pt idx="160">
                  <c:v>12.149334009239364</c:v>
                </c:pt>
                <c:pt idx="161">
                  <c:v>12.216864415556511</c:v>
                </c:pt>
                <c:pt idx="162">
                  <c:v>12.27825569402664</c:v>
                </c:pt>
                <c:pt idx="163">
                  <c:v>12.345786100343792</c:v>
                </c:pt>
                <c:pt idx="164">
                  <c:v>12.404107814890416</c:v>
                </c:pt>
                <c:pt idx="165">
                  <c:v>12.46242952943704</c:v>
                </c:pt>
                <c:pt idx="166">
                  <c:v>12.520751243983671</c:v>
                </c:pt>
                <c:pt idx="167">
                  <c:v>12.585212086377307</c:v>
                </c:pt>
                <c:pt idx="168">
                  <c:v>12.646603364847444</c:v>
                </c:pt>
                <c:pt idx="169">
                  <c:v>12.717203335088094</c:v>
                </c:pt>
                <c:pt idx="170">
                  <c:v>12.775525049634723</c:v>
                </c:pt>
                <c:pt idx="171">
                  <c:v>12.846125019875375</c:v>
                </c:pt>
                <c:pt idx="172">
                  <c:v>12.932072809733562</c:v>
                </c:pt>
                <c:pt idx="173">
                  <c:v>13.005742343897719</c:v>
                </c:pt>
                <c:pt idx="174">
                  <c:v>13.088620569832402</c:v>
                </c:pt>
                <c:pt idx="175">
                  <c:v>13.168429231843572</c:v>
                </c:pt>
                <c:pt idx="176">
                  <c:v>13.251307457778253</c:v>
                </c:pt>
                <c:pt idx="177">
                  <c:v>13.803828964009455</c:v>
                </c:pt>
                <c:pt idx="178">
                  <c:v>13.895915881714652</c:v>
                </c:pt>
                <c:pt idx="179">
                  <c:v>13.988002799419853</c:v>
                </c:pt>
                <c:pt idx="180">
                  <c:v>14.067811461431026</c:v>
                </c:pt>
                <c:pt idx="181">
                  <c:v>14.175246198753758</c:v>
                </c:pt>
                <c:pt idx="182">
                  <c:v>14.255054860764933</c:v>
                </c:pt>
                <c:pt idx="183">
                  <c:v>14.344072214546623</c:v>
                </c:pt>
                <c:pt idx="184">
                  <c:v>14.436159132251827</c:v>
                </c:pt>
                <c:pt idx="185">
                  <c:v>14.53131561388053</c:v>
                </c:pt>
                <c:pt idx="186">
                  <c:v>14.617263403738718</c:v>
                </c:pt>
                <c:pt idx="187">
                  <c:v>14.709350321443916</c:v>
                </c:pt>
                <c:pt idx="188">
                  <c:v>14.80757636699613</c:v>
                </c:pt>
                <c:pt idx="189">
                  <c:v>14.905802412548342</c:v>
                </c:pt>
                <c:pt idx="190">
                  <c:v>15.010167585947572</c:v>
                </c:pt>
                <c:pt idx="191">
                  <c:v>15.111463195423289</c:v>
                </c:pt>
                <c:pt idx="192">
                  <c:v>15.206619677051998</c:v>
                </c:pt>
                <c:pt idx="193">
                  <c:v>15.304845722604211</c:v>
                </c:pt>
                <c:pt idx="194">
                  <c:v>15.393863076385905</c:v>
                </c:pt>
                <c:pt idx="195">
                  <c:v>15.473671738397076</c:v>
                </c:pt>
                <c:pt idx="196">
                  <c:v>17.069844978620537</c:v>
                </c:pt>
                <c:pt idx="197">
                  <c:v>17.171140588096257</c:v>
                </c:pt>
                <c:pt idx="198">
                  <c:v>17.26322750580146</c:v>
                </c:pt>
                <c:pt idx="199">
                  <c:v>17.36452311527718</c:v>
                </c:pt>
                <c:pt idx="200">
                  <c:v>17.459679596905886</c:v>
                </c:pt>
                <c:pt idx="201">
                  <c:v>17.56711433422862</c:v>
                </c:pt>
                <c:pt idx="202">
                  <c:v>17.656131688010312</c:v>
                </c:pt>
                <c:pt idx="203">
                  <c:v>17.757427297486029</c:v>
                </c:pt>
                <c:pt idx="204">
                  <c:v>17.843375087344221</c:v>
                </c:pt>
                <c:pt idx="205">
                  <c:v>17.956948952513965</c:v>
                </c:pt>
                <c:pt idx="206">
                  <c:v>18.049035870219161</c:v>
                </c:pt>
                <c:pt idx="207">
                  <c:v>18.153401043618388</c:v>
                </c:pt>
                <c:pt idx="208">
                  <c:v>18.242418397400087</c:v>
                </c:pt>
                <c:pt idx="209">
                  <c:v>18.362131390416849</c:v>
                </c:pt>
                <c:pt idx="210">
                  <c:v>18.472635691663086</c:v>
                </c:pt>
                <c:pt idx="211">
                  <c:v>18.592348684679845</c:v>
                </c:pt>
                <c:pt idx="212">
                  <c:v>18.702852985926086</c:v>
                </c:pt>
                <c:pt idx="213">
                  <c:v>18.819496415019337</c:v>
                </c:pt>
                <c:pt idx="214">
                  <c:v>18.923861588418561</c:v>
                </c:pt>
                <c:pt idx="215">
                  <c:v>19.043574581435323</c:v>
                </c:pt>
                <c:pt idx="216">
                  <c:v>20.823921657069182</c:v>
                </c:pt>
                <c:pt idx="217">
                  <c:v>20.955912905779972</c:v>
                </c:pt>
                <c:pt idx="218">
                  <c:v>21.087904154490758</c:v>
                </c:pt>
                <c:pt idx="219">
                  <c:v>21.20761714750752</c:v>
                </c:pt>
                <c:pt idx="220">
                  <c:v>21.327330140524278</c:v>
                </c:pt>
                <c:pt idx="221">
                  <c:v>21.434764877847012</c:v>
                </c:pt>
                <c:pt idx="222">
                  <c:v>21.554477870863771</c:v>
                </c:pt>
                <c:pt idx="223">
                  <c:v>21.674190863880529</c:v>
                </c:pt>
                <c:pt idx="224">
                  <c:v>21.793903856897291</c:v>
                </c:pt>
                <c:pt idx="225">
                  <c:v>21.910547285990546</c:v>
                </c:pt>
                <c:pt idx="226">
                  <c:v>22.036399406854315</c:v>
                </c:pt>
                <c:pt idx="227">
                  <c:v>22.15918196379458</c:v>
                </c:pt>
                <c:pt idx="228">
                  <c:v>22.294242776428877</c:v>
                </c:pt>
                <c:pt idx="229">
                  <c:v>22.438512280833692</c:v>
                </c:pt>
                <c:pt idx="230">
                  <c:v>22.58892091308552</c:v>
                </c:pt>
                <c:pt idx="231">
                  <c:v>22.739329545337341</c:v>
                </c:pt>
                <c:pt idx="232">
                  <c:v>22.886668613665663</c:v>
                </c:pt>
                <c:pt idx="233">
                  <c:v>23.043216373764501</c:v>
                </c:pt>
                <c:pt idx="234">
                  <c:v>23.208972825633861</c:v>
                </c:pt>
                <c:pt idx="235">
                  <c:v>23.368590149656207</c:v>
                </c:pt>
                <c:pt idx="236">
                  <c:v>24.093007235603775</c:v>
                </c:pt>
                <c:pt idx="237">
                  <c:v>24.298668018478725</c:v>
                </c:pt>
                <c:pt idx="238">
                  <c:v>24.501259237430169</c:v>
                </c:pt>
                <c:pt idx="239">
                  <c:v>24.709989584228619</c:v>
                </c:pt>
                <c:pt idx="240">
                  <c:v>24.897232983562528</c:v>
                </c:pt>
                <c:pt idx="241">
                  <c:v>25.090615510743444</c:v>
                </c:pt>
                <c:pt idx="242">
                  <c:v>25.28706760184787</c:v>
                </c:pt>
                <c:pt idx="243">
                  <c:v>25.465102309411257</c:v>
                </c:pt>
                <c:pt idx="244">
                  <c:v>25.652345708745159</c:v>
                </c:pt>
                <c:pt idx="245">
                  <c:v>25.818102160614522</c:v>
                </c:pt>
                <c:pt idx="246">
                  <c:v>25.980789048560375</c:v>
                </c:pt>
                <c:pt idx="247">
                  <c:v>26.149615064353245</c:v>
                </c:pt>
                <c:pt idx="248">
                  <c:v>26.312301952299094</c:v>
                </c:pt>
                <c:pt idx="249">
                  <c:v>26.487267095938972</c:v>
                </c:pt>
                <c:pt idx="250">
                  <c:v>26.656093111731842</c:v>
                </c:pt>
                <c:pt idx="251">
                  <c:v>26.831058255371723</c:v>
                </c:pt>
                <c:pt idx="252">
                  <c:v>27.002953835088093</c:v>
                </c:pt>
                <c:pt idx="253">
                  <c:v>27.184058106574987</c:v>
                </c:pt>
                <c:pt idx="254">
                  <c:v>27.362092814138375</c:v>
                </c:pt>
                <c:pt idx="255">
                  <c:v>27.533988393854749</c:v>
                </c:pt>
                <c:pt idx="256">
                  <c:v>28.945987798667812</c:v>
                </c:pt>
                <c:pt idx="257">
                  <c:v>29.139370325848731</c:v>
                </c:pt>
                <c:pt idx="258">
                  <c:v>29.326613725182636</c:v>
                </c:pt>
                <c:pt idx="259">
                  <c:v>29.541483199828104</c:v>
                </c:pt>
                <c:pt idx="260">
                  <c:v>29.741004854856033</c:v>
                </c:pt>
                <c:pt idx="261">
                  <c:v>29.943596073807473</c:v>
                </c:pt>
                <c:pt idx="262">
                  <c:v>30.133909037064889</c:v>
                </c:pt>
                <c:pt idx="263">
                  <c:v>30.327291564245805</c:v>
                </c:pt>
                <c:pt idx="264">
                  <c:v>30.542161038891269</c:v>
                </c:pt>
                <c:pt idx="265">
                  <c:v>30.729404438225174</c:v>
                </c:pt>
                <c:pt idx="266">
                  <c:v>30.919717401482593</c:v>
                </c:pt>
                <c:pt idx="267">
                  <c:v>31.106960800816502</c:v>
                </c:pt>
                <c:pt idx="268">
                  <c:v>31.288065072303393</c:v>
                </c:pt>
                <c:pt idx="269">
                  <c:v>31.487586727331323</c:v>
                </c:pt>
                <c:pt idx="270">
                  <c:v>31.687108382359259</c:v>
                </c:pt>
                <c:pt idx="271">
                  <c:v>31.871282217769654</c:v>
                </c:pt>
                <c:pt idx="272">
                  <c:v>32.083082128491618</c:v>
                </c:pt>
                <c:pt idx="273">
                  <c:v>32.282603783519548</c:v>
                </c:pt>
                <c:pt idx="274">
                  <c:v>32.497473258165016</c:v>
                </c:pt>
                <c:pt idx="275">
                  <c:v>32.715412296733994</c:v>
                </c:pt>
                <c:pt idx="276">
                  <c:v>33.553403247851307</c:v>
                </c:pt>
                <c:pt idx="277">
                  <c:v>33.811246617425873</c:v>
                </c:pt>
                <c:pt idx="278">
                  <c:v>34.029185655994837</c:v>
                </c:pt>
                <c:pt idx="279">
                  <c:v>34.247124694563816</c:v>
                </c:pt>
                <c:pt idx="280">
                  <c:v>34.434368093897724</c:v>
                </c:pt>
                <c:pt idx="281">
                  <c:v>34.670724516007731</c:v>
                </c:pt>
                <c:pt idx="282">
                  <c:v>34.805785328642024</c:v>
                </c:pt>
                <c:pt idx="283">
                  <c:v>34.664585388160724</c:v>
                </c:pt>
                <c:pt idx="284">
                  <c:v>34.805785328642024</c:v>
                </c:pt>
                <c:pt idx="285">
                  <c:v>34.950054833046835</c:v>
                </c:pt>
                <c:pt idx="286">
                  <c:v>35.183341691233352</c:v>
                </c:pt>
                <c:pt idx="287">
                  <c:v>35.459602444348945</c:v>
                </c:pt>
                <c:pt idx="288">
                  <c:v>35.883202265792868</c:v>
                </c:pt>
                <c:pt idx="289">
                  <c:v>36.392749877094971</c:v>
                </c:pt>
                <c:pt idx="290">
                  <c:v>36.75188885614525</c:v>
                </c:pt>
                <c:pt idx="291">
                  <c:v>37.414914663622689</c:v>
                </c:pt>
                <c:pt idx="292">
                  <c:v>38.071801343253114</c:v>
                </c:pt>
                <c:pt idx="293">
                  <c:v>38.851470579823804</c:v>
                </c:pt>
                <c:pt idx="294">
                  <c:v>39.514496387301236</c:v>
                </c:pt>
                <c:pt idx="295">
                  <c:v>40.294165623871933</c:v>
                </c:pt>
                <c:pt idx="296">
                  <c:v>43.075190538568975</c:v>
                </c:pt>
                <c:pt idx="297">
                  <c:v>43.919320617533302</c:v>
                </c:pt>
                <c:pt idx="298">
                  <c:v>45.533911241297808</c:v>
                </c:pt>
                <c:pt idx="299">
                  <c:v>46.844615036635155</c:v>
                </c:pt>
                <c:pt idx="300">
                  <c:v>48.85517940653201</c:v>
                </c:pt>
                <c:pt idx="301">
                  <c:v>49.702379049419854</c:v>
                </c:pt>
                <c:pt idx="302">
                  <c:v>51.82037815663945</c:v>
                </c:pt>
                <c:pt idx="303">
                  <c:v>52.501821347657923</c:v>
                </c:pt>
                <c:pt idx="304">
                  <c:v>55.067976787709497</c:v>
                </c:pt>
                <c:pt idx="305">
                  <c:v>55.835367768586167</c:v>
                </c:pt>
                <c:pt idx="306">
                  <c:v>58.244975448538895</c:v>
                </c:pt>
                <c:pt idx="307">
                  <c:v>59.54954011602922</c:v>
                </c:pt>
                <c:pt idx="308">
                  <c:v>60.553287519015896</c:v>
                </c:pt>
                <c:pt idx="309">
                  <c:v>60.525661443704344</c:v>
                </c:pt>
                <c:pt idx="310">
                  <c:v>60.157313772883533</c:v>
                </c:pt>
                <c:pt idx="311">
                  <c:v>59.831939996991835</c:v>
                </c:pt>
                <c:pt idx="312">
                  <c:v>59.853426944456373</c:v>
                </c:pt>
                <c:pt idx="313">
                  <c:v>60.335348480446925</c:v>
                </c:pt>
                <c:pt idx="314">
                  <c:v>60.375252811452512</c:v>
                </c:pt>
                <c:pt idx="315">
                  <c:v>60.746670046196819</c:v>
                </c:pt>
                <c:pt idx="316">
                  <c:v>62.803277874946275</c:v>
                </c:pt>
                <c:pt idx="317">
                  <c:v>63.033495169209282</c:v>
                </c:pt>
                <c:pt idx="318">
                  <c:v>62.98745171035668</c:v>
                </c:pt>
                <c:pt idx="319">
                  <c:v>63.05498211667382</c:v>
                </c:pt>
                <c:pt idx="320">
                  <c:v>63.039634297056296</c:v>
                </c:pt>
                <c:pt idx="321">
                  <c:v>63.263712463472274</c:v>
                </c:pt>
                <c:pt idx="322">
                  <c:v>63.346590689406952</c:v>
                </c:pt>
                <c:pt idx="323">
                  <c:v>63.659686209604637</c:v>
                </c:pt>
                <c:pt idx="324">
                  <c:v>63.263712463472274</c:v>
                </c:pt>
                <c:pt idx="325">
                  <c:v>63.632060134293077</c:v>
                </c:pt>
                <c:pt idx="326">
                  <c:v>63.53076452481735</c:v>
                </c:pt>
                <c:pt idx="327">
                  <c:v>63.635129698216581</c:v>
                </c:pt>
                <c:pt idx="328">
                  <c:v>63.721077488074762</c:v>
                </c:pt>
                <c:pt idx="329">
                  <c:v>63.742564435539308</c:v>
                </c:pt>
                <c:pt idx="330">
                  <c:v>63.779399202621399</c:v>
                </c:pt>
                <c:pt idx="331">
                  <c:v>63.877625248173622</c:v>
                </c:pt>
                <c:pt idx="332">
                  <c:v>64.083286031048544</c:v>
                </c:pt>
                <c:pt idx="333">
                  <c:v>64.147746873442202</c:v>
                </c:pt>
                <c:pt idx="334">
                  <c:v>64.325781581005586</c:v>
                </c:pt>
                <c:pt idx="335">
                  <c:v>65.522911511173177</c:v>
                </c:pt>
                <c:pt idx="336">
                  <c:v>65.737780985818659</c:v>
                </c:pt>
                <c:pt idx="337">
                  <c:v>65.707085346583568</c:v>
                </c:pt>
                <c:pt idx="338">
                  <c:v>65.848285287064868</c:v>
                </c:pt>
                <c:pt idx="339">
                  <c:v>65.952650460464113</c:v>
                </c:pt>
                <c:pt idx="340">
                  <c:v>66.830545742587006</c:v>
                </c:pt>
                <c:pt idx="341">
                  <c:v>68.653866713149981</c:v>
                </c:pt>
                <c:pt idx="342">
                  <c:v>69.132718685217029</c:v>
                </c:pt>
                <c:pt idx="343">
                  <c:v>69.657614116136656</c:v>
                </c:pt>
                <c:pt idx="344">
                  <c:v>69.884761846476138</c:v>
                </c:pt>
                <c:pt idx="345">
                  <c:v>69.924666177481726</c:v>
                </c:pt>
                <c:pt idx="346">
                  <c:v>70.421935533089808</c:v>
                </c:pt>
                <c:pt idx="347">
                  <c:v>70.670570210893857</c:v>
                </c:pt>
                <c:pt idx="348">
                  <c:v>70.50788332294799</c:v>
                </c:pt>
                <c:pt idx="349">
                  <c:v>70.191718238826809</c:v>
                </c:pt>
                <c:pt idx="350">
                  <c:v>70.590761548882682</c:v>
                </c:pt>
                <c:pt idx="351">
                  <c:v>70.762657128599045</c:v>
                </c:pt>
                <c:pt idx="352">
                  <c:v>71.00822224247959</c:v>
                </c:pt>
                <c:pt idx="353">
                  <c:v>70.909996196927366</c:v>
                </c:pt>
                <c:pt idx="354">
                  <c:v>71.069613520949716</c:v>
                </c:pt>
                <c:pt idx="355">
                  <c:v>70.523231142565521</c:v>
                </c:pt>
                <c:pt idx="356">
                  <c:v>72.018108773313273</c:v>
                </c:pt>
                <c:pt idx="357">
                  <c:v>74.222055670391043</c:v>
                </c:pt>
                <c:pt idx="358">
                  <c:v>74.633377236140959</c:v>
                </c:pt>
                <c:pt idx="359">
                  <c:v>74.68555982284056</c:v>
                </c:pt>
                <c:pt idx="360">
                  <c:v>74.912707553180056</c:v>
                </c:pt>
                <c:pt idx="361">
                  <c:v>75.569594232810473</c:v>
                </c:pt>
                <c:pt idx="362">
                  <c:v>75.855063677696606</c:v>
                </c:pt>
                <c:pt idx="363">
                  <c:v>76.44748951493338</c:v>
                </c:pt>
                <c:pt idx="364">
                  <c:v>75.833576730232068</c:v>
                </c:pt>
                <c:pt idx="365">
                  <c:v>76.119046175118172</c:v>
                </c:pt>
                <c:pt idx="366">
                  <c:v>77.021497968629149</c:v>
                </c:pt>
                <c:pt idx="367">
                  <c:v>81.524548244413424</c:v>
                </c:pt>
                <c:pt idx="368">
                  <c:v>84.584903476149563</c:v>
                </c:pt>
                <c:pt idx="369">
                  <c:v>84.790564259024492</c:v>
                </c:pt>
                <c:pt idx="370">
                  <c:v>84.695407777395786</c:v>
                </c:pt>
                <c:pt idx="371">
                  <c:v>84.931764199505821</c:v>
                </c:pt>
                <c:pt idx="372">
                  <c:v>85.14049454630424</c:v>
                </c:pt>
                <c:pt idx="373">
                  <c:v>85.290903178556107</c:v>
                </c:pt>
                <c:pt idx="374">
                  <c:v>85.490424833584029</c:v>
                </c:pt>
                <c:pt idx="375">
                  <c:v>88.738023464654063</c:v>
                </c:pt>
                <c:pt idx="376">
                  <c:v>89.250640639879677</c:v>
                </c:pt>
                <c:pt idx="377">
                  <c:v>88.188571522346365</c:v>
                </c:pt>
                <c:pt idx="378">
                  <c:v>28.72497919617533</c:v>
                </c:pt>
                <c:pt idx="379">
                  <c:v>32.844333981521267</c:v>
                </c:pt>
                <c:pt idx="380">
                  <c:v>34.121272573700047</c:v>
                </c:pt>
                <c:pt idx="381">
                  <c:v>34.882524426729695</c:v>
                </c:pt>
                <c:pt idx="382">
                  <c:v>35.223246022238925</c:v>
                </c:pt>
                <c:pt idx="383">
                  <c:v>35.5793154373657</c:v>
                </c:pt>
                <c:pt idx="384">
                  <c:v>35.895480521486888</c:v>
                </c:pt>
                <c:pt idx="385">
                  <c:v>36.141045635367419</c:v>
                </c:pt>
                <c:pt idx="386">
                  <c:v>36.297593395466265</c:v>
                </c:pt>
                <c:pt idx="387">
                  <c:v>36.871601849162012</c:v>
                </c:pt>
                <c:pt idx="388">
                  <c:v>37.123306090889557</c:v>
                </c:pt>
                <c:pt idx="389">
                  <c:v>37.304410362376444</c:v>
                </c:pt>
                <c:pt idx="390">
                  <c:v>37.568392859798024</c:v>
                </c:pt>
                <c:pt idx="391">
                  <c:v>37.755636259131933</c:v>
                </c:pt>
                <c:pt idx="392">
                  <c:v>37.924462274924792</c:v>
                </c:pt>
                <c:pt idx="393">
                  <c:v>38.084079598947135</c:v>
                </c:pt>
                <c:pt idx="394">
                  <c:v>40.008696178985815</c:v>
                </c:pt>
                <c:pt idx="395">
                  <c:v>40.140687427696605</c:v>
                </c:pt>
                <c:pt idx="396">
                  <c:v>40.257330856789856</c:v>
                </c:pt>
                <c:pt idx="397">
                  <c:v>40.46606120358831</c:v>
                </c:pt>
                <c:pt idx="398">
                  <c:v>40.564287249140513</c:v>
                </c:pt>
                <c:pt idx="399">
                  <c:v>40.647165475075205</c:v>
                </c:pt>
                <c:pt idx="400">
                  <c:v>40.76687846809196</c:v>
                </c:pt>
                <c:pt idx="401">
                  <c:v>40.889661025032233</c:v>
                </c:pt>
                <c:pt idx="402">
                  <c:v>40.935704483884827</c:v>
                </c:pt>
                <c:pt idx="403">
                  <c:v>41.037000093360547</c:v>
                </c:pt>
                <c:pt idx="404">
                  <c:v>41.150573958530295</c:v>
                </c:pt>
                <c:pt idx="405">
                  <c:v>41.365443433175756</c:v>
                </c:pt>
                <c:pt idx="406">
                  <c:v>41.482086862269021</c:v>
                </c:pt>
                <c:pt idx="407">
                  <c:v>41.54654770466265</c:v>
                </c:pt>
                <c:pt idx="408">
                  <c:v>41.617147674903308</c:v>
                </c:pt>
                <c:pt idx="409">
                  <c:v>41.678538953373433</c:v>
                </c:pt>
                <c:pt idx="410">
                  <c:v>41.77676499892565</c:v>
                </c:pt>
                <c:pt idx="411">
                  <c:v>41.874991044477859</c:v>
                </c:pt>
                <c:pt idx="412">
                  <c:v>42.08065182735281</c:v>
                </c:pt>
                <c:pt idx="413">
                  <c:v>42.138973541899439</c:v>
                </c:pt>
                <c:pt idx="414">
                  <c:v>43.216390479050276</c:v>
                </c:pt>
                <c:pt idx="415">
                  <c:v>43.314616524602478</c:v>
                </c:pt>
                <c:pt idx="416">
                  <c:v>43.400564314460681</c:v>
                </c:pt>
                <c:pt idx="417">
                  <c:v>43.483442540395359</c:v>
                </c:pt>
                <c:pt idx="418">
                  <c:v>43.676825067576274</c:v>
                </c:pt>
                <c:pt idx="419">
                  <c:v>43.747425037816932</c:v>
                </c:pt>
                <c:pt idx="420">
                  <c:v>43.824164135904603</c:v>
                </c:pt>
                <c:pt idx="421">
                  <c:v>43.873277158680708</c:v>
                </c:pt>
                <c:pt idx="422">
                  <c:v>43.980711896003434</c:v>
                </c:pt>
                <c:pt idx="423">
                  <c:v>44.048242302320581</c:v>
                </c:pt>
                <c:pt idx="424">
                  <c:v>44.256972649119035</c:v>
                </c:pt>
                <c:pt idx="425">
                  <c:v>44.330642183283189</c:v>
                </c:pt>
                <c:pt idx="426">
                  <c:v>44.401242153523846</c:v>
                </c:pt>
                <c:pt idx="427">
                  <c:v>44.459563868070475</c:v>
                </c:pt>
                <c:pt idx="428">
                  <c:v>44.533233402234636</c:v>
                </c:pt>
                <c:pt idx="429">
                  <c:v>44.628389883863335</c:v>
                </c:pt>
                <c:pt idx="430">
                  <c:v>44.71126810979802</c:v>
                </c:pt>
                <c:pt idx="431">
                  <c:v>44.784937643962188</c:v>
                </c:pt>
                <c:pt idx="432">
                  <c:v>44.861676742049845</c:v>
                </c:pt>
                <c:pt idx="433">
                  <c:v>44.932276712290502</c:v>
                </c:pt>
                <c:pt idx="434">
                  <c:v>46.074154491834975</c:v>
                </c:pt>
                <c:pt idx="435">
                  <c:v>46.18772835700473</c:v>
                </c:pt>
                <c:pt idx="436">
                  <c:v>46.279815274709918</c:v>
                </c:pt>
                <c:pt idx="437">
                  <c:v>46.442502162655778</c:v>
                </c:pt>
                <c:pt idx="438">
                  <c:v>46.365763064568107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48-4D8D-83A4-D9619909430E}"/>
            </c:ext>
          </c:extLst>
        </c:ser>
        <c:ser>
          <c:idx val="0"/>
          <c:order val="1"/>
          <c:tx>
            <c:strRef>
              <c:f>'017C'!$N$11</c:f>
              <c:strCache>
                <c:ptCount val="1"/>
                <c:pt idx="0">
                  <c:v>Hydrostatic Pressure</c:v>
                </c:pt>
              </c:strCache>
            </c:strRef>
          </c:tx>
          <c:spPr>
            <a:ln w="3175">
              <a:solidFill>
                <a:srgbClr val="000080"/>
              </a:solidFill>
              <a:prstDash val="lgDash"/>
            </a:ln>
          </c:spPr>
          <c:marker>
            <c:symbol val="none"/>
          </c:marker>
          <c:xVal>
            <c:numRef>
              <c:f>'017C'!$N$14:$N$932</c:f>
              <c:numCache>
                <c:formatCode>0.0</c:formatCode>
                <c:ptCount val="919"/>
                <c:pt idx="0">
                  <c:v>7.1084864391950997E-2</c:v>
                </c:pt>
                <c:pt idx="1">
                  <c:v>0.14216972878390199</c:v>
                </c:pt>
                <c:pt idx="2">
                  <c:v>0.21325459317585299</c:v>
                </c:pt>
                <c:pt idx="3">
                  <c:v>0.28433945756780399</c:v>
                </c:pt>
                <c:pt idx="4">
                  <c:v>0.35542432195975499</c:v>
                </c:pt>
                <c:pt idx="5">
                  <c:v>0.42650918635170598</c:v>
                </c:pt>
                <c:pt idx="6">
                  <c:v>0.49759405074365698</c:v>
                </c:pt>
                <c:pt idx="7">
                  <c:v>0.56867891513560798</c:v>
                </c:pt>
                <c:pt idx="8">
                  <c:v>0.63976377952755903</c:v>
                </c:pt>
                <c:pt idx="9">
                  <c:v>0.71084864391950997</c:v>
                </c:pt>
                <c:pt idx="10">
                  <c:v>0.78193350831146113</c:v>
                </c:pt>
                <c:pt idx="11">
                  <c:v>0.85301837270341196</c:v>
                </c:pt>
                <c:pt idx="12">
                  <c:v>0.92410323709536313</c:v>
                </c:pt>
                <c:pt idx="13">
                  <c:v>0.99518810148731396</c:v>
                </c:pt>
                <c:pt idx="14">
                  <c:v>1.0662729658792651</c:v>
                </c:pt>
                <c:pt idx="15">
                  <c:v>1.137357830271216</c:v>
                </c:pt>
                <c:pt idx="16">
                  <c:v>1.2084426946631668</c:v>
                </c:pt>
                <c:pt idx="17">
                  <c:v>1.2795275590551181</c:v>
                </c:pt>
                <c:pt idx="18">
                  <c:v>1.3506124234470689</c:v>
                </c:pt>
                <c:pt idx="19">
                  <c:v>1.4216972878390199</c:v>
                </c:pt>
                <c:pt idx="20">
                  <c:v>1.4927821522309712</c:v>
                </c:pt>
                <c:pt idx="21">
                  <c:v>1.5638670166229223</c:v>
                </c:pt>
                <c:pt idx="22">
                  <c:v>1.6349518810148731</c:v>
                </c:pt>
                <c:pt idx="23">
                  <c:v>1.7060367454068239</c:v>
                </c:pt>
                <c:pt idx="24">
                  <c:v>1.7771216097987752</c:v>
                </c:pt>
                <c:pt idx="25">
                  <c:v>1.8482064741907263</c:v>
                </c:pt>
                <c:pt idx="26">
                  <c:v>1.9192913385826773</c:v>
                </c:pt>
                <c:pt idx="27">
                  <c:v>1.9903762029746279</c:v>
                </c:pt>
                <c:pt idx="28">
                  <c:v>2.0614610673665785</c:v>
                </c:pt>
                <c:pt idx="29">
                  <c:v>2.1325459317585302</c:v>
                </c:pt>
                <c:pt idx="30">
                  <c:v>2.2036307961504811</c:v>
                </c:pt>
                <c:pt idx="31">
                  <c:v>2.2747156605424319</c:v>
                </c:pt>
                <c:pt idx="32">
                  <c:v>2.3458005249343827</c:v>
                </c:pt>
                <c:pt idx="33">
                  <c:v>2.4168853893263336</c:v>
                </c:pt>
                <c:pt idx="34">
                  <c:v>2.4879702537182848</c:v>
                </c:pt>
                <c:pt idx="35">
                  <c:v>2.5590551181102361</c:v>
                </c:pt>
                <c:pt idx="36">
                  <c:v>2.6301399825021874</c:v>
                </c:pt>
                <c:pt idx="37">
                  <c:v>2.7012248468941378</c:v>
                </c:pt>
                <c:pt idx="38">
                  <c:v>2.7723097112860891</c:v>
                </c:pt>
                <c:pt idx="39">
                  <c:v>2.8433945756780399</c:v>
                </c:pt>
                <c:pt idx="40">
                  <c:v>2.9144794400699912</c:v>
                </c:pt>
                <c:pt idx="41">
                  <c:v>2.9855643044619424</c:v>
                </c:pt>
                <c:pt idx="42">
                  <c:v>3.0566491688538928</c:v>
                </c:pt>
                <c:pt idx="43">
                  <c:v>3.1277340332458445</c:v>
                </c:pt>
                <c:pt idx="44">
                  <c:v>3.1988188976377949</c:v>
                </c:pt>
                <c:pt idx="45">
                  <c:v>3.2699037620297462</c:v>
                </c:pt>
                <c:pt idx="46">
                  <c:v>3.340988626421697</c:v>
                </c:pt>
                <c:pt idx="47">
                  <c:v>3.4120734908136479</c:v>
                </c:pt>
                <c:pt idx="48">
                  <c:v>3.4831583552055991</c:v>
                </c:pt>
                <c:pt idx="49">
                  <c:v>3.5542432195975504</c:v>
                </c:pt>
                <c:pt idx="50">
                  <c:v>3.6253280839895003</c:v>
                </c:pt>
                <c:pt idx="51">
                  <c:v>3.6964129483814525</c:v>
                </c:pt>
                <c:pt idx="52">
                  <c:v>3.7674978127734025</c:v>
                </c:pt>
                <c:pt idx="53">
                  <c:v>3.8385826771653546</c:v>
                </c:pt>
                <c:pt idx="54">
                  <c:v>3.9096675415573054</c:v>
                </c:pt>
                <c:pt idx="55">
                  <c:v>3.9807524059492558</c:v>
                </c:pt>
                <c:pt idx="56">
                  <c:v>4.0518372703412071</c:v>
                </c:pt>
                <c:pt idx="57">
                  <c:v>4.1229221347331571</c:v>
                </c:pt>
                <c:pt idx="58">
                  <c:v>4.1940069991251097</c:v>
                </c:pt>
                <c:pt idx="59">
                  <c:v>4.2650918635170605</c:v>
                </c:pt>
                <c:pt idx="60">
                  <c:v>4.3361767279090104</c:v>
                </c:pt>
                <c:pt idx="61">
                  <c:v>4.4072615923009621</c:v>
                </c:pt>
                <c:pt idx="62">
                  <c:v>4.478346456692913</c:v>
                </c:pt>
                <c:pt idx="63">
                  <c:v>4.5494313210848638</c:v>
                </c:pt>
                <c:pt idx="64">
                  <c:v>4.6205161854768155</c:v>
                </c:pt>
                <c:pt idx="65">
                  <c:v>4.6916010498687655</c:v>
                </c:pt>
                <c:pt idx="66">
                  <c:v>4.7626859142607181</c:v>
                </c:pt>
                <c:pt idx="67">
                  <c:v>4.8337707786526671</c:v>
                </c:pt>
                <c:pt idx="68">
                  <c:v>4.9048556430446197</c:v>
                </c:pt>
                <c:pt idx="69">
                  <c:v>4.9759405074365697</c:v>
                </c:pt>
                <c:pt idx="70">
                  <c:v>5.0470253718285214</c:v>
                </c:pt>
                <c:pt idx="71">
                  <c:v>5.1181102362204722</c:v>
                </c:pt>
                <c:pt idx="72">
                  <c:v>5.1891951006124231</c:v>
                </c:pt>
                <c:pt idx="73">
                  <c:v>5.2602799650043748</c:v>
                </c:pt>
                <c:pt idx="74">
                  <c:v>5.3313648293963247</c:v>
                </c:pt>
                <c:pt idx="75">
                  <c:v>5.4024496937882756</c:v>
                </c:pt>
                <c:pt idx="76">
                  <c:v>5.4735345581802273</c:v>
                </c:pt>
                <c:pt idx="77">
                  <c:v>5.5446194225721781</c:v>
                </c:pt>
                <c:pt idx="78">
                  <c:v>5.6157042869641289</c:v>
                </c:pt>
                <c:pt idx="79">
                  <c:v>5.6867891513560798</c:v>
                </c:pt>
                <c:pt idx="80">
                  <c:v>5.7578740157480306</c:v>
                </c:pt>
                <c:pt idx="81">
                  <c:v>5.8289588801399823</c:v>
                </c:pt>
                <c:pt idx="82">
                  <c:v>5.9000437445319331</c:v>
                </c:pt>
                <c:pt idx="83">
                  <c:v>5.9711286089238849</c:v>
                </c:pt>
                <c:pt idx="84">
                  <c:v>6.0422134733158348</c:v>
                </c:pt>
                <c:pt idx="85">
                  <c:v>6.1132983377077856</c:v>
                </c:pt>
                <c:pt idx="86">
                  <c:v>6.1843832020997365</c:v>
                </c:pt>
                <c:pt idx="87">
                  <c:v>6.2554680664916891</c:v>
                </c:pt>
                <c:pt idx="88">
                  <c:v>6.3265529308836399</c:v>
                </c:pt>
                <c:pt idx="89">
                  <c:v>6.3976377952755898</c:v>
                </c:pt>
                <c:pt idx="90">
                  <c:v>6.4687226596675407</c:v>
                </c:pt>
                <c:pt idx="91">
                  <c:v>6.5398075240594924</c:v>
                </c:pt>
                <c:pt idx="92">
                  <c:v>6.6108923884514432</c:v>
                </c:pt>
                <c:pt idx="93">
                  <c:v>6.6819772528433941</c:v>
                </c:pt>
                <c:pt idx="94">
                  <c:v>6.7530621172353449</c:v>
                </c:pt>
                <c:pt idx="95">
                  <c:v>6.8241469816272957</c:v>
                </c:pt>
                <c:pt idx="96">
                  <c:v>6.8952318460192465</c:v>
                </c:pt>
                <c:pt idx="97">
                  <c:v>6.9663167104111983</c:v>
                </c:pt>
                <c:pt idx="98">
                  <c:v>7.0374015748031491</c:v>
                </c:pt>
                <c:pt idx="99">
                  <c:v>7.1084864391951008</c:v>
                </c:pt>
                <c:pt idx="100">
                  <c:v>7.1795713035870499</c:v>
                </c:pt>
                <c:pt idx="101">
                  <c:v>7.2506561679790007</c:v>
                </c:pt>
                <c:pt idx="102">
                  <c:v>7.3217410323709533</c:v>
                </c:pt>
                <c:pt idx="103">
                  <c:v>7.392825896762905</c:v>
                </c:pt>
                <c:pt idx="104">
                  <c:v>7.4639107611548541</c:v>
                </c:pt>
                <c:pt idx="105">
                  <c:v>7.5349956255468049</c:v>
                </c:pt>
                <c:pt idx="106">
                  <c:v>7.6060804899387575</c:v>
                </c:pt>
                <c:pt idx="107">
                  <c:v>7.6771653543307092</c:v>
                </c:pt>
                <c:pt idx="108">
                  <c:v>7.7482502187226583</c:v>
                </c:pt>
                <c:pt idx="109">
                  <c:v>7.8193350831146109</c:v>
                </c:pt>
                <c:pt idx="110">
                  <c:v>7.8904199475065617</c:v>
                </c:pt>
                <c:pt idx="111">
                  <c:v>7.9615048118985117</c:v>
                </c:pt>
                <c:pt idx="112">
                  <c:v>8.0325896762904634</c:v>
                </c:pt>
                <c:pt idx="113">
                  <c:v>8.1036745406824142</c:v>
                </c:pt>
                <c:pt idx="114">
                  <c:v>8.174759405074365</c:v>
                </c:pt>
                <c:pt idx="115">
                  <c:v>8.2458442694663141</c:v>
                </c:pt>
                <c:pt idx="116">
                  <c:v>8.3169291338582667</c:v>
                </c:pt>
                <c:pt idx="117">
                  <c:v>8.3880139982502193</c:v>
                </c:pt>
                <c:pt idx="118">
                  <c:v>8.4590988626421701</c:v>
                </c:pt>
                <c:pt idx="119">
                  <c:v>8.530183727034121</c:v>
                </c:pt>
                <c:pt idx="120">
                  <c:v>8.60126859142607</c:v>
                </c:pt>
                <c:pt idx="121">
                  <c:v>8.6723534558180209</c:v>
                </c:pt>
                <c:pt idx="122">
                  <c:v>8.7434383202099735</c:v>
                </c:pt>
                <c:pt idx="123">
                  <c:v>8.8145231846019243</c:v>
                </c:pt>
                <c:pt idx="124">
                  <c:v>8.8856080489938751</c:v>
                </c:pt>
                <c:pt idx="125">
                  <c:v>8.956692913385826</c:v>
                </c:pt>
                <c:pt idx="126">
                  <c:v>9.0277777777777786</c:v>
                </c:pt>
                <c:pt idx="127">
                  <c:v>9.0988626421697276</c:v>
                </c:pt>
                <c:pt idx="128">
                  <c:v>9.1699475065616785</c:v>
                </c:pt>
                <c:pt idx="129">
                  <c:v>9.2410323709536311</c:v>
                </c:pt>
                <c:pt idx="130">
                  <c:v>9.3121172353455801</c:v>
                </c:pt>
                <c:pt idx="131">
                  <c:v>9.3832020997375309</c:v>
                </c:pt>
                <c:pt idx="132">
                  <c:v>9.4542869641294836</c:v>
                </c:pt>
                <c:pt idx="133">
                  <c:v>9.5253718285214362</c:v>
                </c:pt>
                <c:pt idx="134">
                  <c:v>9.5964566929133852</c:v>
                </c:pt>
                <c:pt idx="135">
                  <c:v>9.6675415573053343</c:v>
                </c:pt>
                <c:pt idx="136">
                  <c:v>9.7386264216972869</c:v>
                </c:pt>
                <c:pt idx="137">
                  <c:v>9.8097112860892395</c:v>
                </c:pt>
                <c:pt idx="138">
                  <c:v>9.8807961504811885</c:v>
                </c:pt>
                <c:pt idx="139">
                  <c:v>9.9518810148731394</c:v>
                </c:pt>
                <c:pt idx="140">
                  <c:v>10.022965879265092</c:v>
                </c:pt>
                <c:pt idx="141">
                  <c:v>10.094050743657043</c:v>
                </c:pt>
                <c:pt idx="142">
                  <c:v>10.165135608048992</c:v>
                </c:pt>
                <c:pt idx="143">
                  <c:v>10.236220472440944</c:v>
                </c:pt>
                <c:pt idx="144">
                  <c:v>10.307305336832895</c:v>
                </c:pt>
                <c:pt idx="145">
                  <c:v>10.378390201224846</c:v>
                </c:pt>
                <c:pt idx="146">
                  <c:v>10.449475065616797</c:v>
                </c:pt>
                <c:pt idx="147">
                  <c:v>10.52055993000875</c:v>
                </c:pt>
                <c:pt idx="148">
                  <c:v>10.5916447944007</c:v>
                </c:pt>
                <c:pt idx="149">
                  <c:v>10.662729658792649</c:v>
                </c:pt>
                <c:pt idx="150">
                  <c:v>10.7338145231846</c:v>
                </c:pt>
                <c:pt idx="151">
                  <c:v>10.804899387576551</c:v>
                </c:pt>
                <c:pt idx="152">
                  <c:v>10.875984251968504</c:v>
                </c:pt>
                <c:pt idx="153">
                  <c:v>10.947069116360455</c:v>
                </c:pt>
                <c:pt idx="154">
                  <c:v>11.018153980752405</c:v>
                </c:pt>
                <c:pt idx="155">
                  <c:v>11.089238845144356</c:v>
                </c:pt>
                <c:pt idx="156">
                  <c:v>11.160323709536307</c:v>
                </c:pt>
                <c:pt idx="157">
                  <c:v>11.231408573928258</c:v>
                </c:pt>
                <c:pt idx="158">
                  <c:v>11.302493438320209</c:v>
                </c:pt>
                <c:pt idx="159">
                  <c:v>11.37357830271216</c:v>
                </c:pt>
                <c:pt idx="160">
                  <c:v>11.444663167104114</c:v>
                </c:pt>
                <c:pt idx="161">
                  <c:v>11.515748031496061</c:v>
                </c:pt>
                <c:pt idx="162">
                  <c:v>11.586832895888014</c:v>
                </c:pt>
                <c:pt idx="163">
                  <c:v>11.657917760279965</c:v>
                </c:pt>
                <c:pt idx="164">
                  <c:v>11.729002624671915</c:v>
                </c:pt>
                <c:pt idx="165">
                  <c:v>11.800087489063866</c:v>
                </c:pt>
                <c:pt idx="166">
                  <c:v>11.871172353455817</c:v>
                </c:pt>
                <c:pt idx="167">
                  <c:v>11.94225721784777</c:v>
                </c:pt>
                <c:pt idx="168">
                  <c:v>12.013342082239719</c:v>
                </c:pt>
                <c:pt idx="169">
                  <c:v>12.08442694663167</c:v>
                </c:pt>
                <c:pt idx="170">
                  <c:v>12.155511811023622</c:v>
                </c:pt>
                <c:pt idx="171">
                  <c:v>12.226596675415571</c:v>
                </c:pt>
                <c:pt idx="172">
                  <c:v>12.297681539807522</c:v>
                </c:pt>
                <c:pt idx="173">
                  <c:v>12.368766404199473</c:v>
                </c:pt>
                <c:pt idx="174">
                  <c:v>12.439851268591426</c:v>
                </c:pt>
                <c:pt idx="175">
                  <c:v>12.510936132983378</c:v>
                </c:pt>
                <c:pt idx="176">
                  <c:v>12.582020997375327</c:v>
                </c:pt>
                <c:pt idx="177">
                  <c:v>12.65310586176728</c:v>
                </c:pt>
                <c:pt idx="178">
                  <c:v>12.724190726159229</c:v>
                </c:pt>
                <c:pt idx="179">
                  <c:v>12.79527559055118</c:v>
                </c:pt>
                <c:pt idx="180">
                  <c:v>12.866360454943131</c:v>
                </c:pt>
                <c:pt idx="181">
                  <c:v>12.937445319335081</c:v>
                </c:pt>
                <c:pt idx="182">
                  <c:v>13.008530183727034</c:v>
                </c:pt>
                <c:pt idx="183">
                  <c:v>13.079615048118985</c:v>
                </c:pt>
                <c:pt idx="184">
                  <c:v>13.150699912510936</c:v>
                </c:pt>
                <c:pt idx="185">
                  <c:v>13.221784776902886</c:v>
                </c:pt>
                <c:pt idx="186">
                  <c:v>13.292869641294836</c:v>
                </c:pt>
                <c:pt idx="187">
                  <c:v>13.363954505686788</c:v>
                </c:pt>
                <c:pt idx="188">
                  <c:v>13.435039370078737</c:v>
                </c:pt>
                <c:pt idx="189">
                  <c:v>13.50612423447069</c:v>
                </c:pt>
                <c:pt idx="190">
                  <c:v>13.577209098862642</c:v>
                </c:pt>
                <c:pt idx="191">
                  <c:v>13.648293963254591</c:v>
                </c:pt>
                <c:pt idx="192">
                  <c:v>13.719378827646544</c:v>
                </c:pt>
                <c:pt idx="193">
                  <c:v>13.790463692038493</c:v>
                </c:pt>
                <c:pt idx="194">
                  <c:v>13.861548556430446</c:v>
                </c:pt>
                <c:pt idx="195">
                  <c:v>13.932633420822397</c:v>
                </c:pt>
                <c:pt idx="196">
                  <c:v>14.003718285214347</c:v>
                </c:pt>
                <c:pt idx="197">
                  <c:v>14.074803149606298</c:v>
                </c:pt>
                <c:pt idx="198">
                  <c:v>14.145888013998249</c:v>
                </c:pt>
                <c:pt idx="199">
                  <c:v>14.216972878390202</c:v>
                </c:pt>
                <c:pt idx="200">
                  <c:v>14.288057742782152</c:v>
                </c:pt>
                <c:pt idx="201">
                  <c:v>14.3591426071741</c:v>
                </c:pt>
                <c:pt idx="202">
                  <c:v>14.430227471566054</c:v>
                </c:pt>
                <c:pt idx="203">
                  <c:v>14.501312335958001</c:v>
                </c:pt>
                <c:pt idx="204">
                  <c:v>14.572397200349956</c:v>
                </c:pt>
                <c:pt idx="205">
                  <c:v>14.643482064741907</c:v>
                </c:pt>
                <c:pt idx="206">
                  <c:v>14.714566929133857</c:v>
                </c:pt>
                <c:pt idx="207">
                  <c:v>14.78565179352581</c:v>
                </c:pt>
                <c:pt idx="208">
                  <c:v>14.856736657917757</c:v>
                </c:pt>
                <c:pt idx="209">
                  <c:v>14.927821522309708</c:v>
                </c:pt>
                <c:pt idx="210">
                  <c:v>14.998906386701663</c:v>
                </c:pt>
                <c:pt idx="211">
                  <c:v>15.06999125109361</c:v>
                </c:pt>
                <c:pt idx="212">
                  <c:v>15.141076115485564</c:v>
                </c:pt>
                <c:pt idx="213">
                  <c:v>15.212160979877515</c:v>
                </c:pt>
                <c:pt idx="214">
                  <c:v>15.283245844269466</c:v>
                </c:pt>
                <c:pt idx="215">
                  <c:v>15.354330708661418</c:v>
                </c:pt>
                <c:pt idx="216">
                  <c:v>15.425415573053366</c:v>
                </c:pt>
                <c:pt idx="217">
                  <c:v>15.496500437445317</c:v>
                </c:pt>
                <c:pt idx="218">
                  <c:v>15.567585301837267</c:v>
                </c:pt>
                <c:pt idx="219">
                  <c:v>15.638670166229222</c:v>
                </c:pt>
                <c:pt idx="220">
                  <c:v>15.709755030621173</c:v>
                </c:pt>
                <c:pt idx="221">
                  <c:v>15.780839895013123</c:v>
                </c:pt>
                <c:pt idx="222">
                  <c:v>15.851924759405076</c:v>
                </c:pt>
                <c:pt idx="223">
                  <c:v>15.923009623797023</c:v>
                </c:pt>
                <c:pt idx="224">
                  <c:v>15.994094488188974</c:v>
                </c:pt>
                <c:pt idx="225">
                  <c:v>16.065179352580927</c:v>
                </c:pt>
                <c:pt idx="226">
                  <c:v>16.136264216972876</c:v>
                </c:pt>
                <c:pt idx="227">
                  <c:v>16.207349081364828</c:v>
                </c:pt>
                <c:pt idx="228">
                  <c:v>16.278433945756781</c:v>
                </c:pt>
                <c:pt idx="229">
                  <c:v>16.34951881014873</c:v>
                </c:pt>
                <c:pt idx="230">
                  <c:v>16.420603674540686</c:v>
                </c:pt>
                <c:pt idx="231">
                  <c:v>16.491688538932628</c:v>
                </c:pt>
                <c:pt idx="232">
                  <c:v>16.562773403324584</c:v>
                </c:pt>
                <c:pt idx="233">
                  <c:v>16.633858267716533</c:v>
                </c:pt>
                <c:pt idx="234">
                  <c:v>16.704943132108482</c:v>
                </c:pt>
                <c:pt idx="235">
                  <c:v>16.776027996500439</c:v>
                </c:pt>
                <c:pt idx="236">
                  <c:v>16.847112860892388</c:v>
                </c:pt>
                <c:pt idx="237">
                  <c:v>16.91819772528434</c:v>
                </c:pt>
                <c:pt idx="238">
                  <c:v>16.989282589676289</c:v>
                </c:pt>
                <c:pt idx="239">
                  <c:v>17.060367454068242</c:v>
                </c:pt>
                <c:pt idx="240">
                  <c:v>17.131452318460191</c:v>
                </c:pt>
                <c:pt idx="241">
                  <c:v>17.20253718285214</c:v>
                </c:pt>
                <c:pt idx="242">
                  <c:v>17.273622047244093</c:v>
                </c:pt>
                <c:pt idx="243">
                  <c:v>17.344706911636042</c:v>
                </c:pt>
                <c:pt idx="244">
                  <c:v>17.415791776027998</c:v>
                </c:pt>
                <c:pt idx="245">
                  <c:v>17.486876640419947</c:v>
                </c:pt>
                <c:pt idx="246">
                  <c:v>17.557961504811896</c:v>
                </c:pt>
                <c:pt idx="247">
                  <c:v>17.629046369203849</c:v>
                </c:pt>
                <c:pt idx="248">
                  <c:v>17.700131233595798</c:v>
                </c:pt>
                <c:pt idx="249">
                  <c:v>17.77121609798775</c:v>
                </c:pt>
                <c:pt idx="250">
                  <c:v>17.842300962379703</c:v>
                </c:pt>
                <c:pt idx="251">
                  <c:v>17.913385826771652</c:v>
                </c:pt>
                <c:pt idx="252">
                  <c:v>17.984470691163605</c:v>
                </c:pt>
                <c:pt idx="253">
                  <c:v>18.055555555555557</c:v>
                </c:pt>
                <c:pt idx="254">
                  <c:v>18.126640419947503</c:v>
                </c:pt>
                <c:pt idx="255">
                  <c:v>18.197725284339455</c:v>
                </c:pt>
                <c:pt idx="256">
                  <c:v>18.268810148731408</c:v>
                </c:pt>
                <c:pt idx="257">
                  <c:v>18.339895013123357</c:v>
                </c:pt>
                <c:pt idx="258">
                  <c:v>18.41097987751531</c:v>
                </c:pt>
                <c:pt idx="259">
                  <c:v>18.482064741907262</c:v>
                </c:pt>
                <c:pt idx="260">
                  <c:v>18.553149606299215</c:v>
                </c:pt>
                <c:pt idx="261">
                  <c:v>18.62423447069116</c:v>
                </c:pt>
                <c:pt idx="262">
                  <c:v>18.695319335083113</c:v>
                </c:pt>
                <c:pt idx="263">
                  <c:v>18.766404199475062</c:v>
                </c:pt>
                <c:pt idx="264">
                  <c:v>18.837489063867014</c:v>
                </c:pt>
                <c:pt idx="265">
                  <c:v>18.908573928258967</c:v>
                </c:pt>
                <c:pt idx="266">
                  <c:v>18.979658792650916</c:v>
                </c:pt>
                <c:pt idx="267">
                  <c:v>19.050743657042872</c:v>
                </c:pt>
                <c:pt idx="268">
                  <c:v>19.121828521434818</c:v>
                </c:pt>
                <c:pt idx="269">
                  <c:v>19.19291338582677</c:v>
                </c:pt>
                <c:pt idx="270">
                  <c:v>19.263998250218723</c:v>
                </c:pt>
                <c:pt idx="271">
                  <c:v>19.335083114610669</c:v>
                </c:pt>
                <c:pt idx="272">
                  <c:v>19.406167979002625</c:v>
                </c:pt>
                <c:pt idx="273">
                  <c:v>19.477252843394574</c:v>
                </c:pt>
                <c:pt idx="274">
                  <c:v>19.548337707786526</c:v>
                </c:pt>
                <c:pt idx="275">
                  <c:v>19.619422572178479</c:v>
                </c:pt>
                <c:pt idx="276">
                  <c:v>19.690507436570428</c:v>
                </c:pt>
                <c:pt idx="277">
                  <c:v>19.761592300962377</c:v>
                </c:pt>
                <c:pt idx="278">
                  <c:v>19.832677165354326</c:v>
                </c:pt>
                <c:pt idx="279">
                  <c:v>19.903762029746279</c:v>
                </c:pt>
                <c:pt idx="280">
                  <c:v>19.974846894138231</c:v>
                </c:pt>
                <c:pt idx="281">
                  <c:v>20.045931758530184</c:v>
                </c:pt>
                <c:pt idx="282">
                  <c:v>20.117016622922133</c:v>
                </c:pt>
                <c:pt idx="283">
                  <c:v>20.188101487314086</c:v>
                </c:pt>
                <c:pt idx="284">
                  <c:v>20.259186351706035</c:v>
                </c:pt>
                <c:pt idx="285">
                  <c:v>20.330271216097984</c:v>
                </c:pt>
                <c:pt idx="286">
                  <c:v>20.401356080489936</c:v>
                </c:pt>
                <c:pt idx="287">
                  <c:v>20.472440944881889</c:v>
                </c:pt>
                <c:pt idx="288">
                  <c:v>20.543525809273838</c:v>
                </c:pt>
                <c:pt idx="289">
                  <c:v>20.614610673665791</c:v>
                </c:pt>
                <c:pt idx="290">
                  <c:v>20.685695538057743</c:v>
                </c:pt>
                <c:pt idx="291">
                  <c:v>20.756780402449692</c:v>
                </c:pt>
                <c:pt idx="292">
                  <c:v>20.827865266841641</c:v>
                </c:pt>
                <c:pt idx="293">
                  <c:v>20.898950131233594</c:v>
                </c:pt>
                <c:pt idx="294">
                  <c:v>20.970034995625543</c:v>
                </c:pt>
                <c:pt idx="295">
                  <c:v>21.041119860017499</c:v>
                </c:pt>
                <c:pt idx="296">
                  <c:v>21.112204724409448</c:v>
                </c:pt>
                <c:pt idx="297">
                  <c:v>21.183289588801401</c:v>
                </c:pt>
                <c:pt idx="298">
                  <c:v>21.25437445319335</c:v>
                </c:pt>
                <c:pt idx="299">
                  <c:v>21.325459317585299</c:v>
                </c:pt>
                <c:pt idx="300">
                  <c:v>21.396544181977251</c:v>
                </c:pt>
                <c:pt idx="301">
                  <c:v>21.467629046369201</c:v>
                </c:pt>
                <c:pt idx="302">
                  <c:v>21.538713910761153</c:v>
                </c:pt>
                <c:pt idx="303">
                  <c:v>21.609798775153102</c:v>
                </c:pt>
                <c:pt idx="304">
                  <c:v>21.680883639545058</c:v>
                </c:pt>
                <c:pt idx="305">
                  <c:v>21.751968503937007</c:v>
                </c:pt>
                <c:pt idx="306">
                  <c:v>21.823053368328956</c:v>
                </c:pt>
                <c:pt idx="307">
                  <c:v>21.894138232720909</c:v>
                </c:pt>
                <c:pt idx="308">
                  <c:v>21.965223097112855</c:v>
                </c:pt>
                <c:pt idx="309">
                  <c:v>22.036307961504811</c:v>
                </c:pt>
                <c:pt idx="310">
                  <c:v>22.107392825896763</c:v>
                </c:pt>
                <c:pt idx="311">
                  <c:v>22.178477690288712</c:v>
                </c:pt>
                <c:pt idx="312">
                  <c:v>22.249562554680665</c:v>
                </c:pt>
                <c:pt idx="313">
                  <c:v>22.320647419072614</c:v>
                </c:pt>
                <c:pt idx="314">
                  <c:v>22.391732283464567</c:v>
                </c:pt>
                <c:pt idx="315">
                  <c:v>22.462817147856516</c:v>
                </c:pt>
                <c:pt idx="316">
                  <c:v>22.533902012248468</c:v>
                </c:pt>
                <c:pt idx="317">
                  <c:v>22.604986876640417</c:v>
                </c:pt>
                <c:pt idx="318">
                  <c:v>22.67607174103237</c:v>
                </c:pt>
                <c:pt idx="319">
                  <c:v>22.747156605424319</c:v>
                </c:pt>
                <c:pt idx="320">
                  <c:v>22.818241469816272</c:v>
                </c:pt>
                <c:pt idx="321">
                  <c:v>22.889326334208228</c:v>
                </c:pt>
                <c:pt idx="322">
                  <c:v>22.96041119860017</c:v>
                </c:pt>
                <c:pt idx="323">
                  <c:v>23.031496062992122</c:v>
                </c:pt>
                <c:pt idx="324">
                  <c:v>23.102580927384075</c:v>
                </c:pt>
                <c:pt idx="325">
                  <c:v>23.173665791776028</c:v>
                </c:pt>
                <c:pt idx="326">
                  <c:v>23.24475065616798</c:v>
                </c:pt>
                <c:pt idx="327">
                  <c:v>23.315835520559929</c:v>
                </c:pt>
                <c:pt idx="328">
                  <c:v>23.386920384951878</c:v>
                </c:pt>
                <c:pt idx="329">
                  <c:v>23.458005249343831</c:v>
                </c:pt>
                <c:pt idx="330">
                  <c:v>23.52909011373578</c:v>
                </c:pt>
                <c:pt idx="331">
                  <c:v>23.600174978127733</c:v>
                </c:pt>
                <c:pt idx="332">
                  <c:v>23.671259842519682</c:v>
                </c:pt>
                <c:pt idx="333">
                  <c:v>23.742344706911634</c:v>
                </c:pt>
                <c:pt idx="334">
                  <c:v>23.813429571303587</c:v>
                </c:pt>
                <c:pt idx="335">
                  <c:v>23.884514435695539</c:v>
                </c:pt>
                <c:pt idx="336">
                  <c:v>23.955599300087489</c:v>
                </c:pt>
                <c:pt idx="337">
                  <c:v>24.026684164479438</c:v>
                </c:pt>
                <c:pt idx="338">
                  <c:v>24.097769028871387</c:v>
                </c:pt>
                <c:pt idx="339">
                  <c:v>24.168853893263339</c:v>
                </c:pt>
                <c:pt idx="340">
                  <c:v>24.239938757655292</c:v>
                </c:pt>
                <c:pt idx="341">
                  <c:v>24.311023622047244</c:v>
                </c:pt>
                <c:pt idx="342">
                  <c:v>24.38210848643919</c:v>
                </c:pt>
                <c:pt idx="343">
                  <c:v>24.453193350831143</c:v>
                </c:pt>
                <c:pt idx="344">
                  <c:v>24.524278215223099</c:v>
                </c:pt>
                <c:pt idx="345">
                  <c:v>24.595363079615044</c:v>
                </c:pt>
                <c:pt idx="346">
                  <c:v>24.666447944007</c:v>
                </c:pt>
                <c:pt idx="347">
                  <c:v>24.737532808398946</c:v>
                </c:pt>
                <c:pt idx="348">
                  <c:v>24.808617672790898</c:v>
                </c:pt>
                <c:pt idx="349">
                  <c:v>24.879702537182851</c:v>
                </c:pt>
                <c:pt idx="350">
                  <c:v>24.9507874015748</c:v>
                </c:pt>
                <c:pt idx="351">
                  <c:v>25.021872265966756</c:v>
                </c:pt>
                <c:pt idx="352">
                  <c:v>25.092957130358702</c:v>
                </c:pt>
                <c:pt idx="353">
                  <c:v>25.164041994750654</c:v>
                </c:pt>
                <c:pt idx="354">
                  <c:v>25.235126859142603</c:v>
                </c:pt>
                <c:pt idx="355">
                  <c:v>25.30621172353456</c:v>
                </c:pt>
                <c:pt idx="356">
                  <c:v>25.377296587926509</c:v>
                </c:pt>
                <c:pt idx="357">
                  <c:v>25.448381452318458</c:v>
                </c:pt>
                <c:pt idx="358">
                  <c:v>25.51946631671041</c:v>
                </c:pt>
                <c:pt idx="359">
                  <c:v>25.590551181102359</c:v>
                </c:pt>
                <c:pt idx="360">
                  <c:v>25.661636045494312</c:v>
                </c:pt>
                <c:pt idx="361">
                  <c:v>25.732720909886261</c:v>
                </c:pt>
                <c:pt idx="362">
                  <c:v>25.80380577427821</c:v>
                </c:pt>
                <c:pt idx="363">
                  <c:v>25.874890638670163</c:v>
                </c:pt>
                <c:pt idx="364">
                  <c:v>25.945975503062115</c:v>
                </c:pt>
                <c:pt idx="365">
                  <c:v>26.017060367454068</c:v>
                </c:pt>
                <c:pt idx="366">
                  <c:v>26.088145231846021</c:v>
                </c:pt>
                <c:pt idx="367">
                  <c:v>26.15923009623797</c:v>
                </c:pt>
                <c:pt idx="368">
                  <c:v>26.230314960629915</c:v>
                </c:pt>
                <c:pt idx="369">
                  <c:v>26.301399825021871</c:v>
                </c:pt>
                <c:pt idx="370">
                  <c:v>26.37248468941382</c:v>
                </c:pt>
                <c:pt idx="371">
                  <c:v>26.443569553805773</c:v>
                </c:pt>
                <c:pt idx="372">
                  <c:v>26.514654418197722</c:v>
                </c:pt>
                <c:pt idx="373">
                  <c:v>26.585739282589671</c:v>
                </c:pt>
                <c:pt idx="374">
                  <c:v>26.656824146981627</c:v>
                </c:pt>
                <c:pt idx="375">
                  <c:v>26.727909011373576</c:v>
                </c:pt>
                <c:pt idx="376">
                  <c:v>26.798993875765529</c:v>
                </c:pt>
                <c:pt idx="377">
                  <c:v>26.870078740157474</c:v>
                </c:pt>
                <c:pt idx="378">
                  <c:v>26.94116360454943</c:v>
                </c:pt>
                <c:pt idx="379">
                  <c:v>27.01224846894138</c:v>
                </c:pt>
                <c:pt idx="380">
                  <c:v>27.083333333333332</c:v>
                </c:pt>
                <c:pt idx="381">
                  <c:v>27.154418197725285</c:v>
                </c:pt>
                <c:pt idx="382">
                  <c:v>27.22550306211723</c:v>
                </c:pt>
                <c:pt idx="383">
                  <c:v>27.296587926509183</c:v>
                </c:pt>
                <c:pt idx="384">
                  <c:v>27.367672790901135</c:v>
                </c:pt>
                <c:pt idx="385">
                  <c:v>27.438757655293088</c:v>
                </c:pt>
                <c:pt idx="386">
                  <c:v>27.509842519685041</c:v>
                </c:pt>
                <c:pt idx="387">
                  <c:v>27.580927384076986</c:v>
                </c:pt>
                <c:pt idx="388">
                  <c:v>27.652012248468939</c:v>
                </c:pt>
                <c:pt idx="389">
                  <c:v>27.723097112860891</c:v>
                </c:pt>
                <c:pt idx="390">
                  <c:v>27.79418197725284</c:v>
                </c:pt>
                <c:pt idx="391">
                  <c:v>27.865266841644793</c:v>
                </c:pt>
                <c:pt idx="392">
                  <c:v>27.936351706036742</c:v>
                </c:pt>
                <c:pt idx="393">
                  <c:v>28.007436570428695</c:v>
                </c:pt>
                <c:pt idx="394">
                  <c:v>28.078521434820647</c:v>
                </c:pt>
                <c:pt idx="395">
                  <c:v>28.149606299212596</c:v>
                </c:pt>
                <c:pt idx="396">
                  <c:v>28.220691163604549</c:v>
                </c:pt>
                <c:pt idx="397">
                  <c:v>28.291776027996498</c:v>
                </c:pt>
                <c:pt idx="398">
                  <c:v>28.362860892388447</c:v>
                </c:pt>
                <c:pt idx="399">
                  <c:v>28.433945756780403</c:v>
                </c:pt>
                <c:pt idx="400">
                  <c:v>28.505030621172352</c:v>
                </c:pt>
                <c:pt idx="401">
                  <c:v>28.576115485564305</c:v>
                </c:pt>
                <c:pt idx="402">
                  <c:v>28.647200349956247</c:v>
                </c:pt>
                <c:pt idx="403">
                  <c:v>28.718285214348199</c:v>
                </c:pt>
                <c:pt idx="404">
                  <c:v>28.789370078740156</c:v>
                </c:pt>
                <c:pt idx="405">
                  <c:v>28.860454943132108</c:v>
                </c:pt>
                <c:pt idx="406">
                  <c:v>28.931539807524057</c:v>
                </c:pt>
                <c:pt idx="407">
                  <c:v>29.002624671916003</c:v>
                </c:pt>
                <c:pt idx="408">
                  <c:v>29.073709536307959</c:v>
                </c:pt>
                <c:pt idx="409">
                  <c:v>29.144794400699912</c:v>
                </c:pt>
                <c:pt idx="410">
                  <c:v>29.215879265091864</c:v>
                </c:pt>
                <c:pt idx="411">
                  <c:v>29.286964129483813</c:v>
                </c:pt>
                <c:pt idx="412">
                  <c:v>29.358048993875759</c:v>
                </c:pt>
                <c:pt idx="413">
                  <c:v>29.429133858267715</c:v>
                </c:pt>
                <c:pt idx="414">
                  <c:v>29.500218722659667</c:v>
                </c:pt>
                <c:pt idx="415">
                  <c:v>29.57130358705162</c:v>
                </c:pt>
                <c:pt idx="416">
                  <c:v>29.642388451443576</c:v>
                </c:pt>
                <c:pt idx="417">
                  <c:v>29.713473315835515</c:v>
                </c:pt>
                <c:pt idx="418">
                  <c:v>29.784558180227464</c:v>
                </c:pt>
                <c:pt idx="419">
                  <c:v>29.855643044619416</c:v>
                </c:pt>
                <c:pt idx="420">
                  <c:v>29.926727909011372</c:v>
                </c:pt>
                <c:pt idx="421">
                  <c:v>29.997812773403325</c:v>
                </c:pt>
                <c:pt idx="422">
                  <c:v>30.068897637795274</c:v>
                </c:pt>
                <c:pt idx="423">
                  <c:v>30.13998250218722</c:v>
                </c:pt>
                <c:pt idx="424">
                  <c:v>30.211067366579172</c:v>
                </c:pt>
                <c:pt idx="425">
                  <c:v>30.282152230971128</c:v>
                </c:pt>
                <c:pt idx="426">
                  <c:v>30.353237095363081</c:v>
                </c:pt>
                <c:pt idx="427">
                  <c:v>30.42432195975503</c:v>
                </c:pt>
                <c:pt idx="428">
                  <c:v>30.495406824146983</c:v>
                </c:pt>
                <c:pt idx="429">
                  <c:v>30.566491688538932</c:v>
                </c:pt>
                <c:pt idx="430">
                  <c:v>30.637576552930884</c:v>
                </c:pt>
                <c:pt idx="431">
                  <c:v>30.708661417322837</c:v>
                </c:pt>
                <c:pt idx="432">
                  <c:v>30.779746281714779</c:v>
                </c:pt>
                <c:pt idx="433">
                  <c:v>30.850831146106731</c:v>
                </c:pt>
                <c:pt idx="434">
                  <c:v>30.921916010498681</c:v>
                </c:pt>
                <c:pt idx="435">
                  <c:v>30.993000874890633</c:v>
                </c:pt>
                <c:pt idx="436">
                  <c:v>31.064085739282589</c:v>
                </c:pt>
                <c:pt idx="437">
                  <c:v>31.135170603674535</c:v>
                </c:pt>
                <c:pt idx="438">
                  <c:v>31.206255468066487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48-4D8D-83A4-D96199094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97056"/>
        <c:axId val="195392640"/>
      </c:scatterChart>
      <c:valAx>
        <c:axId val="1739970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Pore Pressure(psi)</a:t>
                </a:r>
              </a:p>
            </c:rich>
          </c:tx>
          <c:layout>
            <c:manualLayout>
              <c:xMode val="edge"/>
              <c:yMode val="edge"/>
              <c:x val="8.461538461538462E-2"/>
              <c:y val="1.193058568329718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92640"/>
        <c:crosses val="autoZero"/>
        <c:crossBetween val="midCat"/>
      </c:valAx>
      <c:valAx>
        <c:axId val="19539264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9970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652361403387723E-2"/>
          <c:y val="7.592194910115424E-2"/>
          <c:w val="0.86413272793374218"/>
          <c:h val="0.90347119430373546"/>
        </c:manualLayout>
      </c:layout>
      <c:scatterChart>
        <c:scatterStyle val="lineMarker"/>
        <c:varyColors val="0"/>
        <c:ser>
          <c:idx val="2"/>
          <c:order val="0"/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'017C'!$R$14:$R$932</c:f>
              <c:numCache>
                <c:formatCode>0.0</c:formatCode>
                <c:ptCount val="919"/>
                <c:pt idx="0">
                  <c:v>6.5884662101322782</c:v>
                </c:pt>
                <c:pt idx="1">
                  <c:v>5.9944327630498107</c:v>
                </c:pt>
                <c:pt idx="2">
                  <c:v>5.7507192432330889</c:v>
                </c:pt>
                <c:pt idx="3">
                  <c:v>4.7827355868631249</c:v>
                </c:pt>
                <c:pt idx="4">
                  <c:v>5.8371702431172121</c:v>
                </c:pt>
                <c:pt idx="5">
                  <c:v>6.1493068788941141</c:v>
                </c:pt>
                <c:pt idx="6">
                  <c:v>5.2882502101442093</c:v>
                </c:pt>
                <c:pt idx="7">
                  <c:v>4.0800031983422258</c:v>
                </c:pt>
                <c:pt idx="8">
                  <c:v>5.6701356672093075</c:v>
                </c:pt>
                <c:pt idx="9">
                  <c:v>7.2496397041598284</c:v>
                </c:pt>
                <c:pt idx="10">
                  <c:v>8.143182780929429</c:v>
                </c:pt>
                <c:pt idx="11">
                  <c:v>9.4619076502651058</c:v>
                </c:pt>
                <c:pt idx="12">
                  <c:v>27.727540001185492</c:v>
                </c:pt>
                <c:pt idx="13">
                  <c:v>2.7493984235541591</c:v>
                </c:pt>
                <c:pt idx="14">
                  <c:v>5.8377883348825241</c:v>
                </c:pt>
                <c:pt idx="15">
                  <c:v>5.5570085599350216</c:v>
                </c:pt>
                <c:pt idx="16">
                  <c:v>5.7886248411014956</c:v>
                </c:pt>
                <c:pt idx="17">
                  <c:v>8.049043959419846</c:v>
                </c:pt>
                <c:pt idx="18">
                  <c:v>7.0122058475456033</c:v>
                </c:pt>
                <c:pt idx="19">
                  <c:v>3.907838881351009</c:v>
                </c:pt>
                <c:pt idx="20">
                  <c:v>10.706584027253689</c:v>
                </c:pt>
                <c:pt idx="21">
                  <c:v>2.8129310254202982</c:v>
                </c:pt>
                <c:pt idx="22">
                  <c:v>4.7417010727168796</c:v>
                </c:pt>
                <c:pt idx="23">
                  <c:v>4.8298263786337277</c:v>
                </c:pt>
                <c:pt idx="24">
                  <c:v>5.3400131544878411</c:v>
                </c:pt>
                <c:pt idx="25">
                  <c:v>6.5136213468418012</c:v>
                </c:pt>
                <c:pt idx="26">
                  <c:v>6.3941057371175312</c:v>
                </c:pt>
                <c:pt idx="27">
                  <c:v>5.7425189018010077</c:v>
                </c:pt>
                <c:pt idx="28">
                  <c:v>4.8175568375819839</c:v>
                </c:pt>
                <c:pt idx="29">
                  <c:v>4.7766265247103128</c:v>
                </c:pt>
                <c:pt idx="30">
                  <c:v>3.2901762770146941</c:v>
                </c:pt>
                <c:pt idx="31">
                  <c:v>3.1014296901774179</c:v>
                </c:pt>
                <c:pt idx="32">
                  <c:v>5.1429488415635696</c:v>
                </c:pt>
                <c:pt idx="33">
                  <c:v>4.9933652058282822</c:v>
                </c:pt>
                <c:pt idx="34">
                  <c:v>3.85036477047236</c:v>
                </c:pt>
                <c:pt idx="35">
                  <c:v>7.6208373098996027</c:v>
                </c:pt>
                <c:pt idx="36">
                  <c:v>3.510116014210316</c:v>
                </c:pt>
                <c:pt idx="37">
                  <c:v>5.2610686396077657</c:v>
                </c:pt>
                <c:pt idx="38">
                  <c:v>6.7330719041406191</c:v>
                </c:pt>
                <c:pt idx="39">
                  <c:v>6.894037295335476</c:v>
                </c:pt>
                <c:pt idx="40">
                  <c:v>6.8439141266385475</c:v>
                </c:pt>
                <c:pt idx="41">
                  <c:v>6.6663071013925741</c:v>
                </c:pt>
                <c:pt idx="42">
                  <c:v>7.3062549563713972</c:v>
                </c:pt>
                <c:pt idx="43">
                  <c:v>7.8259143592355027</c:v>
                </c:pt>
                <c:pt idx="44">
                  <c:v>4.239519044808838</c:v>
                </c:pt>
                <c:pt idx="45">
                  <c:v>4.975384770217226</c:v>
                </c:pt>
                <c:pt idx="46">
                  <c:v>3.2514513389904609</c:v>
                </c:pt>
                <c:pt idx="47">
                  <c:v>3.1998852278848591</c:v>
                </c:pt>
                <c:pt idx="48">
                  <c:v>3.6311390353533848</c:v>
                </c:pt>
                <c:pt idx="49">
                  <c:v>3.5291177149267465</c:v>
                </c:pt>
                <c:pt idx="50">
                  <c:v>3.6472595863929369</c:v>
                </c:pt>
                <c:pt idx="51">
                  <c:v>3.6137353890373687</c:v>
                </c:pt>
                <c:pt idx="52">
                  <c:v>4.4143391372585601</c:v>
                </c:pt>
                <c:pt idx="53">
                  <c:v>5.0360652969424287</c:v>
                </c:pt>
                <c:pt idx="54">
                  <c:v>5.969872942372632</c:v>
                </c:pt>
                <c:pt idx="55">
                  <c:v>6.2602406168477049</c:v>
                </c:pt>
                <c:pt idx="56">
                  <c:v>6.4470272169879532</c:v>
                </c:pt>
                <c:pt idx="57">
                  <c:v>6.4634551047291104</c:v>
                </c:pt>
                <c:pt idx="58">
                  <c:v>6.4773507051548371</c:v>
                </c:pt>
                <c:pt idx="59">
                  <c:v>6.1469172306886266</c:v>
                </c:pt>
                <c:pt idx="60">
                  <c:v>5.4651848341759992</c:v>
                </c:pt>
                <c:pt idx="61">
                  <c:v>5.0933294486145417</c:v>
                </c:pt>
                <c:pt idx="62">
                  <c:v>4.8206401706783932</c:v>
                </c:pt>
                <c:pt idx="63">
                  <c:v>4.508658586873314</c:v>
                </c:pt>
                <c:pt idx="64">
                  <c:v>4.8710035938632341</c:v>
                </c:pt>
                <c:pt idx="65">
                  <c:v>4.9412868294739978</c:v>
                </c:pt>
                <c:pt idx="66">
                  <c:v>4.923411117527035</c:v>
                </c:pt>
                <c:pt idx="67">
                  <c:v>4.2182053845834355</c:v>
                </c:pt>
                <c:pt idx="68">
                  <c:v>4.0323595639874821</c:v>
                </c:pt>
                <c:pt idx="69">
                  <c:v>3.799764887130856</c:v>
                </c:pt>
                <c:pt idx="70">
                  <c:v>4.2604015879307431</c:v>
                </c:pt>
                <c:pt idx="71">
                  <c:v>3.7828758265990201</c:v>
                </c:pt>
                <c:pt idx="72">
                  <c:v>3.8148354354156457</c:v>
                </c:pt>
                <c:pt idx="73">
                  <c:v>4.133760584357141</c:v>
                </c:pt>
                <c:pt idx="74">
                  <c:v>2.065634185880981</c:v>
                </c:pt>
                <c:pt idx="75">
                  <c:v>0.75135083587220963</c:v>
                </c:pt>
                <c:pt idx="76">
                  <c:v>0.57078505462150531</c:v>
                </c:pt>
                <c:pt idx="77">
                  <c:v>1.6499441225549032</c:v>
                </c:pt>
                <c:pt idx="78">
                  <c:v>1.7184638202577818</c:v>
                </c:pt>
                <c:pt idx="79">
                  <c:v>1.5327609568604703</c:v>
                </c:pt>
                <c:pt idx="80">
                  <c:v>2.0203737851706789</c:v>
                </c:pt>
                <c:pt idx="81">
                  <c:v>4.500066298476777</c:v>
                </c:pt>
                <c:pt idx="82">
                  <c:v>1.2891544493307503</c:v>
                </c:pt>
                <c:pt idx="83">
                  <c:v>3.3950378842036479</c:v>
                </c:pt>
                <c:pt idx="84">
                  <c:v>1.3585333419375716</c:v>
                </c:pt>
                <c:pt idx="85">
                  <c:v>1.8807274565421663</c:v>
                </c:pt>
                <c:pt idx="86">
                  <c:v>1.0334715758500979</c:v>
                </c:pt>
                <c:pt idx="87">
                  <c:v>0.5865168656780686</c:v>
                </c:pt>
                <c:pt idx="88">
                  <c:v>0.57437816604574665</c:v>
                </c:pt>
                <c:pt idx="89">
                  <c:v>1.0147368624085713</c:v>
                </c:pt>
                <c:pt idx="90">
                  <c:v>1.1673769007164296</c:v>
                </c:pt>
                <c:pt idx="91">
                  <c:v>1.0277274779245786</c:v>
                </c:pt>
                <c:pt idx="92">
                  <c:v>1.0679506243924854</c:v>
                </c:pt>
                <c:pt idx="93">
                  <c:v>0.76301150302208909</c:v>
                </c:pt>
                <c:pt idx="94">
                  <c:v>0.52033295592506468</c:v>
                </c:pt>
                <c:pt idx="95">
                  <c:v>0.55990668213050498</c:v>
                </c:pt>
                <c:pt idx="96">
                  <c:v>0.83299739571489373</c:v>
                </c:pt>
                <c:pt idx="97">
                  <c:v>1.399811107408389</c:v>
                </c:pt>
                <c:pt idx="98">
                  <c:v>1.4625813629188276</c:v>
                </c:pt>
                <c:pt idx="99">
                  <c:v>1.9998638133118443</c:v>
                </c:pt>
                <c:pt idx="100">
                  <c:v>0.49052686528759859</c:v>
                </c:pt>
                <c:pt idx="101">
                  <c:v>0.68717851628570503</c:v>
                </c:pt>
                <c:pt idx="102">
                  <c:v>1.4356929728867021</c:v>
                </c:pt>
                <c:pt idx="103">
                  <c:v>2.712867797799202</c:v>
                </c:pt>
                <c:pt idx="104">
                  <c:v>3.8009828394092118</c:v>
                </c:pt>
                <c:pt idx="105">
                  <c:v>2.9506518127117034</c:v>
                </c:pt>
                <c:pt idx="106">
                  <c:v>0.8430523059367796</c:v>
                </c:pt>
                <c:pt idx="107">
                  <c:v>0.73191195438687429</c:v>
                </c:pt>
                <c:pt idx="108">
                  <c:v>0.78200166977143581</c:v>
                </c:pt>
                <c:pt idx="109">
                  <c:v>0.899218713563262</c:v>
                </c:pt>
                <c:pt idx="110">
                  <c:v>0.94757568988122054</c:v>
                </c:pt>
                <c:pt idx="111">
                  <c:v>1.0708782056219801</c:v>
                </c:pt>
                <c:pt idx="112">
                  <c:v>0.95382930538138766</c:v>
                </c:pt>
                <c:pt idx="113">
                  <c:v>1.340727709547187</c:v>
                </c:pt>
                <c:pt idx="114">
                  <c:v>1.0897040488549805</c:v>
                </c:pt>
                <c:pt idx="115">
                  <c:v>1.1417800957556365</c:v>
                </c:pt>
                <c:pt idx="116">
                  <c:v>1.5065721248157562</c:v>
                </c:pt>
                <c:pt idx="117">
                  <c:v>1.6777870195279405</c:v>
                </c:pt>
                <c:pt idx="118">
                  <c:v>1.724109900476203</c:v>
                </c:pt>
                <c:pt idx="119">
                  <c:v>1.9759858619286392</c:v>
                </c:pt>
                <c:pt idx="120">
                  <c:v>2.1394468463532315</c:v>
                </c:pt>
                <c:pt idx="121">
                  <c:v>2.5444472277627845</c:v>
                </c:pt>
                <c:pt idx="122">
                  <c:v>2.5121252707011164</c:v>
                </c:pt>
                <c:pt idx="123">
                  <c:v>2.5549052146689224</c:v>
                </c:pt>
                <c:pt idx="124">
                  <c:v>2.1614880307038358</c:v>
                </c:pt>
                <c:pt idx="125">
                  <c:v>1.7117332345426908</c:v>
                </c:pt>
                <c:pt idx="126">
                  <c:v>1.6275116541049679</c:v>
                </c:pt>
                <c:pt idx="127">
                  <c:v>1.333525823807806</c:v>
                </c:pt>
                <c:pt idx="128">
                  <c:v>1.4497619116734499</c:v>
                </c:pt>
                <c:pt idx="129">
                  <c:v>1.4823481360882689</c:v>
                </c:pt>
                <c:pt idx="130">
                  <c:v>1.8967266275583663</c:v>
                </c:pt>
                <c:pt idx="131">
                  <c:v>1.3594348968395416</c:v>
                </c:pt>
                <c:pt idx="132">
                  <c:v>1.4429345423733522</c:v>
                </c:pt>
                <c:pt idx="133">
                  <c:v>1.5924552473151183</c:v>
                </c:pt>
                <c:pt idx="134">
                  <c:v>1.5061877783663147</c:v>
                </c:pt>
                <c:pt idx="135">
                  <c:v>1.8719918147392496</c:v>
                </c:pt>
                <c:pt idx="136">
                  <c:v>1.8033726205071223</c:v>
                </c:pt>
                <c:pt idx="137">
                  <c:v>1.7051861599371856</c:v>
                </c:pt>
                <c:pt idx="138">
                  <c:v>1.8093775934906668</c:v>
                </c:pt>
                <c:pt idx="139">
                  <c:v>1.6816446418541495</c:v>
                </c:pt>
                <c:pt idx="140">
                  <c:v>1.7461808830346119</c:v>
                </c:pt>
                <c:pt idx="141">
                  <c:v>1.6131163585945394</c:v>
                </c:pt>
                <c:pt idx="142">
                  <c:v>1.4731271350615556</c:v>
                </c:pt>
                <c:pt idx="143">
                  <c:v>1.5332735008453946</c:v>
                </c:pt>
                <c:pt idx="144">
                  <c:v>1.6692893233890476</c:v>
                </c:pt>
                <c:pt idx="145">
                  <c:v>1.7525543958627801</c:v>
                </c:pt>
                <c:pt idx="146">
                  <c:v>1.5632120574126533</c:v>
                </c:pt>
                <c:pt idx="147">
                  <c:v>1.6317587574729544</c:v>
                </c:pt>
                <c:pt idx="148">
                  <c:v>1.8282377916104109</c:v>
                </c:pt>
                <c:pt idx="149">
                  <c:v>1.8054991044457065</c:v>
                </c:pt>
                <c:pt idx="150">
                  <c:v>1.5217122872836284</c:v>
                </c:pt>
                <c:pt idx="151">
                  <c:v>1.6085888025666419</c:v>
                </c:pt>
                <c:pt idx="152">
                  <c:v>1.2324156148651539</c:v>
                </c:pt>
                <c:pt idx="153">
                  <c:v>1.3097253690125037</c:v>
                </c:pt>
                <c:pt idx="154">
                  <c:v>1.3054104720834956</c:v>
                </c:pt>
                <c:pt idx="155">
                  <c:v>1.2845724509671665</c:v>
                </c:pt>
                <c:pt idx="156">
                  <c:v>1.391842797463549</c:v>
                </c:pt>
                <c:pt idx="157">
                  <c:v>1.7005842274882044</c:v>
                </c:pt>
                <c:pt idx="158">
                  <c:v>1.8852400218404957</c:v>
                </c:pt>
                <c:pt idx="159">
                  <c:v>1.9223770653037957</c:v>
                </c:pt>
                <c:pt idx="160">
                  <c:v>1.9783780658976771</c:v>
                </c:pt>
                <c:pt idx="161">
                  <c:v>1.7672938596968062</c:v>
                </c:pt>
                <c:pt idx="162">
                  <c:v>1.5560694920742444</c:v>
                </c:pt>
                <c:pt idx="163">
                  <c:v>1.7332716352560662</c:v>
                </c:pt>
                <c:pt idx="164">
                  <c:v>1.7412966600222679</c:v>
                </c:pt>
                <c:pt idx="165">
                  <c:v>1.7262888771201572</c:v>
                </c:pt>
                <c:pt idx="166">
                  <c:v>1.4378208306159761</c:v>
                </c:pt>
                <c:pt idx="167">
                  <c:v>1.5498284239097591</c:v>
                </c:pt>
                <c:pt idx="168">
                  <c:v>1.532409279565957</c:v>
                </c:pt>
                <c:pt idx="169">
                  <c:v>1.6693785197616062</c:v>
                </c:pt>
                <c:pt idx="170">
                  <c:v>1.5663425317559856</c:v>
                </c:pt>
                <c:pt idx="171">
                  <c:v>1.6106340145634441</c:v>
                </c:pt>
                <c:pt idx="172">
                  <c:v>1.6472483952845487</c:v>
                </c:pt>
                <c:pt idx="173">
                  <c:v>1.6671857105674166</c:v>
                </c:pt>
                <c:pt idx="174">
                  <c:v>1.5368921849025288</c:v>
                </c:pt>
                <c:pt idx="175">
                  <c:v>1.7188926281831902</c:v>
                </c:pt>
                <c:pt idx="176">
                  <c:v>1.8464601077030109</c:v>
                </c:pt>
                <c:pt idx="177">
                  <c:v>1.8777206302467777</c:v>
                </c:pt>
                <c:pt idx="178">
                  <c:v>1.9544891395172563</c:v>
                </c:pt>
                <c:pt idx="179">
                  <c:v>2.1376993246211846</c:v>
                </c:pt>
                <c:pt idx="180">
                  <c:v>2.1553006340329754</c:v>
                </c:pt>
                <c:pt idx="181">
                  <c:v>2.1231539962065051</c:v>
                </c:pt>
                <c:pt idx="182">
                  <c:v>2.0738014198358363</c:v>
                </c:pt>
                <c:pt idx="183">
                  <c:v>2.0367833915095814</c:v>
                </c:pt>
                <c:pt idx="184">
                  <c:v>2.142051830681353</c:v>
                </c:pt>
                <c:pt idx="185">
                  <c:v>2.2344562892298119</c:v>
                </c:pt>
                <c:pt idx="186">
                  <c:v>2.2105899645645222</c:v>
                </c:pt>
                <c:pt idx="187">
                  <c:v>2.3126084844065948</c:v>
                </c:pt>
                <c:pt idx="188">
                  <c:v>2.0084948146604948</c:v>
                </c:pt>
                <c:pt idx="189">
                  <c:v>2.1852471369224022</c:v>
                </c:pt>
                <c:pt idx="190">
                  <c:v>1.9262822973784424</c:v>
                </c:pt>
                <c:pt idx="191">
                  <c:v>2.0216654586590055</c:v>
                </c:pt>
                <c:pt idx="192">
                  <c:v>2.1153455560848458</c:v>
                </c:pt>
                <c:pt idx="193">
                  <c:v>2.1413433323132378</c:v>
                </c:pt>
                <c:pt idx="194">
                  <c:v>2.0412789866942358</c:v>
                </c:pt>
                <c:pt idx="195">
                  <c:v>2.0056310551669845</c:v>
                </c:pt>
                <c:pt idx="196">
                  <c:v>2.1024604162348228</c:v>
                </c:pt>
                <c:pt idx="197">
                  <c:v>2.0307736368358924</c:v>
                </c:pt>
                <c:pt idx="198">
                  <c:v>1.8919905059764801</c:v>
                </c:pt>
                <c:pt idx="199">
                  <c:v>1.8895828092464289</c:v>
                </c:pt>
                <c:pt idx="200">
                  <c:v>2.0173990478522463</c:v>
                </c:pt>
                <c:pt idx="201">
                  <c:v>2.0730738044789341</c:v>
                </c:pt>
                <c:pt idx="202">
                  <c:v>1.8834810675211175</c:v>
                </c:pt>
                <c:pt idx="203">
                  <c:v>1.9882552252435441</c:v>
                </c:pt>
                <c:pt idx="204">
                  <c:v>2.0012176314974353</c:v>
                </c:pt>
                <c:pt idx="205">
                  <c:v>1.9953560106685391</c:v>
                </c:pt>
                <c:pt idx="206">
                  <c:v>2.0001072756072782</c:v>
                </c:pt>
                <c:pt idx="207">
                  <c:v>1.8750675168166826</c:v>
                </c:pt>
                <c:pt idx="208">
                  <c:v>1.8655778751834309</c:v>
                </c:pt>
                <c:pt idx="209">
                  <c:v>2.0552193487748958</c:v>
                </c:pt>
                <c:pt idx="210">
                  <c:v>2.1850834955452134</c:v>
                </c:pt>
                <c:pt idx="211">
                  <c:v>2.2489181055781482</c:v>
                </c:pt>
                <c:pt idx="212">
                  <c:v>2.2343375316760881</c:v>
                </c:pt>
                <c:pt idx="213">
                  <c:v>2.2502879613983748</c:v>
                </c:pt>
                <c:pt idx="214">
                  <c:v>2.3303822552461764</c:v>
                </c:pt>
                <c:pt idx="215">
                  <c:v>2.3479371901888668</c:v>
                </c:pt>
                <c:pt idx="216">
                  <c:v>2.3163304389364776</c:v>
                </c:pt>
                <c:pt idx="217">
                  <c:v>2.2430553849100892</c:v>
                </c:pt>
                <c:pt idx="218">
                  <c:v>2.2326269247028439</c:v>
                </c:pt>
                <c:pt idx="219">
                  <c:v>2.2812267184134818</c:v>
                </c:pt>
                <c:pt idx="220">
                  <c:v>2.2597748582599819</c:v>
                </c:pt>
                <c:pt idx="221">
                  <c:v>2.2851391865308628</c:v>
                </c:pt>
                <c:pt idx="222">
                  <c:v>2.2741263348065317</c:v>
                </c:pt>
                <c:pt idx="223">
                  <c:v>2.3670126963049847</c:v>
                </c:pt>
                <c:pt idx="224">
                  <c:v>2.4083804793213974</c:v>
                </c:pt>
                <c:pt idx="225">
                  <c:v>2.3103478366987034</c:v>
                </c:pt>
                <c:pt idx="226">
                  <c:v>2.2786350396392465</c:v>
                </c:pt>
                <c:pt idx="227">
                  <c:v>2.2805736093103888</c:v>
                </c:pt>
                <c:pt idx="228">
                  <c:v>2.3524838020580288</c:v>
                </c:pt>
                <c:pt idx="229">
                  <c:v>2.3507359099576801</c:v>
                </c:pt>
                <c:pt idx="230">
                  <c:v>2.3546096600713629</c:v>
                </c:pt>
                <c:pt idx="231">
                  <c:v>2.3651910867856847</c:v>
                </c:pt>
                <c:pt idx="232">
                  <c:v>2.2793002911845961</c:v>
                </c:pt>
                <c:pt idx="233">
                  <c:v>2.2469462530663975</c:v>
                </c:pt>
                <c:pt idx="234">
                  <c:v>2.2051708718560117</c:v>
                </c:pt>
                <c:pt idx="235">
                  <c:v>2.1274541651804384</c:v>
                </c:pt>
                <c:pt idx="236">
                  <c:v>2.146005041123356</c:v>
                </c:pt>
                <c:pt idx="237">
                  <c:v>2.1358482442686157</c:v>
                </c:pt>
                <c:pt idx="238">
                  <c:v>2.0937815880196893</c:v>
                </c:pt>
                <c:pt idx="239">
                  <c:v>2.1256647894410823</c:v>
                </c:pt>
                <c:pt idx="240">
                  <c:v>2.1628270265763789</c:v>
                </c:pt>
                <c:pt idx="241">
                  <c:v>2.2236333650211826</c:v>
                </c:pt>
                <c:pt idx="242">
                  <c:v>2.217520320709859</c:v>
                </c:pt>
                <c:pt idx="243">
                  <c:v>2.2158732654020432</c:v>
                </c:pt>
                <c:pt idx="244">
                  <c:v>2.2203743329050778</c:v>
                </c:pt>
                <c:pt idx="245">
                  <c:v>2.1312734696488937</c:v>
                </c:pt>
                <c:pt idx="246">
                  <c:v>2.1611294687719345</c:v>
                </c:pt>
                <c:pt idx="247">
                  <c:v>2.222742250097832</c:v>
                </c:pt>
                <c:pt idx="248">
                  <c:v>2.2922401111716906</c:v>
                </c:pt>
                <c:pt idx="249">
                  <c:v>2.2565879845014409</c:v>
                </c:pt>
                <c:pt idx="250">
                  <c:v>2.2280688231012742</c:v>
                </c:pt>
                <c:pt idx="251">
                  <c:v>2.0795440234782769</c:v>
                </c:pt>
                <c:pt idx="252">
                  <c:v>2.0795674417496</c:v>
                </c:pt>
                <c:pt idx="253">
                  <c:v>2.0681125299019372</c:v>
                </c:pt>
                <c:pt idx="254">
                  <c:v>2.3004416900743312</c:v>
                </c:pt>
                <c:pt idx="255">
                  <c:v>2.2993505439330137</c:v>
                </c:pt>
                <c:pt idx="256">
                  <c:v>2.2378571749275542</c:v>
                </c:pt>
                <c:pt idx="257">
                  <c:v>2.186848610196122</c:v>
                </c:pt>
                <c:pt idx="258">
                  <c:v>2.12528618903512</c:v>
                </c:pt>
                <c:pt idx="259">
                  <c:v>2.0876953343061411</c:v>
                </c:pt>
                <c:pt idx="260">
                  <c:v>2.1202736847840167</c:v>
                </c:pt>
                <c:pt idx="261">
                  <c:v>2.0778760956022779</c:v>
                </c:pt>
                <c:pt idx="262">
                  <c:v>2.0838318998283367</c:v>
                </c:pt>
                <c:pt idx="263">
                  <c:v>2.0499249982266772</c:v>
                </c:pt>
                <c:pt idx="264">
                  <c:v>2.0570338183222474</c:v>
                </c:pt>
                <c:pt idx="265">
                  <c:v>2.0872545831278542</c:v>
                </c:pt>
                <c:pt idx="266">
                  <c:v>2.1498921960715203</c:v>
                </c:pt>
                <c:pt idx="267">
                  <c:v>2.1193999026784751</c:v>
                </c:pt>
                <c:pt idx="268">
                  <c:v>2.098513671182725</c:v>
                </c:pt>
                <c:pt idx="269">
                  <c:v>2.0982650245635019</c:v>
                </c:pt>
                <c:pt idx="270">
                  <c:v>2.035490829465513</c:v>
                </c:pt>
                <c:pt idx="271">
                  <c:v>1.9820047684440296</c:v>
                </c:pt>
                <c:pt idx="272">
                  <c:v>1.9734084047597065</c:v>
                </c:pt>
                <c:pt idx="273">
                  <c:v>1.9844764204034164</c:v>
                </c:pt>
                <c:pt idx="274">
                  <c:v>1.9362694674492265</c:v>
                </c:pt>
                <c:pt idx="275">
                  <c:v>1.9363906386679821</c:v>
                </c:pt>
                <c:pt idx="276">
                  <c:v>1.860569376788572</c:v>
                </c:pt>
                <c:pt idx="277">
                  <c:v>1.8509132628984417</c:v>
                </c:pt>
                <c:pt idx="278">
                  <c:v>1.8953838646117789</c:v>
                </c:pt>
                <c:pt idx="279">
                  <c:v>1.8536994348199338</c:v>
                </c:pt>
                <c:pt idx="280">
                  <c:v>2.119137801252843</c:v>
                </c:pt>
                <c:pt idx="281">
                  <c:v>1.1597985876880637</c:v>
                </c:pt>
                <c:pt idx="282">
                  <c:v>0.87938664605213857</c:v>
                </c:pt>
                <c:pt idx="283">
                  <c:v>1.8601725710865384</c:v>
                </c:pt>
                <c:pt idx="284">
                  <c:v>2.0642542654832425</c:v>
                </c:pt>
                <c:pt idx="285">
                  <c:v>1.725316151374096</c:v>
                </c:pt>
                <c:pt idx="286">
                  <c:v>1.6420782676844159</c:v>
                </c:pt>
                <c:pt idx="287">
                  <c:v>1.9698169070057385</c:v>
                </c:pt>
                <c:pt idx="288">
                  <c:v>2.4806714923042517</c:v>
                </c:pt>
                <c:pt idx="289">
                  <c:v>2.8055805993419147</c:v>
                </c:pt>
                <c:pt idx="290">
                  <c:v>3.3249117675379183</c:v>
                </c:pt>
                <c:pt idx="291">
                  <c:v>3.4546633578663499</c:v>
                </c:pt>
                <c:pt idx="292">
                  <c:v>3.5919893240724656</c:v>
                </c:pt>
                <c:pt idx="293">
                  <c:v>3.5187204983933928</c:v>
                </c:pt>
                <c:pt idx="294">
                  <c:v>3.7850600624002486</c:v>
                </c:pt>
                <c:pt idx="295">
                  <c:v>3.8656029552504085</c:v>
                </c:pt>
                <c:pt idx="296">
                  <c:v>3.8171382097104525</c:v>
                </c:pt>
                <c:pt idx="297">
                  <c:v>3.8181238059529949</c:v>
                </c:pt>
                <c:pt idx="298">
                  <c:v>3.6619107772861219</c:v>
                </c:pt>
                <c:pt idx="299">
                  <c:v>3.4580555926614474</c:v>
                </c:pt>
                <c:pt idx="300">
                  <c:v>3.410361275918766</c:v>
                </c:pt>
                <c:pt idx="301">
                  <c:v>3.7278363494362843</c:v>
                </c:pt>
                <c:pt idx="302">
                  <c:v>3.7817433450052849</c:v>
                </c:pt>
                <c:pt idx="303">
                  <c:v>3.7526376162860622</c:v>
                </c:pt>
                <c:pt idx="304">
                  <c:v>3.6561090031437695</c:v>
                </c:pt>
                <c:pt idx="305">
                  <c:v>3.6843012558442245</c:v>
                </c:pt>
                <c:pt idx="306">
                  <c:v>3.6124271523871507</c:v>
                </c:pt>
                <c:pt idx="307">
                  <c:v>4.058849620677182</c:v>
                </c:pt>
                <c:pt idx="308">
                  <c:v>4.5440213876274473</c:v>
                </c:pt>
                <c:pt idx="309">
                  <c:v>4.8340239059608567</c:v>
                </c:pt>
                <c:pt idx="310">
                  <c:v>5.1289062734561623</c:v>
                </c:pt>
                <c:pt idx="311">
                  <c:v>4.8509239742326411</c:v>
                </c:pt>
                <c:pt idx="312">
                  <c:v>4.2926222253489073</c:v>
                </c:pt>
                <c:pt idx="313">
                  <c:v>4.0075793774924584</c:v>
                </c:pt>
                <c:pt idx="314">
                  <c:v>4.8116451519175643</c:v>
                </c:pt>
                <c:pt idx="315">
                  <c:v>4.3270371365673705</c:v>
                </c:pt>
                <c:pt idx="316">
                  <c:v>4.1951245977862133</c:v>
                </c:pt>
                <c:pt idx="317">
                  <c:v>4.4436769618643819</c:v>
                </c:pt>
                <c:pt idx="318">
                  <c:v>4.9185257998662903</c:v>
                </c:pt>
                <c:pt idx="319">
                  <c:v>4.8655480199494301</c:v>
                </c:pt>
                <c:pt idx="320">
                  <c:v>4.4830118918180863</c:v>
                </c:pt>
                <c:pt idx="321">
                  <c:v>4.5389630333891349</c:v>
                </c:pt>
                <c:pt idx="322">
                  <c:v>4.6636290874520574</c:v>
                </c:pt>
                <c:pt idx="323">
                  <c:v>4.5799418940142349</c:v>
                </c:pt>
                <c:pt idx="324">
                  <c:v>4.2782269753928697</c:v>
                </c:pt>
                <c:pt idx="325">
                  <c:v>4.4870429234306473</c:v>
                </c:pt>
                <c:pt idx="326">
                  <c:v>4.6209751416769418</c:v>
                </c:pt>
                <c:pt idx="327">
                  <c:v>4.5136788673543107</c:v>
                </c:pt>
                <c:pt idx="328">
                  <c:v>4.3061616239918452</c:v>
                </c:pt>
                <c:pt idx="329">
                  <c:v>4.514753995329932</c:v>
                </c:pt>
                <c:pt idx="330">
                  <c:v>4.4728161557747423</c:v>
                </c:pt>
                <c:pt idx="331">
                  <c:v>4.2837777525764977</c:v>
                </c:pt>
                <c:pt idx="332">
                  <c:v>4.2270804257440053</c:v>
                </c:pt>
                <c:pt idx="333">
                  <c:v>4.3036062780797577</c:v>
                </c:pt>
                <c:pt idx="334">
                  <c:v>4.1211834033229682</c:v>
                </c:pt>
                <c:pt idx="335">
                  <c:v>4.0347583318368843</c:v>
                </c:pt>
                <c:pt idx="336">
                  <c:v>4.1134728899855064</c:v>
                </c:pt>
                <c:pt idx="337">
                  <c:v>4.0121770496844924</c:v>
                </c:pt>
                <c:pt idx="338">
                  <c:v>4.1839207701815955</c:v>
                </c:pt>
                <c:pt idx="339">
                  <c:v>3.8042343407203432</c:v>
                </c:pt>
                <c:pt idx="340">
                  <c:v>3.2027072918338386</c:v>
                </c:pt>
                <c:pt idx="341">
                  <c:v>2.871285476487099</c:v>
                </c:pt>
                <c:pt idx="342">
                  <c:v>2.7052825294648151</c:v>
                </c:pt>
                <c:pt idx="343">
                  <c:v>2.8323000589395453</c:v>
                </c:pt>
                <c:pt idx="344">
                  <c:v>2.9321908182253735</c:v>
                </c:pt>
                <c:pt idx="345">
                  <c:v>2.8027467318801138</c:v>
                </c:pt>
                <c:pt idx="346">
                  <c:v>2.1863957617367982</c:v>
                </c:pt>
                <c:pt idx="347">
                  <c:v>1.9166470488285219</c:v>
                </c:pt>
                <c:pt idx="348">
                  <c:v>2.0967989664354114</c:v>
                </c:pt>
                <c:pt idx="349">
                  <c:v>2.5830567140939573</c:v>
                </c:pt>
                <c:pt idx="350">
                  <c:v>1.7954792060512881</c:v>
                </c:pt>
                <c:pt idx="351">
                  <c:v>2.6358803124253307</c:v>
                </c:pt>
                <c:pt idx="352">
                  <c:v>2.9272287566922572</c:v>
                </c:pt>
                <c:pt idx="353">
                  <c:v>3.3816271249457825</c:v>
                </c:pt>
                <c:pt idx="354">
                  <c:v>2.9879310516880166</c:v>
                </c:pt>
                <c:pt idx="355">
                  <c:v>2.8391867236693411</c:v>
                </c:pt>
                <c:pt idx="356">
                  <c:v>3.5955335363515237</c:v>
                </c:pt>
                <c:pt idx="357">
                  <c:v>3.3679964552373947</c:v>
                </c:pt>
                <c:pt idx="358">
                  <c:v>3.0961838448515446</c:v>
                </c:pt>
                <c:pt idx="359">
                  <c:v>3.2007447563946987</c:v>
                </c:pt>
                <c:pt idx="360">
                  <c:v>3.0707346502315804</c:v>
                </c:pt>
                <c:pt idx="361">
                  <c:v>2.768935166173824</c:v>
                </c:pt>
                <c:pt idx="362">
                  <c:v>2.7693491662890994</c:v>
                </c:pt>
                <c:pt idx="363">
                  <c:v>2.891820859009739</c:v>
                </c:pt>
                <c:pt idx="364">
                  <c:v>2.4558393443717481</c:v>
                </c:pt>
                <c:pt idx="365">
                  <c:v>3.2752912295231749</c:v>
                </c:pt>
                <c:pt idx="366">
                  <c:v>2.4278287576501243</c:v>
                </c:pt>
                <c:pt idx="367">
                  <c:v>2.5886649286489227</c:v>
                </c:pt>
                <c:pt idx="368">
                  <c:v>2.6348556542003609</c:v>
                </c:pt>
                <c:pt idx="369">
                  <c:v>2.8612910930708635</c:v>
                </c:pt>
                <c:pt idx="370">
                  <c:v>3.0735745457557018</c:v>
                </c:pt>
                <c:pt idx="371">
                  <c:v>2.9421846385329777</c:v>
                </c:pt>
                <c:pt idx="372">
                  <c:v>2.6930126396488414</c:v>
                </c:pt>
                <c:pt idx="373">
                  <c:v>2.893053491181095</c:v>
                </c:pt>
                <c:pt idx="374">
                  <c:v>2.9659263886471563</c:v>
                </c:pt>
                <c:pt idx="375">
                  <c:v>2.6278088748275348</c:v>
                </c:pt>
                <c:pt idx="376">
                  <c:v>3.0481025971073317</c:v>
                </c:pt>
                <c:pt idx="377">
                  <c:v>2.2648116683689148</c:v>
                </c:pt>
                <c:pt idx="378">
                  <c:v>3.9705362090446568</c:v>
                </c:pt>
                <c:pt idx="379">
                  <c:v>3.3287728374796965</c:v>
                </c:pt>
                <c:pt idx="380">
                  <c:v>2.8838947228652847</c:v>
                </c:pt>
                <c:pt idx="381">
                  <c:v>2.7990361191111477</c:v>
                </c:pt>
                <c:pt idx="382">
                  <c:v>2.7868290965052487</c:v>
                </c:pt>
                <c:pt idx="383">
                  <c:v>3.328593501502628</c:v>
                </c:pt>
                <c:pt idx="384">
                  <c:v>2.7987938076067009</c:v>
                </c:pt>
                <c:pt idx="385">
                  <c:v>2.6343293774420666</c:v>
                </c:pt>
                <c:pt idx="386">
                  <c:v>2.9081393166676497</c:v>
                </c:pt>
                <c:pt idx="387">
                  <c:v>3.2258232693979862</c:v>
                </c:pt>
                <c:pt idx="388">
                  <c:v>2.8387046408740271</c:v>
                </c:pt>
                <c:pt idx="389">
                  <c:v>2.6668371846120498</c:v>
                </c:pt>
                <c:pt idx="390">
                  <c:v>2.7619049105552365</c:v>
                </c:pt>
                <c:pt idx="391">
                  <c:v>2.8214393102594935</c:v>
                </c:pt>
                <c:pt idx="392">
                  <c:v>3.0573397917563887</c:v>
                </c:pt>
                <c:pt idx="393">
                  <c:v>3.0465059471736669</c:v>
                </c:pt>
                <c:pt idx="394">
                  <c:v>3.4273300685025299</c:v>
                </c:pt>
                <c:pt idx="395">
                  <c:v>3.3490568681185433</c:v>
                </c:pt>
                <c:pt idx="396">
                  <c:v>2.8215500927771382</c:v>
                </c:pt>
                <c:pt idx="397">
                  <c:v>2.6683554856551455</c:v>
                </c:pt>
                <c:pt idx="398">
                  <c:v>2.6076822512618105</c:v>
                </c:pt>
                <c:pt idx="399">
                  <c:v>2.3292386707862116</c:v>
                </c:pt>
                <c:pt idx="400">
                  <c:v>2.3311700105835458</c:v>
                </c:pt>
                <c:pt idx="401">
                  <c:v>2.4429222257434584</c:v>
                </c:pt>
                <c:pt idx="402">
                  <c:v>2.5686576034524382</c:v>
                </c:pt>
                <c:pt idx="403">
                  <c:v>2.6492036700739274</c:v>
                </c:pt>
                <c:pt idx="404">
                  <c:v>2.6429662143911412</c:v>
                </c:pt>
                <c:pt idx="405">
                  <c:v>2.8458826783660478</c:v>
                </c:pt>
                <c:pt idx="406">
                  <c:v>2.7512074805269937</c:v>
                </c:pt>
                <c:pt idx="407">
                  <c:v>2.6209905702947238</c:v>
                </c:pt>
                <c:pt idx="408">
                  <c:v>2.6738440011676725</c:v>
                </c:pt>
                <c:pt idx="409">
                  <c:v>2.5224286095327662</c:v>
                </c:pt>
                <c:pt idx="410">
                  <c:v>2.3218969853531424</c:v>
                </c:pt>
                <c:pt idx="411">
                  <c:v>2.7081521597106804</c:v>
                </c:pt>
                <c:pt idx="412">
                  <c:v>3.0557905065273263</c:v>
                </c:pt>
                <c:pt idx="413">
                  <c:v>2.8671170931977819</c:v>
                </c:pt>
                <c:pt idx="414">
                  <c:v>2.6464976438185936</c:v>
                </c:pt>
                <c:pt idx="415">
                  <c:v>2.3054799832576132</c:v>
                </c:pt>
                <c:pt idx="416">
                  <c:v>2.1069034106797928</c:v>
                </c:pt>
                <c:pt idx="417">
                  <c:v>2.0668660976699944</c:v>
                </c:pt>
                <c:pt idx="418">
                  <c:v>2.0050631969570589</c:v>
                </c:pt>
                <c:pt idx="419">
                  <c:v>2.0423249432345933</c:v>
                </c:pt>
                <c:pt idx="420">
                  <c:v>2.0204697501484414</c:v>
                </c:pt>
                <c:pt idx="421">
                  <c:v>2.2114954396143718</c:v>
                </c:pt>
                <c:pt idx="422">
                  <c:v>1.8527687196611864</c:v>
                </c:pt>
                <c:pt idx="423">
                  <c:v>1.878307445620226</c:v>
                </c:pt>
                <c:pt idx="424">
                  <c:v>1.8441888652626808</c:v>
                </c:pt>
                <c:pt idx="425">
                  <c:v>1.8782029232317796</c:v>
                </c:pt>
                <c:pt idx="426">
                  <c:v>1.8615486368029548</c:v>
                </c:pt>
                <c:pt idx="427">
                  <c:v>1.8543647140038337</c:v>
                </c:pt>
                <c:pt idx="428">
                  <c:v>1.8936559395586621</c:v>
                </c:pt>
                <c:pt idx="429">
                  <c:v>1.8446973886907865</c:v>
                </c:pt>
                <c:pt idx="430">
                  <c:v>1.8526830002916914</c:v>
                </c:pt>
                <c:pt idx="431">
                  <c:v>1.8313514103491253</c:v>
                </c:pt>
                <c:pt idx="432">
                  <c:v>1.8088295607746701</c:v>
                </c:pt>
                <c:pt idx="433">
                  <c:v>1.8394168975990566</c:v>
                </c:pt>
                <c:pt idx="434">
                  <c:v>1.7472430991681596</c:v>
                </c:pt>
                <c:pt idx="435">
                  <c:v>1.8128610926122719</c:v>
                </c:pt>
                <c:pt idx="436">
                  <c:v>1.7846673574996661</c:v>
                </c:pt>
                <c:pt idx="437">
                  <c:v>2.3076519939378382</c:v>
                </c:pt>
                <c:pt idx="438">
                  <c:v>2.0690330136196002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FE-4A2B-A385-AB26D78A4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12736"/>
        <c:axId val="195414656"/>
      </c:scatterChart>
      <c:valAx>
        <c:axId val="195412736"/>
        <c:scaling>
          <c:orientation val="minMax"/>
          <c:max val="10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Friction Ratio (%)</a:t>
                </a:r>
              </a:p>
            </c:rich>
          </c:tx>
          <c:layout>
            <c:manualLayout>
              <c:xMode val="edge"/>
              <c:yMode val="edge"/>
              <c:x val="0.25000057058085129"/>
              <c:y val="1.3015184381778741E-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414656"/>
        <c:crosses val="autoZero"/>
        <c:crossBetween val="midCat"/>
      </c:valAx>
      <c:valAx>
        <c:axId val="195414656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5412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2010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'017C'!$V$11:$W$11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'017C'!$W$14:$W$932</c:f>
              <c:numCache>
                <c:formatCode>0</c:formatCode>
                <c:ptCount val="91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4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4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6</c:v>
                </c:pt>
                <c:pt idx="101">
                  <c:v>5</c:v>
                </c:pt>
                <c:pt idx="102">
                  <c:v>5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5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5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5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63-40BC-B2A9-B879BB9F7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2009 Normalized</a:t>
            </a:r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1"/>
          <c:order val="0"/>
          <c:tx>
            <c:strRef>
              <c:f>'017C'!$X$11:$Y$11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'017C'!$Y$14:$Y$932</c:f>
              <c:numCache>
                <c:formatCode>0</c:formatCode>
                <c:ptCount val="91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5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5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4</c:v>
                </c:pt>
                <c:pt idx="81">
                  <c:v>3</c:v>
                </c:pt>
                <c:pt idx="82">
                  <c:v>5</c:v>
                </c:pt>
                <c:pt idx="83">
                  <c:v>4</c:v>
                </c:pt>
                <c:pt idx="84">
                  <c:v>5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6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5</c:v>
                </c:pt>
                <c:pt idx="104">
                  <c:v>4</c:v>
                </c:pt>
                <c:pt idx="105">
                  <c:v>3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5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4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3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5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3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3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4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80-4EF6-81DC-C4CDBEB5F79E}"/>
            </c:ext>
          </c:extLst>
        </c:ser>
        <c:ser>
          <c:idx val="0"/>
          <c:order val="1"/>
          <c:tx>
            <c:strRef>
              <c:f>'017C'!$X$11:$Y$11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'017C'!$Y$14:$Y$932</c:f>
              <c:numCache>
                <c:formatCode>0</c:formatCode>
                <c:ptCount val="91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5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5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4</c:v>
                </c:pt>
                <c:pt idx="81">
                  <c:v>3</c:v>
                </c:pt>
                <c:pt idx="82">
                  <c:v>5</c:v>
                </c:pt>
                <c:pt idx="83">
                  <c:v>4</c:v>
                </c:pt>
                <c:pt idx="84">
                  <c:v>5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6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5</c:v>
                </c:pt>
                <c:pt idx="104">
                  <c:v>4</c:v>
                </c:pt>
                <c:pt idx="105">
                  <c:v>3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3</c:v>
                </c:pt>
                <c:pt idx="112">
                  <c:v>4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5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4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3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5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3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3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4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80-4EF6-81DC-C4CDBEB5F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9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1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Robertson 1986</a:t>
            </a:r>
            <a:r>
              <a:rPr lang="en-US" baseline="0"/>
              <a:t> Non-Normalized</a:t>
            </a:r>
            <a:endParaRPr lang="en-US"/>
          </a:p>
        </c:rich>
      </c:tx>
      <c:layout>
        <c:manualLayout>
          <c:xMode val="edge"/>
          <c:yMode val="edge"/>
          <c:x val="0.15508077533089112"/>
          <c:y val="1.088139281828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518898100398199E-2"/>
          <c:y val="7.7257930058322807E-2"/>
          <c:w val="0.86631242248188522"/>
          <c:h val="0.90533236350034618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'017C'!$T$11:$U$11</c:f>
              <c:strCache>
                <c:ptCount val="1"/>
                <c:pt idx="0">
                  <c:v>Robertson &amp; Campanella 1983 Non-Normalized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errBars>
            <c:errDir val="x"/>
            <c:errBarType val="minus"/>
            <c:errValType val="fixedVal"/>
            <c:noEndCap val="1"/>
            <c:val val="15"/>
            <c:spPr>
              <a:ln w="12700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</c:spPr>
          </c:errBars>
          <c:xVal>
            <c:numRef>
              <c:f>'017C'!$U$14:$U$932</c:f>
              <c:numCache>
                <c:formatCode>0</c:formatCode>
                <c:ptCount val="91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4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5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5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5</c:v>
                </c:pt>
                <c:pt idx="104">
                  <c:v>3</c:v>
                </c:pt>
                <c:pt idx="105">
                  <c:v>3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4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3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5</c:v>
                </c:pt>
                <c:pt idx="284">
                  <c:v>4</c:v>
                </c:pt>
                <c:pt idx="285">
                  <c:v>4</c:v>
                </c:pt>
                <c:pt idx="286">
                  <c:v>3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3</c:v>
                </c:pt>
                <c:pt idx="292">
                  <c:v>3</c:v>
                </c:pt>
                <c:pt idx="293">
                  <c:v>4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4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4</c:v>
                </c:pt>
                <c:pt idx="354">
                  <c:v>5</c:v>
                </c:pt>
                <c:pt idx="355">
                  <c:v>5</c:v>
                </c:pt>
                <c:pt idx="356">
                  <c:v>4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4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4</c:v>
                </c:pt>
                <c:pt idx="395">
                  <c:v>4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</c:numCache>
            </c:numRef>
          </c:xVal>
          <c:yVal>
            <c:numRef>
              <c:f>'017C'!$J$14:$J$932</c:f>
              <c:numCache>
                <c:formatCode>0.0</c:formatCode>
                <c:ptCount val="919"/>
                <c:pt idx="0">
                  <c:v>-0.76404199475065615</c:v>
                </c:pt>
                <c:pt idx="1">
                  <c:v>-0.92808398950131232</c:v>
                </c:pt>
                <c:pt idx="2">
                  <c:v>-1.0921259842519684</c:v>
                </c:pt>
                <c:pt idx="3">
                  <c:v>-1.2561679790026248</c:v>
                </c:pt>
                <c:pt idx="4">
                  <c:v>-1.4202099737532807</c:v>
                </c:pt>
                <c:pt idx="5">
                  <c:v>-1.5842519685039369</c:v>
                </c:pt>
                <c:pt idx="6">
                  <c:v>-1.7482939632545929</c:v>
                </c:pt>
                <c:pt idx="7">
                  <c:v>-1.9123359580052495</c:v>
                </c:pt>
                <c:pt idx="8">
                  <c:v>-2.0763779527559056</c:v>
                </c:pt>
                <c:pt idx="9">
                  <c:v>-2.2404199475065614</c:v>
                </c:pt>
                <c:pt idx="10">
                  <c:v>-2.404461942257218</c:v>
                </c:pt>
                <c:pt idx="11">
                  <c:v>-2.5685039370078737</c:v>
                </c:pt>
                <c:pt idx="12">
                  <c:v>-2.7325459317585303</c:v>
                </c:pt>
                <c:pt idx="13">
                  <c:v>-2.8965879265091861</c:v>
                </c:pt>
                <c:pt idx="14">
                  <c:v>-3.0606299212598427</c:v>
                </c:pt>
                <c:pt idx="15">
                  <c:v>-3.2246719160104989</c:v>
                </c:pt>
                <c:pt idx="16">
                  <c:v>-3.3887139107611546</c:v>
                </c:pt>
                <c:pt idx="17">
                  <c:v>-3.5527559055118112</c:v>
                </c:pt>
                <c:pt idx="18">
                  <c:v>-3.7167979002624669</c:v>
                </c:pt>
                <c:pt idx="19">
                  <c:v>-3.8808398950131231</c:v>
                </c:pt>
                <c:pt idx="20">
                  <c:v>-4.0448818897637793</c:v>
                </c:pt>
                <c:pt idx="21">
                  <c:v>-4.2089238845144354</c:v>
                </c:pt>
                <c:pt idx="22">
                  <c:v>-4.3729658792650916</c:v>
                </c:pt>
                <c:pt idx="23">
                  <c:v>-4.5370078740157478</c:v>
                </c:pt>
                <c:pt idx="24">
                  <c:v>-4.701049868766404</c:v>
                </c:pt>
                <c:pt idx="25">
                  <c:v>-4.8650918635170601</c:v>
                </c:pt>
                <c:pt idx="26">
                  <c:v>-5.0291338582677163</c:v>
                </c:pt>
                <c:pt idx="27">
                  <c:v>-5.1931758530183716</c:v>
                </c:pt>
                <c:pt idx="28">
                  <c:v>-5.3572178477690278</c:v>
                </c:pt>
                <c:pt idx="29">
                  <c:v>-5.5212598425196848</c:v>
                </c:pt>
                <c:pt idx="30">
                  <c:v>-5.685301837270341</c:v>
                </c:pt>
                <c:pt idx="31">
                  <c:v>-5.8493438320209972</c:v>
                </c:pt>
                <c:pt idx="32">
                  <c:v>-6.0133858267716525</c:v>
                </c:pt>
                <c:pt idx="33">
                  <c:v>-6.1774278215223086</c:v>
                </c:pt>
                <c:pt idx="34">
                  <c:v>-6.3414698162729648</c:v>
                </c:pt>
                <c:pt idx="35">
                  <c:v>-6.5055118110236219</c:v>
                </c:pt>
                <c:pt idx="36">
                  <c:v>-6.669553805774278</c:v>
                </c:pt>
                <c:pt idx="37">
                  <c:v>-6.8335958005249333</c:v>
                </c:pt>
                <c:pt idx="38">
                  <c:v>-6.9976377952755895</c:v>
                </c:pt>
                <c:pt idx="39">
                  <c:v>-7.1616797900262457</c:v>
                </c:pt>
                <c:pt idx="40">
                  <c:v>-7.3257217847769018</c:v>
                </c:pt>
                <c:pt idx="41">
                  <c:v>-7.4897637795275589</c:v>
                </c:pt>
                <c:pt idx="42">
                  <c:v>-7.6538057742782142</c:v>
                </c:pt>
                <c:pt idx="43">
                  <c:v>-7.8178477690288712</c:v>
                </c:pt>
                <c:pt idx="44">
                  <c:v>-7.9818897637795265</c:v>
                </c:pt>
                <c:pt idx="45">
                  <c:v>-8.1459317585301836</c:v>
                </c:pt>
                <c:pt idx="46">
                  <c:v>-8.3099737532808398</c:v>
                </c:pt>
                <c:pt idx="47">
                  <c:v>-8.4740157480314959</c:v>
                </c:pt>
                <c:pt idx="48">
                  <c:v>-8.6380577427821521</c:v>
                </c:pt>
                <c:pt idx="49">
                  <c:v>-8.8020997375328083</c:v>
                </c:pt>
                <c:pt idx="50">
                  <c:v>-8.9661417322834627</c:v>
                </c:pt>
                <c:pt idx="51">
                  <c:v>-9.1301837270341206</c:v>
                </c:pt>
                <c:pt idx="52">
                  <c:v>-9.294225721784775</c:v>
                </c:pt>
                <c:pt idx="53">
                  <c:v>-9.458267716535433</c:v>
                </c:pt>
                <c:pt idx="54">
                  <c:v>-9.6223097112860891</c:v>
                </c:pt>
                <c:pt idx="55">
                  <c:v>-9.7863517060367435</c:v>
                </c:pt>
                <c:pt idx="56">
                  <c:v>-9.9503937007874015</c:v>
                </c:pt>
                <c:pt idx="57">
                  <c:v>-10.114435695538056</c:v>
                </c:pt>
                <c:pt idx="58">
                  <c:v>-10.278477690288714</c:v>
                </c:pt>
                <c:pt idx="59">
                  <c:v>-10.44251968503937</c:v>
                </c:pt>
                <c:pt idx="60">
                  <c:v>-10.606561679790024</c:v>
                </c:pt>
                <c:pt idx="61">
                  <c:v>-10.770603674540682</c:v>
                </c:pt>
                <c:pt idx="62">
                  <c:v>-10.934645669291337</c:v>
                </c:pt>
                <c:pt idx="63">
                  <c:v>-11.098687664041995</c:v>
                </c:pt>
                <c:pt idx="64">
                  <c:v>-11.262729658792651</c:v>
                </c:pt>
                <c:pt idx="65">
                  <c:v>-11.426771653543305</c:v>
                </c:pt>
                <c:pt idx="66">
                  <c:v>-11.590813648293963</c:v>
                </c:pt>
                <c:pt idx="67">
                  <c:v>-11.754855643044618</c:v>
                </c:pt>
                <c:pt idx="68">
                  <c:v>-11.918897637795276</c:v>
                </c:pt>
                <c:pt idx="69">
                  <c:v>-12.08293963254593</c:v>
                </c:pt>
                <c:pt idx="70">
                  <c:v>-12.246981627296586</c:v>
                </c:pt>
                <c:pt idx="71">
                  <c:v>-12.411023622047244</c:v>
                </c:pt>
                <c:pt idx="72">
                  <c:v>-12.575065616797898</c:v>
                </c:pt>
                <c:pt idx="73">
                  <c:v>-12.739107611548556</c:v>
                </c:pt>
                <c:pt idx="74">
                  <c:v>-12.903149606299211</c:v>
                </c:pt>
                <c:pt idx="75">
                  <c:v>-13.067191601049867</c:v>
                </c:pt>
                <c:pt idx="76">
                  <c:v>-13.231233595800525</c:v>
                </c:pt>
                <c:pt idx="77">
                  <c:v>-13.395275590551179</c:v>
                </c:pt>
                <c:pt idx="78">
                  <c:v>-13.559317585301837</c:v>
                </c:pt>
                <c:pt idx="79">
                  <c:v>-13.723359580052492</c:v>
                </c:pt>
                <c:pt idx="80">
                  <c:v>-13.887401574803148</c:v>
                </c:pt>
                <c:pt idx="81">
                  <c:v>-14.051443569553804</c:v>
                </c:pt>
                <c:pt idx="82">
                  <c:v>-14.215485564304462</c:v>
                </c:pt>
                <c:pt idx="83">
                  <c:v>-14.379527559055118</c:v>
                </c:pt>
                <c:pt idx="84">
                  <c:v>-14.543569553805773</c:v>
                </c:pt>
                <c:pt idx="85">
                  <c:v>-14.707611548556429</c:v>
                </c:pt>
                <c:pt idx="86">
                  <c:v>-14.871653543307085</c:v>
                </c:pt>
                <c:pt idx="87">
                  <c:v>-15.035695538057743</c:v>
                </c:pt>
                <c:pt idx="88">
                  <c:v>-15.199737532808399</c:v>
                </c:pt>
                <c:pt idx="89">
                  <c:v>-15.363779527559053</c:v>
                </c:pt>
                <c:pt idx="90">
                  <c:v>-15.52782152230971</c:v>
                </c:pt>
                <c:pt idx="91">
                  <c:v>-15.691863517060366</c:v>
                </c:pt>
                <c:pt idx="92">
                  <c:v>-15.855905511811024</c:v>
                </c:pt>
                <c:pt idx="93">
                  <c:v>-16.019947506561682</c:v>
                </c:pt>
                <c:pt idx="94">
                  <c:v>-16.183989501312336</c:v>
                </c:pt>
                <c:pt idx="95">
                  <c:v>-16.34803149606299</c:v>
                </c:pt>
                <c:pt idx="96">
                  <c:v>-16.512073490813648</c:v>
                </c:pt>
                <c:pt idx="97">
                  <c:v>-16.676115485564306</c:v>
                </c:pt>
                <c:pt idx="98">
                  <c:v>-16.840157480314961</c:v>
                </c:pt>
                <c:pt idx="99">
                  <c:v>-17.004199475065619</c:v>
                </c:pt>
                <c:pt idx="100">
                  <c:v>-17.168241469816273</c:v>
                </c:pt>
                <c:pt idx="101">
                  <c:v>-17.332283464566927</c:v>
                </c:pt>
                <c:pt idx="102">
                  <c:v>-17.496325459317585</c:v>
                </c:pt>
                <c:pt idx="103">
                  <c:v>-17.660367454068243</c:v>
                </c:pt>
                <c:pt idx="104">
                  <c:v>-17.824409448818898</c:v>
                </c:pt>
                <c:pt idx="105">
                  <c:v>-17.988451443569552</c:v>
                </c:pt>
                <c:pt idx="106">
                  <c:v>-18.15249343832021</c:v>
                </c:pt>
                <c:pt idx="107">
                  <c:v>-18.316535433070868</c:v>
                </c:pt>
                <c:pt idx="108">
                  <c:v>-18.480577427821522</c:v>
                </c:pt>
                <c:pt idx="109">
                  <c:v>-18.64461942257218</c:v>
                </c:pt>
                <c:pt idx="110">
                  <c:v>-18.808661417322835</c:v>
                </c:pt>
                <c:pt idx="111">
                  <c:v>-18.972703412073489</c:v>
                </c:pt>
                <c:pt idx="112">
                  <c:v>-19.136745406824147</c:v>
                </c:pt>
                <c:pt idx="113">
                  <c:v>-19.300787401574805</c:v>
                </c:pt>
                <c:pt idx="114">
                  <c:v>-19.464829396325459</c:v>
                </c:pt>
                <c:pt idx="115">
                  <c:v>-19.628871391076114</c:v>
                </c:pt>
                <c:pt idx="116">
                  <c:v>-19.792913385826772</c:v>
                </c:pt>
                <c:pt idx="117">
                  <c:v>-19.95695538057743</c:v>
                </c:pt>
                <c:pt idx="118">
                  <c:v>-20.120997375328084</c:v>
                </c:pt>
                <c:pt idx="119">
                  <c:v>-20.285039370078742</c:v>
                </c:pt>
                <c:pt idx="120">
                  <c:v>-20.449081364829397</c:v>
                </c:pt>
                <c:pt idx="121">
                  <c:v>-20.613123359580051</c:v>
                </c:pt>
                <c:pt idx="122">
                  <c:v>-20.777165354330709</c:v>
                </c:pt>
                <c:pt idx="123">
                  <c:v>-20.941207349081367</c:v>
                </c:pt>
                <c:pt idx="124">
                  <c:v>-21.105249343832021</c:v>
                </c:pt>
                <c:pt idx="125">
                  <c:v>-21.269291338582676</c:v>
                </c:pt>
                <c:pt idx="126">
                  <c:v>-21.433333333333334</c:v>
                </c:pt>
                <c:pt idx="127">
                  <c:v>-21.597375328083992</c:v>
                </c:pt>
                <c:pt idx="128">
                  <c:v>-21.761417322834646</c:v>
                </c:pt>
                <c:pt idx="129">
                  <c:v>-21.925459317585304</c:v>
                </c:pt>
                <c:pt idx="130">
                  <c:v>-22.089501312335958</c:v>
                </c:pt>
                <c:pt idx="131">
                  <c:v>-22.253543307086613</c:v>
                </c:pt>
                <c:pt idx="132">
                  <c:v>-22.417585301837271</c:v>
                </c:pt>
                <c:pt idx="133">
                  <c:v>-22.581627296587929</c:v>
                </c:pt>
                <c:pt idx="134">
                  <c:v>-22.745669291338583</c:v>
                </c:pt>
                <c:pt idx="135">
                  <c:v>-22.909711286089237</c:v>
                </c:pt>
                <c:pt idx="136">
                  <c:v>-23.073753280839895</c:v>
                </c:pt>
                <c:pt idx="137">
                  <c:v>-23.237795275590553</c:v>
                </c:pt>
                <c:pt idx="138">
                  <c:v>-23.401837270341208</c:v>
                </c:pt>
                <c:pt idx="139">
                  <c:v>-23.565879265091862</c:v>
                </c:pt>
                <c:pt idx="140">
                  <c:v>-23.72992125984252</c:v>
                </c:pt>
                <c:pt idx="141">
                  <c:v>-23.893963254593174</c:v>
                </c:pt>
                <c:pt idx="142">
                  <c:v>-24.058005249343832</c:v>
                </c:pt>
                <c:pt idx="143">
                  <c:v>-24.22204724409449</c:v>
                </c:pt>
                <c:pt idx="144">
                  <c:v>-24.386089238845145</c:v>
                </c:pt>
                <c:pt idx="145">
                  <c:v>-24.550131233595799</c:v>
                </c:pt>
                <c:pt idx="146">
                  <c:v>-24.714173228346457</c:v>
                </c:pt>
                <c:pt idx="147">
                  <c:v>-24.878215223097115</c:v>
                </c:pt>
                <c:pt idx="148">
                  <c:v>-25.042257217847769</c:v>
                </c:pt>
                <c:pt idx="149">
                  <c:v>-25.206299212598424</c:v>
                </c:pt>
                <c:pt idx="150">
                  <c:v>-25.370341207349082</c:v>
                </c:pt>
                <c:pt idx="151">
                  <c:v>-25.534383202099736</c:v>
                </c:pt>
                <c:pt idx="152">
                  <c:v>-25.698425196850394</c:v>
                </c:pt>
                <c:pt idx="153">
                  <c:v>-25.862467191601052</c:v>
                </c:pt>
                <c:pt idx="154">
                  <c:v>-26.026509186351706</c:v>
                </c:pt>
                <c:pt idx="155">
                  <c:v>-26.190551181102361</c:v>
                </c:pt>
                <c:pt idx="156">
                  <c:v>-26.354593175853019</c:v>
                </c:pt>
                <c:pt idx="157">
                  <c:v>-26.518635170603677</c:v>
                </c:pt>
                <c:pt idx="158">
                  <c:v>-26.682677165354331</c:v>
                </c:pt>
                <c:pt idx="159">
                  <c:v>-26.846719160104985</c:v>
                </c:pt>
                <c:pt idx="160">
                  <c:v>-27.010761154855647</c:v>
                </c:pt>
                <c:pt idx="161">
                  <c:v>-27.174803149606298</c:v>
                </c:pt>
                <c:pt idx="162">
                  <c:v>-27.338845144356956</c:v>
                </c:pt>
                <c:pt idx="163">
                  <c:v>-27.50288713910761</c:v>
                </c:pt>
                <c:pt idx="164">
                  <c:v>-27.666929133858268</c:v>
                </c:pt>
                <c:pt idx="165">
                  <c:v>-27.830971128608926</c:v>
                </c:pt>
                <c:pt idx="166">
                  <c:v>-27.99501312335958</c:v>
                </c:pt>
                <c:pt idx="167">
                  <c:v>-28.159055118110238</c:v>
                </c:pt>
                <c:pt idx="168">
                  <c:v>-28.323097112860889</c:v>
                </c:pt>
                <c:pt idx="169">
                  <c:v>-28.487139107611547</c:v>
                </c:pt>
                <c:pt idx="170">
                  <c:v>-28.651181102362209</c:v>
                </c:pt>
                <c:pt idx="171">
                  <c:v>-28.81522309711286</c:v>
                </c:pt>
                <c:pt idx="172">
                  <c:v>-28.979265091863518</c:v>
                </c:pt>
                <c:pt idx="173">
                  <c:v>-29.143307086614172</c:v>
                </c:pt>
                <c:pt idx="174">
                  <c:v>-29.30734908136483</c:v>
                </c:pt>
                <c:pt idx="175">
                  <c:v>-29.471391076115488</c:v>
                </c:pt>
                <c:pt idx="176">
                  <c:v>-29.635433070866142</c:v>
                </c:pt>
                <c:pt idx="177">
                  <c:v>-29.7994750656168</c:v>
                </c:pt>
                <c:pt idx="178">
                  <c:v>-29.963517060367451</c:v>
                </c:pt>
                <c:pt idx="179">
                  <c:v>-30.127559055118109</c:v>
                </c:pt>
                <c:pt idx="180">
                  <c:v>-30.291601049868767</c:v>
                </c:pt>
                <c:pt idx="181">
                  <c:v>-30.455643044619421</c:v>
                </c:pt>
                <c:pt idx="182">
                  <c:v>-30.619685039370079</c:v>
                </c:pt>
                <c:pt idx="183">
                  <c:v>-30.783727034120734</c:v>
                </c:pt>
                <c:pt idx="184">
                  <c:v>-30.947769028871392</c:v>
                </c:pt>
                <c:pt idx="185">
                  <c:v>-31.11181102362205</c:v>
                </c:pt>
                <c:pt idx="186">
                  <c:v>-31.2758530183727</c:v>
                </c:pt>
                <c:pt idx="187">
                  <c:v>-31.439895013123362</c:v>
                </c:pt>
                <c:pt idx="188">
                  <c:v>-31.603937007874013</c:v>
                </c:pt>
                <c:pt idx="189">
                  <c:v>-31.767979002624671</c:v>
                </c:pt>
                <c:pt idx="190">
                  <c:v>-31.932020997375329</c:v>
                </c:pt>
                <c:pt idx="191">
                  <c:v>-32.096062992125979</c:v>
                </c:pt>
                <c:pt idx="192">
                  <c:v>-32.260104986876641</c:v>
                </c:pt>
                <c:pt idx="193">
                  <c:v>-32.424146981627295</c:v>
                </c:pt>
                <c:pt idx="194">
                  <c:v>-32.58818897637795</c:v>
                </c:pt>
                <c:pt idx="195">
                  <c:v>-32.752230971128611</c:v>
                </c:pt>
                <c:pt idx="196">
                  <c:v>-32.916272965879266</c:v>
                </c:pt>
                <c:pt idx="197">
                  <c:v>-33.08031496062992</c:v>
                </c:pt>
                <c:pt idx="198">
                  <c:v>-33.244356955380574</c:v>
                </c:pt>
                <c:pt idx="199">
                  <c:v>-33.408398950131236</c:v>
                </c:pt>
                <c:pt idx="200">
                  <c:v>-33.57244094488189</c:v>
                </c:pt>
                <c:pt idx="201">
                  <c:v>-33.736482939632545</c:v>
                </c:pt>
                <c:pt idx="202">
                  <c:v>-33.900524934383206</c:v>
                </c:pt>
                <c:pt idx="203">
                  <c:v>-34.064566929133854</c:v>
                </c:pt>
                <c:pt idx="204">
                  <c:v>-34.228608923884515</c:v>
                </c:pt>
                <c:pt idx="205">
                  <c:v>-34.392650918635169</c:v>
                </c:pt>
                <c:pt idx="206">
                  <c:v>-34.556692913385824</c:v>
                </c:pt>
                <c:pt idx="207">
                  <c:v>-34.720734908136485</c:v>
                </c:pt>
                <c:pt idx="208">
                  <c:v>-34.88477690288714</c:v>
                </c:pt>
                <c:pt idx="209">
                  <c:v>-35.048818897637794</c:v>
                </c:pt>
                <c:pt idx="210">
                  <c:v>-35.212860892388456</c:v>
                </c:pt>
                <c:pt idx="211">
                  <c:v>-35.376902887139103</c:v>
                </c:pt>
                <c:pt idx="212">
                  <c:v>-35.540944881889764</c:v>
                </c:pt>
                <c:pt idx="213">
                  <c:v>-35.704986876640419</c:v>
                </c:pt>
                <c:pt idx="214">
                  <c:v>-35.869028871391073</c:v>
                </c:pt>
                <c:pt idx="215">
                  <c:v>-36.033070866141735</c:v>
                </c:pt>
                <c:pt idx="216">
                  <c:v>-36.197112860892389</c:v>
                </c:pt>
                <c:pt idx="217">
                  <c:v>-36.361154855643044</c:v>
                </c:pt>
                <c:pt idx="218">
                  <c:v>-36.525196850393698</c:v>
                </c:pt>
                <c:pt idx="219">
                  <c:v>-36.689238845144359</c:v>
                </c:pt>
                <c:pt idx="220">
                  <c:v>-36.853280839895014</c:v>
                </c:pt>
                <c:pt idx="221">
                  <c:v>-37.017322834645668</c:v>
                </c:pt>
                <c:pt idx="222">
                  <c:v>-37.18136482939633</c:v>
                </c:pt>
                <c:pt idx="223">
                  <c:v>-37.345406824146977</c:v>
                </c:pt>
                <c:pt idx="224">
                  <c:v>-37.509448818897638</c:v>
                </c:pt>
                <c:pt idx="225">
                  <c:v>-37.673490813648293</c:v>
                </c:pt>
                <c:pt idx="226">
                  <c:v>-37.837532808398947</c:v>
                </c:pt>
                <c:pt idx="227">
                  <c:v>-38.001574803149609</c:v>
                </c:pt>
                <c:pt idx="228">
                  <c:v>-38.165616797900263</c:v>
                </c:pt>
                <c:pt idx="229">
                  <c:v>-38.329658792650918</c:v>
                </c:pt>
                <c:pt idx="230">
                  <c:v>-38.493700787401579</c:v>
                </c:pt>
                <c:pt idx="231">
                  <c:v>-38.657742782152226</c:v>
                </c:pt>
                <c:pt idx="232">
                  <c:v>-38.821784776902888</c:v>
                </c:pt>
                <c:pt idx="233">
                  <c:v>-38.985826771653542</c:v>
                </c:pt>
                <c:pt idx="234">
                  <c:v>-39.149868766404197</c:v>
                </c:pt>
                <c:pt idx="235">
                  <c:v>-39.313910761154858</c:v>
                </c:pt>
                <c:pt idx="236">
                  <c:v>-39.477952755905513</c:v>
                </c:pt>
                <c:pt idx="237">
                  <c:v>-39.641994750656167</c:v>
                </c:pt>
                <c:pt idx="238">
                  <c:v>-39.806036745406821</c:v>
                </c:pt>
                <c:pt idx="239">
                  <c:v>-39.970078740157483</c:v>
                </c:pt>
                <c:pt idx="240">
                  <c:v>-40.134120734908137</c:v>
                </c:pt>
                <c:pt idx="241">
                  <c:v>-40.298162729658792</c:v>
                </c:pt>
                <c:pt idx="242">
                  <c:v>-40.462204724409446</c:v>
                </c:pt>
                <c:pt idx="243">
                  <c:v>-40.6262467191601</c:v>
                </c:pt>
                <c:pt idx="244">
                  <c:v>-40.790288713910762</c:v>
                </c:pt>
                <c:pt idx="245">
                  <c:v>-40.954330708661416</c:v>
                </c:pt>
                <c:pt idx="246">
                  <c:v>-41.118372703412071</c:v>
                </c:pt>
                <c:pt idx="247">
                  <c:v>-41.282414698162732</c:v>
                </c:pt>
                <c:pt idx="248">
                  <c:v>-41.44645669291338</c:v>
                </c:pt>
                <c:pt idx="249">
                  <c:v>-41.610498687664041</c:v>
                </c:pt>
                <c:pt idx="250">
                  <c:v>-41.774540682414703</c:v>
                </c:pt>
                <c:pt idx="251">
                  <c:v>-41.93858267716535</c:v>
                </c:pt>
                <c:pt idx="252">
                  <c:v>-42.102624671916011</c:v>
                </c:pt>
                <c:pt idx="253">
                  <c:v>-42.266666666666666</c:v>
                </c:pt>
                <c:pt idx="254">
                  <c:v>-42.43070866141732</c:v>
                </c:pt>
                <c:pt idx="255">
                  <c:v>-42.594750656167982</c:v>
                </c:pt>
                <c:pt idx="256">
                  <c:v>-42.758792650918636</c:v>
                </c:pt>
                <c:pt idx="257">
                  <c:v>-42.92283464566929</c:v>
                </c:pt>
                <c:pt idx="258">
                  <c:v>-43.086876640419945</c:v>
                </c:pt>
                <c:pt idx="259">
                  <c:v>-43.250918635170606</c:v>
                </c:pt>
                <c:pt idx="260">
                  <c:v>-43.414960629921261</c:v>
                </c:pt>
                <c:pt idx="261">
                  <c:v>-43.579002624671915</c:v>
                </c:pt>
                <c:pt idx="262">
                  <c:v>-43.743044619422569</c:v>
                </c:pt>
                <c:pt idx="263">
                  <c:v>-43.907086614173224</c:v>
                </c:pt>
                <c:pt idx="264">
                  <c:v>-44.071128608923885</c:v>
                </c:pt>
                <c:pt idx="265">
                  <c:v>-44.23517060367454</c:v>
                </c:pt>
                <c:pt idx="266">
                  <c:v>-44.399212598425194</c:v>
                </c:pt>
                <c:pt idx="267">
                  <c:v>-44.563254593175856</c:v>
                </c:pt>
                <c:pt idx="268">
                  <c:v>-44.727296587926503</c:v>
                </c:pt>
                <c:pt idx="269">
                  <c:v>-44.891338582677164</c:v>
                </c:pt>
                <c:pt idx="270">
                  <c:v>-45.055380577427826</c:v>
                </c:pt>
                <c:pt idx="271">
                  <c:v>-45.219422572178473</c:v>
                </c:pt>
                <c:pt idx="272">
                  <c:v>-45.383464566929135</c:v>
                </c:pt>
                <c:pt idx="273">
                  <c:v>-45.547506561679789</c:v>
                </c:pt>
                <c:pt idx="274">
                  <c:v>-45.711548556430444</c:v>
                </c:pt>
                <c:pt idx="275">
                  <c:v>-45.875590551181105</c:v>
                </c:pt>
                <c:pt idx="276">
                  <c:v>-46.039632545931759</c:v>
                </c:pt>
                <c:pt idx="277">
                  <c:v>-46.203674540682414</c:v>
                </c:pt>
                <c:pt idx="278">
                  <c:v>-46.367716535433068</c:v>
                </c:pt>
                <c:pt idx="279">
                  <c:v>-46.531758530183723</c:v>
                </c:pt>
                <c:pt idx="280">
                  <c:v>-46.695800524934384</c:v>
                </c:pt>
                <c:pt idx="281">
                  <c:v>-46.859842519685039</c:v>
                </c:pt>
                <c:pt idx="282">
                  <c:v>-47.023884514435693</c:v>
                </c:pt>
                <c:pt idx="283">
                  <c:v>-47.187926509186347</c:v>
                </c:pt>
                <c:pt idx="284">
                  <c:v>-47.351968503937009</c:v>
                </c:pt>
                <c:pt idx="285">
                  <c:v>-47.516010498687663</c:v>
                </c:pt>
                <c:pt idx="286">
                  <c:v>-47.680052493438318</c:v>
                </c:pt>
                <c:pt idx="287">
                  <c:v>-47.844094488188979</c:v>
                </c:pt>
                <c:pt idx="288">
                  <c:v>-48.008136482939626</c:v>
                </c:pt>
                <c:pt idx="289">
                  <c:v>-48.172178477690288</c:v>
                </c:pt>
                <c:pt idx="290">
                  <c:v>-48.336220472440949</c:v>
                </c:pt>
                <c:pt idx="291">
                  <c:v>-48.500262467191597</c:v>
                </c:pt>
                <c:pt idx="292">
                  <c:v>-48.664304461942258</c:v>
                </c:pt>
                <c:pt idx="293">
                  <c:v>-48.828346456692913</c:v>
                </c:pt>
                <c:pt idx="294">
                  <c:v>-48.992388451443567</c:v>
                </c:pt>
                <c:pt idx="295">
                  <c:v>-49.156430446194229</c:v>
                </c:pt>
                <c:pt idx="296">
                  <c:v>-49.320472440944883</c:v>
                </c:pt>
                <c:pt idx="297">
                  <c:v>-49.484514435695537</c:v>
                </c:pt>
                <c:pt idx="298">
                  <c:v>-49.648556430446192</c:v>
                </c:pt>
                <c:pt idx="299">
                  <c:v>-49.812598425196846</c:v>
                </c:pt>
                <c:pt idx="300">
                  <c:v>-49.976640419947508</c:v>
                </c:pt>
                <c:pt idx="301">
                  <c:v>-50.140682414698162</c:v>
                </c:pt>
                <c:pt idx="302">
                  <c:v>-50.304724409448816</c:v>
                </c:pt>
                <c:pt idx="303">
                  <c:v>-50.468766404199471</c:v>
                </c:pt>
                <c:pt idx="304">
                  <c:v>-50.632808398950132</c:v>
                </c:pt>
                <c:pt idx="305">
                  <c:v>-50.796850393700787</c:v>
                </c:pt>
                <c:pt idx="306">
                  <c:v>-50.960892388451441</c:v>
                </c:pt>
                <c:pt idx="307">
                  <c:v>-51.124934383202103</c:v>
                </c:pt>
                <c:pt idx="308">
                  <c:v>-51.28897637795275</c:v>
                </c:pt>
                <c:pt idx="309">
                  <c:v>-51.453018372703411</c:v>
                </c:pt>
                <c:pt idx="310">
                  <c:v>-51.617060367454073</c:v>
                </c:pt>
                <c:pt idx="311">
                  <c:v>-51.78110236220472</c:v>
                </c:pt>
                <c:pt idx="312">
                  <c:v>-51.945144356955382</c:v>
                </c:pt>
                <c:pt idx="313">
                  <c:v>-52.109186351706036</c:v>
                </c:pt>
                <c:pt idx="314">
                  <c:v>-52.27322834645669</c:v>
                </c:pt>
                <c:pt idx="315">
                  <c:v>-52.437270341207352</c:v>
                </c:pt>
                <c:pt idx="316">
                  <c:v>-52.601312335958006</c:v>
                </c:pt>
                <c:pt idx="317">
                  <c:v>-52.765354330708661</c:v>
                </c:pt>
                <c:pt idx="318">
                  <c:v>-52.929396325459315</c:v>
                </c:pt>
                <c:pt idx="319">
                  <c:v>-53.09343832020997</c:v>
                </c:pt>
                <c:pt idx="320">
                  <c:v>-53.257480314960631</c:v>
                </c:pt>
                <c:pt idx="321">
                  <c:v>-53.421522309711293</c:v>
                </c:pt>
                <c:pt idx="322">
                  <c:v>-53.58556430446194</c:v>
                </c:pt>
                <c:pt idx="323">
                  <c:v>-53.749606299212594</c:v>
                </c:pt>
                <c:pt idx="324">
                  <c:v>-53.913648293963256</c:v>
                </c:pt>
                <c:pt idx="325">
                  <c:v>-54.07769028871391</c:v>
                </c:pt>
                <c:pt idx="326">
                  <c:v>-54.241732283464572</c:v>
                </c:pt>
                <c:pt idx="327">
                  <c:v>-54.405774278215219</c:v>
                </c:pt>
                <c:pt idx="328">
                  <c:v>-54.569816272965873</c:v>
                </c:pt>
                <c:pt idx="329">
                  <c:v>-54.733858267716535</c:v>
                </c:pt>
                <c:pt idx="330">
                  <c:v>-54.897900262467189</c:v>
                </c:pt>
                <c:pt idx="331">
                  <c:v>-55.061942257217851</c:v>
                </c:pt>
                <c:pt idx="332">
                  <c:v>-55.225984251968498</c:v>
                </c:pt>
                <c:pt idx="333">
                  <c:v>-55.39002624671916</c:v>
                </c:pt>
                <c:pt idx="334">
                  <c:v>-55.554068241469814</c:v>
                </c:pt>
                <c:pt idx="335">
                  <c:v>-55.718110236220475</c:v>
                </c:pt>
                <c:pt idx="336">
                  <c:v>-55.88215223097113</c:v>
                </c:pt>
                <c:pt idx="337">
                  <c:v>-56.046194225721777</c:v>
                </c:pt>
                <c:pt idx="338">
                  <c:v>-56.210236220472439</c:v>
                </c:pt>
                <c:pt idx="339">
                  <c:v>-56.374278215223093</c:v>
                </c:pt>
                <c:pt idx="340">
                  <c:v>-56.538320209973755</c:v>
                </c:pt>
                <c:pt idx="341">
                  <c:v>-56.702362204724416</c:v>
                </c:pt>
                <c:pt idx="342">
                  <c:v>-56.866404199475056</c:v>
                </c:pt>
                <c:pt idx="343">
                  <c:v>-57.030446194225718</c:v>
                </c:pt>
                <c:pt idx="344">
                  <c:v>-57.194488188976379</c:v>
                </c:pt>
                <c:pt idx="345">
                  <c:v>-57.358530183727034</c:v>
                </c:pt>
                <c:pt idx="346">
                  <c:v>-57.522572178477695</c:v>
                </c:pt>
                <c:pt idx="347">
                  <c:v>-57.686614173228342</c:v>
                </c:pt>
                <c:pt idx="348">
                  <c:v>-57.850656167978997</c:v>
                </c:pt>
                <c:pt idx="349">
                  <c:v>-58.014698162729658</c:v>
                </c:pt>
                <c:pt idx="350">
                  <c:v>-58.178740157480313</c:v>
                </c:pt>
                <c:pt idx="351">
                  <c:v>-58.342782152230974</c:v>
                </c:pt>
                <c:pt idx="352">
                  <c:v>-58.506824146981621</c:v>
                </c:pt>
                <c:pt idx="353">
                  <c:v>-58.670866141732283</c:v>
                </c:pt>
                <c:pt idx="354">
                  <c:v>-58.834908136482937</c:v>
                </c:pt>
                <c:pt idx="355">
                  <c:v>-58.998950131233599</c:v>
                </c:pt>
                <c:pt idx="356">
                  <c:v>-59.162992125984253</c:v>
                </c:pt>
                <c:pt idx="357">
                  <c:v>-59.327034120734901</c:v>
                </c:pt>
                <c:pt idx="358">
                  <c:v>-59.491076115485562</c:v>
                </c:pt>
                <c:pt idx="359">
                  <c:v>-59.655118110236216</c:v>
                </c:pt>
                <c:pt idx="360">
                  <c:v>-59.819160104986878</c:v>
                </c:pt>
                <c:pt idx="361">
                  <c:v>-59.983202099737532</c:v>
                </c:pt>
                <c:pt idx="362">
                  <c:v>-60.14724409448818</c:v>
                </c:pt>
                <c:pt idx="363">
                  <c:v>-60.311286089238841</c:v>
                </c:pt>
                <c:pt idx="364">
                  <c:v>-60.475328083989503</c:v>
                </c:pt>
                <c:pt idx="365">
                  <c:v>-60.639370078740157</c:v>
                </c:pt>
                <c:pt idx="366">
                  <c:v>-60.803412073490819</c:v>
                </c:pt>
                <c:pt idx="367">
                  <c:v>-60.967454068241466</c:v>
                </c:pt>
                <c:pt idx="368">
                  <c:v>-61.13149606299212</c:v>
                </c:pt>
                <c:pt idx="369">
                  <c:v>-61.295538057742782</c:v>
                </c:pt>
                <c:pt idx="370">
                  <c:v>-61.459580052493436</c:v>
                </c:pt>
                <c:pt idx="371">
                  <c:v>-61.623622047244098</c:v>
                </c:pt>
                <c:pt idx="372">
                  <c:v>-61.787664041994745</c:v>
                </c:pt>
                <c:pt idx="373">
                  <c:v>-61.951706036745399</c:v>
                </c:pt>
                <c:pt idx="374">
                  <c:v>-62.115748031496061</c:v>
                </c:pt>
                <c:pt idx="375">
                  <c:v>-62.279790026246722</c:v>
                </c:pt>
                <c:pt idx="376">
                  <c:v>-62.443832020997377</c:v>
                </c:pt>
                <c:pt idx="377">
                  <c:v>-62.607874015748024</c:v>
                </c:pt>
                <c:pt idx="378">
                  <c:v>-62.771916010498686</c:v>
                </c:pt>
                <c:pt idx="379">
                  <c:v>-62.93595800524934</c:v>
                </c:pt>
                <c:pt idx="380">
                  <c:v>-63.1</c:v>
                </c:pt>
                <c:pt idx="381">
                  <c:v>-63.264041994750656</c:v>
                </c:pt>
                <c:pt idx="382">
                  <c:v>-63.428083989501303</c:v>
                </c:pt>
                <c:pt idx="383">
                  <c:v>-63.592125984251965</c:v>
                </c:pt>
                <c:pt idx="384">
                  <c:v>-63.756167979002626</c:v>
                </c:pt>
                <c:pt idx="385">
                  <c:v>-63.920209973753281</c:v>
                </c:pt>
                <c:pt idx="386">
                  <c:v>-64.084251968503935</c:v>
                </c:pt>
                <c:pt idx="387">
                  <c:v>-64.248293963254582</c:v>
                </c:pt>
                <c:pt idx="388">
                  <c:v>-64.412335958005244</c:v>
                </c:pt>
                <c:pt idx="389">
                  <c:v>-64.576377952755905</c:v>
                </c:pt>
                <c:pt idx="390">
                  <c:v>-64.740419947506552</c:v>
                </c:pt>
                <c:pt idx="391">
                  <c:v>-64.904461942257214</c:v>
                </c:pt>
                <c:pt idx="392">
                  <c:v>-65.068503937007861</c:v>
                </c:pt>
                <c:pt idx="393">
                  <c:v>-65.232545931758523</c:v>
                </c:pt>
                <c:pt idx="394">
                  <c:v>-65.396587926509184</c:v>
                </c:pt>
                <c:pt idx="395">
                  <c:v>-65.560629921259832</c:v>
                </c:pt>
                <c:pt idx="396">
                  <c:v>-65.724671916010493</c:v>
                </c:pt>
                <c:pt idx="397">
                  <c:v>-65.88871391076114</c:v>
                </c:pt>
                <c:pt idx="398">
                  <c:v>-66.052755905511802</c:v>
                </c:pt>
                <c:pt idx="399">
                  <c:v>-66.216797900262463</c:v>
                </c:pt>
                <c:pt idx="400">
                  <c:v>-66.380839895013111</c:v>
                </c:pt>
                <c:pt idx="401">
                  <c:v>-66.544881889763772</c:v>
                </c:pt>
                <c:pt idx="402">
                  <c:v>-66.708923884514419</c:v>
                </c:pt>
                <c:pt idx="403">
                  <c:v>-66.872965879265081</c:v>
                </c:pt>
                <c:pt idx="404">
                  <c:v>-67.037007874015742</c:v>
                </c:pt>
                <c:pt idx="405">
                  <c:v>-67.201049868766404</c:v>
                </c:pt>
                <c:pt idx="406">
                  <c:v>-67.365091863517051</c:v>
                </c:pt>
                <c:pt idx="407">
                  <c:v>-67.529133858267699</c:v>
                </c:pt>
                <c:pt idx="408">
                  <c:v>-67.69317585301836</c:v>
                </c:pt>
                <c:pt idx="409">
                  <c:v>-67.857217847769022</c:v>
                </c:pt>
                <c:pt idx="410">
                  <c:v>-68.021259842519683</c:v>
                </c:pt>
                <c:pt idx="411">
                  <c:v>-68.18530183727033</c:v>
                </c:pt>
                <c:pt idx="412">
                  <c:v>-68.349343832020978</c:v>
                </c:pt>
                <c:pt idx="413">
                  <c:v>-68.513385826771639</c:v>
                </c:pt>
                <c:pt idx="414">
                  <c:v>-68.677427821522301</c:v>
                </c:pt>
                <c:pt idx="415">
                  <c:v>-68.841469816272962</c:v>
                </c:pt>
                <c:pt idx="416">
                  <c:v>-69.005511811023624</c:v>
                </c:pt>
                <c:pt idx="417">
                  <c:v>-69.169553805774271</c:v>
                </c:pt>
                <c:pt idx="418">
                  <c:v>-69.333595800524918</c:v>
                </c:pt>
                <c:pt idx="419">
                  <c:v>-69.49763779527558</c:v>
                </c:pt>
                <c:pt idx="420">
                  <c:v>-69.661679790026241</c:v>
                </c:pt>
                <c:pt idx="421">
                  <c:v>-69.825721784776903</c:v>
                </c:pt>
                <c:pt idx="422">
                  <c:v>-69.98976377952755</c:v>
                </c:pt>
                <c:pt idx="423">
                  <c:v>-70.153805774278197</c:v>
                </c:pt>
                <c:pt idx="424">
                  <c:v>-70.317847769028859</c:v>
                </c:pt>
                <c:pt idx="425">
                  <c:v>-70.48188976377952</c:v>
                </c:pt>
                <c:pt idx="426">
                  <c:v>-70.645931758530182</c:v>
                </c:pt>
                <c:pt idx="427">
                  <c:v>-70.809973753280829</c:v>
                </c:pt>
                <c:pt idx="428">
                  <c:v>-70.974015748031491</c:v>
                </c:pt>
                <c:pt idx="429">
                  <c:v>-71.138057742782138</c:v>
                </c:pt>
                <c:pt idx="430">
                  <c:v>-71.302099737532799</c:v>
                </c:pt>
                <c:pt idx="431">
                  <c:v>-71.466141732283461</c:v>
                </c:pt>
                <c:pt idx="432">
                  <c:v>-71.630183727034108</c:v>
                </c:pt>
                <c:pt idx="433">
                  <c:v>-71.79422572178477</c:v>
                </c:pt>
                <c:pt idx="434">
                  <c:v>-71.958267716535417</c:v>
                </c:pt>
                <c:pt idx="435">
                  <c:v>-72.122309711286078</c:v>
                </c:pt>
                <c:pt idx="436">
                  <c:v>-72.28635170603674</c:v>
                </c:pt>
                <c:pt idx="437">
                  <c:v>-72.450393700787387</c:v>
                </c:pt>
                <c:pt idx="438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E7-4766-9DF9-195D53C6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94144"/>
        <c:axId val="194295680"/>
      </c:scatterChart>
      <c:valAx>
        <c:axId val="194294144"/>
        <c:scaling>
          <c:orientation val="minMax"/>
          <c:max val="12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in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95680"/>
        <c:crosses val="autoZero"/>
        <c:crossBetween val="midCat"/>
        <c:majorUnit val="2"/>
        <c:minorUnit val="1"/>
      </c:valAx>
      <c:valAx>
        <c:axId val="194295680"/>
        <c:scaling>
          <c:orientation val="minMax"/>
          <c:max val="0"/>
          <c:min val="-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94294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Normalized Robertson (2009)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96084864392"/>
          <c:y val="0.10176251111533199"/>
          <c:w val="0.77195373341460605"/>
          <c:h val="0.809006059820922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'017C'!$X$11:$Y$11</c:f>
              <c:strCache>
                <c:ptCount val="1"/>
                <c:pt idx="0">
                  <c:v>Robertson 2009 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'017C'!$BL$14:$BL$932</c:f>
              <c:numCache>
                <c:formatCode>0.0</c:formatCode>
                <c:ptCount val="919"/>
                <c:pt idx="0">
                  <c:v>6.6439632664410375</c:v>
                </c:pt>
                <c:pt idx="1">
                  <c:v>6.0654227582745888</c:v>
                </c:pt>
                <c:pt idx="2">
                  <c:v>5.8521490418249495</c:v>
                </c:pt>
                <c:pt idx="3">
                  <c:v>4.8815021486448478</c:v>
                </c:pt>
                <c:pt idx="4">
                  <c:v>6.0151208900070579</c:v>
                </c:pt>
                <c:pt idx="5">
                  <c:v>6.398340730533933</c:v>
                </c:pt>
                <c:pt idx="6">
                  <c:v>5.5369552541832343</c:v>
                </c:pt>
                <c:pt idx="7">
                  <c:v>4.252282163059447</c:v>
                </c:pt>
                <c:pt idx="8">
                  <c:v>5.9602367071546141</c:v>
                </c:pt>
                <c:pt idx="9">
                  <c:v>7.7802896749519599</c:v>
                </c:pt>
                <c:pt idx="10">
                  <c:v>8.9549377711311688</c:v>
                </c:pt>
                <c:pt idx="11">
                  <c:v>10.95354520535926</c:v>
                </c:pt>
                <c:pt idx="12">
                  <c:v>33.38377911528795</c:v>
                </c:pt>
                <c:pt idx="13">
                  <c:v>2.8003532223424905</c:v>
                </c:pt>
                <c:pt idx="14">
                  <c:v>6.2867656971778647</c:v>
                </c:pt>
                <c:pt idx="15">
                  <c:v>6.4695350127822282</c:v>
                </c:pt>
                <c:pt idx="16">
                  <c:v>6.6446810215644909</c:v>
                </c:pt>
                <c:pt idx="17">
                  <c:v>9.7146331934786758</c:v>
                </c:pt>
                <c:pt idx="18">
                  <c:v>8.6930479615699845</c:v>
                </c:pt>
                <c:pt idx="19">
                  <c:v>4.9577912755662874</c:v>
                </c:pt>
                <c:pt idx="20">
                  <c:v>23.874967418189218</c:v>
                </c:pt>
                <c:pt idx="21">
                  <c:v>3.1823734710984146</c:v>
                </c:pt>
                <c:pt idx="22">
                  <c:v>5.5452984128024125</c:v>
                </c:pt>
                <c:pt idx="23">
                  <c:v>5.5876458871514396</c:v>
                </c:pt>
                <c:pt idx="24">
                  <c:v>6.1950593732358703</c:v>
                </c:pt>
                <c:pt idx="25">
                  <c:v>7.9422121680002347</c:v>
                </c:pt>
                <c:pt idx="26">
                  <c:v>8.0299559719653697</c:v>
                </c:pt>
                <c:pt idx="27">
                  <c:v>7.1481065772907249</c:v>
                </c:pt>
                <c:pt idx="28">
                  <c:v>6.1521412049973261</c:v>
                </c:pt>
                <c:pt idx="29">
                  <c:v>6.6568493442474663</c:v>
                </c:pt>
                <c:pt idx="30">
                  <c:v>4.39392268356029</c:v>
                </c:pt>
                <c:pt idx="31">
                  <c:v>4.0917576930965556</c:v>
                </c:pt>
                <c:pt idx="32">
                  <c:v>6.7349168356513651</c:v>
                </c:pt>
                <c:pt idx="33">
                  <c:v>5.6714838017986189</c:v>
                </c:pt>
                <c:pt idx="34">
                  <c:v>4.1937503560593363</c:v>
                </c:pt>
                <c:pt idx="35">
                  <c:v>8.4314819509265515</c:v>
                </c:pt>
                <c:pt idx="36">
                  <c:v>3.6870518225573488</c:v>
                </c:pt>
                <c:pt idx="37">
                  <c:v>5.6811092154461074</c:v>
                </c:pt>
                <c:pt idx="38">
                  <c:v>7.9112525556485807</c:v>
                </c:pt>
                <c:pt idx="39">
                  <c:v>9.2775174746999376</c:v>
                </c:pt>
                <c:pt idx="40">
                  <c:v>9.1295175087106539</c:v>
                </c:pt>
                <c:pt idx="41">
                  <c:v>8.701230052774287</c:v>
                </c:pt>
                <c:pt idx="42">
                  <c:v>9.4834510042557802</c:v>
                </c:pt>
                <c:pt idx="43">
                  <c:v>10.258596590737035</c:v>
                </c:pt>
                <c:pt idx="44">
                  <c:v>4.9820640016965161</c:v>
                </c:pt>
                <c:pt idx="45">
                  <c:v>6.6025995857150814</c:v>
                </c:pt>
                <c:pt idx="46">
                  <c:v>4.4220269344380423</c:v>
                </c:pt>
                <c:pt idx="47">
                  <c:v>4.351130861010418</c:v>
                </c:pt>
                <c:pt idx="48">
                  <c:v>4.9891461637003331</c:v>
                </c:pt>
                <c:pt idx="49">
                  <c:v>4.8609612270336635</c:v>
                </c:pt>
                <c:pt idx="50">
                  <c:v>5.3061186910498321</c:v>
                </c:pt>
                <c:pt idx="51">
                  <c:v>5.2885534643222236</c:v>
                </c:pt>
                <c:pt idx="52">
                  <c:v>6.0695904595793087</c:v>
                </c:pt>
                <c:pt idx="53">
                  <c:v>6.5531617528054253</c:v>
                </c:pt>
                <c:pt idx="54">
                  <c:v>7.8676388771924417</c:v>
                </c:pt>
                <c:pt idx="55">
                  <c:v>8.5502040052329917</c:v>
                </c:pt>
                <c:pt idx="56">
                  <c:v>8.8743064544582815</c:v>
                </c:pt>
                <c:pt idx="57">
                  <c:v>9.0496367070654991</c:v>
                </c:pt>
                <c:pt idx="58">
                  <c:v>9.271447371548124</c:v>
                </c:pt>
                <c:pt idx="59">
                  <c:v>8.7912886853255365</c:v>
                </c:pt>
                <c:pt idx="60">
                  <c:v>7.6247213974283774</c:v>
                </c:pt>
                <c:pt idx="61">
                  <c:v>7.1357866225258189</c:v>
                </c:pt>
                <c:pt idx="62">
                  <c:v>6.7687146800614633</c:v>
                </c:pt>
                <c:pt idx="63">
                  <c:v>6.1949994496463603</c:v>
                </c:pt>
                <c:pt idx="64">
                  <c:v>6.7849741987512022</c:v>
                </c:pt>
                <c:pt idx="65">
                  <c:v>6.9350446706101421</c:v>
                </c:pt>
                <c:pt idx="66">
                  <c:v>7.1816133593888924</c:v>
                </c:pt>
                <c:pt idx="67">
                  <c:v>6.1784642693966854</c:v>
                </c:pt>
                <c:pt idx="68">
                  <c:v>5.7585012676462712</c:v>
                </c:pt>
                <c:pt idx="69">
                  <c:v>5.3688249074460002</c:v>
                </c:pt>
                <c:pt idx="70">
                  <c:v>6.2404732620726335</c:v>
                </c:pt>
                <c:pt idx="71">
                  <c:v>5.4320838553034445</c:v>
                </c:pt>
                <c:pt idx="72">
                  <c:v>5.3104430284868487</c:v>
                </c:pt>
                <c:pt idx="73">
                  <c:v>5.7867435210712115</c:v>
                </c:pt>
                <c:pt idx="74">
                  <c:v>2.3783380395154925</c:v>
                </c:pt>
                <c:pt idx="75">
                  <c:v>0.79621508601027347</c:v>
                </c:pt>
                <c:pt idx="76">
                  <c:v>0.59844108017232733</c:v>
                </c:pt>
                <c:pt idx="77">
                  <c:v>1.7772028280768994</c:v>
                </c:pt>
                <c:pt idx="78">
                  <c:v>1.8726318919114686</c:v>
                </c:pt>
                <c:pt idx="79">
                  <c:v>1.6492999992788571</c:v>
                </c:pt>
                <c:pt idx="80">
                  <c:v>2.2782860459973726</c:v>
                </c:pt>
                <c:pt idx="81">
                  <c:v>5.7076575347331859</c:v>
                </c:pt>
                <c:pt idx="82">
                  <c:v>1.4020470814394541</c:v>
                </c:pt>
                <c:pt idx="83">
                  <c:v>4.014346804448687</c:v>
                </c:pt>
                <c:pt idx="84">
                  <c:v>1.4688770332949286</c:v>
                </c:pt>
                <c:pt idx="85">
                  <c:v>2.0936666926963872</c:v>
                </c:pt>
                <c:pt idx="86">
                  <c:v>1.105169791185457</c:v>
                </c:pt>
                <c:pt idx="87">
                  <c:v>0.6159114037472877</c:v>
                </c:pt>
                <c:pt idx="88">
                  <c:v>0.5962504967298119</c:v>
                </c:pt>
                <c:pt idx="89">
                  <c:v>1.0546129505027784</c:v>
                </c:pt>
                <c:pt idx="90">
                  <c:v>1.2291661642909675</c:v>
                </c:pt>
                <c:pt idx="91">
                  <c:v>1.0807258085576426</c:v>
                </c:pt>
                <c:pt idx="92">
                  <c:v>1.1258477583285691</c:v>
                </c:pt>
                <c:pt idx="93">
                  <c:v>0.80317113350061498</c:v>
                </c:pt>
                <c:pt idx="94">
                  <c:v>0.53716781604751396</c:v>
                </c:pt>
                <c:pt idx="95">
                  <c:v>0.57716901188228198</c:v>
                </c:pt>
                <c:pt idx="96">
                  <c:v>0.86636368150339926</c:v>
                </c:pt>
                <c:pt idx="97">
                  <c:v>1.4607329002731395</c:v>
                </c:pt>
                <c:pt idx="98">
                  <c:v>1.5279089436808371</c:v>
                </c:pt>
                <c:pt idx="99">
                  <c:v>2.1557753162054034</c:v>
                </c:pt>
                <c:pt idx="100">
                  <c:v>0.49769561482141056</c:v>
                </c:pt>
                <c:pt idx="101">
                  <c:v>0.69784471341234866</c:v>
                </c:pt>
                <c:pt idx="102">
                  <c:v>1.4769426025672294</c:v>
                </c:pt>
                <c:pt idx="103">
                  <c:v>2.8814912571264903</c:v>
                </c:pt>
                <c:pt idx="104">
                  <c:v>4.3638433814720168</c:v>
                </c:pt>
                <c:pt idx="105">
                  <c:v>3.7986176660652857</c:v>
                </c:pt>
                <c:pt idx="106">
                  <c:v>1.1000775639323308</c:v>
                </c:pt>
                <c:pt idx="107">
                  <c:v>0.95589399677657205</c:v>
                </c:pt>
                <c:pt idx="108">
                  <c:v>1.0377287676001312</c:v>
                </c:pt>
                <c:pt idx="109">
                  <c:v>1.217968929194531</c:v>
                </c:pt>
                <c:pt idx="110">
                  <c:v>1.2796599308550123</c:v>
                </c:pt>
                <c:pt idx="111">
                  <c:v>1.4878866222345271</c:v>
                </c:pt>
                <c:pt idx="112">
                  <c:v>1.3229347746842783</c:v>
                </c:pt>
                <c:pt idx="113">
                  <c:v>1.9520223657735085</c:v>
                </c:pt>
                <c:pt idx="114">
                  <c:v>1.5546317114917481</c:v>
                </c:pt>
                <c:pt idx="115">
                  <c:v>1.7326048431560097</c:v>
                </c:pt>
                <c:pt idx="116">
                  <c:v>2.3049761763711278</c:v>
                </c:pt>
                <c:pt idx="117">
                  <c:v>2.5097686252070384</c:v>
                </c:pt>
                <c:pt idx="118">
                  <c:v>2.5886694311103366</c:v>
                </c:pt>
                <c:pt idx="119">
                  <c:v>2.9910806379400303</c:v>
                </c:pt>
                <c:pt idx="120">
                  <c:v>3.0859009820905845</c:v>
                </c:pt>
                <c:pt idx="121">
                  <c:v>3.7774179484157968</c:v>
                </c:pt>
                <c:pt idx="122">
                  <c:v>3.7594581265701041</c:v>
                </c:pt>
                <c:pt idx="123">
                  <c:v>3.483639953238983</c:v>
                </c:pt>
                <c:pt idx="124">
                  <c:v>3.0299148479085094</c:v>
                </c:pt>
                <c:pt idx="125">
                  <c:v>2.6958557145097903</c:v>
                </c:pt>
                <c:pt idx="126">
                  <c:v>2.5604546302243616</c:v>
                </c:pt>
                <c:pt idx="127">
                  <c:v>2.1073880145576296</c:v>
                </c:pt>
                <c:pt idx="128">
                  <c:v>2.3667085046236691</c:v>
                </c:pt>
                <c:pt idx="129">
                  <c:v>2.352751642075575</c:v>
                </c:pt>
                <c:pt idx="130">
                  <c:v>3.1019976656592751</c:v>
                </c:pt>
                <c:pt idx="131">
                  <c:v>2.1383949588821305</c:v>
                </c:pt>
                <c:pt idx="132">
                  <c:v>2.3407651953874029</c:v>
                </c:pt>
                <c:pt idx="133">
                  <c:v>2.5378362535663963</c:v>
                </c:pt>
                <c:pt idx="134">
                  <c:v>2.3605153530385121</c:v>
                </c:pt>
                <c:pt idx="135">
                  <c:v>3.0658637911497255</c:v>
                </c:pt>
                <c:pt idx="136">
                  <c:v>2.7927941645225012</c:v>
                </c:pt>
                <c:pt idx="137">
                  <c:v>2.5708833724696727</c:v>
                </c:pt>
                <c:pt idx="138">
                  <c:v>2.9073446319495297</c:v>
                </c:pt>
                <c:pt idx="139">
                  <c:v>2.6970838346897104</c:v>
                </c:pt>
                <c:pt idx="140">
                  <c:v>2.8125168360268193</c:v>
                </c:pt>
                <c:pt idx="141">
                  <c:v>2.5862488995707311</c:v>
                </c:pt>
                <c:pt idx="142">
                  <c:v>2.3849041885821087</c:v>
                </c:pt>
                <c:pt idx="143">
                  <c:v>2.5281707220707474</c:v>
                </c:pt>
                <c:pt idx="144">
                  <c:v>2.7225766322914793</c:v>
                </c:pt>
                <c:pt idx="145">
                  <c:v>2.8154681593938324</c:v>
                </c:pt>
                <c:pt idx="146">
                  <c:v>2.4109529161303831</c:v>
                </c:pt>
                <c:pt idx="147">
                  <c:v>2.6299073137756461</c:v>
                </c:pt>
                <c:pt idx="148">
                  <c:v>2.9617978030089098</c:v>
                </c:pt>
                <c:pt idx="149">
                  <c:v>2.9767567113781315</c:v>
                </c:pt>
                <c:pt idx="150">
                  <c:v>2.5788501102131467</c:v>
                </c:pt>
                <c:pt idx="151">
                  <c:v>2.792159094032276</c:v>
                </c:pt>
                <c:pt idx="152">
                  <c:v>1.9926390257838336</c:v>
                </c:pt>
                <c:pt idx="153">
                  <c:v>2.1849832398815985</c:v>
                </c:pt>
                <c:pt idx="154">
                  <c:v>2.1692044061657576</c:v>
                </c:pt>
                <c:pt idx="155">
                  <c:v>2.1276458718253091</c:v>
                </c:pt>
                <c:pt idx="156">
                  <c:v>2.3202381968783015</c:v>
                </c:pt>
                <c:pt idx="157">
                  <c:v>2.7832441891033581</c:v>
                </c:pt>
                <c:pt idx="158">
                  <c:v>2.9817891389104965</c:v>
                </c:pt>
                <c:pt idx="159">
                  <c:v>2.9791220476473126</c:v>
                </c:pt>
                <c:pt idx="160">
                  <c:v>3.2639307794476795</c:v>
                </c:pt>
                <c:pt idx="161">
                  <c:v>2.9319425288839582</c:v>
                </c:pt>
                <c:pt idx="162">
                  <c:v>2.6033839716078067</c:v>
                </c:pt>
                <c:pt idx="163">
                  <c:v>2.8746345393238006</c:v>
                </c:pt>
                <c:pt idx="164">
                  <c:v>2.8170500769779383</c:v>
                </c:pt>
                <c:pt idx="165">
                  <c:v>2.8872577450402614</c:v>
                </c:pt>
                <c:pt idx="166">
                  <c:v>2.3830790182896635</c:v>
                </c:pt>
                <c:pt idx="167">
                  <c:v>2.6186295852006563</c:v>
                </c:pt>
                <c:pt idx="168">
                  <c:v>2.5863366100505272</c:v>
                </c:pt>
                <c:pt idx="169">
                  <c:v>2.9354400418785227</c:v>
                </c:pt>
                <c:pt idx="170">
                  <c:v>2.7224180432518676</c:v>
                </c:pt>
                <c:pt idx="171">
                  <c:v>2.6738328188722025</c:v>
                </c:pt>
                <c:pt idx="172">
                  <c:v>2.6928852806847483</c:v>
                </c:pt>
                <c:pt idx="173">
                  <c:v>2.7513792183423731</c:v>
                </c:pt>
                <c:pt idx="174">
                  <c:v>2.4967413680255817</c:v>
                </c:pt>
                <c:pt idx="175">
                  <c:v>2.7814252409490412</c:v>
                </c:pt>
                <c:pt idx="176">
                  <c:v>2.9569130277975413</c:v>
                </c:pt>
                <c:pt idx="177">
                  <c:v>3.0109693368630963</c:v>
                </c:pt>
                <c:pt idx="178">
                  <c:v>3.1333902770301152</c:v>
                </c:pt>
                <c:pt idx="179">
                  <c:v>3.4214295644911603</c:v>
                </c:pt>
                <c:pt idx="180">
                  <c:v>3.4298285789998886</c:v>
                </c:pt>
                <c:pt idx="181">
                  <c:v>3.420202975043761</c:v>
                </c:pt>
                <c:pt idx="182">
                  <c:v>3.3087420847143827</c:v>
                </c:pt>
                <c:pt idx="183">
                  <c:v>3.2014027540247203</c:v>
                </c:pt>
                <c:pt idx="184">
                  <c:v>3.3204298215155506</c:v>
                </c:pt>
                <c:pt idx="185">
                  <c:v>3.4985452517389137</c:v>
                </c:pt>
                <c:pt idx="186">
                  <c:v>3.5614892418380775</c:v>
                </c:pt>
                <c:pt idx="187">
                  <c:v>3.775878615555933</c:v>
                </c:pt>
                <c:pt idx="188">
                  <c:v>3.1279828871804956</c:v>
                </c:pt>
                <c:pt idx="189">
                  <c:v>3.4797933392334932</c:v>
                </c:pt>
                <c:pt idx="190">
                  <c:v>3.058038573855189</c:v>
                </c:pt>
                <c:pt idx="191">
                  <c:v>3.170337320818418</c:v>
                </c:pt>
                <c:pt idx="192">
                  <c:v>3.3703430150044893</c:v>
                </c:pt>
                <c:pt idx="193">
                  <c:v>3.4888519497960448</c:v>
                </c:pt>
                <c:pt idx="194">
                  <c:v>3.2527578087939024</c:v>
                </c:pt>
                <c:pt idx="195">
                  <c:v>3.1817424471620575</c:v>
                </c:pt>
                <c:pt idx="196">
                  <c:v>3.3547116457940915</c:v>
                </c:pt>
                <c:pt idx="197">
                  <c:v>3.2504275032046621</c:v>
                </c:pt>
                <c:pt idx="198">
                  <c:v>2.9890840716829037</c:v>
                </c:pt>
                <c:pt idx="199">
                  <c:v>2.9823114967146234</c:v>
                </c:pt>
                <c:pt idx="200">
                  <c:v>3.1924074030674867</c:v>
                </c:pt>
                <c:pt idx="201">
                  <c:v>3.150875327392443</c:v>
                </c:pt>
                <c:pt idx="202">
                  <c:v>2.7631249672545404</c:v>
                </c:pt>
                <c:pt idx="203">
                  <c:v>3.1630269619551017</c:v>
                </c:pt>
                <c:pt idx="204">
                  <c:v>3.2346629850484443</c:v>
                </c:pt>
                <c:pt idx="205">
                  <c:v>3.238952101195796</c:v>
                </c:pt>
                <c:pt idx="206">
                  <c:v>3.2289900468760138</c:v>
                </c:pt>
                <c:pt idx="207">
                  <c:v>3.0803140297954861</c:v>
                </c:pt>
                <c:pt idx="208">
                  <c:v>3.0280432488061213</c:v>
                </c:pt>
                <c:pt idx="209">
                  <c:v>3.3090345943042117</c:v>
                </c:pt>
                <c:pt idx="210">
                  <c:v>3.4786268439816408</c:v>
                </c:pt>
                <c:pt idx="211">
                  <c:v>3.5866576908732988</c:v>
                </c:pt>
                <c:pt idx="212">
                  <c:v>3.5749532648313607</c:v>
                </c:pt>
                <c:pt idx="213">
                  <c:v>3.5953340732008501</c:v>
                </c:pt>
                <c:pt idx="214">
                  <c:v>3.7543908438810112</c:v>
                </c:pt>
                <c:pt idx="215">
                  <c:v>3.7567546285759668</c:v>
                </c:pt>
                <c:pt idx="216">
                  <c:v>3.7263824363027922</c:v>
                </c:pt>
                <c:pt idx="217">
                  <c:v>3.5680026828144271</c:v>
                </c:pt>
                <c:pt idx="218">
                  <c:v>3.56733355967798</c:v>
                </c:pt>
                <c:pt idx="219">
                  <c:v>3.6437206597602421</c:v>
                </c:pt>
                <c:pt idx="220">
                  <c:v>3.5802876142134852</c:v>
                </c:pt>
                <c:pt idx="221">
                  <c:v>3.6242796603705036</c:v>
                </c:pt>
                <c:pt idx="222">
                  <c:v>3.593925194685804</c:v>
                </c:pt>
                <c:pt idx="223">
                  <c:v>3.7821110493458536</c:v>
                </c:pt>
                <c:pt idx="224">
                  <c:v>3.8666873570335984</c:v>
                </c:pt>
                <c:pt idx="225">
                  <c:v>3.6829166590501816</c:v>
                </c:pt>
                <c:pt idx="226">
                  <c:v>3.6299442231460555</c:v>
                </c:pt>
                <c:pt idx="227">
                  <c:v>3.6106486264931315</c:v>
                </c:pt>
                <c:pt idx="228">
                  <c:v>3.7162503783448306</c:v>
                </c:pt>
                <c:pt idx="229">
                  <c:v>3.6927486238336105</c:v>
                </c:pt>
                <c:pt idx="230">
                  <c:v>3.6625276701253049</c:v>
                </c:pt>
                <c:pt idx="231">
                  <c:v>3.6717300417567946</c:v>
                </c:pt>
                <c:pt idx="232">
                  <c:v>3.5156424649645532</c:v>
                </c:pt>
                <c:pt idx="233">
                  <c:v>3.4536114179553317</c:v>
                </c:pt>
                <c:pt idx="234">
                  <c:v>3.3705891949152225</c:v>
                </c:pt>
                <c:pt idx="235">
                  <c:v>3.2091651255636995</c:v>
                </c:pt>
                <c:pt idx="236">
                  <c:v>3.2028350618143566</c:v>
                </c:pt>
                <c:pt idx="237">
                  <c:v>3.185869778237338</c:v>
                </c:pt>
                <c:pt idx="238">
                  <c:v>3.1271772309078898</c:v>
                </c:pt>
                <c:pt idx="239">
                  <c:v>3.165696419517857</c:v>
                </c:pt>
                <c:pt idx="240">
                  <c:v>3.2319310289828382</c:v>
                </c:pt>
                <c:pt idx="241">
                  <c:v>3.3148853713091828</c:v>
                </c:pt>
                <c:pt idx="242">
                  <c:v>3.3284715082990126</c:v>
                </c:pt>
                <c:pt idx="243">
                  <c:v>3.3233673454688901</c:v>
                </c:pt>
                <c:pt idx="244">
                  <c:v>3.3566972306634906</c:v>
                </c:pt>
                <c:pt idx="245">
                  <c:v>3.24458499836661</c:v>
                </c:pt>
                <c:pt idx="246">
                  <c:v>3.3698959661125629</c:v>
                </c:pt>
                <c:pt idx="247">
                  <c:v>3.5045483369383019</c:v>
                </c:pt>
                <c:pt idx="248">
                  <c:v>3.6418275627875389</c:v>
                </c:pt>
                <c:pt idx="249">
                  <c:v>3.5701518717334948</c:v>
                </c:pt>
                <c:pt idx="250">
                  <c:v>3.5269515725860332</c:v>
                </c:pt>
                <c:pt idx="251">
                  <c:v>3.2709563950042755</c:v>
                </c:pt>
                <c:pt idx="252">
                  <c:v>3.2690853244899496</c:v>
                </c:pt>
                <c:pt idx="253">
                  <c:v>3.1979299989710275</c:v>
                </c:pt>
                <c:pt idx="254">
                  <c:v>3.5418513177506763</c:v>
                </c:pt>
                <c:pt idx="255">
                  <c:v>3.5056035270469401</c:v>
                </c:pt>
                <c:pt idx="256">
                  <c:v>3.3821780128409604</c:v>
                </c:pt>
                <c:pt idx="257">
                  <c:v>3.3176655522373157</c:v>
                </c:pt>
                <c:pt idx="258">
                  <c:v>3.2245577234950162</c:v>
                </c:pt>
                <c:pt idx="259">
                  <c:v>3.1676978717250179</c:v>
                </c:pt>
                <c:pt idx="260">
                  <c:v>3.2362841245859162</c:v>
                </c:pt>
                <c:pt idx="261">
                  <c:v>3.1605636515830282</c:v>
                </c:pt>
                <c:pt idx="262">
                  <c:v>3.1855470636906849</c:v>
                </c:pt>
                <c:pt idx="263">
                  <c:v>3.1675845607065822</c:v>
                </c:pt>
                <c:pt idx="264">
                  <c:v>3.1629626923225982</c:v>
                </c:pt>
                <c:pt idx="265">
                  <c:v>3.197280855314439</c:v>
                </c:pt>
                <c:pt idx="266">
                  <c:v>3.2856549612357573</c:v>
                </c:pt>
                <c:pt idx="267">
                  <c:v>3.2354904790513532</c:v>
                </c:pt>
                <c:pt idx="268">
                  <c:v>3.2249791496798021</c:v>
                </c:pt>
                <c:pt idx="269">
                  <c:v>3.2418094419281585</c:v>
                </c:pt>
                <c:pt idx="270">
                  <c:v>3.1122342049626588</c:v>
                </c:pt>
                <c:pt idx="271">
                  <c:v>3.0278619353898213</c:v>
                </c:pt>
                <c:pt idx="272">
                  <c:v>3.0330641747369804</c:v>
                </c:pt>
                <c:pt idx="273">
                  <c:v>3.0609948629558299</c:v>
                </c:pt>
                <c:pt idx="274">
                  <c:v>2.9684938166670647</c:v>
                </c:pt>
                <c:pt idx="275">
                  <c:v>2.9687183948887235</c:v>
                </c:pt>
                <c:pt idx="276">
                  <c:v>2.831223722884233</c:v>
                </c:pt>
                <c:pt idx="277">
                  <c:v>2.8367861248391222</c:v>
                </c:pt>
                <c:pt idx="278">
                  <c:v>2.8754975241845786</c:v>
                </c:pt>
                <c:pt idx="279">
                  <c:v>2.7667489454197844</c:v>
                </c:pt>
                <c:pt idx="280">
                  <c:v>3.147891842220079</c:v>
                </c:pt>
                <c:pt idx="281">
                  <c:v>1.38827122512865</c:v>
                </c:pt>
                <c:pt idx="282">
                  <c:v>0.98938441201589966</c:v>
                </c:pt>
                <c:pt idx="283">
                  <c:v>2.5483376207810426</c:v>
                </c:pt>
                <c:pt idx="284">
                  <c:v>3.2891042575003202</c:v>
                </c:pt>
                <c:pt idx="285">
                  <c:v>2.9630511386205391</c:v>
                </c:pt>
                <c:pt idx="286">
                  <c:v>2.8166356790302403</c:v>
                </c:pt>
                <c:pt idx="287">
                  <c:v>3.2960933201626581</c:v>
                </c:pt>
                <c:pt idx="288">
                  <c:v>3.592452822242294</c:v>
                </c:pt>
                <c:pt idx="289">
                  <c:v>3.6512656337703486</c:v>
                </c:pt>
                <c:pt idx="290">
                  <c:v>4.2590238310593316</c:v>
                </c:pt>
                <c:pt idx="291">
                  <c:v>4.3762013646736406</c:v>
                </c:pt>
                <c:pt idx="292">
                  <c:v>4.5161603752779644</c:v>
                </c:pt>
                <c:pt idx="293">
                  <c:v>4.3647375352668023</c:v>
                </c:pt>
                <c:pt idx="294">
                  <c:v>4.629451554516522</c:v>
                </c:pt>
                <c:pt idx="295">
                  <c:v>4.6455668495714004</c:v>
                </c:pt>
                <c:pt idx="296">
                  <c:v>4.5118340937465202</c:v>
                </c:pt>
                <c:pt idx="297">
                  <c:v>4.5048266668015975</c:v>
                </c:pt>
                <c:pt idx="298">
                  <c:v>4.3026238333398741</c:v>
                </c:pt>
                <c:pt idx="299">
                  <c:v>4.0011748071066231</c:v>
                </c:pt>
                <c:pt idx="300">
                  <c:v>3.8822551242133136</c:v>
                </c:pt>
                <c:pt idx="301">
                  <c:v>4.2142726645394308</c:v>
                </c:pt>
                <c:pt idx="302">
                  <c:v>4.2657110618065888</c:v>
                </c:pt>
                <c:pt idx="303">
                  <c:v>4.237252832510082</c:v>
                </c:pt>
                <c:pt idx="304">
                  <c:v>4.1098835967486105</c:v>
                </c:pt>
                <c:pt idx="305">
                  <c:v>4.1197504930146218</c:v>
                </c:pt>
                <c:pt idx="306">
                  <c:v>4.0167063039363171</c:v>
                </c:pt>
                <c:pt idx="307">
                  <c:v>4.5324560863982208</c:v>
                </c:pt>
                <c:pt idx="308">
                  <c:v>5.083719352261074</c:v>
                </c:pt>
                <c:pt idx="309">
                  <c:v>5.403464770487985</c:v>
                </c:pt>
                <c:pt idx="310">
                  <c:v>5.7893173770914501</c:v>
                </c:pt>
                <c:pt idx="311">
                  <c:v>5.5342853076896343</c:v>
                </c:pt>
                <c:pt idx="312">
                  <c:v>4.9178890916338638</c:v>
                </c:pt>
                <c:pt idx="313">
                  <c:v>4.5879354980722642</c:v>
                </c:pt>
                <c:pt idx="314">
                  <c:v>5.557013647803009</c:v>
                </c:pt>
                <c:pt idx="315">
                  <c:v>5.0356022424855347</c:v>
                </c:pt>
                <c:pt idx="316">
                  <c:v>4.8765981612785438</c:v>
                </c:pt>
                <c:pt idx="317">
                  <c:v>5.1461681177992169</c:v>
                </c:pt>
                <c:pt idx="318">
                  <c:v>5.7239917233401387</c:v>
                </c:pt>
                <c:pt idx="319">
                  <c:v>5.6921159349287551</c:v>
                </c:pt>
                <c:pt idx="320">
                  <c:v>5.2539929463841073</c:v>
                </c:pt>
                <c:pt idx="321">
                  <c:v>5.3436582219265931</c:v>
                </c:pt>
                <c:pt idx="322">
                  <c:v>5.4747488356427914</c:v>
                </c:pt>
                <c:pt idx="323">
                  <c:v>5.3547235445549966</c:v>
                </c:pt>
                <c:pt idx="324">
                  <c:v>4.941484671830481</c:v>
                </c:pt>
                <c:pt idx="325">
                  <c:v>5.220249170237599</c:v>
                </c:pt>
                <c:pt idx="326">
                  <c:v>5.3794066031091967</c:v>
                </c:pt>
                <c:pt idx="327">
                  <c:v>5.3130407335613405</c:v>
                </c:pt>
                <c:pt idx="328">
                  <c:v>5.0893861293676448</c:v>
                </c:pt>
                <c:pt idx="329">
                  <c:v>5.3385730929235704</c:v>
                </c:pt>
                <c:pt idx="330">
                  <c:v>5.2749028946639172</c:v>
                </c:pt>
                <c:pt idx="331">
                  <c:v>5.0123110483278062</c:v>
                </c:pt>
                <c:pt idx="332">
                  <c:v>4.9199657698157093</c:v>
                </c:pt>
                <c:pt idx="333">
                  <c:v>5.0420788752302093</c:v>
                </c:pt>
                <c:pt idx="334">
                  <c:v>4.8429741912946547</c:v>
                </c:pt>
                <c:pt idx="335">
                  <c:v>4.7655175459837231</c:v>
                </c:pt>
                <c:pt idx="336">
                  <c:v>4.8644310699623228</c:v>
                </c:pt>
                <c:pt idx="337">
                  <c:v>4.7531810995518757</c:v>
                </c:pt>
                <c:pt idx="338">
                  <c:v>4.9884322050748073</c:v>
                </c:pt>
                <c:pt idx="339">
                  <c:v>4.4835379079356761</c:v>
                </c:pt>
                <c:pt idx="340">
                  <c:v>3.7024328743101553</c:v>
                </c:pt>
                <c:pt idx="341">
                  <c:v>3.2725611154012633</c:v>
                </c:pt>
                <c:pt idx="342">
                  <c:v>3.0627082775398851</c:v>
                </c:pt>
                <c:pt idx="343">
                  <c:v>3.2301112900122622</c:v>
                </c:pt>
                <c:pt idx="344">
                  <c:v>3.4049299708781602</c:v>
                </c:pt>
                <c:pt idx="345">
                  <c:v>3.3492848464705474</c:v>
                </c:pt>
                <c:pt idx="346">
                  <c:v>2.6557694437103923</c:v>
                </c:pt>
                <c:pt idx="347">
                  <c:v>2.2521208248643623</c:v>
                </c:pt>
                <c:pt idx="348">
                  <c:v>2.4193887594062926</c:v>
                </c:pt>
                <c:pt idx="349">
                  <c:v>3.097268476401482</c:v>
                </c:pt>
                <c:pt idx="350">
                  <c:v>2.1174567131694557</c:v>
                </c:pt>
                <c:pt idx="351">
                  <c:v>3.1199994723313478</c:v>
                </c:pt>
                <c:pt idx="352">
                  <c:v>3.4355794172683476</c:v>
                </c:pt>
                <c:pt idx="353">
                  <c:v>4.0115984895231671</c:v>
                </c:pt>
                <c:pt idx="354">
                  <c:v>3.4370353235091793</c:v>
                </c:pt>
                <c:pt idx="355">
                  <c:v>3.1762079959703065</c:v>
                </c:pt>
                <c:pt idx="356">
                  <c:v>4.1310581898712027</c:v>
                </c:pt>
                <c:pt idx="357">
                  <c:v>3.8902991651188614</c:v>
                </c:pt>
                <c:pt idx="358">
                  <c:v>3.5681308740797739</c:v>
                </c:pt>
                <c:pt idx="359">
                  <c:v>3.7168252618592588</c:v>
                </c:pt>
                <c:pt idx="360">
                  <c:v>3.5503644404534533</c:v>
                </c:pt>
                <c:pt idx="361">
                  <c:v>3.1480384137002293</c:v>
                </c:pt>
                <c:pt idx="362">
                  <c:v>3.1517785235131193</c:v>
                </c:pt>
                <c:pt idx="363">
                  <c:v>3.2572949151670949</c:v>
                </c:pt>
                <c:pt idx="364">
                  <c:v>2.713416237400589</c:v>
                </c:pt>
                <c:pt idx="365">
                  <c:v>3.7645222415198583</c:v>
                </c:pt>
                <c:pt idx="366">
                  <c:v>2.7982500658633271</c:v>
                </c:pt>
                <c:pt idx="367">
                  <c:v>2.9955677717670008</c:v>
                </c:pt>
                <c:pt idx="368">
                  <c:v>3.0432750896705993</c:v>
                </c:pt>
                <c:pt idx="369">
                  <c:v>3.3051831301286763</c:v>
                </c:pt>
                <c:pt idx="370">
                  <c:v>3.5717733328585002</c:v>
                </c:pt>
                <c:pt idx="371">
                  <c:v>3.4567074208226356</c:v>
                </c:pt>
                <c:pt idx="372">
                  <c:v>3.1509099657308344</c:v>
                </c:pt>
                <c:pt idx="373">
                  <c:v>3.3825552001646839</c:v>
                </c:pt>
                <c:pt idx="374">
                  <c:v>3.463581271383128</c:v>
                </c:pt>
                <c:pt idx="375">
                  <c:v>3.0280280762417497</c:v>
                </c:pt>
                <c:pt idx="376">
                  <c:v>3.4477793102304024</c:v>
                </c:pt>
                <c:pt idx="377">
                  <c:v>2.4357601539445941</c:v>
                </c:pt>
                <c:pt idx="378">
                  <c:v>4.4807423625297274</c:v>
                </c:pt>
                <c:pt idx="379">
                  <c:v>3.859236058187919</c:v>
                </c:pt>
                <c:pt idx="380">
                  <c:v>3.3974266918972327</c:v>
                </c:pt>
                <c:pt idx="381">
                  <c:v>3.2375371414795748</c:v>
                </c:pt>
                <c:pt idx="382">
                  <c:v>3.229065329493281</c:v>
                </c:pt>
                <c:pt idx="383">
                  <c:v>3.9718515145747917</c:v>
                </c:pt>
                <c:pt idx="384">
                  <c:v>3.3477942477027991</c:v>
                </c:pt>
                <c:pt idx="385">
                  <c:v>3.1040165153630181</c:v>
                </c:pt>
                <c:pt idx="386">
                  <c:v>3.4660454822231608</c:v>
                </c:pt>
                <c:pt idx="387">
                  <c:v>3.8537979334616503</c:v>
                </c:pt>
                <c:pt idx="388">
                  <c:v>3.3512590365650845</c:v>
                </c:pt>
                <c:pt idx="389">
                  <c:v>3.1370738863593242</c:v>
                </c:pt>
                <c:pt idx="390">
                  <c:v>3.2466013143822083</c:v>
                </c:pt>
                <c:pt idx="391">
                  <c:v>3.3415647539978415</c:v>
                </c:pt>
                <c:pt idx="392">
                  <c:v>3.6099073501775067</c:v>
                </c:pt>
                <c:pt idx="393">
                  <c:v>3.5963177182922559</c:v>
                </c:pt>
                <c:pt idx="394">
                  <c:v>4.1064888706242701</c:v>
                </c:pt>
                <c:pt idx="395">
                  <c:v>4.0653836020822594</c:v>
                </c:pt>
                <c:pt idx="396">
                  <c:v>3.4501338607451713</c:v>
                </c:pt>
                <c:pt idx="397">
                  <c:v>3.2839079151206456</c:v>
                </c:pt>
                <c:pt idx="398">
                  <c:v>3.2364738508591104</c:v>
                </c:pt>
                <c:pt idx="399">
                  <c:v>2.8824338481439367</c:v>
                </c:pt>
                <c:pt idx="400">
                  <c:v>2.8812402678274007</c:v>
                </c:pt>
                <c:pt idx="401">
                  <c:v>3.0297293488189592</c:v>
                </c:pt>
                <c:pt idx="402">
                  <c:v>3.2206238142433432</c:v>
                </c:pt>
                <c:pt idx="403">
                  <c:v>3.3384976322591942</c:v>
                </c:pt>
                <c:pt idx="404">
                  <c:v>3.29686318006297</c:v>
                </c:pt>
                <c:pt idx="405">
                  <c:v>3.5917841143187474</c:v>
                </c:pt>
                <c:pt idx="406">
                  <c:v>3.4915356494918934</c:v>
                </c:pt>
                <c:pt idx="407">
                  <c:v>3.3609885728569302</c:v>
                </c:pt>
                <c:pt idx="408">
                  <c:v>3.428313250568181</c:v>
                </c:pt>
                <c:pt idx="409">
                  <c:v>3.1896345565958835</c:v>
                </c:pt>
                <c:pt idx="410">
                  <c:v>2.8956517824893222</c:v>
                </c:pt>
                <c:pt idx="411">
                  <c:v>3.372297860013755</c:v>
                </c:pt>
                <c:pt idx="412">
                  <c:v>3.8608781296277228</c:v>
                </c:pt>
                <c:pt idx="413">
                  <c:v>3.626056371365153</c:v>
                </c:pt>
                <c:pt idx="414">
                  <c:v>3.3963954134461427</c:v>
                </c:pt>
                <c:pt idx="415">
                  <c:v>3.0034620890354735</c:v>
                </c:pt>
                <c:pt idx="416">
                  <c:v>2.7792638576695361</c:v>
                </c:pt>
                <c:pt idx="417">
                  <c:v>2.7364286104169633</c:v>
                </c:pt>
                <c:pt idx="418">
                  <c:v>2.6692111940443795</c:v>
                </c:pt>
                <c:pt idx="419">
                  <c:v>2.7123603249066308</c:v>
                </c:pt>
                <c:pt idx="420">
                  <c:v>2.6855342219949221</c:v>
                </c:pt>
                <c:pt idx="421">
                  <c:v>3.0244720105239824</c:v>
                </c:pt>
                <c:pt idx="422">
                  <c:v>2.5340716690271483</c:v>
                </c:pt>
                <c:pt idx="423">
                  <c:v>2.5835326160444221</c:v>
                </c:pt>
                <c:pt idx="424">
                  <c:v>2.5144330820064109</c:v>
                </c:pt>
                <c:pt idx="425">
                  <c:v>2.5862149914228971</c:v>
                </c:pt>
                <c:pt idx="426">
                  <c:v>2.5570902500637138</c:v>
                </c:pt>
                <c:pt idx="427">
                  <c:v>2.5510875271393991</c:v>
                </c:pt>
                <c:pt idx="428">
                  <c:v>2.5960381358819702</c:v>
                </c:pt>
                <c:pt idx="429">
                  <c:v>2.5410350051702149</c:v>
                </c:pt>
                <c:pt idx="430">
                  <c:v>2.5518297480701562</c:v>
                </c:pt>
                <c:pt idx="431">
                  <c:v>2.5194191436628732</c:v>
                </c:pt>
                <c:pt idx="432">
                  <c:v>2.4944269130480095</c:v>
                </c:pt>
                <c:pt idx="433">
                  <c:v>2.5238178902749393</c:v>
                </c:pt>
                <c:pt idx="434">
                  <c:v>2.3785873687431769</c:v>
                </c:pt>
                <c:pt idx="435">
                  <c:v>2.467269098693607</c:v>
                </c:pt>
                <c:pt idx="436">
                  <c:v>2.41408777280175</c:v>
                </c:pt>
                <c:pt idx="437">
                  <c:v>3.0028826599141638</c:v>
                </c:pt>
                <c:pt idx="438">
                  <c:v>2.5307472569263609</c:v>
                </c:pt>
              </c:numCache>
            </c:numRef>
          </c:xVal>
          <c:yVal>
            <c:numRef>
              <c:f>'017C'!$BK$14:$BK$932</c:f>
              <c:numCache>
                <c:formatCode>0</c:formatCode>
                <c:ptCount val="919"/>
                <c:pt idx="0">
                  <c:v>59.948334609411781</c:v>
                </c:pt>
                <c:pt idx="1">
                  <c:v>61.810796289751245</c:v>
                </c:pt>
                <c:pt idx="2">
                  <c:v>53.79285375534046</c:v>
                </c:pt>
                <c:pt idx="3">
                  <c:v>49.501452572254266</c:v>
                </c:pt>
                <c:pt idx="4">
                  <c:v>43.293309790873721</c:v>
                </c:pt>
                <c:pt idx="5">
                  <c:v>37.907336551757389</c:v>
                </c:pt>
                <c:pt idx="6">
                  <c:v>33.712809259617366</c:v>
                </c:pt>
                <c:pt idx="7">
                  <c:v>34.490593696566741</c:v>
                </c:pt>
                <c:pt idx="8">
                  <c:v>34.105812343187395</c:v>
                </c:pt>
                <c:pt idx="9">
                  <c:v>29.136664074001366</c:v>
                </c:pt>
                <c:pt idx="10">
                  <c:v>24.644514481672577</c:v>
                </c:pt>
                <c:pt idx="11">
                  <c:v>15.942161387028849</c:v>
                </c:pt>
                <c:pt idx="12">
                  <c:v>12.451898813773335</c:v>
                </c:pt>
                <c:pt idx="13">
                  <c:v>62.394732350079146</c:v>
                </c:pt>
                <c:pt idx="14">
                  <c:v>27.916982884611446</c:v>
                </c:pt>
                <c:pt idx="15">
                  <c:v>15.849893328230916</c:v>
                </c:pt>
                <c:pt idx="16">
                  <c:v>17.710961671019998</c:v>
                </c:pt>
                <c:pt idx="17">
                  <c:v>12.728991412820786</c:v>
                </c:pt>
                <c:pt idx="18">
                  <c:v>11.044547949672411</c:v>
                </c:pt>
                <c:pt idx="19">
                  <c:v>9.8987235721283753</c:v>
                </c:pt>
                <c:pt idx="20">
                  <c:v>2.1714046606854187</c:v>
                </c:pt>
                <c:pt idx="21">
                  <c:v>16.815320920318502</c:v>
                </c:pt>
                <c:pt idx="22">
                  <c:v>15.762710172693652</c:v>
                </c:pt>
                <c:pt idx="23">
                  <c:v>16.769207434068395</c:v>
                </c:pt>
                <c:pt idx="24">
                  <c:v>16.905137986345068</c:v>
                </c:pt>
                <c:pt idx="25">
                  <c:v>12.375712561041601</c:v>
                </c:pt>
                <c:pt idx="26">
                  <c:v>10.636437857658398</c:v>
                </c:pt>
                <c:pt idx="27">
                  <c:v>11.143777618870002</c:v>
                </c:pt>
                <c:pt idx="28">
                  <c:v>9.8679755071718738</c:v>
                </c:pt>
                <c:pt idx="29">
                  <c:v>6.9591545774866379</c:v>
                </c:pt>
                <c:pt idx="30">
                  <c:v>8.1815472180021604</c:v>
                </c:pt>
                <c:pt idx="31">
                  <c:v>8.6110960637734539</c:v>
                </c:pt>
                <c:pt idx="32">
                  <c:v>8.8980908584412628</c:v>
                </c:pt>
                <c:pt idx="33">
                  <c:v>19.212343220310331</c:v>
                </c:pt>
                <c:pt idx="34">
                  <c:v>25.067875086154022</c:v>
                </c:pt>
                <c:pt idx="35">
                  <c:v>25.383250211007386</c:v>
                </c:pt>
                <c:pt idx="36">
                  <c:v>38.341862618175725</c:v>
                </c:pt>
                <c:pt idx="37">
                  <c:v>29.350671245279358</c:v>
                </c:pt>
                <c:pt idx="38">
                  <c:v>15.874456508485029</c:v>
                </c:pt>
                <c:pt idx="39">
                  <c:v>8.0439215618580988</c:v>
                </c:pt>
                <c:pt idx="40">
                  <c:v>8.3366857114522617</c:v>
                </c:pt>
                <c:pt idx="41">
                  <c:v>9.1303736855505697</c:v>
                </c:pt>
                <c:pt idx="42">
                  <c:v>9.3624377723759871</c:v>
                </c:pt>
                <c:pt idx="43">
                  <c:v>8.9838442741028501</c:v>
                </c:pt>
                <c:pt idx="44">
                  <c:v>15.618538134758991</c:v>
                </c:pt>
                <c:pt idx="45">
                  <c:v>8.5542549564440584</c:v>
                </c:pt>
                <c:pt idx="46">
                  <c:v>7.7776339001440693</c:v>
                </c:pt>
                <c:pt idx="47">
                  <c:v>7.789154400787921</c:v>
                </c:pt>
                <c:pt idx="48">
                  <c:v>7.4990241757256033</c:v>
                </c:pt>
                <c:pt idx="49">
                  <c:v>7.4370985798682216</c:v>
                </c:pt>
                <c:pt idx="50">
                  <c:v>6.1753539609804617</c:v>
                </c:pt>
                <c:pt idx="51">
                  <c:v>6.0645085747165774</c:v>
                </c:pt>
                <c:pt idx="52">
                  <c:v>7.5006633559827804</c:v>
                </c:pt>
                <c:pt idx="53">
                  <c:v>9.3423579659839451</c:v>
                </c:pt>
                <c:pt idx="54">
                  <c:v>8.8587242600063085</c:v>
                </c:pt>
                <c:pt idx="55">
                  <c:v>7.7032169503099803</c:v>
                </c:pt>
                <c:pt idx="56">
                  <c:v>7.4886114749700088</c:v>
                </c:pt>
                <c:pt idx="57">
                  <c:v>7.0387281014802445</c:v>
                </c:pt>
                <c:pt idx="58">
                  <c:v>6.5221191269654941</c:v>
                </c:pt>
                <c:pt idx="59">
                  <c:v>6.5332356077340483</c:v>
                </c:pt>
                <c:pt idx="60">
                  <c:v>7.1058152736160123</c:v>
                </c:pt>
                <c:pt idx="61">
                  <c:v>6.995348509855094</c:v>
                </c:pt>
                <c:pt idx="62">
                  <c:v>6.9352894745148443</c:v>
                </c:pt>
                <c:pt idx="63">
                  <c:v>7.4866164815750249</c:v>
                </c:pt>
                <c:pt idx="64">
                  <c:v>7.1202878635391951</c:v>
                </c:pt>
                <c:pt idx="65">
                  <c:v>6.9282696134166128</c:v>
                </c:pt>
                <c:pt idx="66">
                  <c:v>6.0899617932803283</c:v>
                </c:pt>
                <c:pt idx="67">
                  <c:v>6.0060735480750003</c:v>
                </c:pt>
                <c:pt idx="68">
                  <c:v>6.5153025770785922</c:v>
                </c:pt>
                <c:pt idx="69">
                  <c:v>6.7492307960504512</c:v>
                </c:pt>
                <c:pt idx="70">
                  <c:v>5.992409966685055</c:v>
                </c:pt>
                <c:pt idx="71">
                  <c:v>6.3838452227418561</c:v>
                </c:pt>
                <c:pt idx="72">
                  <c:v>7.0942469267622696</c:v>
                </c:pt>
                <c:pt idx="73">
                  <c:v>6.950976482021952</c:v>
                </c:pt>
                <c:pt idx="74">
                  <c:v>16.030940881716926</c:v>
                </c:pt>
                <c:pt idx="75">
                  <c:v>30.26808306402911</c:v>
                </c:pt>
                <c:pt idx="76">
                  <c:v>34.954841342826477</c:v>
                </c:pt>
                <c:pt idx="77">
                  <c:v>27.046437410658637</c:v>
                </c:pt>
                <c:pt idx="78">
                  <c:v>24.064251521683431</c:v>
                </c:pt>
                <c:pt idx="79">
                  <c:v>27.218158174995455</c:v>
                </c:pt>
                <c:pt idx="80">
                  <c:v>18.446423564864638</c:v>
                </c:pt>
                <c:pt idx="81">
                  <c:v>10.310809060138972</c:v>
                </c:pt>
                <c:pt idx="82">
                  <c:v>23.887598533615318</c:v>
                </c:pt>
                <c:pt idx="83">
                  <c:v>14.717956976210509</c:v>
                </c:pt>
                <c:pt idx="84">
                  <c:v>25.653159115907723</c:v>
                </c:pt>
                <c:pt idx="85">
                  <c:v>20.284393579607929</c:v>
                </c:pt>
                <c:pt idx="86">
                  <c:v>28.4660345518095</c:v>
                </c:pt>
                <c:pt idx="87">
                  <c:v>35.278967246275201</c:v>
                </c:pt>
                <c:pt idx="88">
                  <c:v>44.290686694182334</c:v>
                </c:pt>
                <c:pt idx="89">
                  <c:v>45.874103152762757</c:v>
                </c:pt>
                <c:pt idx="90">
                  <c:v>36.429108830793268</c:v>
                </c:pt>
                <c:pt idx="91">
                  <c:v>36.810492440299946</c:v>
                </c:pt>
                <c:pt idx="92">
                  <c:v>35.533959920046925</c:v>
                </c:pt>
                <c:pt idx="93">
                  <c:v>35.299371674244931</c:v>
                </c:pt>
                <c:pt idx="94">
                  <c:v>51.256688573014415</c:v>
                </c:pt>
                <c:pt idx="95">
                  <c:v>53.895014313723436</c:v>
                </c:pt>
                <c:pt idx="96">
                  <c:v>45.097001986978142</c:v>
                </c:pt>
                <c:pt idx="97">
                  <c:v>44.544723682345669</c:v>
                </c:pt>
                <c:pt idx="98">
                  <c:v>43.889979605351314</c:v>
                </c:pt>
                <c:pt idx="99">
                  <c:v>28.397007987603644</c:v>
                </c:pt>
                <c:pt idx="100">
                  <c:v>101.60299338822034</c:v>
                </c:pt>
                <c:pt idx="101">
                  <c:v>100.27236175660575</c:v>
                </c:pt>
                <c:pt idx="102">
                  <c:v>64.458056726998322</c:v>
                </c:pt>
                <c:pt idx="103">
                  <c:v>35.872949773293293</c:v>
                </c:pt>
                <c:pt idx="104">
                  <c:v>17.789825053973306</c:v>
                </c:pt>
                <c:pt idx="105">
                  <c:v>9.538379865236541</c:v>
                </c:pt>
                <c:pt idx="106">
                  <c:v>8.4219247712030434</c:v>
                </c:pt>
                <c:pt idx="107">
                  <c:v>8.3112123396473674</c:v>
                </c:pt>
                <c:pt idx="108">
                  <c:v>7.9070010189951301</c:v>
                </c:pt>
                <c:pt idx="109">
                  <c:v>7.4740467506706816</c:v>
                </c:pt>
                <c:pt idx="110">
                  <c:v>7.5761959598294251</c:v>
                </c:pt>
                <c:pt idx="111">
                  <c:v>7.0063394345233876</c:v>
                </c:pt>
                <c:pt idx="112">
                  <c:v>6.9808610418134709</c:v>
                </c:pt>
                <c:pt idx="113">
                  <c:v>5.9988379050149341</c:v>
                </c:pt>
                <c:pt idx="114">
                  <c:v>6.4090008388804165</c:v>
                </c:pt>
                <c:pt idx="115">
                  <c:v>5.283028113279741</c:v>
                </c:pt>
                <c:pt idx="116">
                  <c:v>5.1572742570056977</c:v>
                </c:pt>
                <c:pt idx="117">
                  <c:v>5.5102576358189133</c:v>
                </c:pt>
                <c:pt idx="118">
                  <c:v>5.4477407203726154</c:v>
                </c:pt>
                <c:pt idx="119">
                  <c:v>5.3164653244246134</c:v>
                </c:pt>
                <c:pt idx="120">
                  <c:v>6.1723246168938761</c:v>
                </c:pt>
                <c:pt idx="121">
                  <c:v>5.6336554557525673</c:v>
                </c:pt>
                <c:pt idx="122">
                  <c:v>5.4968379740287769</c:v>
                </c:pt>
                <c:pt idx="123">
                  <c:v>7.5065972271862744</c:v>
                </c:pt>
                <c:pt idx="124">
                  <c:v>6.7902722181251924</c:v>
                </c:pt>
                <c:pt idx="125">
                  <c:v>4.7442065858024671</c:v>
                </c:pt>
                <c:pt idx="126">
                  <c:v>4.7572528785654971</c:v>
                </c:pt>
                <c:pt idx="127">
                  <c:v>4.6982600029632788</c:v>
                </c:pt>
                <c:pt idx="128">
                  <c:v>4.3098813834297207</c:v>
                </c:pt>
                <c:pt idx="129">
                  <c:v>4.6414861557356657</c:v>
                </c:pt>
                <c:pt idx="130">
                  <c:v>4.2880876319524255</c:v>
                </c:pt>
                <c:pt idx="131">
                  <c:v>4.754494188134065</c:v>
                </c:pt>
                <c:pt idx="132">
                  <c:v>4.3775594212826334</c:v>
                </c:pt>
                <c:pt idx="133">
                  <c:v>4.5873324605468131</c:v>
                </c:pt>
                <c:pt idx="134">
                  <c:v>4.8003817598937886</c:v>
                </c:pt>
                <c:pt idx="135">
                  <c:v>4.2686416270521086</c:v>
                </c:pt>
                <c:pt idx="136">
                  <c:v>4.9610226911971003</c:v>
                </c:pt>
                <c:pt idx="137">
                  <c:v>5.3604052563145954</c:v>
                </c:pt>
                <c:pt idx="138">
                  <c:v>4.4839174469935257</c:v>
                </c:pt>
                <c:pt idx="139">
                  <c:v>4.5053129230880264</c:v>
                </c:pt>
                <c:pt idx="140">
                  <c:v>4.4541809220771196</c:v>
                </c:pt>
                <c:pt idx="141">
                  <c:v>4.5081197546479199</c:v>
                </c:pt>
                <c:pt idx="142">
                  <c:v>4.3932245980189535</c:v>
                </c:pt>
                <c:pt idx="143">
                  <c:v>4.1899065858308786</c:v>
                </c:pt>
                <c:pt idx="144">
                  <c:v>4.3080403841050581</c:v>
                </c:pt>
                <c:pt idx="145">
                  <c:v>4.481274111997152</c:v>
                </c:pt>
                <c:pt idx="146">
                  <c:v>5.0109121231028357</c:v>
                </c:pt>
                <c:pt idx="147">
                  <c:v>4.4417863628531569</c:v>
                </c:pt>
                <c:pt idx="148">
                  <c:v>4.3814802078695543</c:v>
                </c:pt>
                <c:pt idx="149">
                  <c:v>4.1871085098034797</c:v>
                </c:pt>
                <c:pt idx="150">
                  <c:v>3.9093795490969008</c:v>
                </c:pt>
                <c:pt idx="151">
                  <c:v>3.6905939959581655</c:v>
                </c:pt>
                <c:pt idx="152">
                  <c:v>4.4014974180182929</c:v>
                </c:pt>
                <c:pt idx="153">
                  <c:v>4.0622695712445811</c:v>
                </c:pt>
                <c:pt idx="154">
                  <c:v>4.1020626586310769</c:v>
                </c:pt>
                <c:pt idx="155">
                  <c:v>4.1352346383990097</c:v>
                </c:pt>
                <c:pt idx="156">
                  <c:v>4.0682396320214957</c:v>
                </c:pt>
                <c:pt idx="157">
                  <c:v>4.261853425520691</c:v>
                </c:pt>
                <c:pt idx="158">
                  <c:v>4.66417519558434</c:v>
                </c:pt>
                <c:pt idx="159">
                  <c:v>4.9345693001464799</c:v>
                </c:pt>
                <c:pt idx="160">
                  <c:v>4.1739337720534611</c:v>
                </c:pt>
                <c:pt idx="161">
                  <c:v>4.1151528168594069</c:v>
                </c:pt>
                <c:pt idx="162">
                  <c:v>4.0287532974855829</c:v>
                </c:pt>
                <c:pt idx="163">
                  <c:v>4.1172666915667602</c:v>
                </c:pt>
                <c:pt idx="164">
                  <c:v>4.3880759858979319</c:v>
                </c:pt>
                <c:pt idx="165">
                  <c:v>4.0304694444704863</c:v>
                </c:pt>
                <c:pt idx="166">
                  <c:v>4.1225536695887985</c:v>
                </c:pt>
                <c:pt idx="167">
                  <c:v>3.9296021233060126</c:v>
                </c:pt>
                <c:pt idx="168">
                  <c:v>3.9398208202620273</c:v>
                </c:pt>
                <c:pt idx="169">
                  <c:v>3.5724278208475488</c:v>
                </c:pt>
                <c:pt idx="170">
                  <c:v>3.670419175490248</c:v>
                </c:pt>
                <c:pt idx="171">
                  <c:v>4.1034558441276685</c:v>
                </c:pt>
                <c:pt idx="172">
                  <c:v>4.2667617514137541</c:v>
                </c:pt>
                <c:pt idx="173">
                  <c:v>4.1643837759669511</c:v>
                </c:pt>
                <c:pt idx="174">
                  <c:v>4.3357865324197977</c:v>
                </c:pt>
                <c:pt idx="175">
                  <c:v>4.3801443907531059</c:v>
                </c:pt>
                <c:pt idx="176">
                  <c:v>4.5017016749698398</c:v>
                </c:pt>
                <c:pt idx="177">
                  <c:v>4.4853690508612303</c:v>
                </c:pt>
                <c:pt idx="178">
                  <c:v>4.4874985858677263</c:v>
                </c:pt>
                <c:pt idx="179">
                  <c:v>4.5090712689496826</c:v>
                </c:pt>
                <c:pt idx="180">
                  <c:v>4.5807526368377873</c:v>
                </c:pt>
                <c:pt idx="181">
                  <c:v>4.435737922675786</c:v>
                </c:pt>
                <c:pt idx="182">
                  <c:v>4.5522132015950527</c:v>
                </c:pt>
                <c:pt idx="183">
                  <c:v>4.7426544762646712</c:v>
                </c:pt>
                <c:pt idx="184">
                  <c:v>4.9313238346333987</c:v>
                </c:pt>
                <c:pt idx="185">
                  <c:v>4.7969847408555228</c:v>
                </c:pt>
                <c:pt idx="186">
                  <c:v>4.4423597231435652</c:v>
                </c:pt>
                <c:pt idx="187">
                  <c:v>4.291992518165241</c:v>
                </c:pt>
                <c:pt idx="188">
                  <c:v>4.8739821368578129</c:v>
                </c:pt>
                <c:pt idx="189">
                  <c:v>4.5873887457482132</c:v>
                </c:pt>
                <c:pt idx="190">
                  <c:v>4.6269834418188678</c:v>
                </c:pt>
                <c:pt idx="191">
                  <c:v>4.7862036071348575</c:v>
                </c:pt>
                <c:pt idx="192">
                  <c:v>4.5852376603241174</c:v>
                </c:pt>
                <c:pt idx="193">
                  <c:v>4.3243639510124838</c:v>
                </c:pt>
                <c:pt idx="194">
                  <c:v>4.5866621104397511</c:v>
                </c:pt>
                <c:pt idx="195">
                  <c:v>4.643593129833941</c:v>
                </c:pt>
                <c:pt idx="196">
                  <c:v>4.5732816554417406</c:v>
                </c:pt>
                <c:pt idx="197">
                  <c:v>4.536858137943093</c:v>
                </c:pt>
                <c:pt idx="198">
                  <c:v>4.7004880118804371</c:v>
                </c:pt>
                <c:pt idx="199">
                  <c:v>4.7147356326889938</c:v>
                </c:pt>
                <c:pt idx="200">
                  <c:v>4.6826257014834836</c:v>
                </c:pt>
                <c:pt idx="201">
                  <c:v>5.2474478683213341</c:v>
                </c:pt>
                <c:pt idx="202">
                  <c:v>5.8433091552659535</c:v>
                </c:pt>
                <c:pt idx="203">
                  <c:v>4.6201307281765027</c:v>
                </c:pt>
                <c:pt idx="204">
                  <c:v>4.4303694924783406</c:v>
                </c:pt>
                <c:pt idx="205">
                  <c:v>4.3826351808919704</c:v>
                </c:pt>
                <c:pt idx="206">
                  <c:v>4.4469748673195451</c:v>
                </c:pt>
                <c:pt idx="207">
                  <c:v>4.2519610774752712</c:v>
                </c:pt>
                <c:pt idx="208">
                  <c:v>4.387396519428707</c:v>
                </c:pt>
                <c:pt idx="209">
                  <c:v>4.4825208293118859</c:v>
                </c:pt>
                <c:pt idx="210">
                  <c:v>4.6207000625877521</c:v>
                </c:pt>
                <c:pt idx="211">
                  <c:v>4.5998613944579656</c:v>
                </c:pt>
                <c:pt idx="212">
                  <c:v>4.561503666634799</c:v>
                </c:pt>
                <c:pt idx="213">
                  <c:v>4.5801984514124774</c:v>
                </c:pt>
                <c:pt idx="214">
                  <c:v>4.4814307652359009</c:v>
                </c:pt>
                <c:pt idx="215">
                  <c:v>4.5651139107217027</c:v>
                </c:pt>
                <c:pt idx="216">
                  <c:v>4.5009268381391196</c:v>
                </c:pt>
                <c:pt idx="217">
                  <c:v>4.6397401301975219</c:v>
                </c:pt>
                <c:pt idx="218">
                  <c:v>4.5856119595752922</c:v>
                </c:pt>
                <c:pt idx="219">
                  <c:v>4.5910767090440023</c:v>
                </c:pt>
                <c:pt idx="220">
                  <c:v>4.6937072287019719</c:v>
                </c:pt>
                <c:pt idx="221">
                  <c:v>4.6815722944429066</c:v>
                </c:pt>
                <c:pt idx="222">
                  <c:v>4.728494548665565</c:v>
                </c:pt>
                <c:pt idx="223">
                  <c:v>4.591344955677922</c:v>
                </c:pt>
                <c:pt idx="224">
                  <c:v>4.5343090831788082</c:v>
                </c:pt>
                <c:pt idx="225">
                  <c:v>4.6225994257747178</c:v>
                </c:pt>
                <c:pt idx="226">
                  <c:v>4.6320179971709967</c:v>
                </c:pt>
                <c:pt idx="227">
                  <c:v>4.7111229603913287</c:v>
                </c:pt>
                <c:pt idx="228">
                  <c:v>4.7407656760134644</c:v>
                </c:pt>
                <c:pt idx="229">
                  <c:v>4.8151923956147034</c:v>
                </c:pt>
                <c:pt idx="230">
                  <c:v>4.9500378672752712</c:v>
                </c:pt>
                <c:pt idx="231">
                  <c:v>4.9787100225654433</c:v>
                </c:pt>
                <c:pt idx="232">
                  <c:v>5.0715163490143</c:v>
                </c:pt>
                <c:pt idx="233">
                  <c:v>5.1236807127574204</c:v>
                </c:pt>
                <c:pt idx="234">
                  <c:v>5.2075916443541184</c:v>
                </c:pt>
                <c:pt idx="235">
                  <c:v>5.4140848744078527</c:v>
                </c:pt>
                <c:pt idx="236">
                  <c:v>5.5911409417165956</c:v>
                </c:pt>
                <c:pt idx="237">
                  <c:v>5.6020245826200989</c:v>
                </c:pt>
                <c:pt idx="238">
                  <c:v>5.5812924287623069</c:v>
                </c:pt>
                <c:pt idx="239">
                  <c:v>5.6313781916450001</c:v>
                </c:pt>
                <c:pt idx="240">
                  <c:v>5.575245213961459</c:v>
                </c:pt>
                <c:pt idx="241">
                  <c:v>5.6168806521205967</c:v>
                </c:pt>
                <c:pt idx="242">
                  <c:v>5.5033088647227872</c:v>
                </c:pt>
                <c:pt idx="243">
                  <c:v>5.5175746374167396</c:v>
                </c:pt>
                <c:pt idx="244">
                  <c:v>5.3896663963408056</c:v>
                </c:pt>
                <c:pt idx="245">
                  <c:v>5.2814349319009954</c:v>
                </c:pt>
                <c:pt idx="246">
                  <c:v>4.9335455457190331</c:v>
                </c:pt>
                <c:pt idx="247">
                  <c:v>4.7860602021338687</c:v>
                </c:pt>
                <c:pt idx="248">
                  <c:v>4.688785642573718</c:v>
                </c:pt>
                <c:pt idx="249">
                  <c:v>4.7434203305513067</c:v>
                </c:pt>
                <c:pt idx="250">
                  <c:v>4.7373748963060205</c:v>
                </c:pt>
                <c:pt idx="251">
                  <c:v>4.8213982889519462</c:v>
                </c:pt>
                <c:pt idx="252">
                  <c:v>4.8301015834026861</c:v>
                </c:pt>
                <c:pt idx="253">
                  <c:v>5.0583245738141338</c:v>
                </c:pt>
                <c:pt idx="254">
                  <c:v>5.1218029916400489</c:v>
                </c:pt>
                <c:pt idx="255">
                  <c:v>5.2696143509000661</c:v>
                </c:pt>
                <c:pt idx="256">
                  <c:v>5.4073100693298919</c:v>
                </c:pt>
                <c:pt idx="257">
                  <c:v>5.3481942244892009</c:v>
                </c:pt>
                <c:pt idx="258">
                  <c:v>5.3478180431126567</c:v>
                </c:pt>
                <c:pt idx="259">
                  <c:v>5.3479747082898914</c:v>
                </c:pt>
                <c:pt idx="260">
                  <c:v>5.257180372962587</c:v>
                </c:pt>
                <c:pt idx="261">
                  <c:v>5.3116240458763055</c:v>
                </c:pt>
                <c:pt idx="262">
                  <c:v>5.2358260032528268</c:v>
                </c:pt>
                <c:pt idx="263">
                  <c:v>5.0780938599168852</c:v>
                </c:pt>
                <c:pt idx="264">
                  <c:v>5.1507015613822027</c:v>
                </c:pt>
                <c:pt idx="265">
                  <c:v>5.2080315648604198</c:v>
                </c:pt>
                <c:pt idx="266">
                  <c:v>5.2437167353444121</c:v>
                </c:pt>
                <c:pt idx="267">
                  <c:v>5.2614058108013673</c:v>
                </c:pt>
                <c:pt idx="268">
                  <c:v>5.1624975457522631</c:v>
                </c:pt>
                <c:pt idx="269">
                  <c:v>5.0856949755589342</c:v>
                </c:pt>
                <c:pt idx="270">
                  <c:v>5.2405451645761065</c:v>
                </c:pt>
                <c:pt idx="271">
                  <c:v>5.2544568463293881</c:v>
                </c:pt>
                <c:pt idx="272">
                  <c:v>5.1644387589302259</c:v>
                </c:pt>
                <c:pt idx="273">
                  <c:v>5.1129360762072258</c:v>
                </c:pt>
                <c:pt idx="274">
                  <c:v>5.2036970104193934</c:v>
                </c:pt>
                <c:pt idx="275">
                  <c:v>5.2043868231132429</c:v>
                </c:pt>
                <c:pt idx="276">
                  <c:v>5.3192309836360661</c:v>
                </c:pt>
                <c:pt idx="277">
                  <c:v>5.2108146085603693</c:v>
                </c:pt>
                <c:pt idx="278">
                  <c:v>5.3682605638361958</c:v>
                </c:pt>
                <c:pt idx="279">
                  <c:v>5.636762409772988</c:v>
                </c:pt>
                <c:pt idx="280">
                  <c:v>5.7201021704918436</c:v>
                </c:pt>
                <c:pt idx="281">
                  <c:v>13.78538000789472</c:v>
                </c:pt>
                <c:pt idx="282">
                  <c:v>21.181510513376161</c:v>
                </c:pt>
                <c:pt idx="283">
                  <c:v>7.4837994073781093</c:v>
                </c:pt>
                <c:pt idx="284">
                  <c:v>4.6587521579281592</c:v>
                </c:pt>
                <c:pt idx="285">
                  <c:v>3.8473797318370573</c:v>
                </c:pt>
                <c:pt idx="286">
                  <c:v>3.8528770298044748</c:v>
                </c:pt>
                <c:pt idx="287">
                  <c:v>4.0870087378448057</c:v>
                </c:pt>
                <c:pt idx="288">
                  <c:v>6.1308181022382655</c:v>
                </c:pt>
                <c:pt idx="289">
                  <c:v>9.1021491892138844</c:v>
                </c:pt>
                <c:pt idx="290">
                  <c:v>9.751662831543273</c:v>
                </c:pt>
                <c:pt idx="291">
                  <c:v>10.255669124381596</c:v>
                </c:pt>
                <c:pt idx="292">
                  <c:v>10.617796207086993</c:v>
                </c:pt>
                <c:pt idx="293">
                  <c:v>11.346023341278238</c:v>
                </c:pt>
                <c:pt idx="294">
                  <c:v>12.211225744027375</c:v>
                </c:pt>
                <c:pt idx="295">
                  <c:v>13.482528101704952</c:v>
                </c:pt>
                <c:pt idx="296">
                  <c:v>14.927113958461062</c:v>
                </c:pt>
                <c:pt idx="297">
                  <c:v>15.084249236470571</c:v>
                </c:pt>
                <c:pt idx="298">
                  <c:v>15.484681296682727</c:v>
                </c:pt>
                <c:pt idx="299">
                  <c:v>17.201161537518864</c:v>
                </c:pt>
                <c:pt idx="300">
                  <c:v>19.441194083300438</c:v>
                </c:pt>
                <c:pt idx="301">
                  <c:v>20.597181567337064</c:v>
                </c:pt>
                <c:pt idx="302">
                  <c:v>20.975007099924248</c:v>
                </c:pt>
                <c:pt idx="303">
                  <c:v>20.764417631448033</c:v>
                </c:pt>
                <c:pt idx="304">
                  <c:v>21.557350450979808</c:v>
                </c:pt>
                <c:pt idx="305">
                  <c:v>22.596873016528942</c:v>
                </c:pt>
                <c:pt idx="306">
                  <c:v>23.811531600974664</c:v>
                </c:pt>
                <c:pt idx="307">
                  <c:v>22.867706043986214</c:v>
                </c:pt>
                <c:pt idx="308">
                  <c:v>22.48214780004491</c:v>
                </c:pt>
                <c:pt idx="309">
                  <c:v>22.657693006166774</c:v>
                </c:pt>
                <c:pt idx="310">
                  <c:v>20.723797277137212</c:v>
                </c:pt>
                <c:pt idx="311">
                  <c:v>18.919750758387121</c:v>
                </c:pt>
                <c:pt idx="312">
                  <c:v>18.276189933166659</c:v>
                </c:pt>
                <c:pt idx="313">
                  <c:v>18.36147784101933</c:v>
                </c:pt>
                <c:pt idx="314">
                  <c:v>17.145052617999749</c:v>
                </c:pt>
                <c:pt idx="315">
                  <c:v>16.200476665216023</c:v>
                </c:pt>
                <c:pt idx="316">
                  <c:v>16.312400103555209</c:v>
                </c:pt>
                <c:pt idx="317">
                  <c:v>16.742992014498693</c:v>
                </c:pt>
                <c:pt idx="318">
                  <c:v>16.144811126163848</c:v>
                </c:pt>
                <c:pt idx="319">
                  <c:v>15.545918370842895</c:v>
                </c:pt>
                <c:pt idx="320">
                  <c:v>15.339510814818116</c:v>
                </c:pt>
                <c:pt idx="321">
                  <c:v>14.86403980887993</c:v>
                </c:pt>
                <c:pt idx="322">
                  <c:v>15.134950909868705</c:v>
                </c:pt>
                <c:pt idx="323">
                  <c:v>15.543793812949474</c:v>
                </c:pt>
                <c:pt idx="324">
                  <c:v>16.943232777046543</c:v>
                </c:pt>
                <c:pt idx="325">
                  <c:v>16.057987389592693</c:v>
                </c:pt>
                <c:pt idx="326">
                  <c:v>15.970573063997502</c:v>
                </c:pt>
                <c:pt idx="327">
                  <c:v>14.785650115844463</c:v>
                </c:pt>
                <c:pt idx="328">
                  <c:v>14.381726109315279</c:v>
                </c:pt>
                <c:pt idx="329">
                  <c:v>14.320780155056593</c:v>
                </c:pt>
                <c:pt idx="330">
                  <c:v>14.557450500382931</c:v>
                </c:pt>
                <c:pt idx="331">
                  <c:v>15.3344406450269</c:v>
                </c:pt>
                <c:pt idx="332">
                  <c:v>15.894173156532018</c:v>
                </c:pt>
                <c:pt idx="333">
                  <c:v>15.168019867441416</c:v>
                </c:pt>
                <c:pt idx="334">
                  <c:v>14.846250552038972</c:v>
                </c:pt>
                <c:pt idx="335">
                  <c:v>14.342613690984603</c:v>
                </c:pt>
                <c:pt idx="336">
                  <c:v>14.215438892777117</c:v>
                </c:pt>
                <c:pt idx="337">
                  <c:v>14.038237297570713</c:v>
                </c:pt>
                <c:pt idx="338">
                  <c:v>13.470797920792348</c:v>
                </c:pt>
                <c:pt idx="339">
                  <c:v>14.492315142526293</c:v>
                </c:pt>
                <c:pt idx="340">
                  <c:v>16.571390795790432</c:v>
                </c:pt>
                <c:pt idx="341">
                  <c:v>18.504096292844373</c:v>
                </c:pt>
                <c:pt idx="342">
                  <c:v>19.56962784001022</c:v>
                </c:pt>
                <c:pt idx="343">
                  <c:v>18.383048274461121</c:v>
                </c:pt>
                <c:pt idx="344">
                  <c:v>15.982562477762574</c:v>
                </c:pt>
                <c:pt idx="345">
                  <c:v>13.198320148906129</c:v>
                </c:pt>
                <c:pt idx="346">
                  <c:v>11.977869858736435</c:v>
                </c:pt>
                <c:pt idx="347">
                  <c:v>14.711090737764708</c:v>
                </c:pt>
                <c:pt idx="348">
                  <c:v>16.736701430178606</c:v>
                </c:pt>
                <c:pt idx="349">
                  <c:v>12.883153297071637</c:v>
                </c:pt>
                <c:pt idx="350">
                  <c:v>14.329303745502024</c:v>
                </c:pt>
                <c:pt idx="351">
                  <c:v>13.939866835078883</c:v>
                </c:pt>
                <c:pt idx="352">
                  <c:v>14.730253420334991</c:v>
                </c:pt>
                <c:pt idx="353">
                  <c:v>13.72007190816986</c:v>
                </c:pt>
                <c:pt idx="354">
                  <c:v>17.007965595112182</c:v>
                </c:pt>
                <c:pt idx="355">
                  <c:v>21.602550160683972</c:v>
                </c:pt>
                <c:pt idx="356">
                  <c:v>17.118093008224335</c:v>
                </c:pt>
                <c:pt idx="357">
                  <c:v>16.427301930055954</c:v>
                </c:pt>
                <c:pt idx="358">
                  <c:v>16.705940202510263</c:v>
                </c:pt>
                <c:pt idx="359">
                  <c:v>15.774265207050037</c:v>
                </c:pt>
                <c:pt idx="360">
                  <c:v>16.270971651441776</c:v>
                </c:pt>
                <c:pt idx="361">
                  <c:v>18.615940856210443</c:v>
                </c:pt>
                <c:pt idx="362">
                  <c:v>18.440752067112768</c:v>
                </c:pt>
                <c:pt idx="363">
                  <c:v>20.157388913020068</c:v>
                </c:pt>
                <c:pt idx="364">
                  <c:v>24.41807856445725</c:v>
                </c:pt>
                <c:pt idx="365">
                  <c:v>16.947610588081456</c:v>
                </c:pt>
                <c:pt idx="366">
                  <c:v>16.640622218733327</c:v>
                </c:pt>
                <c:pt idx="367">
                  <c:v>16.11475042473144</c:v>
                </c:pt>
                <c:pt idx="368">
                  <c:v>16.329891750504352</c:v>
                </c:pt>
                <c:pt idx="369">
                  <c:v>16.28220556967975</c:v>
                </c:pt>
                <c:pt idx="370">
                  <c:v>15.558859785683946</c:v>
                </c:pt>
                <c:pt idx="371">
                  <c:v>14.410590850056614</c:v>
                </c:pt>
                <c:pt idx="372">
                  <c:v>14.810469027121405</c:v>
                </c:pt>
                <c:pt idx="373">
                  <c:v>14.872537496234472</c:v>
                </c:pt>
                <c:pt idx="374">
                  <c:v>14.986541772135816</c:v>
                </c:pt>
                <c:pt idx="375">
                  <c:v>16.543206098448699</c:v>
                </c:pt>
                <c:pt idx="376">
                  <c:v>19.224361566891272</c:v>
                </c:pt>
                <c:pt idx="377">
                  <c:v>34.067122846155002</c:v>
                </c:pt>
                <c:pt idx="378">
                  <c:v>19.513740487678525</c:v>
                </c:pt>
                <c:pt idx="379">
                  <c:v>15.724005227567098</c:v>
                </c:pt>
                <c:pt idx="380">
                  <c:v>14.061949624824106</c:v>
                </c:pt>
                <c:pt idx="381">
                  <c:v>15.979909769717697</c:v>
                </c:pt>
                <c:pt idx="382">
                  <c:v>15.759359108562403</c:v>
                </c:pt>
                <c:pt idx="383">
                  <c:v>12.930621855006015</c:v>
                </c:pt>
                <c:pt idx="384">
                  <c:v>12.730618347603604</c:v>
                </c:pt>
                <c:pt idx="385">
                  <c:v>13.996585513324929</c:v>
                </c:pt>
                <c:pt idx="386">
                  <c:v>12.999483723867748</c:v>
                </c:pt>
                <c:pt idx="387">
                  <c:v>12.802176347266585</c:v>
                </c:pt>
                <c:pt idx="388">
                  <c:v>13.793701347665655</c:v>
                </c:pt>
                <c:pt idx="389">
                  <c:v>14.115545504220476</c:v>
                </c:pt>
                <c:pt idx="390">
                  <c:v>14.17345090838112</c:v>
                </c:pt>
                <c:pt idx="391">
                  <c:v>13.484043493832006</c:v>
                </c:pt>
                <c:pt idx="392">
                  <c:v>13.744803945179756</c:v>
                </c:pt>
                <c:pt idx="393">
                  <c:v>13.756018063937919</c:v>
                </c:pt>
                <c:pt idx="394">
                  <c:v>12.520326655220995</c:v>
                </c:pt>
                <c:pt idx="395">
                  <c:v>11.592324604939858</c:v>
                </c:pt>
                <c:pt idx="396">
                  <c:v>11.122787833485527</c:v>
                </c:pt>
                <c:pt idx="397">
                  <c:v>10.734932522635354</c:v>
                </c:pt>
                <c:pt idx="398">
                  <c:v>10.263653660624476</c:v>
                </c:pt>
                <c:pt idx="399">
                  <c:v>10.414171873412432</c:v>
                </c:pt>
                <c:pt idx="400">
                  <c:v>10.475667537906125</c:v>
                </c:pt>
                <c:pt idx="401">
                  <c:v>10.284392898819787</c:v>
                </c:pt>
                <c:pt idx="402">
                  <c:v>9.7271512419279116</c:v>
                </c:pt>
                <c:pt idx="403">
                  <c:v>9.483250216989779</c:v>
                </c:pt>
                <c:pt idx="404">
                  <c:v>9.9671744574786878</c:v>
                </c:pt>
                <c:pt idx="405">
                  <c:v>9.4030853092861317</c:v>
                </c:pt>
                <c:pt idx="406">
                  <c:v>9.1533603506056149</c:v>
                </c:pt>
                <c:pt idx="407">
                  <c:v>8.7189594295796482</c:v>
                </c:pt>
                <c:pt idx="408">
                  <c:v>8.7191490124615516</c:v>
                </c:pt>
                <c:pt idx="409">
                  <c:v>9.2958679565026276</c:v>
                </c:pt>
                <c:pt idx="410">
                  <c:v>9.9449025098108379</c:v>
                </c:pt>
                <c:pt idx="411">
                  <c:v>10.01493378438032</c:v>
                </c:pt>
                <c:pt idx="412">
                  <c:v>9.3169723151576367</c:v>
                </c:pt>
                <c:pt idx="413">
                  <c:v>9.2680906810086423</c:v>
                </c:pt>
                <c:pt idx="414">
                  <c:v>8.6532711231743349</c:v>
                </c:pt>
                <c:pt idx="415">
                  <c:v>8.0944695277737591</c:v>
                </c:pt>
                <c:pt idx="416">
                  <c:v>7.6749529411090931</c:v>
                </c:pt>
                <c:pt idx="417">
                  <c:v>7.5564504761435218</c:v>
                </c:pt>
                <c:pt idx="418">
                  <c:v>7.3862608510808867</c:v>
                </c:pt>
                <c:pt idx="419">
                  <c:v>7.4534061025619991</c:v>
                </c:pt>
                <c:pt idx="420">
                  <c:v>7.4247858455957561</c:v>
                </c:pt>
                <c:pt idx="421">
                  <c:v>6.6446542985578532</c:v>
                </c:pt>
                <c:pt idx="422">
                  <c:v>6.6391998849208864</c:v>
                </c:pt>
                <c:pt idx="423">
                  <c:v>6.4989842143024674</c:v>
                </c:pt>
                <c:pt idx="424">
                  <c:v>6.7104568870486032</c:v>
                </c:pt>
                <c:pt idx="425">
                  <c:v>6.4663042364900285</c:v>
                </c:pt>
                <c:pt idx="426">
                  <c:v>6.5205075166930859</c:v>
                </c:pt>
                <c:pt idx="427">
                  <c:v>6.4810060519910566</c:v>
                </c:pt>
                <c:pt idx="428">
                  <c:v>6.5616546410330097</c:v>
                </c:pt>
                <c:pt idx="429">
                  <c:v>6.4442273189341277</c:v>
                </c:pt>
                <c:pt idx="430">
                  <c:v>6.4428708549467952</c:v>
                </c:pt>
                <c:pt idx="431">
                  <c:v>6.4679923974515194</c:v>
                </c:pt>
                <c:pt idx="432">
                  <c:v>6.408275028197127</c:v>
                </c:pt>
                <c:pt idx="433">
                  <c:v>6.5247976209178136</c:v>
                </c:pt>
                <c:pt idx="434">
                  <c:v>6.7153819395750629</c:v>
                </c:pt>
                <c:pt idx="435">
                  <c:v>6.7187256672881501</c:v>
                </c:pt>
                <c:pt idx="436">
                  <c:v>6.8734696595048907</c:v>
                </c:pt>
                <c:pt idx="437">
                  <c:v>8.0424941539470378</c:v>
                </c:pt>
                <c:pt idx="438">
                  <c:v>10.852617659453209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AD-4119-9BA0-79A79B6F5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483208"/>
        <c:axId val="2119492312"/>
      </c:scatterChart>
      <c:valAx>
        <c:axId val="211948320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Fr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92312"/>
        <c:crosses val="autoZero"/>
        <c:crossBetween val="midCat"/>
      </c:valAx>
      <c:valAx>
        <c:axId val="2119492312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Q_tn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948320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5300" t="-4700" r="29000" b="-200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Non-Nomarlized</a:t>
            </a:r>
            <a:r>
              <a:rPr lang="en-US" sz="14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Robertson (2010) SBT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209875177129"/>
          <c:y val="0.10102059810860101"/>
          <c:w val="0.75598607687812203"/>
          <c:h val="0.8093711206392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'017C'!$V$11:$W$11</c:f>
              <c:strCache>
                <c:ptCount val="1"/>
                <c:pt idx="0">
                  <c:v>Robertson 2010 Non-Normalized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12700">
                <a:solidFill>
                  <a:schemeClr val="accent2"/>
                </a:solidFill>
              </a:ln>
              <a:effectLst/>
            </c:spPr>
          </c:marker>
          <c:xVal>
            <c:numRef>
              <c:f>'017C'!$R$14:$R$932</c:f>
              <c:numCache>
                <c:formatCode>0.0</c:formatCode>
                <c:ptCount val="919"/>
                <c:pt idx="0">
                  <c:v>6.5884662101322782</c:v>
                </c:pt>
                <c:pt idx="1">
                  <c:v>5.9944327630498107</c:v>
                </c:pt>
                <c:pt idx="2">
                  <c:v>5.7507192432330889</c:v>
                </c:pt>
                <c:pt idx="3">
                  <c:v>4.7827355868631249</c:v>
                </c:pt>
                <c:pt idx="4">
                  <c:v>5.8371702431172121</c:v>
                </c:pt>
                <c:pt idx="5">
                  <c:v>6.1493068788941141</c:v>
                </c:pt>
                <c:pt idx="6">
                  <c:v>5.2882502101442093</c:v>
                </c:pt>
                <c:pt idx="7">
                  <c:v>4.0800031983422258</c:v>
                </c:pt>
                <c:pt idx="8">
                  <c:v>5.6701356672093075</c:v>
                </c:pt>
                <c:pt idx="9">
                  <c:v>7.2496397041598284</c:v>
                </c:pt>
                <c:pt idx="10">
                  <c:v>8.143182780929429</c:v>
                </c:pt>
                <c:pt idx="11">
                  <c:v>9.4619076502651058</c:v>
                </c:pt>
                <c:pt idx="12">
                  <c:v>27.727540001185492</c:v>
                </c:pt>
                <c:pt idx="13">
                  <c:v>2.7493984235541591</c:v>
                </c:pt>
                <c:pt idx="14">
                  <c:v>5.8377883348825241</c:v>
                </c:pt>
                <c:pt idx="15">
                  <c:v>5.5570085599350216</c:v>
                </c:pt>
                <c:pt idx="16">
                  <c:v>5.7886248411014956</c:v>
                </c:pt>
                <c:pt idx="17">
                  <c:v>8.049043959419846</c:v>
                </c:pt>
                <c:pt idx="18">
                  <c:v>7.0122058475456033</c:v>
                </c:pt>
                <c:pt idx="19">
                  <c:v>3.907838881351009</c:v>
                </c:pt>
                <c:pt idx="20">
                  <c:v>10.706584027253689</c:v>
                </c:pt>
                <c:pt idx="21">
                  <c:v>2.8129310254202982</c:v>
                </c:pt>
                <c:pt idx="22">
                  <c:v>4.7417010727168796</c:v>
                </c:pt>
                <c:pt idx="23">
                  <c:v>4.8298263786337277</c:v>
                </c:pt>
                <c:pt idx="24">
                  <c:v>5.3400131544878411</c:v>
                </c:pt>
                <c:pt idx="25">
                  <c:v>6.5136213468418012</c:v>
                </c:pt>
                <c:pt idx="26">
                  <c:v>6.3941057371175312</c:v>
                </c:pt>
                <c:pt idx="27">
                  <c:v>5.7425189018010077</c:v>
                </c:pt>
                <c:pt idx="28">
                  <c:v>4.8175568375819839</c:v>
                </c:pt>
                <c:pt idx="29">
                  <c:v>4.7766265247103128</c:v>
                </c:pt>
                <c:pt idx="30">
                  <c:v>3.2901762770146941</c:v>
                </c:pt>
                <c:pt idx="31">
                  <c:v>3.1014296901774179</c:v>
                </c:pt>
                <c:pt idx="32">
                  <c:v>5.1429488415635696</c:v>
                </c:pt>
                <c:pt idx="33">
                  <c:v>4.9933652058282822</c:v>
                </c:pt>
                <c:pt idx="34">
                  <c:v>3.85036477047236</c:v>
                </c:pt>
                <c:pt idx="35">
                  <c:v>7.6208373098996027</c:v>
                </c:pt>
                <c:pt idx="36">
                  <c:v>3.510116014210316</c:v>
                </c:pt>
                <c:pt idx="37">
                  <c:v>5.2610686396077657</c:v>
                </c:pt>
                <c:pt idx="38">
                  <c:v>6.7330719041406191</c:v>
                </c:pt>
                <c:pt idx="39">
                  <c:v>6.894037295335476</c:v>
                </c:pt>
                <c:pt idx="40">
                  <c:v>6.8439141266385475</c:v>
                </c:pt>
                <c:pt idx="41">
                  <c:v>6.6663071013925741</c:v>
                </c:pt>
                <c:pt idx="42">
                  <c:v>7.3062549563713972</c:v>
                </c:pt>
                <c:pt idx="43">
                  <c:v>7.8259143592355027</c:v>
                </c:pt>
                <c:pt idx="44">
                  <c:v>4.239519044808838</c:v>
                </c:pt>
                <c:pt idx="45">
                  <c:v>4.975384770217226</c:v>
                </c:pt>
                <c:pt idx="46">
                  <c:v>3.2514513389904609</c:v>
                </c:pt>
                <c:pt idx="47">
                  <c:v>3.1998852278848591</c:v>
                </c:pt>
                <c:pt idx="48">
                  <c:v>3.6311390353533848</c:v>
                </c:pt>
                <c:pt idx="49">
                  <c:v>3.5291177149267465</c:v>
                </c:pt>
                <c:pt idx="50">
                  <c:v>3.6472595863929369</c:v>
                </c:pt>
                <c:pt idx="51">
                  <c:v>3.6137353890373687</c:v>
                </c:pt>
                <c:pt idx="52">
                  <c:v>4.4143391372585601</c:v>
                </c:pt>
                <c:pt idx="53">
                  <c:v>5.0360652969424287</c:v>
                </c:pt>
                <c:pt idx="54">
                  <c:v>5.969872942372632</c:v>
                </c:pt>
                <c:pt idx="55">
                  <c:v>6.2602406168477049</c:v>
                </c:pt>
                <c:pt idx="56">
                  <c:v>6.4470272169879532</c:v>
                </c:pt>
                <c:pt idx="57">
                  <c:v>6.4634551047291104</c:v>
                </c:pt>
                <c:pt idx="58">
                  <c:v>6.4773507051548371</c:v>
                </c:pt>
                <c:pt idx="59">
                  <c:v>6.1469172306886266</c:v>
                </c:pt>
                <c:pt idx="60">
                  <c:v>5.4651848341759992</c:v>
                </c:pt>
                <c:pt idx="61">
                  <c:v>5.0933294486145417</c:v>
                </c:pt>
                <c:pt idx="62">
                  <c:v>4.8206401706783932</c:v>
                </c:pt>
                <c:pt idx="63">
                  <c:v>4.508658586873314</c:v>
                </c:pt>
                <c:pt idx="64">
                  <c:v>4.8710035938632341</c:v>
                </c:pt>
                <c:pt idx="65">
                  <c:v>4.9412868294739978</c:v>
                </c:pt>
                <c:pt idx="66">
                  <c:v>4.923411117527035</c:v>
                </c:pt>
                <c:pt idx="67">
                  <c:v>4.2182053845834355</c:v>
                </c:pt>
                <c:pt idx="68">
                  <c:v>4.0323595639874821</c:v>
                </c:pt>
                <c:pt idx="69">
                  <c:v>3.799764887130856</c:v>
                </c:pt>
                <c:pt idx="70">
                  <c:v>4.2604015879307431</c:v>
                </c:pt>
                <c:pt idx="71">
                  <c:v>3.7828758265990201</c:v>
                </c:pt>
                <c:pt idx="72">
                  <c:v>3.8148354354156457</c:v>
                </c:pt>
                <c:pt idx="73">
                  <c:v>4.133760584357141</c:v>
                </c:pt>
                <c:pt idx="74">
                  <c:v>2.065634185880981</c:v>
                </c:pt>
                <c:pt idx="75">
                  <c:v>0.75135083587220963</c:v>
                </c:pt>
                <c:pt idx="76">
                  <c:v>0.57078505462150531</c:v>
                </c:pt>
                <c:pt idx="77">
                  <c:v>1.6499441225549032</c:v>
                </c:pt>
                <c:pt idx="78">
                  <c:v>1.7184638202577818</c:v>
                </c:pt>
                <c:pt idx="79">
                  <c:v>1.5327609568604703</c:v>
                </c:pt>
                <c:pt idx="80">
                  <c:v>2.0203737851706789</c:v>
                </c:pt>
                <c:pt idx="81">
                  <c:v>4.500066298476777</c:v>
                </c:pt>
                <c:pt idx="82">
                  <c:v>1.2891544493307503</c:v>
                </c:pt>
                <c:pt idx="83">
                  <c:v>3.3950378842036479</c:v>
                </c:pt>
                <c:pt idx="84">
                  <c:v>1.3585333419375716</c:v>
                </c:pt>
                <c:pt idx="85">
                  <c:v>1.8807274565421663</c:v>
                </c:pt>
                <c:pt idx="86">
                  <c:v>1.0334715758500979</c:v>
                </c:pt>
                <c:pt idx="87">
                  <c:v>0.5865168656780686</c:v>
                </c:pt>
                <c:pt idx="88">
                  <c:v>0.57437816604574665</c:v>
                </c:pt>
                <c:pt idx="89">
                  <c:v>1.0147368624085713</c:v>
                </c:pt>
                <c:pt idx="90">
                  <c:v>1.1673769007164296</c:v>
                </c:pt>
                <c:pt idx="91">
                  <c:v>1.0277274779245786</c:v>
                </c:pt>
                <c:pt idx="92">
                  <c:v>1.0679506243924854</c:v>
                </c:pt>
                <c:pt idx="93">
                  <c:v>0.76301150302208909</c:v>
                </c:pt>
                <c:pt idx="94">
                  <c:v>0.52033295592506468</c:v>
                </c:pt>
                <c:pt idx="95">
                  <c:v>0.55990668213050498</c:v>
                </c:pt>
                <c:pt idx="96">
                  <c:v>0.83299739571489373</c:v>
                </c:pt>
                <c:pt idx="97">
                  <c:v>1.399811107408389</c:v>
                </c:pt>
                <c:pt idx="98">
                  <c:v>1.4625813629188276</c:v>
                </c:pt>
                <c:pt idx="99">
                  <c:v>1.9998638133118443</c:v>
                </c:pt>
                <c:pt idx="100">
                  <c:v>0.49052686528759859</c:v>
                </c:pt>
                <c:pt idx="101">
                  <c:v>0.68717851628570503</c:v>
                </c:pt>
                <c:pt idx="102">
                  <c:v>1.4356929728867021</c:v>
                </c:pt>
                <c:pt idx="103">
                  <c:v>2.712867797799202</c:v>
                </c:pt>
                <c:pt idx="104">
                  <c:v>3.8009828394092118</c:v>
                </c:pt>
                <c:pt idx="105">
                  <c:v>2.9506518127117034</c:v>
                </c:pt>
                <c:pt idx="106">
                  <c:v>0.8430523059367796</c:v>
                </c:pt>
                <c:pt idx="107">
                  <c:v>0.73191195438687429</c:v>
                </c:pt>
                <c:pt idx="108">
                  <c:v>0.78200166977143581</c:v>
                </c:pt>
                <c:pt idx="109">
                  <c:v>0.899218713563262</c:v>
                </c:pt>
                <c:pt idx="110">
                  <c:v>0.94757568988122054</c:v>
                </c:pt>
                <c:pt idx="111">
                  <c:v>1.0708782056219801</c:v>
                </c:pt>
                <c:pt idx="112">
                  <c:v>0.95382930538138766</c:v>
                </c:pt>
                <c:pt idx="113">
                  <c:v>1.340727709547187</c:v>
                </c:pt>
                <c:pt idx="114">
                  <c:v>1.0897040488549805</c:v>
                </c:pt>
                <c:pt idx="115">
                  <c:v>1.1417800957556365</c:v>
                </c:pt>
                <c:pt idx="116">
                  <c:v>1.5065721248157562</c:v>
                </c:pt>
                <c:pt idx="117">
                  <c:v>1.6777870195279405</c:v>
                </c:pt>
                <c:pt idx="118">
                  <c:v>1.724109900476203</c:v>
                </c:pt>
                <c:pt idx="119">
                  <c:v>1.9759858619286392</c:v>
                </c:pt>
                <c:pt idx="120">
                  <c:v>2.1394468463532315</c:v>
                </c:pt>
                <c:pt idx="121">
                  <c:v>2.5444472277627845</c:v>
                </c:pt>
                <c:pt idx="122">
                  <c:v>2.5121252707011164</c:v>
                </c:pt>
                <c:pt idx="123">
                  <c:v>2.5549052146689224</c:v>
                </c:pt>
                <c:pt idx="124">
                  <c:v>2.1614880307038358</c:v>
                </c:pt>
                <c:pt idx="125">
                  <c:v>1.7117332345426908</c:v>
                </c:pt>
                <c:pt idx="126">
                  <c:v>1.6275116541049679</c:v>
                </c:pt>
                <c:pt idx="127">
                  <c:v>1.333525823807806</c:v>
                </c:pt>
                <c:pt idx="128">
                  <c:v>1.4497619116734499</c:v>
                </c:pt>
                <c:pt idx="129">
                  <c:v>1.4823481360882689</c:v>
                </c:pt>
                <c:pt idx="130">
                  <c:v>1.8967266275583663</c:v>
                </c:pt>
                <c:pt idx="131">
                  <c:v>1.3594348968395416</c:v>
                </c:pt>
                <c:pt idx="132">
                  <c:v>1.4429345423733522</c:v>
                </c:pt>
                <c:pt idx="133">
                  <c:v>1.5924552473151183</c:v>
                </c:pt>
                <c:pt idx="134">
                  <c:v>1.5061877783663147</c:v>
                </c:pt>
                <c:pt idx="135">
                  <c:v>1.8719918147392496</c:v>
                </c:pt>
                <c:pt idx="136">
                  <c:v>1.8033726205071223</c:v>
                </c:pt>
                <c:pt idx="137">
                  <c:v>1.7051861599371856</c:v>
                </c:pt>
                <c:pt idx="138">
                  <c:v>1.8093775934906668</c:v>
                </c:pt>
                <c:pt idx="139">
                  <c:v>1.6816446418541495</c:v>
                </c:pt>
                <c:pt idx="140">
                  <c:v>1.7461808830346119</c:v>
                </c:pt>
                <c:pt idx="141">
                  <c:v>1.6131163585945394</c:v>
                </c:pt>
                <c:pt idx="142">
                  <c:v>1.4731271350615556</c:v>
                </c:pt>
                <c:pt idx="143">
                  <c:v>1.5332735008453946</c:v>
                </c:pt>
                <c:pt idx="144">
                  <c:v>1.6692893233890476</c:v>
                </c:pt>
                <c:pt idx="145">
                  <c:v>1.7525543958627801</c:v>
                </c:pt>
                <c:pt idx="146">
                  <c:v>1.5632120574126533</c:v>
                </c:pt>
                <c:pt idx="147">
                  <c:v>1.6317587574729544</c:v>
                </c:pt>
                <c:pt idx="148">
                  <c:v>1.8282377916104109</c:v>
                </c:pt>
                <c:pt idx="149">
                  <c:v>1.8054991044457065</c:v>
                </c:pt>
                <c:pt idx="150">
                  <c:v>1.5217122872836284</c:v>
                </c:pt>
                <c:pt idx="151">
                  <c:v>1.6085888025666419</c:v>
                </c:pt>
                <c:pt idx="152">
                  <c:v>1.2324156148651539</c:v>
                </c:pt>
                <c:pt idx="153">
                  <c:v>1.3097253690125037</c:v>
                </c:pt>
                <c:pt idx="154">
                  <c:v>1.3054104720834956</c:v>
                </c:pt>
                <c:pt idx="155">
                  <c:v>1.2845724509671665</c:v>
                </c:pt>
                <c:pt idx="156">
                  <c:v>1.391842797463549</c:v>
                </c:pt>
                <c:pt idx="157">
                  <c:v>1.7005842274882044</c:v>
                </c:pt>
                <c:pt idx="158">
                  <c:v>1.8852400218404957</c:v>
                </c:pt>
                <c:pt idx="159">
                  <c:v>1.9223770653037957</c:v>
                </c:pt>
                <c:pt idx="160">
                  <c:v>1.9783780658976771</c:v>
                </c:pt>
                <c:pt idx="161">
                  <c:v>1.7672938596968062</c:v>
                </c:pt>
                <c:pt idx="162">
                  <c:v>1.5560694920742444</c:v>
                </c:pt>
                <c:pt idx="163">
                  <c:v>1.7332716352560662</c:v>
                </c:pt>
                <c:pt idx="164">
                  <c:v>1.7412966600222679</c:v>
                </c:pt>
                <c:pt idx="165">
                  <c:v>1.7262888771201572</c:v>
                </c:pt>
                <c:pt idx="166">
                  <c:v>1.4378208306159761</c:v>
                </c:pt>
                <c:pt idx="167">
                  <c:v>1.5498284239097591</c:v>
                </c:pt>
                <c:pt idx="168">
                  <c:v>1.532409279565957</c:v>
                </c:pt>
                <c:pt idx="169">
                  <c:v>1.6693785197616062</c:v>
                </c:pt>
                <c:pt idx="170">
                  <c:v>1.5663425317559856</c:v>
                </c:pt>
                <c:pt idx="171">
                  <c:v>1.6106340145634441</c:v>
                </c:pt>
                <c:pt idx="172">
                  <c:v>1.6472483952845487</c:v>
                </c:pt>
                <c:pt idx="173">
                  <c:v>1.6671857105674166</c:v>
                </c:pt>
                <c:pt idx="174">
                  <c:v>1.5368921849025288</c:v>
                </c:pt>
                <c:pt idx="175">
                  <c:v>1.7188926281831902</c:v>
                </c:pt>
                <c:pt idx="176">
                  <c:v>1.8464601077030109</c:v>
                </c:pt>
                <c:pt idx="177">
                  <c:v>1.8777206302467777</c:v>
                </c:pt>
                <c:pt idx="178">
                  <c:v>1.9544891395172563</c:v>
                </c:pt>
                <c:pt idx="179">
                  <c:v>2.1376993246211846</c:v>
                </c:pt>
                <c:pt idx="180">
                  <c:v>2.1553006340329754</c:v>
                </c:pt>
                <c:pt idx="181">
                  <c:v>2.1231539962065051</c:v>
                </c:pt>
                <c:pt idx="182">
                  <c:v>2.0738014198358363</c:v>
                </c:pt>
                <c:pt idx="183">
                  <c:v>2.0367833915095814</c:v>
                </c:pt>
                <c:pt idx="184">
                  <c:v>2.142051830681353</c:v>
                </c:pt>
                <c:pt idx="185">
                  <c:v>2.2344562892298119</c:v>
                </c:pt>
                <c:pt idx="186">
                  <c:v>2.2105899645645222</c:v>
                </c:pt>
                <c:pt idx="187">
                  <c:v>2.3126084844065948</c:v>
                </c:pt>
                <c:pt idx="188">
                  <c:v>2.0084948146604948</c:v>
                </c:pt>
                <c:pt idx="189">
                  <c:v>2.1852471369224022</c:v>
                </c:pt>
                <c:pt idx="190">
                  <c:v>1.9262822973784424</c:v>
                </c:pt>
                <c:pt idx="191">
                  <c:v>2.0216654586590055</c:v>
                </c:pt>
                <c:pt idx="192">
                  <c:v>2.1153455560848458</c:v>
                </c:pt>
                <c:pt idx="193">
                  <c:v>2.1413433323132378</c:v>
                </c:pt>
                <c:pt idx="194">
                  <c:v>2.0412789866942358</c:v>
                </c:pt>
                <c:pt idx="195">
                  <c:v>2.0056310551669845</c:v>
                </c:pt>
                <c:pt idx="196">
                  <c:v>2.1024604162348228</c:v>
                </c:pt>
                <c:pt idx="197">
                  <c:v>2.0307736368358924</c:v>
                </c:pt>
                <c:pt idx="198">
                  <c:v>1.8919905059764801</c:v>
                </c:pt>
                <c:pt idx="199">
                  <c:v>1.8895828092464289</c:v>
                </c:pt>
                <c:pt idx="200">
                  <c:v>2.0173990478522463</c:v>
                </c:pt>
                <c:pt idx="201">
                  <c:v>2.0730738044789341</c:v>
                </c:pt>
                <c:pt idx="202">
                  <c:v>1.8834810675211175</c:v>
                </c:pt>
                <c:pt idx="203">
                  <c:v>1.9882552252435441</c:v>
                </c:pt>
                <c:pt idx="204">
                  <c:v>2.0012176314974353</c:v>
                </c:pt>
                <c:pt idx="205">
                  <c:v>1.9953560106685391</c:v>
                </c:pt>
                <c:pt idx="206">
                  <c:v>2.0001072756072782</c:v>
                </c:pt>
                <c:pt idx="207">
                  <c:v>1.8750675168166826</c:v>
                </c:pt>
                <c:pt idx="208">
                  <c:v>1.8655778751834309</c:v>
                </c:pt>
                <c:pt idx="209">
                  <c:v>2.0552193487748958</c:v>
                </c:pt>
                <c:pt idx="210">
                  <c:v>2.1850834955452134</c:v>
                </c:pt>
                <c:pt idx="211">
                  <c:v>2.2489181055781482</c:v>
                </c:pt>
                <c:pt idx="212">
                  <c:v>2.2343375316760881</c:v>
                </c:pt>
                <c:pt idx="213">
                  <c:v>2.2502879613983748</c:v>
                </c:pt>
                <c:pt idx="214">
                  <c:v>2.3303822552461764</c:v>
                </c:pt>
                <c:pt idx="215">
                  <c:v>2.3479371901888668</c:v>
                </c:pt>
                <c:pt idx="216">
                  <c:v>2.3163304389364776</c:v>
                </c:pt>
                <c:pt idx="217">
                  <c:v>2.2430553849100892</c:v>
                </c:pt>
                <c:pt idx="218">
                  <c:v>2.2326269247028439</c:v>
                </c:pt>
                <c:pt idx="219">
                  <c:v>2.2812267184134818</c:v>
                </c:pt>
                <c:pt idx="220">
                  <c:v>2.2597748582599819</c:v>
                </c:pt>
                <c:pt idx="221">
                  <c:v>2.2851391865308628</c:v>
                </c:pt>
                <c:pt idx="222">
                  <c:v>2.2741263348065317</c:v>
                </c:pt>
                <c:pt idx="223">
                  <c:v>2.3670126963049847</c:v>
                </c:pt>
                <c:pt idx="224">
                  <c:v>2.4083804793213974</c:v>
                </c:pt>
                <c:pt idx="225">
                  <c:v>2.3103478366987034</c:v>
                </c:pt>
                <c:pt idx="226">
                  <c:v>2.2786350396392465</c:v>
                </c:pt>
                <c:pt idx="227">
                  <c:v>2.2805736093103888</c:v>
                </c:pt>
                <c:pt idx="228">
                  <c:v>2.3524838020580288</c:v>
                </c:pt>
                <c:pt idx="229">
                  <c:v>2.3507359099576801</c:v>
                </c:pt>
                <c:pt idx="230">
                  <c:v>2.3546096600713629</c:v>
                </c:pt>
                <c:pt idx="231">
                  <c:v>2.3651910867856847</c:v>
                </c:pt>
                <c:pt idx="232">
                  <c:v>2.2793002911845961</c:v>
                </c:pt>
                <c:pt idx="233">
                  <c:v>2.2469462530663975</c:v>
                </c:pt>
                <c:pt idx="234">
                  <c:v>2.2051708718560117</c:v>
                </c:pt>
                <c:pt idx="235">
                  <c:v>2.1274541651804384</c:v>
                </c:pt>
                <c:pt idx="236">
                  <c:v>2.146005041123356</c:v>
                </c:pt>
                <c:pt idx="237">
                  <c:v>2.1358482442686157</c:v>
                </c:pt>
                <c:pt idx="238">
                  <c:v>2.0937815880196893</c:v>
                </c:pt>
                <c:pt idx="239">
                  <c:v>2.1256647894410823</c:v>
                </c:pt>
                <c:pt idx="240">
                  <c:v>2.1628270265763789</c:v>
                </c:pt>
                <c:pt idx="241">
                  <c:v>2.2236333650211826</c:v>
                </c:pt>
                <c:pt idx="242">
                  <c:v>2.217520320709859</c:v>
                </c:pt>
                <c:pt idx="243">
                  <c:v>2.2158732654020432</c:v>
                </c:pt>
                <c:pt idx="244">
                  <c:v>2.2203743329050778</c:v>
                </c:pt>
                <c:pt idx="245">
                  <c:v>2.1312734696488937</c:v>
                </c:pt>
                <c:pt idx="246">
                  <c:v>2.1611294687719345</c:v>
                </c:pt>
                <c:pt idx="247">
                  <c:v>2.222742250097832</c:v>
                </c:pt>
                <c:pt idx="248">
                  <c:v>2.2922401111716906</c:v>
                </c:pt>
                <c:pt idx="249">
                  <c:v>2.2565879845014409</c:v>
                </c:pt>
                <c:pt idx="250">
                  <c:v>2.2280688231012742</c:v>
                </c:pt>
                <c:pt idx="251">
                  <c:v>2.0795440234782769</c:v>
                </c:pt>
                <c:pt idx="252">
                  <c:v>2.0795674417496</c:v>
                </c:pt>
                <c:pt idx="253">
                  <c:v>2.0681125299019372</c:v>
                </c:pt>
                <c:pt idx="254">
                  <c:v>2.3004416900743312</c:v>
                </c:pt>
                <c:pt idx="255">
                  <c:v>2.2993505439330137</c:v>
                </c:pt>
                <c:pt idx="256">
                  <c:v>2.2378571749275542</c:v>
                </c:pt>
                <c:pt idx="257">
                  <c:v>2.186848610196122</c:v>
                </c:pt>
                <c:pt idx="258">
                  <c:v>2.12528618903512</c:v>
                </c:pt>
                <c:pt idx="259">
                  <c:v>2.0876953343061411</c:v>
                </c:pt>
                <c:pt idx="260">
                  <c:v>2.1202736847840167</c:v>
                </c:pt>
                <c:pt idx="261">
                  <c:v>2.0778760956022779</c:v>
                </c:pt>
                <c:pt idx="262">
                  <c:v>2.0838318998283367</c:v>
                </c:pt>
                <c:pt idx="263">
                  <c:v>2.0499249982266772</c:v>
                </c:pt>
                <c:pt idx="264">
                  <c:v>2.0570338183222474</c:v>
                </c:pt>
                <c:pt idx="265">
                  <c:v>2.0872545831278542</c:v>
                </c:pt>
                <c:pt idx="266">
                  <c:v>2.1498921960715203</c:v>
                </c:pt>
                <c:pt idx="267">
                  <c:v>2.1193999026784751</c:v>
                </c:pt>
                <c:pt idx="268">
                  <c:v>2.098513671182725</c:v>
                </c:pt>
                <c:pt idx="269">
                  <c:v>2.0982650245635019</c:v>
                </c:pt>
                <c:pt idx="270">
                  <c:v>2.035490829465513</c:v>
                </c:pt>
                <c:pt idx="271">
                  <c:v>1.9820047684440296</c:v>
                </c:pt>
                <c:pt idx="272">
                  <c:v>1.9734084047597065</c:v>
                </c:pt>
                <c:pt idx="273">
                  <c:v>1.9844764204034164</c:v>
                </c:pt>
                <c:pt idx="274">
                  <c:v>1.9362694674492265</c:v>
                </c:pt>
                <c:pt idx="275">
                  <c:v>1.9363906386679821</c:v>
                </c:pt>
                <c:pt idx="276">
                  <c:v>1.860569376788572</c:v>
                </c:pt>
                <c:pt idx="277">
                  <c:v>1.8509132628984417</c:v>
                </c:pt>
                <c:pt idx="278">
                  <c:v>1.8953838646117789</c:v>
                </c:pt>
                <c:pt idx="279">
                  <c:v>1.8536994348199338</c:v>
                </c:pt>
                <c:pt idx="280">
                  <c:v>2.119137801252843</c:v>
                </c:pt>
                <c:pt idx="281">
                  <c:v>1.1597985876880637</c:v>
                </c:pt>
                <c:pt idx="282">
                  <c:v>0.87938664605213857</c:v>
                </c:pt>
                <c:pt idx="283">
                  <c:v>1.8601725710865384</c:v>
                </c:pt>
                <c:pt idx="284">
                  <c:v>2.0642542654832425</c:v>
                </c:pt>
                <c:pt idx="285">
                  <c:v>1.725316151374096</c:v>
                </c:pt>
                <c:pt idx="286">
                  <c:v>1.6420782676844159</c:v>
                </c:pt>
                <c:pt idx="287">
                  <c:v>1.9698169070057385</c:v>
                </c:pt>
                <c:pt idx="288">
                  <c:v>2.4806714923042517</c:v>
                </c:pt>
                <c:pt idx="289">
                  <c:v>2.8055805993419147</c:v>
                </c:pt>
                <c:pt idx="290">
                  <c:v>3.3249117675379183</c:v>
                </c:pt>
                <c:pt idx="291">
                  <c:v>3.4546633578663499</c:v>
                </c:pt>
                <c:pt idx="292">
                  <c:v>3.5919893240724656</c:v>
                </c:pt>
                <c:pt idx="293">
                  <c:v>3.5187204983933928</c:v>
                </c:pt>
                <c:pt idx="294">
                  <c:v>3.7850600624002486</c:v>
                </c:pt>
                <c:pt idx="295">
                  <c:v>3.8656029552504085</c:v>
                </c:pt>
                <c:pt idx="296">
                  <c:v>3.8171382097104525</c:v>
                </c:pt>
                <c:pt idx="297">
                  <c:v>3.8181238059529949</c:v>
                </c:pt>
                <c:pt idx="298">
                  <c:v>3.6619107772861219</c:v>
                </c:pt>
                <c:pt idx="299">
                  <c:v>3.4580555926614474</c:v>
                </c:pt>
                <c:pt idx="300">
                  <c:v>3.410361275918766</c:v>
                </c:pt>
                <c:pt idx="301">
                  <c:v>3.7278363494362843</c:v>
                </c:pt>
                <c:pt idx="302">
                  <c:v>3.7817433450052849</c:v>
                </c:pt>
                <c:pt idx="303">
                  <c:v>3.7526376162860622</c:v>
                </c:pt>
                <c:pt idx="304">
                  <c:v>3.6561090031437695</c:v>
                </c:pt>
                <c:pt idx="305">
                  <c:v>3.6843012558442245</c:v>
                </c:pt>
                <c:pt idx="306">
                  <c:v>3.6124271523871507</c:v>
                </c:pt>
                <c:pt idx="307">
                  <c:v>4.058849620677182</c:v>
                </c:pt>
                <c:pt idx="308">
                  <c:v>4.5440213876274473</c:v>
                </c:pt>
                <c:pt idx="309">
                  <c:v>4.8340239059608567</c:v>
                </c:pt>
                <c:pt idx="310">
                  <c:v>5.1289062734561623</c:v>
                </c:pt>
                <c:pt idx="311">
                  <c:v>4.8509239742326411</c:v>
                </c:pt>
                <c:pt idx="312">
                  <c:v>4.2926222253489073</c:v>
                </c:pt>
                <c:pt idx="313">
                  <c:v>4.0075793774924584</c:v>
                </c:pt>
                <c:pt idx="314">
                  <c:v>4.8116451519175643</c:v>
                </c:pt>
                <c:pt idx="315">
                  <c:v>4.3270371365673705</c:v>
                </c:pt>
                <c:pt idx="316">
                  <c:v>4.1951245977862133</c:v>
                </c:pt>
                <c:pt idx="317">
                  <c:v>4.4436769618643819</c:v>
                </c:pt>
                <c:pt idx="318">
                  <c:v>4.9185257998662903</c:v>
                </c:pt>
                <c:pt idx="319">
                  <c:v>4.8655480199494301</c:v>
                </c:pt>
                <c:pt idx="320">
                  <c:v>4.4830118918180863</c:v>
                </c:pt>
                <c:pt idx="321">
                  <c:v>4.5389630333891349</c:v>
                </c:pt>
                <c:pt idx="322">
                  <c:v>4.6636290874520574</c:v>
                </c:pt>
                <c:pt idx="323">
                  <c:v>4.5799418940142349</c:v>
                </c:pt>
                <c:pt idx="324">
                  <c:v>4.2782269753928697</c:v>
                </c:pt>
                <c:pt idx="325">
                  <c:v>4.4870429234306473</c:v>
                </c:pt>
                <c:pt idx="326">
                  <c:v>4.6209751416769418</c:v>
                </c:pt>
                <c:pt idx="327">
                  <c:v>4.5136788673543107</c:v>
                </c:pt>
                <c:pt idx="328">
                  <c:v>4.3061616239918452</c:v>
                </c:pt>
                <c:pt idx="329">
                  <c:v>4.514753995329932</c:v>
                </c:pt>
                <c:pt idx="330">
                  <c:v>4.4728161557747423</c:v>
                </c:pt>
                <c:pt idx="331">
                  <c:v>4.2837777525764977</c:v>
                </c:pt>
                <c:pt idx="332">
                  <c:v>4.2270804257440053</c:v>
                </c:pt>
                <c:pt idx="333">
                  <c:v>4.3036062780797577</c:v>
                </c:pt>
                <c:pt idx="334">
                  <c:v>4.1211834033229682</c:v>
                </c:pt>
                <c:pt idx="335">
                  <c:v>4.0347583318368843</c:v>
                </c:pt>
                <c:pt idx="336">
                  <c:v>4.1134728899855064</c:v>
                </c:pt>
                <c:pt idx="337">
                  <c:v>4.0121770496844924</c:v>
                </c:pt>
                <c:pt idx="338">
                  <c:v>4.1839207701815955</c:v>
                </c:pt>
                <c:pt idx="339">
                  <c:v>3.8042343407203432</c:v>
                </c:pt>
                <c:pt idx="340">
                  <c:v>3.2027072918338386</c:v>
                </c:pt>
                <c:pt idx="341">
                  <c:v>2.871285476487099</c:v>
                </c:pt>
                <c:pt idx="342">
                  <c:v>2.7052825294648151</c:v>
                </c:pt>
                <c:pt idx="343">
                  <c:v>2.8323000589395453</c:v>
                </c:pt>
                <c:pt idx="344">
                  <c:v>2.9321908182253735</c:v>
                </c:pt>
                <c:pt idx="345">
                  <c:v>2.8027467318801138</c:v>
                </c:pt>
                <c:pt idx="346">
                  <c:v>2.1863957617367982</c:v>
                </c:pt>
                <c:pt idx="347">
                  <c:v>1.9166470488285219</c:v>
                </c:pt>
                <c:pt idx="348">
                  <c:v>2.0967989664354114</c:v>
                </c:pt>
                <c:pt idx="349">
                  <c:v>2.5830567140939573</c:v>
                </c:pt>
                <c:pt idx="350">
                  <c:v>1.7954792060512881</c:v>
                </c:pt>
                <c:pt idx="351">
                  <c:v>2.6358803124253307</c:v>
                </c:pt>
                <c:pt idx="352">
                  <c:v>2.9272287566922572</c:v>
                </c:pt>
                <c:pt idx="353">
                  <c:v>3.3816271249457825</c:v>
                </c:pt>
                <c:pt idx="354">
                  <c:v>2.9879310516880166</c:v>
                </c:pt>
                <c:pt idx="355">
                  <c:v>2.8391867236693411</c:v>
                </c:pt>
                <c:pt idx="356">
                  <c:v>3.5955335363515237</c:v>
                </c:pt>
                <c:pt idx="357">
                  <c:v>3.3679964552373947</c:v>
                </c:pt>
                <c:pt idx="358">
                  <c:v>3.0961838448515446</c:v>
                </c:pt>
                <c:pt idx="359">
                  <c:v>3.2007447563946987</c:v>
                </c:pt>
                <c:pt idx="360">
                  <c:v>3.0707346502315804</c:v>
                </c:pt>
                <c:pt idx="361">
                  <c:v>2.768935166173824</c:v>
                </c:pt>
                <c:pt idx="362">
                  <c:v>2.7693491662890994</c:v>
                </c:pt>
                <c:pt idx="363">
                  <c:v>2.891820859009739</c:v>
                </c:pt>
                <c:pt idx="364">
                  <c:v>2.4558393443717481</c:v>
                </c:pt>
                <c:pt idx="365">
                  <c:v>3.2752912295231749</c:v>
                </c:pt>
                <c:pt idx="366">
                  <c:v>2.4278287576501243</c:v>
                </c:pt>
                <c:pt idx="367">
                  <c:v>2.5886649286489227</c:v>
                </c:pt>
                <c:pt idx="368">
                  <c:v>2.6348556542003609</c:v>
                </c:pt>
                <c:pt idx="369">
                  <c:v>2.8612910930708635</c:v>
                </c:pt>
                <c:pt idx="370">
                  <c:v>3.0735745457557018</c:v>
                </c:pt>
                <c:pt idx="371">
                  <c:v>2.9421846385329777</c:v>
                </c:pt>
                <c:pt idx="372">
                  <c:v>2.6930126396488414</c:v>
                </c:pt>
                <c:pt idx="373">
                  <c:v>2.893053491181095</c:v>
                </c:pt>
                <c:pt idx="374">
                  <c:v>2.9659263886471563</c:v>
                </c:pt>
                <c:pt idx="375">
                  <c:v>2.6278088748275348</c:v>
                </c:pt>
                <c:pt idx="376">
                  <c:v>3.0481025971073317</c:v>
                </c:pt>
                <c:pt idx="377">
                  <c:v>2.2648116683689148</c:v>
                </c:pt>
                <c:pt idx="378">
                  <c:v>3.9705362090446568</c:v>
                </c:pt>
                <c:pt idx="379">
                  <c:v>3.3287728374796965</c:v>
                </c:pt>
                <c:pt idx="380">
                  <c:v>2.8838947228652847</c:v>
                </c:pt>
                <c:pt idx="381">
                  <c:v>2.7990361191111477</c:v>
                </c:pt>
                <c:pt idx="382">
                  <c:v>2.7868290965052487</c:v>
                </c:pt>
                <c:pt idx="383">
                  <c:v>3.328593501502628</c:v>
                </c:pt>
                <c:pt idx="384">
                  <c:v>2.7987938076067009</c:v>
                </c:pt>
                <c:pt idx="385">
                  <c:v>2.6343293774420666</c:v>
                </c:pt>
                <c:pt idx="386">
                  <c:v>2.9081393166676497</c:v>
                </c:pt>
                <c:pt idx="387">
                  <c:v>3.2258232693979862</c:v>
                </c:pt>
                <c:pt idx="388">
                  <c:v>2.8387046408740271</c:v>
                </c:pt>
                <c:pt idx="389">
                  <c:v>2.6668371846120498</c:v>
                </c:pt>
                <c:pt idx="390">
                  <c:v>2.7619049105552365</c:v>
                </c:pt>
                <c:pt idx="391">
                  <c:v>2.8214393102594935</c:v>
                </c:pt>
                <c:pt idx="392">
                  <c:v>3.0573397917563887</c:v>
                </c:pt>
                <c:pt idx="393">
                  <c:v>3.0465059471736669</c:v>
                </c:pt>
                <c:pt idx="394">
                  <c:v>3.4273300685025299</c:v>
                </c:pt>
                <c:pt idx="395">
                  <c:v>3.3490568681185433</c:v>
                </c:pt>
                <c:pt idx="396">
                  <c:v>2.8215500927771382</c:v>
                </c:pt>
                <c:pt idx="397">
                  <c:v>2.6683554856551455</c:v>
                </c:pt>
                <c:pt idx="398">
                  <c:v>2.6076822512618105</c:v>
                </c:pt>
                <c:pt idx="399">
                  <c:v>2.3292386707862116</c:v>
                </c:pt>
                <c:pt idx="400">
                  <c:v>2.3311700105835458</c:v>
                </c:pt>
                <c:pt idx="401">
                  <c:v>2.4429222257434584</c:v>
                </c:pt>
                <c:pt idx="402">
                  <c:v>2.5686576034524382</c:v>
                </c:pt>
                <c:pt idx="403">
                  <c:v>2.6492036700739274</c:v>
                </c:pt>
                <c:pt idx="404">
                  <c:v>2.6429662143911412</c:v>
                </c:pt>
                <c:pt idx="405">
                  <c:v>2.8458826783660478</c:v>
                </c:pt>
                <c:pt idx="406">
                  <c:v>2.7512074805269937</c:v>
                </c:pt>
                <c:pt idx="407">
                  <c:v>2.6209905702947238</c:v>
                </c:pt>
                <c:pt idx="408">
                  <c:v>2.6738440011676725</c:v>
                </c:pt>
                <c:pt idx="409">
                  <c:v>2.5224286095327662</c:v>
                </c:pt>
                <c:pt idx="410">
                  <c:v>2.3218969853531424</c:v>
                </c:pt>
                <c:pt idx="411">
                  <c:v>2.7081521597106804</c:v>
                </c:pt>
                <c:pt idx="412">
                  <c:v>3.0557905065273263</c:v>
                </c:pt>
                <c:pt idx="413">
                  <c:v>2.8671170931977819</c:v>
                </c:pt>
                <c:pt idx="414">
                  <c:v>2.6464976438185936</c:v>
                </c:pt>
                <c:pt idx="415">
                  <c:v>2.3054799832576132</c:v>
                </c:pt>
                <c:pt idx="416">
                  <c:v>2.1069034106797928</c:v>
                </c:pt>
                <c:pt idx="417">
                  <c:v>2.0668660976699944</c:v>
                </c:pt>
                <c:pt idx="418">
                  <c:v>2.0050631969570589</c:v>
                </c:pt>
                <c:pt idx="419">
                  <c:v>2.0423249432345933</c:v>
                </c:pt>
                <c:pt idx="420">
                  <c:v>2.0204697501484414</c:v>
                </c:pt>
                <c:pt idx="421">
                  <c:v>2.2114954396143718</c:v>
                </c:pt>
                <c:pt idx="422">
                  <c:v>1.8527687196611864</c:v>
                </c:pt>
                <c:pt idx="423">
                  <c:v>1.878307445620226</c:v>
                </c:pt>
                <c:pt idx="424">
                  <c:v>1.8441888652626808</c:v>
                </c:pt>
                <c:pt idx="425">
                  <c:v>1.8782029232317796</c:v>
                </c:pt>
                <c:pt idx="426">
                  <c:v>1.8615486368029548</c:v>
                </c:pt>
                <c:pt idx="427">
                  <c:v>1.8543647140038337</c:v>
                </c:pt>
                <c:pt idx="428">
                  <c:v>1.8936559395586621</c:v>
                </c:pt>
                <c:pt idx="429">
                  <c:v>1.8446973886907865</c:v>
                </c:pt>
                <c:pt idx="430">
                  <c:v>1.8526830002916914</c:v>
                </c:pt>
                <c:pt idx="431">
                  <c:v>1.8313514103491253</c:v>
                </c:pt>
                <c:pt idx="432">
                  <c:v>1.8088295607746701</c:v>
                </c:pt>
                <c:pt idx="433">
                  <c:v>1.8394168975990566</c:v>
                </c:pt>
                <c:pt idx="434">
                  <c:v>1.7472430991681596</c:v>
                </c:pt>
                <c:pt idx="435">
                  <c:v>1.8128610926122719</c:v>
                </c:pt>
                <c:pt idx="436">
                  <c:v>1.7846673574996661</c:v>
                </c:pt>
                <c:pt idx="437">
                  <c:v>2.3076519939378382</c:v>
                </c:pt>
                <c:pt idx="438">
                  <c:v>2.0690330136196002</c:v>
                </c:pt>
              </c:numCache>
            </c:numRef>
          </c:xVal>
          <c:yVal>
            <c:numRef>
              <c:f>'017C'!$P$14:$P$932</c:f>
              <c:numCache>
                <c:formatCode>0.0</c:formatCode>
                <c:ptCount val="919"/>
                <c:pt idx="0">
                  <c:v>0.93283734920351991</c:v>
                </c:pt>
                <c:pt idx="1">
                  <c:v>1.3315043096802499</c:v>
                </c:pt>
                <c:pt idx="2">
                  <c:v>1.3487135510574773</c:v>
                </c:pt>
                <c:pt idx="3">
                  <c:v>1.5404662643464055</c:v>
                </c:pt>
                <c:pt idx="4">
                  <c:v>1.3169322848404859</c:v>
                </c:pt>
                <c:pt idx="5">
                  <c:v>1.2011821780117751</c:v>
                </c:pt>
                <c:pt idx="6">
                  <c:v>1.2143198988722843</c:v>
                </c:pt>
                <c:pt idx="7">
                  <c:v>1.5386096774962126</c:v>
                </c:pt>
                <c:pt idx="8">
                  <c:v>1.4408055837792078</c:v>
                </c:pt>
                <c:pt idx="9">
                  <c:v>1.1424475575738406</c:v>
                </c:pt>
                <c:pt idx="10">
                  <c:v>0.94553790050052311</c:v>
                </c:pt>
                <c:pt idx="11">
                  <c:v>0.68662765790323865</c:v>
                </c:pt>
                <c:pt idx="12">
                  <c:v>0.59786033491277846</c:v>
                </c:pt>
                <c:pt idx="13">
                  <c:v>5.9952101427709907</c:v>
                </c:pt>
                <c:pt idx="14">
                  <c:v>1.6366007317354963</c:v>
                </c:pt>
                <c:pt idx="15">
                  <c:v>0.8838859665097486</c:v>
                </c:pt>
                <c:pt idx="16">
                  <c:v>1.0281806894972876</c:v>
                </c:pt>
                <c:pt idx="17">
                  <c:v>0.81804964117480783</c:v>
                </c:pt>
                <c:pt idx="18">
                  <c:v>0.76568018307797348</c:v>
                </c:pt>
                <c:pt idx="19">
                  <c:v>0.73586352689702372</c:v>
                </c:pt>
                <c:pt idx="20">
                  <c:v>0.29667316941699545</c:v>
                </c:pt>
                <c:pt idx="21">
                  <c:v>1.4766435984096047</c:v>
                </c:pt>
                <c:pt idx="22">
                  <c:v>1.2366958939061745</c:v>
                </c:pt>
                <c:pt idx="23">
                  <c:v>1.3788689343098468</c:v>
                </c:pt>
                <c:pt idx="24">
                  <c:v>1.4113818954412047</c:v>
                </c:pt>
                <c:pt idx="25">
                  <c:v>1.126304005130238</c:v>
                </c:pt>
                <c:pt idx="26">
                  <c:v>1.0327186946053812</c:v>
                </c:pt>
                <c:pt idx="27">
                  <c:v>1.1095318187272003</c:v>
                </c:pt>
                <c:pt idx="28">
                  <c:v>1.0416622142493288</c:v>
                </c:pt>
                <c:pt idx="29">
                  <c:v>0.82761683254733442</c:v>
                </c:pt>
                <c:pt idx="30">
                  <c:v>0.96159778255547257</c:v>
                </c:pt>
                <c:pt idx="31">
                  <c:v>1.0302188162818187</c:v>
                </c:pt>
                <c:pt idx="32">
                  <c:v>1.087828659373183</c:v>
                </c:pt>
                <c:pt idx="33">
                  <c:v>2.2157390423124474</c:v>
                </c:pt>
                <c:pt idx="34">
                  <c:v>3.3307129786596477</c:v>
                </c:pt>
                <c:pt idx="35">
                  <c:v>2.917591940990532</c:v>
                </c:pt>
                <c:pt idx="36">
                  <c:v>6.0077780889065595</c:v>
                </c:pt>
                <c:pt idx="37">
                  <c:v>4.0047382985792757</c:v>
                </c:pt>
                <c:pt idx="38">
                  <c:v>2.0405470875178264</c:v>
                </c:pt>
                <c:pt idx="39">
                  <c:v>1.2131901592948582</c:v>
                </c:pt>
                <c:pt idx="40">
                  <c:v>1.2760845891011907</c:v>
                </c:pt>
                <c:pt idx="41">
                  <c:v>1.3993637605178972</c:v>
                </c:pt>
                <c:pt idx="42">
                  <c:v>1.4594390900847214</c:v>
                </c:pt>
                <c:pt idx="43">
                  <c:v>1.4457856060922862</c:v>
                </c:pt>
                <c:pt idx="44">
                  <c:v>2.3525979517945879</c:v>
                </c:pt>
                <c:pt idx="45">
                  <c:v>1.4543755119722461</c:v>
                </c:pt>
                <c:pt idx="46">
                  <c:v>1.3834657986523735</c:v>
                </c:pt>
                <c:pt idx="47">
                  <c:v>1.4135918668768133</c:v>
                </c:pt>
                <c:pt idx="48">
                  <c:v>1.402713281403327</c:v>
                </c:pt>
                <c:pt idx="49">
                  <c:v>1.4219607641542802</c:v>
                </c:pt>
                <c:pt idx="50">
                  <c:v>1.2711192243021077</c:v>
                </c:pt>
                <c:pt idx="51">
                  <c:v>1.2794439198590764</c:v>
                </c:pt>
                <c:pt idx="52">
                  <c:v>1.5143280462500306</c:v>
                </c:pt>
                <c:pt idx="53">
                  <c:v>1.8175237943237808</c:v>
                </c:pt>
                <c:pt idx="54">
                  <c:v>1.7766959475078494</c:v>
                </c:pt>
                <c:pt idx="55">
                  <c:v>1.6292383203892093</c:v>
                </c:pt>
                <c:pt idx="56">
                  <c:v>1.6238211285127457</c:v>
                </c:pt>
                <c:pt idx="57">
                  <c:v>1.5828606765353188</c:v>
                </c:pt>
                <c:pt idx="58">
                  <c:v>1.5282025388449585</c:v>
                </c:pt>
                <c:pt idx="59">
                  <c:v>1.5583728087898963</c:v>
                </c:pt>
                <c:pt idx="60">
                  <c:v>1.6839848615205673</c:v>
                </c:pt>
                <c:pt idx="61">
                  <c:v>1.6949960521555487</c:v>
                </c:pt>
                <c:pt idx="62">
                  <c:v>1.7141993331860033</c:v>
                </c:pt>
                <c:pt idx="63">
                  <c:v>1.8425420827151855</c:v>
                </c:pt>
                <c:pt idx="64">
                  <c:v>1.8070872260552797</c:v>
                </c:pt>
                <c:pt idx="65">
                  <c:v>1.8016700341788161</c:v>
                </c:pt>
                <c:pt idx="66">
                  <c:v>1.6733272846495737</c:v>
                </c:pt>
                <c:pt idx="67">
                  <c:v>1.6842500718435582</c:v>
                </c:pt>
                <c:pt idx="68">
                  <c:v>1.8100389314562835</c:v>
                </c:pt>
                <c:pt idx="69">
                  <c:v>1.8845633759845766</c:v>
                </c:pt>
                <c:pt idx="70">
                  <c:v>1.7616820200523562</c:v>
                </c:pt>
                <c:pt idx="71">
                  <c:v>1.8681349934731315</c:v>
                </c:pt>
                <c:pt idx="72">
                  <c:v>2.0429879920176996</c:v>
                </c:pt>
                <c:pt idx="73">
                  <c:v>2.0429879920176996</c:v>
                </c:pt>
                <c:pt idx="74">
                  <c:v>4.5009245227052297</c:v>
                </c:pt>
                <c:pt idx="75">
                  <c:v>10.648032428157389</c:v>
                </c:pt>
                <c:pt idx="76">
                  <c:v>13.160361886212346</c:v>
                </c:pt>
                <c:pt idx="77">
                  <c:v>8.6080251128007959</c:v>
                </c:pt>
                <c:pt idx="78">
                  <c:v>7.5867003084438016</c:v>
                </c:pt>
                <c:pt idx="79">
                  <c:v>8.9554866320169637</c:v>
                </c:pt>
                <c:pt idx="80">
                  <c:v>5.6622662930339231</c:v>
                </c:pt>
                <c:pt idx="81">
                  <c:v>3.0684137465086576</c:v>
                </c:pt>
                <c:pt idx="82">
                  <c:v>8.164424393143312</c:v>
                </c:pt>
                <c:pt idx="83">
                  <c:v>4.3144071175905969</c:v>
                </c:pt>
                <c:pt idx="84">
                  <c:v>8.9695477413663411</c:v>
                </c:pt>
                <c:pt idx="85">
                  <c:v>6.7056232885332756</c:v>
                </c:pt>
                <c:pt idx="86">
                  <c:v>10.638975923096737</c:v>
                </c:pt>
                <c:pt idx="87">
                  <c:v>14.633941137572133</c:v>
                </c:pt>
                <c:pt idx="88">
                  <c:v>19.262560614459463</c:v>
                </c:pt>
                <c:pt idx="89">
                  <c:v>18.904839333856785</c:v>
                </c:pt>
                <c:pt idx="90">
                  <c:v>14.382849637272226</c:v>
                </c:pt>
                <c:pt idx="91">
                  <c:v>14.910758153791422</c:v>
                </c:pt>
                <c:pt idx="92">
                  <c:v>14.378493286687728</c:v>
                </c:pt>
                <c:pt idx="93">
                  <c:v>14.952028017812337</c:v>
                </c:pt>
                <c:pt idx="94">
                  <c:v>24.116865297643141</c:v>
                </c:pt>
                <c:pt idx="95">
                  <c:v>25.545329135298708</c:v>
                </c:pt>
                <c:pt idx="96">
                  <c:v>20.051078773288992</c:v>
                </c:pt>
                <c:pt idx="97">
                  <c:v>18.712506921381205</c:v>
                </c:pt>
                <c:pt idx="98">
                  <c:v>18.444854433408356</c:v>
                </c:pt>
                <c:pt idx="99">
                  <c:v>11.017756956990803</c:v>
                </c:pt>
                <c:pt idx="100">
                  <c:v>55.890212023365336</c:v>
                </c:pt>
                <c:pt idx="101">
                  <c:v>53.20677690313579</c:v>
                </c:pt>
                <c:pt idx="102">
                  <c:v>29.411661807946221</c:v>
                </c:pt>
                <c:pt idx="103">
                  <c:v>14.177192772592489</c:v>
                </c:pt>
                <c:pt idx="104">
                  <c:v>6.4957868801510354</c:v>
                </c:pt>
                <c:pt idx="105">
                  <c:v>3.7900199666080305</c:v>
                </c:pt>
                <c:pt idx="106">
                  <c:v>3.6562158234818862</c:v>
                </c:pt>
                <c:pt idx="107">
                  <c:v>3.6807036912273094</c:v>
                </c:pt>
                <c:pt idx="108">
                  <c:v>3.5330692572266753</c:v>
                </c:pt>
                <c:pt idx="109">
                  <c:v>3.3581720569616089</c:v>
                </c:pt>
                <c:pt idx="110">
                  <c:v>3.4182031848079353</c:v>
                </c:pt>
                <c:pt idx="111">
                  <c:v>3.1942860473315244</c:v>
                </c:pt>
                <c:pt idx="112">
                  <c:v>3.2381540029893956</c:v>
                </c:pt>
                <c:pt idx="113">
                  <c:v>2.9111776146981381</c:v>
                </c:pt>
                <c:pt idx="114">
                  <c:v>3.0758592552972566</c:v>
                </c:pt>
                <c:pt idx="115">
                  <c:v>2.7215758990210674</c:v>
                </c:pt>
                <c:pt idx="116">
                  <c:v>2.7029914420775922</c:v>
                </c:pt>
                <c:pt idx="117">
                  <c:v>2.8491082454780248</c:v>
                </c:pt>
                <c:pt idx="118">
                  <c:v>2.852501968084014</c:v>
                </c:pt>
                <c:pt idx="119">
                  <c:v>2.8313194195035227</c:v>
                </c:pt>
                <c:pt idx="120">
                  <c:v>3.1596660611302338</c:v>
                </c:pt>
                <c:pt idx="121">
                  <c:v>2.9940659942731025</c:v>
                </c:pt>
                <c:pt idx="122">
                  <c:v>2.9702411523350967</c:v>
                </c:pt>
                <c:pt idx="123">
                  <c:v>3.7272629896047937</c:v>
                </c:pt>
                <c:pt idx="124">
                  <c:v>3.4955515772173356</c:v>
                </c:pt>
                <c:pt idx="125">
                  <c:v>2.7669859526655305</c:v>
                </c:pt>
                <c:pt idx="126">
                  <c:v>2.7946907361349487</c:v>
                </c:pt>
                <c:pt idx="127">
                  <c:v>2.795353761942426</c:v>
                </c:pt>
                <c:pt idx="128">
                  <c:v>2.6706257436217253</c:v>
                </c:pt>
                <c:pt idx="129">
                  <c:v>2.8190116068708329</c:v>
                </c:pt>
                <c:pt idx="130">
                  <c:v>2.7052063757441172</c:v>
                </c:pt>
                <c:pt idx="131">
                  <c:v>2.9079851663605942</c:v>
                </c:pt>
                <c:pt idx="132">
                  <c:v>2.7831245428783382</c:v>
                </c:pt>
                <c:pt idx="133">
                  <c:v>2.887686652190073</c:v>
                </c:pt>
                <c:pt idx="134">
                  <c:v>2.9948468531388239</c:v>
                </c:pt>
                <c:pt idx="135">
                  <c:v>2.8045379099337175</c:v>
                </c:pt>
                <c:pt idx="136">
                  <c:v>3.1057985921779898</c:v>
                </c:pt>
                <c:pt idx="137">
                  <c:v>3.2919820032734237</c:v>
                </c:pt>
                <c:pt idx="138">
                  <c:v>2.9569903314686874</c:v>
                </c:pt>
                <c:pt idx="139">
                  <c:v>2.9878678289416012</c:v>
                </c:pt>
                <c:pt idx="140">
                  <c:v>2.9886634599105744</c:v>
                </c:pt>
                <c:pt idx="141">
                  <c:v>3.0332386430964218</c:v>
                </c:pt>
                <c:pt idx="142">
                  <c:v>3.0067715078009618</c:v>
                </c:pt>
                <c:pt idx="143">
                  <c:v>2.9419420121650912</c:v>
                </c:pt>
                <c:pt idx="144">
                  <c:v>3.0137357598949333</c:v>
                </c:pt>
                <c:pt idx="145">
                  <c:v>3.1100615770906361</c:v>
                </c:pt>
                <c:pt idx="146">
                  <c:v>3.3625233307259963</c:v>
                </c:pt>
                <c:pt idx="147">
                  <c:v>3.1368037325815434</c:v>
                </c:pt>
                <c:pt idx="148">
                  <c:v>3.1320937682329948</c:v>
                </c:pt>
                <c:pt idx="149">
                  <c:v>3.067441079479118</c:v>
                </c:pt>
                <c:pt idx="150">
                  <c:v>2.9642934252233952</c:v>
                </c:pt>
                <c:pt idx="151">
                  <c:v>2.8859872524770225</c:v>
                </c:pt>
                <c:pt idx="152">
                  <c:v>3.2280315798166677</c:v>
                </c:pt>
                <c:pt idx="153">
                  <c:v>3.0948904624980007</c:v>
                </c:pt>
                <c:pt idx="154">
                  <c:v>3.1339158486458896</c:v>
                </c:pt>
                <c:pt idx="155">
                  <c:v>3.1701221345542696</c:v>
                </c:pt>
                <c:pt idx="156">
                  <c:v>3.159862373167762</c:v>
                </c:pt>
                <c:pt idx="157">
                  <c:v>3.2714181641906555</c:v>
                </c:pt>
                <c:pt idx="158">
                  <c:v>3.4826984572460962</c:v>
                </c:pt>
                <c:pt idx="159">
                  <c:v>3.6337708155732176</c:v>
                </c:pt>
                <c:pt idx="160">
                  <c:v>3.2934061536125157</c:v>
                </c:pt>
                <c:pt idx="161">
                  <c:v>3.2861865010680091</c:v>
                </c:pt>
                <c:pt idx="162">
                  <c:v>3.2652249610900101</c:v>
                </c:pt>
                <c:pt idx="163">
                  <c:v>3.3290034253063125</c:v>
                </c:pt>
                <c:pt idx="164">
                  <c:v>3.4827622787114461</c:v>
                </c:pt>
                <c:pt idx="165">
                  <c:v>3.3279523938868043</c:v>
                </c:pt>
                <c:pt idx="166">
                  <c:v>3.3943289497401223</c:v>
                </c:pt>
                <c:pt idx="167">
                  <c:v>3.3187976755127595</c:v>
                </c:pt>
                <c:pt idx="168">
                  <c:v>3.3442579811091497</c:v>
                </c:pt>
                <c:pt idx="169">
                  <c:v>3.1787021159725168</c:v>
                </c:pt>
                <c:pt idx="170">
                  <c:v>3.2478093686243468</c:v>
                </c:pt>
                <c:pt idx="171">
                  <c:v>3.4891273264632297</c:v>
                </c:pt>
                <c:pt idx="172">
                  <c:v>3.59413145297995</c:v>
                </c:pt>
                <c:pt idx="173">
                  <c:v>3.5624239326899603</c:v>
                </c:pt>
                <c:pt idx="174">
                  <c:v>3.6728452510831437</c:v>
                </c:pt>
                <c:pt idx="175">
                  <c:v>3.7176856445920428</c:v>
                </c:pt>
                <c:pt idx="176">
                  <c:v>3.8035306917988065</c:v>
                </c:pt>
                <c:pt idx="177">
                  <c:v>3.8169483950854981</c:v>
                </c:pt>
                <c:pt idx="178">
                  <c:v>3.8401200210884219</c:v>
                </c:pt>
                <c:pt idx="179">
                  <c:v>3.8714837374867588</c:v>
                </c:pt>
                <c:pt idx="180">
                  <c:v>3.9299776149880929</c:v>
                </c:pt>
                <c:pt idx="181">
                  <c:v>3.871449345638716</c:v>
                </c:pt>
                <c:pt idx="182">
                  <c:v>3.9545194943264708</c:v>
                </c:pt>
                <c:pt idx="183">
                  <c:v>4.0786827001530863</c:v>
                </c:pt>
                <c:pt idx="184">
                  <c:v>4.2028901077002612</c:v>
                </c:pt>
                <c:pt idx="185">
                  <c:v>4.1496464250658516</c:v>
                </c:pt>
                <c:pt idx="186">
                  <c:v>3.9733887813377282</c:v>
                </c:pt>
                <c:pt idx="187">
                  <c:v>3.9091781097888365</c:v>
                </c:pt>
                <c:pt idx="188">
                  <c:v>4.2546603614549685</c:v>
                </c:pt>
                <c:pt idx="189">
                  <c:v>4.1140785829893032</c:v>
                </c:pt>
                <c:pt idx="190">
                  <c:v>4.1565418934636176</c:v>
                </c:pt>
                <c:pt idx="191">
                  <c:v>4.2672284221797927</c:v>
                </c:pt>
                <c:pt idx="192">
                  <c:v>4.1730242875680181</c:v>
                </c:pt>
                <c:pt idx="193">
                  <c:v>4.0433652962962761</c:v>
                </c:pt>
                <c:pt idx="194">
                  <c:v>4.2139503476972804</c:v>
                </c:pt>
                <c:pt idx="195">
                  <c:v>4.2669828316016529</c:v>
                </c:pt>
                <c:pt idx="196">
                  <c:v>4.2462765774849931</c:v>
                </c:pt>
                <c:pt idx="197">
                  <c:v>4.2450045374629326</c:v>
                </c:pt>
                <c:pt idx="198">
                  <c:v>4.3610198546146339</c:v>
                </c:pt>
                <c:pt idx="199">
                  <c:v>4.389785479376016</c:v>
                </c:pt>
                <c:pt idx="200">
                  <c:v>4.3911557327114696</c:v>
                </c:pt>
                <c:pt idx="201">
                  <c:v>4.7476933767330207</c:v>
                </c:pt>
                <c:pt idx="202">
                  <c:v>5.1258113848195501</c:v>
                </c:pt>
                <c:pt idx="203">
                  <c:v>4.4145581771892202</c:v>
                </c:pt>
                <c:pt idx="204">
                  <c:v>4.3202214374159498</c:v>
                </c:pt>
                <c:pt idx="205">
                  <c:v>4.3109341138804096</c:v>
                </c:pt>
                <c:pt idx="206">
                  <c:v>4.3696047982637385</c:v>
                </c:pt>
                <c:pt idx="207">
                  <c:v>4.2700718752164359</c:v>
                </c:pt>
                <c:pt idx="208">
                  <c:v>4.3723895066551437</c:v>
                </c:pt>
                <c:pt idx="209">
                  <c:v>4.4505728841124164</c:v>
                </c:pt>
                <c:pt idx="210">
                  <c:v>4.5559306243930635</c:v>
                </c:pt>
                <c:pt idx="211">
                  <c:v>4.5631158850895277</c:v>
                </c:pt>
                <c:pt idx="212">
                  <c:v>4.5592457534304511</c:v>
                </c:pt>
                <c:pt idx="213">
                  <c:v>4.5909630835928361</c:v>
                </c:pt>
                <c:pt idx="214">
                  <c:v>4.5487747933139069</c:v>
                </c:pt>
                <c:pt idx="215">
                  <c:v>4.6214967771741575</c:v>
                </c:pt>
                <c:pt idx="216">
                  <c:v>4.6007119294888961</c:v>
                </c:pt>
                <c:pt idx="217">
                  <c:v>4.7091097786116043</c:v>
                </c:pt>
                <c:pt idx="218">
                  <c:v>4.6946262718020328</c:v>
                </c:pt>
                <c:pt idx="219">
                  <c:v>4.7181957132894441</c:v>
                </c:pt>
                <c:pt idx="220">
                  <c:v>4.8045711811421894</c:v>
                </c:pt>
                <c:pt idx="221">
                  <c:v>4.8170410285536214</c:v>
                </c:pt>
                <c:pt idx="222">
                  <c:v>4.867917438025902</c:v>
                </c:pt>
                <c:pt idx="223">
                  <c:v>4.7986431883645357</c:v>
                </c:pt>
                <c:pt idx="224">
                  <c:v>4.7812521778745189</c:v>
                </c:pt>
                <c:pt idx="225">
                  <c:v>4.8593913536112918</c:v>
                </c:pt>
                <c:pt idx="226">
                  <c:v>4.8857798953381506</c:v>
                </c:pt>
                <c:pt idx="227">
                  <c:v>4.9585460809189597</c:v>
                </c:pt>
                <c:pt idx="228">
                  <c:v>4.9987207117997485</c:v>
                </c:pt>
                <c:pt idx="229">
                  <c:v>5.0690656126255353</c:v>
                </c:pt>
                <c:pt idx="230">
                  <c:v>5.1804593688696867</c:v>
                </c:pt>
                <c:pt idx="231">
                  <c:v>5.2208550083530287</c:v>
                </c:pt>
                <c:pt idx="232">
                  <c:v>5.3048975948917496</c:v>
                </c:pt>
                <c:pt idx="233">
                  <c:v>5.3617658186070356</c:v>
                </c:pt>
                <c:pt idx="234">
                  <c:v>5.4406122218717847</c:v>
                </c:pt>
                <c:pt idx="235">
                  <c:v>5.6040218224488427</c:v>
                </c:pt>
                <c:pt idx="236">
                  <c:v>5.7482575716126316</c:v>
                </c:pt>
                <c:pt idx="237">
                  <c:v>5.7785260548709632</c:v>
                </c:pt>
                <c:pt idx="238">
                  <c:v>5.7869047620208844</c:v>
                </c:pt>
                <c:pt idx="239">
                  <c:v>5.8445244149846456</c:v>
                </c:pt>
                <c:pt idx="240">
                  <c:v>5.8281058423455958</c:v>
                </c:pt>
                <c:pt idx="241">
                  <c:v>5.8800430931099017</c:v>
                </c:pt>
                <c:pt idx="242">
                  <c:v>5.8227966736549206</c:v>
                </c:pt>
                <c:pt idx="243">
                  <c:v>5.8553980382272757</c:v>
                </c:pt>
                <c:pt idx="244">
                  <c:v>5.7870962264168142</c:v>
                </c:pt>
                <c:pt idx="245">
                  <c:v>5.7321384865554199</c:v>
                </c:pt>
                <c:pt idx="246">
                  <c:v>5.5051026466683473</c:v>
                </c:pt>
                <c:pt idx="247">
                  <c:v>5.4201514437440075</c:v>
                </c:pt>
                <c:pt idx="248">
                  <c:v>5.3706108957590777</c:v>
                </c:pt>
                <c:pt idx="249">
                  <c:v>5.4304750265958051</c:v>
                </c:pt>
                <c:pt idx="250">
                  <c:v>5.4465596052157181</c:v>
                </c:pt>
                <c:pt idx="251">
                  <c:v>5.5282693104404146</c:v>
                </c:pt>
                <c:pt idx="252">
                  <c:v>5.5553208779748093</c:v>
                </c:pt>
                <c:pt idx="253">
                  <c:v>5.7436161617817767</c:v>
                </c:pt>
                <c:pt idx="254">
                  <c:v>5.8117165847344765</c:v>
                </c:pt>
                <c:pt idx="255">
                  <c:v>5.9425346306116351</c:v>
                </c:pt>
                <c:pt idx="256">
                  <c:v>6.0666339003836445</c:v>
                </c:pt>
                <c:pt idx="257">
                  <c:v>6.04484233758863</c:v>
                </c:pt>
                <c:pt idx="258">
                  <c:v>6.0666535201284963</c:v>
                </c:pt>
                <c:pt idx="259">
                  <c:v>6.0888625181528484</c:v>
                </c:pt>
                <c:pt idx="260">
                  <c:v>6.0425830876123507</c:v>
                </c:pt>
                <c:pt idx="261">
                  <c:v>6.105575730732137</c:v>
                </c:pt>
                <c:pt idx="262">
                  <c:v>6.0700864822241281</c:v>
                </c:pt>
                <c:pt idx="263">
                  <c:v>5.9718354090712822</c:v>
                </c:pt>
                <c:pt idx="264">
                  <c:v>6.0486583430654965</c:v>
                </c:pt>
                <c:pt idx="265">
                  <c:v>6.1141606743812389</c:v>
                </c:pt>
                <c:pt idx="266">
                  <c:v>6.1633230266265349</c:v>
                </c:pt>
                <c:pt idx="267">
                  <c:v>6.1987876931588364</c:v>
                </c:pt>
                <c:pt idx="268">
                  <c:v>6.1440509618999357</c:v>
                </c:pt>
                <c:pt idx="269">
                  <c:v>6.1059636217549107</c:v>
                </c:pt>
                <c:pt idx="270">
                  <c:v>6.24810227031048</c:v>
                </c:pt>
                <c:pt idx="271">
                  <c:v>6.2807920383238312</c:v>
                </c:pt>
                <c:pt idx="272">
                  <c:v>6.2319587178668163</c:v>
                </c:pt>
                <c:pt idx="273">
                  <c:v>6.2129862553113098</c:v>
                </c:pt>
                <c:pt idx="274">
                  <c:v>6.3061933700964721</c:v>
                </c:pt>
                <c:pt idx="275">
                  <c:v>6.3284465698413221</c:v>
                </c:pt>
                <c:pt idx="276">
                  <c:v>6.4415494210816631</c:v>
                </c:pt>
                <c:pt idx="277">
                  <c:v>6.3769949456411785</c:v>
                </c:pt>
                <c:pt idx="278">
                  <c:v>6.5248601981167607</c:v>
                </c:pt>
                <c:pt idx="279">
                  <c:v>6.7628384449425489</c:v>
                </c:pt>
                <c:pt idx="280">
                  <c:v>6.8529170474447731</c:v>
                </c:pt>
                <c:pt idx="281">
                  <c:v>13.655755608171724</c:v>
                </c:pt>
                <c:pt idx="282">
                  <c:v>20.304216491406621</c:v>
                </c:pt>
                <c:pt idx="283">
                  <c:v>8.3963451708324666</c:v>
                </c:pt>
                <c:pt idx="284">
                  <c:v>6.1155159264348695</c:v>
                </c:pt>
                <c:pt idx="285">
                  <c:v>5.4758796596523878</c:v>
                </c:pt>
                <c:pt idx="286">
                  <c:v>5.5092766551936547</c:v>
                </c:pt>
                <c:pt idx="287">
                  <c:v>5.7344412507164799</c:v>
                </c:pt>
                <c:pt idx="288">
                  <c:v>7.4881870391811027</c:v>
                </c:pt>
                <c:pt idx="289">
                  <c:v>10.048726031375182</c:v>
                </c:pt>
                <c:pt idx="290">
                  <c:v>10.657381625140562</c:v>
                </c:pt>
                <c:pt idx="291">
                  <c:v>11.147531833303074</c:v>
                </c:pt>
                <c:pt idx="292">
                  <c:v>11.520173675689328</c:v>
                </c:pt>
                <c:pt idx="293">
                  <c:v>12.214075112319344</c:v>
                </c:pt>
                <c:pt idx="294">
                  <c:v>13.034639633099539</c:v>
                </c:pt>
                <c:pt idx="295">
                  <c:v>14.220066493458313</c:v>
                </c:pt>
                <c:pt idx="296">
                  <c:v>15.570847715506765</c:v>
                </c:pt>
                <c:pt idx="297">
                  <c:v>15.793266842127888</c:v>
                </c:pt>
                <c:pt idx="298">
                  <c:v>16.234313557279599</c:v>
                </c:pt>
                <c:pt idx="299">
                  <c:v>17.883413680632966</c:v>
                </c:pt>
                <c:pt idx="300">
                  <c:v>20.053232097578334</c:v>
                </c:pt>
                <c:pt idx="301">
                  <c:v>21.204132337407675</c:v>
                </c:pt>
                <c:pt idx="302">
                  <c:v>21.66062022511661</c:v>
                </c:pt>
                <c:pt idx="303">
                  <c:v>21.574858619119986</c:v>
                </c:pt>
                <c:pt idx="304">
                  <c:v>22.439212387400254</c:v>
                </c:pt>
                <c:pt idx="305">
                  <c:v>23.534349446526768</c:v>
                </c:pt>
                <c:pt idx="306">
                  <c:v>24.814245537231056</c:v>
                </c:pt>
                <c:pt idx="307">
                  <c:v>23.997438048103973</c:v>
                </c:pt>
                <c:pt idx="308">
                  <c:v>23.714246059671193</c:v>
                </c:pt>
                <c:pt idx="309">
                  <c:v>23.984187227237566</c:v>
                </c:pt>
                <c:pt idx="310">
                  <c:v>22.244890553734407</c:v>
                </c:pt>
                <c:pt idx="311">
                  <c:v>20.631824757048967</c:v>
                </c:pt>
                <c:pt idx="312">
                  <c:v>20.116032474177217</c:v>
                </c:pt>
                <c:pt idx="313">
                  <c:v>20.297736739399049</c:v>
                </c:pt>
                <c:pt idx="314">
                  <c:v>19.216955429562091</c:v>
                </c:pt>
                <c:pt idx="315">
                  <c:v>18.389441314201918</c:v>
                </c:pt>
                <c:pt idx="316">
                  <c:v>18.588359668442521</c:v>
                </c:pt>
                <c:pt idx="317">
                  <c:v>19.102315098798186</c:v>
                </c:pt>
                <c:pt idx="318">
                  <c:v>18.601934558866414</c:v>
                </c:pt>
                <c:pt idx="319">
                  <c:v>18.094997392197619</c:v>
                </c:pt>
                <c:pt idx="320">
                  <c:v>17.974625724461415</c:v>
                </c:pt>
                <c:pt idx="321">
                  <c:v>17.581901414276274</c:v>
                </c:pt>
                <c:pt idx="322">
                  <c:v>17.938085444533836</c:v>
                </c:pt>
                <c:pt idx="323">
                  <c:v>18.436850140552011</c:v>
                </c:pt>
                <c:pt idx="324">
                  <c:v>19.949415538570047</c:v>
                </c:pt>
                <c:pt idx="325">
                  <c:v>19.135510705481813</c:v>
                </c:pt>
                <c:pt idx="326">
                  <c:v>19.134052048705364</c:v>
                </c:pt>
                <c:pt idx="327">
                  <c:v>17.996854342230556</c:v>
                </c:pt>
                <c:pt idx="328">
                  <c:v>17.659485587391355</c:v>
                </c:pt>
                <c:pt idx="329">
                  <c:v>17.676179180225791</c:v>
                </c:pt>
                <c:pt idx="330">
                  <c:v>18.00439321669101</c:v>
                </c:pt>
                <c:pt idx="331">
                  <c:v>18.904206918451298</c:v>
                </c:pt>
                <c:pt idx="332">
                  <c:v>19.581650542952559</c:v>
                </c:pt>
                <c:pt idx="333">
                  <c:v>18.897173882661182</c:v>
                </c:pt>
                <c:pt idx="334">
                  <c:v>18.637590689794703</c:v>
                </c:pt>
                <c:pt idx="335">
                  <c:v>18.17968811785131</c:v>
                </c:pt>
                <c:pt idx="336">
                  <c:v>18.122706908719316</c:v>
                </c:pt>
                <c:pt idx="337">
                  <c:v>18.010306322776096</c:v>
                </c:pt>
                <c:pt idx="338">
                  <c:v>17.471661635817366</c:v>
                </c:pt>
                <c:pt idx="339">
                  <c:v>18.663748298457417</c:v>
                </c:pt>
                <c:pt idx="340">
                  <c:v>21.024789237224304</c:v>
                </c:pt>
                <c:pt idx="341">
                  <c:v>23.224679710801155</c:v>
                </c:pt>
                <c:pt idx="342">
                  <c:v>24.487695706505932</c:v>
                </c:pt>
                <c:pt idx="343">
                  <c:v>23.285555518978555</c:v>
                </c:pt>
                <c:pt idx="344">
                  <c:v>20.727432849308641</c:v>
                </c:pt>
                <c:pt idx="345">
                  <c:v>17.696934025347467</c:v>
                </c:pt>
                <c:pt idx="346">
                  <c:v>16.396090937589861</c:v>
                </c:pt>
                <c:pt idx="347">
                  <c:v>19.520857717628221</c:v>
                </c:pt>
                <c:pt idx="348">
                  <c:v>21.883298453937059</c:v>
                </c:pt>
                <c:pt idx="349">
                  <c:v>17.635242851866991</c:v>
                </c:pt>
                <c:pt idx="350">
                  <c:v>19.32036760660521</c:v>
                </c:pt>
                <c:pt idx="351">
                  <c:v>18.997889983932399</c:v>
                </c:pt>
                <c:pt idx="352">
                  <c:v>19.98993836262688</c:v>
                </c:pt>
                <c:pt idx="353">
                  <c:v>18.898975884972078</c:v>
                </c:pt>
                <c:pt idx="354">
                  <c:v>22.78978661549262</c:v>
                </c:pt>
                <c:pt idx="355">
                  <c:v>28.158660705477406</c:v>
                </c:pt>
                <c:pt idx="356">
                  <c:v>23.125667169348866</c:v>
                </c:pt>
                <c:pt idx="357">
                  <c:v>22.40373168828264</c:v>
                </c:pt>
                <c:pt idx="358">
                  <c:v>22.816528541804953</c:v>
                </c:pt>
                <c:pt idx="359">
                  <c:v>21.806922155610856</c:v>
                </c:pt>
                <c:pt idx="360">
                  <c:v>22.487405888954125</c:v>
                </c:pt>
                <c:pt idx="361">
                  <c:v>25.309482759589002</c:v>
                </c:pt>
                <c:pt idx="362">
                  <c:v>25.201634950857134</c:v>
                </c:pt>
                <c:pt idx="363">
                  <c:v>27.342840082536711</c:v>
                </c:pt>
                <c:pt idx="364">
                  <c:v>32.424018570828729</c:v>
                </c:pt>
                <c:pt idx="365">
                  <c:v>23.760897692416986</c:v>
                </c:pt>
                <c:pt idx="366">
                  <c:v>23.402518233648429</c:v>
                </c:pt>
                <c:pt idx="367">
                  <c:v>22.880262345943674</c:v>
                </c:pt>
                <c:pt idx="368">
                  <c:v>23.232900199510393</c:v>
                </c:pt>
                <c:pt idx="369">
                  <c:v>23.290475650753653</c:v>
                </c:pt>
                <c:pt idx="370">
                  <c:v>22.497203325855139</c:v>
                </c:pt>
                <c:pt idx="371">
                  <c:v>21.148911943079284</c:v>
                </c:pt>
                <c:pt idx="372">
                  <c:v>21.730825381353753</c:v>
                </c:pt>
                <c:pt idx="373">
                  <c:v>21.891371679970803</c:v>
                </c:pt>
                <c:pt idx="374">
                  <c:v>22.11816192927968</c:v>
                </c:pt>
                <c:pt idx="375">
                  <c:v>24.120106257288381</c:v>
                </c:pt>
                <c:pt idx="376">
                  <c:v>27.587280788302767</c:v>
                </c:pt>
                <c:pt idx="377">
                  <c:v>45.709275128603487</c:v>
                </c:pt>
                <c:pt idx="378">
                  <c:v>28.261285651460696</c:v>
                </c:pt>
                <c:pt idx="379">
                  <c:v>23.484540330237877</c:v>
                </c:pt>
                <c:pt idx="380">
                  <c:v>21.422137285513223</c:v>
                </c:pt>
                <c:pt idx="381">
                  <c:v>23.98083942519122</c:v>
                </c:pt>
                <c:pt idx="382">
                  <c:v>23.78913564667501</c:v>
                </c:pt>
                <c:pt idx="383">
                  <c:v>20.178820485047588</c:v>
                </c:pt>
                <c:pt idx="384">
                  <c:v>19.989493789565902</c:v>
                </c:pt>
                <c:pt idx="385">
                  <c:v>21.72975309104757</c:v>
                </c:pt>
                <c:pt idx="386">
                  <c:v>20.489540335478541</c:v>
                </c:pt>
                <c:pt idx="387">
                  <c:v>20.301195887720215</c:v>
                </c:pt>
                <c:pt idx="388">
                  <c:v>21.69474509923425</c:v>
                </c:pt>
                <c:pt idx="389">
                  <c:v>22.202531908464913</c:v>
                </c:pt>
                <c:pt idx="390">
                  <c:v>22.359252277143387</c:v>
                </c:pt>
                <c:pt idx="391">
                  <c:v>21.509971180963909</c:v>
                </c:pt>
                <c:pt idx="392">
                  <c:v>21.938390976156239</c:v>
                </c:pt>
                <c:pt idx="393">
                  <c:v>22.030802459972488</c:v>
                </c:pt>
                <c:pt idx="394">
                  <c:v>20.42556025322596</c:v>
                </c:pt>
                <c:pt idx="395">
                  <c:v>19.228685032668821</c:v>
                </c:pt>
                <c:pt idx="396">
                  <c:v>18.651456976767129</c:v>
                </c:pt>
                <c:pt idx="397">
                  <c:v>18.182052147621661</c:v>
                </c:pt>
                <c:pt idx="398">
                  <c:v>17.593636094203056</c:v>
                </c:pt>
                <c:pt idx="399">
                  <c:v>17.862437826908863</c:v>
                </c:pt>
                <c:pt idx="400">
                  <c:v>18.008888624328431</c:v>
                </c:pt>
                <c:pt idx="401">
                  <c:v>17.803123736462908</c:v>
                </c:pt>
                <c:pt idx="402">
                  <c:v>17.082882807468135</c:v>
                </c:pt>
                <c:pt idx="403">
                  <c:v>16.797618300402775</c:v>
                </c:pt>
                <c:pt idx="404">
                  <c:v>17.53654189965442</c:v>
                </c:pt>
                <c:pt idx="405">
                  <c:v>16.796886490899091</c:v>
                </c:pt>
                <c:pt idx="406">
                  <c:v>16.498189508443794</c:v>
                </c:pt>
                <c:pt idx="407">
                  <c:v>15.933863507286123</c:v>
                </c:pt>
                <c:pt idx="408">
                  <c:v>15.986763386028937</c:v>
                </c:pt>
                <c:pt idx="409">
                  <c:v>16.866931789553782</c:v>
                </c:pt>
                <c:pt idx="410">
                  <c:v>17.85685848566434</c:v>
                </c:pt>
                <c:pt idx="411">
                  <c:v>18.016653355032918</c:v>
                </c:pt>
                <c:pt idx="412">
                  <c:v>17.063870990833664</c:v>
                </c:pt>
                <c:pt idx="413">
                  <c:v>17.048326642732132</c:v>
                </c:pt>
                <c:pt idx="414">
                  <c:v>16.206402651900195</c:v>
                </c:pt>
                <c:pt idx="415">
                  <c:v>15.440491306579503</c:v>
                </c:pt>
                <c:pt idx="416">
                  <c:v>14.873744020666811</c:v>
                </c:pt>
                <c:pt idx="417">
                  <c:v>14.746594717591091</c:v>
                </c:pt>
                <c:pt idx="418">
                  <c:v>14.541846469297028</c:v>
                </c:pt>
                <c:pt idx="419">
                  <c:v>14.687590039188622</c:v>
                </c:pt>
                <c:pt idx="420">
                  <c:v>14.691425778999596</c:v>
                </c:pt>
                <c:pt idx="421">
                  <c:v>13.572547319145276</c:v>
                </c:pt>
                <c:pt idx="422">
                  <c:v>13.606862740944617</c:v>
                </c:pt>
                <c:pt idx="423">
                  <c:v>13.438531977288973</c:v>
                </c:pt>
                <c:pt idx="424">
                  <c:v>13.79925897488555</c:v>
                </c:pt>
                <c:pt idx="425">
                  <c:v>13.472636200358277</c:v>
                </c:pt>
                <c:pt idx="426">
                  <c:v>13.596534195861965</c:v>
                </c:pt>
                <c:pt idx="427">
                  <c:v>13.578259150961976</c:v>
                </c:pt>
                <c:pt idx="428">
                  <c:v>13.743161800163531</c:v>
                </c:pt>
                <c:pt idx="429">
                  <c:v>13.605266516775815</c:v>
                </c:pt>
                <c:pt idx="430">
                  <c:v>13.644689718408193</c:v>
                </c:pt>
                <c:pt idx="431">
                  <c:v>13.724940766856495</c:v>
                </c:pt>
                <c:pt idx="432">
                  <c:v>13.674162570697549</c:v>
                </c:pt>
                <c:pt idx="433">
                  <c:v>13.896365650946972</c:v>
                </c:pt>
                <c:pt idx="434">
                  <c:v>14.235030913194624</c:v>
                </c:pt>
                <c:pt idx="435">
                  <c:v>14.283088222427457</c:v>
                </c:pt>
                <c:pt idx="436">
                  <c:v>14.568406741085768</c:v>
                </c:pt>
                <c:pt idx="437">
                  <c:v>16.449468829635652</c:v>
                </c:pt>
                <c:pt idx="438">
                  <c:v>20.929437232950882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0D-461E-B39C-8FF4634D8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408488"/>
        <c:axId val="2117415000"/>
      </c:scatterChart>
      <c:valAx>
        <c:axId val="2117408488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Rf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15000"/>
        <c:crosses val="autoZero"/>
        <c:crossBetween val="midCat"/>
      </c:valAx>
      <c:valAx>
        <c:axId val="2117415000"/>
        <c:scaling>
          <c:logBase val="10"/>
          <c:orientation val="minMax"/>
          <c:max val="1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qt/pa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17408488"/>
        <c:crossesAt val="0.1"/>
        <c:crossBetween val="midCat"/>
      </c:valAx>
      <c:spPr>
        <a:blipFill dpi="0" rotWithShape="1">
          <a:blip xmlns:r="http://schemas.openxmlformats.org/officeDocument/2006/relationships" r:embed="rId3"/>
          <a:srcRect/>
          <a:stretch>
            <a:fillRect l="-18300" t="-6400" r="27800" b="-15500"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baseline="0">
                <a:solidFill>
                  <a:srgbClr val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Ic (Normalizaed), Isbt (Non-Normalized)</a:t>
            </a:r>
            <a:endParaRPr lang="en-US" sz="1400" b="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1804152516872289E-2"/>
          <c:y val="0.1000400438117181"/>
          <c:w val="0.9026353006920862"/>
          <c:h val="0.88437368979236941"/>
        </c:manualLayout>
      </c:layout>
      <c:scatterChart>
        <c:scatterStyle val="lineMarker"/>
        <c:varyColors val="0"/>
        <c:ser>
          <c:idx val="13"/>
          <c:order val="0"/>
          <c:tx>
            <c:strRef>
              <c:f>'017C'!$BN$11</c:f>
              <c:strCache>
                <c:ptCount val="1"/>
                <c:pt idx="0">
                  <c:v>I_sbt</c:v>
                </c:pt>
              </c:strCache>
            </c:strRef>
          </c:tx>
          <c:spPr>
            <a:ln w="158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'017C'!$BN$14:$BN$932</c:f>
              <c:numCache>
                <c:formatCode>0.0</c:formatCode>
                <c:ptCount val="919"/>
                <c:pt idx="0">
                  <c:v>4.0725656945024431</c:v>
                </c:pt>
                <c:pt idx="1">
                  <c:v>3.9184679325771667</c:v>
                </c:pt>
                <c:pt idx="2">
                  <c:v>3.9045004484114831</c:v>
                </c:pt>
                <c:pt idx="3">
                  <c:v>3.814360121956915</c:v>
                </c:pt>
                <c:pt idx="4">
                  <c:v>3.9167124868797401</c:v>
                </c:pt>
                <c:pt idx="5">
                  <c:v>3.9626214132077808</c:v>
                </c:pt>
                <c:pt idx="6">
                  <c:v>3.9257096984006541</c:v>
                </c:pt>
                <c:pt idx="7">
                  <c:v>3.7809199443727999</c:v>
                </c:pt>
                <c:pt idx="8">
                  <c:v>3.876679147895929</c:v>
                </c:pt>
                <c:pt idx="9">
                  <c:v>4.0179489314001593</c:v>
                </c:pt>
                <c:pt idx="10">
                  <c:v>4.1143720702299875</c:v>
                </c:pt>
                <c:pt idx="11">
                  <c:v>4.2670321704658001</c:v>
                </c:pt>
                <c:pt idx="12">
                  <c:v>4.5738246627346655</c:v>
                </c:pt>
                <c:pt idx="13">
                  <c:v>3.1840043707791414</c:v>
                </c:pt>
                <c:pt idx="14">
                  <c:v>3.8356911292207894</c:v>
                </c:pt>
                <c:pt idx="15">
                  <c:v>4.0565206706787125</c:v>
                </c:pt>
                <c:pt idx="16">
                  <c:v>4.0079347806280943</c:v>
                </c:pt>
                <c:pt idx="17">
                  <c:v>4.1657271691974431</c:v>
                </c:pt>
                <c:pt idx="18">
                  <c:v>4.1604017971908167</c:v>
                </c:pt>
                <c:pt idx="19">
                  <c:v>4.0557599772107924</c:v>
                </c:pt>
                <c:pt idx="20">
                  <c:v>4.6093036705907418</c:v>
                </c:pt>
                <c:pt idx="21">
                  <c:v>3.7213665221034136</c:v>
                </c:pt>
                <c:pt idx="22">
                  <c:v>3.8955445932936912</c:v>
                </c:pt>
                <c:pt idx="23">
                  <c:v>3.858268258523962</c:v>
                </c:pt>
                <c:pt idx="24">
                  <c:v>3.8712234246486963</c:v>
                </c:pt>
                <c:pt idx="25">
                  <c:v>3.9993950728605587</c:v>
                </c:pt>
                <c:pt idx="26">
                  <c:v>4.0278281292019482</c:v>
                </c:pt>
                <c:pt idx="27">
                  <c:v>3.9774982824493272</c:v>
                </c:pt>
                <c:pt idx="28">
                  <c:v>3.9641273183306223</c:v>
                </c:pt>
                <c:pt idx="29">
                  <c:v>4.0503086458147335</c:v>
                </c:pt>
                <c:pt idx="30">
                  <c:v>3.9184523619852909</c:v>
                </c:pt>
                <c:pt idx="31">
                  <c:v>3.880256380612904</c:v>
                </c:pt>
                <c:pt idx="32">
                  <c:v>3.9613760368240856</c:v>
                </c:pt>
                <c:pt idx="33">
                  <c:v>3.6880066056648269</c:v>
                </c:pt>
                <c:pt idx="34">
                  <c:v>3.4781015658509529</c:v>
                </c:pt>
                <c:pt idx="35">
                  <c:v>3.687956094614695</c:v>
                </c:pt>
                <c:pt idx="36">
                  <c:v>3.2397888658339506</c:v>
                </c:pt>
                <c:pt idx="37">
                  <c:v>3.483628134151751</c:v>
                </c:pt>
                <c:pt idx="38">
                  <c:v>3.7872107449052095</c:v>
                </c:pt>
                <c:pt idx="39">
                  <c:v>3.984320095373084</c:v>
                </c:pt>
                <c:pt idx="40">
                  <c:v>3.9638980979018772</c:v>
                </c:pt>
                <c:pt idx="41">
                  <c:v>3.9237458764717208</c:v>
                </c:pt>
                <c:pt idx="42">
                  <c:v>3.9291403440842871</c:v>
                </c:pt>
                <c:pt idx="43">
                  <c:v>3.9484937320524947</c:v>
                </c:pt>
                <c:pt idx="44">
                  <c:v>3.6291105755644781</c:v>
                </c:pt>
                <c:pt idx="45">
                  <c:v>3.8445601337137232</c:v>
                </c:pt>
                <c:pt idx="46">
                  <c:v>3.7751385774239066</c:v>
                </c:pt>
                <c:pt idx="47">
                  <c:v>3.763640807707346</c:v>
                </c:pt>
                <c:pt idx="48">
                  <c:v>3.7920855766511625</c:v>
                </c:pt>
                <c:pt idx="49">
                  <c:v>3.7810584987356868</c:v>
                </c:pt>
                <c:pt idx="50">
                  <c:v>3.8308089515041925</c:v>
                </c:pt>
                <c:pt idx="51">
                  <c:v>3.8264345518531919</c:v>
                </c:pt>
                <c:pt idx="52">
                  <c:v>3.8036191426566699</c:v>
                </c:pt>
                <c:pt idx="53">
                  <c:v>3.7636423205266225</c:v>
                </c:pt>
                <c:pt idx="54">
                  <c:v>3.8103015737604289</c:v>
                </c:pt>
                <c:pt idx="55">
                  <c:v>3.853159455520808</c:v>
                </c:pt>
                <c:pt idx="56">
                  <c:v>3.8610877597933508</c:v>
                </c:pt>
                <c:pt idx="57">
                  <c:v>3.8711110959101642</c:v>
                </c:pt>
                <c:pt idx="58">
                  <c:v>3.8846008635088487</c:v>
                </c:pt>
                <c:pt idx="59">
                  <c:v>3.865501141442425</c:v>
                </c:pt>
                <c:pt idx="60">
                  <c:v>3.8102974259197668</c:v>
                </c:pt>
                <c:pt idx="61">
                  <c:v>3.7922272948699152</c:v>
                </c:pt>
                <c:pt idx="62">
                  <c:v>3.7759136020361828</c:v>
                </c:pt>
                <c:pt idx="63">
                  <c:v>3.734197754130872</c:v>
                </c:pt>
                <c:pt idx="64">
                  <c:v>3.7584263044483546</c:v>
                </c:pt>
                <c:pt idx="65">
                  <c:v>3.762710496545703</c:v>
                </c:pt>
                <c:pt idx="66">
                  <c:v>3.7895838745026436</c:v>
                </c:pt>
                <c:pt idx="67">
                  <c:v>3.7536913674867391</c:v>
                </c:pt>
                <c:pt idx="68">
                  <c:v>3.7168315221629387</c:v>
                </c:pt>
                <c:pt idx="69">
                  <c:v>3.6889208233692412</c:v>
                </c:pt>
                <c:pt idx="70">
                  <c:v>3.7388403162504638</c:v>
                </c:pt>
                <c:pt idx="71">
                  <c:v>3.6912978814349318</c:v>
                </c:pt>
                <c:pt idx="72">
                  <c:v>3.6592069106847394</c:v>
                </c:pt>
                <c:pt idx="73">
                  <c:v>3.6764989136560011</c:v>
                </c:pt>
                <c:pt idx="74">
                  <c:v>3.2300737581269821</c:v>
                </c:pt>
                <c:pt idx="75">
                  <c:v>2.7003843339915816</c:v>
                </c:pt>
                <c:pt idx="76">
                  <c:v>2.5688626786360813</c:v>
                </c:pt>
                <c:pt idx="77">
                  <c:v>2.936320477801452</c:v>
                </c:pt>
                <c:pt idx="78">
                  <c:v>2.992821659471069</c:v>
                </c:pt>
                <c:pt idx="79">
                  <c:v>2.9057373296898596</c:v>
                </c:pt>
                <c:pt idx="80">
                  <c:v>3.1380306978591159</c:v>
                </c:pt>
                <c:pt idx="81">
                  <c:v>3.543920313860585</c:v>
                </c:pt>
                <c:pt idx="82">
                  <c:v>2.9057813074363272</c:v>
                </c:pt>
                <c:pt idx="83">
                  <c:v>3.3536931537800441</c:v>
                </c:pt>
                <c:pt idx="84">
                  <c:v>2.8801536576811091</c:v>
                </c:pt>
                <c:pt idx="85">
                  <c:v>3.058734922246761</c:v>
                </c:pt>
                <c:pt idx="86">
                  <c:v>2.7598045676483896</c:v>
                </c:pt>
                <c:pt idx="87">
                  <c:v>2.5308773214119085</c:v>
                </c:pt>
                <c:pt idx="88">
                  <c:v>2.4177561674700323</c:v>
                </c:pt>
                <c:pt idx="89">
                  <c:v>2.5350973002002002</c:v>
                </c:pt>
                <c:pt idx="90">
                  <c:v>2.6684519820519879</c:v>
                </c:pt>
                <c:pt idx="91">
                  <c:v>2.6283658565844812</c:v>
                </c:pt>
                <c:pt idx="92">
                  <c:v>2.6501355938891482</c:v>
                </c:pt>
                <c:pt idx="93">
                  <c:v>2.5691994671210066</c:v>
                </c:pt>
                <c:pt idx="94">
                  <c:v>2.3111314063546722</c:v>
                </c:pt>
                <c:pt idx="95">
                  <c:v>2.3015143647409677</c:v>
                </c:pt>
                <c:pt idx="96">
                  <c:v>2.4720546785020971</c:v>
                </c:pt>
                <c:pt idx="97">
                  <c:v>2.6093385853287985</c:v>
                </c:pt>
                <c:pt idx="98">
                  <c:v>2.6246749245493506</c:v>
                </c:pt>
                <c:pt idx="99">
                  <c:v>2.8864675165583509</c:v>
                </c:pt>
                <c:pt idx="100">
                  <c:v>1.9709658115684663</c:v>
                </c:pt>
                <c:pt idx="101">
                  <c:v>2.0610570769891763</c:v>
                </c:pt>
                <c:pt idx="102">
                  <c:v>2.4503390159891847</c:v>
                </c:pt>
                <c:pt idx="103">
                  <c:v>2.868244959241073</c:v>
                </c:pt>
                <c:pt idx="104">
                  <c:v>3.2305364254788151</c:v>
                </c:pt>
                <c:pt idx="105">
                  <c:v>3.3708683981407375</c:v>
                </c:pt>
                <c:pt idx="106">
                  <c:v>3.1482080039682341</c:v>
                </c:pt>
                <c:pt idx="107">
                  <c:v>3.1236659420676371</c:v>
                </c:pt>
                <c:pt idx="108">
                  <c:v>3.1503882865977619</c:v>
                </c:pt>
                <c:pt idx="109">
                  <c:v>3.1928241132417501</c:v>
                </c:pt>
                <c:pt idx="110">
                  <c:v>3.1941218558300828</c:v>
                </c:pt>
                <c:pt idx="111">
                  <c:v>3.2415312523032465</c:v>
                </c:pt>
                <c:pt idx="112">
                  <c:v>3.2169869150730688</c:v>
                </c:pt>
                <c:pt idx="113">
                  <c:v>3.3171863658726246</c:v>
                </c:pt>
                <c:pt idx="114">
                  <c:v>3.2595881840703953</c:v>
                </c:pt>
                <c:pt idx="115">
                  <c:v>3.3164420599252273</c:v>
                </c:pt>
                <c:pt idx="116">
                  <c:v>3.3673684575066396</c:v>
                </c:pt>
                <c:pt idx="117">
                  <c:v>3.3663770008369438</c:v>
                </c:pt>
                <c:pt idx="118">
                  <c:v>3.3710039032526167</c:v>
                </c:pt>
                <c:pt idx="119">
                  <c:v>3.3999086716764668</c:v>
                </c:pt>
                <c:pt idx="120">
                  <c:v>3.3730463410654346</c:v>
                </c:pt>
                <c:pt idx="121">
                  <c:v>3.4288749948532775</c:v>
                </c:pt>
                <c:pt idx="122">
                  <c:v>3.4293039530199132</c:v>
                </c:pt>
                <c:pt idx="123">
                  <c:v>3.3462863725463907</c:v>
                </c:pt>
                <c:pt idx="124">
                  <c:v>3.3362136429708533</c:v>
                </c:pt>
                <c:pt idx="125">
                  <c:v>3.3815840498989016</c:v>
                </c:pt>
                <c:pt idx="126">
                  <c:v>3.368307022285999</c:v>
                </c:pt>
                <c:pt idx="127">
                  <c:v>3.3323612594474255</c:v>
                </c:pt>
                <c:pt idx="128">
                  <c:v>3.365242375301746</c:v>
                </c:pt>
                <c:pt idx="129">
                  <c:v>3.3478411480353882</c:v>
                </c:pt>
                <c:pt idx="130">
                  <c:v>3.409784931883391</c:v>
                </c:pt>
                <c:pt idx="131">
                  <c:v>3.3200703042120585</c:v>
                </c:pt>
                <c:pt idx="132">
                  <c:v>3.3480648935860025</c:v>
                </c:pt>
                <c:pt idx="133">
                  <c:v>3.3514202942996492</c:v>
                </c:pt>
                <c:pt idx="134">
                  <c:v>3.3268621706693424</c:v>
                </c:pt>
                <c:pt idx="135">
                  <c:v>3.3932122470005015</c:v>
                </c:pt>
                <c:pt idx="136">
                  <c:v>3.3462865376454696</c:v>
                </c:pt>
                <c:pt idx="137">
                  <c:v>3.3128873399137917</c:v>
                </c:pt>
                <c:pt idx="138">
                  <c:v>3.3660698772881261</c:v>
                </c:pt>
                <c:pt idx="139">
                  <c:v>3.3481654885402228</c:v>
                </c:pt>
                <c:pt idx="140">
                  <c:v>3.3551559138818972</c:v>
                </c:pt>
                <c:pt idx="141">
                  <c:v>3.3344871553176865</c:v>
                </c:pt>
                <c:pt idx="142">
                  <c:v>3.321255725731953</c:v>
                </c:pt>
                <c:pt idx="143">
                  <c:v>3.3371407625421288</c:v>
                </c:pt>
                <c:pt idx="144">
                  <c:v>3.3434060609516174</c:v>
                </c:pt>
                <c:pt idx="145">
                  <c:v>3.340293696548553</c:v>
                </c:pt>
                <c:pt idx="146">
                  <c:v>3.2882021499263479</c:v>
                </c:pt>
                <c:pt idx="147">
                  <c:v>3.3234643955337009</c:v>
                </c:pt>
                <c:pt idx="148">
                  <c:v>3.3456311526075573</c:v>
                </c:pt>
                <c:pt idx="149">
                  <c:v>3.3513564551363673</c:v>
                </c:pt>
                <c:pt idx="150">
                  <c:v>3.3327753394992832</c:v>
                </c:pt>
                <c:pt idx="151">
                  <c:v>3.3535115921349625</c:v>
                </c:pt>
                <c:pt idx="152">
                  <c:v>3.261361493141075</c:v>
                </c:pt>
                <c:pt idx="153">
                  <c:v>3.2887742717300621</c:v>
                </c:pt>
                <c:pt idx="154">
                  <c:v>3.2832197783199528</c:v>
                </c:pt>
                <c:pt idx="155">
                  <c:v>3.2758223313115438</c:v>
                </c:pt>
                <c:pt idx="156">
                  <c:v>3.2913862448634315</c:v>
                </c:pt>
                <c:pt idx="157">
                  <c:v>3.3148199563763519</c:v>
                </c:pt>
                <c:pt idx="158">
                  <c:v>3.3103827367407836</c:v>
                </c:pt>
                <c:pt idx="159">
                  <c:v>3.2977950481734082</c:v>
                </c:pt>
                <c:pt idx="160">
                  <c:v>3.3415051015820709</c:v>
                </c:pt>
                <c:pt idx="161">
                  <c:v>3.3204117734815344</c:v>
                </c:pt>
                <c:pt idx="162">
                  <c:v>3.2988677811449829</c:v>
                </c:pt>
                <c:pt idx="163">
                  <c:v>3.3116417432710019</c:v>
                </c:pt>
                <c:pt idx="164">
                  <c:v>3.2949377347052304</c:v>
                </c:pt>
                <c:pt idx="165">
                  <c:v>3.3109929470711874</c:v>
                </c:pt>
                <c:pt idx="166">
                  <c:v>3.2690424629102237</c:v>
                </c:pt>
                <c:pt idx="167">
                  <c:v>3.291733528496676</c:v>
                </c:pt>
                <c:pt idx="168">
                  <c:v>3.2866328450628721</c:v>
                </c:pt>
                <c:pt idx="169">
                  <c:v>3.3225515550386251</c:v>
                </c:pt>
                <c:pt idx="170">
                  <c:v>3.302190438108612</c:v>
                </c:pt>
                <c:pt idx="171">
                  <c:v>3.2793447727191523</c:v>
                </c:pt>
                <c:pt idx="172">
                  <c:v>3.2720303780286706</c:v>
                </c:pt>
                <c:pt idx="173">
                  <c:v>3.2777835244572002</c:v>
                </c:pt>
                <c:pt idx="174">
                  <c:v>3.2504342338699885</c:v>
                </c:pt>
                <c:pt idx="175">
                  <c:v>3.2670427219987572</c:v>
                </c:pt>
                <c:pt idx="176">
                  <c:v>3.272174326179778</c:v>
                </c:pt>
                <c:pt idx="177">
                  <c:v>3.2741315979387897</c:v>
                </c:pt>
                <c:pt idx="178">
                  <c:v>3.2797737499997024</c:v>
                </c:pt>
                <c:pt idx="179">
                  <c:v>3.2947647225545693</c:v>
                </c:pt>
                <c:pt idx="180">
                  <c:v>3.290698873088898</c:v>
                </c:pt>
                <c:pt idx="181">
                  <c:v>3.293374292913926</c:v>
                </c:pt>
                <c:pt idx="182">
                  <c:v>3.2804400560608578</c:v>
                </c:pt>
                <c:pt idx="183">
                  <c:v>3.2649138249233287</c:v>
                </c:pt>
                <c:pt idx="184">
                  <c:v>3.2637503962535743</c:v>
                </c:pt>
                <c:pt idx="185">
                  <c:v>3.2773656400760989</c:v>
                </c:pt>
                <c:pt idx="186">
                  <c:v>3.2917078569289706</c:v>
                </c:pt>
                <c:pt idx="187">
                  <c:v>3.3072750477773889</c:v>
                </c:pt>
                <c:pt idx="188">
                  <c:v>3.2458618327893087</c:v>
                </c:pt>
                <c:pt idx="189">
                  <c:v>3.2760333897052201</c:v>
                </c:pt>
                <c:pt idx="190">
                  <c:v>3.2463607852531449</c:v>
                </c:pt>
                <c:pt idx="191">
                  <c:v>3.2460638500620291</c:v>
                </c:pt>
                <c:pt idx="192">
                  <c:v>3.2638925276413553</c:v>
                </c:pt>
                <c:pt idx="193">
                  <c:v>3.2784788491533461</c:v>
                </c:pt>
                <c:pt idx="194">
                  <c:v>3.252851065740582</c:v>
                </c:pt>
                <c:pt idx="195">
                  <c:v>3.2444619210383645</c:v>
                </c:pt>
                <c:pt idx="196">
                  <c:v>3.2559798224506786</c:v>
                </c:pt>
                <c:pt idx="197">
                  <c:v>3.2489831273545269</c:v>
                </c:pt>
                <c:pt idx="198">
                  <c:v>3.2242658873236594</c:v>
                </c:pt>
                <c:pt idx="199">
                  <c:v>3.2214803777371182</c:v>
                </c:pt>
                <c:pt idx="200">
                  <c:v>3.2346625096050974</c:v>
                </c:pt>
                <c:pt idx="201">
                  <c:v>3.2104437666689831</c:v>
                </c:pt>
                <c:pt idx="202">
                  <c:v>3.1613541924186284</c:v>
                </c:pt>
                <c:pt idx="203">
                  <c:v>3.2296507443532168</c:v>
                </c:pt>
                <c:pt idx="204">
                  <c:v>3.239257883464453</c:v>
                </c:pt>
                <c:pt idx="205">
                  <c:v>3.2394851074524276</c:v>
                </c:pt>
                <c:pt idx="206">
                  <c:v>3.2347874562805328</c:v>
                </c:pt>
                <c:pt idx="207">
                  <c:v>3.2305701520738199</c:v>
                </c:pt>
                <c:pt idx="208">
                  <c:v>3.220433450225384</c:v>
                </c:pt>
                <c:pt idx="209">
                  <c:v>3.2333321162466921</c:v>
                </c:pt>
                <c:pt idx="210">
                  <c:v>3.2371238210181703</c:v>
                </c:pt>
                <c:pt idx="211">
                  <c:v>3.2425682381639476</c:v>
                </c:pt>
                <c:pt idx="212">
                  <c:v>3.2415221463712105</c:v>
                </c:pt>
                <c:pt idx="213">
                  <c:v>3.2403857630256629</c:v>
                </c:pt>
                <c:pt idx="214">
                  <c:v>3.2512810742168905</c:v>
                </c:pt>
                <c:pt idx="215">
                  <c:v>3.2468669680169087</c:v>
                </c:pt>
                <c:pt idx="216">
                  <c:v>3.2456956557227317</c:v>
                </c:pt>
                <c:pt idx="217">
                  <c:v>3.2300610000788677</c:v>
                </c:pt>
                <c:pt idx="218">
                  <c:v>3.2302466102778826</c:v>
                </c:pt>
                <c:pt idx="219">
                  <c:v>3.2329006647719876</c:v>
                </c:pt>
                <c:pt idx="220">
                  <c:v>3.2240214685731754</c:v>
                </c:pt>
                <c:pt idx="221">
                  <c:v>3.2254092734251287</c:v>
                </c:pt>
                <c:pt idx="222">
                  <c:v>3.2204034764807945</c:v>
                </c:pt>
                <c:pt idx="223">
                  <c:v>3.2343664408864243</c:v>
                </c:pt>
                <c:pt idx="224">
                  <c:v>3.2394523310566066</c:v>
                </c:pt>
                <c:pt idx="225">
                  <c:v>3.2244324241877558</c:v>
                </c:pt>
                <c:pt idx="226">
                  <c:v>3.219438041431236</c:v>
                </c:pt>
                <c:pt idx="227">
                  <c:v>3.2140242114136801</c:v>
                </c:pt>
                <c:pt idx="228">
                  <c:v>3.2176191251533406</c:v>
                </c:pt>
                <c:pt idx="229">
                  <c:v>3.2121859821934313</c:v>
                </c:pt>
                <c:pt idx="230">
                  <c:v>3.2043438877681094</c:v>
                </c:pt>
                <c:pt idx="231">
                  <c:v>3.2023854607275157</c:v>
                </c:pt>
                <c:pt idx="232">
                  <c:v>3.1883917578038607</c:v>
                </c:pt>
                <c:pt idx="233">
                  <c:v>3.1812966902252642</c:v>
                </c:pt>
                <c:pt idx="234">
                  <c:v>3.1717604650759497</c:v>
                </c:pt>
                <c:pt idx="235">
                  <c:v>3.1529057548601878</c:v>
                </c:pt>
                <c:pt idx="236">
                  <c:v>3.14515397051749</c:v>
                </c:pt>
                <c:pt idx="237">
                  <c:v>3.1421536184677801</c:v>
                </c:pt>
                <c:pt idx="238">
                  <c:v>3.1373540952491967</c:v>
                </c:pt>
                <c:pt idx="239">
                  <c:v>3.1368394428445927</c:v>
                </c:pt>
                <c:pt idx="240">
                  <c:v>3.1416210887027609</c:v>
                </c:pt>
                <c:pt idx="241">
                  <c:v>3.1442576332855658</c:v>
                </c:pt>
                <c:pt idx="242">
                  <c:v>3.1473469379061991</c:v>
                </c:pt>
                <c:pt idx="243">
                  <c:v>3.1450831324285473</c:v>
                </c:pt>
                <c:pt idx="244">
                  <c:v>3.1499418584381553</c:v>
                </c:pt>
                <c:pt idx="245">
                  <c:v>3.1447405517568887</c:v>
                </c:pt>
                <c:pt idx="246">
                  <c:v>3.1629931082331737</c:v>
                </c:pt>
                <c:pt idx="247">
                  <c:v>3.1748840093489128</c:v>
                </c:pt>
                <c:pt idx="248">
                  <c:v>3.1849658593173089</c:v>
                </c:pt>
                <c:pt idx="249">
                  <c:v>3.1774102465072898</c:v>
                </c:pt>
                <c:pt idx="250">
                  <c:v>3.173561762965714</c:v>
                </c:pt>
                <c:pt idx="251">
                  <c:v>3.1532197861319395</c:v>
                </c:pt>
                <c:pt idx="252">
                  <c:v>3.1513716494275101</c:v>
                </c:pt>
                <c:pt idx="253">
                  <c:v>3.1375696280162471</c:v>
                </c:pt>
                <c:pt idx="254">
                  <c:v>3.1560252882963424</c:v>
                </c:pt>
                <c:pt idx="255">
                  <c:v>3.1475600848202845</c:v>
                </c:pt>
                <c:pt idx="256">
                  <c:v>3.1338889573360382</c:v>
                </c:pt>
                <c:pt idx="257">
                  <c:v>3.1302397701157232</c:v>
                </c:pt>
                <c:pt idx="258">
                  <c:v>3.122719871198405</c:v>
                </c:pt>
                <c:pt idx="259">
                  <c:v>3.1175065666752007</c:v>
                </c:pt>
                <c:pt idx="260">
                  <c:v>3.123711859916507</c:v>
                </c:pt>
                <c:pt idx="261">
                  <c:v>3.1154604558291346</c:v>
                </c:pt>
                <c:pt idx="262">
                  <c:v>3.1182758630310303</c:v>
                </c:pt>
                <c:pt idx="263">
                  <c:v>3.1209388284643129</c:v>
                </c:pt>
                <c:pt idx="264">
                  <c:v>3.1168426818106192</c:v>
                </c:pt>
                <c:pt idx="265">
                  <c:v>3.1158956375253712</c:v>
                </c:pt>
                <c:pt idx="266">
                  <c:v>3.1192432989815395</c:v>
                </c:pt>
                <c:pt idx="267">
                  <c:v>3.113997192475769</c:v>
                </c:pt>
                <c:pt idx="268">
                  <c:v>3.1152102091134224</c:v>
                </c:pt>
                <c:pt idx="269">
                  <c:v>3.1175316312312105</c:v>
                </c:pt>
                <c:pt idx="270">
                  <c:v>3.1023283737947791</c:v>
                </c:pt>
                <c:pt idx="271">
                  <c:v>3.0946708758108565</c:v>
                </c:pt>
                <c:pt idx="272">
                  <c:v>3.0967017853510472</c:v>
                </c:pt>
                <c:pt idx="273">
                  <c:v>3.0990454629153397</c:v>
                </c:pt>
                <c:pt idx="274">
                  <c:v>3.0881829866747008</c:v>
                </c:pt>
                <c:pt idx="275">
                  <c:v>3.0868610199544504</c:v>
                </c:pt>
                <c:pt idx="276">
                  <c:v>3.0716991874532362</c:v>
                </c:pt>
                <c:pt idx="277">
                  <c:v>3.0744314715051009</c:v>
                </c:pt>
                <c:pt idx="278">
                  <c:v>3.0707385312928177</c:v>
                </c:pt>
                <c:pt idx="279">
                  <c:v>3.0524463410810148</c:v>
                </c:pt>
                <c:pt idx="280">
                  <c:v>3.0762279285922793</c:v>
                </c:pt>
                <c:pt idx="281">
                  <c:v>2.6868554132483453</c:v>
                </c:pt>
                <c:pt idx="282">
                  <c:v>2.4781912638325414</c:v>
                </c:pt>
                <c:pt idx="283">
                  <c:v>2.9715178628313041</c:v>
                </c:pt>
                <c:pt idx="284">
                  <c:v>3.1134369596264393</c:v>
                </c:pt>
                <c:pt idx="285">
                  <c:v>3.1181243012574313</c:v>
                </c:pt>
                <c:pt idx="286">
                  <c:v>3.1058067083559844</c:v>
                </c:pt>
                <c:pt idx="287">
                  <c:v>3.1278811845171903</c:v>
                </c:pt>
                <c:pt idx="288">
                  <c:v>3.0783280619379716</c:v>
                </c:pt>
                <c:pt idx="289">
                  <c:v>2.9997200704387259</c:v>
                </c:pt>
                <c:pt idx="290">
                  <c:v>3.0204504497236297</c:v>
                </c:pt>
                <c:pt idx="291">
                  <c:v>3.0141859991613527</c:v>
                </c:pt>
                <c:pt idx="292">
                  <c:v>3.0125445937055741</c:v>
                </c:pt>
                <c:pt idx="293">
                  <c:v>2.9867580786512233</c:v>
                </c:pt>
                <c:pt idx="294">
                  <c:v>2.9830270347464598</c:v>
                </c:pt>
                <c:pt idx="295">
                  <c:v>2.958528651863106</c:v>
                </c:pt>
                <c:pt idx="296">
                  <c:v>2.9240449662703849</c:v>
                </c:pt>
                <c:pt idx="297">
                  <c:v>2.9192652113177902</c:v>
                </c:pt>
                <c:pt idx="298">
                  <c:v>2.8986640248144289</c:v>
                </c:pt>
                <c:pt idx="299">
                  <c:v>2.8502439259488574</c:v>
                </c:pt>
                <c:pt idx="300">
                  <c:v>2.8075061974460209</c:v>
                </c:pt>
                <c:pt idx="301">
                  <c:v>2.8130732849529623</c:v>
                </c:pt>
                <c:pt idx="302">
                  <c:v>2.8099323740220017</c:v>
                </c:pt>
                <c:pt idx="303">
                  <c:v>2.8091123036501737</c:v>
                </c:pt>
                <c:pt idx="304">
                  <c:v>2.7887581909981209</c:v>
                </c:pt>
                <c:pt idx="305">
                  <c:v>2.7750238200739155</c:v>
                </c:pt>
                <c:pt idx="306">
                  <c:v>2.7519284359201159</c:v>
                </c:pt>
                <c:pt idx="307">
                  <c:v>2.7958681619982761</c:v>
                </c:pt>
                <c:pt idx="308">
                  <c:v>2.832038093529555</c:v>
                </c:pt>
                <c:pt idx="309">
                  <c:v>2.8462656522272227</c:v>
                </c:pt>
                <c:pt idx="310">
                  <c:v>2.8877715168507092</c:v>
                </c:pt>
                <c:pt idx="311">
                  <c:v>2.8961900757025476</c:v>
                </c:pt>
                <c:pt idx="312">
                  <c:v>2.8699144054073091</c:v>
                </c:pt>
                <c:pt idx="313">
                  <c:v>2.8477399798068599</c:v>
                </c:pt>
                <c:pt idx="314">
                  <c:v>2.9171886475481967</c:v>
                </c:pt>
                <c:pt idx="315">
                  <c:v>2.9020049384461828</c:v>
                </c:pt>
                <c:pt idx="316">
                  <c:v>2.8898223336445246</c:v>
                </c:pt>
                <c:pt idx="317">
                  <c:v>2.8967622550825665</c:v>
                </c:pt>
                <c:pt idx="318">
                  <c:v>2.9341209843533953</c:v>
                </c:pt>
                <c:pt idx="319">
                  <c:v>2.9401810695019983</c:v>
                </c:pt>
                <c:pt idx="320">
                  <c:v>2.9194637170176994</c:v>
                </c:pt>
                <c:pt idx="321">
                  <c:v>2.9302809453821519</c:v>
                </c:pt>
                <c:pt idx="322">
                  <c:v>2.9311659963016239</c:v>
                </c:pt>
                <c:pt idx="323">
                  <c:v>2.9169908685914332</c:v>
                </c:pt>
                <c:pt idx="324">
                  <c:v>2.8717333009895554</c:v>
                </c:pt>
                <c:pt idx="325">
                  <c:v>2.8989077188387782</c:v>
                </c:pt>
                <c:pt idx="326">
                  <c:v>2.9071976726749558</c:v>
                </c:pt>
                <c:pt idx="327">
                  <c:v>2.9209509920252756</c:v>
                </c:pt>
                <c:pt idx="328">
                  <c:v>2.9142115415591285</c:v>
                </c:pt>
                <c:pt idx="329">
                  <c:v>2.927009724447839</c:v>
                </c:pt>
                <c:pt idx="330">
                  <c:v>2.9182782776979481</c:v>
                </c:pt>
                <c:pt idx="331">
                  <c:v>2.8900005226255963</c:v>
                </c:pt>
                <c:pt idx="332">
                  <c:v>2.8745584741722707</c:v>
                </c:pt>
                <c:pt idx="333">
                  <c:v>2.8914100772964795</c:v>
                </c:pt>
                <c:pt idx="334">
                  <c:v>2.8840175381709661</c:v>
                </c:pt>
                <c:pt idx="335">
                  <c:v>2.8865292381350098</c:v>
                </c:pt>
                <c:pt idx="336">
                  <c:v>2.892898335568828</c:v>
                </c:pt>
                <c:pt idx="337">
                  <c:v>2.888139668964063</c:v>
                </c:pt>
                <c:pt idx="338">
                  <c:v>2.9098644105528386</c:v>
                </c:pt>
                <c:pt idx="339">
                  <c:v>2.8615561898071156</c:v>
                </c:pt>
                <c:pt idx="340">
                  <c:v>2.7744348058672625</c:v>
                </c:pt>
                <c:pt idx="341">
                  <c:v>2.7111063892826892</c:v>
                </c:pt>
                <c:pt idx="342">
                  <c:v>2.677041344783587</c:v>
                </c:pt>
                <c:pt idx="343">
                  <c:v>2.7065415083832463</c:v>
                </c:pt>
                <c:pt idx="344">
                  <c:v>2.7556513340948068</c:v>
                </c:pt>
                <c:pt idx="345">
                  <c:v>2.7985135130446137</c:v>
                </c:pt>
                <c:pt idx="346">
                  <c:v>2.7629211119548271</c:v>
                </c:pt>
                <c:pt idx="347">
                  <c:v>2.6681091935118606</c:v>
                </c:pt>
                <c:pt idx="348">
                  <c:v>2.6497650024914536</c:v>
                </c:pt>
                <c:pt idx="349">
                  <c:v>2.778762719888463</c:v>
                </c:pt>
                <c:pt idx="350">
                  <c:v>2.6559691670790286</c:v>
                </c:pt>
                <c:pt idx="351">
                  <c:v>2.7578895683003779</c:v>
                </c:pt>
                <c:pt idx="352">
                  <c:v>2.7676599850148698</c:v>
                </c:pt>
                <c:pt idx="353">
                  <c:v>2.8253874389811209</c:v>
                </c:pt>
                <c:pt idx="354">
                  <c:v>2.7282719983608565</c:v>
                </c:pt>
                <c:pt idx="355">
                  <c:v>2.642809380994489</c:v>
                </c:pt>
                <c:pt idx="356">
                  <c:v>2.7740580948330087</c:v>
                </c:pt>
                <c:pt idx="357">
                  <c:v>2.7666352134148369</c:v>
                </c:pt>
                <c:pt idx="358">
                  <c:v>2.7375057534290503</c:v>
                </c:pt>
                <c:pt idx="359">
                  <c:v>2.7618645187555253</c:v>
                </c:pt>
                <c:pt idx="360">
                  <c:v>2.740200032188338</c:v>
                </c:pt>
                <c:pt idx="361">
                  <c:v>2.672048341997892</c:v>
                </c:pt>
                <c:pt idx="362">
                  <c:v>2.673540945129723</c:v>
                </c:pt>
                <c:pt idx="363">
                  <c:v>2.6577441626734752</c:v>
                </c:pt>
                <c:pt idx="364">
                  <c:v>2.5555316736618434</c:v>
                </c:pt>
                <c:pt idx="365">
                  <c:v>2.7391843697627989</c:v>
                </c:pt>
                <c:pt idx="366">
                  <c:v>2.6639791648786071</c:v>
                </c:pt>
                <c:pt idx="367">
                  <c:v>2.6886371990804463</c:v>
                </c:pt>
                <c:pt idx="368">
                  <c:v>2.6880450131874403</c:v>
                </c:pt>
                <c:pt idx="369">
                  <c:v>2.7092041213095261</c:v>
                </c:pt>
                <c:pt idx="370">
                  <c:v>2.7403022197567894</c:v>
                </c:pt>
                <c:pt idx="371">
                  <c:v>2.7496515271847715</c:v>
                </c:pt>
                <c:pt idx="372">
                  <c:v>2.7168441145254758</c:v>
                </c:pt>
                <c:pt idx="373">
                  <c:v>2.7333361149677398</c:v>
                </c:pt>
                <c:pt idx="374">
                  <c:v>2.736476091432742</c:v>
                </c:pt>
                <c:pt idx="375">
                  <c:v>2.6744582197886109</c:v>
                </c:pt>
                <c:pt idx="376">
                  <c:v>2.669285582721094</c:v>
                </c:pt>
                <c:pt idx="377">
                  <c:v>2.418482542157216</c:v>
                </c:pt>
                <c:pt idx="378">
                  <c:v>2.7361677786472969</c:v>
                </c:pt>
                <c:pt idx="379">
                  <c:v>2.7475726510294729</c:v>
                </c:pt>
                <c:pt idx="380">
                  <c:v>2.7399168934199158</c:v>
                </c:pt>
                <c:pt idx="381">
                  <c:v>2.6933269428528916</c:v>
                </c:pt>
                <c:pt idx="382">
                  <c:v>2.6948923766356061</c:v>
                </c:pt>
                <c:pt idx="383">
                  <c:v>2.7988156271785063</c:v>
                </c:pt>
                <c:pt idx="384">
                  <c:v>2.7558374598013233</c:v>
                </c:pt>
                <c:pt idx="385">
                  <c:v>2.7110599388829462</c:v>
                </c:pt>
                <c:pt idx="386">
                  <c:v>2.757431326736397</c:v>
                </c:pt>
                <c:pt idx="387">
                  <c:v>2.7882966337194297</c:v>
                </c:pt>
                <c:pt idx="388">
                  <c:v>2.7313736477524002</c:v>
                </c:pt>
                <c:pt idx="389">
                  <c:v>2.7068598311495191</c:v>
                </c:pt>
                <c:pt idx="390">
                  <c:v>2.7137208011219349</c:v>
                </c:pt>
                <c:pt idx="391">
                  <c:v>2.732690393968273</c:v>
                </c:pt>
                <c:pt idx="392">
                  <c:v>2.7474258288309414</c:v>
                </c:pt>
                <c:pt idx="393">
                  <c:v>2.7450375947611563</c:v>
                </c:pt>
                <c:pt idx="394">
                  <c:v>2.8026187194185641</c:v>
                </c:pt>
                <c:pt idx="395">
                  <c:v>2.8168867927420695</c:v>
                </c:pt>
                <c:pt idx="396">
                  <c:v>2.7819676210290192</c:v>
                </c:pt>
                <c:pt idx="397">
                  <c:v>2.7763838307455715</c:v>
                </c:pt>
                <c:pt idx="398">
                  <c:v>2.7820146518497335</c:v>
                </c:pt>
                <c:pt idx="399">
                  <c:v>2.74807848961989</c:v>
                </c:pt>
                <c:pt idx="400">
                  <c:v>2.7453925003892965</c:v>
                </c:pt>
                <c:pt idx="401">
                  <c:v>2.7612576482053925</c:v>
                </c:pt>
                <c:pt idx="402">
                  <c:v>2.7885401108717875</c:v>
                </c:pt>
                <c:pt idx="403">
                  <c:v>2.8023190543876213</c:v>
                </c:pt>
                <c:pt idx="404">
                  <c:v>2.7865920586829485</c:v>
                </c:pt>
                <c:pt idx="405">
                  <c:v>2.8206829805753624</c:v>
                </c:pt>
                <c:pt idx="406">
                  <c:v>2.8182809547250911</c:v>
                </c:pt>
                <c:pt idx="407">
                  <c:v>2.8182172070802416</c:v>
                </c:pt>
                <c:pt idx="408">
                  <c:v>2.8220980075415314</c:v>
                </c:pt>
                <c:pt idx="409">
                  <c:v>2.78843043138265</c:v>
                </c:pt>
                <c:pt idx="410">
                  <c:v>2.747397629005063</c:v>
                </c:pt>
                <c:pt idx="411">
                  <c:v>2.7833933591612041</c:v>
                </c:pt>
                <c:pt idx="412">
                  <c:v>2.8336634909830325</c:v>
                </c:pt>
                <c:pt idx="413">
                  <c:v>2.8174132232071756</c:v>
                </c:pt>
                <c:pt idx="414">
                  <c:v>2.8146802673486726</c:v>
                </c:pt>
                <c:pt idx="415">
                  <c:v>2.7974530403261779</c:v>
                </c:pt>
                <c:pt idx="416">
                  <c:v>2.7890206287453303</c:v>
                </c:pt>
                <c:pt idx="417">
                  <c:v>2.7875288792745261</c:v>
                </c:pt>
                <c:pt idx="418">
                  <c:v>2.7853723753818405</c:v>
                </c:pt>
                <c:pt idx="419">
                  <c:v>2.786130029633024</c:v>
                </c:pt>
                <c:pt idx="420">
                  <c:v>2.7834718101216889</c:v>
                </c:pt>
                <c:pt idx="421">
                  <c:v>2.8337839484455047</c:v>
                </c:pt>
                <c:pt idx="422">
                  <c:v>2.7911503460588776</c:v>
                </c:pt>
                <c:pt idx="423">
                  <c:v>2.7988944788860839</c:v>
                </c:pt>
                <c:pt idx="424">
                  <c:v>2.7849170269542958</c:v>
                </c:pt>
                <c:pt idx="425">
                  <c:v>2.7979507584983359</c:v>
                </c:pt>
                <c:pt idx="426">
                  <c:v>2.7925242532862757</c:v>
                </c:pt>
                <c:pt idx="427">
                  <c:v>2.7921229275691837</c:v>
                </c:pt>
                <c:pt idx="428">
                  <c:v>2.7925602753081669</c:v>
                </c:pt>
                <c:pt idx="429">
                  <c:v>2.7901832283288117</c:v>
                </c:pt>
                <c:pt idx="430">
                  <c:v>2.7901196154453971</c:v>
                </c:pt>
                <c:pt idx="431">
                  <c:v>2.7852847180856348</c:v>
                </c:pt>
                <c:pt idx="432">
                  <c:v>2.7837917230527398</c:v>
                </c:pt>
                <c:pt idx="433">
                  <c:v>2.7817409595597282</c:v>
                </c:pt>
                <c:pt idx="434">
                  <c:v>2.7610134253089513</c:v>
                </c:pt>
                <c:pt idx="435">
                  <c:v>2.7682893357461897</c:v>
                </c:pt>
                <c:pt idx="436">
                  <c:v>2.7573918032245186</c:v>
                </c:pt>
                <c:pt idx="437">
                  <c:v>2.7750623673119952</c:v>
                </c:pt>
                <c:pt idx="438">
                  <c:v>2.6621874353903063</c:v>
                </c:pt>
              </c:numCache>
            </c:numRef>
          </c:xVal>
          <c:yVal>
            <c:numRef>
              <c:f>'017C'!$J$13:$J$932</c:f>
              <c:numCache>
                <c:formatCode>0.0</c:formatCode>
                <c:ptCount val="920"/>
                <c:pt idx="0">
                  <c:v>-0.6</c:v>
                </c:pt>
                <c:pt idx="1">
                  <c:v>-0.76404199475065615</c:v>
                </c:pt>
                <c:pt idx="2">
                  <c:v>-0.92808398950131232</c:v>
                </c:pt>
                <c:pt idx="3">
                  <c:v>-1.0921259842519684</c:v>
                </c:pt>
                <c:pt idx="4">
                  <c:v>-1.2561679790026248</c:v>
                </c:pt>
                <c:pt idx="5">
                  <c:v>-1.4202099737532807</c:v>
                </c:pt>
                <c:pt idx="6">
                  <c:v>-1.5842519685039369</c:v>
                </c:pt>
                <c:pt idx="7">
                  <c:v>-1.7482939632545929</c:v>
                </c:pt>
                <c:pt idx="8">
                  <c:v>-1.9123359580052495</c:v>
                </c:pt>
                <c:pt idx="9">
                  <c:v>-2.0763779527559056</c:v>
                </c:pt>
                <c:pt idx="10">
                  <c:v>-2.2404199475065614</c:v>
                </c:pt>
                <c:pt idx="11">
                  <c:v>-2.404461942257218</c:v>
                </c:pt>
                <c:pt idx="12">
                  <c:v>-2.5685039370078737</c:v>
                </c:pt>
                <c:pt idx="13">
                  <c:v>-2.7325459317585303</c:v>
                </c:pt>
                <c:pt idx="14">
                  <c:v>-2.8965879265091861</c:v>
                </c:pt>
                <c:pt idx="15">
                  <c:v>-3.0606299212598427</c:v>
                </c:pt>
                <c:pt idx="16">
                  <c:v>-3.2246719160104989</c:v>
                </c:pt>
                <c:pt idx="17">
                  <c:v>-3.3887139107611546</c:v>
                </c:pt>
                <c:pt idx="18">
                  <c:v>-3.5527559055118112</c:v>
                </c:pt>
                <c:pt idx="19">
                  <c:v>-3.7167979002624669</c:v>
                </c:pt>
                <c:pt idx="20">
                  <c:v>-3.8808398950131231</c:v>
                </c:pt>
                <c:pt idx="21">
                  <c:v>-4.0448818897637793</c:v>
                </c:pt>
                <c:pt idx="22">
                  <c:v>-4.2089238845144354</c:v>
                </c:pt>
                <c:pt idx="23">
                  <c:v>-4.3729658792650916</c:v>
                </c:pt>
                <c:pt idx="24">
                  <c:v>-4.5370078740157478</c:v>
                </c:pt>
                <c:pt idx="25">
                  <c:v>-4.701049868766404</c:v>
                </c:pt>
                <c:pt idx="26">
                  <c:v>-4.8650918635170601</c:v>
                </c:pt>
                <c:pt idx="27">
                  <c:v>-5.0291338582677163</c:v>
                </c:pt>
                <c:pt idx="28">
                  <c:v>-5.1931758530183716</c:v>
                </c:pt>
                <c:pt idx="29">
                  <c:v>-5.3572178477690278</c:v>
                </c:pt>
                <c:pt idx="30">
                  <c:v>-5.5212598425196848</c:v>
                </c:pt>
                <c:pt idx="31">
                  <c:v>-5.685301837270341</c:v>
                </c:pt>
                <c:pt idx="32">
                  <c:v>-5.8493438320209972</c:v>
                </c:pt>
                <c:pt idx="33">
                  <c:v>-6.0133858267716525</c:v>
                </c:pt>
                <c:pt idx="34">
                  <c:v>-6.1774278215223086</c:v>
                </c:pt>
                <c:pt idx="35">
                  <c:v>-6.3414698162729648</c:v>
                </c:pt>
                <c:pt idx="36">
                  <c:v>-6.5055118110236219</c:v>
                </c:pt>
                <c:pt idx="37">
                  <c:v>-6.669553805774278</c:v>
                </c:pt>
                <c:pt idx="38">
                  <c:v>-6.8335958005249333</c:v>
                </c:pt>
                <c:pt idx="39">
                  <c:v>-6.9976377952755895</c:v>
                </c:pt>
                <c:pt idx="40">
                  <c:v>-7.1616797900262457</c:v>
                </c:pt>
                <c:pt idx="41">
                  <c:v>-7.3257217847769018</c:v>
                </c:pt>
                <c:pt idx="42">
                  <c:v>-7.4897637795275589</c:v>
                </c:pt>
                <c:pt idx="43">
                  <c:v>-7.6538057742782142</c:v>
                </c:pt>
                <c:pt idx="44">
                  <c:v>-7.8178477690288712</c:v>
                </c:pt>
                <c:pt idx="45">
                  <c:v>-7.9818897637795265</c:v>
                </c:pt>
                <c:pt idx="46">
                  <c:v>-8.1459317585301836</c:v>
                </c:pt>
                <c:pt idx="47">
                  <c:v>-8.3099737532808398</c:v>
                </c:pt>
                <c:pt idx="48">
                  <c:v>-8.4740157480314959</c:v>
                </c:pt>
                <c:pt idx="49">
                  <c:v>-8.6380577427821521</c:v>
                </c:pt>
                <c:pt idx="50">
                  <c:v>-8.8020997375328083</c:v>
                </c:pt>
                <c:pt idx="51">
                  <c:v>-8.9661417322834627</c:v>
                </c:pt>
                <c:pt idx="52">
                  <c:v>-9.1301837270341206</c:v>
                </c:pt>
                <c:pt idx="53">
                  <c:v>-9.294225721784775</c:v>
                </c:pt>
                <c:pt idx="54">
                  <c:v>-9.458267716535433</c:v>
                </c:pt>
                <c:pt idx="55">
                  <c:v>-9.6223097112860891</c:v>
                </c:pt>
                <c:pt idx="56">
                  <c:v>-9.7863517060367435</c:v>
                </c:pt>
                <c:pt idx="57">
                  <c:v>-9.9503937007874015</c:v>
                </c:pt>
                <c:pt idx="58">
                  <c:v>-10.114435695538056</c:v>
                </c:pt>
                <c:pt idx="59">
                  <c:v>-10.278477690288714</c:v>
                </c:pt>
                <c:pt idx="60">
                  <c:v>-10.44251968503937</c:v>
                </c:pt>
                <c:pt idx="61">
                  <c:v>-10.606561679790024</c:v>
                </c:pt>
                <c:pt idx="62">
                  <c:v>-10.770603674540682</c:v>
                </c:pt>
                <c:pt idx="63">
                  <c:v>-10.934645669291337</c:v>
                </c:pt>
                <c:pt idx="64">
                  <c:v>-11.098687664041995</c:v>
                </c:pt>
                <c:pt idx="65">
                  <c:v>-11.262729658792651</c:v>
                </c:pt>
                <c:pt idx="66">
                  <c:v>-11.426771653543305</c:v>
                </c:pt>
                <c:pt idx="67">
                  <c:v>-11.590813648293963</c:v>
                </c:pt>
                <c:pt idx="68">
                  <c:v>-11.754855643044618</c:v>
                </c:pt>
                <c:pt idx="69">
                  <c:v>-11.918897637795276</c:v>
                </c:pt>
                <c:pt idx="70">
                  <c:v>-12.08293963254593</c:v>
                </c:pt>
                <c:pt idx="71">
                  <c:v>-12.246981627296586</c:v>
                </c:pt>
                <c:pt idx="72">
                  <c:v>-12.411023622047244</c:v>
                </c:pt>
                <c:pt idx="73">
                  <c:v>-12.575065616797898</c:v>
                </c:pt>
                <c:pt idx="74">
                  <c:v>-12.739107611548556</c:v>
                </c:pt>
                <c:pt idx="75">
                  <c:v>-12.903149606299211</c:v>
                </c:pt>
                <c:pt idx="76">
                  <c:v>-13.067191601049867</c:v>
                </c:pt>
                <c:pt idx="77">
                  <c:v>-13.231233595800525</c:v>
                </c:pt>
                <c:pt idx="78">
                  <c:v>-13.395275590551179</c:v>
                </c:pt>
                <c:pt idx="79">
                  <c:v>-13.559317585301837</c:v>
                </c:pt>
                <c:pt idx="80">
                  <c:v>-13.723359580052492</c:v>
                </c:pt>
                <c:pt idx="81">
                  <c:v>-13.887401574803148</c:v>
                </c:pt>
                <c:pt idx="82">
                  <c:v>-14.051443569553804</c:v>
                </c:pt>
                <c:pt idx="83">
                  <c:v>-14.215485564304462</c:v>
                </c:pt>
                <c:pt idx="84">
                  <c:v>-14.379527559055118</c:v>
                </c:pt>
                <c:pt idx="85">
                  <c:v>-14.543569553805773</c:v>
                </c:pt>
                <c:pt idx="86">
                  <c:v>-14.707611548556429</c:v>
                </c:pt>
                <c:pt idx="87">
                  <c:v>-14.871653543307085</c:v>
                </c:pt>
                <c:pt idx="88">
                  <c:v>-15.035695538057743</c:v>
                </c:pt>
                <c:pt idx="89">
                  <c:v>-15.199737532808399</c:v>
                </c:pt>
                <c:pt idx="90">
                  <c:v>-15.363779527559053</c:v>
                </c:pt>
                <c:pt idx="91">
                  <c:v>-15.52782152230971</c:v>
                </c:pt>
                <c:pt idx="92">
                  <c:v>-15.691863517060366</c:v>
                </c:pt>
                <c:pt idx="93">
                  <c:v>-15.855905511811024</c:v>
                </c:pt>
                <c:pt idx="94">
                  <c:v>-16.019947506561682</c:v>
                </c:pt>
                <c:pt idx="95">
                  <c:v>-16.183989501312336</c:v>
                </c:pt>
                <c:pt idx="96">
                  <c:v>-16.34803149606299</c:v>
                </c:pt>
                <c:pt idx="97">
                  <c:v>-16.512073490813648</c:v>
                </c:pt>
                <c:pt idx="98">
                  <c:v>-16.676115485564306</c:v>
                </c:pt>
                <c:pt idx="99">
                  <c:v>-16.840157480314961</c:v>
                </c:pt>
                <c:pt idx="100">
                  <c:v>-17.004199475065619</c:v>
                </c:pt>
                <c:pt idx="101">
                  <c:v>-17.168241469816273</c:v>
                </c:pt>
                <c:pt idx="102">
                  <c:v>-17.332283464566927</c:v>
                </c:pt>
                <c:pt idx="103">
                  <c:v>-17.496325459317585</c:v>
                </c:pt>
                <c:pt idx="104">
                  <c:v>-17.660367454068243</c:v>
                </c:pt>
                <c:pt idx="105">
                  <c:v>-17.824409448818898</c:v>
                </c:pt>
                <c:pt idx="106">
                  <c:v>-17.988451443569552</c:v>
                </c:pt>
                <c:pt idx="107">
                  <c:v>-18.15249343832021</c:v>
                </c:pt>
                <c:pt idx="108">
                  <c:v>-18.316535433070868</c:v>
                </c:pt>
                <c:pt idx="109">
                  <c:v>-18.480577427821522</c:v>
                </c:pt>
                <c:pt idx="110">
                  <c:v>-18.64461942257218</c:v>
                </c:pt>
                <c:pt idx="111">
                  <c:v>-18.808661417322835</c:v>
                </c:pt>
                <c:pt idx="112">
                  <c:v>-18.972703412073489</c:v>
                </c:pt>
                <c:pt idx="113">
                  <c:v>-19.136745406824147</c:v>
                </c:pt>
                <c:pt idx="114">
                  <c:v>-19.300787401574805</c:v>
                </c:pt>
                <c:pt idx="115">
                  <c:v>-19.464829396325459</c:v>
                </c:pt>
                <c:pt idx="116">
                  <c:v>-19.628871391076114</c:v>
                </c:pt>
                <c:pt idx="117">
                  <c:v>-19.792913385826772</c:v>
                </c:pt>
                <c:pt idx="118">
                  <c:v>-19.95695538057743</c:v>
                </c:pt>
                <c:pt idx="119">
                  <c:v>-20.120997375328084</c:v>
                </c:pt>
                <c:pt idx="120">
                  <c:v>-20.285039370078742</c:v>
                </c:pt>
                <c:pt idx="121">
                  <c:v>-20.449081364829397</c:v>
                </c:pt>
                <c:pt idx="122">
                  <c:v>-20.613123359580051</c:v>
                </c:pt>
                <c:pt idx="123">
                  <c:v>-20.777165354330709</c:v>
                </c:pt>
                <c:pt idx="124">
                  <c:v>-20.941207349081367</c:v>
                </c:pt>
                <c:pt idx="125">
                  <c:v>-21.105249343832021</c:v>
                </c:pt>
                <c:pt idx="126">
                  <c:v>-21.269291338582676</c:v>
                </c:pt>
                <c:pt idx="127">
                  <c:v>-21.433333333333334</c:v>
                </c:pt>
                <c:pt idx="128">
                  <c:v>-21.597375328083992</c:v>
                </c:pt>
                <c:pt idx="129">
                  <c:v>-21.761417322834646</c:v>
                </c:pt>
                <c:pt idx="130">
                  <c:v>-21.925459317585304</c:v>
                </c:pt>
                <c:pt idx="131">
                  <c:v>-22.089501312335958</c:v>
                </c:pt>
                <c:pt idx="132">
                  <c:v>-22.253543307086613</c:v>
                </c:pt>
                <c:pt idx="133">
                  <c:v>-22.417585301837271</c:v>
                </c:pt>
                <c:pt idx="134">
                  <c:v>-22.581627296587929</c:v>
                </c:pt>
                <c:pt idx="135">
                  <c:v>-22.745669291338583</c:v>
                </c:pt>
                <c:pt idx="136">
                  <c:v>-22.909711286089237</c:v>
                </c:pt>
                <c:pt idx="137">
                  <c:v>-23.073753280839895</c:v>
                </c:pt>
                <c:pt idx="138">
                  <c:v>-23.237795275590553</c:v>
                </c:pt>
                <c:pt idx="139">
                  <c:v>-23.401837270341208</c:v>
                </c:pt>
                <c:pt idx="140">
                  <c:v>-23.565879265091862</c:v>
                </c:pt>
                <c:pt idx="141">
                  <c:v>-23.72992125984252</c:v>
                </c:pt>
                <c:pt idx="142">
                  <c:v>-23.893963254593174</c:v>
                </c:pt>
                <c:pt idx="143">
                  <c:v>-24.058005249343832</c:v>
                </c:pt>
                <c:pt idx="144">
                  <c:v>-24.22204724409449</c:v>
                </c:pt>
                <c:pt idx="145">
                  <c:v>-24.386089238845145</c:v>
                </c:pt>
                <c:pt idx="146">
                  <c:v>-24.550131233595799</c:v>
                </c:pt>
                <c:pt idx="147">
                  <c:v>-24.714173228346457</c:v>
                </c:pt>
                <c:pt idx="148">
                  <c:v>-24.878215223097115</c:v>
                </c:pt>
                <c:pt idx="149">
                  <c:v>-25.042257217847769</c:v>
                </c:pt>
                <c:pt idx="150">
                  <c:v>-25.206299212598424</c:v>
                </c:pt>
                <c:pt idx="151">
                  <c:v>-25.370341207349082</c:v>
                </c:pt>
                <c:pt idx="152">
                  <c:v>-25.534383202099736</c:v>
                </c:pt>
                <c:pt idx="153">
                  <c:v>-25.698425196850394</c:v>
                </c:pt>
                <c:pt idx="154">
                  <c:v>-25.862467191601052</c:v>
                </c:pt>
                <c:pt idx="155">
                  <c:v>-26.026509186351706</c:v>
                </c:pt>
                <c:pt idx="156">
                  <c:v>-26.190551181102361</c:v>
                </c:pt>
                <c:pt idx="157">
                  <c:v>-26.354593175853019</c:v>
                </c:pt>
                <c:pt idx="158">
                  <c:v>-26.518635170603677</c:v>
                </c:pt>
                <c:pt idx="159">
                  <c:v>-26.682677165354331</c:v>
                </c:pt>
                <c:pt idx="160">
                  <c:v>-26.846719160104985</c:v>
                </c:pt>
                <c:pt idx="161">
                  <c:v>-27.010761154855647</c:v>
                </c:pt>
                <c:pt idx="162">
                  <c:v>-27.174803149606298</c:v>
                </c:pt>
                <c:pt idx="163">
                  <c:v>-27.338845144356956</c:v>
                </c:pt>
                <c:pt idx="164">
                  <c:v>-27.50288713910761</c:v>
                </c:pt>
                <c:pt idx="165">
                  <c:v>-27.666929133858268</c:v>
                </c:pt>
                <c:pt idx="166">
                  <c:v>-27.830971128608926</c:v>
                </c:pt>
                <c:pt idx="167">
                  <c:v>-27.99501312335958</c:v>
                </c:pt>
                <c:pt idx="168">
                  <c:v>-28.159055118110238</c:v>
                </c:pt>
                <c:pt idx="169">
                  <c:v>-28.323097112860889</c:v>
                </c:pt>
                <c:pt idx="170">
                  <c:v>-28.487139107611547</c:v>
                </c:pt>
                <c:pt idx="171">
                  <c:v>-28.651181102362209</c:v>
                </c:pt>
                <c:pt idx="172">
                  <c:v>-28.81522309711286</c:v>
                </c:pt>
                <c:pt idx="173">
                  <c:v>-28.979265091863518</c:v>
                </c:pt>
                <c:pt idx="174">
                  <c:v>-29.143307086614172</c:v>
                </c:pt>
                <c:pt idx="175">
                  <c:v>-29.30734908136483</c:v>
                </c:pt>
                <c:pt idx="176">
                  <c:v>-29.471391076115488</c:v>
                </c:pt>
                <c:pt idx="177">
                  <c:v>-29.635433070866142</c:v>
                </c:pt>
                <c:pt idx="178">
                  <c:v>-29.7994750656168</c:v>
                </c:pt>
                <c:pt idx="179">
                  <c:v>-29.963517060367451</c:v>
                </c:pt>
                <c:pt idx="180">
                  <c:v>-30.127559055118109</c:v>
                </c:pt>
                <c:pt idx="181">
                  <c:v>-30.291601049868767</c:v>
                </c:pt>
                <c:pt idx="182">
                  <c:v>-30.455643044619421</c:v>
                </c:pt>
                <c:pt idx="183">
                  <c:v>-30.619685039370079</c:v>
                </c:pt>
                <c:pt idx="184">
                  <c:v>-30.783727034120734</c:v>
                </c:pt>
                <c:pt idx="185">
                  <c:v>-30.947769028871392</c:v>
                </c:pt>
                <c:pt idx="186">
                  <c:v>-31.11181102362205</c:v>
                </c:pt>
                <c:pt idx="187">
                  <c:v>-31.2758530183727</c:v>
                </c:pt>
                <c:pt idx="188">
                  <c:v>-31.439895013123362</c:v>
                </c:pt>
                <c:pt idx="189">
                  <c:v>-31.603937007874013</c:v>
                </c:pt>
                <c:pt idx="190">
                  <c:v>-31.767979002624671</c:v>
                </c:pt>
                <c:pt idx="191">
                  <c:v>-31.932020997375329</c:v>
                </c:pt>
                <c:pt idx="192">
                  <c:v>-32.096062992125979</c:v>
                </c:pt>
                <c:pt idx="193">
                  <c:v>-32.260104986876641</c:v>
                </c:pt>
                <c:pt idx="194">
                  <c:v>-32.424146981627295</c:v>
                </c:pt>
                <c:pt idx="195">
                  <c:v>-32.58818897637795</c:v>
                </c:pt>
                <c:pt idx="196">
                  <c:v>-32.752230971128611</c:v>
                </c:pt>
                <c:pt idx="197">
                  <c:v>-32.916272965879266</c:v>
                </c:pt>
                <c:pt idx="198">
                  <c:v>-33.08031496062992</c:v>
                </c:pt>
                <c:pt idx="199">
                  <c:v>-33.244356955380574</c:v>
                </c:pt>
                <c:pt idx="200">
                  <c:v>-33.408398950131236</c:v>
                </c:pt>
                <c:pt idx="201">
                  <c:v>-33.57244094488189</c:v>
                </c:pt>
                <c:pt idx="202">
                  <c:v>-33.736482939632545</c:v>
                </c:pt>
                <c:pt idx="203">
                  <c:v>-33.900524934383206</c:v>
                </c:pt>
                <c:pt idx="204">
                  <c:v>-34.064566929133854</c:v>
                </c:pt>
                <c:pt idx="205">
                  <c:v>-34.228608923884515</c:v>
                </c:pt>
                <c:pt idx="206">
                  <c:v>-34.392650918635169</c:v>
                </c:pt>
                <c:pt idx="207">
                  <c:v>-34.556692913385824</c:v>
                </c:pt>
                <c:pt idx="208">
                  <c:v>-34.720734908136485</c:v>
                </c:pt>
                <c:pt idx="209">
                  <c:v>-34.88477690288714</c:v>
                </c:pt>
                <c:pt idx="210">
                  <c:v>-35.048818897637794</c:v>
                </c:pt>
                <c:pt idx="211">
                  <c:v>-35.212860892388456</c:v>
                </c:pt>
                <c:pt idx="212">
                  <c:v>-35.376902887139103</c:v>
                </c:pt>
                <c:pt idx="213">
                  <c:v>-35.540944881889764</c:v>
                </c:pt>
                <c:pt idx="214">
                  <c:v>-35.704986876640419</c:v>
                </c:pt>
                <c:pt idx="215">
                  <c:v>-35.869028871391073</c:v>
                </c:pt>
                <c:pt idx="216">
                  <c:v>-36.033070866141735</c:v>
                </c:pt>
                <c:pt idx="217">
                  <c:v>-36.197112860892389</c:v>
                </c:pt>
                <c:pt idx="218">
                  <c:v>-36.361154855643044</c:v>
                </c:pt>
                <c:pt idx="219">
                  <c:v>-36.525196850393698</c:v>
                </c:pt>
                <c:pt idx="220">
                  <c:v>-36.689238845144359</c:v>
                </c:pt>
                <c:pt idx="221">
                  <c:v>-36.853280839895014</c:v>
                </c:pt>
                <c:pt idx="222">
                  <c:v>-37.017322834645668</c:v>
                </c:pt>
                <c:pt idx="223">
                  <c:v>-37.18136482939633</c:v>
                </c:pt>
                <c:pt idx="224">
                  <c:v>-37.345406824146977</c:v>
                </c:pt>
                <c:pt idx="225">
                  <c:v>-37.509448818897638</c:v>
                </c:pt>
                <c:pt idx="226">
                  <c:v>-37.673490813648293</c:v>
                </c:pt>
                <c:pt idx="227">
                  <c:v>-37.837532808398947</c:v>
                </c:pt>
                <c:pt idx="228">
                  <c:v>-38.001574803149609</c:v>
                </c:pt>
                <c:pt idx="229">
                  <c:v>-38.165616797900263</c:v>
                </c:pt>
                <c:pt idx="230">
                  <c:v>-38.329658792650918</c:v>
                </c:pt>
                <c:pt idx="231">
                  <c:v>-38.493700787401579</c:v>
                </c:pt>
                <c:pt idx="232">
                  <c:v>-38.657742782152226</c:v>
                </c:pt>
                <c:pt idx="233">
                  <c:v>-38.821784776902888</c:v>
                </c:pt>
                <c:pt idx="234">
                  <c:v>-38.985826771653542</c:v>
                </c:pt>
                <c:pt idx="235">
                  <c:v>-39.149868766404197</c:v>
                </c:pt>
                <c:pt idx="236">
                  <c:v>-39.313910761154858</c:v>
                </c:pt>
                <c:pt idx="237">
                  <c:v>-39.477952755905513</c:v>
                </c:pt>
                <c:pt idx="238">
                  <c:v>-39.641994750656167</c:v>
                </c:pt>
                <c:pt idx="239">
                  <c:v>-39.806036745406821</c:v>
                </c:pt>
                <c:pt idx="240">
                  <c:v>-39.970078740157483</c:v>
                </c:pt>
                <c:pt idx="241">
                  <c:v>-40.134120734908137</c:v>
                </c:pt>
                <c:pt idx="242">
                  <c:v>-40.298162729658792</c:v>
                </c:pt>
                <c:pt idx="243">
                  <c:v>-40.462204724409446</c:v>
                </c:pt>
                <c:pt idx="244">
                  <c:v>-40.6262467191601</c:v>
                </c:pt>
                <c:pt idx="245">
                  <c:v>-40.790288713910762</c:v>
                </c:pt>
                <c:pt idx="246">
                  <c:v>-40.954330708661416</c:v>
                </c:pt>
                <c:pt idx="247">
                  <c:v>-41.118372703412071</c:v>
                </c:pt>
                <c:pt idx="248">
                  <c:v>-41.282414698162732</c:v>
                </c:pt>
                <c:pt idx="249">
                  <c:v>-41.44645669291338</c:v>
                </c:pt>
                <c:pt idx="250">
                  <c:v>-41.610498687664041</c:v>
                </c:pt>
                <c:pt idx="251">
                  <c:v>-41.774540682414703</c:v>
                </c:pt>
                <c:pt idx="252">
                  <c:v>-41.93858267716535</c:v>
                </c:pt>
                <c:pt idx="253">
                  <c:v>-42.102624671916011</c:v>
                </c:pt>
                <c:pt idx="254">
                  <c:v>-42.266666666666666</c:v>
                </c:pt>
                <c:pt idx="255">
                  <c:v>-42.43070866141732</c:v>
                </c:pt>
                <c:pt idx="256">
                  <c:v>-42.594750656167982</c:v>
                </c:pt>
                <c:pt idx="257">
                  <c:v>-42.758792650918636</c:v>
                </c:pt>
                <c:pt idx="258">
                  <c:v>-42.92283464566929</c:v>
                </c:pt>
                <c:pt idx="259">
                  <c:v>-43.086876640419945</c:v>
                </c:pt>
                <c:pt idx="260">
                  <c:v>-43.250918635170606</c:v>
                </c:pt>
                <c:pt idx="261">
                  <c:v>-43.414960629921261</c:v>
                </c:pt>
                <c:pt idx="262">
                  <c:v>-43.579002624671915</c:v>
                </c:pt>
                <c:pt idx="263">
                  <c:v>-43.743044619422569</c:v>
                </c:pt>
                <c:pt idx="264">
                  <c:v>-43.907086614173224</c:v>
                </c:pt>
                <c:pt idx="265">
                  <c:v>-44.071128608923885</c:v>
                </c:pt>
                <c:pt idx="266">
                  <c:v>-44.23517060367454</c:v>
                </c:pt>
                <c:pt idx="267">
                  <c:v>-44.399212598425194</c:v>
                </c:pt>
                <c:pt idx="268">
                  <c:v>-44.563254593175856</c:v>
                </c:pt>
                <c:pt idx="269">
                  <c:v>-44.727296587926503</c:v>
                </c:pt>
                <c:pt idx="270">
                  <c:v>-44.891338582677164</c:v>
                </c:pt>
                <c:pt idx="271">
                  <c:v>-45.055380577427826</c:v>
                </c:pt>
                <c:pt idx="272">
                  <c:v>-45.219422572178473</c:v>
                </c:pt>
                <c:pt idx="273">
                  <c:v>-45.383464566929135</c:v>
                </c:pt>
                <c:pt idx="274">
                  <c:v>-45.547506561679789</c:v>
                </c:pt>
                <c:pt idx="275">
                  <c:v>-45.711548556430444</c:v>
                </c:pt>
                <c:pt idx="276">
                  <c:v>-45.875590551181105</c:v>
                </c:pt>
                <c:pt idx="277">
                  <c:v>-46.039632545931759</c:v>
                </c:pt>
                <c:pt idx="278">
                  <c:v>-46.203674540682414</c:v>
                </c:pt>
                <c:pt idx="279">
                  <c:v>-46.367716535433068</c:v>
                </c:pt>
                <c:pt idx="280">
                  <c:v>-46.531758530183723</c:v>
                </c:pt>
                <c:pt idx="281">
                  <c:v>-46.695800524934384</c:v>
                </c:pt>
                <c:pt idx="282">
                  <c:v>-46.859842519685039</c:v>
                </c:pt>
                <c:pt idx="283">
                  <c:v>-47.023884514435693</c:v>
                </c:pt>
                <c:pt idx="284">
                  <c:v>-47.187926509186347</c:v>
                </c:pt>
                <c:pt idx="285">
                  <c:v>-47.351968503937009</c:v>
                </c:pt>
                <c:pt idx="286">
                  <c:v>-47.516010498687663</c:v>
                </c:pt>
                <c:pt idx="287">
                  <c:v>-47.680052493438318</c:v>
                </c:pt>
                <c:pt idx="288">
                  <c:v>-47.844094488188979</c:v>
                </c:pt>
                <c:pt idx="289">
                  <c:v>-48.008136482939626</c:v>
                </c:pt>
                <c:pt idx="290">
                  <c:v>-48.172178477690288</c:v>
                </c:pt>
                <c:pt idx="291">
                  <c:v>-48.336220472440949</c:v>
                </c:pt>
                <c:pt idx="292">
                  <c:v>-48.500262467191597</c:v>
                </c:pt>
                <c:pt idx="293">
                  <c:v>-48.664304461942258</c:v>
                </c:pt>
                <c:pt idx="294">
                  <c:v>-48.828346456692913</c:v>
                </c:pt>
                <c:pt idx="295">
                  <c:v>-48.992388451443567</c:v>
                </c:pt>
                <c:pt idx="296">
                  <c:v>-49.156430446194229</c:v>
                </c:pt>
                <c:pt idx="297">
                  <c:v>-49.320472440944883</c:v>
                </c:pt>
                <c:pt idx="298">
                  <c:v>-49.484514435695537</c:v>
                </c:pt>
                <c:pt idx="299">
                  <c:v>-49.648556430446192</c:v>
                </c:pt>
                <c:pt idx="300">
                  <c:v>-49.812598425196846</c:v>
                </c:pt>
                <c:pt idx="301">
                  <c:v>-49.976640419947508</c:v>
                </c:pt>
                <c:pt idx="302">
                  <c:v>-50.140682414698162</c:v>
                </c:pt>
                <c:pt idx="303">
                  <c:v>-50.304724409448816</c:v>
                </c:pt>
                <c:pt idx="304">
                  <c:v>-50.468766404199471</c:v>
                </c:pt>
                <c:pt idx="305">
                  <c:v>-50.632808398950132</c:v>
                </c:pt>
                <c:pt idx="306">
                  <c:v>-50.796850393700787</c:v>
                </c:pt>
                <c:pt idx="307">
                  <c:v>-50.960892388451441</c:v>
                </c:pt>
                <c:pt idx="308">
                  <c:v>-51.124934383202103</c:v>
                </c:pt>
                <c:pt idx="309">
                  <c:v>-51.28897637795275</c:v>
                </c:pt>
                <c:pt idx="310">
                  <c:v>-51.453018372703411</c:v>
                </c:pt>
                <c:pt idx="311">
                  <c:v>-51.617060367454073</c:v>
                </c:pt>
                <c:pt idx="312">
                  <c:v>-51.78110236220472</c:v>
                </c:pt>
                <c:pt idx="313">
                  <c:v>-51.945144356955382</c:v>
                </c:pt>
                <c:pt idx="314">
                  <c:v>-52.109186351706036</c:v>
                </c:pt>
                <c:pt idx="315">
                  <c:v>-52.27322834645669</c:v>
                </c:pt>
                <c:pt idx="316">
                  <c:v>-52.437270341207352</c:v>
                </c:pt>
                <c:pt idx="317">
                  <c:v>-52.601312335958006</c:v>
                </c:pt>
                <c:pt idx="318">
                  <c:v>-52.765354330708661</c:v>
                </c:pt>
                <c:pt idx="319">
                  <c:v>-52.929396325459315</c:v>
                </c:pt>
                <c:pt idx="320">
                  <c:v>-53.09343832020997</c:v>
                </c:pt>
                <c:pt idx="321">
                  <c:v>-53.257480314960631</c:v>
                </c:pt>
                <c:pt idx="322">
                  <c:v>-53.421522309711293</c:v>
                </c:pt>
                <c:pt idx="323">
                  <c:v>-53.58556430446194</c:v>
                </c:pt>
                <c:pt idx="324">
                  <c:v>-53.749606299212594</c:v>
                </c:pt>
                <c:pt idx="325">
                  <c:v>-53.913648293963256</c:v>
                </c:pt>
                <c:pt idx="326">
                  <c:v>-54.07769028871391</c:v>
                </c:pt>
                <c:pt idx="327">
                  <c:v>-54.241732283464572</c:v>
                </c:pt>
                <c:pt idx="328">
                  <c:v>-54.405774278215219</c:v>
                </c:pt>
                <c:pt idx="329">
                  <c:v>-54.569816272965873</c:v>
                </c:pt>
                <c:pt idx="330">
                  <c:v>-54.733858267716535</c:v>
                </c:pt>
                <c:pt idx="331">
                  <c:v>-54.897900262467189</c:v>
                </c:pt>
                <c:pt idx="332">
                  <c:v>-55.061942257217851</c:v>
                </c:pt>
                <c:pt idx="333">
                  <c:v>-55.225984251968498</c:v>
                </c:pt>
                <c:pt idx="334">
                  <c:v>-55.39002624671916</c:v>
                </c:pt>
                <c:pt idx="335">
                  <c:v>-55.554068241469814</c:v>
                </c:pt>
                <c:pt idx="336">
                  <c:v>-55.718110236220475</c:v>
                </c:pt>
                <c:pt idx="337">
                  <c:v>-55.88215223097113</c:v>
                </c:pt>
                <c:pt idx="338">
                  <c:v>-56.046194225721777</c:v>
                </c:pt>
                <c:pt idx="339">
                  <c:v>-56.210236220472439</c:v>
                </c:pt>
                <c:pt idx="340">
                  <c:v>-56.374278215223093</c:v>
                </c:pt>
                <c:pt idx="341">
                  <c:v>-56.538320209973755</c:v>
                </c:pt>
                <c:pt idx="342">
                  <c:v>-56.702362204724416</c:v>
                </c:pt>
                <c:pt idx="343">
                  <c:v>-56.866404199475056</c:v>
                </c:pt>
                <c:pt idx="344">
                  <c:v>-57.030446194225718</c:v>
                </c:pt>
                <c:pt idx="345">
                  <c:v>-57.194488188976379</c:v>
                </c:pt>
                <c:pt idx="346">
                  <c:v>-57.358530183727034</c:v>
                </c:pt>
                <c:pt idx="347">
                  <c:v>-57.522572178477695</c:v>
                </c:pt>
                <c:pt idx="348">
                  <c:v>-57.686614173228342</c:v>
                </c:pt>
                <c:pt idx="349">
                  <c:v>-57.850656167978997</c:v>
                </c:pt>
                <c:pt idx="350">
                  <c:v>-58.014698162729658</c:v>
                </c:pt>
                <c:pt idx="351">
                  <c:v>-58.178740157480313</c:v>
                </c:pt>
                <c:pt idx="352">
                  <c:v>-58.342782152230974</c:v>
                </c:pt>
                <c:pt idx="353">
                  <c:v>-58.506824146981621</c:v>
                </c:pt>
                <c:pt idx="354">
                  <c:v>-58.670866141732283</c:v>
                </c:pt>
                <c:pt idx="355">
                  <c:v>-58.834908136482937</c:v>
                </c:pt>
                <c:pt idx="356">
                  <c:v>-58.998950131233599</c:v>
                </c:pt>
                <c:pt idx="357">
                  <c:v>-59.162992125984253</c:v>
                </c:pt>
                <c:pt idx="358">
                  <c:v>-59.327034120734901</c:v>
                </c:pt>
                <c:pt idx="359">
                  <c:v>-59.491076115485562</c:v>
                </c:pt>
                <c:pt idx="360">
                  <c:v>-59.655118110236216</c:v>
                </c:pt>
                <c:pt idx="361">
                  <c:v>-59.819160104986878</c:v>
                </c:pt>
                <c:pt idx="362">
                  <c:v>-59.983202099737532</c:v>
                </c:pt>
                <c:pt idx="363">
                  <c:v>-60.14724409448818</c:v>
                </c:pt>
                <c:pt idx="364">
                  <c:v>-60.311286089238841</c:v>
                </c:pt>
                <c:pt idx="365">
                  <c:v>-60.475328083989503</c:v>
                </c:pt>
                <c:pt idx="366">
                  <c:v>-60.639370078740157</c:v>
                </c:pt>
                <c:pt idx="367">
                  <c:v>-60.803412073490819</c:v>
                </c:pt>
                <c:pt idx="368">
                  <c:v>-60.967454068241466</c:v>
                </c:pt>
                <c:pt idx="369">
                  <c:v>-61.13149606299212</c:v>
                </c:pt>
                <c:pt idx="370">
                  <c:v>-61.295538057742782</c:v>
                </c:pt>
                <c:pt idx="371">
                  <c:v>-61.459580052493436</c:v>
                </c:pt>
                <c:pt idx="372">
                  <c:v>-61.623622047244098</c:v>
                </c:pt>
                <c:pt idx="373">
                  <c:v>-61.787664041994745</c:v>
                </c:pt>
                <c:pt idx="374">
                  <c:v>-61.951706036745399</c:v>
                </c:pt>
                <c:pt idx="375">
                  <c:v>-62.115748031496061</c:v>
                </c:pt>
                <c:pt idx="376">
                  <c:v>-62.279790026246722</c:v>
                </c:pt>
                <c:pt idx="377">
                  <c:v>-62.443832020997377</c:v>
                </c:pt>
                <c:pt idx="378">
                  <c:v>-62.607874015748024</c:v>
                </c:pt>
                <c:pt idx="379">
                  <c:v>-62.771916010498686</c:v>
                </c:pt>
                <c:pt idx="380">
                  <c:v>-62.93595800524934</c:v>
                </c:pt>
                <c:pt idx="381">
                  <c:v>-63.1</c:v>
                </c:pt>
                <c:pt idx="382">
                  <c:v>-63.264041994750656</c:v>
                </c:pt>
                <c:pt idx="383">
                  <c:v>-63.428083989501303</c:v>
                </c:pt>
                <c:pt idx="384">
                  <c:v>-63.592125984251965</c:v>
                </c:pt>
                <c:pt idx="385">
                  <c:v>-63.756167979002626</c:v>
                </c:pt>
                <c:pt idx="386">
                  <c:v>-63.920209973753281</c:v>
                </c:pt>
                <c:pt idx="387">
                  <c:v>-64.084251968503935</c:v>
                </c:pt>
                <c:pt idx="388">
                  <c:v>-64.248293963254582</c:v>
                </c:pt>
                <c:pt idx="389">
                  <c:v>-64.412335958005244</c:v>
                </c:pt>
                <c:pt idx="390">
                  <c:v>-64.576377952755905</c:v>
                </c:pt>
                <c:pt idx="391">
                  <c:v>-64.740419947506552</c:v>
                </c:pt>
                <c:pt idx="392">
                  <c:v>-64.904461942257214</c:v>
                </c:pt>
                <c:pt idx="393">
                  <c:v>-65.068503937007861</c:v>
                </c:pt>
                <c:pt idx="394">
                  <c:v>-65.232545931758523</c:v>
                </c:pt>
                <c:pt idx="395">
                  <c:v>-65.396587926509184</c:v>
                </c:pt>
                <c:pt idx="396">
                  <c:v>-65.560629921259832</c:v>
                </c:pt>
                <c:pt idx="397">
                  <c:v>-65.724671916010493</c:v>
                </c:pt>
                <c:pt idx="398">
                  <c:v>-65.88871391076114</c:v>
                </c:pt>
                <c:pt idx="399">
                  <c:v>-66.052755905511802</c:v>
                </c:pt>
                <c:pt idx="400">
                  <c:v>-66.216797900262463</c:v>
                </c:pt>
                <c:pt idx="401">
                  <c:v>-66.380839895013111</c:v>
                </c:pt>
                <c:pt idx="402">
                  <c:v>-66.544881889763772</c:v>
                </c:pt>
                <c:pt idx="403">
                  <c:v>-66.708923884514419</c:v>
                </c:pt>
                <c:pt idx="404">
                  <c:v>-66.872965879265081</c:v>
                </c:pt>
                <c:pt idx="405">
                  <c:v>-67.037007874015742</c:v>
                </c:pt>
                <c:pt idx="406">
                  <c:v>-67.201049868766404</c:v>
                </c:pt>
                <c:pt idx="407">
                  <c:v>-67.365091863517051</c:v>
                </c:pt>
                <c:pt idx="408">
                  <c:v>-67.529133858267699</c:v>
                </c:pt>
                <c:pt idx="409">
                  <c:v>-67.69317585301836</c:v>
                </c:pt>
                <c:pt idx="410">
                  <c:v>-67.857217847769022</c:v>
                </c:pt>
                <c:pt idx="411">
                  <c:v>-68.021259842519683</c:v>
                </c:pt>
                <c:pt idx="412">
                  <c:v>-68.18530183727033</c:v>
                </c:pt>
                <c:pt idx="413">
                  <c:v>-68.349343832020978</c:v>
                </c:pt>
                <c:pt idx="414">
                  <c:v>-68.513385826771639</c:v>
                </c:pt>
                <c:pt idx="415">
                  <c:v>-68.677427821522301</c:v>
                </c:pt>
                <c:pt idx="416">
                  <c:v>-68.841469816272962</c:v>
                </c:pt>
                <c:pt idx="417">
                  <c:v>-69.005511811023624</c:v>
                </c:pt>
                <c:pt idx="418">
                  <c:v>-69.169553805774271</c:v>
                </c:pt>
                <c:pt idx="419">
                  <c:v>-69.333595800524918</c:v>
                </c:pt>
                <c:pt idx="420">
                  <c:v>-69.49763779527558</c:v>
                </c:pt>
                <c:pt idx="421">
                  <c:v>-69.661679790026241</c:v>
                </c:pt>
                <c:pt idx="422">
                  <c:v>-69.825721784776903</c:v>
                </c:pt>
                <c:pt idx="423">
                  <c:v>-69.98976377952755</c:v>
                </c:pt>
                <c:pt idx="424">
                  <c:v>-70.153805774278197</c:v>
                </c:pt>
                <c:pt idx="425">
                  <c:v>-70.317847769028859</c:v>
                </c:pt>
                <c:pt idx="426">
                  <c:v>-70.48188976377952</c:v>
                </c:pt>
                <c:pt idx="427">
                  <c:v>-70.645931758530182</c:v>
                </c:pt>
                <c:pt idx="428">
                  <c:v>-70.809973753280829</c:v>
                </c:pt>
                <c:pt idx="429">
                  <c:v>-70.974015748031491</c:v>
                </c:pt>
                <c:pt idx="430">
                  <c:v>-71.138057742782138</c:v>
                </c:pt>
                <c:pt idx="431">
                  <c:v>-71.302099737532799</c:v>
                </c:pt>
                <c:pt idx="432">
                  <c:v>-71.466141732283461</c:v>
                </c:pt>
                <c:pt idx="433">
                  <c:v>-71.630183727034108</c:v>
                </c:pt>
                <c:pt idx="434">
                  <c:v>-71.79422572178477</c:v>
                </c:pt>
                <c:pt idx="435">
                  <c:v>-71.958267716535417</c:v>
                </c:pt>
                <c:pt idx="436">
                  <c:v>-72.122309711286078</c:v>
                </c:pt>
                <c:pt idx="437">
                  <c:v>-72.28635170603674</c:v>
                </c:pt>
                <c:pt idx="438">
                  <c:v>-72.450393700787387</c:v>
                </c:pt>
                <c:pt idx="439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44-4758-8352-E429AECE57BB}"/>
            </c:ext>
          </c:extLst>
        </c:ser>
        <c:ser>
          <c:idx val="7"/>
          <c:order val="1"/>
          <c:tx>
            <c:strRef>
              <c:f>'017C'!$BM$11</c:f>
              <c:strCache>
                <c:ptCount val="1"/>
                <c:pt idx="0">
                  <c:v>I_c</c:v>
                </c:pt>
              </c:strCache>
            </c:strRef>
          </c:tx>
          <c:spPr>
            <a:ln w="158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'017C'!$BM$14:$BM$932</c:f>
              <c:numCache>
                <c:formatCode>0.0</c:formatCode>
                <c:ptCount val="919"/>
                <c:pt idx="0">
                  <c:v>2.6523814254656117</c:v>
                </c:pt>
                <c:pt idx="1">
                  <c:v>2.6134799496116012</c:v>
                </c:pt>
                <c:pt idx="2">
                  <c:v>2.6409281290770403</c:v>
                </c:pt>
                <c:pt idx="3">
                  <c:v>2.6066372690552888</c:v>
                </c:pt>
                <c:pt idx="4">
                  <c:v>2.7127459766918918</c:v>
                </c:pt>
                <c:pt idx="5">
                  <c:v>2.7716198563610512</c:v>
                </c:pt>
                <c:pt idx="6">
                  <c:v>2.7616287867271865</c:v>
                </c:pt>
                <c:pt idx="7">
                  <c:v>2.6741698292302605</c:v>
                </c:pt>
                <c:pt idx="8">
                  <c:v>2.7809549224393368</c:v>
                </c:pt>
                <c:pt idx="9">
                  <c:v>2.9117992265783825</c:v>
                </c:pt>
                <c:pt idx="10">
                  <c:v>3.0061773846491699</c:v>
                </c:pt>
                <c:pt idx="11">
                  <c:v>3.2010825760769417</c:v>
                </c:pt>
                <c:pt idx="12">
                  <c:v>3.6285662549664672</c:v>
                </c:pt>
                <c:pt idx="13">
                  <c:v>2.3632029194070423</c:v>
                </c:pt>
                <c:pt idx="14">
                  <c:v>2.8585235826953901</c:v>
                </c:pt>
                <c:pt idx="15">
                  <c:v>3.0458538732040905</c:v>
                </c:pt>
                <c:pt idx="16">
                  <c:v>3.0179311749005664</c:v>
                </c:pt>
                <c:pt idx="17">
                  <c:v>3.2352636362263252</c:v>
                </c:pt>
                <c:pt idx="18">
                  <c:v>3.2483280236780807</c:v>
                </c:pt>
                <c:pt idx="19">
                  <c:v>3.1290713240382804</c:v>
                </c:pt>
                <c:pt idx="20">
                  <c:v>4.0702113160285993</c:v>
                </c:pt>
                <c:pt idx="21">
                  <c:v>2.8292633028516097</c:v>
                </c:pt>
                <c:pt idx="22">
                  <c:v>3.0034417707549426</c:v>
                </c:pt>
                <c:pt idx="23">
                  <c:v>2.9853313709233555</c:v>
                </c:pt>
                <c:pt idx="24">
                  <c:v>3.0124420401532195</c:v>
                </c:pt>
                <c:pt idx="25">
                  <c:v>3.1853295412241089</c:v>
                </c:pt>
                <c:pt idx="26">
                  <c:v>3.2378466305708193</c:v>
                </c:pt>
                <c:pt idx="27">
                  <c:v>3.189520370817664</c:v>
                </c:pt>
                <c:pt idx="28">
                  <c:v>3.1883590353469962</c:v>
                </c:pt>
                <c:pt idx="29">
                  <c:v>3.3284240309505608</c:v>
                </c:pt>
                <c:pt idx="30">
                  <c:v>3.1637493081859138</c:v>
                </c:pt>
                <c:pt idx="31">
                  <c:v>3.1275905505427386</c:v>
                </c:pt>
                <c:pt idx="32">
                  <c:v>3.2480162246147155</c:v>
                </c:pt>
                <c:pt idx="33">
                  <c:v>2.9454897033952414</c:v>
                </c:pt>
                <c:pt idx="34">
                  <c:v>2.7719557148513925</c:v>
                </c:pt>
                <c:pt idx="35">
                  <c:v>2.978422191845997</c:v>
                </c:pt>
                <c:pt idx="36">
                  <c:v>2.5981630980286994</c:v>
                </c:pt>
                <c:pt idx="37">
                  <c:v>2.8121023700905687</c:v>
                </c:pt>
                <c:pt idx="38">
                  <c:v>3.1043019464257622</c:v>
                </c:pt>
                <c:pt idx="39">
                  <c:v>3.3707095785379759</c:v>
                </c:pt>
                <c:pt idx="40">
                  <c:v>3.3543683786321679</c:v>
                </c:pt>
                <c:pt idx="41">
                  <c:v>3.3108059885141108</c:v>
                </c:pt>
                <c:pt idx="42">
                  <c:v>3.3271186621546964</c:v>
                </c:pt>
                <c:pt idx="43">
                  <c:v>3.3631407748324573</c:v>
                </c:pt>
                <c:pt idx="44">
                  <c:v>2.9762848556281312</c:v>
                </c:pt>
                <c:pt idx="45">
                  <c:v>3.2559109870410814</c:v>
                </c:pt>
                <c:pt idx="46">
                  <c:v>3.1831699266681857</c:v>
                </c:pt>
                <c:pt idx="47">
                  <c:v>3.1785396238791144</c:v>
                </c:pt>
                <c:pt idx="48">
                  <c:v>3.2268909087785347</c:v>
                </c:pt>
                <c:pt idx="49">
                  <c:v>3.2230874880135798</c:v>
                </c:pt>
                <c:pt idx="50">
                  <c:v>3.3107416566641108</c:v>
                </c:pt>
                <c:pt idx="51">
                  <c:v>3.3162668338776071</c:v>
                </c:pt>
                <c:pt idx="52">
                  <c:v>3.2781328889460024</c:v>
                </c:pt>
                <c:pt idx="53">
                  <c:v>3.2241045125069774</c:v>
                </c:pt>
                <c:pt idx="54">
                  <c:v>3.2924844333384131</c:v>
                </c:pt>
                <c:pt idx="55">
                  <c:v>3.3622292671499809</c:v>
                </c:pt>
                <c:pt idx="56">
                  <c:v>3.3820022898230806</c:v>
                </c:pt>
                <c:pt idx="57">
                  <c:v>3.4081167628487532</c:v>
                </c:pt>
                <c:pt idx="58">
                  <c:v>3.4403321909304103</c:v>
                </c:pt>
                <c:pt idx="59">
                  <c:v>3.4251229229711764</c:v>
                </c:pt>
                <c:pt idx="60">
                  <c:v>3.3578700629370162</c:v>
                </c:pt>
                <c:pt idx="61">
                  <c:v>3.3452633743423754</c:v>
                </c:pt>
                <c:pt idx="62">
                  <c:v>3.3340481523997676</c:v>
                </c:pt>
                <c:pt idx="63">
                  <c:v>3.2842112294690153</c:v>
                </c:pt>
                <c:pt idx="64">
                  <c:v>3.3256832508027969</c:v>
                </c:pt>
                <c:pt idx="65">
                  <c:v>3.3408888206471947</c:v>
                </c:pt>
                <c:pt idx="66">
                  <c:v>3.3944061034272566</c:v>
                </c:pt>
                <c:pt idx="67">
                  <c:v>3.3596614195819421</c:v>
                </c:pt>
                <c:pt idx="68">
                  <c:v>3.3130513199508393</c:v>
                </c:pt>
                <c:pt idx="69">
                  <c:v>3.2826158796634166</c:v>
                </c:pt>
                <c:pt idx="70">
                  <c:v>3.3630508868839288</c:v>
                </c:pt>
                <c:pt idx="71">
                  <c:v>3.3050990860117055</c:v>
                </c:pt>
                <c:pt idx="72">
                  <c:v>3.2623895315788651</c:v>
                </c:pt>
                <c:pt idx="73">
                  <c:v>3.2918366711072777</c:v>
                </c:pt>
                <c:pt idx="74">
                  <c:v>2.7710106502441536</c:v>
                </c:pt>
                <c:pt idx="75">
                  <c:v>2.2831754558200803</c:v>
                </c:pt>
                <c:pt idx="76">
                  <c:v>2.1691993121312452</c:v>
                </c:pt>
                <c:pt idx="77">
                  <c:v>2.5125927273935091</c:v>
                </c:pt>
                <c:pt idx="78">
                  <c:v>2.5670566098496739</c:v>
                </c:pt>
                <c:pt idx="79">
                  <c:v>2.491511646243044</c:v>
                </c:pt>
                <c:pt idx="80">
                  <c:v>2.7105075030708936</c:v>
                </c:pt>
                <c:pt idx="81">
                  <c:v>3.1530614326221307</c:v>
                </c:pt>
                <c:pt idx="82">
                  <c:v>2.4987561553433486</c:v>
                </c:pt>
                <c:pt idx="83">
                  <c:v>2.9369162846295849</c:v>
                </c:pt>
                <c:pt idx="84">
                  <c:v>2.4841233922481596</c:v>
                </c:pt>
                <c:pt idx="85">
                  <c:v>2.655609939339429</c:v>
                </c:pt>
                <c:pt idx="86">
                  <c:v>2.3789053379105618</c:v>
                </c:pt>
                <c:pt idx="87">
                  <c:v>2.1714217333168064</c:v>
                </c:pt>
                <c:pt idx="88">
                  <c:v>2.0776705263929114</c:v>
                </c:pt>
                <c:pt idx="89">
                  <c:v>2.1944722027452821</c:v>
                </c:pt>
                <c:pt idx="90">
                  <c:v>2.3146594918525882</c:v>
                </c:pt>
                <c:pt idx="91">
                  <c:v>2.2797207408236817</c:v>
                </c:pt>
                <c:pt idx="92">
                  <c:v>2.3023009150899423</c:v>
                </c:pt>
                <c:pt idx="93">
                  <c:v>2.2271445943953245</c:v>
                </c:pt>
                <c:pt idx="94">
                  <c:v>2.0002967593254768</c:v>
                </c:pt>
                <c:pt idx="95">
                  <c:v>1.9962887788676924</c:v>
                </c:pt>
                <c:pt idx="96">
                  <c:v>2.1535063317805005</c:v>
                </c:pt>
                <c:pt idx="97">
                  <c:v>2.2877542174736489</c:v>
                </c:pt>
                <c:pt idx="98">
                  <c:v>2.3047208120733038</c:v>
                </c:pt>
                <c:pt idx="99">
                  <c:v>2.5457559371306302</c:v>
                </c:pt>
                <c:pt idx="100">
                  <c:v>1.726691986742835</c:v>
                </c:pt>
                <c:pt idx="101">
                  <c:v>1.8135631521190214</c:v>
                </c:pt>
                <c:pt idx="102">
                  <c:v>2.1652555169468077</c:v>
                </c:pt>
                <c:pt idx="103">
                  <c:v>2.5473969845543474</c:v>
                </c:pt>
                <c:pt idx="104">
                  <c:v>2.8959887875441983</c:v>
                </c:pt>
                <c:pt idx="105">
                  <c:v>3.0726810668797842</c:v>
                </c:pt>
                <c:pt idx="106">
                  <c:v>2.8400915686778192</c:v>
                </c:pt>
                <c:pt idx="107">
                  <c:v>2.8187222840128605</c:v>
                </c:pt>
                <c:pt idx="108">
                  <c:v>2.8535988904571186</c:v>
                </c:pt>
                <c:pt idx="109">
                  <c:v>2.9062361127146858</c:v>
                </c:pt>
                <c:pt idx="110">
                  <c:v>2.9106911705719214</c:v>
                </c:pt>
                <c:pt idx="111">
                  <c:v>2.9710767973978074</c:v>
                </c:pt>
                <c:pt idx="112">
                  <c:v>2.9489115520466629</c:v>
                </c:pt>
                <c:pt idx="113">
                  <c:v>3.0867566946143921</c:v>
                </c:pt>
                <c:pt idx="114">
                  <c:v>3.0141960812572277</c:v>
                </c:pt>
                <c:pt idx="115">
                  <c:v>3.1103788423612988</c:v>
                </c:pt>
                <c:pt idx="116">
                  <c:v>3.1794778292460903</c:v>
                </c:pt>
                <c:pt idx="117">
                  <c:v>3.1732815897885009</c:v>
                </c:pt>
                <c:pt idx="118">
                  <c:v>3.1844170229165312</c:v>
                </c:pt>
                <c:pt idx="119">
                  <c:v>3.2260561394419747</c:v>
                </c:pt>
                <c:pt idx="120">
                  <c:v>3.1783614696697664</c:v>
                </c:pt>
                <c:pt idx="121">
                  <c:v>3.2594495695297407</c:v>
                </c:pt>
                <c:pt idx="122">
                  <c:v>3.2672248244474633</c:v>
                </c:pt>
                <c:pt idx="123">
                  <c:v>3.1363173712901284</c:v>
                </c:pt>
                <c:pt idx="124">
                  <c:v>3.1391885430595639</c:v>
                </c:pt>
                <c:pt idx="125">
                  <c:v>3.2450456524591691</c:v>
                </c:pt>
                <c:pt idx="126">
                  <c:v>3.2326886197756615</c:v>
                </c:pt>
                <c:pt idx="127">
                  <c:v>3.1956694740709124</c:v>
                </c:pt>
                <c:pt idx="128">
                  <c:v>3.2529301386369718</c:v>
                </c:pt>
                <c:pt idx="129">
                  <c:v>3.2236386394150016</c:v>
                </c:pt>
                <c:pt idx="130">
                  <c:v>3.313980098115608</c:v>
                </c:pt>
                <c:pt idx="131">
                  <c:v>3.1942195980080137</c:v>
                </c:pt>
                <c:pt idx="132">
                  <c:v>3.2446858854034173</c:v>
                </c:pt>
                <c:pt idx="133">
                  <c:v>3.2444130436341676</c:v>
                </c:pt>
                <c:pt idx="134">
                  <c:v>3.2116434346550435</c:v>
                </c:pt>
                <c:pt idx="135">
                  <c:v>3.3130465234249935</c:v>
                </c:pt>
                <c:pt idx="136">
                  <c:v>3.2362232312372901</c:v>
                </c:pt>
                <c:pt idx="137">
                  <c:v>3.1889130143134068</c:v>
                </c:pt>
                <c:pt idx="138">
                  <c:v>3.28286678903152</c:v>
                </c:pt>
                <c:pt idx="139">
                  <c:v>3.2644842728521288</c:v>
                </c:pt>
                <c:pt idx="140">
                  <c:v>3.2779916687884771</c:v>
                </c:pt>
                <c:pt idx="141">
                  <c:v>3.2550720465687135</c:v>
                </c:pt>
                <c:pt idx="142">
                  <c:v>3.2473169014579448</c:v>
                </c:pt>
                <c:pt idx="143">
                  <c:v>3.2777188290926293</c:v>
                </c:pt>
                <c:pt idx="144">
                  <c:v>3.2833319083121411</c:v>
                </c:pt>
                <c:pt idx="145">
                  <c:v>3.2759573749390167</c:v>
                </c:pt>
                <c:pt idx="146">
                  <c:v>3.2000577702604329</c:v>
                </c:pt>
                <c:pt idx="147">
                  <c:v>3.2642894146513268</c:v>
                </c:pt>
                <c:pt idx="148">
                  <c:v>3.2956165259272177</c:v>
                </c:pt>
                <c:pt idx="149">
                  <c:v>3.3136624964671548</c:v>
                </c:pt>
                <c:pt idx="150">
                  <c:v>3.3081436523762813</c:v>
                </c:pt>
                <c:pt idx="151">
                  <c:v>3.3469697755022367</c:v>
                </c:pt>
                <c:pt idx="152">
                  <c:v>3.2089247069738529</c:v>
                </c:pt>
                <c:pt idx="153">
                  <c:v>3.2586074836883467</c:v>
                </c:pt>
                <c:pt idx="154">
                  <c:v>3.2533839449312008</c:v>
                </c:pt>
                <c:pt idx="155">
                  <c:v>3.2462984669520818</c:v>
                </c:pt>
                <c:pt idx="156">
                  <c:v>3.270612872057872</c:v>
                </c:pt>
                <c:pt idx="157">
                  <c:v>3.292204686132989</c:v>
                </c:pt>
                <c:pt idx="158">
                  <c:v>3.2738531387574001</c:v>
                </c:pt>
                <c:pt idx="159">
                  <c:v>3.2527342140189401</c:v>
                </c:pt>
                <c:pt idx="160">
                  <c:v>3.3354532356386302</c:v>
                </c:pt>
                <c:pt idx="161">
                  <c:v>3.3167793152357588</c:v>
                </c:pt>
                <c:pt idx="162">
                  <c:v>3.2988228746200288</c:v>
                </c:pt>
                <c:pt idx="163">
                  <c:v>3.3122345096108101</c:v>
                </c:pt>
                <c:pt idx="164">
                  <c:v>3.2839377947002437</c:v>
                </c:pt>
                <c:pt idx="165">
                  <c:v>3.3211773589587414</c:v>
                </c:pt>
                <c:pt idx="166">
                  <c:v>3.2712270719902947</c:v>
                </c:pt>
                <c:pt idx="167">
                  <c:v>3.3094799818201572</c:v>
                </c:pt>
                <c:pt idx="168">
                  <c:v>3.3058351415496161</c:v>
                </c:pt>
                <c:pt idx="169">
                  <c:v>3.370065731795207</c:v>
                </c:pt>
                <c:pt idx="170">
                  <c:v>3.34358378156473</c:v>
                </c:pt>
                <c:pt idx="171">
                  <c:v>3.2976725889915879</c:v>
                </c:pt>
                <c:pt idx="172">
                  <c:v>3.2845486899185645</c:v>
                </c:pt>
                <c:pt idx="173">
                  <c:v>3.2983584789165619</c:v>
                </c:pt>
                <c:pt idx="174">
                  <c:v>3.2621161155482237</c:v>
                </c:pt>
                <c:pt idx="175">
                  <c:v>3.2818079876621487</c:v>
                </c:pt>
                <c:pt idx="176">
                  <c:v>3.2851638856732399</c:v>
                </c:pt>
                <c:pt idx="177">
                  <c:v>3.2905720918192971</c:v>
                </c:pt>
                <c:pt idx="178">
                  <c:v>3.2993643873899292</c:v>
                </c:pt>
                <c:pt idx="179">
                  <c:v>3.3176211024425508</c:v>
                </c:pt>
                <c:pt idx="180">
                  <c:v>3.3123733312302779</c:v>
                </c:pt>
                <c:pt idx="181">
                  <c:v>3.3235853605599415</c:v>
                </c:pt>
                <c:pt idx="182">
                  <c:v>3.3064360330235147</c:v>
                </c:pt>
                <c:pt idx="183">
                  <c:v>3.2837653904239712</c:v>
                </c:pt>
                <c:pt idx="184">
                  <c:v>3.2777567335269029</c:v>
                </c:pt>
                <c:pt idx="185">
                  <c:v>3.2999995022111541</c:v>
                </c:pt>
                <c:pt idx="186">
                  <c:v>3.3323479640546574</c:v>
                </c:pt>
                <c:pt idx="187">
                  <c:v>3.3585380716654782</c:v>
                </c:pt>
                <c:pt idx="188">
                  <c:v>3.26837905741219</c:v>
                </c:pt>
                <c:pt idx="189">
                  <c:v>3.3151733974479938</c:v>
                </c:pt>
                <c:pt idx="190">
                  <c:v>3.2825126508175995</c:v>
                </c:pt>
                <c:pt idx="191">
                  <c:v>3.2781631019146951</c:v>
                </c:pt>
                <c:pt idx="192">
                  <c:v>3.3079922950871854</c:v>
                </c:pt>
                <c:pt idx="193">
                  <c:v>3.3375210108369564</c:v>
                </c:pt>
                <c:pt idx="194">
                  <c:v>3.2997555314661531</c:v>
                </c:pt>
                <c:pt idx="195">
                  <c:v>3.2901673784005672</c:v>
                </c:pt>
                <c:pt idx="196">
                  <c:v>3.3078892124900792</c:v>
                </c:pt>
                <c:pt idx="197">
                  <c:v>3.3036289360756368</c:v>
                </c:pt>
                <c:pt idx="198">
                  <c:v>3.2715216072718576</c:v>
                </c:pt>
                <c:pt idx="199">
                  <c:v>3.2698869546256408</c:v>
                </c:pt>
                <c:pt idx="200">
                  <c:v>3.2878326135339675</c:v>
                </c:pt>
                <c:pt idx="201">
                  <c:v>3.2428060578834943</c:v>
                </c:pt>
                <c:pt idx="202">
                  <c:v>3.173059250468254</c:v>
                </c:pt>
                <c:pt idx="203">
                  <c:v>3.2907018495677671</c:v>
                </c:pt>
                <c:pt idx="204">
                  <c:v>3.3113139192225631</c:v>
                </c:pt>
                <c:pt idx="205">
                  <c:v>3.3156267761283331</c:v>
                </c:pt>
                <c:pt idx="206">
                  <c:v>3.3095302768752042</c:v>
                </c:pt>
                <c:pt idx="207">
                  <c:v>3.3155560214096291</c:v>
                </c:pt>
                <c:pt idx="208">
                  <c:v>3.3000554987379576</c:v>
                </c:pt>
                <c:pt idx="209">
                  <c:v>3.3121559584080247</c:v>
                </c:pt>
                <c:pt idx="210">
                  <c:v>3.3124344582386045</c:v>
                </c:pt>
                <c:pt idx="211">
                  <c:v>3.3211754561980502</c:v>
                </c:pt>
                <c:pt idx="212">
                  <c:v>3.3234923615052869</c:v>
                </c:pt>
                <c:pt idx="213">
                  <c:v>3.3233087318168311</c:v>
                </c:pt>
                <c:pt idx="214">
                  <c:v>3.3413745406396225</c:v>
                </c:pt>
                <c:pt idx="215">
                  <c:v>3.3347466618734019</c:v>
                </c:pt>
                <c:pt idx="216">
                  <c:v>3.3380381245155295</c:v>
                </c:pt>
                <c:pt idx="217">
                  <c:v>3.3167964677927189</c:v>
                </c:pt>
                <c:pt idx="218">
                  <c:v>3.3210617848235722</c:v>
                </c:pt>
                <c:pt idx="219">
                  <c:v>3.3255445800303178</c:v>
                </c:pt>
                <c:pt idx="220">
                  <c:v>3.313351398334091</c:v>
                </c:pt>
                <c:pt idx="221">
                  <c:v>3.3171427924421009</c:v>
                </c:pt>
                <c:pt idx="222">
                  <c:v>3.3115282723644617</c:v>
                </c:pt>
                <c:pt idx="223">
                  <c:v>3.3342240360758693</c:v>
                </c:pt>
                <c:pt idx="224">
                  <c:v>3.343978789717156</c:v>
                </c:pt>
                <c:pt idx="225">
                  <c:v>3.325529215204055</c:v>
                </c:pt>
                <c:pt idx="226">
                  <c:v>3.321407592556191</c:v>
                </c:pt>
                <c:pt idx="227">
                  <c:v>3.3139586809904338</c:v>
                </c:pt>
                <c:pt idx="228">
                  <c:v>3.3183969703615497</c:v>
                </c:pt>
                <c:pt idx="229">
                  <c:v>3.3112145514731735</c:v>
                </c:pt>
                <c:pt idx="230">
                  <c:v>3.2991926604863098</c:v>
                </c:pt>
                <c:pt idx="231">
                  <c:v>3.2976726082371171</c:v>
                </c:pt>
                <c:pt idx="232">
                  <c:v>3.2807370248194934</c:v>
                </c:pt>
                <c:pt idx="233">
                  <c:v>3.272832536601658</c:v>
                </c:pt>
                <c:pt idx="234">
                  <c:v>3.2612089614317781</c:v>
                </c:pt>
                <c:pt idx="235">
                  <c:v>3.2355408600950963</c:v>
                </c:pt>
                <c:pt idx="236">
                  <c:v>3.2232706091999743</c:v>
                </c:pt>
                <c:pt idx="237">
                  <c:v>3.2213228171988164</c:v>
                </c:pt>
                <c:pt idx="238">
                  <c:v>3.218372500660684</c:v>
                </c:pt>
                <c:pt idx="239">
                  <c:v>3.217929603167561</c:v>
                </c:pt>
                <c:pt idx="240">
                  <c:v>3.2264186092688489</c:v>
                </c:pt>
                <c:pt idx="241">
                  <c:v>3.229609425357495</c:v>
                </c:pt>
                <c:pt idx="242">
                  <c:v>3.2380412379211165</c:v>
                </c:pt>
                <c:pt idx="243">
                  <c:v>3.2367349190936148</c:v>
                </c:pt>
                <c:pt idx="244">
                  <c:v>3.2476534018454553</c:v>
                </c:pt>
                <c:pt idx="245">
                  <c:v>3.2471963231876004</c:v>
                </c:pt>
                <c:pt idx="246">
                  <c:v>3.2810072478467296</c:v>
                </c:pt>
                <c:pt idx="247">
                  <c:v>3.3012343405310771</c:v>
                </c:pt>
                <c:pt idx="248">
                  <c:v>3.3177042865264643</c:v>
                </c:pt>
                <c:pt idx="249">
                  <c:v>3.3088279182752376</c:v>
                </c:pt>
                <c:pt idx="250">
                  <c:v>3.3064664254632903</c:v>
                </c:pt>
                <c:pt idx="251">
                  <c:v>3.2826058520107826</c:v>
                </c:pt>
                <c:pt idx="252">
                  <c:v>3.2818095820543975</c:v>
                </c:pt>
                <c:pt idx="253">
                  <c:v>3.2597380078365474</c:v>
                </c:pt>
                <c:pt idx="254">
                  <c:v>3.2788659686698192</c:v>
                </c:pt>
                <c:pt idx="255">
                  <c:v>3.2660537827969391</c:v>
                </c:pt>
                <c:pt idx="256">
                  <c:v>3.2482240947228589</c:v>
                </c:pt>
                <c:pt idx="257">
                  <c:v>3.2477570833192644</c:v>
                </c:pt>
                <c:pt idx="258">
                  <c:v>3.2411733237244702</c:v>
                </c:pt>
                <c:pt idx="259">
                  <c:v>3.2370487688975791</c:v>
                </c:pt>
                <c:pt idx="260">
                  <c:v>3.2482951105236473</c:v>
                </c:pt>
                <c:pt idx="261">
                  <c:v>3.239037989325674</c:v>
                </c:pt>
                <c:pt idx="262">
                  <c:v>3.2461431862130383</c:v>
                </c:pt>
                <c:pt idx="263">
                  <c:v>3.2561105765624965</c:v>
                </c:pt>
                <c:pt idx="264">
                  <c:v>3.2505422062545573</c:v>
                </c:pt>
                <c:pt idx="265">
                  <c:v>3.2489498282121554</c:v>
                </c:pt>
                <c:pt idx="266">
                  <c:v>3.252743490682477</c:v>
                </c:pt>
                <c:pt idx="267">
                  <c:v>3.2479430650110372</c:v>
                </c:pt>
                <c:pt idx="268">
                  <c:v>3.2541707152674819</c:v>
                </c:pt>
                <c:pt idx="269">
                  <c:v>3.2608871378005739</c:v>
                </c:pt>
                <c:pt idx="270">
                  <c:v>3.2404546627020041</c:v>
                </c:pt>
                <c:pt idx="271">
                  <c:v>3.2331812721412034</c:v>
                </c:pt>
                <c:pt idx="272">
                  <c:v>3.2399571648287</c:v>
                </c:pt>
                <c:pt idx="273">
                  <c:v>3.2457523898988185</c:v>
                </c:pt>
                <c:pt idx="274">
                  <c:v>3.2322555913302682</c:v>
                </c:pt>
                <c:pt idx="275">
                  <c:v>3.232223752181727</c:v>
                </c:pt>
                <c:pt idx="276">
                  <c:v>3.2133881221182419</c:v>
                </c:pt>
                <c:pt idx="277">
                  <c:v>3.2214713203512493</c:v>
                </c:pt>
                <c:pt idx="278">
                  <c:v>3.2135010966926143</c:v>
                </c:pt>
                <c:pt idx="279">
                  <c:v>3.1866820976148591</c:v>
                </c:pt>
                <c:pt idx="280">
                  <c:v>3.2108830966265334</c:v>
                </c:pt>
                <c:pt idx="281">
                  <c:v>2.6996194688743942</c:v>
                </c:pt>
                <c:pt idx="282">
                  <c:v>2.4645553217799363</c:v>
                </c:pt>
                <c:pt idx="283">
                  <c:v>3.0632162168520973</c:v>
                </c:pt>
                <c:pt idx="284">
                  <c:v>3.2965333188827595</c:v>
                </c:pt>
                <c:pt idx="285">
                  <c:v>3.3442867720934366</c:v>
                </c:pt>
                <c:pt idx="286">
                  <c:v>3.332670977361647</c:v>
                </c:pt>
                <c:pt idx="287">
                  <c:v>3.3454752122430613</c:v>
                </c:pt>
                <c:pt idx="288">
                  <c:v>3.2167873463343382</c:v>
                </c:pt>
                <c:pt idx="289">
                  <c:v>3.0792048787811757</c:v>
                </c:pt>
                <c:pt idx="290">
                  <c:v>3.0943364954069885</c:v>
                </c:pt>
                <c:pt idx="291">
                  <c:v>3.0839165349735409</c:v>
                </c:pt>
                <c:pt idx="292">
                  <c:v>3.0802155871154224</c:v>
                </c:pt>
                <c:pt idx="293">
                  <c:v>3.0483478055242341</c:v>
                </c:pt>
                <c:pt idx="294">
                  <c:v>3.0389238367111981</c:v>
                </c:pt>
                <c:pt idx="295">
                  <c:v>3.0062576929332563</c:v>
                </c:pt>
                <c:pt idx="296">
                  <c:v>2.9639376730223601</c:v>
                </c:pt>
                <c:pt idx="297">
                  <c:v>2.9599887165524739</c:v>
                </c:pt>
                <c:pt idx="298">
                  <c:v>2.9385665028473253</c:v>
                </c:pt>
                <c:pt idx="299">
                  <c:v>2.8832446025905059</c:v>
                </c:pt>
                <c:pt idx="300">
                  <c:v>2.8338586431657564</c:v>
                </c:pt>
                <c:pt idx="301">
                  <c:v>2.8376339440613303</c:v>
                </c:pt>
                <c:pt idx="302">
                  <c:v>2.8350753263956676</c:v>
                </c:pt>
                <c:pt idx="303">
                  <c:v>2.8365036468069285</c:v>
                </c:pt>
                <c:pt idx="304">
                  <c:v>2.8155204503529734</c:v>
                </c:pt>
                <c:pt idx="305">
                  <c:v>2.8007146727863597</c:v>
                </c:pt>
                <c:pt idx="306">
                  <c:v>2.7763359557142313</c:v>
                </c:pt>
                <c:pt idx="307">
                  <c:v>2.8241828952870227</c:v>
                </c:pt>
                <c:pt idx="308">
                  <c:v>2.863003063470325</c:v>
                </c:pt>
                <c:pt idx="309">
                  <c:v>2.8784096115249418</c:v>
                </c:pt>
                <c:pt idx="310">
                  <c:v>2.9272009783076833</c:v>
                </c:pt>
                <c:pt idx="311">
                  <c:v>2.9433366512194787</c:v>
                </c:pt>
                <c:pt idx="312">
                  <c:v>2.9207305318901859</c:v>
                </c:pt>
                <c:pt idx="313">
                  <c:v>2.8995391373729595</c:v>
                </c:pt>
                <c:pt idx="314">
                  <c:v>2.9765209863588735</c:v>
                </c:pt>
                <c:pt idx="315">
                  <c:v>2.967156256988821</c:v>
                </c:pt>
                <c:pt idx="316">
                  <c:v>2.9558646726183797</c:v>
                </c:pt>
                <c:pt idx="317">
                  <c:v>2.9624139148413238</c:v>
                </c:pt>
                <c:pt idx="318">
                  <c:v>3.0046277929117085</c:v>
                </c:pt>
                <c:pt idx="319">
                  <c:v>3.015416761024905</c:v>
                </c:pt>
                <c:pt idx="320">
                  <c:v>2.9971680802079024</c:v>
                </c:pt>
                <c:pt idx="321">
                  <c:v>3.0123496655413184</c:v>
                </c:pt>
                <c:pt idx="322">
                  <c:v>3.0132005050243849</c:v>
                </c:pt>
                <c:pt idx="323">
                  <c:v>2.9981458415792819</c:v>
                </c:pt>
                <c:pt idx="324">
                  <c:v>2.9470235887996434</c:v>
                </c:pt>
                <c:pt idx="325">
                  <c:v>2.9802251680708811</c:v>
                </c:pt>
                <c:pt idx="326">
                  <c:v>2.9905184408065528</c:v>
                </c:pt>
                <c:pt idx="327">
                  <c:v>3.0124896721174355</c:v>
                </c:pt>
                <c:pt idx="328">
                  <c:v>3.0096939178789208</c:v>
                </c:pt>
                <c:pt idx="329">
                  <c:v>3.0244363276127681</c:v>
                </c:pt>
                <c:pt idx="330">
                  <c:v>3.0156346555048295</c:v>
                </c:pt>
                <c:pt idx="331">
                  <c:v>2.9840775695894166</c:v>
                </c:pt>
                <c:pt idx="332">
                  <c:v>2.9669648269971534</c:v>
                </c:pt>
                <c:pt idx="333">
                  <c:v>2.9893601926537241</c:v>
                </c:pt>
                <c:pt idx="334">
                  <c:v>2.9853002733243663</c:v>
                </c:pt>
                <c:pt idx="335">
                  <c:v>2.9924088066241232</c:v>
                </c:pt>
                <c:pt idx="336">
                  <c:v>3.001061680011619</c:v>
                </c:pt>
                <c:pt idx="337">
                  <c:v>2.9989042202398082</c:v>
                </c:pt>
                <c:pt idx="338">
                  <c:v>3.0260578010463304</c:v>
                </c:pt>
                <c:pt idx="339">
                  <c:v>2.9721725035976387</c:v>
                </c:pt>
                <c:pt idx="340">
                  <c:v>2.8747298195797577</c:v>
                </c:pt>
                <c:pt idx="341">
                  <c:v>2.8039016304685611</c:v>
                </c:pt>
                <c:pt idx="342">
                  <c:v>2.7670017966085436</c:v>
                </c:pt>
                <c:pt idx="343">
                  <c:v>2.8026393195037667</c:v>
                </c:pt>
                <c:pt idx="344">
                  <c:v>2.8646538500121488</c:v>
                </c:pt>
                <c:pt idx="345">
                  <c:v>2.92658851740764</c:v>
                </c:pt>
                <c:pt idx="346">
                  <c:v>2.9022767195892256</c:v>
                </c:pt>
                <c:pt idx="347">
                  <c:v>2.7881685274517327</c:v>
                </c:pt>
                <c:pt idx="348">
                  <c:v>2.7600490752887379</c:v>
                </c:pt>
                <c:pt idx="349">
                  <c:v>2.9149517954910866</c:v>
                </c:pt>
                <c:pt idx="350">
                  <c:v>2.7826420780978363</c:v>
                </c:pt>
                <c:pt idx="351">
                  <c:v>2.8891865054972059</c:v>
                </c:pt>
                <c:pt idx="352">
                  <c:v>2.8951290421373073</c:v>
                </c:pt>
                <c:pt idx="353">
                  <c:v>2.9606946447417082</c:v>
                </c:pt>
                <c:pt idx="354">
                  <c:v>2.8458496165808822</c:v>
                </c:pt>
                <c:pt idx="355">
                  <c:v>2.7432296986556346</c:v>
                </c:pt>
                <c:pt idx="356">
                  <c:v>2.8936573696172463</c:v>
                </c:pt>
                <c:pt idx="357">
                  <c:v>2.8911087909197071</c:v>
                </c:pt>
                <c:pt idx="358">
                  <c:v>2.8620159665357847</c:v>
                </c:pt>
                <c:pt idx="359">
                  <c:v>2.8925648522609775</c:v>
                </c:pt>
                <c:pt idx="360">
                  <c:v>2.8696827865022874</c:v>
                </c:pt>
                <c:pt idx="361">
                  <c:v>2.7914454277668552</c:v>
                </c:pt>
                <c:pt idx="362">
                  <c:v>2.7950000928563026</c:v>
                </c:pt>
                <c:pt idx="363">
                  <c:v>2.7735299841910899</c:v>
                </c:pt>
                <c:pt idx="364">
                  <c:v>2.6589550583238766</c:v>
                </c:pt>
                <c:pt idx="365">
                  <c:v>2.8716143104445786</c:v>
                </c:pt>
                <c:pt idx="366">
                  <c:v>2.7992407938336807</c:v>
                </c:pt>
                <c:pt idx="367">
                  <c:v>2.8281086638243518</c:v>
                </c:pt>
                <c:pt idx="368">
                  <c:v>2.8276307466367339</c:v>
                </c:pt>
                <c:pt idx="369">
                  <c:v>2.8503789576024325</c:v>
                </c:pt>
                <c:pt idx="370">
                  <c:v>2.8866074521940073</c:v>
                </c:pt>
                <c:pt idx="371">
                  <c:v>2.9043219684316091</c:v>
                </c:pt>
                <c:pt idx="372">
                  <c:v>2.8706107454677134</c:v>
                </c:pt>
                <c:pt idx="373">
                  <c:v>2.8877139832848795</c:v>
                </c:pt>
                <c:pt idx="374">
                  <c:v>2.8913207202021947</c:v>
                </c:pt>
                <c:pt idx="375">
                  <c:v>2.8218182686673354</c:v>
                </c:pt>
                <c:pt idx="376">
                  <c:v>2.8050291178777007</c:v>
                </c:pt>
                <c:pt idx="377">
                  <c:v>2.5171051565281868</c:v>
                </c:pt>
                <c:pt idx="378">
                  <c:v>2.872780212448319</c:v>
                </c:pt>
                <c:pt idx="379">
                  <c:v>2.9037840970356701</c:v>
                </c:pt>
                <c:pt idx="380">
                  <c:v>2.9082639457268096</c:v>
                </c:pt>
                <c:pt idx="381">
                  <c:v>2.8513730840013083</c:v>
                </c:pt>
                <c:pt idx="382">
                  <c:v>2.8554837983665697</c:v>
                </c:pt>
                <c:pt idx="383">
                  <c:v>2.9783711237255415</c:v>
                </c:pt>
                <c:pt idx="384">
                  <c:v>2.9390678829865795</c:v>
                </c:pt>
                <c:pt idx="385">
                  <c:v>2.8864436825788635</c:v>
                </c:pt>
                <c:pt idx="386">
                  <c:v>2.9407653449210365</c:v>
                </c:pt>
                <c:pt idx="387">
                  <c:v>2.9738296317975403</c:v>
                </c:pt>
                <c:pt idx="388">
                  <c:v>2.9113808481974712</c:v>
                </c:pt>
                <c:pt idx="389">
                  <c:v>2.8862190021647991</c:v>
                </c:pt>
                <c:pt idx="390">
                  <c:v>2.8936830544709293</c:v>
                </c:pt>
                <c:pt idx="391">
                  <c:v>2.9185275301344396</c:v>
                </c:pt>
                <c:pt idx="392">
                  <c:v>2.9320760652524731</c:v>
                </c:pt>
                <c:pt idx="393">
                  <c:v>2.9308015863654422</c:v>
                </c:pt>
                <c:pt idx="394">
                  <c:v>2.9983032006027028</c:v>
                </c:pt>
                <c:pt idx="395">
                  <c:v>3.0221892449545344</c:v>
                </c:pt>
                <c:pt idx="396">
                  <c:v>2.9941154731078714</c:v>
                </c:pt>
                <c:pt idx="397">
                  <c:v>2.9941198314279953</c:v>
                </c:pt>
                <c:pt idx="398">
                  <c:v>3.0063841056489617</c:v>
                </c:pt>
                <c:pt idx="399">
                  <c:v>2.9724965739316285</c:v>
                </c:pt>
                <c:pt idx="400">
                  <c:v>2.9702856570535427</c:v>
                </c:pt>
                <c:pt idx="401">
                  <c:v>2.9892575577167597</c:v>
                </c:pt>
                <c:pt idx="402">
                  <c:v>3.0242638418182675</c:v>
                </c:pt>
                <c:pt idx="403">
                  <c:v>3.0422413936444306</c:v>
                </c:pt>
                <c:pt idx="404">
                  <c:v>3.0214153779696988</c:v>
                </c:pt>
                <c:pt idx="405">
                  <c:v>3.0635576068110812</c:v>
                </c:pt>
                <c:pt idx="406">
                  <c:v>3.066006392322723</c:v>
                </c:pt>
                <c:pt idx="407">
                  <c:v>3.0738731528434218</c:v>
                </c:pt>
                <c:pt idx="408">
                  <c:v>3.0787674207359981</c:v>
                </c:pt>
                <c:pt idx="409">
                  <c:v>3.0380645121361853</c:v>
                </c:pt>
                <c:pt idx="410">
                  <c:v>2.9901554929952185</c:v>
                </c:pt>
                <c:pt idx="411">
                  <c:v>3.0253832715730411</c:v>
                </c:pt>
                <c:pt idx="412">
                  <c:v>3.085083652025526</c:v>
                </c:pt>
                <c:pt idx="413">
                  <c:v>3.0710657774534162</c:v>
                </c:pt>
                <c:pt idx="414">
                  <c:v>3.0791623005159963</c:v>
                </c:pt>
                <c:pt idx="415">
                  <c:v>3.0732392832026325</c:v>
                </c:pt>
                <c:pt idx="416">
                  <c:v>3.0741658769002083</c:v>
                </c:pt>
                <c:pt idx="417">
                  <c:v>3.0762112463664115</c:v>
                </c:pt>
                <c:pt idx="418">
                  <c:v>3.0787612972516825</c:v>
                </c:pt>
                <c:pt idx="419">
                  <c:v>3.0791749275024967</c:v>
                </c:pt>
                <c:pt idx="420">
                  <c:v>3.0782700080699064</c:v>
                </c:pt>
                <c:pt idx="421">
                  <c:v>3.1466826024314494</c:v>
                </c:pt>
                <c:pt idx="422">
                  <c:v>3.1061356750493312</c:v>
                </c:pt>
                <c:pt idx="423">
                  <c:v>3.1184278902045328</c:v>
                </c:pt>
                <c:pt idx="424">
                  <c:v>3.1004169994571984</c:v>
                </c:pt>
                <c:pt idx="425">
                  <c:v>3.1205293740475089</c:v>
                </c:pt>
                <c:pt idx="426">
                  <c:v>3.1148673337372954</c:v>
                </c:pt>
                <c:pt idx="427">
                  <c:v>3.1165847302498633</c:v>
                </c:pt>
                <c:pt idx="428">
                  <c:v>3.1159766902180617</c:v>
                </c:pt>
                <c:pt idx="429">
                  <c:v>3.1177991215593468</c:v>
                </c:pt>
                <c:pt idx="430">
                  <c:v>3.1188370814897661</c:v>
                </c:pt>
                <c:pt idx="431">
                  <c:v>3.1145018728810085</c:v>
                </c:pt>
                <c:pt idx="432">
                  <c:v>3.115692901695017</c:v>
                </c:pt>
                <c:pt idx="433">
                  <c:v>3.1116549257802579</c:v>
                </c:pt>
                <c:pt idx="434">
                  <c:v>3.087605849723515</c:v>
                </c:pt>
                <c:pt idx="435">
                  <c:v>3.0956702970902721</c:v>
                </c:pt>
                <c:pt idx="436">
                  <c:v>3.0823010024259001</c:v>
                </c:pt>
                <c:pt idx="437">
                  <c:v>3.0755254959299174</c:v>
                </c:pt>
                <c:pt idx="438">
                  <c:v>2.9260141559938484</c:v>
                </c:pt>
              </c:numCache>
            </c:numRef>
          </c:xVal>
          <c:yVal>
            <c:numRef>
              <c:f>'017C'!$J$13:$J$932</c:f>
              <c:numCache>
                <c:formatCode>0.0</c:formatCode>
                <c:ptCount val="920"/>
                <c:pt idx="0">
                  <c:v>-0.6</c:v>
                </c:pt>
                <c:pt idx="1">
                  <c:v>-0.76404199475065615</c:v>
                </c:pt>
                <c:pt idx="2">
                  <c:v>-0.92808398950131232</c:v>
                </c:pt>
                <c:pt idx="3">
                  <c:v>-1.0921259842519684</c:v>
                </c:pt>
                <c:pt idx="4">
                  <c:v>-1.2561679790026248</c:v>
                </c:pt>
                <c:pt idx="5">
                  <c:v>-1.4202099737532807</c:v>
                </c:pt>
                <c:pt idx="6">
                  <c:v>-1.5842519685039369</c:v>
                </c:pt>
                <c:pt idx="7">
                  <c:v>-1.7482939632545929</c:v>
                </c:pt>
                <c:pt idx="8">
                  <c:v>-1.9123359580052495</c:v>
                </c:pt>
                <c:pt idx="9">
                  <c:v>-2.0763779527559056</c:v>
                </c:pt>
                <c:pt idx="10">
                  <c:v>-2.2404199475065614</c:v>
                </c:pt>
                <c:pt idx="11">
                  <c:v>-2.404461942257218</c:v>
                </c:pt>
                <c:pt idx="12">
                  <c:v>-2.5685039370078737</c:v>
                </c:pt>
                <c:pt idx="13">
                  <c:v>-2.7325459317585303</c:v>
                </c:pt>
                <c:pt idx="14">
                  <c:v>-2.8965879265091861</c:v>
                </c:pt>
                <c:pt idx="15">
                  <c:v>-3.0606299212598427</c:v>
                </c:pt>
                <c:pt idx="16">
                  <c:v>-3.2246719160104989</c:v>
                </c:pt>
                <c:pt idx="17">
                  <c:v>-3.3887139107611546</c:v>
                </c:pt>
                <c:pt idx="18">
                  <c:v>-3.5527559055118112</c:v>
                </c:pt>
                <c:pt idx="19">
                  <c:v>-3.7167979002624669</c:v>
                </c:pt>
                <c:pt idx="20">
                  <c:v>-3.8808398950131231</c:v>
                </c:pt>
                <c:pt idx="21">
                  <c:v>-4.0448818897637793</c:v>
                </c:pt>
                <c:pt idx="22">
                  <c:v>-4.2089238845144354</c:v>
                </c:pt>
                <c:pt idx="23">
                  <c:v>-4.3729658792650916</c:v>
                </c:pt>
                <c:pt idx="24">
                  <c:v>-4.5370078740157478</c:v>
                </c:pt>
                <c:pt idx="25">
                  <c:v>-4.701049868766404</c:v>
                </c:pt>
                <c:pt idx="26">
                  <c:v>-4.8650918635170601</c:v>
                </c:pt>
                <c:pt idx="27">
                  <c:v>-5.0291338582677163</c:v>
                </c:pt>
                <c:pt idx="28">
                  <c:v>-5.1931758530183716</c:v>
                </c:pt>
                <c:pt idx="29">
                  <c:v>-5.3572178477690278</c:v>
                </c:pt>
                <c:pt idx="30">
                  <c:v>-5.5212598425196848</c:v>
                </c:pt>
                <c:pt idx="31">
                  <c:v>-5.685301837270341</c:v>
                </c:pt>
                <c:pt idx="32">
                  <c:v>-5.8493438320209972</c:v>
                </c:pt>
                <c:pt idx="33">
                  <c:v>-6.0133858267716525</c:v>
                </c:pt>
                <c:pt idx="34">
                  <c:v>-6.1774278215223086</c:v>
                </c:pt>
                <c:pt idx="35">
                  <c:v>-6.3414698162729648</c:v>
                </c:pt>
                <c:pt idx="36">
                  <c:v>-6.5055118110236219</c:v>
                </c:pt>
                <c:pt idx="37">
                  <c:v>-6.669553805774278</c:v>
                </c:pt>
                <c:pt idx="38">
                  <c:v>-6.8335958005249333</c:v>
                </c:pt>
                <c:pt idx="39">
                  <c:v>-6.9976377952755895</c:v>
                </c:pt>
                <c:pt idx="40">
                  <c:v>-7.1616797900262457</c:v>
                </c:pt>
                <c:pt idx="41">
                  <c:v>-7.3257217847769018</c:v>
                </c:pt>
                <c:pt idx="42">
                  <c:v>-7.4897637795275589</c:v>
                </c:pt>
                <c:pt idx="43">
                  <c:v>-7.6538057742782142</c:v>
                </c:pt>
                <c:pt idx="44">
                  <c:v>-7.8178477690288712</c:v>
                </c:pt>
                <c:pt idx="45">
                  <c:v>-7.9818897637795265</c:v>
                </c:pt>
                <c:pt idx="46">
                  <c:v>-8.1459317585301836</c:v>
                </c:pt>
                <c:pt idx="47">
                  <c:v>-8.3099737532808398</c:v>
                </c:pt>
                <c:pt idx="48">
                  <c:v>-8.4740157480314959</c:v>
                </c:pt>
                <c:pt idx="49">
                  <c:v>-8.6380577427821521</c:v>
                </c:pt>
                <c:pt idx="50">
                  <c:v>-8.8020997375328083</c:v>
                </c:pt>
                <c:pt idx="51">
                  <c:v>-8.9661417322834627</c:v>
                </c:pt>
                <c:pt idx="52">
                  <c:v>-9.1301837270341206</c:v>
                </c:pt>
                <c:pt idx="53">
                  <c:v>-9.294225721784775</c:v>
                </c:pt>
                <c:pt idx="54">
                  <c:v>-9.458267716535433</c:v>
                </c:pt>
                <c:pt idx="55">
                  <c:v>-9.6223097112860891</c:v>
                </c:pt>
                <c:pt idx="56">
                  <c:v>-9.7863517060367435</c:v>
                </c:pt>
                <c:pt idx="57">
                  <c:v>-9.9503937007874015</c:v>
                </c:pt>
                <c:pt idx="58">
                  <c:v>-10.114435695538056</c:v>
                </c:pt>
                <c:pt idx="59">
                  <c:v>-10.278477690288714</c:v>
                </c:pt>
                <c:pt idx="60">
                  <c:v>-10.44251968503937</c:v>
                </c:pt>
                <c:pt idx="61">
                  <c:v>-10.606561679790024</c:v>
                </c:pt>
                <c:pt idx="62">
                  <c:v>-10.770603674540682</c:v>
                </c:pt>
                <c:pt idx="63">
                  <c:v>-10.934645669291337</c:v>
                </c:pt>
                <c:pt idx="64">
                  <c:v>-11.098687664041995</c:v>
                </c:pt>
                <c:pt idx="65">
                  <c:v>-11.262729658792651</c:v>
                </c:pt>
                <c:pt idx="66">
                  <c:v>-11.426771653543305</c:v>
                </c:pt>
                <c:pt idx="67">
                  <c:v>-11.590813648293963</c:v>
                </c:pt>
                <c:pt idx="68">
                  <c:v>-11.754855643044618</c:v>
                </c:pt>
                <c:pt idx="69">
                  <c:v>-11.918897637795276</c:v>
                </c:pt>
                <c:pt idx="70">
                  <c:v>-12.08293963254593</c:v>
                </c:pt>
                <c:pt idx="71">
                  <c:v>-12.246981627296586</c:v>
                </c:pt>
                <c:pt idx="72">
                  <c:v>-12.411023622047244</c:v>
                </c:pt>
                <c:pt idx="73">
                  <c:v>-12.575065616797898</c:v>
                </c:pt>
                <c:pt idx="74">
                  <c:v>-12.739107611548556</c:v>
                </c:pt>
                <c:pt idx="75">
                  <c:v>-12.903149606299211</c:v>
                </c:pt>
                <c:pt idx="76">
                  <c:v>-13.067191601049867</c:v>
                </c:pt>
                <c:pt idx="77">
                  <c:v>-13.231233595800525</c:v>
                </c:pt>
                <c:pt idx="78">
                  <c:v>-13.395275590551179</c:v>
                </c:pt>
                <c:pt idx="79">
                  <c:v>-13.559317585301837</c:v>
                </c:pt>
                <c:pt idx="80">
                  <c:v>-13.723359580052492</c:v>
                </c:pt>
                <c:pt idx="81">
                  <c:v>-13.887401574803148</c:v>
                </c:pt>
                <c:pt idx="82">
                  <c:v>-14.051443569553804</c:v>
                </c:pt>
                <c:pt idx="83">
                  <c:v>-14.215485564304462</c:v>
                </c:pt>
                <c:pt idx="84">
                  <c:v>-14.379527559055118</c:v>
                </c:pt>
                <c:pt idx="85">
                  <c:v>-14.543569553805773</c:v>
                </c:pt>
                <c:pt idx="86">
                  <c:v>-14.707611548556429</c:v>
                </c:pt>
                <c:pt idx="87">
                  <c:v>-14.871653543307085</c:v>
                </c:pt>
                <c:pt idx="88">
                  <c:v>-15.035695538057743</c:v>
                </c:pt>
                <c:pt idx="89">
                  <c:v>-15.199737532808399</c:v>
                </c:pt>
                <c:pt idx="90">
                  <c:v>-15.363779527559053</c:v>
                </c:pt>
                <c:pt idx="91">
                  <c:v>-15.52782152230971</c:v>
                </c:pt>
                <c:pt idx="92">
                  <c:v>-15.691863517060366</c:v>
                </c:pt>
                <c:pt idx="93">
                  <c:v>-15.855905511811024</c:v>
                </c:pt>
                <c:pt idx="94">
                  <c:v>-16.019947506561682</c:v>
                </c:pt>
                <c:pt idx="95">
                  <c:v>-16.183989501312336</c:v>
                </c:pt>
                <c:pt idx="96">
                  <c:v>-16.34803149606299</c:v>
                </c:pt>
                <c:pt idx="97">
                  <c:v>-16.512073490813648</c:v>
                </c:pt>
                <c:pt idx="98">
                  <c:v>-16.676115485564306</c:v>
                </c:pt>
                <c:pt idx="99">
                  <c:v>-16.840157480314961</c:v>
                </c:pt>
                <c:pt idx="100">
                  <c:v>-17.004199475065619</c:v>
                </c:pt>
                <c:pt idx="101">
                  <c:v>-17.168241469816273</c:v>
                </c:pt>
                <c:pt idx="102">
                  <c:v>-17.332283464566927</c:v>
                </c:pt>
                <c:pt idx="103">
                  <c:v>-17.496325459317585</c:v>
                </c:pt>
                <c:pt idx="104">
                  <c:v>-17.660367454068243</c:v>
                </c:pt>
                <c:pt idx="105">
                  <c:v>-17.824409448818898</c:v>
                </c:pt>
                <c:pt idx="106">
                  <c:v>-17.988451443569552</c:v>
                </c:pt>
                <c:pt idx="107">
                  <c:v>-18.15249343832021</c:v>
                </c:pt>
                <c:pt idx="108">
                  <c:v>-18.316535433070868</c:v>
                </c:pt>
                <c:pt idx="109">
                  <c:v>-18.480577427821522</c:v>
                </c:pt>
                <c:pt idx="110">
                  <c:v>-18.64461942257218</c:v>
                </c:pt>
                <c:pt idx="111">
                  <c:v>-18.808661417322835</c:v>
                </c:pt>
                <c:pt idx="112">
                  <c:v>-18.972703412073489</c:v>
                </c:pt>
                <c:pt idx="113">
                  <c:v>-19.136745406824147</c:v>
                </c:pt>
                <c:pt idx="114">
                  <c:v>-19.300787401574805</c:v>
                </c:pt>
                <c:pt idx="115">
                  <c:v>-19.464829396325459</c:v>
                </c:pt>
                <c:pt idx="116">
                  <c:v>-19.628871391076114</c:v>
                </c:pt>
                <c:pt idx="117">
                  <c:v>-19.792913385826772</c:v>
                </c:pt>
                <c:pt idx="118">
                  <c:v>-19.95695538057743</c:v>
                </c:pt>
                <c:pt idx="119">
                  <c:v>-20.120997375328084</c:v>
                </c:pt>
                <c:pt idx="120">
                  <c:v>-20.285039370078742</c:v>
                </c:pt>
                <c:pt idx="121">
                  <c:v>-20.449081364829397</c:v>
                </c:pt>
                <c:pt idx="122">
                  <c:v>-20.613123359580051</c:v>
                </c:pt>
                <c:pt idx="123">
                  <c:v>-20.777165354330709</c:v>
                </c:pt>
                <c:pt idx="124">
                  <c:v>-20.941207349081367</c:v>
                </c:pt>
                <c:pt idx="125">
                  <c:v>-21.105249343832021</c:v>
                </c:pt>
                <c:pt idx="126">
                  <c:v>-21.269291338582676</c:v>
                </c:pt>
                <c:pt idx="127">
                  <c:v>-21.433333333333334</c:v>
                </c:pt>
                <c:pt idx="128">
                  <c:v>-21.597375328083992</c:v>
                </c:pt>
                <c:pt idx="129">
                  <c:v>-21.761417322834646</c:v>
                </c:pt>
                <c:pt idx="130">
                  <c:v>-21.925459317585304</c:v>
                </c:pt>
                <c:pt idx="131">
                  <c:v>-22.089501312335958</c:v>
                </c:pt>
                <c:pt idx="132">
                  <c:v>-22.253543307086613</c:v>
                </c:pt>
                <c:pt idx="133">
                  <c:v>-22.417585301837271</c:v>
                </c:pt>
                <c:pt idx="134">
                  <c:v>-22.581627296587929</c:v>
                </c:pt>
                <c:pt idx="135">
                  <c:v>-22.745669291338583</c:v>
                </c:pt>
                <c:pt idx="136">
                  <c:v>-22.909711286089237</c:v>
                </c:pt>
                <c:pt idx="137">
                  <c:v>-23.073753280839895</c:v>
                </c:pt>
                <c:pt idx="138">
                  <c:v>-23.237795275590553</c:v>
                </c:pt>
                <c:pt idx="139">
                  <c:v>-23.401837270341208</c:v>
                </c:pt>
                <c:pt idx="140">
                  <c:v>-23.565879265091862</c:v>
                </c:pt>
                <c:pt idx="141">
                  <c:v>-23.72992125984252</c:v>
                </c:pt>
                <c:pt idx="142">
                  <c:v>-23.893963254593174</c:v>
                </c:pt>
                <c:pt idx="143">
                  <c:v>-24.058005249343832</c:v>
                </c:pt>
                <c:pt idx="144">
                  <c:v>-24.22204724409449</c:v>
                </c:pt>
                <c:pt idx="145">
                  <c:v>-24.386089238845145</c:v>
                </c:pt>
                <c:pt idx="146">
                  <c:v>-24.550131233595799</c:v>
                </c:pt>
                <c:pt idx="147">
                  <c:v>-24.714173228346457</c:v>
                </c:pt>
                <c:pt idx="148">
                  <c:v>-24.878215223097115</c:v>
                </c:pt>
                <c:pt idx="149">
                  <c:v>-25.042257217847769</c:v>
                </c:pt>
                <c:pt idx="150">
                  <c:v>-25.206299212598424</c:v>
                </c:pt>
                <c:pt idx="151">
                  <c:v>-25.370341207349082</c:v>
                </c:pt>
                <c:pt idx="152">
                  <c:v>-25.534383202099736</c:v>
                </c:pt>
                <c:pt idx="153">
                  <c:v>-25.698425196850394</c:v>
                </c:pt>
                <c:pt idx="154">
                  <c:v>-25.862467191601052</c:v>
                </c:pt>
                <c:pt idx="155">
                  <c:v>-26.026509186351706</c:v>
                </c:pt>
                <c:pt idx="156">
                  <c:v>-26.190551181102361</c:v>
                </c:pt>
                <c:pt idx="157">
                  <c:v>-26.354593175853019</c:v>
                </c:pt>
                <c:pt idx="158">
                  <c:v>-26.518635170603677</c:v>
                </c:pt>
                <c:pt idx="159">
                  <c:v>-26.682677165354331</c:v>
                </c:pt>
                <c:pt idx="160">
                  <c:v>-26.846719160104985</c:v>
                </c:pt>
                <c:pt idx="161">
                  <c:v>-27.010761154855647</c:v>
                </c:pt>
                <c:pt idx="162">
                  <c:v>-27.174803149606298</c:v>
                </c:pt>
                <c:pt idx="163">
                  <c:v>-27.338845144356956</c:v>
                </c:pt>
                <c:pt idx="164">
                  <c:v>-27.50288713910761</c:v>
                </c:pt>
                <c:pt idx="165">
                  <c:v>-27.666929133858268</c:v>
                </c:pt>
                <c:pt idx="166">
                  <c:v>-27.830971128608926</c:v>
                </c:pt>
                <c:pt idx="167">
                  <c:v>-27.99501312335958</c:v>
                </c:pt>
                <c:pt idx="168">
                  <c:v>-28.159055118110238</c:v>
                </c:pt>
                <c:pt idx="169">
                  <c:v>-28.323097112860889</c:v>
                </c:pt>
                <c:pt idx="170">
                  <c:v>-28.487139107611547</c:v>
                </c:pt>
                <c:pt idx="171">
                  <c:v>-28.651181102362209</c:v>
                </c:pt>
                <c:pt idx="172">
                  <c:v>-28.81522309711286</c:v>
                </c:pt>
                <c:pt idx="173">
                  <c:v>-28.979265091863518</c:v>
                </c:pt>
                <c:pt idx="174">
                  <c:v>-29.143307086614172</c:v>
                </c:pt>
                <c:pt idx="175">
                  <c:v>-29.30734908136483</c:v>
                </c:pt>
                <c:pt idx="176">
                  <c:v>-29.471391076115488</c:v>
                </c:pt>
                <c:pt idx="177">
                  <c:v>-29.635433070866142</c:v>
                </c:pt>
                <c:pt idx="178">
                  <c:v>-29.7994750656168</c:v>
                </c:pt>
                <c:pt idx="179">
                  <c:v>-29.963517060367451</c:v>
                </c:pt>
                <c:pt idx="180">
                  <c:v>-30.127559055118109</c:v>
                </c:pt>
                <c:pt idx="181">
                  <c:v>-30.291601049868767</c:v>
                </c:pt>
                <c:pt idx="182">
                  <c:v>-30.455643044619421</c:v>
                </c:pt>
                <c:pt idx="183">
                  <c:v>-30.619685039370079</c:v>
                </c:pt>
                <c:pt idx="184">
                  <c:v>-30.783727034120734</c:v>
                </c:pt>
                <c:pt idx="185">
                  <c:v>-30.947769028871392</c:v>
                </c:pt>
                <c:pt idx="186">
                  <c:v>-31.11181102362205</c:v>
                </c:pt>
                <c:pt idx="187">
                  <c:v>-31.2758530183727</c:v>
                </c:pt>
                <c:pt idx="188">
                  <c:v>-31.439895013123362</c:v>
                </c:pt>
                <c:pt idx="189">
                  <c:v>-31.603937007874013</c:v>
                </c:pt>
                <c:pt idx="190">
                  <c:v>-31.767979002624671</c:v>
                </c:pt>
                <c:pt idx="191">
                  <c:v>-31.932020997375329</c:v>
                </c:pt>
                <c:pt idx="192">
                  <c:v>-32.096062992125979</c:v>
                </c:pt>
                <c:pt idx="193">
                  <c:v>-32.260104986876641</c:v>
                </c:pt>
                <c:pt idx="194">
                  <c:v>-32.424146981627295</c:v>
                </c:pt>
                <c:pt idx="195">
                  <c:v>-32.58818897637795</c:v>
                </c:pt>
                <c:pt idx="196">
                  <c:v>-32.752230971128611</c:v>
                </c:pt>
                <c:pt idx="197">
                  <c:v>-32.916272965879266</c:v>
                </c:pt>
                <c:pt idx="198">
                  <c:v>-33.08031496062992</c:v>
                </c:pt>
                <c:pt idx="199">
                  <c:v>-33.244356955380574</c:v>
                </c:pt>
                <c:pt idx="200">
                  <c:v>-33.408398950131236</c:v>
                </c:pt>
                <c:pt idx="201">
                  <c:v>-33.57244094488189</c:v>
                </c:pt>
                <c:pt idx="202">
                  <c:v>-33.736482939632545</c:v>
                </c:pt>
                <c:pt idx="203">
                  <c:v>-33.900524934383206</c:v>
                </c:pt>
                <c:pt idx="204">
                  <c:v>-34.064566929133854</c:v>
                </c:pt>
                <c:pt idx="205">
                  <c:v>-34.228608923884515</c:v>
                </c:pt>
                <c:pt idx="206">
                  <c:v>-34.392650918635169</c:v>
                </c:pt>
                <c:pt idx="207">
                  <c:v>-34.556692913385824</c:v>
                </c:pt>
                <c:pt idx="208">
                  <c:v>-34.720734908136485</c:v>
                </c:pt>
                <c:pt idx="209">
                  <c:v>-34.88477690288714</c:v>
                </c:pt>
                <c:pt idx="210">
                  <c:v>-35.048818897637794</c:v>
                </c:pt>
                <c:pt idx="211">
                  <c:v>-35.212860892388456</c:v>
                </c:pt>
                <c:pt idx="212">
                  <c:v>-35.376902887139103</c:v>
                </c:pt>
                <c:pt idx="213">
                  <c:v>-35.540944881889764</c:v>
                </c:pt>
                <c:pt idx="214">
                  <c:v>-35.704986876640419</c:v>
                </c:pt>
                <c:pt idx="215">
                  <c:v>-35.869028871391073</c:v>
                </c:pt>
                <c:pt idx="216">
                  <c:v>-36.033070866141735</c:v>
                </c:pt>
                <c:pt idx="217">
                  <c:v>-36.197112860892389</c:v>
                </c:pt>
                <c:pt idx="218">
                  <c:v>-36.361154855643044</c:v>
                </c:pt>
                <c:pt idx="219">
                  <c:v>-36.525196850393698</c:v>
                </c:pt>
                <c:pt idx="220">
                  <c:v>-36.689238845144359</c:v>
                </c:pt>
                <c:pt idx="221">
                  <c:v>-36.853280839895014</c:v>
                </c:pt>
                <c:pt idx="222">
                  <c:v>-37.017322834645668</c:v>
                </c:pt>
                <c:pt idx="223">
                  <c:v>-37.18136482939633</c:v>
                </c:pt>
                <c:pt idx="224">
                  <c:v>-37.345406824146977</c:v>
                </c:pt>
                <c:pt idx="225">
                  <c:v>-37.509448818897638</c:v>
                </c:pt>
                <c:pt idx="226">
                  <c:v>-37.673490813648293</c:v>
                </c:pt>
                <c:pt idx="227">
                  <c:v>-37.837532808398947</c:v>
                </c:pt>
                <c:pt idx="228">
                  <c:v>-38.001574803149609</c:v>
                </c:pt>
                <c:pt idx="229">
                  <c:v>-38.165616797900263</c:v>
                </c:pt>
                <c:pt idx="230">
                  <c:v>-38.329658792650918</c:v>
                </c:pt>
                <c:pt idx="231">
                  <c:v>-38.493700787401579</c:v>
                </c:pt>
                <c:pt idx="232">
                  <c:v>-38.657742782152226</c:v>
                </c:pt>
                <c:pt idx="233">
                  <c:v>-38.821784776902888</c:v>
                </c:pt>
                <c:pt idx="234">
                  <c:v>-38.985826771653542</c:v>
                </c:pt>
                <c:pt idx="235">
                  <c:v>-39.149868766404197</c:v>
                </c:pt>
                <c:pt idx="236">
                  <c:v>-39.313910761154858</c:v>
                </c:pt>
                <c:pt idx="237">
                  <c:v>-39.477952755905513</c:v>
                </c:pt>
                <c:pt idx="238">
                  <c:v>-39.641994750656167</c:v>
                </c:pt>
                <c:pt idx="239">
                  <c:v>-39.806036745406821</c:v>
                </c:pt>
                <c:pt idx="240">
                  <c:v>-39.970078740157483</c:v>
                </c:pt>
                <c:pt idx="241">
                  <c:v>-40.134120734908137</c:v>
                </c:pt>
                <c:pt idx="242">
                  <c:v>-40.298162729658792</c:v>
                </c:pt>
                <c:pt idx="243">
                  <c:v>-40.462204724409446</c:v>
                </c:pt>
                <c:pt idx="244">
                  <c:v>-40.6262467191601</c:v>
                </c:pt>
                <c:pt idx="245">
                  <c:v>-40.790288713910762</c:v>
                </c:pt>
                <c:pt idx="246">
                  <c:v>-40.954330708661416</c:v>
                </c:pt>
                <c:pt idx="247">
                  <c:v>-41.118372703412071</c:v>
                </c:pt>
                <c:pt idx="248">
                  <c:v>-41.282414698162732</c:v>
                </c:pt>
                <c:pt idx="249">
                  <c:v>-41.44645669291338</c:v>
                </c:pt>
                <c:pt idx="250">
                  <c:v>-41.610498687664041</c:v>
                </c:pt>
                <c:pt idx="251">
                  <c:v>-41.774540682414703</c:v>
                </c:pt>
                <c:pt idx="252">
                  <c:v>-41.93858267716535</c:v>
                </c:pt>
                <c:pt idx="253">
                  <c:v>-42.102624671916011</c:v>
                </c:pt>
                <c:pt idx="254">
                  <c:v>-42.266666666666666</c:v>
                </c:pt>
                <c:pt idx="255">
                  <c:v>-42.43070866141732</c:v>
                </c:pt>
                <c:pt idx="256">
                  <c:v>-42.594750656167982</c:v>
                </c:pt>
                <c:pt idx="257">
                  <c:v>-42.758792650918636</c:v>
                </c:pt>
                <c:pt idx="258">
                  <c:v>-42.92283464566929</c:v>
                </c:pt>
                <c:pt idx="259">
                  <c:v>-43.086876640419945</c:v>
                </c:pt>
                <c:pt idx="260">
                  <c:v>-43.250918635170606</c:v>
                </c:pt>
                <c:pt idx="261">
                  <c:v>-43.414960629921261</c:v>
                </c:pt>
                <c:pt idx="262">
                  <c:v>-43.579002624671915</c:v>
                </c:pt>
                <c:pt idx="263">
                  <c:v>-43.743044619422569</c:v>
                </c:pt>
                <c:pt idx="264">
                  <c:v>-43.907086614173224</c:v>
                </c:pt>
                <c:pt idx="265">
                  <c:v>-44.071128608923885</c:v>
                </c:pt>
                <c:pt idx="266">
                  <c:v>-44.23517060367454</c:v>
                </c:pt>
                <c:pt idx="267">
                  <c:v>-44.399212598425194</c:v>
                </c:pt>
                <c:pt idx="268">
                  <c:v>-44.563254593175856</c:v>
                </c:pt>
                <c:pt idx="269">
                  <c:v>-44.727296587926503</c:v>
                </c:pt>
                <c:pt idx="270">
                  <c:v>-44.891338582677164</c:v>
                </c:pt>
                <c:pt idx="271">
                  <c:v>-45.055380577427826</c:v>
                </c:pt>
                <c:pt idx="272">
                  <c:v>-45.219422572178473</c:v>
                </c:pt>
                <c:pt idx="273">
                  <c:v>-45.383464566929135</c:v>
                </c:pt>
                <c:pt idx="274">
                  <c:v>-45.547506561679789</c:v>
                </c:pt>
                <c:pt idx="275">
                  <c:v>-45.711548556430444</c:v>
                </c:pt>
                <c:pt idx="276">
                  <c:v>-45.875590551181105</c:v>
                </c:pt>
                <c:pt idx="277">
                  <c:v>-46.039632545931759</c:v>
                </c:pt>
                <c:pt idx="278">
                  <c:v>-46.203674540682414</c:v>
                </c:pt>
                <c:pt idx="279">
                  <c:v>-46.367716535433068</c:v>
                </c:pt>
                <c:pt idx="280">
                  <c:v>-46.531758530183723</c:v>
                </c:pt>
                <c:pt idx="281">
                  <c:v>-46.695800524934384</c:v>
                </c:pt>
                <c:pt idx="282">
                  <c:v>-46.859842519685039</c:v>
                </c:pt>
                <c:pt idx="283">
                  <c:v>-47.023884514435693</c:v>
                </c:pt>
                <c:pt idx="284">
                  <c:v>-47.187926509186347</c:v>
                </c:pt>
                <c:pt idx="285">
                  <c:v>-47.351968503937009</c:v>
                </c:pt>
                <c:pt idx="286">
                  <c:v>-47.516010498687663</c:v>
                </c:pt>
                <c:pt idx="287">
                  <c:v>-47.680052493438318</c:v>
                </c:pt>
                <c:pt idx="288">
                  <c:v>-47.844094488188979</c:v>
                </c:pt>
                <c:pt idx="289">
                  <c:v>-48.008136482939626</c:v>
                </c:pt>
                <c:pt idx="290">
                  <c:v>-48.172178477690288</c:v>
                </c:pt>
                <c:pt idx="291">
                  <c:v>-48.336220472440949</c:v>
                </c:pt>
                <c:pt idx="292">
                  <c:v>-48.500262467191597</c:v>
                </c:pt>
                <c:pt idx="293">
                  <c:v>-48.664304461942258</c:v>
                </c:pt>
                <c:pt idx="294">
                  <c:v>-48.828346456692913</c:v>
                </c:pt>
                <c:pt idx="295">
                  <c:v>-48.992388451443567</c:v>
                </c:pt>
                <c:pt idx="296">
                  <c:v>-49.156430446194229</c:v>
                </c:pt>
                <c:pt idx="297">
                  <c:v>-49.320472440944883</c:v>
                </c:pt>
                <c:pt idx="298">
                  <c:v>-49.484514435695537</c:v>
                </c:pt>
                <c:pt idx="299">
                  <c:v>-49.648556430446192</c:v>
                </c:pt>
                <c:pt idx="300">
                  <c:v>-49.812598425196846</c:v>
                </c:pt>
                <c:pt idx="301">
                  <c:v>-49.976640419947508</c:v>
                </c:pt>
                <c:pt idx="302">
                  <c:v>-50.140682414698162</c:v>
                </c:pt>
                <c:pt idx="303">
                  <c:v>-50.304724409448816</c:v>
                </c:pt>
                <c:pt idx="304">
                  <c:v>-50.468766404199471</c:v>
                </c:pt>
                <c:pt idx="305">
                  <c:v>-50.632808398950132</c:v>
                </c:pt>
                <c:pt idx="306">
                  <c:v>-50.796850393700787</c:v>
                </c:pt>
                <c:pt idx="307">
                  <c:v>-50.960892388451441</c:v>
                </c:pt>
                <c:pt idx="308">
                  <c:v>-51.124934383202103</c:v>
                </c:pt>
                <c:pt idx="309">
                  <c:v>-51.28897637795275</c:v>
                </c:pt>
                <c:pt idx="310">
                  <c:v>-51.453018372703411</c:v>
                </c:pt>
                <c:pt idx="311">
                  <c:v>-51.617060367454073</c:v>
                </c:pt>
                <c:pt idx="312">
                  <c:v>-51.78110236220472</c:v>
                </c:pt>
                <c:pt idx="313">
                  <c:v>-51.945144356955382</c:v>
                </c:pt>
                <c:pt idx="314">
                  <c:v>-52.109186351706036</c:v>
                </c:pt>
                <c:pt idx="315">
                  <c:v>-52.27322834645669</c:v>
                </c:pt>
                <c:pt idx="316">
                  <c:v>-52.437270341207352</c:v>
                </c:pt>
                <c:pt idx="317">
                  <c:v>-52.601312335958006</c:v>
                </c:pt>
                <c:pt idx="318">
                  <c:v>-52.765354330708661</c:v>
                </c:pt>
                <c:pt idx="319">
                  <c:v>-52.929396325459315</c:v>
                </c:pt>
                <c:pt idx="320">
                  <c:v>-53.09343832020997</c:v>
                </c:pt>
                <c:pt idx="321">
                  <c:v>-53.257480314960631</c:v>
                </c:pt>
                <c:pt idx="322">
                  <c:v>-53.421522309711293</c:v>
                </c:pt>
                <c:pt idx="323">
                  <c:v>-53.58556430446194</c:v>
                </c:pt>
                <c:pt idx="324">
                  <c:v>-53.749606299212594</c:v>
                </c:pt>
                <c:pt idx="325">
                  <c:v>-53.913648293963256</c:v>
                </c:pt>
                <c:pt idx="326">
                  <c:v>-54.07769028871391</c:v>
                </c:pt>
                <c:pt idx="327">
                  <c:v>-54.241732283464572</c:v>
                </c:pt>
                <c:pt idx="328">
                  <c:v>-54.405774278215219</c:v>
                </c:pt>
                <c:pt idx="329">
                  <c:v>-54.569816272965873</c:v>
                </c:pt>
                <c:pt idx="330">
                  <c:v>-54.733858267716535</c:v>
                </c:pt>
                <c:pt idx="331">
                  <c:v>-54.897900262467189</c:v>
                </c:pt>
                <c:pt idx="332">
                  <c:v>-55.061942257217851</c:v>
                </c:pt>
                <c:pt idx="333">
                  <c:v>-55.225984251968498</c:v>
                </c:pt>
                <c:pt idx="334">
                  <c:v>-55.39002624671916</c:v>
                </c:pt>
                <c:pt idx="335">
                  <c:v>-55.554068241469814</c:v>
                </c:pt>
                <c:pt idx="336">
                  <c:v>-55.718110236220475</c:v>
                </c:pt>
                <c:pt idx="337">
                  <c:v>-55.88215223097113</c:v>
                </c:pt>
                <c:pt idx="338">
                  <c:v>-56.046194225721777</c:v>
                </c:pt>
                <c:pt idx="339">
                  <c:v>-56.210236220472439</c:v>
                </c:pt>
                <c:pt idx="340">
                  <c:v>-56.374278215223093</c:v>
                </c:pt>
                <c:pt idx="341">
                  <c:v>-56.538320209973755</c:v>
                </c:pt>
                <c:pt idx="342">
                  <c:v>-56.702362204724416</c:v>
                </c:pt>
                <c:pt idx="343">
                  <c:v>-56.866404199475056</c:v>
                </c:pt>
                <c:pt idx="344">
                  <c:v>-57.030446194225718</c:v>
                </c:pt>
                <c:pt idx="345">
                  <c:v>-57.194488188976379</c:v>
                </c:pt>
                <c:pt idx="346">
                  <c:v>-57.358530183727034</c:v>
                </c:pt>
                <c:pt idx="347">
                  <c:v>-57.522572178477695</c:v>
                </c:pt>
                <c:pt idx="348">
                  <c:v>-57.686614173228342</c:v>
                </c:pt>
                <c:pt idx="349">
                  <c:v>-57.850656167978997</c:v>
                </c:pt>
                <c:pt idx="350">
                  <c:v>-58.014698162729658</c:v>
                </c:pt>
                <c:pt idx="351">
                  <c:v>-58.178740157480313</c:v>
                </c:pt>
                <c:pt idx="352">
                  <c:v>-58.342782152230974</c:v>
                </c:pt>
                <c:pt idx="353">
                  <c:v>-58.506824146981621</c:v>
                </c:pt>
                <c:pt idx="354">
                  <c:v>-58.670866141732283</c:v>
                </c:pt>
                <c:pt idx="355">
                  <c:v>-58.834908136482937</c:v>
                </c:pt>
                <c:pt idx="356">
                  <c:v>-58.998950131233599</c:v>
                </c:pt>
                <c:pt idx="357">
                  <c:v>-59.162992125984253</c:v>
                </c:pt>
                <c:pt idx="358">
                  <c:v>-59.327034120734901</c:v>
                </c:pt>
                <c:pt idx="359">
                  <c:v>-59.491076115485562</c:v>
                </c:pt>
                <c:pt idx="360">
                  <c:v>-59.655118110236216</c:v>
                </c:pt>
                <c:pt idx="361">
                  <c:v>-59.819160104986878</c:v>
                </c:pt>
                <c:pt idx="362">
                  <c:v>-59.983202099737532</c:v>
                </c:pt>
                <c:pt idx="363">
                  <c:v>-60.14724409448818</c:v>
                </c:pt>
                <c:pt idx="364">
                  <c:v>-60.311286089238841</c:v>
                </c:pt>
                <c:pt idx="365">
                  <c:v>-60.475328083989503</c:v>
                </c:pt>
                <c:pt idx="366">
                  <c:v>-60.639370078740157</c:v>
                </c:pt>
                <c:pt idx="367">
                  <c:v>-60.803412073490819</c:v>
                </c:pt>
                <c:pt idx="368">
                  <c:v>-60.967454068241466</c:v>
                </c:pt>
                <c:pt idx="369">
                  <c:v>-61.13149606299212</c:v>
                </c:pt>
                <c:pt idx="370">
                  <c:v>-61.295538057742782</c:v>
                </c:pt>
                <c:pt idx="371">
                  <c:v>-61.459580052493436</c:v>
                </c:pt>
                <c:pt idx="372">
                  <c:v>-61.623622047244098</c:v>
                </c:pt>
                <c:pt idx="373">
                  <c:v>-61.787664041994745</c:v>
                </c:pt>
                <c:pt idx="374">
                  <c:v>-61.951706036745399</c:v>
                </c:pt>
                <c:pt idx="375">
                  <c:v>-62.115748031496061</c:v>
                </c:pt>
                <c:pt idx="376">
                  <c:v>-62.279790026246722</c:v>
                </c:pt>
                <c:pt idx="377">
                  <c:v>-62.443832020997377</c:v>
                </c:pt>
                <c:pt idx="378">
                  <c:v>-62.607874015748024</c:v>
                </c:pt>
                <c:pt idx="379">
                  <c:v>-62.771916010498686</c:v>
                </c:pt>
                <c:pt idx="380">
                  <c:v>-62.93595800524934</c:v>
                </c:pt>
                <c:pt idx="381">
                  <c:v>-63.1</c:v>
                </c:pt>
                <c:pt idx="382">
                  <c:v>-63.264041994750656</c:v>
                </c:pt>
                <c:pt idx="383">
                  <c:v>-63.428083989501303</c:v>
                </c:pt>
                <c:pt idx="384">
                  <c:v>-63.592125984251965</c:v>
                </c:pt>
                <c:pt idx="385">
                  <c:v>-63.756167979002626</c:v>
                </c:pt>
                <c:pt idx="386">
                  <c:v>-63.920209973753281</c:v>
                </c:pt>
                <c:pt idx="387">
                  <c:v>-64.084251968503935</c:v>
                </c:pt>
                <c:pt idx="388">
                  <c:v>-64.248293963254582</c:v>
                </c:pt>
                <c:pt idx="389">
                  <c:v>-64.412335958005244</c:v>
                </c:pt>
                <c:pt idx="390">
                  <c:v>-64.576377952755905</c:v>
                </c:pt>
                <c:pt idx="391">
                  <c:v>-64.740419947506552</c:v>
                </c:pt>
                <c:pt idx="392">
                  <c:v>-64.904461942257214</c:v>
                </c:pt>
                <c:pt idx="393">
                  <c:v>-65.068503937007861</c:v>
                </c:pt>
                <c:pt idx="394">
                  <c:v>-65.232545931758523</c:v>
                </c:pt>
                <c:pt idx="395">
                  <c:v>-65.396587926509184</c:v>
                </c:pt>
                <c:pt idx="396">
                  <c:v>-65.560629921259832</c:v>
                </c:pt>
                <c:pt idx="397">
                  <c:v>-65.724671916010493</c:v>
                </c:pt>
                <c:pt idx="398">
                  <c:v>-65.88871391076114</c:v>
                </c:pt>
                <c:pt idx="399">
                  <c:v>-66.052755905511802</c:v>
                </c:pt>
                <c:pt idx="400">
                  <c:v>-66.216797900262463</c:v>
                </c:pt>
                <c:pt idx="401">
                  <c:v>-66.380839895013111</c:v>
                </c:pt>
                <c:pt idx="402">
                  <c:v>-66.544881889763772</c:v>
                </c:pt>
                <c:pt idx="403">
                  <c:v>-66.708923884514419</c:v>
                </c:pt>
                <c:pt idx="404">
                  <c:v>-66.872965879265081</c:v>
                </c:pt>
                <c:pt idx="405">
                  <c:v>-67.037007874015742</c:v>
                </c:pt>
                <c:pt idx="406">
                  <c:v>-67.201049868766404</c:v>
                </c:pt>
                <c:pt idx="407">
                  <c:v>-67.365091863517051</c:v>
                </c:pt>
                <c:pt idx="408">
                  <c:v>-67.529133858267699</c:v>
                </c:pt>
                <c:pt idx="409">
                  <c:v>-67.69317585301836</c:v>
                </c:pt>
                <c:pt idx="410">
                  <c:v>-67.857217847769022</c:v>
                </c:pt>
                <c:pt idx="411">
                  <c:v>-68.021259842519683</c:v>
                </c:pt>
                <c:pt idx="412">
                  <c:v>-68.18530183727033</c:v>
                </c:pt>
                <c:pt idx="413">
                  <c:v>-68.349343832020978</c:v>
                </c:pt>
                <c:pt idx="414">
                  <c:v>-68.513385826771639</c:v>
                </c:pt>
                <c:pt idx="415">
                  <c:v>-68.677427821522301</c:v>
                </c:pt>
                <c:pt idx="416">
                  <c:v>-68.841469816272962</c:v>
                </c:pt>
                <c:pt idx="417">
                  <c:v>-69.005511811023624</c:v>
                </c:pt>
                <c:pt idx="418">
                  <c:v>-69.169553805774271</c:v>
                </c:pt>
                <c:pt idx="419">
                  <c:v>-69.333595800524918</c:v>
                </c:pt>
                <c:pt idx="420">
                  <c:v>-69.49763779527558</c:v>
                </c:pt>
                <c:pt idx="421">
                  <c:v>-69.661679790026241</c:v>
                </c:pt>
                <c:pt idx="422">
                  <c:v>-69.825721784776903</c:v>
                </c:pt>
                <c:pt idx="423">
                  <c:v>-69.98976377952755</c:v>
                </c:pt>
                <c:pt idx="424">
                  <c:v>-70.153805774278197</c:v>
                </c:pt>
                <c:pt idx="425">
                  <c:v>-70.317847769028859</c:v>
                </c:pt>
                <c:pt idx="426">
                  <c:v>-70.48188976377952</c:v>
                </c:pt>
                <c:pt idx="427">
                  <c:v>-70.645931758530182</c:v>
                </c:pt>
                <c:pt idx="428">
                  <c:v>-70.809973753280829</c:v>
                </c:pt>
                <c:pt idx="429">
                  <c:v>-70.974015748031491</c:v>
                </c:pt>
                <c:pt idx="430">
                  <c:v>-71.138057742782138</c:v>
                </c:pt>
                <c:pt idx="431">
                  <c:v>-71.302099737532799</c:v>
                </c:pt>
                <c:pt idx="432">
                  <c:v>-71.466141732283461</c:v>
                </c:pt>
                <c:pt idx="433">
                  <c:v>-71.630183727034108</c:v>
                </c:pt>
                <c:pt idx="434">
                  <c:v>-71.79422572178477</c:v>
                </c:pt>
                <c:pt idx="435">
                  <c:v>-71.958267716535417</c:v>
                </c:pt>
                <c:pt idx="436">
                  <c:v>-72.122309711286078</c:v>
                </c:pt>
                <c:pt idx="437">
                  <c:v>-72.28635170603674</c:v>
                </c:pt>
                <c:pt idx="438">
                  <c:v>-72.450393700787387</c:v>
                </c:pt>
                <c:pt idx="439">
                  <c:v>-72.614435695538049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44-4758-8352-E429AECE57BB}"/>
            </c:ext>
          </c:extLst>
        </c:ser>
        <c:ser>
          <c:idx val="8"/>
          <c:order val="2"/>
          <c:tx>
            <c:v>1.31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'017C'!$DW$75:$DW$76</c:f>
              <c:numCache>
                <c:formatCode>General</c:formatCode>
                <c:ptCount val="2"/>
                <c:pt idx="0">
                  <c:v>1.31</c:v>
                </c:pt>
                <c:pt idx="1">
                  <c:v>1.31</c:v>
                </c:pt>
              </c:numCache>
            </c:numRef>
          </c:xVal>
          <c:yVal>
            <c:numRef>
              <c:f>'017C'!$DV$75:$DV$76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44-4758-8352-E429AECE57BB}"/>
            </c:ext>
          </c:extLst>
        </c:ser>
        <c:ser>
          <c:idx val="9"/>
          <c:order val="3"/>
          <c:tx>
            <c:v>2.05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'017C'!$DX$75:$DX$76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'017C'!$DV$75:$DV$76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44-4758-8352-E429AECE57BB}"/>
            </c:ext>
          </c:extLst>
        </c:ser>
        <c:ser>
          <c:idx val="10"/>
          <c:order val="4"/>
          <c:tx>
            <c:v>2.6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'017C'!$DY$75:$DY$76</c:f>
              <c:numCache>
                <c:formatCode>General</c:formatCode>
                <c:ptCount val="2"/>
                <c:pt idx="0">
                  <c:v>2.6</c:v>
                </c:pt>
                <c:pt idx="1">
                  <c:v>2.6</c:v>
                </c:pt>
              </c:numCache>
            </c:numRef>
          </c:xVal>
          <c:yVal>
            <c:numRef>
              <c:f>'017C'!$DV$75:$DV$76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44-4758-8352-E429AECE57BB}"/>
            </c:ext>
          </c:extLst>
        </c:ser>
        <c:ser>
          <c:idx val="11"/>
          <c:order val="5"/>
          <c:tx>
            <c:v>2.95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'017C'!$DZ$75:$DZ$76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'017C'!$DV$75:$DV$76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144-4758-8352-E429AECE57BB}"/>
            </c:ext>
          </c:extLst>
        </c:ser>
        <c:ser>
          <c:idx val="12"/>
          <c:order val="6"/>
          <c:tx>
            <c:v>3.6</c:v>
          </c:tx>
          <c:spPr>
            <a:ln w="158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'017C'!$EA$75:$EA$76</c:f>
              <c:numCache>
                <c:formatCode>General</c:formatCode>
                <c:ptCount val="2"/>
                <c:pt idx="0">
                  <c:v>3.6</c:v>
                </c:pt>
                <c:pt idx="1">
                  <c:v>3.6</c:v>
                </c:pt>
              </c:numCache>
            </c:numRef>
          </c:xVal>
          <c:yVal>
            <c:numRef>
              <c:f>'017C'!$DV$75:$DV$76</c:f>
              <c:numCache>
                <c:formatCode>General</c:formatCode>
                <c:ptCount val="2"/>
                <c:pt idx="0">
                  <c:v>20</c:v>
                </c:pt>
                <c:pt idx="1">
                  <c:v>-200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44-4758-8352-E429AECE5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669263"/>
        <c:axId val="1823830959"/>
      </c:scatterChart>
      <c:valAx>
        <c:axId val="191466926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830959"/>
        <c:crossesAt val="20"/>
        <c:crossBetween val="midCat"/>
        <c:majorUnit val="4"/>
      </c:valAx>
      <c:valAx>
        <c:axId val="1823830959"/>
        <c:scaling>
          <c:orientation val="minMax"/>
          <c:max val="0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14669263"/>
        <c:crossesAt val="1"/>
        <c:crossBetween val="midCat"/>
      </c:valAx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overlay val="0"/>
      <c:txPr>
        <a:bodyPr/>
        <a:lstStyle/>
        <a:p>
          <a:pPr>
            <a:defRPr sz="11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3" dropStyle="combo" dx="16" fmlaLink="$J$6" fmlaRange="$L$6:$L$8" sel="2" val="0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Drop" dropLines="3" dropStyle="combo" dx="16" fmlaLink="$J$6" fmlaRange="$L$6:$L$8" sel="3" val="0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18" Type="http://schemas.openxmlformats.org/officeDocument/2006/relationships/chart" Target="../charts/chart39.xml"/><Relationship Id="rId3" Type="http://schemas.openxmlformats.org/officeDocument/2006/relationships/chart" Target="../charts/chart24.xml"/><Relationship Id="rId21" Type="http://schemas.openxmlformats.org/officeDocument/2006/relationships/chart" Target="../charts/chart42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20" Type="http://schemas.openxmlformats.org/officeDocument/2006/relationships/chart" Target="../charts/chart41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19" Type="http://schemas.openxmlformats.org/officeDocument/2006/relationships/chart" Target="../charts/chart40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13" Type="http://schemas.openxmlformats.org/officeDocument/2006/relationships/chart" Target="../charts/chart76.xml"/><Relationship Id="rId18" Type="http://schemas.openxmlformats.org/officeDocument/2006/relationships/chart" Target="../charts/chart81.xml"/><Relationship Id="rId3" Type="http://schemas.openxmlformats.org/officeDocument/2006/relationships/chart" Target="../charts/chart66.xml"/><Relationship Id="rId21" Type="http://schemas.openxmlformats.org/officeDocument/2006/relationships/chart" Target="../charts/chart84.xml"/><Relationship Id="rId7" Type="http://schemas.openxmlformats.org/officeDocument/2006/relationships/chart" Target="../charts/chart70.xml"/><Relationship Id="rId12" Type="http://schemas.openxmlformats.org/officeDocument/2006/relationships/chart" Target="../charts/chart75.xml"/><Relationship Id="rId17" Type="http://schemas.openxmlformats.org/officeDocument/2006/relationships/chart" Target="../charts/chart80.xml"/><Relationship Id="rId2" Type="http://schemas.openxmlformats.org/officeDocument/2006/relationships/chart" Target="../charts/chart65.xml"/><Relationship Id="rId16" Type="http://schemas.openxmlformats.org/officeDocument/2006/relationships/chart" Target="../charts/chart79.xml"/><Relationship Id="rId20" Type="http://schemas.openxmlformats.org/officeDocument/2006/relationships/chart" Target="../charts/chart83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11" Type="http://schemas.openxmlformats.org/officeDocument/2006/relationships/chart" Target="../charts/chart74.xml"/><Relationship Id="rId5" Type="http://schemas.openxmlformats.org/officeDocument/2006/relationships/chart" Target="../charts/chart68.xml"/><Relationship Id="rId15" Type="http://schemas.openxmlformats.org/officeDocument/2006/relationships/chart" Target="../charts/chart78.xml"/><Relationship Id="rId10" Type="http://schemas.openxmlformats.org/officeDocument/2006/relationships/chart" Target="../charts/chart73.xml"/><Relationship Id="rId19" Type="http://schemas.openxmlformats.org/officeDocument/2006/relationships/chart" Target="../charts/chart82.xml"/><Relationship Id="rId4" Type="http://schemas.openxmlformats.org/officeDocument/2006/relationships/chart" Target="../charts/chart67.xml"/><Relationship Id="rId9" Type="http://schemas.openxmlformats.org/officeDocument/2006/relationships/chart" Target="../charts/chart72.xml"/><Relationship Id="rId14" Type="http://schemas.openxmlformats.org/officeDocument/2006/relationships/chart" Target="../charts/chart7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2.xml"/><Relationship Id="rId13" Type="http://schemas.openxmlformats.org/officeDocument/2006/relationships/chart" Target="../charts/chart97.xml"/><Relationship Id="rId18" Type="http://schemas.openxmlformats.org/officeDocument/2006/relationships/chart" Target="../charts/chart102.xml"/><Relationship Id="rId3" Type="http://schemas.openxmlformats.org/officeDocument/2006/relationships/chart" Target="../charts/chart87.xml"/><Relationship Id="rId21" Type="http://schemas.openxmlformats.org/officeDocument/2006/relationships/chart" Target="../charts/chart105.xml"/><Relationship Id="rId7" Type="http://schemas.openxmlformats.org/officeDocument/2006/relationships/chart" Target="../charts/chart91.xml"/><Relationship Id="rId12" Type="http://schemas.openxmlformats.org/officeDocument/2006/relationships/chart" Target="../charts/chart96.xml"/><Relationship Id="rId17" Type="http://schemas.openxmlformats.org/officeDocument/2006/relationships/chart" Target="../charts/chart101.xml"/><Relationship Id="rId2" Type="http://schemas.openxmlformats.org/officeDocument/2006/relationships/chart" Target="../charts/chart86.xml"/><Relationship Id="rId16" Type="http://schemas.openxmlformats.org/officeDocument/2006/relationships/chart" Target="../charts/chart100.xml"/><Relationship Id="rId20" Type="http://schemas.openxmlformats.org/officeDocument/2006/relationships/chart" Target="../charts/chart104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11" Type="http://schemas.openxmlformats.org/officeDocument/2006/relationships/chart" Target="../charts/chart95.xml"/><Relationship Id="rId5" Type="http://schemas.openxmlformats.org/officeDocument/2006/relationships/chart" Target="../charts/chart89.xml"/><Relationship Id="rId15" Type="http://schemas.openxmlformats.org/officeDocument/2006/relationships/chart" Target="../charts/chart99.xml"/><Relationship Id="rId10" Type="http://schemas.openxmlformats.org/officeDocument/2006/relationships/chart" Target="../charts/chart94.xml"/><Relationship Id="rId19" Type="http://schemas.openxmlformats.org/officeDocument/2006/relationships/chart" Target="../charts/chart103.xml"/><Relationship Id="rId4" Type="http://schemas.openxmlformats.org/officeDocument/2006/relationships/chart" Target="../charts/chart88.xml"/><Relationship Id="rId9" Type="http://schemas.openxmlformats.org/officeDocument/2006/relationships/chart" Target="../charts/chart93.xml"/><Relationship Id="rId14" Type="http://schemas.openxmlformats.org/officeDocument/2006/relationships/chart" Target="../charts/chart98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142875</xdr:colOff>
          <xdr:row>6</xdr:row>
          <xdr:rowOff>38100</xdr:rowOff>
        </xdr:to>
        <xdr:sp macro="" textlink="">
          <xdr:nvSpPr>
            <xdr:cNvPr id="2928641" name="Drop Down 1" hidden="1">
              <a:extLst>
                <a:ext uri="{63B3BB69-23CF-44E3-9099-C40C66FF867C}">
                  <a14:compatExt spid="_x0000_s2928641"/>
                </a:ext>
                <a:ext uri="{FF2B5EF4-FFF2-40B4-BE49-F238E27FC236}">
                  <a16:creationId xmlns:a16="http://schemas.microsoft.com/office/drawing/2014/main" id="{00000000-0008-0000-0100-000001B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28642" name="Button 2" hidden="1">
              <a:extLst>
                <a:ext uri="{63B3BB69-23CF-44E3-9099-C40C66FF867C}">
                  <a14:compatExt spid="_x0000_s2928642"/>
                </a:ext>
                <a:ext uri="{FF2B5EF4-FFF2-40B4-BE49-F238E27FC236}">
                  <a16:creationId xmlns:a16="http://schemas.microsoft.com/office/drawing/2014/main" id="{00000000-0008-0000-0100-000002B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28643" name="Button 3" hidden="1">
              <a:extLst>
                <a:ext uri="{63B3BB69-23CF-44E3-9099-C40C66FF867C}">
                  <a14:compatExt spid="_x0000_s2928643"/>
                </a:ext>
                <a:ext uri="{FF2B5EF4-FFF2-40B4-BE49-F238E27FC236}">
                  <a16:creationId xmlns:a16="http://schemas.microsoft.com/office/drawing/2014/main" id="{00000000-0008-0000-0100-000003B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28644" name="Button 4" hidden="1">
              <a:extLst>
                <a:ext uri="{63B3BB69-23CF-44E3-9099-C40C66FF867C}">
                  <a14:compatExt spid="_x0000_s2928644"/>
                </a:ext>
                <a:ext uri="{FF2B5EF4-FFF2-40B4-BE49-F238E27FC236}">
                  <a16:creationId xmlns:a16="http://schemas.microsoft.com/office/drawing/2014/main" id="{00000000-0008-0000-0100-000004B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>
          <a:spLocks noChangeShapeType="1"/>
        </xdr:cNvSpPr>
      </xdr:nvSpPr>
      <xdr:spPr bwMode="auto">
        <a:xfrm>
          <a:off x="99421950" y="1728787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29665" name="Drop Down 1" hidden="1">
              <a:extLst>
                <a:ext uri="{63B3BB69-23CF-44E3-9099-C40C66FF867C}">
                  <a14:compatExt spid="_x0000_s2929665"/>
                </a:ext>
                <a:ext uri="{FF2B5EF4-FFF2-40B4-BE49-F238E27FC236}">
                  <a16:creationId xmlns:a16="http://schemas.microsoft.com/office/drawing/2014/main" id="{00000000-0008-0000-0200-000001B4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29666" name="Button 2" hidden="1">
              <a:extLst>
                <a:ext uri="{63B3BB69-23CF-44E3-9099-C40C66FF867C}">
                  <a14:compatExt spid="_x0000_s2929666"/>
                </a:ext>
                <a:ext uri="{FF2B5EF4-FFF2-40B4-BE49-F238E27FC236}">
                  <a16:creationId xmlns:a16="http://schemas.microsoft.com/office/drawing/2014/main" id="{00000000-0008-0000-0200-000002B4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29667" name="Button 3" hidden="1">
              <a:extLst>
                <a:ext uri="{63B3BB69-23CF-44E3-9099-C40C66FF867C}">
                  <a14:compatExt spid="_x0000_s2929667"/>
                </a:ext>
                <a:ext uri="{FF2B5EF4-FFF2-40B4-BE49-F238E27FC236}">
                  <a16:creationId xmlns:a16="http://schemas.microsoft.com/office/drawing/2014/main" id="{00000000-0008-0000-0200-000003B4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29668" name="Button 4" hidden="1">
              <a:extLst>
                <a:ext uri="{63B3BB69-23CF-44E3-9099-C40C66FF867C}">
                  <a14:compatExt spid="_x0000_s2929668"/>
                </a:ext>
                <a:ext uri="{FF2B5EF4-FFF2-40B4-BE49-F238E27FC236}">
                  <a16:creationId xmlns:a16="http://schemas.microsoft.com/office/drawing/2014/main" id="{00000000-0008-0000-0200-000004B4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30689" name="Drop Down 1" hidden="1">
              <a:extLst>
                <a:ext uri="{63B3BB69-23CF-44E3-9099-C40C66FF867C}">
                  <a14:compatExt spid="_x0000_s2930689"/>
                </a:ext>
                <a:ext uri="{FF2B5EF4-FFF2-40B4-BE49-F238E27FC236}">
                  <a16:creationId xmlns:a16="http://schemas.microsoft.com/office/drawing/2014/main" id="{00000000-0008-0000-0300-000001B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30690" name="Button 2" hidden="1">
              <a:extLst>
                <a:ext uri="{63B3BB69-23CF-44E3-9099-C40C66FF867C}">
                  <a14:compatExt spid="_x0000_s2930690"/>
                </a:ext>
                <a:ext uri="{FF2B5EF4-FFF2-40B4-BE49-F238E27FC236}">
                  <a16:creationId xmlns:a16="http://schemas.microsoft.com/office/drawing/2014/main" id="{00000000-0008-0000-0300-000002B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30691" name="Button 3" hidden="1">
              <a:extLst>
                <a:ext uri="{63B3BB69-23CF-44E3-9099-C40C66FF867C}">
                  <a14:compatExt spid="_x0000_s2930691"/>
                </a:ext>
                <a:ext uri="{FF2B5EF4-FFF2-40B4-BE49-F238E27FC236}">
                  <a16:creationId xmlns:a16="http://schemas.microsoft.com/office/drawing/2014/main" id="{00000000-0008-0000-0300-000003B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30692" name="Button 4" hidden="1">
              <a:extLst>
                <a:ext uri="{63B3BB69-23CF-44E3-9099-C40C66FF867C}">
                  <a14:compatExt spid="_x0000_s2930692"/>
                </a:ext>
                <a:ext uri="{FF2B5EF4-FFF2-40B4-BE49-F238E27FC236}">
                  <a16:creationId xmlns:a16="http://schemas.microsoft.com/office/drawing/2014/main" id="{00000000-0008-0000-0300-000004B8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31713" name="Drop Down 1" hidden="1">
              <a:extLst>
                <a:ext uri="{63B3BB69-23CF-44E3-9099-C40C66FF867C}">
                  <a14:compatExt spid="_x0000_s2931713"/>
                </a:ext>
                <a:ext uri="{FF2B5EF4-FFF2-40B4-BE49-F238E27FC236}">
                  <a16:creationId xmlns:a16="http://schemas.microsoft.com/office/drawing/2014/main" id="{00000000-0008-0000-0400-000001B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31714" name="Button 2" hidden="1">
              <a:extLst>
                <a:ext uri="{63B3BB69-23CF-44E3-9099-C40C66FF867C}">
                  <a14:compatExt spid="_x0000_s2931714"/>
                </a:ext>
                <a:ext uri="{FF2B5EF4-FFF2-40B4-BE49-F238E27FC236}">
                  <a16:creationId xmlns:a16="http://schemas.microsoft.com/office/drawing/2014/main" id="{00000000-0008-0000-0400-000002B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31715" name="Button 3" hidden="1">
              <a:extLst>
                <a:ext uri="{63B3BB69-23CF-44E3-9099-C40C66FF867C}">
                  <a14:compatExt spid="_x0000_s2931715"/>
                </a:ext>
                <a:ext uri="{FF2B5EF4-FFF2-40B4-BE49-F238E27FC236}">
                  <a16:creationId xmlns:a16="http://schemas.microsoft.com/office/drawing/2014/main" id="{00000000-0008-0000-0400-000003B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31716" name="Button 4" hidden="1">
              <a:extLst>
                <a:ext uri="{63B3BB69-23CF-44E3-9099-C40C66FF867C}">
                  <a14:compatExt spid="_x0000_s2931716"/>
                </a:ext>
                <a:ext uri="{FF2B5EF4-FFF2-40B4-BE49-F238E27FC236}">
                  <a16:creationId xmlns:a16="http://schemas.microsoft.com/office/drawing/2014/main" id="{00000000-0008-0000-0400-000004BC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742950</xdr:colOff>
          <xdr:row>5</xdr:row>
          <xdr:rowOff>19050</xdr:rowOff>
        </xdr:from>
        <xdr:to>
          <xdr:col>10</xdr:col>
          <xdr:colOff>152400</xdr:colOff>
          <xdr:row>6</xdr:row>
          <xdr:rowOff>38100</xdr:rowOff>
        </xdr:to>
        <xdr:sp macro="" textlink="">
          <xdr:nvSpPr>
            <xdr:cNvPr id="2932737" name="Drop Down 1" hidden="1">
              <a:extLst>
                <a:ext uri="{63B3BB69-23CF-44E3-9099-C40C66FF867C}">
                  <a14:compatExt spid="_x0000_s2932737"/>
                </a:ext>
                <a:ext uri="{FF2B5EF4-FFF2-40B4-BE49-F238E27FC236}">
                  <a16:creationId xmlns:a16="http://schemas.microsoft.com/office/drawing/2014/main" id="{00000000-0008-0000-0500-000001C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2</xdr:row>
          <xdr:rowOff>57150</xdr:rowOff>
        </xdr:from>
        <xdr:to>
          <xdr:col>20</xdr:col>
          <xdr:colOff>323850</xdr:colOff>
          <xdr:row>3</xdr:row>
          <xdr:rowOff>95250</xdr:rowOff>
        </xdr:to>
        <xdr:sp macro="" textlink="">
          <xdr:nvSpPr>
            <xdr:cNvPr id="2932738" name="Button 2" hidden="1">
              <a:extLst>
                <a:ext uri="{63B3BB69-23CF-44E3-9099-C40C66FF867C}">
                  <a14:compatExt spid="_x0000_s2932738"/>
                </a:ext>
                <a:ext uri="{FF2B5EF4-FFF2-40B4-BE49-F238E27FC236}">
                  <a16:creationId xmlns:a16="http://schemas.microsoft.com/office/drawing/2014/main" id="{00000000-0008-0000-0500-000002C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Empty Cell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723900</xdr:colOff>
          <xdr:row>1</xdr:row>
          <xdr:rowOff>95250</xdr:rowOff>
        </xdr:from>
        <xdr:to>
          <xdr:col>6</xdr:col>
          <xdr:colOff>323850</xdr:colOff>
          <xdr:row>3</xdr:row>
          <xdr:rowOff>0</xdr:rowOff>
        </xdr:to>
        <xdr:sp macro="" textlink="">
          <xdr:nvSpPr>
            <xdr:cNvPr id="2932739" name="Button 3" hidden="1">
              <a:extLst>
                <a:ext uri="{63B3BB69-23CF-44E3-9099-C40C66FF867C}">
                  <a14:compatExt spid="_x0000_s2932739"/>
                </a:ext>
                <a:ext uri="{FF2B5EF4-FFF2-40B4-BE49-F238E27FC236}">
                  <a16:creationId xmlns:a16="http://schemas.microsoft.com/office/drawing/2014/main" id="{00000000-0008-0000-0500-000003C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Down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228600</xdr:colOff>
          <xdr:row>3</xdr:row>
          <xdr:rowOff>152400</xdr:rowOff>
        </xdr:from>
        <xdr:to>
          <xdr:col>11</xdr:col>
          <xdr:colOff>171450</xdr:colOff>
          <xdr:row>5</xdr:row>
          <xdr:rowOff>0</xdr:rowOff>
        </xdr:to>
        <xdr:sp macro="" textlink="">
          <xdr:nvSpPr>
            <xdr:cNvPr id="2932740" name="Button 4" hidden="1">
              <a:extLst>
                <a:ext uri="{63B3BB69-23CF-44E3-9099-C40C66FF867C}">
                  <a14:compatExt spid="_x0000_s2932740"/>
                </a:ext>
                <a:ext uri="{FF2B5EF4-FFF2-40B4-BE49-F238E27FC236}">
                  <a16:creationId xmlns:a16="http://schemas.microsoft.com/office/drawing/2014/main" id="{00000000-0008-0000-0500-000004C02C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Recal.</a:t>
              </a:r>
            </a:p>
          </xdr:txBody>
        </xdr:sp>
        <xdr:clientData fPrintsWithSheet="0"/>
      </xdr:twoCellAnchor>
    </mc:Choice>
    <mc:Fallback/>
  </mc:AlternateContent>
  <xdr:twoCellAnchor>
    <xdr:from>
      <xdr:col>104</xdr:col>
      <xdr:colOff>38100</xdr:colOff>
      <xdr:row>17</xdr:row>
      <xdr:rowOff>133350</xdr:rowOff>
    </xdr:from>
    <xdr:to>
      <xdr:col>108</xdr:col>
      <xdr:colOff>342900</xdr:colOff>
      <xdr:row>72</xdr:row>
      <xdr:rowOff>66675</xdr:rowOff>
    </xdr:to>
    <xdr:graphicFrame macro="">
      <xdr:nvGraphicFramePr>
        <xdr:cNvPr id="6" name="Chart 37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108</xdr:col>
      <xdr:colOff>314325</xdr:colOff>
      <xdr:row>17</xdr:row>
      <xdr:rowOff>76200</xdr:rowOff>
    </xdr:from>
    <xdr:to>
      <xdr:col>110</xdr:col>
      <xdr:colOff>495300</xdr:colOff>
      <xdr:row>72</xdr:row>
      <xdr:rowOff>0</xdr:rowOff>
    </xdr:to>
    <xdr:graphicFrame macro="">
      <xdr:nvGraphicFramePr>
        <xdr:cNvPr id="7" name="Chart 38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491637</xdr:colOff>
      <xdr:row>17</xdr:row>
      <xdr:rowOff>106136</xdr:rowOff>
    </xdr:from>
    <xdr:to>
      <xdr:col>113</xdr:col>
      <xdr:colOff>453537</xdr:colOff>
      <xdr:row>72</xdr:row>
      <xdr:rowOff>48986</xdr:rowOff>
    </xdr:to>
    <xdr:graphicFrame macro="">
      <xdr:nvGraphicFramePr>
        <xdr:cNvPr id="8" name="Chart 39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93</xdr:col>
      <xdr:colOff>85725</xdr:colOff>
      <xdr:row>18</xdr:row>
      <xdr:rowOff>85725</xdr:rowOff>
    </xdr:from>
    <xdr:to>
      <xdr:col>96</xdr:col>
      <xdr:colOff>561975</xdr:colOff>
      <xdr:row>72</xdr:row>
      <xdr:rowOff>104775</xdr:rowOff>
    </xdr:to>
    <xdr:graphicFrame macro="">
      <xdr:nvGraphicFramePr>
        <xdr:cNvPr id="9" name="Chart 44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96</xdr:col>
      <xdr:colOff>533400</xdr:colOff>
      <xdr:row>18</xdr:row>
      <xdr:rowOff>85727</xdr:rowOff>
    </xdr:from>
    <xdr:to>
      <xdr:col>99</xdr:col>
      <xdr:colOff>152400</xdr:colOff>
      <xdr:row>72</xdr:row>
      <xdr:rowOff>108857</xdr:rowOff>
    </xdr:to>
    <xdr:graphicFrame macro="">
      <xdr:nvGraphicFramePr>
        <xdr:cNvPr id="10" name="Chart 45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102</xdr:col>
      <xdr:colOff>47625</xdr:colOff>
      <xdr:row>18</xdr:row>
      <xdr:rowOff>85724</xdr:rowOff>
    </xdr:from>
    <xdr:to>
      <xdr:col>104</xdr:col>
      <xdr:colOff>66675</xdr:colOff>
      <xdr:row>72</xdr:row>
      <xdr:rowOff>130628</xdr:rowOff>
    </xdr:to>
    <xdr:graphicFrame macro="">
      <xdr:nvGraphicFramePr>
        <xdr:cNvPr id="11" name="Chart 46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99</xdr:col>
      <xdr:colOff>133350</xdr:colOff>
      <xdr:row>18</xdr:row>
      <xdr:rowOff>76200</xdr:rowOff>
    </xdr:from>
    <xdr:to>
      <xdr:col>102</xdr:col>
      <xdr:colOff>66675</xdr:colOff>
      <xdr:row>72</xdr:row>
      <xdr:rowOff>114300</xdr:rowOff>
    </xdr:to>
    <xdr:graphicFrame macro="">
      <xdr:nvGraphicFramePr>
        <xdr:cNvPr id="12" name="Chart 4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171</xdr:col>
      <xdr:colOff>66675</xdr:colOff>
      <xdr:row>90</xdr:row>
      <xdr:rowOff>142875</xdr:rowOff>
    </xdr:from>
    <xdr:to>
      <xdr:col>192</xdr:col>
      <xdr:colOff>314325</xdr:colOff>
      <xdr:row>90</xdr:row>
      <xdr:rowOff>142875</xdr:rowOff>
    </xdr:to>
    <xdr:sp macro="" textlink="">
      <xdr:nvSpPr>
        <xdr:cNvPr id="13" name="Line 49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>
          <a:spLocks noChangeShapeType="1"/>
        </xdr:cNvSpPr>
      </xdr:nvSpPr>
      <xdr:spPr bwMode="auto">
        <a:xfrm>
          <a:off x="111518700" y="15630525"/>
          <a:ext cx="1244917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79</xdr:col>
      <xdr:colOff>200025</xdr:colOff>
      <xdr:row>18</xdr:row>
      <xdr:rowOff>28575</xdr:rowOff>
    </xdr:from>
    <xdr:to>
      <xdr:col>82</xdr:col>
      <xdr:colOff>419100</xdr:colOff>
      <xdr:row>71</xdr:row>
      <xdr:rowOff>28575</xdr:rowOff>
    </xdr:to>
    <xdr:graphicFrame macro="">
      <xdr:nvGraphicFramePr>
        <xdr:cNvPr id="14" name="Chart 11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87</xdr:col>
      <xdr:colOff>428625</xdr:colOff>
      <xdr:row>18</xdr:row>
      <xdr:rowOff>0</xdr:rowOff>
    </xdr:from>
    <xdr:to>
      <xdr:col>89</xdr:col>
      <xdr:colOff>374650</xdr:colOff>
      <xdr:row>71</xdr:row>
      <xdr:rowOff>9525</xdr:rowOff>
    </xdr:to>
    <xdr:graphicFrame macro="">
      <xdr:nvGraphicFramePr>
        <xdr:cNvPr id="15" name="Chart 12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546100</xdr:colOff>
      <xdr:row>18</xdr:row>
      <xdr:rowOff>38100</xdr:rowOff>
    </xdr:from>
    <xdr:to>
      <xdr:col>87</xdr:col>
      <xdr:colOff>495300</xdr:colOff>
      <xdr:row>71</xdr:row>
      <xdr:rowOff>28575</xdr:rowOff>
    </xdr:to>
    <xdr:graphicFrame macro="">
      <xdr:nvGraphicFramePr>
        <xdr:cNvPr id="16" name="Chart 13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82</xdr:col>
      <xdr:colOff>409575</xdr:colOff>
      <xdr:row>18</xdr:row>
      <xdr:rowOff>19050</xdr:rowOff>
    </xdr:from>
    <xdr:to>
      <xdr:col>85</xdr:col>
      <xdr:colOff>565150</xdr:colOff>
      <xdr:row>71</xdr:row>
      <xdr:rowOff>19050</xdr:rowOff>
    </xdr:to>
    <xdr:graphicFrame macro="">
      <xdr:nvGraphicFramePr>
        <xdr:cNvPr id="17" name="Chart 14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69</xdr:col>
      <xdr:colOff>0</xdr:colOff>
      <xdr:row>18</xdr:row>
      <xdr:rowOff>38100</xdr:rowOff>
    </xdr:from>
    <xdr:to>
      <xdr:col>72</xdr:col>
      <xdr:colOff>457200</xdr:colOff>
      <xdr:row>71</xdr:row>
      <xdr:rowOff>47625</xdr:rowOff>
    </xdr:to>
    <xdr:graphicFrame macro="">
      <xdr:nvGraphicFramePr>
        <xdr:cNvPr id="18" name="Chart 15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72</xdr:col>
      <xdr:colOff>428625</xdr:colOff>
      <xdr:row>18</xdr:row>
      <xdr:rowOff>38100</xdr:rowOff>
    </xdr:from>
    <xdr:to>
      <xdr:col>75</xdr:col>
      <xdr:colOff>38100</xdr:colOff>
      <xdr:row>71</xdr:row>
      <xdr:rowOff>57150</xdr:rowOff>
    </xdr:to>
    <xdr:graphicFrame macro="">
      <xdr:nvGraphicFramePr>
        <xdr:cNvPr id="19" name="Chart 17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295275</xdr:colOff>
      <xdr:row>18</xdr:row>
      <xdr:rowOff>38100</xdr:rowOff>
    </xdr:from>
    <xdr:to>
      <xdr:col>79</xdr:col>
      <xdr:colOff>209550</xdr:colOff>
      <xdr:row>71</xdr:row>
      <xdr:rowOff>66675</xdr:rowOff>
    </xdr:to>
    <xdr:graphicFrame macro="">
      <xdr:nvGraphicFramePr>
        <xdr:cNvPr id="20" name="Chart 27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75</xdr:col>
      <xdr:colOff>19050</xdr:colOff>
      <xdr:row>18</xdr:row>
      <xdr:rowOff>28575</xdr:rowOff>
    </xdr:from>
    <xdr:to>
      <xdr:col>77</xdr:col>
      <xdr:colOff>314325</xdr:colOff>
      <xdr:row>71</xdr:row>
      <xdr:rowOff>57150</xdr:rowOff>
    </xdr:to>
    <xdr:graphicFrame macro="">
      <xdr:nvGraphicFramePr>
        <xdr:cNvPr id="21" name="Chart 29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118</xdr:col>
      <xdr:colOff>0</xdr:colOff>
      <xdr:row>18</xdr:row>
      <xdr:rowOff>53340</xdr:rowOff>
    </xdr:from>
    <xdr:to>
      <xdr:col>120</xdr:col>
      <xdr:colOff>551584</xdr:colOff>
      <xdr:row>72</xdr:row>
      <xdr:rowOff>76200</xdr:rowOff>
    </xdr:to>
    <xdr:graphicFrame macro="">
      <xdr:nvGraphicFramePr>
        <xdr:cNvPr id="22" name="Chart 1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121</xdr:col>
      <xdr:colOff>0</xdr:colOff>
      <xdr:row>18</xdr:row>
      <xdr:rowOff>53340</xdr:rowOff>
    </xdr:from>
    <xdr:to>
      <xdr:col>123</xdr:col>
      <xdr:colOff>551584</xdr:colOff>
      <xdr:row>72</xdr:row>
      <xdr:rowOff>76200</xdr:rowOff>
    </xdr:to>
    <xdr:graphicFrame macro="">
      <xdr:nvGraphicFramePr>
        <xdr:cNvPr id="23" name="Chart 11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115</xdr:col>
      <xdr:colOff>0</xdr:colOff>
      <xdr:row>18</xdr:row>
      <xdr:rowOff>53340</xdr:rowOff>
    </xdr:from>
    <xdr:to>
      <xdr:col>117</xdr:col>
      <xdr:colOff>551585</xdr:colOff>
      <xdr:row>72</xdr:row>
      <xdr:rowOff>76200</xdr:rowOff>
    </xdr:to>
    <xdr:graphicFrame macro="">
      <xdr:nvGraphicFramePr>
        <xdr:cNvPr id="24" name="Chart 1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133</xdr:col>
      <xdr:colOff>583227</xdr:colOff>
      <xdr:row>19</xdr:row>
      <xdr:rowOff>2</xdr:rowOff>
    </xdr:from>
    <xdr:to>
      <xdr:col>145</xdr:col>
      <xdr:colOff>318795</xdr:colOff>
      <xdr:row>50</xdr:row>
      <xdr:rowOff>16513</xdr:rowOff>
    </xdr:to>
    <xdr:graphicFrame macro="">
      <xdr:nvGraphicFramePr>
        <xdr:cNvPr id="25" name="Chart 1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583227</xdr:colOff>
      <xdr:row>19</xdr:row>
      <xdr:rowOff>2</xdr:rowOff>
    </xdr:from>
    <xdr:to>
      <xdr:col>157</xdr:col>
      <xdr:colOff>261646</xdr:colOff>
      <xdr:row>50</xdr:row>
      <xdr:rowOff>3631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125</xdr:col>
      <xdr:colOff>0</xdr:colOff>
      <xdr:row>17</xdr:row>
      <xdr:rowOff>0</xdr:rowOff>
    </xdr:from>
    <xdr:to>
      <xdr:col>133</xdr:col>
      <xdr:colOff>4400</xdr:colOff>
      <xdr:row>72</xdr:row>
      <xdr:rowOff>57150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0.06142</cdr:x>
      <cdr:y>0.91317</cdr:y>
    </cdr:from>
    <cdr:to>
      <cdr:x>0.15586</cdr:x>
      <cdr:y>0.98512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4295882-7C6A-C146-95B5-B6CAD67ACE41}"/>
            </a:ext>
          </a:extLst>
        </cdr:cNvPr>
        <cdr:cNvSpPr txBox="1"/>
      </cdr:nvSpPr>
      <cdr:spPr>
        <a:xfrm xmlns:a="http://schemas.openxmlformats.org/drawingml/2006/main" rot="5400000">
          <a:off x="183002" y="8287543"/>
          <a:ext cx="644879" cy="439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Dense Sand</a:t>
          </a:r>
        </a:p>
      </cdr:txBody>
    </cdr:sp>
  </cdr:relSizeAnchor>
  <cdr:relSizeAnchor xmlns:cdr="http://schemas.openxmlformats.org/drawingml/2006/chartDrawing">
    <cdr:from>
      <cdr:x>0.15764</cdr:x>
      <cdr:y>0.92455</cdr:y>
    </cdr:from>
    <cdr:to>
      <cdr:x>0.37669</cdr:x>
      <cdr:y>0.98512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F96A9204-280F-0A4A-A1C8-0A012A089528}"/>
            </a:ext>
          </a:extLst>
        </cdr:cNvPr>
        <cdr:cNvSpPr txBox="1"/>
      </cdr:nvSpPr>
      <cdr:spPr>
        <a:xfrm xmlns:a="http://schemas.openxmlformats.org/drawingml/2006/main">
          <a:off x="733426" y="8286750"/>
          <a:ext cx="1019174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Sands</a:t>
          </a:r>
          <a:endParaRPr lang="en-US" sz="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0.37669</cdr:x>
      <cdr:y>0.9281</cdr:y>
    </cdr:from>
    <cdr:to>
      <cdr:x>0.54047</cdr:x>
      <cdr:y>0.98512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C207C93-83FB-AA47-8CDB-DF2DE3BB8B9A}"/>
            </a:ext>
          </a:extLst>
        </cdr:cNvPr>
        <cdr:cNvSpPr txBox="1"/>
      </cdr:nvSpPr>
      <cdr:spPr>
        <a:xfrm xmlns:a="http://schemas.openxmlformats.org/drawingml/2006/main">
          <a:off x="1752600" y="8318545"/>
          <a:ext cx="762000" cy="511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Sand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Mixture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0.54252</cdr:x>
      <cdr:y>0.93646</cdr:y>
    </cdr:from>
    <cdr:to>
      <cdr:x>0.64898</cdr:x>
      <cdr:y>0.983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8B53F05-FEEA-804E-848B-A5868099D1A2}"/>
            </a:ext>
          </a:extLst>
        </cdr:cNvPr>
        <cdr:cNvSpPr txBox="1"/>
      </cdr:nvSpPr>
      <cdr:spPr>
        <a:xfrm xmlns:a="http://schemas.openxmlformats.org/drawingml/2006/main">
          <a:off x="2541842" y="8463643"/>
          <a:ext cx="498777" cy="420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Silt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 Mix</a:t>
          </a:r>
          <a:endParaRPr 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0.65307</cdr:x>
      <cdr:y>0.92986</cdr:y>
    </cdr:from>
    <cdr:to>
      <cdr:x>0.84346</cdr:x>
      <cdr:y>0.98406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97AFC-DC52-0549-84FE-C3AF327F1788}"/>
            </a:ext>
          </a:extLst>
        </cdr:cNvPr>
        <cdr:cNvSpPr txBox="1"/>
      </cdr:nvSpPr>
      <cdr:spPr>
        <a:xfrm xmlns:a="http://schemas.openxmlformats.org/drawingml/2006/main">
          <a:off x="3038476" y="8334376"/>
          <a:ext cx="885824" cy="4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Clay</a:t>
          </a:r>
        </a:p>
      </cdr:txBody>
    </cdr:sp>
  </cdr:relSizeAnchor>
  <cdr:relSizeAnchor xmlns:cdr="http://schemas.openxmlformats.org/drawingml/2006/chartDrawing">
    <cdr:from>
      <cdr:x>0.84346</cdr:x>
      <cdr:y>0.90648</cdr:y>
    </cdr:from>
    <cdr:to>
      <cdr:x>0.97449</cdr:x>
      <cdr:y>0.98406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6D59B3C6-B9F4-EA4D-82B8-5F42FF772F2D}"/>
            </a:ext>
          </a:extLst>
        </cdr:cNvPr>
        <cdr:cNvSpPr txBox="1"/>
      </cdr:nvSpPr>
      <cdr:spPr>
        <a:xfrm xmlns:a="http://schemas.openxmlformats.org/drawingml/2006/main" rot="5400000">
          <a:off x="3881437" y="8167688"/>
          <a:ext cx="695325" cy="609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latin typeface="Arial" panose="020B0604020202020204" pitchFamily="34" charset="0"/>
              <a:cs typeface="Arial" panose="020B0604020202020204" pitchFamily="34" charset="0"/>
            </a:rPr>
            <a:t>Organic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8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7.xml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6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5.xml"/><Relationship Id="rId5" Type="http://schemas.openxmlformats.org/officeDocument/2006/relationships/ctrlProp" Target="../ctrlProps/ctrlProp14.xml"/><Relationship Id="rId4" Type="http://schemas.openxmlformats.org/officeDocument/2006/relationships/ctrlProp" Target="../ctrlProps/ctrlProp1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20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19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4">
    <pageSetUpPr fitToPage="1"/>
  </sheetPr>
  <dimension ref="A1:FC65482"/>
  <sheetViews>
    <sheetView zoomScale="70" zoomScaleNormal="70" zoomScaleSheetLayoutView="50" workbookViewId="0">
      <pane ySplit="12" topLeftCell="A13" activePane="bottomLeft" state="frozen"/>
      <selection pane="bottomLeft" activeCell="E47" sqref="E47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70" t="s">
        <v>118</v>
      </c>
      <c r="I1" s="28"/>
      <c r="J1" s="28"/>
      <c r="K1" s="28"/>
      <c r="L1" s="28"/>
      <c r="M1" s="28"/>
      <c r="N1" s="28"/>
      <c r="O1" s="28"/>
      <c r="P1" s="28"/>
      <c r="X1" s="68"/>
      <c r="Y1" s="60" t="s">
        <v>150</v>
      </c>
      <c r="Z1" s="60" t="s">
        <v>149</v>
      </c>
      <c r="AA1" s="60" t="s">
        <v>148</v>
      </c>
      <c r="AB1" s="60" t="s">
        <v>74</v>
      </c>
    </row>
    <row r="2" spans="1:159" x14ac:dyDescent="0.2">
      <c r="A2" s="70" t="s">
        <v>1</v>
      </c>
      <c r="I2" s="101" t="s">
        <v>72</v>
      </c>
      <c r="J2" s="99" t="s">
        <v>162</v>
      </c>
      <c r="K2" s="99"/>
      <c r="L2" s="99"/>
      <c r="M2" s="99"/>
      <c r="N2" s="100" t="s">
        <v>53</v>
      </c>
      <c r="O2" s="99" t="s">
        <v>164</v>
      </c>
      <c r="P2" s="98"/>
      <c r="S2" s="77"/>
      <c r="T2" s="70" t="s">
        <v>63</v>
      </c>
      <c r="X2" s="97" t="s">
        <v>159</v>
      </c>
      <c r="Y2" s="60" t="s">
        <v>151</v>
      </c>
      <c r="Z2" s="60" t="s">
        <v>151</v>
      </c>
      <c r="AA2" s="60" t="s">
        <v>151</v>
      </c>
      <c r="AB2" s="60" t="s">
        <v>151</v>
      </c>
      <c r="AN2" s="70"/>
      <c r="AR2" s="67" t="s">
        <v>28</v>
      </c>
      <c r="AS2" s="80">
        <v>2.5</v>
      </c>
      <c r="AT2" s="1" t="s">
        <v>29</v>
      </c>
    </row>
    <row r="3" spans="1:159" ht="13.15" customHeight="1" x14ac:dyDescent="0.2">
      <c r="A3" s="70" t="s">
        <v>3</v>
      </c>
      <c r="I3" s="96" t="s">
        <v>48</v>
      </c>
      <c r="J3" s="95">
        <v>43874</v>
      </c>
      <c r="N3" s="67" t="s">
        <v>7</v>
      </c>
      <c r="O3" s="3">
        <f>I420</f>
        <v>66.765091863517057</v>
      </c>
      <c r="P3" s="89" t="s">
        <v>19</v>
      </c>
      <c r="S3" s="77"/>
      <c r="X3" s="94" t="s">
        <v>33</v>
      </c>
      <c r="Y3" s="60">
        <v>3</v>
      </c>
      <c r="Z3" s="60">
        <v>3</v>
      </c>
      <c r="AA3" s="60">
        <v>3</v>
      </c>
      <c r="AB3" s="60">
        <v>3</v>
      </c>
      <c r="AR3" s="67" t="s">
        <v>31</v>
      </c>
      <c r="AS3" s="80">
        <v>300</v>
      </c>
      <c r="AT3" s="1" t="s">
        <v>32</v>
      </c>
    </row>
    <row r="4" spans="1:159" x14ac:dyDescent="0.2">
      <c r="B4" s="93">
        <f>IF(ABS(T4-U4)=0,"",ABS(T4-U4))</f>
        <v>1</v>
      </c>
      <c r="C4" s="70" t="str">
        <f>IF(T4-U4&gt;0,"more cells need COPY DOWN",IF(T4-U4=0,"OK","more cells need DELETE"))</f>
        <v>more cells need COPY DOWN</v>
      </c>
      <c r="I4" s="83" t="s">
        <v>27</v>
      </c>
      <c r="J4" s="1" t="s">
        <v>163</v>
      </c>
      <c r="K4" s="67"/>
      <c r="L4" s="67"/>
      <c r="N4" s="67" t="s">
        <v>73</v>
      </c>
      <c r="O4" s="80">
        <v>0.8</v>
      </c>
      <c r="P4" s="86"/>
      <c r="Q4" s="2"/>
      <c r="S4" s="77"/>
      <c r="T4" s="77">
        <f>COUNT(A14:A65482)</f>
        <v>408</v>
      </c>
      <c r="U4" s="77">
        <f>COUNT(I14:I65482)</f>
        <v>407</v>
      </c>
      <c r="X4" s="92" t="s">
        <v>123</v>
      </c>
      <c r="Y4" s="60" t="s">
        <v>152</v>
      </c>
      <c r="Z4" s="60">
        <v>4</v>
      </c>
      <c r="AA4" s="60">
        <v>4</v>
      </c>
      <c r="AB4" s="60">
        <v>4</v>
      </c>
      <c r="AJ4" s="2"/>
    </row>
    <row r="5" spans="1:159" ht="13.5" customHeight="1" x14ac:dyDescent="0.2">
      <c r="A5" s="70" t="s">
        <v>62</v>
      </c>
      <c r="I5" s="91" t="s">
        <v>36</v>
      </c>
      <c r="J5" s="90" t="s">
        <v>130</v>
      </c>
      <c r="K5" s="1" t="s">
        <v>21</v>
      </c>
      <c r="M5" s="67"/>
      <c r="N5" s="67" t="s">
        <v>51</v>
      </c>
      <c r="O5" s="80">
        <v>17</v>
      </c>
      <c r="P5" s="89"/>
      <c r="S5" s="77"/>
      <c r="U5" s="2"/>
      <c r="X5" s="88" t="s">
        <v>121</v>
      </c>
      <c r="Y5" s="60" t="s">
        <v>153</v>
      </c>
      <c r="Z5" s="60">
        <v>5</v>
      </c>
      <c r="AA5" s="60">
        <v>5</v>
      </c>
      <c r="AB5" s="60">
        <v>5</v>
      </c>
      <c r="AG5" s="2"/>
      <c r="AM5" s="84"/>
    </row>
    <row r="6" spans="1:159" ht="13.5" customHeight="1" x14ac:dyDescent="0.2">
      <c r="A6" s="53"/>
      <c r="B6" s="53"/>
      <c r="C6" s="53">
        <v>1</v>
      </c>
      <c r="D6" s="53">
        <v>2</v>
      </c>
      <c r="E6" s="53">
        <v>3</v>
      </c>
      <c r="F6" s="53">
        <v>6</v>
      </c>
      <c r="G6" s="53">
        <v>7</v>
      </c>
      <c r="I6" s="87" t="s">
        <v>34</v>
      </c>
      <c r="J6" s="67">
        <v>2</v>
      </c>
      <c r="K6" s="67"/>
      <c r="L6" s="77" t="s">
        <v>30</v>
      </c>
      <c r="M6" s="77">
        <f>IF(J6&lt;=2,J6+4,5)</f>
        <v>6</v>
      </c>
      <c r="N6" s="67" t="s">
        <v>52</v>
      </c>
      <c r="O6" s="80">
        <v>20</v>
      </c>
      <c r="P6" s="86"/>
      <c r="Q6" s="2"/>
      <c r="R6" s="77"/>
      <c r="S6" s="77"/>
      <c r="U6" s="2"/>
      <c r="X6" s="85" t="s">
        <v>30</v>
      </c>
      <c r="Y6" s="60">
        <v>8</v>
      </c>
      <c r="Z6" s="60">
        <v>6</v>
      </c>
      <c r="AA6" s="60">
        <v>6</v>
      </c>
      <c r="AB6" s="60">
        <v>6</v>
      </c>
      <c r="AG6" s="3"/>
      <c r="AH6" s="23"/>
      <c r="AI6" s="23"/>
      <c r="AM6" s="84"/>
    </row>
    <row r="7" spans="1:159" ht="14.25" customHeight="1" x14ac:dyDescent="0.2">
      <c r="A7" s="53"/>
      <c r="B7" s="53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3" t="s">
        <v>2</v>
      </c>
      <c r="J7" s="82">
        <v>0.8</v>
      </c>
      <c r="K7" s="53" t="s">
        <v>19</v>
      </c>
      <c r="L7" s="77" t="s">
        <v>33</v>
      </c>
      <c r="M7" s="77"/>
      <c r="N7" s="81" t="s">
        <v>95</v>
      </c>
      <c r="O7" s="80">
        <v>7</v>
      </c>
      <c r="P7" s="79" t="s">
        <v>96</v>
      </c>
      <c r="Q7" s="78"/>
      <c r="R7" s="77"/>
      <c r="S7" s="77"/>
      <c r="U7" s="2"/>
      <c r="X7" s="76" t="s">
        <v>155</v>
      </c>
      <c r="Y7" s="60" t="s">
        <v>154</v>
      </c>
      <c r="Z7" s="60">
        <v>7</v>
      </c>
      <c r="AA7" s="60">
        <v>7</v>
      </c>
      <c r="AB7" s="60">
        <v>7</v>
      </c>
      <c r="AG7" s="3"/>
      <c r="AH7" s="23"/>
      <c r="AI7" s="23"/>
    </row>
    <row r="8" spans="1:159" ht="13.5" customHeight="1" thickBot="1" x14ac:dyDescent="0.25">
      <c r="A8" s="53"/>
      <c r="B8" s="53" t="s">
        <v>126</v>
      </c>
      <c r="C8">
        <v>1.9116</v>
      </c>
      <c r="D8">
        <v>1.6664000000000001</v>
      </c>
      <c r="E8">
        <v>1.6289</v>
      </c>
      <c r="F8">
        <v>1.4634</v>
      </c>
      <c r="G8">
        <v>1.4552</v>
      </c>
      <c r="I8" s="75" t="s">
        <v>41</v>
      </c>
      <c r="J8" s="74">
        <v>0</v>
      </c>
      <c r="K8" s="28" t="s">
        <v>42</v>
      </c>
      <c r="L8" s="73" t="s">
        <v>40</v>
      </c>
      <c r="M8" s="73"/>
      <c r="N8" s="28"/>
      <c r="O8" s="28"/>
      <c r="P8" s="72"/>
      <c r="U8" s="2"/>
      <c r="X8" s="71" t="s">
        <v>156</v>
      </c>
      <c r="Y8" s="60" t="s">
        <v>157</v>
      </c>
      <c r="Z8" s="60" t="s">
        <v>158</v>
      </c>
      <c r="AA8" s="60" t="s">
        <v>158</v>
      </c>
      <c r="AB8" s="60" t="s">
        <v>130</v>
      </c>
      <c r="AK8" s="2"/>
    </row>
    <row r="9" spans="1:159" ht="15.75" customHeight="1" thickBot="1" x14ac:dyDescent="0.25">
      <c r="A9" s="53"/>
      <c r="B9" s="53" t="s">
        <v>127</v>
      </c>
      <c r="C9">
        <v>1.2466200000000001</v>
      </c>
      <c r="D9">
        <v>-0.29218</v>
      </c>
      <c r="E9">
        <v>2.3390000000000001E-2</v>
      </c>
      <c r="F9">
        <v>1.8756999999999999</v>
      </c>
      <c r="G9">
        <v>1.8597999999999999</v>
      </c>
      <c r="I9" s="70"/>
      <c r="J9" s="67"/>
      <c r="K9" s="67"/>
      <c r="L9" s="67"/>
      <c r="N9" s="70"/>
      <c r="U9" s="2"/>
      <c r="W9" s="2"/>
      <c r="X9" s="2"/>
      <c r="Y9" s="2"/>
      <c r="Z9" s="2"/>
      <c r="BF9" s="2"/>
    </row>
    <row r="10" spans="1:159" ht="23.25" customHeight="1" thickTop="1" x14ac:dyDescent="0.2">
      <c r="A10" s="53"/>
      <c r="B10" s="53" t="s">
        <v>128</v>
      </c>
      <c r="C10">
        <v>50000</v>
      </c>
      <c r="D10">
        <v>1000</v>
      </c>
      <c r="E10">
        <v>3447.5</v>
      </c>
      <c r="F10">
        <v>15</v>
      </c>
      <c r="G10">
        <v>15</v>
      </c>
      <c r="I10" s="102" t="s">
        <v>101</v>
      </c>
      <c r="J10" s="103"/>
      <c r="K10" s="103"/>
      <c r="L10" s="103"/>
      <c r="M10" s="103"/>
      <c r="N10" s="103"/>
      <c r="O10" s="103"/>
      <c r="P10" s="103"/>
      <c r="Q10" s="103"/>
      <c r="R10" s="103"/>
      <c r="S10" s="104"/>
      <c r="T10" s="117" t="s">
        <v>61</v>
      </c>
      <c r="U10" s="118"/>
      <c r="V10" s="118"/>
      <c r="W10" s="118"/>
      <c r="X10" s="118"/>
      <c r="Y10" s="118"/>
      <c r="Z10" s="118"/>
      <c r="AA10" s="118"/>
      <c r="AB10" s="118"/>
      <c r="AC10" s="118"/>
      <c r="AD10" s="119"/>
      <c r="AE10" s="120" t="s">
        <v>108</v>
      </c>
      <c r="AF10" s="120"/>
      <c r="AG10" s="120"/>
      <c r="AH10" s="120"/>
      <c r="AI10" s="69" t="s">
        <v>97</v>
      </c>
      <c r="AJ10" s="122" t="s">
        <v>83</v>
      </c>
      <c r="AK10" s="103"/>
      <c r="AL10" s="103"/>
      <c r="AM10" s="104"/>
      <c r="AN10" s="117" t="s">
        <v>43</v>
      </c>
      <c r="AO10" s="118"/>
      <c r="AP10" s="119"/>
      <c r="AQ10" s="69" t="s">
        <v>0</v>
      </c>
      <c r="AR10" s="122" t="s">
        <v>114</v>
      </c>
      <c r="AS10" s="104"/>
      <c r="AT10" s="69" t="s">
        <v>90</v>
      </c>
      <c r="AU10" s="69" t="s">
        <v>92</v>
      </c>
      <c r="AV10" s="69" t="s">
        <v>98</v>
      </c>
      <c r="AW10" s="123" t="s">
        <v>117</v>
      </c>
      <c r="AX10" s="1" t="str">
        <f>""</f>
        <v/>
      </c>
      <c r="AY10" s="68"/>
      <c r="AZ10" s="111" t="s">
        <v>18</v>
      </c>
      <c r="BA10" s="112"/>
      <c r="BB10" s="112"/>
      <c r="BC10" s="112"/>
      <c r="BD10" s="112"/>
      <c r="BE10" s="112"/>
      <c r="BF10" s="112"/>
      <c r="BG10" s="112"/>
      <c r="BH10" s="113"/>
      <c r="BI10" s="2"/>
      <c r="BJ10" s="111" t="s">
        <v>146</v>
      </c>
      <c r="BK10" s="112"/>
      <c r="BL10" s="112"/>
      <c r="BM10" s="112"/>
      <c r="BN10" s="113"/>
      <c r="BO10" s="2"/>
    </row>
    <row r="11" spans="1:159" ht="52.9" customHeight="1" x14ac:dyDescent="0.2">
      <c r="A11" s="53"/>
      <c r="B11" s="53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7"/>
      <c r="I11" s="63" t="s">
        <v>16</v>
      </c>
      <c r="J11" s="58" t="s">
        <v>17</v>
      </c>
      <c r="K11" s="58" t="s">
        <v>37</v>
      </c>
      <c r="L11" s="58" t="s">
        <v>59</v>
      </c>
      <c r="M11" s="58" t="s">
        <v>131</v>
      </c>
      <c r="N11" s="58" t="s">
        <v>60</v>
      </c>
      <c r="O11" s="58" t="s">
        <v>132</v>
      </c>
      <c r="P11" s="65" t="s">
        <v>133</v>
      </c>
      <c r="Q11" s="65" t="s">
        <v>47</v>
      </c>
      <c r="R11" s="65" t="s">
        <v>55</v>
      </c>
      <c r="S11" s="65" t="s">
        <v>22</v>
      </c>
      <c r="T11" s="105" t="s">
        <v>147</v>
      </c>
      <c r="U11" s="106"/>
      <c r="V11" s="105" t="s">
        <v>140</v>
      </c>
      <c r="W11" s="106"/>
      <c r="X11" s="105" t="s">
        <v>139</v>
      </c>
      <c r="Y11" s="106"/>
      <c r="Z11" s="121" t="s">
        <v>84</v>
      </c>
      <c r="AA11" s="105"/>
      <c r="AB11" s="114" t="s">
        <v>102</v>
      </c>
      <c r="AC11" s="115"/>
      <c r="AD11" s="116"/>
      <c r="AE11" s="66" t="s">
        <v>35</v>
      </c>
      <c r="AF11" s="58" t="s">
        <v>25</v>
      </c>
      <c r="AG11" s="58" t="s">
        <v>26</v>
      </c>
      <c r="AH11" s="58" t="s">
        <v>94</v>
      </c>
      <c r="AI11" s="56" t="s">
        <v>78</v>
      </c>
      <c r="AJ11" s="58" t="s">
        <v>82</v>
      </c>
      <c r="AK11" s="58" t="s">
        <v>81</v>
      </c>
      <c r="AL11" s="58" t="s">
        <v>85</v>
      </c>
      <c r="AM11" s="58" t="s">
        <v>99</v>
      </c>
      <c r="AN11" s="58" t="s">
        <v>86</v>
      </c>
      <c r="AO11" s="58" t="s">
        <v>87</v>
      </c>
      <c r="AP11" s="58" t="s">
        <v>99</v>
      </c>
      <c r="AQ11" s="58" t="s">
        <v>86</v>
      </c>
      <c r="AR11" s="121" t="s">
        <v>115</v>
      </c>
      <c r="AS11" s="121"/>
      <c r="AT11" s="58" t="s">
        <v>93</v>
      </c>
      <c r="AU11" s="58" t="s">
        <v>91</v>
      </c>
      <c r="AV11" s="58" t="s">
        <v>116</v>
      </c>
      <c r="AW11" s="124"/>
      <c r="AX11" s="1" t="str">
        <f>""</f>
        <v/>
      </c>
      <c r="AY11" s="58" t="s">
        <v>39</v>
      </c>
      <c r="AZ11" s="121" t="s">
        <v>78</v>
      </c>
      <c r="BA11" s="121"/>
      <c r="BB11" s="121"/>
      <c r="BC11" s="121" t="s">
        <v>79</v>
      </c>
      <c r="BD11" s="121"/>
      <c r="BE11" s="121"/>
      <c r="BF11" s="121" t="s">
        <v>80</v>
      </c>
      <c r="BG11" s="121"/>
      <c r="BH11" s="121"/>
      <c r="BI11" s="54"/>
      <c r="BJ11" s="65" t="s">
        <v>137</v>
      </c>
      <c r="BK11" s="65" t="s">
        <v>138</v>
      </c>
      <c r="BL11" s="65" t="s">
        <v>134</v>
      </c>
      <c r="BM11" s="65" t="s">
        <v>135</v>
      </c>
      <c r="BN11" s="65" t="s">
        <v>136</v>
      </c>
      <c r="BO11" s="54"/>
      <c r="BP11" s="54"/>
    </row>
    <row r="12" spans="1:159" ht="24" customHeight="1" thickBot="1" x14ac:dyDescent="0.25">
      <c r="A12" s="53"/>
      <c r="B12" s="53" t="s">
        <v>129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4" t="s">
        <v>19</v>
      </c>
      <c r="J12" s="60" t="s">
        <v>19</v>
      </c>
      <c r="K12" s="60" t="s">
        <v>38</v>
      </c>
      <c r="L12" s="60" t="s">
        <v>20</v>
      </c>
      <c r="M12" s="60" t="s">
        <v>20</v>
      </c>
      <c r="N12" s="60" t="s">
        <v>49</v>
      </c>
      <c r="O12" s="60" t="s">
        <v>54</v>
      </c>
      <c r="P12" s="60" t="s">
        <v>54</v>
      </c>
      <c r="Q12" s="60" t="s">
        <v>54</v>
      </c>
      <c r="R12" s="60" t="s">
        <v>56</v>
      </c>
      <c r="S12" s="60" t="s">
        <v>49</v>
      </c>
      <c r="T12" s="22" t="s">
        <v>106</v>
      </c>
      <c r="U12" s="22" t="s">
        <v>107</v>
      </c>
      <c r="V12" s="22" t="s">
        <v>106</v>
      </c>
      <c r="W12" s="22" t="s">
        <v>107</v>
      </c>
      <c r="X12" s="22" t="s">
        <v>106</v>
      </c>
      <c r="Y12" s="22" t="s">
        <v>107</v>
      </c>
      <c r="Z12" s="22" t="s">
        <v>106</v>
      </c>
      <c r="AA12" s="15" t="s">
        <v>107</v>
      </c>
      <c r="AB12" s="63" t="s">
        <v>105</v>
      </c>
      <c r="AC12" s="56" t="s">
        <v>103</v>
      </c>
      <c r="AD12" s="62" t="s">
        <v>104</v>
      </c>
      <c r="AE12" s="61" t="s">
        <v>20</v>
      </c>
      <c r="AF12" s="60" t="s">
        <v>20</v>
      </c>
      <c r="AG12" s="60" t="s">
        <v>20</v>
      </c>
      <c r="AH12" s="56" t="s">
        <v>109</v>
      </c>
      <c r="AI12" s="56" t="s">
        <v>110</v>
      </c>
      <c r="AJ12" s="58" t="s">
        <v>111</v>
      </c>
      <c r="AK12" s="58" t="s">
        <v>111</v>
      </c>
      <c r="AL12" s="58" t="s">
        <v>111</v>
      </c>
      <c r="AM12" s="58" t="s">
        <v>111</v>
      </c>
      <c r="AN12" s="58" t="s">
        <v>112</v>
      </c>
      <c r="AO12" s="58" t="s">
        <v>112</v>
      </c>
      <c r="AP12" s="58" t="s">
        <v>113</v>
      </c>
      <c r="AQ12" s="58" t="s">
        <v>38</v>
      </c>
      <c r="AR12" s="58" t="s">
        <v>88</v>
      </c>
      <c r="AS12" s="58" t="s">
        <v>89</v>
      </c>
      <c r="AT12" s="58" t="s">
        <v>56</v>
      </c>
      <c r="AU12" s="58"/>
      <c r="AV12" s="58" t="s">
        <v>100</v>
      </c>
      <c r="AW12" s="59" t="s">
        <v>54</v>
      </c>
      <c r="AX12" s="1" t="str">
        <f>""</f>
        <v/>
      </c>
      <c r="AY12" s="58" t="s">
        <v>19</v>
      </c>
      <c r="AZ12" s="58" t="s">
        <v>65</v>
      </c>
      <c r="BA12" s="58" t="s">
        <v>66</v>
      </c>
      <c r="BB12" s="58" t="s">
        <v>67</v>
      </c>
      <c r="BC12" s="58" t="s">
        <v>65</v>
      </c>
      <c r="BD12" s="58" t="s">
        <v>66</v>
      </c>
      <c r="BE12" s="58" t="s">
        <v>67</v>
      </c>
      <c r="BF12" s="58" t="s">
        <v>65</v>
      </c>
      <c r="BG12" s="58" t="s">
        <v>66</v>
      </c>
      <c r="BH12" s="58" t="s">
        <v>67</v>
      </c>
      <c r="BI12" s="54"/>
      <c r="BJ12" s="57"/>
      <c r="BK12" s="56"/>
      <c r="BL12" s="56"/>
      <c r="BM12" s="56"/>
      <c r="BN12" s="55"/>
      <c r="BO12" s="54"/>
      <c r="BP12" s="54"/>
    </row>
    <row r="13" spans="1:159" ht="13.5" thickTop="1" x14ac:dyDescent="0.2">
      <c r="A13" s="53" t="s">
        <v>14</v>
      </c>
      <c r="B13" s="53" t="s">
        <v>15</v>
      </c>
      <c r="C13" s="53"/>
      <c r="D13" s="53"/>
      <c r="E13" s="53"/>
      <c r="F13" s="53"/>
      <c r="G13" s="53"/>
      <c r="I13" s="17">
        <f t="shared" ref="I13:I76" si="0">IF(A13="(m)",0,A13/0.3048)</f>
        <v>0</v>
      </c>
      <c r="J13" s="16">
        <f t="shared" ref="J13:J76" si="1">$J$7-I13</f>
        <v>0.8</v>
      </c>
      <c r="K13" s="10" t="str">
        <f>IF(I13=0,"Copy Down",IF(J13&gt;-10, 95, IF(J13&gt;-30, 100, IF(J13&gt;-47, 95, IF(J13&gt;-80, 122, 115)))))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2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2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2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2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21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21" t="str">
        <f>IF(I13=0,"Copy Down",IF(U13=0,"-",IF(U13&gt;=$M$6+1,P13*$AS$2,$AS$3*AF13/2000)))</f>
        <v>Copy Down</v>
      </c>
      <c r="AX13" s="1" t="str">
        <f>""</f>
        <v/>
      </c>
      <c r="AY13" s="25" t="str">
        <f>IF(I13=0,"Copy",J13)</f>
        <v>Copy</v>
      </c>
      <c r="AZ13" s="19" t="str">
        <f>IF(I13=0,"Copy",IF($U13&lt;=4,100,0))</f>
        <v>Copy</v>
      </c>
      <c r="BA13" s="19" t="str">
        <f>IF(I13=0,"Copy",100-(AZ13+BB13))</f>
        <v>Copy</v>
      </c>
      <c r="BB13" s="19" t="str">
        <f>IF(I13=0,"Copy",IF($U13&gt;=7,100,0))</f>
        <v>Copy</v>
      </c>
      <c r="BC13" s="19" t="str">
        <f>IF(I13=0,"Copy",IF($AA13&lt;=3,100,0))</f>
        <v>Copy</v>
      </c>
      <c r="BD13" s="19" t="str">
        <f>IF(I13=0,"Copy",100-(BC13+BE13))</f>
        <v>Copy</v>
      </c>
      <c r="BE13" s="19" t="str">
        <f>IF(I13=0,"Copy",IF($AA13&gt;=6,100,0))</f>
        <v>Copy</v>
      </c>
      <c r="BF13" s="26" t="str">
        <f>IF(I13=0,"Copy",AB13)</f>
        <v>Copy</v>
      </c>
      <c r="BG13" s="26" t="str">
        <f>IF(I13=0,"Copy",AC13)</f>
        <v>Copy</v>
      </c>
      <c r="BH13" s="26" t="str">
        <f>IF(I13=0,"Copy",AD13)</f>
        <v>Copy</v>
      </c>
      <c r="BI13" s="23"/>
      <c r="BJ13" s="52"/>
      <c r="BK13" s="26"/>
      <c r="BL13" s="26"/>
      <c r="BM13" s="26"/>
      <c r="BN13" s="51"/>
      <c r="BO13" s="23"/>
      <c r="BP13" s="2"/>
      <c r="BR13" s="50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8"/>
      <c r="CP13" s="50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8"/>
    </row>
    <row r="14" spans="1:159" x14ac:dyDescent="0.2">
      <c r="A14">
        <v>0.05</v>
      </c>
      <c r="B14">
        <v>2.1</v>
      </c>
      <c r="C14">
        <v>1.25563</v>
      </c>
      <c r="D14">
        <v>-0.28122000000000003</v>
      </c>
      <c r="E14">
        <v>2.018E-2</v>
      </c>
      <c r="F14">
        <v>1.82345</v>
      </c>
      <c r="G14">
        <v>1.8452500000000001</v>
      </c>
      <c r="H14" s="23"/>
      <c r="I14" s="17">
        <f t="shared" si="0"/>
        <v>0.16404199475065617</v>
      </c>
      <c r="J14" s="16">
        <f t="shared" si="1"/>
        <v>0.63595800524934387</v>
      </c>
      <c r="K14" s="10">
        <v>95</v>
      </c>
      <c r="L14" s="16">
        <v>15.583989501312336</v>
      </c>
      <c r="M14" s="16">
        <v>15.583989501312336</v>
      </c>
      <c r="N14" s="16">
        <v>7.1084864391950997E-2</v>
      </c>
      <c r="O14" s="16">
        <v>2.4603578154425505</v>
      </c>
      <c r="P14" s="16">
        <v>2.4461690631625332</v>
      </c>
      <c r="Q14" s="16">
        <v>6.8664426308209112E-2</v>
      </c>
      <c r="R14" s="16">
        <v>2.8070188337447211</v>
      </c>
      <c r="S14" s="16">
        <v>0</v>
      </c>
      <c r="T14" s="22" t="s">
        <v>33</v>
      </c>
      <c r="U14" s="10">
        <v>3</v>
      </c>
      <c r="V14" s="22" t="s">
        <v>33</v>
      </c>
      <c r="W14" s="10">
        <v>3</v>
      </c>
      <c r="X14" s="22" t="s">
        <v>141</v>
      </c>
      <c r="Y14" s="10">
        <v>5</v>
      </c>
      <c r="Z14" s="22" t="s">
        <v>121</v>
      </c>
      <c r="AA14" s="15">
        <v>5</v>
      </c>
      <c r="AB14" s="11">
        <v>85.000726425431282</v>
      </c>
      <c r="AC14" s="10">
        <v>13.510491386599199</v>
      </c>
      <c r="AD14" s="21">
        <v>1.4887821879695209</v>
      </c>
      <c r="AE14" s="12">
        <v>246.03578154425503</v>
      </c>
      <c r="AF14" s="10">
        <v>286.86789040139729</v>
      </c>
      <c r="AG14" s="10">
        <v>122.30845315812667</v>
      </c>
      <c r="AH14" s="10">
        <v>0</v>
      </c>
      <c r="AI14" s="10">
        <v>3.5624983629552061</v>
      </c>
      <c r="AJ14" s="10"/>
      <c r="AK14" s="10"/>
      <c r="AL14" s="10"/>
      <c r="AM14" s="10"/>
      <c r="AN14" s="10">
        <v>2.4603578154425505</v>
      </c>
      <c r="AO14" s="10">
        <v>0.43644655418298911</v>
      </c>
      <c r="AP14" s="10">
        <v>1</v>
      </c>
      <c r="AQ14" s="10">
        <v>111.47500000000001</v>
      </c>
      <c r="AR14" s="10"/>
      <c r="AS14" s="10"/>
      <c r="AT14" s="10">
        <v>306.31660151423091</v>
      </c>
      <c r="AU14" s="10">
        <v>1</v>
      </c>
      <c r="AV14" s="16"/>
      <c r="AW14" s="21">
        <v>43.030183560209593</v>
      </c>
      <c r="AX14" s="1" t="s">
        <v>120</v>
      </c>
      <c r="AY14" s="25">
        <v>0.63595800524934387</v>
      </c>
      <c r="AZ14" s="19">
        <v>100</v>
      </c>
      <c r="BA14" s="19">
        <v>0</v>
      </c>
      <c r="BB14" s="19">
        <v>0</v>
      </c>
      <c r="BC14" s="19">
        <v>0</v>
      </c>
      <c r="BD14" s="19">
        <v>100</v>
      </c>
      <c r="BE14" s="19">
        <v>0</v>
      </c>
      <c r="BF14" s="26">
        <v>85.000726425431282</v>
      </c>
      <c r="BG14" s="26">
        <v>13.510491386599199</v>
      </c>
      <c r="BH14" s="26">
        <v>1.4887821879695209</v>
      </c>
      <c r="BI14" s="23"/>
      <c r="BJ14" s="27">
        <f t="shared" ref="BJ14:BJ77" ca="1" si="2">IF((0.381*BM14)+(0.05*(M14/2116.217)-0.15)&lt;1,(0.381*BM14)+(0.05*(M14/2116.217)-0.15),1)</f>
        <v>0.72261903187171206</v>
      </c>
      <c r="BK14" s="26">
        <f t="shared" ref="BK14:BK77" ca="1" si="3">((P14-(L14/2000))/1.06)*(1.06/(M14/2000))^BJ14</f>
        <v>80.097011130713312</v>
      </c>
      <c r="BL14" s="25">
        <f t="shared" ref="BL14:BL77" si="4">(Q14/(P14-(L14/2000)))*100</f>
        <v>2.8159888475710804</v>
      </c>
      <c r="BM14" s="25">
        <f ca="1">SQRT(((3.47-LOG(BK14))^2)+((LOG(BL14)+1.22)^2))</f>
        <v>2.2893722517424249</v>
      </c>
      <c r="BN14" s="24">
        <f t="shared" ref="BN14:BN77" si="5">SQRT(((3.47-LOG(P14/1.06))^2)+((LOG(R14)+1.22)^2))</f>
        <v>3.5263818892108438</v>
      </c>
      <c r="BO14" s="23"/>
      <c r="BP14" s="2"/>
      <c r="BR14" s="6"/>
      <c r="BV14" s="46" t="s">
        <v>72</v>
      </c>
      <c r="BW14" s="45" t="str">
        <f>J2</f>
        <v>WSLP-102</v>
      </c>
      <c r="CL14" s="5"/>
      <c r="CP14" s="6"/>
      <c r="CT14" s="46" t="str">
        <f>BV14</f>
        <v>Project :</v>
      </c>
      <c r="CU14" s="45" t="str">
        <f>BW14</f>
        <v>WSLP-102</v>
      </c>
      <c r="DJ14" s="5"/>
    </row>
    <row r="15" spans="1:159" x14ac:dyDescent="0.2">
      <c r="A15">
        <v>0.1</v>
      </c>
      <c r="B15">
        <v>2.2000000000000002</v>
      </c>
      <c r="C15">
        <v>1.2602199999999999</v>
      </c>
      <c r="D15">
        <v>-0.27721000000000001</v>
      </c>
      <c r="E15">
        <v>2.1919999999999999E-2</v>
      </c>
      <c r="F15">
        <v>1.81525</v>
      </c>
      <c r="G15">
        <v>1.7005999999999999</v>
      </c>
      <c r="H15" s="23"/>
      <c r="I15" s="17">
        <f t="shared" si="0"/>
        <v>0.32808398950131235</v>
      </c>
      <c r="J15" s="16">
        <f t="shared" si="1"/>
        <v>0.4719160104986877</v>
      </c>
      <c r="K15" s="10">
        <v>95</v>
      </c>
      <c r="L15" s="16">
        <v>31.167979002624673</v>
      </c>
      <c r="M15" s="16">
        <v>20.931758530183728</v>
      </c>
      <c r="N15" s="16">
        <v>0.14216972878390199</v>
      </c>
      <c r="O15" s="16">
        <v>3.7137476459509902</v>
      </c>
      <c r="P15" s="16">
        <v>3.7072499930377112</v>
      </c>
      <c r="Q15" s="16">
        <v>9.3787085933749292E-2</v>
      </c>
      <c r="R15" s="16">
        <v>2.5298290136862445</v>
      </c>
      <c r="S15" s="16">
        <v>0</v>
      </c>
      <c r="T15" s="22" t="s">
        <v>33</v>
      </c>
      <c r="U15" s="10">
        <v>3</v>
      </c>
      <c r="V15" s="22" t="s">
        <v>33</v>
      </c>
      <c r="W15" s="10">
        <v>3</v>
      </c>
      <c r="X15" s="22" t="s">
        <v>141</v>
      </c>
      <c r="Y15" s="10">
        <v>5</v>
      </c>
      <c r="Z15" s="22" t="s">
        <v>121</v>
      </c>
      <c r="AA15" s="15">
        <v>5</v>
      </c>
      <c r="AB15" s="11">
        <v>70.075737904257565</v>
      </c>
      <c r="AC15" s="10">
        <v>27.437943519374215</v>
      </c>
      <c r="AD15" s="21">
        <v>2.4863185763682178</v>
      </c>
      <c r="AE15" s="12">
        <v>371.37476459509901</v>
      </c>
      <c r="AF15" s="10">
        <v>434.31364747487044</v>
      </c>
      <c r="AG15" s="10">
        <v>185.36249965188557</v>
      </c>
      <c r="AH15" s="10">
        <v>0</v>
      </c>
      <c r="AI15" s="10">
        <v>3.9528363165654739</v>
      </c>
      <c r="AJ15" s="10"/>
      <c r="AK15" s="10"/>
      <c r="AL15" s="10"/>
      <c r="AM15" s="10"/>
      <c r="AN15" s="10">
        <v>3.7137476459509902</v>
      </c>
      <c r="AO15" s="10">
        <v>0.6601314317199346</v>
      </c>
      <c r="AP15" s="10">
        <v>1</v>
      </c>
      <c r="AQ15" s="10">
        <v>111.47500000000001</v>
      </c>
      <c r="AR15" s="10"/>
      <c r="AS15" s="10"/>
      <c r="AT15" s="10">
        <v>228.67392871038749</v>
      </c>
      <c r="AU15" s="10">
        <v>1</v>
      </c>
      <c r="AV15" s="16"/>
      <c r="AW15" s="21">
        <v>65.147047121230557</v>
      </c>
      <c r="AX15" s="1" t="s">
        <v>120</v>
      </c>
      <c r="AY15" s="25">
        <v>0.4719160104986877</v>
      </c>
      <c r="AZ15" s="19">
        <v>100</v>
      </c>
      <c r="BA15" s="19">
        <v>0</v>
      </c>
      <c r="BB15" s="19">
        <v>0</v>
      </c>
      <c r="BC15" s="19">
        <v>0</v>
      </c>
      <c r="BD15" s="19">
        <v>100</v>
      </c>
      <c r="BE15" s="19">
        <v>0</v>
      </c>
      <c r="BF15" s="26">
        <v>70.075737904257565</v>
      </c>
      <c r="BG15" s="26">
        <v>27.437943519374215</v>
      </c>
      <c r="BH15" s="26">
        <v>2.4863185763682178</v>
      </c>
      <c r="BI15" s="23"/>
      <c r="BJ15" s="27">
        <f t="shared" ca="1" si="2"/>
        <v>0.69955931171339603</v>
      </c>
      <c r="BK15" s="26">
        <f t="shared" ca="1" si="3"/>
        <v>88.085378467601998</v>
      </c>
      <c r="BL15" s="25">
        <f t="shared" si="4"/>
        <v>2.5405084274662655</v>
      </c>
      <c r="BM15" s="25">
        <f t="shared" ref="BM15:BM78" ca="1" si="6">SQRT(((3.47-LOG(BK15))^2)+((LOG(BL15)+1.22)^2))</f>
        <v>2.2285164190565325</v>
      </c>
      <c r="BN15" s="24">
        <f t="shared" si="5"/>
        <v>3.3462497471082222</v>
      </c>
      <c r="BO15" s="23"/>
      <c r="BP15" s="2"/>
      <c r="BR15" s="6"/>
      <c r="BV15" s="46" t="s">
        <v>4</v>
      </c>
      <c r="BW15" s="108">
        <f ca="1">TODAY()</f>
        <v>45036</v>
      </c>
      <c r="BX15" s="108"/>
      <c r="BZ15" s="107" t="s">
        <v>5</v>
      </c>
      <c r="CA15" s="107"/>
      <c r="CB15" s="109">
        <f>J7</f>
        <v>0.8</v>
      </c>
      <c r="CC15" s="110"/>
      <c r="CE15" s="107" t="s">
        <v>8</v>
      </c>
      <c r="CF15" s="107"/>
      <c r="CG15" s="45"/>
      <c r="CL15" s="5"/>
      <c r="CP15" s="6"/>
      <c r="CT15" s="46" t="s">
        <v>4</v>
      </c>
      <c r="CU15" s="108">
        <f ca="1">BW15</f>
        <v>45036</v>
      </c>
      <c r="CV15" s="108"/>
      <c r="CX15" s="107" t="s">
        <v>5</v>
      </c>
      <c r="CY15" s="107"/>
      <c r="CZ15" s="109">
        <f>CB15</f>
        <v>0.8</v>
      </c>
      <c r="DA15" s="110"/>
      <c r="DC15" s="107" t="s">
        <v>8</v>
      </c>
      <c r="DD15" s="107"/>
      <c r="DE15" s="45">
        <f>CG15</f>
        <v>0</v>
      </c>
      <c r="DJ15" s="5"/>
      <c r="FC15" s="47" t="s">
        <v>145</v>
      </c>
    </row>
    <row r="16" spans="1:159" x14ac:dyDescent="0.2">
      <c r="A16">
        <v>0.15</v>
      </c>
      <c r="B16">
        <v>2.1</v>
      </c>
      <c r="C16">
        <v>1.2604599999999999</v>
      </c>
      <c r="D16">
        <v>-0.27551999999999999</v>
      </c>
      <c r="E16">
        <v>2.1579999999999998E-2</v>
      </c>
      <c r="F16">
        <v>1.8440799999999999</v>
      </c>
      <c r="G16">
        <v>1.78695</v>
      </c>
      <c r="H16" s="23"/>
      <c r="I16" s="17">
        <f t="shared" si="0"/>
        <v>0.49212598425196846</v>
      </c>
      <c r="J16" s="16">
        <f t="shared" si="1"/>
        <v>0.30787401574803158</v>
      </c>
      <c r="K16" s="10">
        <v>95</v>
      </c>
      <c r="L16" s="16">
        <v>46.751968503937007</v>
      </c>
      <c r="M16" s="16">
        <v>26.279527559055119</v>
      </c>
      <c r="N16" s="16">
        <v>0.21325459317585299</v>
      </c>
      <c r="O16" s="16">
        <v>3.779284369114837</v>
      </c>
      <c r="P16" s="16">
        <v>3.7712838577046091</v>
      </c>
      <c r="Q16" s="16">
        <v>0.10437493999039851</v>
      </c>
      <c r="R16" s="16">
        <v>2.7676235448881403</v>
      </c>
      <c r="S16" s="16">
        <v>0</v>
      </c>
      <c r="T16" s="22" t="s">
        <v>33</v>
      </c>
      <c r="U16" s="10">
        <v>3</v>
      </c>
      <c r="V16" s="22" t="s">
        <v>33</v>
      </c>
      <c r="W16" s="10">
        <v>3</v>
      </c>
      <c r="X16" s="22" t="s">
        <v>141</v>
      </c>
      <c r="Y16" s="10">
        <v>5</v>
      </c>
      <c r="Z16" s="22" t="s">
        <v>121</v>
      </c>
      <c r="AA16" s="15">
        <v>5</v>
      </c>
      <c r="AB16" s="11">
        <v>74.63569579308971</v>
      </c>
      <c r="AC16" s="10">
        <v>23.14265505548525</v>
      </c>
      <c r="AD16" s="21">
        <v>2.2216491514250398</v>
      </c>
      <c r="AE16" s="12">
        <v>377.92843691148369</v>
      </c>
      <c r="AF16" s="10">
        <v>440.93033805325183</v>
      </c>
      <c r="AG16" s="10">
        <v>188.56419288523045</v>
      </c>
      <c r="AH16" s="10">
        <v>0</v>
      </c>
      <c r="AI16" s="10">
        <v>3.6132081686001745</v>
      </c>
      <c r="AJ16" s="10"/>
      <c r="AK16" s="10"/>
      <c r="AL16" s="10"/>
      <c r="AM16" s="10"/>
      <c r="AN16" s="10">
        <v>3.779284369114837</v>
      </c>
      <c r="AO16" s="10">
        <v>0.69541656278832509</v>
      </c>
      <c r="AP16" s="10">
        <v>1</v>
      </c>
      <c r="AQ16" s="10">
        <v>111.47500000000001</v>
      </c>
      <c r="AR16" s="10"/>
      <c r="AS16" s="10"/>
      <c r="AT16" s="10">
        <v>151.78038891195482</v>
      </c>
      <c r="AU16" s="10">
        <v>1</v>
      </c>
      <c r="AV16" s="16"/>
      <c r="AW16" s="21">
        <v>66.139550707987766</v>
      </c>
      <c r="AX16" s="1" t="s">
        <v>120</v>
      </c>
      <c r="AY16" s="25">
        <v>0.30787401574803158</v>
      </c>
      <c r="AZ16" s="19">
        <v>100</v>
      </c>
      <c r="BA16" s="19">
        <v>0</v>
      </c>
      <c r="BB16" s="19">
        <v>0</v>
      </c>
      <c r="BC16" s="19">
        <v>0</v>
      </c>
      <c r="BD16" s="19">
        <v>100</v>
      </c>
      <c r="BE16" s="19">
        <v>0</v>
      </c>
      <c r="BF16" s="26">
        <v>74.63569579308971</v>
      </c>
      <c r="BG16" s="26">
        <v>23.14265505548525</v>
      </c>
      <c r="BH16" s="26">
        <v>2.2216491514250398</v>
      </c>
      <c r="BI16" s="23"/>
      <c r="BJ16" s="27">
        <f t="shared" ca="1" si="2"/>
        <v>0.7179427496963573</v>
      </c>
      <c r="BK16" s="26">
        <f t="shared" ca="1" si="3"/>
        <v>82.679459027403738</v>
      </c>
      <c r="BL16" s="25">
        <f t="shared" si="4"/>
        <v>2.7848854218032426</v>
      </c>
      <c r="BM16" s="25">
        <f t="shared" ca="1" si="6"/>
        <v>2.2764352796548324</v>
      </c>
      <c r="BN16" s="24">
        <f t="shared" si="5"/>
        <v>3.3588823037583673</v>
      </c>
      <c r="BO16" s="23"/>
      <c r="BP16" s="2"/>
      <c r="BR16" s="6"/>
      <c r="BV16" s="46" t="s">
        <v>10</v>
      </c>
      <c r="BW16" s="45" t="str">
        <f>O2</f>
        <v>WSLP-19-013C</v>
      </c>
      <c r="BX16" s="45"/>
      <c r="BY16" s="107" t="s">
        <v>6</v>
      </c>
      <c r="BZ16" s="107"/>
      <c r="CA16" s="107"/>
      <c r="CB16" s="128">
        <f>J8</f>
        <v>0</v>
      </c>
      <c r="CC16" s="128"/>
      <c r="CE16" s="107" t="s">
        <v>9</v>
      </c>
      <c r="CF16" s="107"/>
      <c r="CG16" s="45"/>
      <c r="CL16" s="5"/>
      <c r="CP16" s="6"/>
      <c r="CT16" s="46" t="s">
        <v>10</v>
      </c>
      <c r="CU16" s="45" t="str">
        <f>BW16</f>
        <v>WSLP-19-013C</v>
      </c>
      <c r="CV16" s="45"/>
      <c r="CW16" s="107" t="s">
        <v>6</v>
      </c>
      <c r="CX16" s="107"/>
      <c r="CY16" s="107"/>
      <c r="CZ16" s="128">
        <f>CB16</f>
        <v>0</v>
      </c>
      <c r="DA16" s="128"/>
      <c r="DC16" s="107" t="s">
        <v>9</v>
      </c>
      <c r="DD16" s="107"/>
      <c r="DE16" s="45">
        <f>CG16</f>
        <v>0</v>
      </c>
      <c r="DJ16" s="5"/>
    </row>
    <row r="17" spans="1:114" ht="13.5" thickBot="1" x14ac:dyDescent="0.25">
      <c r="A17">
        <v>0.2</v>
      </c>
      <c r="B17">
        <v>2.2000000000000002</v>
      </c>
      <c r="C17">
        <v>1.25956</v>
      </c>
      <c r="D17">
        <v>-0.27423999999999998</v>
      </c>
      <c r="E17">
        <v>2.2519999999999998E-2</v>
      </c>
      <c r="F17">
        <v>1.9005000000000001</v>
      </c>
      <c r="G17">
        <v>1.8808499999999999</v>
      </c>
      <c r="H17" s="23"/>
      <c r="I17" s="17">
        <f t="shared" si="0"/>
        <v>0.65616797900262469</v>
      </c>
      <c r="J17" s="16">
        <f t="shared" si="1"/>
        <v>0.14383202099737535</v>
      </c>
      <c r="K17" s="10">
        <v>95</v>
      </c>
      <c r="L17" s="16">
        <v>62.335958005249353</v>
      </c>
      <c r="M17" s="16">
        <v>31.627296587926512</v>
      </c>
      <c r="N17" s="16">
        <v>0.28433945756780399</v>
      </c>
      <c r="O17" s="16">
        <v>3.5335216572504571</v>
      </c>
      <c r="P17" s="16">
        <v>3.5296761075670879</v>
      </c>
      <c r="Q17" s="16">
        <v>0.11239414306289011</v>
      </c>
      <c r="R17" s="16">
        <v>3.1842622279685715</v>
      </c>
      <c r="S17" s="16">
        <v>0</v>
      </c>
      <c r="T17" s="22" t="s">
        <v>33</v>
      </c>
      <c r="U17" s="10">
        <v>3</v>
      </c>
      <c r="V17" s="22" t="s">
        <v>33</v>
      </c>
      <c r="W17" s="10">
        <v>3</v>
      </c>
      <c r="X17" s="22" t="s">
        <v>141</v>
      </c>
      <c r="Y17" s="10">
        <v>5</v>
      </c>
      <c r="Z17" s="22" t="s">
        <v>121</v>
      </c>
      <c r="AA17" s="15">
        <v>5</v>
      </c>
      <c r="AB17" s="11">
        <v>84.918932522635771</v>
      </c>
      <c r="AC17" s="10">
        <v>13.584998978060213</v>
      </c>
      <c r="AD17" s="21">
        <v>1.4960684993040172</v>
      </c>
      <c r="AE17" s="12">
        <v>353.35216572504567</v>
      </c>
      <c r="AF17" s="10">
        <v>411.58919159581922</v>
      </c>
      <c r="AG17" s="10">
        <v>176.48380537835439</v>
      </c>
      <c r="AH17" s="10">
        <v>0</v>
      </c>
      <c r="AI17" s="10">
        <v>3.1404448767335311</v>
      </c>
      <c r="AJ17" s="10"/>
      <c r="AK17" s="10"/>
      <c r="AL17" s="10"/>
      <c r="AM17" s="10"/>
      <c r="AN17" s="10">
        <v>3.5335216572504571</v>
      </c>
      <c r="AO17" s="10">
        <v>0.68030136864371615</v>
      </c>
      <c r="AP17" s="10">
        <v>1</v>
      </c>
      <c r="AQ17" s="10">
        <v>111.47500000000001</v>
      </c>
      <c r="AR17" s="10"/>
      <c r="AS17" s="10"/>
      <c r="AT17" s="10">
        <v>104.38273385438747</v>
      </c>
      <c r="AU17" s="10">
        <v>1</v>
      </c>
      <c r="AV17" s="16"/>
      <c r="AW17" s="21">
        <v>61.738378739372884</v>
      </c>
      <c r="AX17" s="1" t="s">
        <v>120</v>
      </c>
      <c r="AY17" s="25">
        <v>0.14383202099737535</v>
      </c>
      <c r="AZ17" s="19">
        <v>100</v>
      </c>
      <c r="BA17" s="19">
        <v>0</v>
      </c>
      <c r="BB17" s="19">
        <v>0</v>
      </c>
      <c r="BC17" s="19">
        <v>0</v>
      </c>
      <c r="BD17" s="19">
        <v>100</v>
      </c>
      <c r="BE17" s="19">
        <v>0</v>
      </c>
      <c r="BF17" s="26">
        <v>84.918932522635771</v>
      </c>
      <c r="BG17" s="26">
        <v>13.584998978060213</v>
      </c>
      <c r="BH17" s="26">
        <v>1.4960684993040172</v>
      </c>
      <c r="BI17" s="23"/>
      <c r="BJ17" s="27">
        <f t="shared" ca="1" si="2"/>
        <v>0.74521377469723515</v>
      </c>
      <c r="BK17" s="26">
        <f t="shared" ca="1" si="3"/>
        <v>75.777697736683891</v>
      </c>
      <c r="BL17" s="25">
        <f t="shared" si="4"/>
        <v>3.2126306108943812</v>
      </c>
      <c r="BM17" s="25">
        <f t="shared" ca="1" si="6"/>
        <v>2.3476811403001578</v>
      </c>
      <c r="BN17" s="24">
        <f t="shared" si="5"/>
        <v>3.4142252812572726</v>
      </c>
      <c r="BO17" s="23"/>
      <c r="BP17" s="2"/>
      <c r="BR17" s="6"/>
      <c r="BV17" s="44" t="s">
        <v>50</v>
      </c>
      <c r="BW17" s="125" t="str">
        <f>J4</f>
        <v>30.08707, -90.42483</v>
      </c>
      <c r="BX17" s="125"/>
      <c r="BY17" s="126" t="s">
        <v>7</v>
      </c>
      <c r="BZ17" s="126"/>
      <c r="CA17" s="126"/>
      <c r="CB17" s="127">
        <f>O3</f>
        <v>66.765091863517057</v>
      </c>
      <c r="CC17" s="127"/>
      <c r="CD17" s="28"/>
      <c r="CE17" s="28"/>
      <c r="CF17" s="44" t="s">
        <v>71</v>
      </c>
      <c r="CG17" s="43" t="str">
        <f>IF(J6=1,"Sand",IF(J6=2,"Clay","Auto Zone"))</f>
        <v>Clay</v>
      </c>
      <c r="CL17" s="5"/>
      <c r="CP17" s="6"/>
      <c r="CT17" s="44" t="s">
        <v>50</v>
      </c>
      <c r="CU17" s="125" t="str">
        <f>BW17</f>
        <v>30.08707, -90.42483</v>
      </c>
      <c r="CV17" s="125"/>
      <c r="CW17" s="126" t="s">
        <v>7</v>
      </c>
      <c r="CX17" s="126"/>
      <c r="CY17" s="126"/>
      <c r="CZ17" s="127">
        <f>CB17</f>
        <v>66.765091863517057</v>
      </c>
      <c r="DA17" s="127"/>
      <c r="DB17" s="28"/>
      <c r="DC17" s="28"/>
      <c r="DD17" s="44"/>
      <c r="DE17" s="43"/>
      <c r="DJ17" s="5"/>
    </row>
    <row r="18" spans="1:114" x14ac:dyDescent="0.2">
      <c r="A18">
        <v>0.25</v>
      </c>
      <c r="B18">
        <v>2.1</v>
      </c>
      <c r="C18">
        <v>1.2612099999999999</v>
      </c>
      <c r="D18">
        <v>-0.26605000000000001</v>
      </c>
      <c r="E18">
        <v>2.3550000000000001E-2</v>
      </c>
      <c r="F18">
        <v>1.8191299999999999</v>
      </c>
      <c r="G18">
        <v>1.70485</v>
      </c>
      <c r="H18" s="23"/>
      <c r="I18" s="17">
        <f t="shared" si="0"/>
        <v>0.82020997375328075</v>
      </c>
      <c r="J18" s="16">
        <f t="shared" si="1"/>
        <v>-2.0209973753280708E-2</v>
      </c>
      <c r="K18" s="10">
        <v>95</v>
      </c>
      <c r="L18" s="16">
        <v>77.919947506561684</v>
      </c>
      <c r="M18" s="16">
        <v>36.975065616797899</v>
      </c>
      <c r="N18" s="16">
        <v>0.35542432195975499</v>
      </c>
      <c r="O18" s="16">
        <v>3.9840866290018506</v>
      </c>
      <c r="P18" s="16">
        <v>3.9847938565298264</v>
      </c>
      <c r="Q18" s="16">
        <v>0.16370451272203543</v>
      </c>
      <c r="R18" s="16">
        <v>4.108230403281091</v>
      </c>
      <c r="S18" s="16">
        <v>4.9113022776106699E-2</v>
      </c>
      <c r="T18" s="22" t="s">
        <v>33</v>
      </c>
      <c r="U18" s="10">
        <v>3</v>
      </c>
      <c r="V18" s="22" t="s">
        <v>33</v>
      </c>
      <c r="W18" s="10">
        <v>3</v>
      </c>
      <c r="X18" s="22" t="s">
        <v>141</v>
      </c>
      <c r="Y18" s="10">
        <v>5</v>
      </c>
      <c r="Z18" s="22" t="s">
        <v>121</v>
      </c>
      <c r="AA18" s="15">
        <v>5</v>
      </c>
      <c r="AB18" s="11">
        <v>97.81</v>
      </c>
      <c r="AC18" s="10">
        <v>1.8400000000000034</v>
      </c>
      <c r="AD18" s="21">
        <v>0.35</v>
      </c>
      <c r="AE18" s="12">
        <v>398.40866290018505</v>
      </c>
      <c r="AF18" s="10">
        <v>464.21575091488774</v>
      </c>
      <c r="AG18" s="10">
        <v>199.23969282649131</v>
      </c>
      <c r="AH18" s="10">
        <v>0</v>
      </c>
      <c r="AI18" s="10">
        <v>2.4341380639248889</v>
      </c>
      <c r="AJ18" s="10"/>
      <c r="AK18" s="10"/>
      <c r="AL18" s="10"/>
      <c r="AM18" s="10"/>
      <c r="AN18" s="10">
        <v>3.9840866290018506</v>
      </c>
      <c r="AO18" s="10">
        <v>0.80210062067747789</v>
      </c>
      <c r="AP18" s="10">
        <v>1</v>
      </c>
      <c r="AQ18" s="10">
        <v>111.47500000000001</v>
      </c>
      <c r="AR18" s="10"/>
      <c r="AS18" s="10"/>
      <c r="AT18" s="10">
        <v>93.700489450646373</v>
      </c>
      <c r="AU18" s="10">
        <v>1</v>
      </c>
      <c r="AV18" s="16"/>
      <c r="AW18" s="21">
        <v>69.632362637233157</v>
      </c>
      <c r="AX18" s="1" t="s">
        <v>120</v>
      </c>
      <c r="AY18" s="25">
        <v>2.0209973753280701E-2</v>
      </c>
      <c r="AZ18" s="19">
        <v>100</v>
      </c>
      <c r="BA18" s="19">
        <v>0</v>
      </c>
      <c r="BB18" s="19">
        <v>0</v>
      </c>
      <c r="BC18" s="19">
        <v>0</v>
      </c>
      <c r="BD18" s="19">
        <v>100</v>
      </c>
      <c r="BE18" s="19">
        <v>0</v>
      </c>
      <c r="BF18" s="26">
        <v>97.81</v>
      </c>
      <c r="BG18" s="26">
        <v>1.8400000000000034</v>
      </c>
      <c r="BH18" s="26">
        <v>0.35</v>
      </c>
      <c r="BI18" s="23"/>
      <c r="BJ18" s="27">
        <f t="shared" ca="1" si="2"/>
        <v>0.76700513968818529</v>
      </c>
      <c r="BK18" s="26">
        <f t="shared" ca="1" si="3"/>
        <v>83.091272182783101</v>
      </c>
      <c r="BL18" s="25">
        <f t="shared" si="4"/>
        <v>4.1487938313014405</v>
      </c>
      <c r="BM18" s="25">
        <f t="shared" ca="1" si="6"/>
        <v>2.4045446912081396</v>
      </c>
      <c r="BN18" s="24">
        <f t="shared" si="5"/>
        <v>3.4267675647235478</v>
      </c>
      <c r="BO18" s="23"/>
      <c r="BP18" s="2"/>
      <c r="BR18" s="6"/>
      <c r="CL18" s="5"/>
      <c r="CP18" s="6"/>
      <c r="DJ18" s="5"/>
    </row>
    <row r="19" spans="1:114" x14ac:dyDescent="0.2">
      <c r="A19">
        <v>0.3</v>
      </c>
      <c r="B19">
        <v>2.1</v>
      </c>
      <c r="C19">
        <v>1.27085</v>
      </c>
      <c r="D19">
        <v>-0.17050000000000001</v>
      </c>
      <c r="E19">
        <v>2.3369999999999998E-2</v>
      </c>
      <c r="F19">
        <v>1.8206500000000001</v>
      </c>
      <c r="G19">
        <v>1.8301000000000001</v>
      </c>
      <c r="H19" s="23"/>
      <c r="I19" s="17">
        <f t="shared" si="0"/>
        <v>0.98425196850393692</v>
      </c>
      <c r="J19" s="16">
        <f t="shared" si="1"/>
        <v>-0.18425196850393688</v>
      </c>
      <c r="K19" s="10">
        <v>95</v>
      </c>
      <c r="L19" s="16">
        <v>93.503937007874015</v>
      </c>
      <c r="M19" s="16">
        <v>42.322834645669289</v>
      </c>
      <c r="N19" s="16">
        <v>0.42650918635170598</v>
      </c>
      <c r="O19" s="16">
        <v>6.6164783427495228</v>
      </c>
      <c r="P19" s="16">
        <v>6.6163899393085259</v>
      </c>
      <c r="Q19" s="16">
        <v>0.76232549207873246</v>
      </c>
      <c r="R19" s="16">
        <v>11.521773944272736</v>
      </c>
      <c r="S19" s="16">
        <v>0</v>
      </c>
      <c r="T19" s="22" t="s">
        <v>119</v>
      </c>
      <c r="U19" s="10">
        <v>2</v>
      </c>
      <c r="V19" s="22" t="s">
        <v>33</v>
      </c>
      <c r="W19" s="10">
        <v>3</v>
      </c>
      <c r="X19" s="22" t="s">
        <v>144</v>
      </c>
      <c r="Y19" s="10">
        <v>9</v>
      </c>
      <c r="Z19" s="22" t="s">
        <v>33</v>
      </c>
      <c r="AA19" s="15">
        <v>3</v>
      </c>
      <c r="AB19" s="11">
        <v>97.81</v>
      </c>
      <c r="AC19" s="10">
        <v>1.8400000000000034</v>
      </c>
      <c r="AD19" s="21">
        <v>0.35</v>
      </c>
      <c r="AE19" s="12">
        <v>661.64783427495229</v>
      </c>
      <c r="AF19" s="10">
        <v>772.89858480053988</v>
      </c>
      <c r="AG19" s="10">
        <v>371.22924544813941</v>
      </c>
      <c r="AH19" s="10">
        <v>0</v>
      </c>
      <c r="AI19" s="10">
        <v>0.86792190580781337</v>
      </c>
      <c r="AJ19" s="10"/>
      <c r="AK19" s="10"/>
      <c r="AL19" s="10"/>
      <c r="AM19" s="10"/>
      <c r="AN19" s="10">
        <v>6.6164783427495228</v>
      </c>
      <c r="AO19" s="10">
        <v>1.5320165522756217</v>
      </c>
      <c r="AP19" s="10">
        <v>2.9698339635851156</v>
      </c>
      <c r="AQ19" s="10">
        <v>79.625</v>
      </c>
      <c r="AR19" s="10"/>
      <c r="AS19" s="10"/>
      <c r="AT19" s="10">
        <v>132.15217739726259</v>
      </c>
      <c r="AU19" s="10">
        <v>1</v>
      </c>
      <c r="AV19" s="16"/>
      <c r="AW19" s="21">
        <v>115.93478772008099</v>
      </c>
      <c r="AX19" s="1" t="s">
        <v>120</v>
      </c>
      <c r="AY19" s="25">
        <v>0.18425196850393699</v>
      </c>
      <c r="AZ19" s="19">
        <v>100</v>
      </c>
      <c r="BA19" s="19">
        <v>0</v>
      </c>
      <c r="BB19" s="19">
        <v>0</v>
      </c>
      <c r="BC19" s="19">
        <v>100</v>
      </c>
      <c r="BD19" s="19">
        <v>0</v>
      </c>
      <c r="BE19" s="19">
        <v>0</v>
      </c>
      <c r="BF19" s="26">
        <v>97.81</v>
      </c>
      <c r="BG19" s="26">
        <v>1.8400000000000034</v>
      </c>
      <c r="BH19" s="26">
        <v>0.35</v>
      </c>
      <c r="BI19" s="23"/>
      <c r="BJ19" s="27">
        <f t="shared" ca="1" si="2"/>
        <v>0.84243912711457425</v>
      </c>
      <c r="BK19" s="26">
        <f t="shared" ca="1" si="3"/>
        <v>167.56404709777087</v>
      </c>
      <c r="BL19" s="25">
        <f t="shared" si="4"/>
        <v>11.603767140084431</v>
      </c>
      <c r="BM19" s="25">
        <f t="shared" ca="1" si="6"/>
        <v>2.6022025267235729</v>
      </c>
      <c r="BN19" s="24">
        <f t="shared" si="5"/>
        <v>3.5155752272334162</v>
      </c>
      <c r="BO19" s="23"/>
      <c r="BP19" s="2"/>
      <c r="BR19" s="6"/>
      <c r="CL19" s="5"/>
      <c r="CP19" s="6"/>
      <c r="DJ19" s="5"/>
    </row>
    <row r="20" spans="1:114" x14ac:dyDescent="0.2">
      <c r="A20">
        <v>0.35</v>
      </c>
      <c r="B20">
        <v>2.1</v>
      </c>
      <c r="C20">
        <v>1.50692</v>
      </c>
      <c r="D20">
        <v>3.737E-2</v>
      </c>
      <c r="E20">
        <v>2.937E-2</v>
      </c>
      <c r="F20">
        <v>1.76275</v>
      </c>
      <c r="G20">
        <v>1.8355999999999999</v>
      </c>
      <c r="H20" s="23"/>
      <c r="I20" s="17">
        <f t="shared" si="0"/>
        <v>1.148293963254593</v>
      </c>
      <c r="J20" s="16">
        <f t="shared" si="1"/>
        <v>-0.34829396325459294</v>
      </c>
      <c r="K20" s="10">
        <v>95</v>
      </c>
      <c r="L20" s="16">
        <v>109.08792650918635</v>
      </c>
      <c r="M20" s="16">
        <v>47.670603674540679</v>
      </c>
      <c r="N20" s="16">
        <v>0.49759405074365698</v>
      </c>
      <c r="O20" s="16">
        <v>71.080037664783418</v>
      </c>
      <c r="P20" s="16">
        <v>71.106470293641522</v>
      </c>
      <c r="Q20" s="16">
        <v>2.0646315410465674</v>
      </c>
      <c r="R20" s="16">
        <v>2.9035775964134598</v>
      </c>
      <c r="S20" s="16">
        <v>1.8355992262569829</v>
      </c>
      <c r="T20" s="22" t="s">
        <v>34</v>
      </c>
      <c r="U20" s="10">
        <v>6</v>
      </c>
      <c r="V20" s="22" t="s">
        <v>141</v>
      </c>
      <c r="W20" s="10">
        <v>5</v>
      </c>
      <c r="X20" s="22" t="s">
        <v>161</v>
      </c>
      <c r="Y20" s="10">
        <v>8</v>
      </c>
      <c r="Z20" s="22" t="s">
        <v>121</v>
      </c>
      <c r="AA20" s="15">
        <v>5</v>
      </c>
      <c r="AB20" s="11">
        <v>8.544407344678973</v>
      </c>
      <c r="AC20" s="10">
        <v>58.330908246345395</v>
      </c>
      <c r="AD20" s="21">
        <v>33.124684408975632</v>
      </c>
      <c r="AE20" s="12">
        <v>7108.0037664783422</v>
      </c>
      <c r="AF20" s="10">
        <v>8359.0501565161103</v>
      </c>
      <c r="AG20" s="10">
        <v>4001</v>
      </c>
      <c r="AH20" s="10">
        <v>27.524677896274135</v>
      </c>
      <c r="AI20" s="10">
        <v>3.4440271244523109</v>
      </c>
      <c r="AJ20" s="10"/>
      <c r="AK20" s="10"/>
      <c r="AL20" s="10"/>
      <c r="AM20" s="10"/>
      <c r="AN20" s="10">
        <v>28.432015065913369</v>
      </c>
      <c r="AO20" s="10">
        <v>12.414129223596943</v>
      </c>
      <c r="AP20" s="10">
        <v>30</v>
      </c>
      <c r="AQ20" s="10">
        <v>114.66</v>
      </c>
      <c r="AR20" s="10"/>
      <c r="AS20" s="10"/>
      <c r="AT20" s="10">
        <v>1369.3558895433966</v>
      </c>
      <c r="AU20" s="10">
        <v>1</v>
      </c>
      <c r="AV20" s="16"/>
      <c r="AW20" s="21">
        <v>1253.8575234774164</v>
      </c>
      <c r="AX20" s="1" t="s">
        <v>120</v>
      </c>
      <c r="AY20" s="25">
        <v>0.348293963254593</v>
      </c>
      <c r="AZ20" s="19">
        <v>0</v>
      </c>
      <c r="BA20" s="19">
        <v>100</v>
      </c>
      <c r="BB20" s="19">
        <v>0</v>
      </c>
      <c r="BC20" s="19">
        <v>0</v>
      </c>
      <c r="BD20" s="19">
        <v>100</v>
      </c>
      <c r="BE20" s="19">
        <v>0</v>
      </c>
      <c r="BF20" s="26">
        <v>8.544407344678973</v>
      </c>
      <c r="BG20" s="26">
        <v>58.330908246345395</v>
      </c>
      <c r="BH20" s="26">
        <v>33.124684408975632</v>
      </c>
      <c r="BI20" s="23"/>
      <c r="BJ20" s="27">
        <f t="shared" ca="1" si="2"/>
        <v>0.55101670290803761</v>
      </c>
      <c r="BK20" s="26">
        <f t="shared" ca="1" si="3"/>
        <v>542.49091522648541</v>
      </c>
      <c r="BL20" s="25">
        <f t="shared" si="4"/>
        <v>2.9058065666596598</v>
      </c>
      <c r="BM20" s="25">
        <f t="shared" ca="1" si="6"/>
        <v>1.8369826414176789</v>
      </c>
      <c r="BN20" s="24">
        <f t="shared" si="5"/>
        <v>2.3522367678480127</v>
      </c>
      <c r="BO20" s="23"/>
      <c r="BP20" s="2"/>
      <c r="BR20" s="6"/>
      <c r="CL20" s="5"/>
      <c r="CP20" s="6"/>
      <c r="DJ20" s="5"/>
    </row>
    <row r="21" spans="1:114" x14ac:dyDescent="0.2">
      <c r="A21">
        <v>0.4</v>
      </c>
      <c r="B21">
        <v>2.2000000000000002</v>
      </c>
      <c r="C21">
        <v>1.7341299999999999</v>
      </c>
      <c r="D21">
        <v>0.11005</v>
      </c>
      <c r="E21">
        <v>3.3090000000000001E-2</v>
      </c>
      <c r="F21">
        <v>1.7367300000000001</v>
      </c>
      <c r="G21">
        <v>1.7646299999999999</v>
      </c>
      <c r="H21" s="23"/>
      <c r="I21" s="17">
        <f t="shared" si="0"/>
        <v>1.3123359580052494</v>
      </c>
      <c r="J21" s="16">
        <f t="shared" si="1"/>
        <v>-0.51233595800524934</v>
      </c>
      <c r="K21" s="10">
        <v>95</v>
      </c>
      <c r="L21" s="16">
        <v>124.67191601049871</v>
      </c>
      <c r="M21" s="16">
        <v>53.018372703412076</v>
      </c>
      <c r="N21" s="16">
        <v>0.56867891513560798</v>
      </c>
      <c r="O21" s="16">
        <v>133.12419962335213</v>
      </c>
      <c r="P21" s="16">
        <v>133.16707529223567</v>
      </c>
      <c r="Q21" s="16">
        <v>2.5199719155064808</v>
      </c>
      <c r="R21" s="16">
        <v>1.8923385603959479</v>
      </c>
      <c r="S21" s="16">
        <v>2.977477005801461</v>
      </c>
      <c r="T21" s="22" t="s">
        <v>125</v>
      </c>
      <c r="U21" s="10">
        <v>7</v>
      </c>
      <c r="V21" s="22" t="s">
        <v>30</v>
      </c>
      <c r="W21" s="10">
        <v>6</v>
      </c>
      <c r="X21" s="22" t="s">
        <v>161</v>
      </c>
      <c r="Y21" s="10">
        <v>8</v>
      </c>
      <c r="Z21" s="22" t="s">
        <v>121</v>
      </c>
      <c r="AA21" s="15">
        <v>5</v>
      </c>
      <c r="AB21" s="11">
        <v>1.1413437060861611</v>
      </c>
      <c r="AC21" s="10">
        <v>30.616690502187751</v>
      </c>
      <c r="AD21" s="21">
        <v>68.241965791726088</v>
      </c>
      <c r="AE21" s="12"/>
      <c r="AF21" s="10"/>
      <c r="AG21" s="10"/>
      <c r="AH21" s="10"/>
      <c r="AI21" s="10"/>
      <c r="AJ21" s="10">
        <v>44</v>
      </c>
      <c r="AK21" s="10">
        <v>49</v>
      </c>
      <c r="AL21" s="10">
        <v>49</v>
      </c>
      <c r="AM21" s="10">
        <v>39.15211908807062</v>
      </c>
      <c r="AN21" s="10">
        <v>44.37473320778404</v>
      </c>
      <c r="AO21" s="10">
        <v>24.827475073936345</v>
      </c>
      <c r="AP21" s="10">
        <v>33.291768823058916</v>
      </c>
      <c r="AQ21" s="10">
        <v>117.845</v>
      </c>
      <c r="AR21" s="10">
        <v>106.03424320264003</v>
      </c>
      <c r="AS21" s="10">
        <v>96.599564403182654</v>
      </c>
      <c r="AT21" s="10">
        <v>65.660190727056147</v>
      </c>
      <c r="AU21" s="10">
        <v>5.7705329020660274</v>
      </c>
      <c r="AV21" s="16">
        <v>0.86604596772638665</v>
      </c>
      <c r="AW21" s="21">
        <v>332.91768823058919</v>
      </c>
      <c r="AX21" s="1" t="s">
        <v>120</v>
      </c>
      <c r="AY21" s="25">
        <v>0.512335958005249</v>
      </c>
      <c r="AZ21" s="19">
        <v>0</v>
      </c>
      <c r="BA21" s="19">
        <v>0</v>
      </c>
      <c r="BB21" s="19">
        <v>100</v>
      </c>
      <c r="BC21" s="19">
        <v>0</v>
      </c>
      <c r="BD21" s="19">
        <v>100</v>
      </c>
      <c r="BE21" s="19">
        <v>0</v>
      </c>
      <c r="BF21" s="26">
        <v>1.1413437060861611</v>
      </c>
      <c r="BG21" s="26">
        <v>30.616690502187751</v>
      </c>
      <c r="BH21" s="26">
        <v>68.241965791726088</v>
      </c>
      <c r="BI21" s="23"/>
      <c r="BJ21" s="27">
        <f t="shared" ca="1" si="2"/>
        <v>0.46870473037100452</v>
      </c>
      <c r="BK21" s="26">
        <f t="shared" ca="1" si="3"/>
        <v>707.47353559191413</v>
      </c>
      <c r="BL21" s="25">
        <f t="shared" si="4"/>
        <v>1.8932247853164323</v>
      </c>
      <c r="BM21" s="25">
        <f t="shared" ca="1" si="6"/>
        <v>1.6206090859530016</v>
      </c>
      <c r="BN21" s="24">
        <f t="shared" si="5"/>
        <v>2.0298761097042606</v>
      </c>
      <c r="BO21" s="23"/>
      <c r="BP21" s="2"/>
      <c r="BR21" s="6"/>
      <c r="CL21" s="5"/>
      <c r="CP21" s="6"/>
      <c r="DJ21" s="5"/>
    </row>
    <row r="22" spans="1:114" x14ac:dyDescent="0.2">
      <c r="A22">
        <v>0.45</v>
      </c>
      <c r="B22">
        <v>0.8</v>
      </c>
      <c r="C22">
        <v>1.8417699999999999</v>
      </c>
      <c r="D22">
        <v>0.30103000000000002</v>
      </c>
      <c r="E22">
        <v>3.2079999999999997E-2</v>
      </c>
      <c r="F22">
        <v>1.7060500000000001</v>
      </c>
      <c r="G22">
        <v>1.76495</v>
      </c>
      <c r="H22" s="23"/>
      <c r="I22" s="17">
        <f t="shared" si="0"/>
        <v>1.4763779527559056</v>
      </c>
      <c r="J22" s="16">
        <f t="shared" si="1"/>
        <v>-0.67637795275590551</v>
      </c>
      <c r="K22" s="10">
        <v>95</v>
      </c>
      <c r="L22" s="16">
        <v>140.25590551181105</v>
      </c>
      <c r="M22" s="16">
        <v>58.366141732283467</v>
      </c>
      <c r="N22" s="16">
        <v>0.63976377952755903</v>
      </c>
      <c r="O22" s="16">
        <v>162.51741996233517</v>
      </c>
      <c r="P22" s="16">
        <v>162.55583125744838</v>
      </c>
      <c r="Q22" s="16">
        <v>3.7164620739318286</v>
      </c>
      <c r="R22" s="16">
        <v>2.2862680749027509</v>
      </c>
      <c r="S22" s="16">
        <v>2.667451049527287</v>
      </c>
      <c r="T22" s="22" t="s">
        <v>125</v>
      </c>
      <c r="U22" s="10">
        <v>7</v>
      </c>
      <c r="V22" s="22" t="s">
        <v>30</v>
      </c>
      <c r="W22" s="10">
        <v>6</v>
      </c>
      <c r="X22" s="22" t="s">
        <v>161</v>
      </c>
      <c r="Y22" s="10">
        <v>8</v>
      </c>
      <c r="Z22" s="22" t="s">
        <v>121</v>
      </c>
      <c r="AA22" s="15">
        <v>5</v>
      </c>
      <c r="AB22" s="11">
        <v>1.3595205837684148</v>
      </c>
      <c r="AC22" s="10">
        <v>33.907285341975467</v>
      </c>
      <c r="AD22" s="21">
        <v>64.733194074256119</v>
      </c>
      <c r="AE22" s="12"/>
      <c r="AF22" s="10"/>
      <c r="AG22" s="10"/>
      <c r="AH22" s="10"/>
      <c r="AI22" s="10"/>
      <c r="AJ22" s="10">
        <v>44</v>
      </c>
      <c r="AK22" s="10">
        <v>49</v>
      </c>
      <c r="AL22" s="10">
        <v>49</v>
      </c>
      <c r="AM22" s="10">
        <v>41.723635235026734</v>
      </c>
      <c r="AN22" s="10">
        <v>54.172473320778387</v>
      </c>
      <c r="AO22" s="10">
        <v>31.427512887466875</v>
      </c>
      <c r="AP22" s="10">
        <v>40.638957814362094</v>
      </c>
      <c r="AQ22" s="10">
        <v>117.845</v>
      </c>
      <c r="AR22" s="10">
        <v>110.67687441152638</v>
      </c>
      <c r="AS22" s="10">
        <v>101.09311573992139</v>
      </c>
      <c r="AT22" s="10">
        <v>66.664667521426992</v>
      </c>
      <c r="AU22" s="10">
        <v>5.8370331227715058</v>
      </c>
      <c r="AV22" s="16">
        <v>0.86642567331122144</v>
      </c>
      <c r="AW22" s="21">
        <v>406.38957814362095</v>
      </c>
      <c r="AX22" s="1" t="s">
        <v>120</v>
      </c>
      <c r="AY22" s="25">
        <v>0.67637795275590595</v>
      </c>
      <c r="AZ22" s="19">
        <v>0</v>
      </c>
      <c r="BA22" s="19">
        <v>0</v>
      </c>
      <c r="BB22" s="19">
        <v>100</v>
      </c>
      <c r="BC22" s="19">
        <v>0</v>
      </c>
      <c r="BD22" s="19">
        <v>100</v>
      </c>
      <c r="BE22" s="19">
        <v>0</v>
      </c>
      <c r="BF22" s="26">
        <v>1.3595205837684148</v>
      </c>
      <c r="BG22" s="26">
        <v>33.907285341975467</v>
      </c>
      <c r="BH22" s="26">
        <v>64.733194074256119</v>
      </c>
      <c r="BI22" s="23"/>
      <c r="BJ22" s="27">
        <f t="shared" ca="1" si="2"/>
        <v>0.48568281654042611</v>
      </c>
      <c r="BK22" s="26">
        <f t="shared" ca="1" si="3"/>
        <v>877.52483653048432</v>
      </c>
      <c r="BL22" s="25">
        <f t="shared" si="4"/>
        <v>2.2872548158669295</v>
      </c>
      <c r="BM22" s="25">
        <f t="shared" ca="1" si="6"/>
        <v>1.6648393591141897</v>
      </c>
      <c r="BN22" s="24">
        <f t="shared" si="5"/>
        <v>2.0354551233770914</v>
      </c>
      <c r="BO22" s="23"/>
      <c r="BP22" s="2"/>
      <c r="BR22" s="6"/>
      <c r="CL22" s="5"/>
      <c r="CP22" s="6"/>
      <c r="DJ22" s="5"/>
    </row>
    <row r="23" spans="1:114" x14ac:dyDescent="0.2">
      <c r="A23">
        <v>0.5</v>
      </c>
      <c r="B23">
        <v>2.2000000000000002</v>
      </c>
      <c r="C23">
        <v>1.5427</v>
      </c>
      <c r="D23">
        <v>4.2419999999999999E-2</v>
      </c>
      <c r="E23">
        <v>2.4559999999999998E-2</v>
      </c>
      <c r="F23">
        <v>1.7079500000000001</v>
      </c>
      <c r="G23">
        <v>1.76878</v>
      </c>
      <c r="H23" s="23"/>
      <c r="I23" s="17">
        <f t="shared" si="0"/>
        <v>1.6404199475065615</v>
      </c>
      <c r="J23" s="16">
        <f t="shared" si="1"/>
        <v>-0.84041994750656146</v>
      </c>
      <c r="K23" s="10">
        <v>95</v>
      </c>
      <c r="L23" s="16">
        <v>155.83989501312337</v>
      </c>
      <c r="M23" s="16">
        <v>63.71391076115485</v>
      </c>
      <c r="N23" s="16">
        <v>0.71084864391950997</v>
      </c>
      <c r="O23" s="16">
        <v>80.85047080979281</v>
      </c>
      <c r="P23" s="16">
        <v>80.855642411091139</v>
      </c>
      <c r="Q23" s="16">
        <v>2.0962698031685068</v>
      </c>
      <c r="R23" s="16">
        <v>2.5926079376260782</v>
      </c>
      <c r="S23" s="16">
        <v>0.35913897905027853</v>
      </c>
      <c r="T23" s="22" t="s">
        <v>34</v>
      </c>
      <c r="U23" s="10">
        <v>6</v>
      </c>
      <c r="V23" s="22" t="s">
        <v>141</v>
      </c>
      <c r="W23" s="10">
        <v>5</v>
      </c>
      <c r="X23" s="22" t="s">
        <v>161</v>
      </c>
      <c r="Y23" s="10">
        <v>8</v>
      </c>
      <c r="Z23" s="22" t="s">
        <v>121</v>
      </c>
      <c r="AA23" s="15">
        <v>5</v>
      </c>
      <c r="AB23" s="11">
        <v>4.9047388914295738</v>
      </c>
      <c r="AC23" s="10">
        <v>52.134586162230086</v>
      </c>
      <c r="AD23" s="21">
        <v>42.96067494634034</v>
      </c>
      <c r="AE23" s="12">
        <v>8085.0470809792805</v>
      </c>
      <c r="AF23" s="10">
        <v>9503.2614663040658</v>
      </c>
      <c r="AG23" s="10">
        <v>4001</v>
      </c>
      <c r="AH23" s="10">
        <v>0</v>
      </c>
      <c r="AI23" s="10">
        <v>3.8571200276261211</v>
      </c>
      <c r="AJ23" s="10"/>
      <c r="AK23" s="10"/>
      <c r="AL23" s="10"/>
      <c r="AM23" s="10"/>
      <c r="AN23" s="10">
        <v>32.340188323917126</v>
      </c>
      <c r="AO23" s="10">
        <v>13.877230124016366</v>
      </c>
      <c r="AP23" s="10">
        <v>30</v>
      </c>
      <c r="AQ23" s="10">
        <v>114.66</v>
      </c>
      <c r="AR23" s="10"/>
      <c r="AS23" s="10"/>
      <c r="AT23" s="10">
        <v>1077.3847168043651</v>
      </c>
      <c r="AU23" s="10">
        <v>1</v>
      </c>
      <c r="AV23" s="16"/>
      <c r="AW23" s="21">
        <v>1425.4892199456099</v>
      </c>
      <c r="AX23" s="1" t="s">
        <v>120</v>
      </c>
      <c r="AY23" s="25">
        <v>0.84041994750656102</v>
      </c>
      <c r="AZ23" s="19">
        <v>0</v>
      </c>
      <c r="BA23" s="19">
        <v>100</v>
      </c>
      <c r="BB23" s="19">
        <v>0</v>
      </c>
      <c r="BC23" s="19">
        <v>0</v>
      </c>
      <c r="BD23" s="19">
        <v>100</v>
      </c>
      <c r="BE23" s="19">
        <v>0</v>
      </c>
      <c r="BF23" s="26">
        <v>4.9047388914295738</v>
      </c>
      <c r="BG23" s="26">
        <v>52.134586162230086</v>
      </c>
      <c r="BH23" s="26">
        <v>42.96067494634034</v>
      </c>
      <c r="BI23" s="23"/>
      <c r="BJ23" s="27">
        <f t="shared" ca="1" si="2"/>
        <v>0.5393085858169373</v>
      </c>
      <c r="BK23" s="26">
        <f t="shared" ca="1" si="3"/>
        <v>504.508164741212</v>
      </c>
      <c r="BL23" s="25">
        <f t="shared" si="4"/>
        <v>2.5951088236159747</v>
      </c>
      <c r="BM23" s="25">
        <f t="shared" ca="1" si="6"/>
        <v>1.8052577769134082</v>
      </c>
      <c r="BN23" s="24">
        <f t="shared" si="5"/>
        <v>2.2780596261620856</v>
      </c>
      <c r="BO23" s="23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2.2000000000000002</v>
      </c>
      <c r="C24">
        <v>1.3030200000000001</v>
      </c>
      <c r="D24">
        <v>-0.17230999999999999</v>
      </c>
      <c r="E24">
        <v>2.6710000000000001E-2</v>
      </c>
      <c r="F24">
        <v>1.6910000000000001</v>
      </c>
      <c r="G24">
        <v>1.7575499999999999</v>
      </c>
      <c r="H24" s="23"/>
      <c r="I24" s="17">
        <f t="shared" si="0"/>
        <v>1.8044619422572179</v>
      </c>
      <c r="J24" s="16">
        <f t="shared" si="1"/>
        <v>-1.0044619422572179</v>
      </c>
      <c r="K24" s="10">
        <v>95</v>
      </c>
      <c r="L24" s="16">
        <v>171.42388451443571</v>
      </c>
      <c r="M24" s="16">
        <v>69.061679790026247</v>
      </c>
      <c r="N24" s="16">
        <v>0.78193350831146113</v>
      </c>
      <c r="O24" s="16">
        <v>15.401129943502825</v>
      </c>
      <c r="P24" s="16">
        <v>15.415804914708326</v>
      </c>
      <c r="Q24" s="16">
        <v>0.75098583773403749</v>
      </c>
      <c r="R24" s="16">
        <v>4.8715317940843734</v>
      </c>
      <c r="S24" s="16">
        <v>1.0190952226042114</v>
      </c>
      <c r="T24" s="22" t="s">
        <v>33</v>
      </c>
      <c r="U24" s="10">
        <v>3</v>
      </c>
      <c r="V24" s="22" t="s">
        <v>33</v>
      </c>
      <c r="W24" s="10">
        <v>3</v>
      </c>
      <c r="X24" s="22" t="s">
        <v>144</v>
      </c>
      <c r="Y24" s="10">
        <v>9</v>
      </c>
      <c r="Z24" s="22" t="s">
        <v>121</v>
      </c>
      <c r="AA24" s="15">
        <v>5</v>
      </c>
      <c r="AB24" s="11">
        <v>88.511391782936514</v>
      </c>
      <c r="AC24" s="10">
        <v>10.343563663702156</v>
      </c>
      <c r="AD24" s="21">
        <v>1.1450445533613234</v>
      </c>
      <c r="AE24" s="12">
        <v>1540.1129943502824</v>
      </c>
      <c r="AF24" s="10">
        <v>1803.5403497001303</v>
      </c>
      <c r="AG24" s="10">
        <v>1027.7203276472217</v>
      </c>
      <c r="AH24" s="10">
        <v>4.8787552654508612</v>
      </c>
      <c r="AI24" s="10">
        <v>2.0527424273702284</v>
      </c>
      <c r="AJ24" s="10"/>
      <c r="AK24" s="10"/>
      <c r="AL24" s="10"/>
      <c r="AM24" s="10"/>
      <c r="AN24" s="10">
        <v>15.401129943502825</v>
      </c>
      <c r="AO24" s="10">
        <v>3.0558650605663424</v>
      </c>
      <c r="AP24" s="10">
        <v>8.1940422935305524</v>
      </c>
      <c r="AQ24" s="10">
        <v>111.47500000000001</v>
      </c>
      <c r="AR24" s="10"/>
      <c r="AS24" s="10"/>
      <c r="AT24" s="10">
        <v>170.24498797355241</v>
      </c>
      <c r="AU24" s="10">
        <v>1</v>
      </c>
      <c r="AV24" s="16"/>
      <c r="AW24" s="21">
        <v>270.53105245501956</v>
      </c>
      <c r="AX24" s="1" t="s">
        <v>120</v>
      </c>
      <c r="AY24" s="25">
        <v>1.0044619422572201</v>
      </c>
      <c r="AZ24" s="19">
        <v>100</v>
      </c>
      <c r="BA24" s="19">
        <v>0</v>
      </c>
      <c r="BB24" s="19">
        <v>0</v>
      </c>
      <c r="BC24" s="19">
        <v>0</v>
      </c>
      <c r="BD24" s="19">
        <v>100</v>
      </c>
      <c r="BE24" s="19">
        <v>0</v>
      </c>
      <c r="BF24" s="26">
        <v>88.511391782936514</v>
      </c>
      <c r="BG24" s="26">
        <v>10.343563663702156</v>
      </c>
      <c r="BH24" s="26">
        <v>1.1450445533613234</v>
      </c>
      <c r="BI24" s="23"/>
      <c r="BJ24" s="27">
        <f t="shared" ca="1" si="2"/>
        <v>0.71929741552077653</v>
      </c>
      <c r="BK24" s="26">
        <f t="shared" ca="1" si="3"/>
        <v>169.78729598184847</v>
      </c>
      <c r="BL24" s="25">
        <f t="shared" si="4"/>
        <v>4.8987689708313837</v>
      </c>
      <c r="BM24" s="25">
        <f t="shared" ca="1" si="6"/>
        <v>2.2773377706373723</v>
      </c>
      <c r="BN24" s="24">
        <f t="shared" si="5"/>
        <v>2.9938276707230371</v>
      </c>
      <c r="BO24" s="23"/>
      <c r="BP24" s="2"/>
      <c r="BR24" s="6"/>
      <c r="CL24" s="5"/>
      <c r="CP24" s="6"/>
      <c r="DJ24" s="5"/>
    </row>
    <row r="25" spans="1:114" x14ac:dyDescent="0.2">
      <c r="A25">
        <v>0.6</v>
      </c>
      <c r="B25">
        <v>2.1</v>
      </c>
      <c r="C25">
        <v>1.28975</v>
      </c>
      <c r="D25">
        <v>-0.23796</v>
      </c>
      <c r="E25">
        <v>2.7660000000000001E-2</v>
      </c>
      <c r="F25">
        <v>1.6842999999999999</v>
      </c>
      <c r="G25">
        <v>1.7755000000000001</v>
      </c>
      <c r="H25" s="23"/>
      <c r="I25" s="17">
        <f t="shared" si="0"/>
        <v>1.9685039370078738</v>
      </c>
      <c r="J25" s="16">
        <f t="shared" si="1"/>
        <v>-1.1685039370078738</v>
      </c>
      <c r="K25" s="10">
        <v>95</v>
      </c>
      <c r="L25" s="16">
        <v>187.00787401574803</v>
      </c>
      <c r="M25" s="16">
        <v>74.40944881889763</v>
      </c>
      <c r="N25" s="16">
        <v>0.85301837270341196</v>
      </c>
      <c r="O25" s="16">
        <v>11.777495291902042</v>
      </c>
      <c r="P25" s="16">
        <v>11.7963694265549</v>
      </c>
      <c r="Q25" s="16">
        <v>0.33968843014882372</v>
      </c>
      <c r="R25" s="16">
        <v>2.8796014931861023</v>
      </c>
      <c r="S25" s="16">
        <v>1.3107037953373442</v>
      </c>
      <c r="T25" s="22" t="s">
        <v>122</v>
      </c>
      <c r="U25" s="10">
        <v>4</v>
      </c>
      <c r="V25" s="22" t="s">
        <v>143</v>
      </c>
      <c r="W25" s="10">
        <v>4</v>
      </c>
      <c r="X25" s="22" t="s">
        <v>141</v>
      </c>
      <c r="Y25" s="10">
        <v>5</v>
      </c>
      <c r="Z25" s="22" t="s">
        <v>121</v>
      </c>
      <c r="AA25" s="15">
        <v>5</v>
      </c>
      <c r="AB25" s="11">
        <v>47.478868281439851</v>
      </c>
      <c r="AC25" s="10">
        <v>47.610946197132968</v>
      </c>
      <c r="AD25" s="21">
        <v>4.9101855214271808</v>
      </c>
      <c r="AE25" s="12">
        <v>1177.7495291902042</v>
      </c>
      <c r="AF25" s="10">
        <v>1376.8077046525914</v>
      </c>
      <c r="AG25" s="10">
        <v>759.72770699161754</v>
      </c>
      <c r="AH25" s="10">
        <v>9.4152429798980322</v>
      </c>
      <c r="AI25" s="10">
        <v>3.4727027415642899</v>
      </c>
      <c r="AJ25" s="10"/>
      <c r="AK25" s="10"/>
      <c r="AL25" s="10"/>
      <c r="AM25" s="10"/>
      <c r="AN25" s="10">
        <v>7.8516635279346945</v>
      </c>
      <c r="AO25" s="10">
        <v>2.2218534383323449</v>
      </c>
      <c r="AP25" s="10">
        <v>6.0778216559329401</v>
      </c>
      <c r="AQ25" s="10">
        <v>114.66</v>
      </c>
      <c r="AR25" s="10"/>
      <c r="AS25" s="10"/>
      <c r="AT25" s="10">
        <v>117.02567156126763</v>
      </c>
      <c r="AU25" s="10">
        <v>1</v>
      </c>
      <c r="AV25" s="16"/>
      <c r="AW25" s="21">
        <v>206.5211556978887</v>
      </c>
      <c r="AX25" s="1" t="s">
        <v>120</v>
      </c>
      <c r="AY25" s="25">
        <v>1.16850393700787</v>
      </c>
      <c r="AZ25" s="19">
        <v>100</v>
      </c>
      <c r="BA25" s="19">
        <v>0</v>
      </c>
      <c r="BB25" s="19">
        <v>0</v>
      </c>
      <c r="BC25" s="19">
        <v>0</v>
      </c>
      <c r="BD25" s="19">
        <v>100</v>
      </c>
      <c r="BE25" s="19">
        <v>0</v>
      </c>
      <c r="BF25" s="26">
        <v>47.478868281439851</v>
      </c>
      <c r="BG25" s="26">
        <v>47.610946197132968</v>
      </c>
      <c r="BH25" s="26">
        <v>4.9101855214271808</v>
      </c>
      <c r="BI25" s="23"/>
      <c r="BJ25" s="27">
        <f t="shared" ca="1" si="2"/>
        <v>0.69108168295397565</v>
      </c>
      <c r="BK25" s="26">
        <f t="shared" ca="1" si="3"/>
        <v>111.7656232678569</v>
      </c>
      <c r="BL25" s="25">
        <f t="shared" si="4"/>
        <v>2.9026090272697114</v>
      </c>
      <c r="BM25" s="25">
        <f t="shared" ca="1" si="6"/>
        <v>2.2029490969843284</v>
      </c>
      <c r="BN25" s="24">
        <f t="shared" si="5"/>
        <v>2.948523059783982</v>
      </c>
      <c r="BO25" s="23"/>
      <c r="BP25" s="2"/>
      <c r="BR25" s="6"/>
      <c r="CL25" s="5"/>
      <c r="CP25" s="6"/>
      <c r="DJ25" s="5"/>
    </row>
    <row r="26" spans="1:114" x14ac:dyDescent="0.2">
      <c r="A26">
        <v>0.65</v>
      </c>
      <c r="B26">
        <v>0.4</v>
      </c>
      <c r="C26">
        <v>1.2504</v>
      </c>
      <c r="D26">
        <v>-0.26823999999999998</v>
      </c>
      <c r="E26">
        <v>2.7269999999999999E-2</v>
      </c>
      <c r="F26">
        <v>1.6911</v>
      </c>
      <c r="G26">
        <v>1.7857000000000001</v>
      </c>
      <c r="H26" s="23"/>
      <c r="I26" s="17">
        <f t="shared" si="0"/>
        <v>2.1325459317585302</v>
      </c>
      <c r="J26" s="16">
        <f t="shared" si="1"/>
        <v>-1.3325459317585302</v>
      </c>
      <c r="K26" s="10">
        <v>95</v>
      </c>
      <c r="L26" s="16">
        <v>202.59186351706037</v>
      </c>
      <c r="M26" s="16">
        <v>79.757217847769027</v>
      </c>
      <c r="N26" s="16">
        <v>0.92410323709536313</v>
      </c>
      <c r="O26" s="16">
        <v>1.0322033898304797</v>
      </c>
      <c r="P26" s="16">
        <v>1.049353657383896</v>
      </c>
      <c r="Q26" s="16">
        <v>0.1499841574651945</v>
      </c>
      <c r="R26" s="16">
        <v>14.293003737092254</v>
      </c>
      <c r="S26" s="16">
        <v>1.1909908023205837</v>
      </c>
      <c r="T26" s="22" t="s">
        <v>119</v>
      </c>
      <c r="U26" s="10">
        <v>2</v>
      </c>
      <c r="V26" s="22" t="s">
        <v>142</v>
      </c>
      <c r="W26" s="10">
        <v>2</v>
      </c>
      <c r="X26" s="22" t="s">
        <v>33</v>
      </c>
      <c r="Y26" s="10">
        <v>3</v>
      </c>
      <c r="Z26" s="22" t="s">
        <v>124</v>
      </c>
      <c r="AA26" s="15">
        <v>2</v>
      </c>
      <c r="AB26" s="11">
        <v>97.81</v>
      </c>
      <c r="AC26" s="10">
        <v>1.8400000000000034</v>
      </c>
      <c r="AD26" s="21">
        <v>0.35</v>
      </c>
      <c r="AE26" s="12">
        <v>103.22033898304797</v>
      </c>
      <c r="AF26" s="10">
        <v>111.53620301474892</v>
      </c>
      <c r="AG26" s="10">
        <v>52.467682869194789</v>
      </c>
      <c r="AH26" s="10">
        <v>5.4902584846331095</v>
      </c>
      <c r="AI26" s="10">
        <v>0.69964299904635607</v>
      </c>
      <c r="AJ26" s="10"/>
      <c r="AK26" s="10"/>
      <c r="AL26" s="10"/>
      <c r="AM26" s="10"/>
      <c r="AN26" s="10">
        <v>1.0322033898304797</v>
      </c>
      <c r="AO26" s="10">
        <v>0.34910795299624459</v>
      </c>
      <c r="AP26" s="10">
        <v>1</v>
      </c>
      <c r="AQ26" s="10">
        <v>79.625</v>
      </c>
      <c r="AR26" s="10"/>
      <c r="AS26" s="10"/>
      <c r="AT26" s="10">
        <v>7.6868893059451571</v>
      </c>
      <c r="AU26" s="10">
        <v>1</v>
      </c>
      <c r="AV26" s="16"/>
      <c r="AW26" s="21">
        <v>16.730430452212339</v>
      </c>
      <c r="AX26" s="1" t="s">
        <v>120</v>
      </c>
      <c r="AY26" s="25">
        <v>1.33254593175853</v>
      </c>
      <c r="AZ26" s="19">
        <v>100</v>
      </c>
      <c r="BA26" s="19">
        <v>0</v>
      </c>
      <c r="BB26" s="19">
        <v>0</v>
      </c>
      <c r="BC26" s="19">
        <v>100</v>
      </c>
      <c r="BD26" s="19">
        <v>0</v>
      </c>
      <c r="BE26" s="19">
        <v>0</v>
      </c>
      <c r="BF26" s="26">
        <v>97.81</v>
      </c>
      <c r="BG26" s="26">
        <v>1.8400000000000034</v>
      </c>
      <c r="BH26" s="26">
        <v>0.35</v>
      </c>
      <c r="BI26" s="23"/>
      <c r="BJ26" s="27">
        <f t="shared" ca="1" si="2"/>
        <v>1</v>
      </c>
      <c r="BK26" s="26">
        <f t="shared" ca="1" si="3"/>
        <v>23.773590684542288</v>
      </c>
      <c r="BL26" s="25">
        <f t="shared" si="4"/>
        <v>15.820150335915537</v>
      </c>
      <c r="BM26" s="25">
        <f t="shared" ca="1" si="6"/>
        <v>3.1995341884328106</v>
      </c>
      <c r="BN26" s="24">
        <f t="shared" si="5"/>
        <v>4.2086287253811827</v>
      </c>
      <c r="BO26" s="23"/>
      <c r="BP26" s="2"/>
      <c r="BR26" s="6"/>
      <c r="CL26" s="5"/>
      <c r="CP26" s="6"/>
      <c r="DJ26" s="5"/>
    </row>
    <row r="27" spans="1:114" x14ac:dyDescent="0.2">
      <c r="A27">
        <v>0.7</v>
      </c>
      <c r="B27">
        <v>2.2000000000000002</v>
      </c>
      <c r="C27">
        <v>1.25163</v>
      </c>
      <c r="D27">
        <v>-0.26408999999999999</v>
      </c>
      <c r="E27">
        <v>2.3539999999999998E-2</v>
      </c>
      <c r="F27">
        <v>1.6871</v>
      </c>
      <c r="G27">
        <v>1.79498</v>
      </c>
      <c r="H27" s="23"/>
      <c r="I27" s="17">
        <f t="shared" si="0"/>
        <v>2.296587926509186</v>
      </c>
      <c r="J27" s="16">
        <f t="shared" si="1"/>
        <v>-1.4965879265091859</v>
      </c>
      <c r="K27" s="10">
        <v>95</v>
      </c>
      <c r="L27" s="16">
        <v>218.17585301837266</v>
      </c>
      <c r="M27" s="16">
        <v>85.10498687664041</v>
      </c>
      <c r="N27" s="16">
        <v>0.99518810148731396</v>
      </c>
      <c r="O27" s="16">
        <v>1.3680790960451865</v>
      </c>
      <c r="P27" s="16">
        <v>1.3687421218526639</v>
      </c>
      <c r="Q27" s="16">
        <v>0.17598391742678832</v>
      </c>
      <c r="R27" s="16">
        <v>12.857346509405652</v>
      </c>
      <c r="S27" s="16">
        <v>4.6043458852599105E-2</v>
      </c>
      <c r="T27" s="22" t="s">
        <v>119</v>
      </c>
      <c r="U27" s="10">
        <v>2</v>
      </c>
      <c r="V27" s="22" t="s">
        <v>142</v>
      </c>
      <c r="W27" s="10">
        <v>2</v>
      </c>
      <c r="X27" s="22" t="s">
        <v>33</v>
      </c>
      <c r="Y27" s="10">
        <v>3</v>
      </c>
      <c r="Z27" s="22" t="s">
        <v>124</v>
      </c>
      <c r="AA27" s="15">
        <v>2</v>
      </c>
      <c r="AB27" s="11">
        <v>97.81</v>
      </c>
      <c r="AC27" s="10">
        <v>1.8400000000000034</v>
      </c>
      <c r="AD27" s="21">
        <v>0.35</v>
      </c>
      <c r="AE27" s="12">
        <v>136.80790960451867</v>
      </c>
      <c r="AF27" s="10">
        <v>148.19461121687971</v>
      </c>
      <c r="AG27" s="10">
        <v>68.437106092633201</v>
      </c>
      <c r="AH27" s="10">
        <v>0</v>
      </c>
      <c r="AI27" s="10">
        <v>0.77776545826812782</v>
      </c>
      <c r="AJ27" s="10"/>
      <c r="AK27" s="10"/>
      <c r="AL27" s="10"/>
      <c r="AM27" s="10"/>
      <c r="AN27" s="10">
        <v>1.3680790960451865</v>
      </c>
      <c r="AO27" s="10">
        <v>0.42932003965900251</v>
      </c>
      <c r="AP27" s="10">
        <v>1</v>
      </c>
      <c r="AQ27" s="10">
        <v>79.625</v>
      </c>
      <c r="AR27" s="10"/>
      <c r="AS27" s="10"/>
      <c r="AT27" s="10">
        <v>9.5839401555678201</v>
      </c>
      <c r="AU27" s="10">
        <v>1</v>
      </c>
      <c r="AV27" s="16"/>
      <c r="AW27" s="21">
        <v>22.229191682531958</v>
      </c>
      <c r="AX27" s="1" t="s">
        <v>120</v>
      </c>
      <c r="AY27" s="25">
        <v>1.4965879265091899</v>
      </c>
      <c r="AZ27" s="19">
        <v>100</v>
      </c>
      <c r="BA27" s="19">
        <v>0</v>
      </c>
      <c r="BB27" s="19">
        <v>0</v>
      </c>
      <c r="BC27" s="19">
        <v>100</v>
      </c>
      <c r="BD27" s="19">
        <v>0</v>
      </c>
      <c r="BE27" s="19">
        <v>0</v>
      </c>
      <c r="BF27" s="26">
        <v>97.81</v>
      </c>
      <c r="BG27" s="26">
        <v>1.8400000000000034</v>
      </c>
      <c r="BH27" s="26">
        <v>0.35</v>
      </c>
      <c r="BI27" s="23"/>
      <c r="BJ27" s="27">
        <f t="shared" ca="1" si="2"/>
        <v>1</v>
      </c>
      <c r="BK27" s="26">
        <f t="shared" ca="1" si="3"/>
        <v>29.602359193576874</v>
      </c>
      <c r="BL27" s="25">
        <f t="shared" si="4"/>
        <v>13.970811836878907</v>
      </c>
      <c r="BM27" s="25">
        <f t="shared" ca="1" si="6"/>
        <v>3.0966061883641607</v>
      </c>
      <c r="BN27" s="24">
        <f t="shared" si="5"/>
        <v>4.087507930251884</v>
      </c>
      <c r="BO27" s="23"/>
      <c r="BP27" s="2"/>
      <c r="BR27" s="6"/>
      <c r="CL27" s="5"/>
      <c r="CP27" s="6"/>
      <c r="DJ27" s="5"/>
    </row>
    <row r="28" spans="1:114" x14ac:dyDescent="0.2">
      <c r="A28">
        <v>0.75</v>
      </c>
      <c r="B28">
        <v>2.1</v>
      </c>
      <c r="C28">
        <v>1.2558199999999999</v>
      </c>
      <c r="D28">
        <v>-0.26767000000000002</v>
      </c>
      <c r="E28">
        <v>2.4299999999999999E-2</v>
      </c>
      <c r="F28">
        <v>1.6834499999999999</v>
      </c>
      <c r="G28">
        <v>1.80318</v>
      </c>
      <c r="H28" s="23"/>
      <c r="I28" s="17">
        <f t="shared" si="0"/>
        <v>2.4606299212598426</v>
      </c>
      <c r="J28" s="16">
        <f t="shared" si="1"/>
        <v>-1.6606299212598425</v>
      </c>
      <c r="K28" s="10">
        <v>95</v>
      </c>
      <c r="L28" s="16">
        <v>233.75984251968504</v>
      </c>
      <c r="M28" s="16">
        <v>90.452755905511822</v>
      </c>
      <c r="N28" s="16">
        <v>1.0662729658792651</v>
      </c>
      <c r="O28" s="16">
        <v>2.5122410546139018</v>
      </c>
      <c r="P28" s="16">
        <v>2.5162634111792648</v>
      </c>
      <c r="Q28" s="16">
        <v>0.1535552088334132</v>
      </c>
      <c r="R28" s="16">
        <v>6.102509306108316</v>
      </c>
      <c r="S28" s="16">
        <v>0.27933031703910544</v>
      </c>
      <c r="T28" s="22" t="s">
        <v>119</v>
      </c>
      <c r="U28" s="10">
        <v>2</v>
      </c>
      <c r="V28" s="22" t="s">
        <v>142</v>
      </c>
      <c r="W28" s="10">
        <v>2</v>
      </c>
      <c r="X28" s="22" t="s">
        <v>143</v>
      </c>
      <c r="Y28" s="10">
        <v>4</v>
      </c>
      <c r="Z28" s="22" t="s">
        <v>123</v>
      </c>
      <c r="AA28" s="15">
        <v>4</v>
      </c>
      <c r="AB28" s="11">
        <v>97.81</v>
      </c>
      <c r="AC28" s="10">
        <v>1.8400000000000034</v>
      </c>
      <c r="AD28" s="21">
        <v>0.35</v>
      </c>
      <c r="AE28" s="12">
        <v>251.22410546139017</v>
      </c>
      <c r="AF28" s="10">
        <v>282.28041057875561</v>
      </c>
      <c r="AG28" s="10">
        <v>125.81317055896324</v>
      </c>
      <c r="AH28" s="10">
        <v>0</v>
      </c>
      <c r="AI28" s="10">
        <v>1.6386701762159519</v>
      </c>
      <c r="AJ28" s="10"/>
      <c r="AK28" s="10"/>
      <c r="AL28" s="10"/>
      <c r="AM28" s="10"/>
      <c r="AN28" s="10">
        <v>2.5122410546139018</v>
      </c>
      <c r="AO28" s="10">
        <v>0.63504838690071741</v>
      </c>
      <c r="AP28" s="10">
        <v>1</v>
      </c>
      <c r="AQ28" s="10">
        <v>79.625</v>
      </c>
      <c r="AR28" s="10"/>
      <c r="AS28" s="10"/>
      <c r="AT28" s="10">
        <v>17.535714004615944</v>
      </c>
      <c r="AU28" s="10">
        <v>1</v>
      </c>
      <c r="AV28" s="16"/>
      <c r="AW28" s="21">
        <v>42.342061586813337</v>
      </c>
      <c r="AX28" s="1" t="s">
        <v>120</v>
      </c>
      <c r="AY28" s="25">
        <v>1.6606299212598401</v>
      </c>
      <c r="AZ28" s="19">
        <v>100</v>
      </c>
      <c r="BA28" s="19">
        <v>0</v>
      </c>
      <c r="BB28" s="19">
        <v>0</v>
      </c>
      <c r="BC28" s="19">
        <v>0</v>
      </c>
      <c r="BD28" s="19">
        <v>100</v>
      </c>
      <c r="BE28" s="19">
        <v>0</v>
      </c>
      <c r="BF28" s="26">
        <v>97.81</v>
      </c>
      <c r="BG28" s="26">
        <v>1.8400000000000034</v>
      </c>
      <c r="BH28" s="26">
        <v>0.35</v>
      </c>
      <c r="BI28" s="23"/>
      <c r="BJ28" s="27">
        <f t="shared" ca="1" si="2"/>
        <v>0.90429274735929044</v>
      </c>
      <c r="BK28" s="26">
        <f t="shared" ca="1" si="3"/>
        <v>39.228088606336215</v>
      </c>
      <c r="BL28" s="25">
        <f t="shared" si="4"/>
        <v>6.3997776711621031</v>
      </c>
      <c r="BM28" s="25">
        <f t="shared" ca="1" si="6"/>
        <v>2.761563291525766</v>
      </c>
      <c r="BN28" s="24">
        <f t="shared" si="5"/>
        <v>3.6875876095482871</v>
      </c>
      <c r="BO28" s="23"/>
      <c r="BP28" s="2"/>
      <c r="BR28" s="6"/>
      <c r="CL28" s="5"/>
      <c r="CP28" s="6"/>
      <c r="DJ28" s="5"/>
    </row>
    <row r="29" spans="1:114" x14ac:dyDescent="0.2">
      <c r="A29">
        <v>0.8</v>
      </c>
      <c r="B29">
        <v>2.1</v>
      </c>
      <c r="C29">
        <v>1.2526600000000001</v>
      </c>
      <c r="D29">
        <v>-0.27251999999999998</v>
      </c>
      <c r="E29">
        <v>2.3550000000000001E-2</v>
      </c>
      <c r="F29">
        <v>1.6848000000000001</v>
      </c>
      <c r="G29">
        <v>1.80305</v>
      </c>
      <c r="H29" s="23"/>
      <c r="I29" s="17">
        <f t="shared" si="0"/>
        <v>2.6246719160104988</v>
      </c>
      <c r="J29" s="16">
        <f t="shared" si="1"/>
        <v>-1.8246719160104987</v>
      </c>
      <c r="K29" s="10">
        <v>95</v>
      </c>
      <c r="L29" s="16">
        <v>249.34383202099738</v>
      </c>
      <c r="M29" s="16">
        <v>95.800524934383219</v>
      </c>
      <c r="N29" s="16">
        <v>1.137357830271216</v>
      </c>
      <c r="O29" s="16">
        <v>1.6493408662900313</v>
      </c>
      <c r="P29" s="16">
        <v>1.6500480938180073</v>
      </c>
      <c r="Q29" s="16">
        <v>0.12316994719155071</v>
      </c>
      <c r="R29" s="16">
        <v>7.4646277070961418</v>
      </c>
      <c r="S29" s="16">
        <v>4.9113022776106699E-2</v>
      </c>
      <c r="T29" s="22" t="s">
        <v>119</v>
      </c>
      <c r="U29" s="10">
        <v>2</v>
      </c>
      <c r="V29" s="22" t="s">
        <v>142</v>
      </c>
      <c r="W29" s="10">
        <v>2</v>
      </c>
      <c r="X29" s="22" t="s">
        <v>143</v>
      </c>
      <c r="Y29" s="10">
        <v>4</v>
      </c>
      <c r="Z29" s="22" t="s">
        <v>33</v>
      </c>
      <c r="AA29" s="15">
        <v>3</v>
      </c>
      <c r="AB29" s="11">
        <v>97.81</v>
      </c>
      <c r="AC29" s="10">
        <v>1.8400000000000034</v>
      </c>
      <c r="AD29" s="21">
        <v>0.35</v>
      </c>
      <c r="AE29" s="12">
        <v>164.93408662900313</v>
      </c>
      <c r="AF29" s="10">
        <v>179.45602091853041</v>
      </c>
      <c r="AG29" s="10">
        <v>82.502404690900391</v>
      </c>
      <c r="AH29" s="10">
        <v>0</v>
      </c>
      <c r="AI29" s="10">
        <v>1.3396515395528223</v>
      </c>
      <c r="AJ29" s="10"/>
      <c r="AK29" s="10"/>
      <c r="AL29" s="10"/>
      <c r="AM29" s="10"/>
      <c r="AN29" s="10">
        <v>1.6493408662900313</v>
      </c>
      <c r="AO29" s="10">
        <v>0.4639999180186965</v>
      </c>
      <c r="AP29" s="10">
        <v>1</v>
      </c>
      <c r="AQ29" s="10">
        <v>79.625</v>
      </c>
      <c r="AR29" s="10"/>
      <c r="AS29" s="10"/>
      <c r="AT29" s="10">
        <v>10.184376642045958</v>
      </c>
      <c r="AU29" s="10">
        <v>1</v>
      </c>
      <c r="AV29" s="16"/>
      <c r="AW29" s="21">
        <v>26.918403137779563</v>
      </c>
      <c r="AX29" s="1" t="s">
        <v>120</v>
      </c>
      <c r="AY29" s="25">
        <v>1.8246719160105001</v>
      </c>
      <c r="AZ29" s="19">
        <v>100</v>
      </c>
      <c r="BA29" s="19">
        <v>0</v>
      </c>
      <c r="BB29" s="19">
        <v>0</v>
      </c>
      <c r="BC29" s="19">
        <v>100</v>
      </c>
      <c r="BD29" s="19">
        <v>0</v>
      </c>
      <c r="BE29" s="19">
        <v>0</v>
      </c>
      <c r="BF29" s="26">
        <v>97.81</v>
      </c>
      <c r="BG29" s="26">
        <v>1.8400000000000034</v>
      </c>
      <c r="BH29" s="26">
        <v>0.35</v>
      </c>
      <c r="BI29" s="23"/>
      <c r="BJ29" s="27">
        <f t="shared" ca="1" si="2"/>
        <v>0.96747045956098476</v>
      </c>
      <c r="BK29" s="26">
        <f t="shared" ca="1" si="3"/>
        <v>28.793063594656878</v>
      </c>
      <c r="BL29" s="25">
        <f t="shared" si="4"/>
        <v>8.0747260238840486</v>
      </c>
      <c r="BM29" s="25">
        <f t="shared" ca="1" si="6"/>
        <v>2.9270524256640478</v>
      </c>
      <c r="BN29" s="24">
        <f t="shared" si="5"/>
        <v>3.8890508723600457</v>
      </c>
      <c r="BO29" s="23"/>
      <c r="BP29" s="2"/>
      <c r="BR29" s="6"/>
      <c r="CL29" s="5"/>
      <c r="CP29" s="6"/>
      <c r="DJ29" s="5"/>
    </row>
    <row r="30" spans="1:114" x14ac:dyDescent="0.2">
      <c r="A30">
        <v>0.85</v>
      </c>
      <c r="B30">
        <v>2.1</v>
      </c>
      <c r="C30">
        <v>1.25369</v>
      </c>
      <c r="D30">
        <v>-0.27424999999999999</v>
      </c>
      <c r="E30">
        <v>2.274E-2</v>
      </c>
      <c r="F30">
        <v>1.6893499999999999</v>
      </c>
      <c r="G30">
        <v>1.8074300000000001</v>
      </c>
      <c r="H30" s="23"/>
      <c r="I30" s="17">
        <f t="shared" si="0"/>
        <v>2.7887139107611545</v>
      </c>
      <c r="J30" s="16">
        <f t="shared" si="1"/>
        <v>-1.9887139107611544</v>
      </c>
      <c r="K30" s="10">
        <v>95</v>
      </c>
      <c r="L30" s="16">
        <v>264.92782152230967</v>
      </c>
      <c r="M30" s="16">
        <v>101.1482939632546</v>
      </c>
      <c r="N30" s="16">
        <v>1.2084426946631668</v>
      </c>
      <c r="O30" s="16">
        <v>1.9306026365348152</v>
      </c>
      <c r="P30" s="16">
        <v>1.9277295247024131</v>
      </c>
      <c r="Q30" s="16">
        <v>0.11233149303888623</v>
      </c>
      <c r="R30" s="16">
        <v>5.8271397309343502</v>
      </c>
      <c r="S30" s="16">
        <v>0</v>
      </c>
      <c r="T30" s="22" t="s">
        <v>119</v>
      </c>
      <c r="U30" s="10">
        <v>2</v>
      </c>
      <c r="V30" s="22" t="s">
        <v>142</v>
      </c>
      <c r="W30" s="10">
        <v>2</v>
      </c>
      <c r="X30" s="22" t="s">
        <v>143</v>
      </c>
      <c r="Y30" s="10">
        <v>4</v>
      </c>
      <c r="Z30" s="22" t="s">
        <v>33</v>
      </c>
      <c r="AA30" s="15">
        <v>3</v>
      </c>
      <c r="AB30" s="11">
        <v>97.81</v>
      </c>
      <c r="AC30" s="10">
        <v>1.8400000000000034</v>
      </c>
      <c r="AD30" s="21">
        <v>0.35</v>
      </c>
      <c r="AE30" s="12">
        <v>193.06026365348151</v>
      </c>
      <c r="AF30" s="10">
        <v>211.20771928720683</v>
      </c>
      <c r="AG30" s="10">
        <v>96.386476235120654</v>
      </c>
      <c r="AH30" s="10">
        <v>0</v>
      </c>
      <c r="AI30" s="10">
        <v>1.7161078096194124</v>
      </c>
      <c r="AJ30" s="10"/>
      <c r="AK30" s="10"/>
      <c r="AL30" s="10"/>
      <c r="AM30" s="10"/>
      <c r="AN30" s="10">
        <v>1.9306026365348152</v>
      </c>
      <c r="AO30" s="10">
        <v>0.51232022245532105</v>
      </c>
      <c r="AP30" s="10">
        <v>1</v>
      </c>
      <c r="AQ30" s="10">
        <v>79.625</v>
      </c>
      <c r="AR30" s="10"/>
      <c r="AS30" s="10"/>
      <c r="AT30" s="10">
        <v>11.339095346490536</v>
      </c>
      <c r="AU30" s="10">
        <v>1</v>
      </c>
      <c r="AV30" s="16"/>
      <c r="AW30" s="21">
        <v>31.681157893081025</v>
      </c>
      <c r="AX30" s="1" t="s">
        <v>120</v>
      </c>
      <c r="AY30" s="25">
        <v>1.98871391076115</v>
      </c>
      <c r="AZ30" s="19">
        <v>100</v>
      </c>
      <c r="BA30" s="19">
        <v>0</v>
      </c>
      <c r="BB30" s="19">
        <v>0</v>
      </c>
      <c r="BC30" s="19">
        <v>100</v>
      </c>
      <c r="BD30" s="19">
        <v>0</v>
      </c>
      <c r="BE30" s="19">
        <v>0</v>
      </c>
      <c r="BF30" s="26">
        <v>97.81</v>
      </c>
      <c r="BG30" s="26">
        <v>1.8400000000000034</v>
      </c>
      <c r="BH30" s="26">
        <v>0.35</v>
      </c>
      <c r="BI30" s="23"/>
      <c r="BJ30" s="27">
        <f t="shared" ca="1" si="2"/>
        <v>0.93571447945922359</v>
      </c>
      <c r="BK30" s="26">
        <f t="shared" ca="1" si="3"/>
        <v>29.191386204385619</v>
      </c>
      <c r="BL30" s="25">
        <f t="shared" si="4"/>
        <v>6.2570960066615386</v>
      </c>
      <c r="BM30" s="25">
        <f t="shared" ca="1" si="6"/>
        <v>2.8433717637302682</v>
      </c>
      <c r="BN30" s="24">
        <f t="shared" si="5"/>
        <v>3.7746259471239152</v>
      </c>
      <c r="BO30" s="23"/>
      <c r="BP30" s="2"/>
      <c r="BR30" s="6"/>
      <c r="CL30" s="5"/>
      <c r="CP30" s="6"/>
      <c r="DJ30" s="5"/>
    </row>
    <row r="31" spans="1:114" x14ac:dyDescent="0.2">
      <c r="A31">
        <v>0.9</v>
      </c>
      <c r="B31">
        <v>2.1</v>
      </c>
      <c r="C31">
        <v>1.25291</v>
      </c>
      <c r="D31">
        <v>-0.27731</v>
      </c>
      <c r="E31">
        <v>2.3009999999999999E-2</v>
      </c>
      <c r="F31">
        <v>1.7061500000000001</v>
      </c>
      <c r="G31">
        <v>1.8097300000000001</v>
      </c>
      <c r="H31" s="23"/>
      <c r="I31" s="17">
        <f t="shared" si="0"/>
        <v>2.9527559055118111</v>
      </c>
      <c r="J31" s="16">
        <f t="shared" si="1"/>
        <v>-2.1527559055118113</v>
      </c>
      <c r="K31" s="10">
        <v>95</v>
      </c>
      <c r="L31" s="16">
        <v>280.51181102362204</v>
      </c>
      <c r="M31" s="16">
        <v>106.49606299212601</v>
      </c>
      <c r="N31" s="16">
        <v>1.2795275590551181</v>
      </c>
      <c r="O31" s="16">
        <v>1.7176082862523288</v>
      </c>
      <c r="P31" s="16">
        <v>1.7159286208733859</v>
      </c>
      <c r="Q31" s="16">
        <v>9.3160585693710954E-2</v>
      </c>
      <c r="R31" s="16">
        <v>5.4291643929975004</v>
      </c>
      <c r="S31" s="16">
        <v>0</v>
      </c>
      <c r="T31" s="22" t="s">
        <v>119</v>
      </c>
      <c r="U31" s="10">
        <v>2</v>
      </c>
      <c r="V31" s="22" t="s">
        <v>142</v>
      </c>
      <c r="W31" s="10">
        <v>2</v>
      </c>
      <c r="X31" s="22" t="s">
        <v>143</v>
      </c>
      <c r="Y31" s="10">
        <v>4</v>
      </c>
      <c r="Z31" s="22" t="s">
        <v>33</v>
      </c>
      <c r="AA31" s="15">
        <v>3</v>
      </c>
      <c r="AB31" s="11">
        <v>97.81</v>
      </c>
      <c r="AC31" s="10">
        <v>1.8400000000000034</v>
      </c>
      <c r="AD31" s="21">
        <v>0.35</v>
      </c>
      <c r="AE31" s="12">
        <v>171.76082862523288</v>
      </c>
      <c r="AF31" s="10">
        <v>185.3732606307735</v>
      </c>
      <c r="AG31" s="10">
        <v>85.796431043669287</v>
      </c>
      <c r="AH31" s="10">
        <v>0</v>
      </c>
      <c r="AI31" s="10">
        <v>1.8419040714438362</v>
      </c>
      <c r="AJ31" s="10"/>
      <c r="AK31" s="10"/>
      <c r="AL31" s="10"/>
      <c r="AM31" s="10"/>
      <c r="AN31" s="10">
        <v>1.7176082862523288</v>
      </c>
      <c r="AO31" s="10">
        <v>0.46421837024831886</v>
      </c>
      <c r="AP31" s="10">
        <v>1</v>
      </c>
      <c r="AQ31" s="10">
        <v>79.625</v>
      </c>
      <c r="AR31" s="10"/>
      <c r="AS31" s="10"/>
      <c r="AT31" s="10">
        <v>9.3114606329556739</v>
      </c>
      <c r="AU31" s="10">
        <v>1</v>
      </c>
      <c r="AV31" s="16"/>
      <c r="AW31" s="21">
        <v>27.805989094616027</v>
      </c>
      <c r="AX31" s="1" t="s">
        <v>120</v>
      </c>
      <c r="AY31" s="25">
        <v>2.15275590551181</v>
      </c>
      <c r="AZ31" s="19">
        <v>100</v>
      </c>
      <c r="BA31" s="19">
        <v>0</v>
      </c>
      <c r="BB31" s="19">
        <v>0</v>
      </c>
      <c r="BC31" s="19">
        <v>100</v>
      </c>
      <c r="BD31" s="19">
        <v>0</v>
      </c>
      <c r="BE31" s="19">
        <v>0</v>
      </c>
      <c r="BF31" s="26">
        <v>97.81</v>
      </c>
      <c r="BG31" s="26">
        <v>1.8400000000000034</v>
      </c>
      <c r="BH31" s="26">
        <v>0.35</v>
      </c>
      <c r="BI31" s="23"/>
      <c r="BJ31" s="27">
        <f t="shared" ca="1" si="2"/>
        <v>0.9465242639521283</v>
      </c>
      <c r="BK31" s="26">
        <f t="shared" ca="1" si="3"/>
        <v>25.21722846098768</v>
      </c>
      <c r="BL31" s="25">
        <f t="shared" si="4"/>
        <v>5.9124324985428895</v>
      </c>
      <c r="BM31" s="25">
        <f t="shared" ca="1" si="6"/>
        <v>2.8714122687116217</v>
      </c>
      <c r="BN31" s="24">
        <f t="shared" si="5"/>
        <v>3.8018207559705921</v>
      </c>
      <c r="BO31" s="23"/>
      <c r="BP31" s="2"/>
      <c r="BR31" s="6"/>
      <c r="CL31" s="5"/>
      <c r="CP31" s="6"/>
      <c r="DJ31" s="5"/>
    </row>
    <row r="32" spans="1:114" x14ac:dyDescent="0.2">
      <c r="A32">
        <v>0.95</v>
      </c>
      <c r="B32">
        <v>2.2000000000000002</v>
      </c>
      <c r="C32">
        <v>1.2529399999999999</v>
      </c>
      <c r="D32">
        <v>-0.27500999999999998</v>
      </c>
      <c r="E32">
        <v>2.3279999999999999E-2</v>
      </c>
      <c r="F32">
        <v>1.72993</v>
      </c>
      <c r="G32">
        <v>1.8070299999999999</v>
      </c>
      <c r="H32" s="23"/>
      <c r="I32" s="17">
        <f t="shared" si="0"/>
        <v>3.1167979002624668</v>
      </c>
      <c r="J32" s="16">
        <f t="shared" si="1"/>
        <v>-2.3167979002624666</v>
      </c>
      <c r="K32" s="10">
        <v>95</v>
      </c>
      <c r="L32" s="16">
        <v>296.09580052493436</v>
      </c>
      <c r="M32" s="16">
        <v>111.8438320209974</v>
      </c>
      <c r="N32" s="16">
        <v>1.3506124234470689</v>
      </c>
      <c r="O32" s="16">
        <v>1.7258003766478018</v>
      </c>
      <c r="P32" s="16">
        <v>1.7253141577223183</v>
      </c>
      <c r="Q32" s="16">
        <v>0.10757009121459443</v>
      </c>
      <c r="R32" s="16">
        <v>6.234811830246823</v>
      </c>
      <c r="S32" s="16">
        <v>0</v>
      </c>
      <c r="T32" s="22" t="s">
        <v>119</v>
      </c>
      <c r="U32" s="10">
        <v>2</v>
      </c>
      <c r="V32" s="22" t="s">
        <v>142</v>
      </c>
      <c r="W32" s="10">
        <v>2</v>
      </c>
      <c r="X32" s="22" t="s">
        <v>143</v>
      </c>
      <c r="Y32" s="10">
        <v>4</v>
      </c>
      <c r="Z32" s="22" t="s">
        <v>33</v>
      </c>
      <c r="AA32" s="15">
        <v>3</v>
      </c>
      <c r="AB32" s="11">
        <v>97.81</v>
      </c>
      <c r="AC32" s="10">
        <v>1.8400000000000034</v>
      </c>
      <c r="AD32" s="21">
        <v>0.35</v>
      </c>
      <c r="AE32" s="12">
        <v>172.58003766478018</v>
      </c>
      <c r="AF32" s="10">
        <v>185.56073617174721</v>
      </c>
      <c r="AG32" s="10">
        <v>86.265707886115905</v>
      </c>
      <c r="AH32" s="10">
        <v>0</v>
      </c>
      <c r="AI32" s="10">
        <v>1.6038976431473349</v>
      </c>
      <c r="AJ32" s="10"/>
      <c r="AK32" s="10"/>
      <c r="AL32" s="10"/>
      <c r="AM32" s="10"/>
      <c r="AN32" s="10">
        <v>1.7258003766478018</v>
      </c>
      <c r="AO32" s="10">
        <v>0.48110057677111168</v>
      </c>
      <c r="AP32" s="10">
        <v>1</v>
      </c>
      <c r="AQ32" s="10">
        <v>79.625</v>
      </c>
      <c r="AR32" s="10"/>
      <c r="AS32" s="10"/>
      <c r="AT32" s="10">
        <v>8.806911020316802</v>
      </c>
      <c r="AU32" s="10">
        <v>1</v>
      </c>
      <c r="AV32" s="16"/>
      <c r="AW32" s="21">
        <v>27.834110425762084</v>
      </c>
      <c r="AX32" s="1" t="s">
        <v>120</v>
      </c>
      <c r="AY32" s="25">
        <v>2.3167979002624701</v>
      </c>
      <c r="AZ32" s="19">
        <v>100</v>
      </c>
      <c r="BA32" s="19">
        <v>0</v>
      </c>
      <c r="BB32" s="19">
        <v>0</v>
      </c>
      <c r="BC32" s="19">
        <v>100</v>
      </c>
      <c r="BD32" s="19">
        <v>0</v>
      </c>
      <c r="BE32" s="19">
        <v>0</v>
      </c>
      <c r="BF32" s="26">
        <v>97.81</v>
      </c>
      <c r="BG32" s="26">
        <v>1.8400000000000034</v>
      </c>
      <c r="BH32" s="26">
        <v>0.35</v>
      </c>
      <c r="BI32" s="23"/>
      <c r="BJ32" s="27">
        <f t="shared" ca="1" si="2"/>
        <v>0.96285657674431291</v>
      </c>
      <c r="BK32" s="26">
        <f t="shared" ca="1" si="3"/>
        <v>25.285056761277467</v>
      </c>
      <c r="BL32" s="25">
        <f t="shared" si="4"/>
        <v>6.8200337581451498</v>
      </c>
      <c r="BM32" s="25">
        <f t="shared" ca="1" si="6"/>
        <v>2.913947598625469</v>
      </c>
      <c r="BN32" s="24">
        <f t="shared" si="5"/>
        <v>3.8310480607623729</v>
      </c>
      <c r="BO32" s="23"/>
      <c r="BP32" s="2"/>
      <c r="BR32" s="6"/>
      <c r="CL32" s="5"/>
      <c r="CP32" s="6"/>
      <c r="DJ32" s="5"/>
    </row>
    <row r="33" spans="1:114" x14ac:dyDescent="0.2">
      <c r="A33">
        <v>1</v>
      </c>
      <c r="B33">
        <v>2.2000000000000002</v>
      </c>
      <c r="C33">
        <v>1.2544</v>
      </c>
      <c r="D33">
        <v>-0.27589999999999998</v>
      </c>
      <c r="E33">
        <v>2.3650000000000001E-2</v>
      </c>
      <c r="F33">
        <v>1.7380800000000001</v>
      </c>
      <c r="G33">
        <v>1.8090299999999999</v>
      </c>
      <c r="H33" s="23"/>
      <c r="I33" s="17">
        <f t="shared" si="0"/>
        <v>3.280839895013123</v>
      </c>
      <c r="J33" s="16">
        <f t="shared" si="1"/>
        <v>-2.4808398950131227</v>
      </c>
      <c r="K33" s="10">
        <v>95</v>
      </c>
      <c r="L33" s="16">
        <v>311.67979002624668</v>
      </c>
      <c r="M33" s="16">
        <v>117.19160104986879</v>
      </c>
      <c r="N33" s="16">
        <v>1.4216972878390199</v>
      </c>
      <c r="O33" s="16">
        <v>2.1244821092278445</v>
      </c>
      <c r="P33" s="16">
        <v>2.1256313539608054</v>
      </c>
      <c r="Q33" s="16">
        <v>0.10199423907825263</v>
      </c>
      <c r="R33" s="16">
        <v>4.7983032847253204</v>
      </c>
      <c r="S33" s="16">
        <v>7.980866201117312E-2</v>
      </c>
      <c r="T33" s="22" t="s">
        <v>33</v>
      </c>
      <c r="U33" s="10">
        <v>3</v>
      </c>
      <c r="V33" s="22" t="s">
        <v>142</v>
      </c>
      <c r="W33" s="10">
        <v>2</v>
      </c>
      <c r="X33" s="22" t="s">
        <v>143</v>
      </c>
      <c r="Y33" s="10">
        <v>4</v>
      </c>
      <c r="Z33" s="22" t="s">
        <v>123</v>
      </c>
      <c r="AA33" s="15">
        <v>4</v>
      </c>
      <c r="AB33" s="11">
        <v>97.81</v>
      </c>
      <c r="AC33" s="10">
        <v>1.8400000000000034</v>
      </c>
      <c r="AD33" s="21">
        <v>0.35</v>
      </c>
      <c r="AE33" s="12">
        <v>212.44821092278443</v>
      </c>
      <c r="AF33" s="10">
        <v>231.74017164090378</v>
      </c>
      <c r="AG33" s="10">
        <v>106.28156769804028</v>
      </c>
      <c r="AH33" s="10">
        <v>0</v>
      </c>
      <c r="AI33" s="10">
        <v>2.0840700152975953</v>
      </c>
      <c r="AJ33" s="10"/>
      <c r="AK33" s="10"/>
      <c r="AL33" s="10"/>
      <c r="AM33" s="10"/>
      <c r="AN33" s="10">
        <v>2.1244821092278445</v>
      </c>
      <c r="AO33" s="10">
        <v>0.55381481711616831</v>
      </c>
      <c r="AP33" s="10">
        <v>1</v>
      </c>
      <c r="AQ33" s="10">
        <v>111.47500000000001</v>
      </c>
      <c r="AR33" s="10"/>
      <c r="AS33" s="10"/>
      <c r="AT33" s="10">
        <v>10.538393074699769</v>
      </c>
      <c r="AU33" s="10">
        <v>1</v>
      </c>
      <c r="AV33" s="16"/>
      <c r="AW33" s="21">
        <v>34.761025746135566</v>
      </c>
      <c r="AX33" s="1" t="s">
        <v>120</v>
      </c>
      <c r="AY33" s="25">
        <v>2.4808398950131201</v>
      </c>
      <c r="AZ33" s="19">
        <v>100</v>
      </c>
      <c r="BA33" s="19">
        <v>0</v>
      </c>
      <c r="BB33" s="19">
        <v>0</v>
      </c>
      <c r="BC33" s="19">
        <v>0</v>
      </c>
      <c r="BD33" s="19">
        <v>100</v>
      </c>
      <c r="BE33" s="19">
        <v>0</v>
      </c>
      <c r="BF33" s="26">
        <v>97.81</v>
      </c>
      <c r="BG33" s="26">
        <v>1.8400000000000034</v>
      </c>
      <c r="BH33" s="26">
        <v>0.35</v>
      </c>
      <c r="BI33" s="23"/>
      <c r="BJ33" s="27">
        <f t="shared" ca="1" si="2"/>
        <v>0.92366111337819878</v>
      </c>
      <c r="BK33" s="26">
        <f t="shared" ca="1" si="3"/>
        <v>26.950215134600171</v>
      </c>
      <c r="BL33" s="25">
        <f t="shared" si="4"/>
        <v>5.177920668451919</v>
      </c>
      <c r="BM33" s="25">
        <f t="shared" ca="1" si="6"/>
        <v>2.8107407338981116</v>
      </c>
      <c r="BN33" s="24">
        <f t="shared" si="5"/>
        <v>3.6944830198001335</v>
      </c>
      <c r="BO33" s="23"/>
      <c r="BP33" s="2"/>
      <c r="BR33" s="6"/>
      <c r="CL33" s="5"/>
      <c r="CP33" s="6"/>
      <c r="DJ33" s="5"/>
    </row>
    <row r="34" spans="1:114" x14ac:dyDescent="0.2">
      <c r="A34">
        <v>1.05</v>
      </c>
      <c r="B34">
        <v>2.2000000000000002</v>
      </c>
      <c r="C34">
        <v>1.2541199999999999</v>
      </c>
      <c r="D34">
        <v>-0.26574999999999999</v>
      </c>
      <c r="E34">
        <v>2.4219999999999998E-2</v>
      </c>
      <c r="F34">
        <v>1.7375799999999999</v>
      </c>
      <c r="G34">
        <v>1.80983</v>
      </c>
      <c r="H34" s="23"/>
      <c r="I34" s="17">
        <f t="shared" si="0"/>
        <v>3.4448818897637796</v>
      </c>
      <c r="J34" s="16">
        <f t="shared" si="1"/>
        <v>-2.6448818897637798</v>
      </c>
      <c r="K34" s="10">
        <v>95</v>
      </c>
      <c r="L34" s="16">
        <v>327.26377952755905</v>
      </c>
      <c r="M34" s="16">
        <v>122.53937007874021</v>
      </c>
      <c r="N34" s="16">
        <v>1.4927821522309712</v>
      </c>
      <c r="O34" s="16">
        <v>2.0480225988700127</v>
      </c>
      <c r="P34" s="16">
        <v>2.051691341671388</v>
      </c>
      <c r="Q34" s="16">
        <v>0.16558401344215076</v>
      </c>
      <c r="R34" s="16">
        <v>8.0706103339725335</v>
      </c>
      <c r="S34" s="16">
        <v>0.25477380565105207</v>
      </c>
      <c r="T34" s="22" t="s">
        <v>119</v>
      </c>
      <c r="U34" s="10">
        <v>2</v>
      </c>
      <c r="V34" s="22" t="s">
        <v>142</v>
      </c>
      <c r="W34" s="10">
        <v>2</v>
      </c>
      <c r="X34" s="22" t="s">
        <v>33</v>
      </c>
      <c r="Y34" s="10">
        <v>3</v>
      </c>
      <c r="Z34" s="22" t="s">
        <v>33</v>
      </c>
      <c r="AA34" s="15">
        <v>3</v>
      </c>
      <c r="AB34" s="11">
        <v>97.81</v>
      </c>
      <c r="AC34" s="10">
        <v>1.8400000000000034</v>
      </c>
      <c r="AD34" s="21">
        <v>0.35</v>
      </c>
      <c r="AE34" s="12">
        <v>204.80225988700127</v>
      </c>
      <c r="AF34" s="10">
        <v>222.12464140089509</v>
      </c>
      <c r="AG34" s="10">
        <v>102.5845670835694</v>
      </c>
      <c r="AH34" s="10">
        <v>0</v>
      </c>
      <c r="AI34" s="10">
        <v>1.2390636626211364</v>
      </c>
      <c r="AJ34" s="10"/>
      <c r="AK34" s="10"/>
      <c r="AL34" s="10"/>
      <c r="AM34" s="10"/>
      <c r="AN34" s="10">
        <v>2.0480225988700127</v>
      </c>
      <c r="AO34" s="10">
        <v>0.58944937960364441</v>
      </c>
      <c r="AP34" s="10">
        <v>1</v>
      </c>
      <c r="AQ34" s="10">
        <v>79.625</v>
      </c>
      <c r="AR34" s="10"/>
      <c r="AS34" s="10"/>
      <c r="AT34" s="10">
        <v>9.5763677530755693</v>
      </c>
      <c r="AU34" s="10">
        <v>1</v>
      </c>
      <c r="AV34" s="16"/>
      <c r="AW34" s="21">
        <v>33.318696210134263</v>
      </c>
      <c r="AX34" s="1" t="s">
        <v>120</v>
      </c>
      <c r="AY34" s="25">
        <v>2.6448818897637798</v>
      </c>
      <c r="AZ34" s="19">
        <v>100</v>
      </c>
      <c r="BA34" s="19">
        <v>0</v>
      </c>
      <c r="BB34" s="19">
        <v>0</v>
      </c>
      <c r="BC34" s="19">
        <v>100</v>
      </c>
      <c r="BD34" s="19">
        <v>0</v>
      </c>
      <c r="BE34" s="19">
        <v>0</v>
      </c>
      <c r="BF34" s="26">
        <v>97.81</v>
      </c>
      <c r="BG34" s="26">
        <v>1.8400000000000034</v>
      </c>
      <c r="BH34" s="26">
        <v>0.35</v>
      </c>
      <c r="BI34" s="23"/>
      <c r="BJ34" s="27">
        <f t="shared" ca="1" si="2"/>
        <v>0.97761561199033975</v>
      </c>
      <c r="BK34" s="26">
        <f t="shared" ca="1" si="3"/>
        <v>28.910579519476357</v>
      </c>
      <c r="BL34" s="25">
        <f t="shared" si="4"/>
        <v>8.7700635313603232</v>
      </c>
      <c r="BM34" s="25">
        <f t="shared" ca="1" si="6"/>
        <v>2.952021958352526</v>
      </c>
      <c r="BN34" s="24">
        <f t="shared" si="5"/>
        <v>3.8283748204711467</v>
      </c>
      <c r="BO34" s="23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2.1</v>
      </c>
      <c r="C35">
        <v>1.26092</v>
      </c>
      <c r="D35">
        <v>-0.25653999999999999</v>
      </c>
      <c r="E35">
        <v>2.4590000000000001E-2</v>
      </c>
      <c r="F35">
        <v>1.7294799999999999</v>
      </c>
      <c r="G35">
        <v>1.80423</v>
      </c>
      <c r="H35" s="23"/>
      <c r="I35" s="17">
        <f t="shared" si="0"/>
        <v>3.6089238845144358</v>
      </c>
      <c r="J35" s="16">
        <f t="shared" si="1"/>
        <v>-2.808923884514436</v>
      </c>
      <c r="K35" s="10">
        <v>95</v>
      </c>
      <c r="L35" s="16">
        <v>342.84776902887137</v>
      </c>
      <c r="M35" s="16">
        <v>127.8871391076116</v>
      </c>
      <c r="N35" s="16">
        <v>1.5638670166229223</v>
      </c>
      <c r="O35" s="16">
        <v>3.9048964218455686</v>
      </c>
      <c r="P35" s="16">
        <v>3.9102006283053883</v>
      </c>
      <c r="Q35" s="16">
        <v>0.22328468554968794</v>
      </c>
      <c r="R35" s="16">
        <v>5.7103127633237474</v>
      </c>
      <c r="S35" s="16">
        <v>0.36834767082079922</v>
      </c>
      <c r="T35" s="22" t="s">
        <v>33</v>
      </c>
      <c r="U35" s="10">
        <v>3</v>
      </c>
      <c r="V35" s="22" t="s">
        <v>33</v>
      </c>
      <c r="W35" s="10">
        <v>3</v>
      </c>
      <c r="X35" s="22" t="s">
        <v>143</v>
      </c>
      <c r="Y35" s="10">
        <v>4</v>
      </c>
      <c r="Z35" s="22" t="s">
        <v>123</v>
      </c>
      <c r="AA35" s="15">
        <v>4</v>
      </c>
      <c r="AB35" s="11">
        <v>97.81</v>
      </c>
      <c r="AC35" s="10">
        <v>1.8400000000000034</v>
      </c>
      <c r="AD35" s="21">
        <v>0.35</v>
      </c>
      <c r="AE35" s="12">
        <v>390.48964218455683</v>
      </c>
      <c r="AF35" s="10">
        <v>439.85608750481794</v>
      </c>
      <c r="AG35" s="10">
        <v>195.51003141526942</v>
      </c>
      <c r="AH35" s="10">
        <v>0</v>
      </c>
      <c r="AI35" s="10">
        <v>1.7512175627626034</v>
      </c>
      <c r="AJ35" s="10"/>
      <c r="AK35" s="10"/>
      <c r="AL35" s="10"/>
      <c r="AM35" s="10"/>
      <c r="AN35" s="10">
        <v>3.9048964218455686</v>
      </c>
      <c r="AO35" s="10">
        <v>0.96799094259147533</v>
      </c>
      <c r="AP35" s="10">
        <v>1</v>
      </c>
      <c r="AQ35" s="10">
        <v>111.47500000000001</v>
      </c>
      <c r="AR35" s="10"/>
      <c r="AS35" s="10"/>
      <c r="AT35" s="10">
        <v>18.686881032304182</v>
      </c>
      <c r="AU35" s="10">
        <v>1</v>
      </c>
      <c r="AV35" s="16"/>
      <c r="AW35" s="21">
        <v>65.978413125722682</v>
      </c>
      <c r="AX35" s="1" t="s">
        <v>120</v>
      </c>
      <c r="AY35" s="25">
        <v>2.80892388451444</v>
      </c>
      <c r="AZ35" s="19">
        <v>100</v>
      </c>
      <c r="BA35" s="19">
        <v>0</v>
      </c>
      <c r="BB35" s="19">
        <v>0</v>
      </c>
      <c r="BC35" s="19">
        <v>0</v>
      </c>
      <c r="BD35" s="19">
        <v>100</v>
      </c>
      <c r="BE35" s="19">
        <v>0</v>
      </c>
      <c r="BF35" s="26">
        <v>97.81</v>
      </c>
      <c r="BG35" s="26">
        <v>1.8400000000000034</v>
      </c>
      <c r="BH35" s="26">
        <v>0.35</v>
      </c>
      <c r="BI35" s="23"/>
      <c r="BJ35" s="27">
        <f t="shared" ca="1" si="2"/>
        <v>0.88744496462371858</v>
      </c>
      <c r="BK35" s="26">
        <f t="shared" ca="1" si="3"/>
        <v>42.62562685111714</v>
      </c>
      <c r="BL35" s="25">
        <f t="shared" si="4"/>
        <v>5.9721320862632536</v>
      </c>
      <c r="BM35" s="25">
        <f t="shared" ca="1" si="6"/>
        <v>2.7150219597655703</v>
      </c>
      <c r="BN35" s="24">
        <f t="shared" si="5"/>
        <v>3.5121522712312991</v>
      </c>
      <c r="BO35" s="23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2.2000000000000002</v>
      </c>
      <c r="C36">
        <v>1.2658799999999999</v>
      </c>
      <c r="D36">
        <v>-0.25496999999999997</v>
      </c>
      <c r="E36">
        <v>2.2360000000000001E-2</v>
      </c>
      <c r="F36">
        <v>1.72668</v>
      </c>
      <c r="G36">
        <v>1.7989999999999999</v>
      </c>
      <c r="H36" s="23"/>
      <c r="I36" s="17">
        <f t="shared" si="0"/>
        <v>3.7729658792650915</v>
      </c>
      <c r="J36" s="16">
        <f t="shared" si="1"/>
        <v>-2.9729658792650913</v>
      </c>
      <c r="K36" s="10">
        <v>95</v>
      </c>
      <c r="L36" s="16">
        <v>358.43175853018369</v>
      </c>
      <c r="M36" s="16">
        <v>133.23490813648297</v>
      </c>
      <c r="N36" s="16">
        <v>1.6349518810148731</v>
      </c>
      <c r="O36" s="16">
        <v>5.2593220338982594</v>
      </c>
      <c r="P36" s="16">
        <v>5.254769256686914</v>
      </c>
      <c r="Q36" s="16">
        <v>0.23312073931829105</v>
      </c>
      <c r="R36" s="16">
        <v>4.4363649083475014</v>
      </c>
      <c r="S36" s="16">
        <v>0</v>
      </c>
      <c r="T36" s="22" t="s">
        <v>33</v>
      </c>
      <c r="U36" s="10">
        <v>3</v>
      </c>
      <c r="V36" s="22" t="s">
        <v>33</v>
      </c>
      <c r="W36" s="10">
        <v>3</v>
      </c>
      <c r="X36" s="22" t="s">
        <v>141</v>
      </c>
      <c r="Y36" s="10">
        <v>5</v>
      </c>
      <c r="Z36" s="22" t="s">
        <v>123</v>
      </c>
      <c r="AA36" s="15">
        <v>4</v>
      </c>
      <c r="AB36" s="11">
        <v>97.81</v>
      </c>
      <c r="AC36" s="10">
        <v>1.8400000000000034</v>
      </c>
      <c r="AD36" s="21">
        <v>0.35</v>
      </c>
      <c r="AE36" s="12">
        <v>525.93220338982587</v>
      </c>
      <c r="AF36" s="10">
        <v>597.12392675550848</v>
      </c>
      <c r="AG36" s="10">
        <v>269.10769425151852</v>
      </c>
      <c r="AH36" s="10">
        <v>0</v>
      </c>
      <c r="AI36" s="10">
        <v>2.254097714366083</v>
      </c>
      <c r="AJ36" s="10"/>
      <c r="AK36" s="10"/>
      <c r="AL36" s="10"/>
      <c r="AM36" s="10"/>
      <c r="AN36" s="10">
        <v>5.2593220338982594</v>
      </c>
      <c r="AO36" s="10">
        <v>1.212230533223517</v>
      </c>
      <c r="AP36" s="10">
        <v>2.1528615540121483</v>
      </c>
      <c r="AQ36" s="10">
        <v>111.47500000000001</v>
      </c>
      <c r="AR36" s="10"/>
      <c r="AS36" s="10"/>
      <c r="AT36" s="10">
        <v>24.584306849409803</v>
      </c>
      <c r="AU36" s="10">
        <v>1</v>
      </c>
      <c r="AV36" s="16"/>
      <c r="AW36" s="21">
        <v>89.568589013326275</v>
      </c>
      <c r="AX36" s="1" t="s">
        <v>120</v>
      </c>
      <c r="AY36" s="25">
        <v>2.9729658792650899</v>
      </c>
      <c r="AZ36" s="19">
        <v>100</v>
      </c>
      <c r="BA36" s="19">
        <v>0</v>
      </c>
      <c r="BB36" s="19">
        <v>0</v>
      </c>
      <c r="BC36" s="19">
        <v>0</v>
      </c>
      <c r="BD36" s="19">
        <v>100</v>
      </c>
      <c r="BE36" s="19">
        <v>0</v>
      </c>
      <c r="BF36" s="26">
        <v>97.81</v>
      </c>
      <c r="BG36" s="26">
        <v>1.8400000000000034</v>
      </c>
      <c r="BH36" s="26">
        <v>0.35</v>
      </c>
      <c r="BI36" s="23"/>
      <c r="BJ36" s="27">
        <f t="shared" ca="1" si="2"/>
        <v>0.84017332754879859</v>
      </c>
      <c r="BK36" s="26">
        <f t="shared" ca="1" si="3"/>
        <v>48.958579168030305</v>
      </c>
      <c r="BL36" s="25">
        <f t="shared" si="4"/>
        <v>4.5930112833668408</v>
      </c>
      <c r="BM36" s="25">
        <f t="shared" ca="1" si="6"/>
        <v>2.5906177887158885</v>
      </c>
      <c r="BN36" s="24">
        <f t="shared" si="5"/>
        <v>3.344404378759402</v>
      </c>
      <c r="BO36" s="23"/>
      <c r="BP36" s="2"/>
      <c r="BR36" s="6"/>
      <c r="CL36" s="5"/>
      <c r="CP36" s="6"/>
      <c r="DJ36" s="5"/>
    </row>
    <row r="37" spans="1:114" x14ac:dyDescent="0.2">
      <c r="A37">
        <v>1.2</v>
      </c>
      <c r="B37">
        <v>0.8</v>
      </c>
      <c r="C37">
        <v>1.2575799999999999</v>
      </c>
      <c r="D37">
        <v>-0.25763999999999998</v>
      </c>
      <c r="E37">
        <v>2.2579999999999999E-2</v>
      </c>
      <c r="F37">
        <v>1.7301</v>
      </c>
      <c r="G37">
        <v>1.80125</v>
      </c>
      <c r="H37" s="23"/>
      <c r="I37" s="17">
        <f t="shared" si="0"/>
        <v>3.9370078740157477</v>
      </c>
      <c r="J37" s="16">
        <f t="shared" si="1"/>
        <v>-3.1370078740157474</v>
      </c>
      <c r="K37" s="10">
        <v>95</v>
      </c>
      <c r="L37" s="16">
        <v>374.015748031496</v>
      </c>
      <c r="M37" s="16">
        <v>138.58267716535437</v>
      </c>
      <c r="N37" s="16">
        <v>1.7060367454068239</v>
      </c>
      <c r="O37" s="16">
        <v>2.9928436911487371</v>
      </c>
      <c r="P37" s="16">
        <v>2.9892633517883587</v>
      </c>
      <c r="Q37" s="16">
        <v>0.21639318290926554</v>
      </c>
      <c r="R37" s="16">
        <v>7.2390136780623893</v>
      </c>
      <c r="S37" s="16">
        <v>0</v>
      </c>
      <c r="T37" s="22" t="s">
        <v>119</v>
      </c>
      <c r="U37" s="10">
        <v>2</v>
      </c>
      <c r="V37" s="22" t="s">
        <v>142</v>
      </c>
      <c r="W37" s="10">
        <v>2</v>
      </c>
      <c r="X37" s="22" t="s">
        <v>143</v>
      </c>
      <c r="Y37" s="10">
        <v>4</v>
      </c>
      <c r="Z37" s="22" t="s">
        <v>33</v>
      </c>
      <c r="AA37" s="15">
        <v>3</v>
      </c>
      <c r="AB37" s="11">
        <v>97.81</v>
      </c>
      <c r="AC37" s="10">
        <v>1.8400000000000034</v>
      </c>
      <c r="AD37" s="21">
        <v>0.35</v>
      </c>
      <c r="AE37" s="12">
        <v>299.2843691148737</v>
      </c>
      <c r="AF37" s="10">
        <v>329.67711503207187</v>
      </c>
      <c r="AG37" s="10">
        <v>149.46316758941794</v>
      </c>
      <c r="AH37" s="10">
        <v>0</v>
      </c>
      <c r="AI37" s="10">
        <v>1.3814036614276191</v>
      </c>
      <c r="AJ37" s="10"/>
      <c r="AK37" s="10"/>
      <c r="AL37" s="10"/>
      <c r="AM37" s="10"/>
      <c r="AN37" s="10">
        <v>2.9928436911487371</v>
      </c>
      <c r="AO37" s="10">
        <v>0.80956826918387015</v>
      </c>
      <c r="AP37" s="10">
        <v>1</v>
      </c>
      <c r="AQ37" s="10">
        <v>79.625</v>
      </c>
      <c r="AR37" s="10"/>
      <c r="AS37" s="10"/>
      <c r="AT37" s="10">
        <v>12.600156395193878</v>
      </c>
      <c r="AU37" s="10">
        <v>1</v>
      </c>
      <c r="AV37" s="16"/>
      <c r="AW37" s="21">
        <v>49.451567254810783</v>
      </c>
      <c r="AX37" s="1" t="s">
        <v>120</v>
      </c>
      <c r="AY37" s="25">
        <v>3.1370078740157501</v>
      </c>
      <c r="AZ37" s="19">
        <v>100</v>
      </c>
      <c r="BA37" s="19">
        <v>0</v>
      </c>
      <c r="BB37" s="19">
        <v>0</v>
      </c>
      <c r="BC37" s="19">
        <v>100</v>
      </c>
      <c r="BD37" s="19">
        <v>0</v>
      </c>
      <c r="BE37" s="19">
        <v>0</v>
      </c>
      <c r="BF37" s="26">
        <v>97.81</v>
      </c>
      <c r="BG37" s="26">
        <v>1.8400000000000034</v>
      </c>
      <c r="BH37" s="26">
        <v>0.35</v>
      </c>
      <c r="BI37" s="23"/>
      <c r="BJ37" s="27">
        <f t="shared" ca="1" si="2"/>
        <v>0.94246628981814773</v>
      </c>
      <c r="BK37" s="26">
        <f t="shared" ca="1" si="3"/>
        <v>34.567883849235578</v>
      </c>
      <c r="BL37" s="25">
        <f t="shared" si="4"/>
        <v>7.7221075888936062</v>
      </c>
      <c r="BM37" s="25">
        <f t="shared" ca="1" si="6"/>
        <v>2.8587716211944714</v>
      </c>
      <c r="BN37" s="24">
        <f t="shared" si="5"/>
        <v>3.6665932764166227</v>
      </c>
      <c r="BO37" s="23"/>
      <c r="BP37" s="2"/>
      <c r="BR37" s="6"/>
      <c r="CL37" s="5"/>
      <c r="CP37" s="6"/>
      <c r="DJ37" s="5"/>
    </row>
    <row r="38" spans="1:114" x14ac:dyDescent="0.2">
      <c r="A38">
        <v>1.25</v>
      </c>
      <c r="B38">
        <v>2.1</v>
      </c>
      <c r="C38">
        <v>1.25451</v>
      </c>
      <c r="D38">
        <v>-0.26823999999999998</v>
      </c>
      <c r="E38">
        <v>2.7640000000000001E-2</v>
      </c>
      <c r="F38">
        <v>1.7245999999999999</v>
      </c>
      <c r="G38">
        <v>1.7994300000000001</v>
      </c>
      <c r="H38" s="23"/>
      <c r="I38" s="17">
        <f t="shared" si="0"/>
        <v>4.1010498687664043</v>
      </c>
      <c r="J38" s="16">
        <f t="shared" si="1"/>
        <v>-3.3010498687664045</v>
      </c>
      <c r="K38" s="10">
        <v>95</v>
      </c>
      <c r="L38" s="16">
        <v>389.59973753280838</v>
      </c>
      <c r="M38" s="16">
        <v>143.93044619422577</v>
      </c>
      <c r="N38" s="16">
        <v>1.7771216097987752</v>
      </c>
      <c r="O38" s="16">
        <v>2.1545197740112862</v>
      </c>
      <c r="P38" s="16">
        <v>2.1733055052231469</v>
      </c>
      <c r="Q38" s="16">
        <v>0.1499841574651945</v>
      </c>
      <c r="R38" s="16">
        <v>6.9011999051552895</v>
      </c>
      <c r="S38" s="16">
        <v>1.3045646674903308</v>
      </c>
      <c r="T38" s="22" t="s">
        <v>119</v>
      </c>
      <c r="U38" s="10">
        <v>2</v>
      </c>
      <c r="V38" s="22" t="s">
        <v>142</v>
      </c>
      <c r="W38" s="10">
        <v>2</v>
      </c>
      <c r="X38" s="22" t="s">
        <v>143</v>
      </c>
      <c r="Y38" s="10">
        <v>4</v>
      </c>
      <c r="Z38" s="22" t="s">
        <v>33</v>
      </c>
      <c r="AA38" s="15">
        <v>3</v>
      </c>
      <c r="AB38" s="11">
        <v>97.81</v>
      </c>
      <c r="AC38" s="10">
        <v>1.8400000000000034</v>
      </c>
      <c r="AD38" s="21">
        <v>0.35</v>
      </c>
      <c r="AE38" s="12">
        <v>215.45197740112863</v>
      </c>
      <c r="AF38" s="10">
        <v>232.76536899491092</v>
      </c>
      <c r="AG38" s="10">
        <v>108.66527526115735</v>
      </c>
      <c r="AH38" s="10">
        <v>0</v>
      </c>
      <c r="AI38" s="10">
        <v>1.4490233781707824</v>
      </c>
      <c r="AJ38" s="10"/>
      <c r="AK38" s="10"/>
      <c r="AL38" s="10"/>
      <c r="AM38" s="10"/>
      <c r="AN38" s="10">
        <v>2.1545197740112862</v>
      </c>
      <c r="AO38" s="10">
        <v>0.62034616275935173</v>
      </c>
      <c r="AP38" s="10">
        <v>1</v>
      </c>
      <c r="AQ38" s="10">
        <v>79.625</v>
      </c>
      <c r="AR38" s="10"/>
      <c r="AS38" s="10"/>
      <c r="AT38" s="10">
        <v>8.3759055936471825</v>
      </c>
      <c r="AU38" s="10">
        <v>1</v>
      </c>
      <c r="AV38" s="16"/>
      <c r="AW38" s="21">
        <v>34.914805349236637</v>
      </c>
      <c r="AX38" s="1" t="s">
        <v>120</v>
      </c>
      <c r="AY38" s="25">
        <v>3.3010498687664001</v>
      </c>
      <c r="AZ38" s="19">
        <v>100</v>
      </c>
      <c r="BA38" s="19">
        <v>0</v>
      </c>
      <c r="BB38" s="19">
        <v>0</v>
      </c>
      <c r="BC38" s="19">
        <v>100</v>
      </c>
      <c r="BD38" s="19">
        <v>0</v>
      </c>
      <c r="BE38" s="19">
        <v>0</v>
      </c>
      <c r="BF38" s="26">
        <v>97.81</v>
      </c>
      <c r="BG38" s="26">
        <v>1.8400000000000034</v>
      </c>
      <c r="BH38" s="26">
        <v>0.35</v>
      </c>
      <c r="BI38" s="23"/>
      <c r="BJ38" s="27">
        <f t="shared" ca="1" si="2"/>
        <v>0.97431872914796491</v>
      </c>
      <c r="BK38" s="26">
        <f t="shared" ca="1" si="3"/>
        <v>25.657491097159994</v>
      </c>
      <c r="BL38" s="25">
        <f t="shared" si="4"/>
        <v>7.5806788063438351</v>
      </c>
      <c r="BM38" s="25">
        <f t="shared" ca="1" si="6"/>
        <v>2.9420421913645711</v>
      </c>
      <c r="BN38" s="24">
        <f t="shared" si="5"/>
        <v>3.7700535237747559</v>
      </c>
      <c r="BO38" s="23"/>
      <c r="BP38" s="2"/>
      <c r="BR38" s="6"/>
      <c r="CL38" s="5"/>
      <c r="CP38" s="6"/>
      <c r="DJ38" s="5"/>
    </row>
    <row r="39" spans="1:114" x14ac:dyDescent="0.2">
      <c r="A39">
        <v>1.3</v>
      </c>
      <c r="B39">
        <v>2.1</v>
      </c>
      <c r="C39">
        <v>1.2548900000000001</v>
      </c>
      <c r="D39">
        <v>-0.27200999999999997</v>
      </c>
      <c r="E39">
        <v>2.7029999999999998E-2</v>
      </c>
      <c r="F39">
        <v>1.7244999999999999</v>
      </c>
      <c r="G39">
        <v>1.79748</v>
      </c>
      <c r="H39" s="23"/>
      <c r="I39" s="17">
        <f t="shared" si="0"/>
        <v>4.2650918635170605</v>
      </c>
      <c r="J39" s="16">
        <f t="shared" si="1"/>
        <v>-3.4650918635170607</v>
      </c>
      <c r="K39" s="10">
        <v>95</v>
      </c>
      <c r="L39" s="16">
        <v>405.18372703412069</v>
      </c>
      <c r="M39" s="16">
        <v>149.27821522309716</v>
      </c>
      <c r="N39" s="16">
        <v>1.8482064741907263</v>
      </c>
      <c r="O39" s="16">
        <v>2.2582862523540488</v>
      </c>
      <c r="P39" s="16">
        <v>2.2743756786155012</v>
      </c>
      <c r="Q39" s="16">
        <v>0.12636509841574664</v>
      </c>
      <c r="R39" s="16">
        <v>5.556034546265896</v>
      </c>
      <c r="S39" s="16">
        <v>1.1173212681564237</v>
      </c>
      <c r="T39" s="22" t="s">
        <v>119</v>
      </c>
      <c r="U39" s="10">
        <v>2</v>
      </c>
      <c r="V39" s="22" t="s">
        <v>142</v>
      </c>
      <c r="W39" s="10">
        <v>2</v>
      </c>
      <c r="X39" s="22" t="s">
        <v>143</v>
      </c>
      <c r="Y39" s="10">
        <v>4</v>
      </c>
      <c r="Z39" s="22" t="s">
        <v>33</v>
      </c>
      <c r="AA39" s="15">
        <v>3</v>
      </c>
      <c r="AB39" s="11">
        <v>97.81</v>
      </c>
      <c r="AC39" s="10">
        <v>1.8400000000000034</v>
      </c>
      <c r="AD39" s="21">
        <v>0.35</v>
      </c>
      <c r="AE39" s="12">
        <v>225.8286252354049</v>
      </c>
      <c r="AF39" s="10">
        <v>243.73927236452244</v>
      </c>
      <c r="AG39" s="10">
        <v>113.71878393077506</v>
      </c>
      <c r="AH39" s="10">
        <v>0</v>
      </c>
      <c r="AI39" s="10">
        <v>1.7998448203891764</v>
      </c>
      <c r="AJ39" s="10"/>
      <c r="AK39" s="10"/>
      <c r="AL39" s="10"/>
      <c r="AM39" s="10"/>
      <c r="AN39" s="10">
        <v>2.2582862523540488</v>
      </c>
      <c r="AO39" s="10">
        <v>0.62601732170743785</v>
      </c>
      <c r="AP39" s="10">
        <v>1</v>
      </c>
      <c r="AQ39" s="10">
        <v>79.625</v>
      </c>
      <c r="AR39" s="10"/>
      <c r="AS39" s="10"/>
      <c r="AT39" s="10">
        <v>8.4363437785361057</v>
      </c>
      <c r="AU39" s="10">
        <v>1</v>
      </c>
      <c r="AV39" s="16"/>
      <c r="AW39" s="21">
        <v>36.560890854678362</v>
      </c>
      <c r="AX39" s="1" t="s">
        <v>120</v>
      </c>
      <c r="AY39" s="25">
        <v>3.4650918635170598</v>
      </c>
      <c r="AZ39" s="19">
        <v>100</v>
      </c>
      <c r="BA39" s="19">
        <v>0</v>
      </c>
      <c r="BB39" s="19">
        <v>0</v>
      </c>
      <c r="BC39" s="19">
        <v>100</v>
      </c>
      <c r="BD39" s="19">
        <v>0</v>
      </c>
      <c r="BE39" s="19">
        <v>0</v>
      </c>
      <c r="BF39" s="26">
        <v>97.81</v>
      </c>
      <c r="BG39" s="26">
        <v>1.8400000000000034</v>
      </c>
      <c r="BH39" s="26">
        <v>0.35</v>
      </c>
      <c r="BI39" s="23"/>
      <c r="BJ39" s="27">
        <f t="shared" ca="1" si="2"/>
        <v>0.95416415191394643</v>
      </c>
      <c r="BK39" s="26">
        <f t="shared" ca="1" si="3"/>
        <v>24.57873588219061</v>
      </c>
      <c r="BL39" s="25">
        <f t="shared" si="4"/>
        <v>6.0993380436144786</v>
      </c>
      <c r="BM39" s="25">
        <f t="shared" ca="1" si="6"/>
        <v>2.8888114057240801</v>
      </c>
      <c r="BN39" s="24">
        <f t="shared" si="5"/>
        <v>3.7027192553054529</v>
      </c>
      <c r="BO39" s="23"/>
      <c r="BP39" s="2"/>
      <c r="BR39" s="6"/>
      <c r="CL39" s="5"/>
      <c r="CP39" s="6"/>
      <c r="DJ39" s="5"/>
    </row>
    <row r="40" spans="1:114" x14ac:dyDescent="0.2">
      <c r="A40">
        <v>1.35</v>
      </c>
      <c r="B40">
        <v>2.2000000000000002</v>
      </c>
      <c r="C40">
        <v>1.2527999999999999</v>
      </c>
      <c r="D40">
        <v>-0.27262999999999998</v>
      </c>
      <c r="E40">
        <v>2.6839999999999999E-2</v>
      </c>
      <c r="F40">
        <v>1.7217</v>
      </c>
      <c r="G40">
        <v>1.79908</v>
      </c>
      <c r="H40" s="23"/>
      <c r="I40" s="17">
        <f t="shared" si="0"/>
        <v>4.4291338582677167</v>
      </c>
      <c r="J40" s="16">
        <f t="shared" si="1"/>
        <v>-3.6291338582677168</v>
      </c>
      <c r="K40" s="10">
        <v>95</v>
      </c>
      <c r="L40" s="16">
        <v>420.76771653543301</v>
      </c>
      <c r="M40" s="16">
        <v>154.62598425196856</v>
      </c>
      <c r="N40" s="16">
        <v>1.9192913385826773</v>
      </c>
      <c r="O40" s="16">
        <v>1.6875706214688861</v>
      </c>
      <c r="P40" s="16">
        <v>1.7028202150408673</v>
      </c>
      <c r="Q40" s="16">
        <v>0.12248079692750848</v>
      </c>
      <c r="R40" s="16">
        <v>7.1928202311463014</v>
      </c>
      <c r="S40" s="16">
        <v>1.0589995536097976</v>
      </c>
      <c r="T40" s="22" t="s">
        <v>119</v>
      </c>
      <c r="U40" s="10">
        <v>2</v>
      </c>
      <c r="V40" s="22" t="s">
        <v>142</v>
      </c>
      <c r="W40" s="10">
        <v>2</v>
      </c>
      <c r="X40" s="22" t="s">
        <v>33</v>
      </c>
      <c r="Y40" s="10">
        <v>3</v>
      </c>
      <c r="Z40" s="22" t="s">
        <v>33</v>
      </c>
      <c r="AA40" s="15">
        <v>3</v>
      </c>
      <c r="AB40" s="11">
        <v>97.81</v>
      </c>
      <c r="AC40" s="10">
        <v>1.8400000000000034</v>
      </c>
      <c r="AD40" s="21">
        <v>0.35</v>
      </c>
      <c r="AE40" s="12">
        <v>168.75706214688861</v>
      </c>
      <c r="AF40" s="10">
        <v>175.58074785566481</v>
      </c>
      <c r="AG40" s="10">
        <v>85.141010752043371</v>
      </c>
      <c r="AH40" s="10">
        <v>0</v>
      </c>
      <c r="AI40" s="10">
        <v>1.3902752576378967</v>
      </c>
      <c r="AJ40" s="10"/>
      <c r="AK40" s="10"/>
      <c r="AL40" s="10"/>
      <c r="AM40" s="10"/>
      <c r="AN40" s="10">
        <v>1.6875706214688861</v>
      </c>
      <c r="AO40" s="10">
        <v>0.52072544129917309</v>
      </c>
      <c r="AP40" s="10">
        <v>1</v>
      </c>
      <c r="AQ40" s="10">
        <v>79.625</v>
      </c>
      <c r="AR40" s="10"/>
      <c r="AS40" s="10"/>
      <c r="AT40" s="10">
        <v>5.7461013947383508</v>
      </c>
      <c r="AU40" s="10">
        <v>1</v>
      </c>
      <c r="AV40" s="16"/>
      <c r="AW40" s="21">
        <v>26.33711217834972</v>
      </c>
      <c r="AX40" s="1" t="s">
        <v>120</v>
      </c>
      <c r="AY40" s="25">
        <v>3.6291338582677199</v>
      </c>
      <c r="AZ40" s="19">
        <v>100</v>
      </c>
      <c r="BA40" s="19">
        <v>0</v>
      </c>
      <c r="BB40" s="19">
        <v>0</v>
      </c>
      <c r="BC40" s="19">
        <v>100</v>
      </c>
      <c r="BD40" s="19">
        <v>0</v>
      </c>
      <c r="BE40" s="19">
        <v>0</v>
      </c>
      <c r="BF40" s="26">
        <v>97.81</v>
      </c>
      <c r="BG40" s="26">
        <v>1.8400000000000034</v>
      </c>
      <c r="BH40" s="26">
        <v>0.35</v>
      </c>
      <c r="BI40" s="23"/>
      <c r="BJ40" s="27">
        <f t="shared" ca="1" si="2"/>
        <v>1</v>
      </c>
      <c r="BK40" s="26">
        <f t="shared" ca="1" si="3"/>
        <v>19.303823532546414</v>
      </c>
      <c r="BL40" s="25">
        <f t="shared" si="4"/>
        <v>8.2067685078597599</v>
      </c>
      <c r="BM40" s="25">
        <f t="shared" ca="1" si="6"/>
        <v>3.0538672091574761</v>
      </c>
      <c r="BN40" s="24">
        <f t="shared" si="5"/>
        <v>3.86886302566699</v>
      </c>
      <c r="BO40" s="23"/>
      <c r="BP40" s="2"/>
      <c r="BR40" s="6"/>
      <c r="CL40" s="5"/>
      <c r="CP40" s="6"/>
      <c r="DJ40" s="5"/>
    </row>
    <row r="41" spans="1:114" x14ac:dyDescent="0.2">
      <c r="A41">
        <v>1.4</v>
      </c>
      <c r="B41">
        <v>2.2000000000000002</v>
      </c>
      <c r="C41">
        <v>1.2565599999999999</v>
      </c>
      <c r="D41">
        <v>-0.27672000000000002</v>
      </c>
      <c r="E41">
        <v>2.7140000000000001E-2</v>
      </c>
      <c r="F41">
        <v>1.7283299999999999</v>
      </c>
      <c r="G41">
        <v>1.80148</v>
      </c>
      <c r="H41" s="23"/>
      <c r="I41" s="17">
        <f t="shared" si="0"/>
        <v>4.5931758530183719</v>
      </c>
      <c r="J41" s="16">
        <f t="shared" si="1"/>
        <v>-3.7931758530183721</v>
      </c>
      <c r="K41" s="10">
        <v>95</v>
      </c>
      <c r="L41" s="16">
        <v>436.35170603674527</v>
      </c>
      <c r="M41" s="16">
        <v>159.97375328083993</v>
      </c>
      <c r="N41" s="16">
        <v>1.9903762029746279</v>
      </c>
      <c r="O41" s="16">
        <v>2.714312617702404</v>
      </c>
      <c r="P41" s="16">
        <v>2.7308882628893398</v>
      </c>
      <c r="Q41" s="16">
        <v>9.685693710993741E-2</v>
      </c>
      <c r="R41" s="16">
        <v>3.5467191545750261</v>
      </c>
      <c r="S41" s="16">
        <v>1.1510864713149978</v>
      </c>
      <c r="T41" s="22" t="s">
        <v>33</v>
      </c>
      <c r="U41" s="10">
        <v>3</v>
      </c>
      <c r="V41" s="22" t="s">
        <v>33</v>
      </c>
      <c r="W41" s="10">
        <v>3</v>
      </c>
      <c r="X41" s="22" t="s">
        <v>143</v>
      </c>
      <c r="Y41" s="10">
        <v>4</v>
      </c>
      <c r="Z41" s="22" t="s">
        <v>123</v>
      </c>
      <c r="AA41" s="15">
        <v>4</v>
      </c>
      <c r="AB41" s="11">
        <v>97.81</v>
      </c>
      <c r="AC41" s="10">
        <v>1.8400000000000034</v>
      </c>
      <c r="AD41" s="21">
        <v>0.35</v>
      </c>
      <c r="AE41" s="12">
        <v>271.43126177024044</v>
      </c>
      <c r="AF41" s="10">
        <v>295.61322469070205</v>
      </c>
      <c r="AG41" s="10">
        <v>136.544413144467</v>
      </c>
      <c r="AH41" s="10">
        <v>0</v>
      </c>
      <c r="AI41" s="10">
        <v>2.8195071456674774</v>
      </c>
      <c r="AJ41" s="10"/>
      <c r="AK41" s="10"/>
      <c r="AL41" s="10"/>
      <c r="AM41" s="10"/>
      <c r="AN41" s="10">
        <v>2.714312617702404</v>
      </c>
      <c r="AO41" s="10">
        <v>0.69026878384221457</v>
      </c>
      <c r="AP41" s="10">
        <v>1</v>
      </c>
      <c r="AQ41" s="10">
        <v>111.47500000000001</v>
      </c>
      <c r="AR41" s="10"/>
      <c r="AS41" s="10"/>
      <c r="AT41" s="10">
        <v>9.5575948650482569</v>
      </c>
      <c r="AU41" s="10">
        <v>1</v>
      </c>
      <c r="AV41" s="16"/>
      <c r="AW41" s="21">
        <v>44.341983703605308</v>
      </c>
      <c r="AX41" s="1" t="s">
        <v>120</v>
      </c>
      <c r="AY41" s="25">
        <v>3.7931758530183699</v>
      </c>
      <c r="AZ41" s="19">
        <v>100</v>
      </c>
      <c r="BA41" s="19">
        <v>0</v>
      </c>
      <c r="BB41" s="19">
        <v>0</v>
      </c>
      <c r="BC41" s="19">
        <v>0</v>
      </c>
      <c r="BD41" s="19">
        <v>100</v>
      </c>
      <c r="BE41" s="19">
        <v>0</v>
      </c>
      <c r="BF41" s="26">
        <v>97.81</v>
      </c>
      <c r="BG41" s="26">
        <v>1.8400000000000034</v>
      </c>
      <c r="BH41" s="26">
        <v>0.35</v>
      </c>
      <c r="BI41" s="23"/>
      <c r="BJ41" s="27">
        <f t="shared" ca="1" si="2"/>
        <v>0.90360031577295419</v>
      </c>
      <c r="BK41" s="26">
        <f t="shared" ca="1" si="3"/>
        <v>24.487019181664593</v>
      </c>
      <c r="BL41" s="25">
        <f t="shared" si="4"/>
        <v>3.8546765928899607</v>
      </c>
      <c r="BM41" s="25">
        <f t="shared" ca="1" si="6"/>
        <v>2.7554346594484627</v>
      </c>
      <c r="BN41" s="24">
        <f t="shared" si="5"/>
        <v>3.5340882470485777</v>
      </c>
      <c r="BO41" s="23"/>
      <c r="BP41" s="2"/>
      <c r="BR41" s="6"/>
      <c r="CL41" s="5"/>
      <c r="CP41" s="6"/>
      <c r="DJ41" s="5"/>
    </row>
    <row r="42" spans="1:114" x14ac:dyDescent="0.2">
      <c r="A42">
        <v>1.45</v>
      </c>
      <c r="B42">
        <v>2.1</v>
      </c>
      <c r="C42">
        <v>1.25074</v>
      </c>
      <c r="D42">
        <v>-0.27488000000000001</v>
      </c>
      <c r="E42">
        <v>3.517E-2</v>
      </c>
      <c r="F42">
        <v>1.72373</v>
      </c>
      <c r="G42">
        <v>1.8021499999999999</v>
      </c>
      <c r="H42" s="23"/>
      <c r="I42" s="17">
        <f t="shared" si="0"/>
        <v>4.7572178477690281</v>
      </c>
      <c r="J42" s="16">
        <f t="shared" si="1"/>
        <v>-3.9572178477690283</v>
      </c>
      <c r="K42" s="10">
        <v>95</v>
      </c>
      <c r="L42" s="16">
        <v>451.93569553805759</v>
      </c>
      <c r="M42" s="16">
        <v>165.32152230971133</v>
      </c>
      <c r="N42" s="16">
        <v>2.0614610673665785</v>
      </c>
      <c r="O42" s="16">
        <v>1.1250470809792574</v>
      </c>
      <c r="P42" s="16">
        <v>1.1771167077264857</v>
      </c>
      <c r="Q42" s="16">
        <v>0.10838454152664415</v>
      </c>
      <c r="R42" s="16">
        <v>9.2076291853830643</v>
      </c>
      <c r="S42" s="16">
        <v>3.6159463018908462</v>
      </c>
      <c r="T42" s="22" t="s">
        <v>119</v>
      </c>
      <c r="U42" s="10">
        <v>2</v>
      </c>
      <c r="V42" s="22" t="s">
        <v>142</v>
      </c>
      <c r="W42" s="10">
        <v>2</v>
      </c>
      <c r="X42" s="22" t="s">
        <v>33</v>
      </c>
      <c r="Y42" s="10">
        <v>3</v>
      </c>
      <c r="Z42" s="22" t="s">
        <v>124</v>
      </c>
      <c r="AA42" s="15">
        <v>2</v>
      </c>
      <c r="AB42" s="11">
        <v>97.81</v>
      </c>
      <c r="AC42" s="10">
        <v>1.8400000000000034</v>
      </c>
      <c r="AD42" s="21">
        <v>0.35</v>
      </c>
      <c r="AE42" s="12">
        <v>112.50470809792573</v>
      </c>
      <c r="AF42" s="10">
        <v>111.89986587734786</v>
      </c>
      <c r="AG42" s="10">
        <v>58.855835386324287</v>
      </c>
      <c r="AH42" s="10">
        <v>31.977981967356364</v>
      </c>
      <c r="AI42" s="10">
        <v>1.0860558998047847</v>
      </c>
      <c r="AJ42" s="10"/>
      <c r="AK42" s="10"/>
      <c r="AL42" s="10"/>
      <c r="AM42" s="10"/>
      <c r="AN42" s="10">
        <v>1.1250470809792574</v>
      </c>
      <c r="AO42" s="10">
        <v>0.41783278144111941</v>
      </c>
      <c r="AP42" s="10">
        <v>1</v>
      </c>
      <c r="AQ42" s="10">
        <v>79.625</v>
      </c>
      <c r="AR42" s="10"/>
      <c r="AS42" s="10"/>
      <c r="AT42" s="10">
        <v>3.3216788776379622</v>
      </c>
      <c r="AU42" s="10">
        <v>1</v>
      </c>
      <c r="AV42" s="16"/>
      <c r="AW42" s="21">
        <v>16.78497988160218</v>
      </c>
      <c r="AX42" s="1" t="s">
        <v>120</v>
      </c>
      <c r="AY42" s="25">
        <v>3.9572178477690301</v>
      </c>
      <c r="AZ42" s="19">
        <v>100</v>
      </c>
      <c r="BA42" s="19">
        <v>0</v>
      </c>
      <c r="BB42" s="19">
        <v>0</v>
      </c>
      <c r="BC42" s="19">
        <v>100</v>
      </c>
      <c r="BD42" s="19">
        <v>0</v>
      </c>
      <c r="BE42" s="19">
        <v>0</v>
      </c>
      <c r="BF42" s="26">
        <v>97.81</v>
      </c>
      <c r="BG42" s="26">
        <v>1.8400000000000034</v>
      </c>
      <c r="BH42" s="26">
        <v>0.35</v>
      </c>
      <c r="BI42" s="23"/>
      <c r="BJ42" s="27">
        <f t="shared" ca="1" si="2"/>
        <v>1</v>
      </c>
      <c r="BK42" s="26">
        <f t="shared" ca="1" si="3"/>
        <v>11.506654991666313</v>
      </c>
      <c r="BL42" s="25">
        <f t="shared" si="4"/>
        <v>11.395118691672719</v>
      </c>
      <c r="BM42" s="25">
        <f t="shared" ca="1" si="6"/>
        <v>3.314660618406386</v>
      </c>
      <c r="BN42" s="24">
        <f t="shared" si="5"/>
        <v>4.061724806605346</v>
      </c>
      <c r="BO42" s="23"/>
      <c r="BP42" s="2"/>
      <c r="BR42" s="6"/>
      <c r="CL42" s="5"/>
      <c r="CP42" s="6"/>
      <c r="DJ42" s="5"/>
    </row>
    <row r="43" spans="1:114" x14ac:dyDescent="0.2">
      <c r="A43">
        <v>1.5</v>
      </c>
      <c r="B43">
        <v>2.2000000000000002</v>
      </c>
      <c r="C43">
        <v>1.2515499999999999</v>
      </c>
      <c r="D43">
        <v>-0.28065000000000001</v>
      </c>
      <c r="E43">
        <v>3.9449999999999999E-2</v>
      </c>
      <c r="F43">
        <v>1.72678</v>
      </c>
      <c r="G43">
        <v>1.80203</v>
      </c>
      <c r="H43" s="23"/>
      <c r="I43" s="17">
        <f t="shared" si="0"/>
        <v>4.9212598425196852</v>
      </c>
      <c r="J43" s="16">
        <f t="shared" si="1"/>
        <v>-4.1212598425196854</v>
      </c>
      <c r="K43" s="10">
        <v>95</v>
      </c>
      <c r="L43" s="16">
        <v>467.51968503937002</v>
      </c>
      <c r="M43" s="16">
        <v>170.66929133858275</v>
      </c>
      <c r="N43" s="16">
        <v>2.1325459317585302</v>
      </c>
      <c r="O43" s="16">
        <v>1.3462335216572172</v>
      </c>
      <c r="P43" s="16">
        <v>1.4172214847778015</v>
      </c>
      <c r="Q43" s="16">
        <v>7.2235477676428128E-2</v>
      </c>
      <c r="R43" s="16">
        <v>5.096978732844538</v>
      </c>
      <c r="S43" s="16">
        <v>4.9297196611516965</v>
      </c>
      <c r="T43" s="22" t="s">
        <v>119</v>
      </c>
      <c r="U43" s="10">
        <v>2</v>
      </c>
      <c r="V43" s="22" t="s">
        <v>142</v>
      </c>
      <c r="W43" s="10">
        <v>2</v>
      </c>
      <c r="X43" s="22" t="s">
        <v>33</v>
      </c>
      <c r="Y43" s="10">
        <v>3</v>
      </c>
      <c r="Z43" s="22" t="s">
        <v>33</v>
      </c>
      <c r="AA43" s="15">
        <v>3</v>
      </c>
      <c r="AB43" s="11">
        <v>97.81</v>
      </c>
      <c r="AC43" s="10">
        <v>1.8400000000000034</v>
      </c>
      <c r="AD43" s="21">
        <v>0.35</v>
      </c>
      <c r="AE43" s="12">
        <v>134.62335216572171</v>
      </c>
      <c r="AF43" s="10">
        <v>139.23078144213136</v>
      </c>
      <c r="AG43" s="10">
        <v>70.861074238890069</v>
      </c>
      <c r="AH43" s="10">
        <v>57.541859576087987</v>
      </c>
      <c r="AI43" s="10">
        <v>1.9619465813268497</v>
      </c>
      <c r="AJ43" s="10"/>
      <c r="AK43" s="10"/>
      <c r="AL43" s="10"/>
      <c r="AM43" s="10"/>
      <c r="AN43" s="10">
        <v>1.3462335216572172</v>
      </c>
      <c r="AO43" s="10">
        <v>0.43587131647080596</v>
      </c>
      <c r="AP43" s="10">
        <v>1</v>
      </c>
      <c r="AQ43" s="10">
        <v>79.625</v>
      </c>
      <c r="AR43" s="10"/>
      <c r="AS43" s="10"/>
      <c r="AT43" s="10">
        <v>4.0322662852551439</v>
      </c>
      <c r="AU43" s="10">
        <v>1</v>
      </c>
      <c r="AV43" s="16"/>
      <c r="AW43" s="21">
        <v>20.884617216319704</v>
      </c>
      <c r="AX43" s="1" t="s">
        <v>120</v>
      </c>
      <c r="AY43" s="25">
        <v>4.1212598425196898</v>
      </c>
      <c r="AZ43" s="19">
        <v>100</v>
      </c>
      <c r="BA43" s="19">
        <v>0</v>
      </c>
      <c r="BB43" s="19">
        <v>0</v>
      </c>
      <c r="BC43" s="19">
        <v>100</v>
      </c>
      <c r="BD43" s="19">
        <v>0</v>
      </c>
      <c r="BE43" s="19">
        <v>0</v>
      </c>
      <c r="BF43" s="26">
        <v>97.81</v>
      </c>
      <c r="BG43" s="26">
        <v>1.8400000000000034</v>
      </c>
      <c r="BH43" s="26">
        <v>0.35</v>
      </c>
      <c r="BI43" s="23"/>
      <c r="BJ43" s="27">
        <f t="shared" ca="1" si="2"/>
        <v>1</v>
      </c>
      <c r="BK43" s="26">
        <f t="shared" ca="1" si="3"/>
        <v>13.868477837765235</v>
      </c>
      <c r="BL43" s="25">
        <f t="shared" si="4"/>
        <v>6.1037447346919045</v>
      </c>
      <c r="BM43" s="25">
        <f t="shared" ca="1" si="6"/>
        <v>3.0727620624841299</v>
      </c>
      <c r="BN43" s="24">
        <f t="shared" si="5"/>
        <v>3.8595322041033735</v>
      </c>
      <c r="BO43" s="23"/>
      <c r="BP43" s="2"/>
      <c r="BR43" s="6"/>
      <c r="CL43" s="5"/>
      <c r="CP43" s="6"/>
      <c r="DJ43" s="5"/>
    </row>
    <row r="44" spans="1:114" x14ac:dyDescent="0.2">
      <c r="A44">
        <v>1.55</v>
      </c>
      <c r="B44">
        <v>2.2000000000000002</v>
      </c>
      <c r="C44">
        <v>1.25102</v>
      </c>
      <c r="D44">
        <v>-0.28101999999999999</v>
      </c>
      <c r="E44">
        <v>3.9579999999999997E-2</v>
      </c>
      <c r="F44">
        <v>1.7261</v>
      </c>
      <c r="G44">
        <v>1.7986500000000001</v>
      </c>
      <c r="H44" s="23"/>
      <c r="I44" s="17">
        <f t="shared" si="0"/>
        <v>5.0853018372703414</v>
      </c>
      <c r="J44" s="16">
        <f t="shared" si="1"/>
        <v>-4.2853018372703415</v>
      </c>
      <c r="K44" s="10">
        <v>95</v>
      </c>
      <c r="L44" s="16">
        <v>483.10367454068233</v>
      </c>
      <c r="M44" s="16">
        <v>176.01706036745415</v>
      </c>
      <c r="N44" s="16">
        <v>2.2036307961504811</v>
      </c>
      <c r="O44" s="16">
        <v>1.2015065913370888</v>
      </c>
      <c r="P44" s="16">
        <v>1.2730691768241535</v>
      </c>
      <c r="Q44" s="16">
        <v>6.9917426788286136E-2</v>
      </c>
      <c r="R44" s="16">
        <v>5.4920367299053447</v>
      </c>
      <c r="S44" s="16">
        <v>4.9696239921572829</v>
      </c>
      <c r="T44" s="22" t="s">
        <v>119</v>
      </c>
      <c r="U44" s="10">
        <v>2</v>
      </c>
      <c r="V44" s="22" t="s">
        <v>142</v>
      </c>
      <c r="W44" s="10">
        <v>2</v>
      </c>
      <c r="X44" s="22" t="s">
        <v>33</v>
      </c>
      <c r="Y44" s="10">
        <v>3</v>
      </c>
      <c r="Z44" s="22" t="s">
        <v>33</v>
      </c>
      <c r="AA44" s="15">
        <v>3</v>
      </c>
      <c r="AB44" s="11">
        <v>97.81</v>
      </c>
      <c r="AC44" s="10">
        <v>1.8400000000000034</v>
      </c>
      <c r="AD44" s="21">
        <v>0.35</v>
      </c>
      <c r="AE44" s="12">
        <v>120.15065913370888</v>
      </c>
      <c r="AF44" s="10">
        <v>121.35498112397794</v>
      </c>
      <c r="AG44" s="10">
        <v>63.65345884120768</v>
      </c>
      <c r="AH44" s="10">
        <v>56.900431460711346</v>
      </c>
      <c r="AI44" s="10">
        <v>1.8208181211804004</v>
      </c>
      <c r="AJ44" s="10"/>
      <c r="AK44" s="10"/>
      <c r="AL44" s="10"/>
      <c r="AM44" s="10"/>
      <c r="AN44" s="10">
        <v>1.2015065913370888</v>
      </c>
      <c r="AO44" s="10">
        <v>0.41006701206822876</v>
      </c>
      <c r="AP44" s="10">
        <v>1</v>
      </c>
      <c r="AQ44" s="10">
        <v>79.625</v>
      </c>
      <c r="AR44" s="10"/>
      <c r="AS44" s="10"/>
      <c r="AT44" s="10">
        <v>3.3723699222223109</v>
      </c>
      <c r="AU44" s="10">
        <v>1</v>
      </c>
      <c r="AV44" s="16"/>
      <c r="AW44" s="21">
        <v>18.203247168596693</v>
      </c>
      <c r="AX44" s="1" t="s">
        <v>120</v>
      </c>
      <c r="AY44" s="25">
        <v>4.2853018372703398</v>
      </c>
      <c r="AZ44" s="19">
        <v>100</v>
      </c>
      <c r="BA44" s="19">
        <v>0</v>
      </c>
      <c r="BB44" s="19">
        <v>0</v>
      </c>
      <c r="BC44" s="19">
        <v>100</v>
      </c>
      <c r="BD44" s="19">
        <v>0</v>
      </c>
      <c r="BE44" s="19">
        <v>0</v>
      </c>
      <c r="BF44" s="26">
        <v>97.81</v>
      </c>
      <c r="BG44" s="26">
        <v>1.8400000000000034</v>
      </c>
      <c r="BH44" s="26">
        <v>0.35</v>
      </c>
      <c r="BI44" s="23"/>
      <c r="BJ44" s="27">
        <f t="shared" ca="1" si="2"/>
        <v>1</v>
      </c>
      <c r="BK44" s="26">
        <f t="shared" ca="1" si="3"/>
        <v>11.720651820913398</v>
      </c>
      <c r="BL44" s="25">
        <f t="shared" si="4"/>
        <v>6.778114541295956</v>
      </c>
      <c r="BM44" s="25">
        <f t="shared" ca="1" si="6"/>
        <v>3.1578600922386393</v>
      </c>
      <c r="BN44" s="24">
        <f t="shared" si="5"/>
        <v>3.9160863778887665</v>
      </c>
      <c r="BO44" s="23"/>
      <c r="BP44" s="2"/>
      <c r="BR44" s="6"/>
      <c r="CL44" s="5"/>
      <c r="CP44" s="6"/>
      <c r="DJ44" s="5"/>
    </row>
    <row r="45" spans="1:114" x14ac:dyDescent="0.2">
      <c r="A45">
        <v>1.6</v>
      </c>
      <c r="B45">
        <v>2.1</v>
      </c>
      <c r="C45">
        <v>1.2517</v>
      </c>
      <c r="D45">
        <v>-0.27898000000000001</v>
      </c>
      <c r="E45">
        <v>3.9870000000000003E-2</v>
      </c>
      <c r="F45">
        <v>1.7251799999999999</v>
      </c>
      <c r="G45">
        <v>1.7949999999999999</v>
      </c>
      <c r="H45" s="23"/>
      <c r="I45" s="17">
        <f t="shared" si="0"/>
        <v>5.2493438320209975</v>
      </c>
      <c r="J45" s="16">
        <f t="shared" si="1"/>
        <v>-4.4493438320209977</v>
      </c>
      <c r="K45" s="10">
        <v>95</v>
      </c>
      <c r="L45" s="16">
        <v>498.68766404199465</v>
      </c>
      <c r="M45" s="16">
        <v>181.36482939632555</v>
      </c>
      <c r="N45" s="16">
        <v>2.2747156605424319</v>
      </c>
      <c r="O45" s="16">
        <v>1.3871939736346444</v>
      </c>
      <c r="P45" s="16">
        <v>1.4600384090161656</v>
      </c>
      <c r="Q45" s="16">
        <v>8.2698031685069534E-2</v>
      </c>
      <c r="R45" s="16">
        <v>5.6640997369921866</v>
      </c>
      <c r="S45" s="16">
        <v>5.0586413459389776</v>
      </c>
      <c r="T45" s="22" t="s">
        <v>119</v>
      </c>
      <c r="U45" s="10">
        <v>2</v>
      </c>
      <c r="V45" s="22" t="s">
        <v>142</v>
      </c>
      <c r="W45" s="10">
        <v>2</v>
      </c>
      <c r="X45" s="22" t="s">
        <v>33</v>
      </c>
      <c r="Y45" s="10">
        <v>3</v>
      </c>
      <c r="Z45" s="22" t="s">
        <v>33</v>
      </c>
      <c r="AA45" s="15">
        <v>3</v>
      </c>
      <c r="AB45" s="11">
        <v>97.81</v>
      </c>
      <c r="AC45" s="10">
        <v>1.8400000000000034</v>
      </c>
      <c r="AD45" s="21">
        <v>0.35</v>
      </c>
      <c r="AE45" s="12">
        <v>138.71939736346445</v>
      </c>
      <c r="AF45" s="10">
        <v>142.43465611707862</v>
      </c>
      <c r="AG45" s="10">
        <v>73.001920450808285</v>
      </c>
      <c r="AH45" s="10">
        <v>57.269328385300369</v>
      </c>
      <c r="AI45" s="10">
        <v>1.7655056344947611</v>
      </c>
      <c r="AJ45" s="10"/>
      <c r="AK45" s="10"/>
      <c r="AL45" s="10"/>
      <c r="AM45" s="10"/>
      <c r="AN45" s="10">
        <v>1.3871939736346444</v>
      </c>
      <c r="AO45" s="10">
        <v>0.46048592513872</v>
      </c>
      <c r="AP45" s="10">
        <v>1</v>
      </c>
      <c r="AQ45" s="10">
        <v>79.625</v>
      </c>
      <c r="AR45" s="10"/>
      <c r="AS45" s="10"/>
      <c r="AT45" s="10">
        <v>3.859166143576406</v>
      </c>
      <c r="AU45" s="10">
        <v>1</v>
      </c>
      <c r="AV45" s="16"/>
      <c r="AW45" s="21">
        <v>21.365198417561793</v>
      </c>
      <c r="AX45" s="1" t="s">
        <v>120</v>
      </c>
      <c r="AY45" s="25">
        <v>4.4493438320210004</v>
      </c>
      <c r="AZ45" s="19">
        <v>100</v>
      </c>
      <c r="BA45" s="19">
        <v>0</v>
      </c>
      <c r="BB45" s="19">
        <v>0</v>
      </c>
      <c r="BC45" s="19">
        <v>100</v>
      </c>
      <c r="BD45" s="19">
        <v>0</v>
      </c>
      <c r="BE45" s="19">
        <v>0</v>
      </c>
      <c r="BF45" s="26">
        <v>97.81</v>
      </c>
      <c r="BG45" s="26">
        <v>1.8400000000000034</v>
      </c>
      <c r="BH45" s="26">
        <v>0.35</v>
      </c>
      <c r="BI45" s="23"/>
      <c r="BJ45" s="27">
        <f t="shared" ca="1" si="2"/>
        <v>1</v>
      </c>
      <c r="BK45" s="26">
        <f t="shared" ca="1" si="3"/>
        <v>13.350930067587813</v>
      </c>
      <c r="BL45" s="25">
        <f t="shared" si="4"/>
        <v>6.8306270843566832</v>
      </c>
      <c r="BM45" s="25">
        <f t="shared" ca="1" si="6"/>
        <v>3.1172799818890167</v>
      </c>
      <c r="BN45" s="24">
        <f t="shared" si="5"/>
        <v>3.8714877445254414</v>
      </c>
      <c r="BO45" s="23"/>
      <c r="BP45" s="2"/>
      <c r="BR45" s="6"/>
      <c r="CL45" s="5"/>
      <c r="CP45" s="6"/>
      <c r="DJ45" s="5"/>
    </row>
    <row r="46" spans="1:114" x14ac:dyDescent="0.2">
      <c r="A46">
        <v>1.65</v>
      </c>
      <c r="B46">
        <v>0.4</v>
      </c>
      <c r="C46">
        <v>1.2524</v>
      </c>
      <c r="D46">
        <v>-0.27687</v>
      </c>
      <c r="E46">
        <v>3.9809999999999998E-2</v>
      </c>
      <c r="F46">
        <v>1.7279800000000001</v>
      </c>
      <c r="G46">
        <v>1.79623</v>
      </c>
      <c r="H46" s="23"/>
      <c r="I46" s="17">
        <f t="shared" si="0"/>
        <v>5.4133858267716528</v>
      </c>
      <c r="J46" s="16">
        <f t="shared" si="1"/>
        <v>-4.613385826771653</v>
      </c>
      <c r="K46" s="10">
        <v>95</v>
      </c>
      <c r="L46" s="16">
        <v>514.27165354330691</v>
      </c>
      <c r="M46" s="16">
        <v>186.71259842519692</v>
      </c>
      <c r="N46" s="16">
        <v>2.3458005249343827</v>
      </c>
      <c r="O46" s="16">
        <v>1.578342749529162</v>
      </c>
      <c r="P46" s="16">
        <v>1.6509219745876922</v>
      </c>
      <c r="Q46" s="16">
        <v>9.591718674987991E-2</v>
      </c>
      <c r="R46" s="16">
        <v>5.809916411939132</v>
      </c>
      <c r="S46" s="16">
        <v>5.0402239623979366</v>
      </c>
      <c r="T46" s="22" t="s">
        <v>119</v>
      </c>
      <c r="U46" s="10">
        <v>2</v>
      </c>
      <c r="V46" s="22" t="s">
        <v>142</v>
      </c>
      <c r="W46" s="10">
        <v>2</v>
      </c>
      <c r="X46" s="22" t="s">
        <v>33</v>
      </c>
      <c r="Y46" s="10">
        <v>3</v>
      </c>
      <c r="Z46" s="22" t="s">
        <v>33</v>
      </c>
      <c r="AA46" s="15">
        <v>3</v>
      </c>
      <c r="AB46" s="11">
        <v>97.81</v>
      </c>
      <c r="AC46" s="10">
        <v>1.8400000000000034</v>
      </c>
      <c r="AD46" s="21">
        <v>0.35</v>
      </c>
      <c r="AE46" s="12">
        <v>157.83427495291619</v>
      </c>
      <c r="AF46" s="10">
        <v>163.97484091953396</v>
      </c>
      <c r="AG46" s="10">
        <v>82.546098729384596</v>
      </c>
      <c r="AH46" s="10">
        <v>55.42813928496453</v>
      </c>
      <c r="AI46" s="10">
        <v>1.7211951585827334</v>
      </c>
      <c r="AJ46" s="10"/>
      <c r="AK46" s="10"/>
      <c r="AL46" s="10"/>
      <c r="AM46" s="10"/>
      <c r="AN46" s="10">
        <v>1.578342749529162</v>
      </c>
      <c r="AO46" s="10">
        <v>0.51164720312145096</v>
      </c>
      <c r="AP46" s="10">
        <v>1</v>
      </c>
      <c r="AQ46" s="10">
        <v>79.625</v>
      </c>
      <c r="AR46" s="10"/>
      <c r="AS46" s="10"/>
      <c r="AT46" s="10">
        <v>4.3319251167232826</v>
      </c>
      <c r="AU46" s="10">
        <v>1</v>
      </c>
      <c r="AV46" s="16"/>
      <c r="AW46" s="21">
        <v>24.596226137930095</v>
      </c>
      <c r="AX46" s="1" t="s">
        <v>120</v>
      </c>
      <c r="AY46" s="25">
        <v>4.6133858267716503</v>
      </c>
      <c r="AZ46" s="19">
        <v>100</v>
      </c>
      <c r="BA46" s="19">
        <v>0</v>
      </c>
      <c r="BB46" s="19">
        <v>0</v>
      </c>
      <c r="BC46" s="19">
        <v>100</v>
      </c>
      <c r="BD46" s="19">
        <v>0</v>
      </c>
      <c r="BE46" s="19">
        <v>0</v>
      </c>
      <c r="BF46" s="26">
        <v>97.81</v>
      </c>
      <c r="BG46" s="26">
        <v>1.8400000000000034</v>
      </c>
      <c r="BH46" s="26">
        <v>0.35</v>
      </c>
      <c r="BI46" s="23"/>
      <c r="BJ46" s="27">
        <f t="shared" ca="1" si="2"/>
        <v>1</v>
      </c>
      <c r="BK46" s="26">
        <f t="shared" ca="1" si="3"/>
        <v>14.92974935351708</v>
      </c>
      <c r="BL46" s="25">
        <f t="shared" si="4"/>
        <v>6.8817721355729606</v>
      </c>
      <c r="BM46" s="25">
        <f t="shared" ca="1" si="6"/>
        <v>3.0830999535082397</v>
      </c>
      <c r="BN46" s="24">
        <f t="shared" si="5"/>
        <v>3.8313778603339408</v>
      </c>
      <c r="BO46" s="23"/>
      <c r="BP46" s="2"/>
      <c r="BR46" s="6"/>
      <c r="CL46" s="5"/>
      <c r="CP46" s="6"/>
      <c r="DJ46" s="5"/>
    </row>
    <row r="47" spans="1:114" x14ac:dyDescent="0.2">
      <c r="A47">
        <v>1.7</v>
      </c>
      <c r="B47">
        <v>2.1</v>
      </c>
      <c r="C47">
        <v>1.2533700000000001</v>
      </c>
      <c r="D47">
        <v>-0.27665000000000001</v>
      </c>
      <c r="E47">
        <v>3.5799999999999998E-2</v>
      </c>
      <c r="F47">
        <v>1.7267300000000001</v>
      </c>
      <c r="G47">
        <v>1.7981</v>
      </c>
      <c r="H47" s="23"/>
      <c r="I47" s="17">
        <f t="shared" si="0"/>
        <v>5.577427821522309</v>
      </c>
      <c r="J47" s="16">
        <f t="shared" si="1"/>
        <v>-4.7774278215223092</v>
      </c>
      <c r="K47" s="10">
        <v>95</v>
      </c>
      <c r="L47" s="16">
        <v>529.85564304461923</v>
      </c>
      <c r="M47" s="16">
        <v>192.06036745406831</v>
      </c>
      <c r="N47" s="16">
        <v>2.4168853893263336</v>
      </c>
      <c r="O47" s="16">
        <v>1.8432203389830601</v>
      </c>
      <c r="P47" s="16">
        <v>1.8980746741216936</v>
      </c>
      <c r="Q47" s="16">
        <v>9.7295487277964388E-2</v>
      </c>
      <c r="R47" s="16">
        <v>5.126009456028723</v>
      </c>
      <c r="S47" s="16">
        <v>3.8093288290717653</v>
      </c>
      <c r="T47" s="22" t="s">
        <v>119</v>
      </c>
      <c r="U47" s="10">
        <v>2</v>
      </c>
      <c r="V47" s="22" t="s">
        <v>142</v>
      </c>
      <c r="W47" s="10">
        <v>2</v>
      </c>
      <c r="X47" s="22" t="s">
        <v>33</v>
      </c>
      <c r="Y47" s="10">
        <v>3</v>
      </c>
      <c r="Z47" s="22" t="s">
        <v>33</v>
      </c>
      <c r="AA47" s="15">
        <v>3</v>
      </c>
      <c r="AB47" s="11">
        <v>97.81</v>
      </c>
      <c r="AC47" s="10">
        <v>1.8400000000000034</v>
      </c>
      <c r="AD47" s="21">
        <v>0.35</v>
      </c>
      <c r="AE47" s="12">
        <v>184.32203389830602</v>
      </c>
      <c r="AF47" s="10">
        <v>192.13492383522163</v>
      </c>
      <c r="AG47" s="10">
        <v>94.903733706084694</v>
      </c>
      <c r="AH47" s="10">
        <v>28.644550760477451</v>
      </c>
      <c r="AI47" s="10">
        <v>1.9508352619675633</v>
      </c>
      <c r="AJ47" s="10"/>
      <c r="AK47" s="10"/>
      <c r="AL47" s="10"/>
      <c r="AM47" s="10"/>
      <c r="AN47" s="10">
        <v>1.8432203389830601</v>
      </c>
      <c r="AO47" s="10">
        <v>0.56250260889994419</v>
      </c>
      <c r="AP47" s="10">
        <v>1</v>
      </c>
      <c r="AQ47" s="10">
        <v>79.625</v>
      </c>
      <c r="AR47" s="10"/>
      <c r="AS47" s="10"/>
      <c r="AT47" s="10">
        <v>4.9583623777425627</v>
      </c>
      <c r="AU47" s="10">
        <v>1</v>
      </c>
      <c r="AV47" s="16"/>
      <c r="AW47" s="21">
        <v>28.820238575283245</v>
      </c>
      <c r="AX47" s="1" t="s">
        <v>120</v>
      </c>
      <c r="AY47" s="25">
        <v>4.77742782152231</v>
      </c>
      <c r="AZ47" s="19">
        <v>100</v>
      </c>
      <c r="BA47" s="19">
        <v>0</v>
      </c>
      <c r="BB47" s="19">
        <v>0</v>
      </c>
      <c r="BC47" s="19">
        <v>100</v>
      </c>
      <c r="BD47" s="19">
        <v>0</v>
      </c>
      <c r="BE47" s="19">
        <v>0</v>
      </c>
      <c r="BF47" s="26">
        <v>97.81</v>
      </c>
      <c r="BG47" s="26">
        <v>1.8400000000000034</v>
      </c>
      <c r="BH47" s="26">
        <v>0.35</v>
      </c>
      <c r="BI47" s="23"/>
      <c r="BJ47" s="27">
        <f t="shared" ca="1" si="2"/>
        <v>0.99786267155881703</v>
      </c>
      <c r="BK47" s="26">
        <f t="shared" ca="1" si="3"/>
        <v>16.919536541677747</v>
      </c>
      <c r="BL47" s="25">
        <f t="shared" si="4"/>
        <v>5.9575467523391952</v>
      </c>
      <c r="BM47" s="25">
        <f t="shared" ca="1" si="6"/>
        <v>3.0008526206448116</v>
      </c>
      <c r="BN47" s="24">
        <f t="shared" si="5"/>
        <v>3.7514117002635339</v>
      </c>
      <c r="BO47" s="23"/>
      <c r="BP47" s="2"/>
      <c r="BR47" s="6"/>
      <c r="CL47" s="5"/>
      <c r="CP47" s="6"/>
      <c r="DJ47" s="5"/>
    </row>
    <row r="48" spans="1:114" x14ac:dyDescent="0.2">
      <c r="A48">
        <v>1.75</v>
      </c>
      <c r="B48">
        <v>2.1</v>
      </c>
      <c r="C48">
        <v>1.2519499999999999</v>
      </c>
      <c r="D48">
        <v>-0.27860000000000001</v>
      </c>
      <c r="E48">
        <v>3.6799999999999999E-2</v>
      </c>
      <c r="F48">
        <v>1.7291799999999999</v>
      </c>
      <c r="G48">
        <v>1.7975300000000001</v>
      </c>
      <c r="H48" s="23"/>
      <c r="I48" s="17">
        <f t="shared" si="0"/>
        <v>5.7414698162729652</v>
      </c>
      <c r="J48" s="16">
        <f t="shared" si="1"/>
        <v>-4.9414698162729653</v>
      </c>
      <c r="K48" s="10">
        <v>95</v>
      </c>
      <c r="L48" s="16">
        <v>545.43963254593154</v>
      </c>
      <c r="M48" s="16">
        <v>197.40813648293971</v>
      </c>
      <c r="N48" s="16">
        <v>2.4879702537182848</v>
      </c>
      <c r="O48" s="16">
        <v>1.4554613935969416</v>
      </c>
      <c r="P48" s="16">
        <v>1.5147359007854246</v>
      </c>
      <c r="Q48" s="16">
        <v>8.507873259721542E-2</v>
      </c>
      <c r="R48" s="16">
        <v>5.6167370531787215</v>
      </c>
      <c r="S48" s="16">
        <v>4.1162852214224319</v>
      </c>
      <c r="T48" s="22" t="s">
        <v>119</v>
      </c>
      <c r="U48" s="10">
        <v>2</v>
      </c>
      <c r="V48" s="22" t="s">
        <v>142</v>
      </c>
      <c r="W48" s="10">
        <v>2</v>
      </c>
      <c r="X48" s="22" t="s">
        <v>33</v>
      </c>
      <c r="Y48" s="10">
        <v>3</v>
      </c>
      <c r="Z48" s="22" t="s">
        <v>33</v>
      </c>
      <c r="AA48" s="15">
        <v>3</v>
      </c>
      <c r="AB48" s="11">
        <v>97.81</v>
      </c>
      <c r="AC48" s="10">
        <v>1.8400000000000034</v>
      </c>
      <c r="AD48" s="21">
        <v>0.35</v>
      </c>
      <c r="AE48" s="12">
        <v>145.54613935969417</v>
      </c>
      <c r="AF48" s="10">
        <v>146.11953935440692</v>
      </c>
      <c r="AG48" s="10">
        <v>75.736795039271243</v>
      </c>
      <c r="AH48" s="10">
        <v>33.496765049913883</v>
      </c>
      <c r="AI48" s="10">
        <v>1.7803931188732836</v>
      </c>
      <c r="AJ48" s="10"/>
      <c r="AK48" s="10"/>
      <c r="AL48" s="10"/>
      <c r="AM48" s="10"/>
      <c r="AN48" s="10">
        <v>1.4554613935969416</v>
      </c>
      <c r="AO48" s="10">
        <v>0.48300295328265452</v>
      </c>
      <c r="AP48" s="10">
        <v>1</v>
      </c>
      <c r="AQ48" s="10">
        <v>79.625</v>
      </c>
      <c r="AR48" s="10"/>
      <c r="AS48" s="10"/>
      <c r="AT48" s="10">
        <v>3.608085006154758</v>
      </c>
      <c r="AU48" s="10">
        <v>1</v>
      </c>
      <c r="AV48" s="16"/>
      <c r="AW48" s="21">
        <v>21.917930903161039</v>
      </c>
      <c r="AX48" s="1" t="s">
        <v>120</v>
      </c>
      <c r="AY48" s="25">
        <v>4.9414698162729698</v>
      </c>
      <c r="AZ48" s="19">
        <v>100</v>
      </c>
      <c r="BA48" s="19">
        <v>0</v>
      </c>
      <c r="BB48" s="19">
        <v>0</v>
      </c>
      <c r="BC48" s="19">
        <v>100</v>
      </c>
      <c r="BD48" s="19">
        <v>0</v>
      </c>
      <c r="BE48" s="19">
        <v>0</v>
      </c>
      <c r="BF48" s="26">
        <v>97.81</v>
      </c>
      <c r="BG48" s="26">
        <v>1.8400000000000034</v>
      </c>
      <c r="BH48" s="26">
        <v>0.35</v>
      </c>
      <c r="BI48" s="23"/>
      <c r="BJ48" s="27">
        <f t="shared" ca="1" si="2"/>
        <v>1</v>
      </c>
      <c r="BK48" s="26">
        <f t="shared" ca="1" si="3"/>
        <v>12.583230931008719</v>
      </c>
      <c r="BL48" s="25">
        <f t="shared" si="4"/>
        <v>6.8500507890453157</v>
      </c>
      <c r="BM48" s="25">
        <f t="shared" ca="1" si="6"/>
        <v>3.1374770335926505</v>
      </c>
      <c r="BN48" s="24">
        <f t="shared" si="5"/>
        <v>3.8558898724586252</v>
      </c>
      <c r="BO48" s="23"/>
      <c r="BP48" s="2"/>
      <c r="BR48" s="6"/>
      <c r="CL48" s="5"/>
      <c r="CP48" s="6"/>
      <c r="DJ48" s="5"/>
    </row>
    <row r="49" spans="1:114" x14ac:dyDescent="0.2">
      <c r="A49">
        <v>1.8</v>
      </c>
      <c r="B49">
        <v>2.1</v>
      </c>
      <c r="C49">
        <v>1.2515799999999999</v>
      </c>
      <c r="D49">
        <v>-0.27535999999999999</v>
      </c>
      <c r="E49">
        <v>3.9620000000000002E-2</v>
      </c>
      <c r="F49">
        <v>1.7261</v>
      </c>
      <c r="G49">
        <v>1.7965800000000001</v>
      </c>
      <c r="H49" s="23"/>
      <c r="I49" s="17">
        <f t="shared" si="0"/>
        <v>5.9055118110236222</v>
      </c>
      <c r="J49" s="16">
        <f t="shared" si="1"/>
        <v>-5.1055118110236224</v>
      </c>
      <c r="K49" s="10">
        <v>95</v>
      </c>
      <c r="L49" s="16">
        <v>561.02362204724398</v>
      </c>
      <c r="M49" s="16">
        <v>202.75590551181114</v>
      </c>
      <c r="N49" s="16">
        <v>2.5590551181102361</v>
      </c>
      <c r="O49" s="16">
        <v>1.3544256120526905</v>
      </c>
      <c r="P49" s="16">
        <v>1.4261650044217493</v>
      </c>
      <c r="Q49" s="16">
        <v>0.10537734037445991</v>
      </c>
      <c r="R49" s="16">
        <v>7.3888603385823535</v>
      </c>
      <c r="S49" s="16">
        <v>4.9819022478513109</v>
      </c>
      <c r="T49" s="22" t="s">
        <v>119</v>
      </c>
      <c r="U49" s="10">
        <v>2</v>
      </c>
      <c r="V49" s="22" t="s">
        <v>142</v>
      </c>
      <c r="W49" s="10">
        <v>2</v>
      </c>
      <c r="X49" s="22" t="s">
        <v>33</v>
      </c>
      <c r="Y49" s="10">
        <v>3</v>
      </c>
      <c r="Z49" s="22" t="s">
        <v>124</v>
      </c>
      <c r="AA49" s="15">
        <v>2</v>
      </c>
      <c r="AB49" s="11">
        <v>97.81</v>
      </c>
      <c r="AC49" s="10">
        <v>1.8400000000000034</v>
      </c>
      <c r="AD49" s="21">
        <v>0.35</v>
      </c>
      <c r="AE49" s="12">
        <v>135.44256120526904</v>
      </c>
      <c r="AF49" s="10">
        <v>134.78272863507379</v>
      </c>
      <c r="AG49" s="10">
        <v>71.308250221087462</v>
      </c>
      <c r="AH49" s="10">
        <v>49.841426668959258</v>
      </c>
      <c r="AI49" s="10">
        <v>1.3533886880745436</v>
      </c>
      <c r="AJ49" s="10"/>
      <c r="AK49" s="10"/>
      <c r="AL49" s="10"/>
      <c r="AM49" s="10"/>
      <c r="AN49" s="10">
        <v>1.3544256120526905</v>
      </c>
      <c r="AO49" s="10">
        <v>0.48797318037748166</v>
      </c>
      <c r="AP49" s="10">
        <v>1</v>
      </c>
      <c r="AQ49" s="10">
        <v>79.625</v>
      </c>
      <c r="AR49" s="10"/>
      <c r="AS49" s="10"/>
      <c r="AT49" s="10">
        <v>3.2181244063030854</v>
      </c>
      <c r="AU49" s="10">
        <v>1</v>
      </c>
      <c r="AV49" s="16"/>
      <c r="AW49" s="21">
        <v>20.217409295261071</v>
      </c>
      <c r="AX49" s="1" t="s">
        <v>120</v>
      </c>
      <c r="AY49" s="25">
        <v>5.1055118110236197</v>
      </c>
      <c r="AZ49" s="19">
        <v>100</v>
      </c>
      <c r="BA49" s="19">
        <v>0</v>
      </c>
      <c r="BB49" s="19">
        <v>0</v>
      </c>
      <c r="BC49" s="19">
        <v>100</v>
      </c>
      <c r="BD49" s="19">
        <v>0</v>
      </c>
      <c r="BE49" s="19">
        <v>0</v>
      </c>
      <c r="BF49" s="26">
        <v>97.81</v>
      </c>
      <c r="BG49" s="26">
        <v>1.8400000000000034</v>
      </c>
      <c r="BH49" s="26">
        <v>0.35</v>
      </c>
      <c r="BI49" s="23"/>
      <c r="BJ49" s="27">
        <f t="shared" ca="1" si="2"/>
        <v>1</v>
      </c>
      <c r="BK49" s="26">
        <f t="shared" ca="1" si="3"/>
        <v>11.300812082451424</v>
      </c>
      <c r="BL49" s="25">
        <f t="shared" si="4"/>
        <v>9.198013934906399</v>
      </c>
      <c r="BM49" s="25">
        <f t="shared" ca="1" si="6"/>
        <v>3.2572808767242187</v>
      </c>
      <c r="BN49" s="24">
        <f t="shared" si="5"/>
        <v>3.9402215886869834</v>
      </c>
      <c r="BO49" s="23"/>
      <c r="BP49" s="2"/>
      <c r="BR49" s="6"/>
      <c r="CL49" s="5"/>
      <c r="CP49" s="6"/>
      <c r="DJ49" s="5"/>
    </row>
    <row r="50" spans="1:114" x14ac:dyDescent="0.2">
      <c r="A50">
        <v>1.85</v>
      </c>
      <c r="B50">
        <v>2.2000000000000002</v>
      </c>
      <c r="C50">
        <v>1.2557700000000001</v>
      </c>
      <c r="D50">
        <v>-0.27215</v>
      </c>
      <c r="E50">
        <v>4.0219999999999999E-2</v>
      </c>
      <c r="F50">
        <v>1.7257499999999999</v>
      </c>
      <c r="G50">
        <v>1.8030999999999999</v>
      </c>
      <c r="H50" s="23"/>
      <c r="I50" s="17">
        <f t="shared" si="0"/>
        <v>6.0695538057742784</v>
      </c>
      <c r="J50" s="16">
        <f t="shared" si="1"/>
        <v>-5.2695538057742786</v>
      </c>
      <c r="K50" s="10">
        <v>95</v>
      </c>
      <c r="L50" s="16">
        <v>576.60761154855629</v>
      </c>
      <c r="M50" s="16">
        <v>208.10367454068253</v>
      </c>
      <c r="N50" s="16">
        <v>2.6301399825021874</v>
      </c>
      <c r="O50" s="16">
        <v>2.4985875706214662</v>
      </c>
      <c r="P50" s="16">
        <v>2.5729790662204346</v>
      </c>
      <c r="Q50" s="16">
        <v>0.12548799807969269</v>
      </c>
      <c r="R50" s="16">
        <v>4.8771480392970199</v>
      </c>
      <c r="S50" s="16">
        <v>5.1660760832617099</v>
      </c>
      <c r="T50" s="22" t="s">
        <v>33</v>
      </c>
      <c r="U50" s="10">
        <v>3</v>
      </c>
      <c r="V50" s="22" t="s">
        <v>142</v>
      </c>
      <c r="W50" s="10">
        <v>2</v>
      </c>
      <c r="X50" s="22" t="s">
        <v>143</v>
      </c>
      <c r="Y50" s="10">
        <v>4</v>
      </c>
      <c r="Z50" s="22" t="s">
        <v>33</v>
      </c>
      <c r="AA50" s="15">
        <v>3</v>
      </c>
      <c r="AB50" s="11">
        <v>97.81</v>
      </c>
      <c r="AC50" s="10">
        <v>1.8400000000000034</v>
      </c>
      <c r="AD50" s="21">
        <v>0.35</v>
      </c>
      <c r="AE50" s="12">
        <v>249.85875706214659</v>
      </c>
      <c r="AF50" s="10">
        <v>268.7853247583713</v>
      </c>
      <c r="AG50" s="10">
        <v>128.64895331102173</v>
      </c>
      <c r="AH50" s="10">
        <v>52.167828358481607</v>
      </c>
      <c r="AI50" s="10">
        <v>2.0503786063958342</v>
      </c>
      <c r="AJ50" s="10"/>
      <c r="AK50" s="10"/>
      <c r="AL50" s="10"/>
      <c r="AM50" s="10"/>
      <c r="AN50" s="10">
        <v>2.4985875706214662</v>
      </c>
      <c r="AO50" s="10">
        <v>0.72334745300209369</v>
      </c>
      <c r="AP50" s="10">
        <v>1</v>
      </c>
      <c r="AQ50" s="10">
        <v>111.47500000000001</v>
      </c>
      <c r="AR50" s="10"/>
      <c r="AS50" s="10"/>
      <c r="AT50" s="10">
        <v>6.4545878927320723</v>
      </c>
      <c r="AU50" s="10">
        <v>1</v>
      </c>
      <c r="AV50" s="16"/>
      <c r="AW50" s="21">
        <v>40.317798713755693</v>
      </c>
      <c r="AX50" s="1" t="s">
        <v>120</v>
      </c>
      <c r="AY50" s="25">
        <v>5.2695538057742803</v>
      </c>
      <c r="AZ50" s="19">
        <v>100</v>
      </c>
      <c r="BA50" s="19">
        <v>0</v>
      </c>
      <c r="BB50" s="19">
        <v>0</v>
      </c>
      <c r="BC50" s="19">
        <v>100</v>
      </c>
      <c r="BD50" s="19">
        <v>0</v>
      </c>
      <c r="BE50" s="19">
        <v>0</v>
      </c>
      <c r="BF50" s="26">
        <v>97.81</v>
      </c>
      <c r="BG50" s="26">
        <v>1.8400000000000034</v>
      </c>
      <c r="BH50" s="26">
        <v>0.35</v>
      </c>
      <c r="BI50" s="23"/>
      <c r="BJ50" s="27">
        <f t="shared" ca="1" si="2"/>
        <v>0.96669166361447456</v>
      </c>
      <c r="BK50" s="26">
        <f t="shared" ca="1" si="3"/>
        <v>20.323479034873621</v>
      </c>
      <c r="BL50" s="25">
        <f t="shared" si="4"/>
        <v>5.4925967051959557</v>
      </c>
      <c r="BM50" s="25">
        <f t="shared" ca="1" si="6"/>
        <v>2.9180440531136584</v>
      </c>
      <c r="BN50" s="24">
        <f t="shared" si="5"/>
        <v>3.6273292893919686</v>
      </c>
      <c r="BO50" s="23"/>
      <c r="BP50" s="2"/>
      <c r="BR50" s="6"/>
      <c r="CL50" s="5"/>
      <c r="CP50" s="6"/>
      <c r="DJ50" s="5"/>
    </row>
    <row r="51" spans="1:114" x14ac:dyDescent="0.2">
      <c r="A51">
        <v>1.9</v>
      </c>
      <c r="B51">
        <v>2.1</v>
      </c>
      <c r="C51">
        <v>1.25291</v>
      </c>
      <c r="D51">
        <v>-0.27007999999999999</v>
      </c>
      <c r="E51">
        <v>4.0390000000000002E-2</v>
      </c>
      <c r="F51">
        <v>1.7231799999999999</v>
      </c>
      <c r="G51">
        <v>1.7967500000000001</v>
      </c>
      <c r="H51" s="23"/>
      <c r="I51" s="17">
        <f t="shared" si="0"/>
        <v>6.2335958005249337</v>
      </c>
      <c r="J51" s="16">
        <f t="shared" si="1"/>
        <v>-5.4335958005249338</v>
      </c>
      <c r="K51" s="10">
        <v>95</v>
      </c>
      <c r="L51" s="16">
        <v>592.1916010498685</v>
      </c>
      <c r="M51" s="16">
        <v>213.4514435695539</v>
      </c>
      <c r="N51" s="16">
        <v>2.7012248468941378</v>
      </c>
      <c r="O51" s="16">
        <v>1.7176082862523288</v>
      </c>
      <c r="P51" s="16">
        <v>1.7927512110997719</v>
      </c>
      <c r="Q51" s="16">
        <v>0.13845655304848781</v>
      </c>
      <c r="R51" s="16">
        <v>7.7231325903581993</v>
      </c>
      <c r="S51" s="16">
        <v>5.2182586699613234</v>
      </c>
      <c r="T51" s="22" t="s">
        <v>119</v>
      </c>
      <c r="U51" s="10">
        <v>2</v>
      </c>
      <c r="V51" s="22" t="s">
        <v>142</v>
      </c>
      <c r="W51" s="10">
        <v>2</v>
      </c>
      <c r="X51" s="22" t="s">
        <v>33</v>
      </c>
      <c r="Y51" s="10">
        <v>3</v>
      </c>
      <c r="Z51" s="22" t="s">
        <v>124</v>
      </c>
      <c r="AA51" s="15">
        <v>2</v>
      </c>
      <c r="AB51" s="11">
        <v>97.81</v>
      </c>
      <c r="AC51" s="10">
        <v>1.8400000000000034</v>
      </c>
      <c r="AD51" s="21">
        <v>0.35</v>
      </c>
      <c r="AE51" s="12">
        <v>171.76082862523288</v>
      </c>
      <c r="AF51" s="10">
        <v>176.07710712645144</v>
      </c>
      <c r="AG51" s="10">
        <v>89.637560554988596</v>
      </c>
      <c r="AH51" s="10">
        <v>51.778981503096389</v>
      </c>
      <c r="AI51" s="10">
        <v>1.2948113842411968</v>
      </c>
      <c r="AJ51" s="10"/>
      <c r="AK51" s="10"/>
      <c r="AL51" s="10"/>
      <c r="AM51" s="10"/>
      <c r="AN51" s="10">
        <v>1.7176082862523288</v>
      </c>
      <c r="AO51" s="10">
        <v>0.59144330657779742</v>
      </c>
      <c r="AP51" s="10">
        <v>1</v>
      </c>
      <c r="AQ51" s="10">
        <v>79.625</v>
      </c>
      <c r="AR51" s="10"/>
      <c r="AS51" s="10"/>
      <c r="AT51" s="10">
        <v>4.0254993509349566</v>
      </c>
      <c r="AU51" s="10">
        <v>1</v>
      </c>
      <c r="AV51" s="16"/>
      <c r="AW51" s="21">
        <v>26.411566068967716</v>
      </c>
      <c r="AX51" s="1" t="s">
        <v>120</v>
      </c>
      <c r="AY51" s="25">
        <v>5.4335958005249303</v>
      </c>
      <c r="AZ51" s="19">
        <v>100</v>
      </c>
      <c r="BA51" s="19">
        <v>0</v>
      </c>
      <c r="BB51" s="19">
        <v>0</v>
      </c>
      <c r="BC51" s="19">
        <v>100</v>
      </c>
      <c r="BD51" s="19">
        <v>0</v>
      </c>
      <c r="BE51" s="19">
        <v>0</v>
      </c>
      <c r="BF51" s="26">
        <v>97.81</v>
      </c>
      <c r="BG51" s="26">
        <v>1.8400000000000034</v>
      </c>
      <c r="BH51" s="26">
        <v>0.35</v>
      </c>
      <c r="BI51" s="23"/>
      <c r="BJ51" s="27">
        <f t="shared" ca="1" si="2"/>
        <v>1</v>
      </c>
      <c r="BK51" s="26">
        <f t="shared" ca="1" si="3"/>
        <v>14.02338054544145</v>
      </c>
      <c r="BL51" s="25">
        <f t="shared" si="4"/>
        <v>9.2510642109200809</v>
      </c>
      <c r="BM51" s="25">
        <f t="shared" ca="1" si="6"/>
        <v>3.1900544534765185</v>
      </c>
      <c r="BN51" s="24">
        <f t="shared" si="5"/>
        <v>3.866777577911261</v>
      </c>
      <c r="BO51" s="23"/>
      <c r="BP51" s="2"/>
      <c r="BR51" s="6"/>
      <c r="CL51" s="5"/>
      <c r="CP51" s="6"/>
      <c r="DJ51" s="5"/>
    </row>
    <row r="52" spans="1:114" x14ac:dyDescent="0.2">
      <c r="A52">
        <v>1.95</v>
      </c>
      <c r="B52">
        <v>2.2000000000000002</v>
      </c>
      <c r="C52">
        <v>1.25349</v>
      </c>
      <c r="D52">
        <v>-0.2727</v>
      </c>
      <c r="E52">
        <v>4.607E-2</v>
      </c>
      <c r="F52">
        <v>1.7338800000000001</v>
      </c>
      <c r="G52">
        <v>1.8093999999999999</v>
      </c>
      <c r="H52" s="23"/>
      <c r="I52" s="17">
        <f t="shared" si="0"/>
        <v>6.3976377952755898</v>
      </c>
      <c r="J52" s="16">
        <f t="shared" si="1"/>
        <v>-5.59763779527559</v>
      </c>
      <c r="K52" s="10">
        <v>95</v>
      </c>
      <c r="L52" s="16">
        <v>607.77559055118081</v>
      </c>
      <c r="M52" s="16">
        <v>218.7992125984253</v>
      </c>
      <c r="N52" s="16">
        <v>2.7723097112860891</v>
      </c>
      <c r="O52" s="16">
        <v>1.8759887005649531</v>
      </c>
      <c r="P52" s="16">
        <v>1.9762382026555418</v>
      </c>
      <c r="Q52" s="16">
        <v>0.1220422467594815</v>
      </c>
      <c r="R52" s="16">
        <v>6.1754826212492491</v>
      </c>
      <c r="S52" s="16">
        <v>6.9617709785131066</v>
      </c>
      <c r="T52" s="22" t="s">
        <v>119</v>
      </c>
      <c r="U52" s="10">
        <v>2</v>
      </c>
      <c r="V52" s="22" t="s">
        <v>142</v>
      </c>
      <c r="W52" s="10">
        <v>2</v>
      </c>
      <c r="X52" s="22" t="s">
        <v>33</v>
      </c>
      <c r="Y52" s="10">
        <v>3</v>
      </c>
      <c r="Z52" s="22" t="s">
        <v>33</v>
      </c>
      <c r="AA52" s="15">
        <v>3</v>
      </c>
      <c r="AB52" s="11">
        <v>97.81</v>
      </c>
      <c r="AC52" s="10">
        <v>1.8400000000000034</v>
      </c>
      <c r="AD52" s="21">
        <v>0.35</v>
      </c>
      <c r="AE52" s="12">
        <v>187.59887005649531</v>
      </c>
      <c r="AF52" s="10">
        <v>196.7471067505825</v>
      </c>
      <c r="AG52" s="10">
        <v>98.811910132777086</v>
      </c>
      <c r="AH52" s="10">
        <v>86.1832032115272</v>
      </c>
      <c r="AI52" s="10">
        <v>1.6193066377664072</v>
      </c>
      <c r="AJ52" s="10"/>
      <c r="AK52" s="10"/>
      <c r="AL52" s="10"/>
      <c r="AM52" s="10"/>
      <c r="AN52" s="10">
        <v>1.8759887005649531</v>
      </c>
      <c r="AO52" s="10">
        <v>0.61648515634858958</v>
      </c>
      <c r="AP52" s="10">
        <v>1</v>
      </c>
      <c r="AQ52" s="10">
        <v>79.625</v>
      </c>
      <c r="AR52" s="10"/>
      <c r="AS52" s="10"/>
      <c r="AT52" s="10">
        <v>4.4013958872746031</v>
      </c>
      <c r="AU52" s="10">
        <v>1</v>
      </c>
      <c r="AV52" s="16"/>
      <c r="AW52" s="21">
        <v>29.512066012587375</v>
      </c>
      <c r="AX52" s="1" t="s">
        <v>120</v>
      </c>
      <c r="AY52" s="25">
        <v>5.59763779527559</v>
      </c>
      <c r="AZ52" s="19">
        <v>100</v>
      </c>
      <c r="BA52" s="19">
        <v>0</v>
      </c>
      <c r="BB52" s="19">
        <v>0</v>
      </c>
      <c r="BC52" s="19">
        <v>100</v>
      </c>
      <c r="BD52" s="19">
        <v>0</v>
      </c>
      <c r="BE52" s="19">
        <v>0</v>
      </c>
      <c r="BF52" s="26">
        <v>97.81</v>
      </c>
      <c r="BG52" s="26">
        <v>1.8400000000000034</v>
      </c>
      <c r="BH52" s="26">
        <v>0.35</v>
      </c>
      <c r="BI52" s="23"/>
      <c r="BJ52" s="27">
        <f t="shared" ca="1" si="2"/>
        <v>1</v>
      </c>
      <c r="BK52" s="26">
        <f t="shared" ca="1" si="3"/>
        <v>15.286621807449659</v>
      </c>
      <c r="BL52" s="25">
        <f t="shared" si="4"/>
        <v>7.2976480419963794</v>
      </c>
      <c r="BM52" s="25">
        <f t="shared" ca="1" si="6"/>
        <v>3.0925754437103845</v>
      </c>
      <c r="BN52" s="24">
        <f t="shared" si="5"/>
        <v>3.7788071990373915</v>
      </c>
      <c r="BO52" s="23"/>
      <c r="BP52" s="2"/>
      <c r="BR52" s="6"/>
      <c r="CL52" s="5"/>
      <c r="CP52" s="6"/>
      <c r="DJ52" s="5"/>
    </row>
    <row r="53" spans="1:114" x14ac:dyDescent="0.2">
      <c r="A53">
        <v>2</v>
      </c>
      <c r="B53">
        <v>2.2000000000000002</v>
      </c>
      <c r="C53">
        <v>1.25257</v>
      </c>
      <c r="D53">
        <v>-0.27217000000000002</v>
      </c>
      <c r="E53">
        <v>4.8300000000000003E-2</v>
      </c>
      <c r="F53">
        <v>1.7257499999999999</v>
      </c>
      <c r="G53">
        <v>1.7971299999999999</v>
      </c>
      <c r="H53" s="23"/>
      <c r="I53" s="17">
        <f t="shared" si="0"/>
        <v>6.561679790026246</v>
      </c>
      <c r="J53" s="16">
        <f t="shared" si="1"/>
        <v>-5.7616797900262462</v>
      </c>
      <c r="K53" s="10">
        <v>95</v>
      </c>
      <c r="L53" s="16">
        <v>623.35958005249313</v>
      </c>
      <c r="M53" s="16">
        <v>224.1469816272967</v>
      </c>
      <c r="N53" s="16">
        <v>2.8433945756780399</v>
      </c>
      <c r="O53" s="16">
        <v>1.6247645951035508</v>
      </c>
      <c r="P53" s="16">
        <v>1.7348710808653041</v>
      </c>
      <c r="Q53" s="16">
        <v>0.1253626980316849</v>
      </c>
      <c r="R53" s="16">
        <v>7.2260526683721986</v>
      </c>
      <c r="S53" s="16">
        <v>7.6462837334550926</v>
      </c>
      <c r="T53" s="22" t="s">
        <v>119</v>
      </c>
      <c r="U53" s="10">
        <v>2</v>
      </c>
      <c r="V53" s="22" t="s">
        <v>142</v>
      </c>
      <c r="W53" s="10">
        <v>2</v>
      </c>
      <c r="X53" s="22" t="s">
        <v>33</v>
      </c>
      <c r="Y53" s="10">
        <v>3</v>
      </c>
      <c r="Z53" s="22" t="s">
        <v>124</v>
      </c>
      <c r="AA53" s="15">
        <v>2</v>
      </c>
      <c r="AB53" s="11">
        <v>97.81</v>
      </c>
      <c r="AC53" s="10">
        <v>1.8400000000000034</v>
      </c>
      <c r="AD53" s="21">
        <v>0.35</v>
      </c>
      <c r="AE53" s="12">
        <v>162.47645951035508</v>
      </c>
      <c r="AF53" s="10">
        <v>167.43426951047732</v>
      </c>
      <c r="AG53" s="10">
        <v>86.743554043265192</v>
      </c>
      <c r="AH53" s="10">
        <v>98.802291245699365</v>
      </c>
      <c r="AI53" s="10">
        <v>1.3838814161664121</v>
      </c>
      <c r="AJ53" s="10"/>
      <c r="AK53" s="10"/>
      <c r="AL53" s="10"/>
      <c r="AM53" s="10"/>
      <c r="AN53" s="10">
        <v>1.6247645951035508</v>
      </c>
      <c r="AO53" s="10">
        <v>0.5771819102088902</v>
      </c>
      <c r="AP53" s="10">
        <v>1</v>
      </c>
      <c r="AQ53" s="10">
        <v>79.625</v>
      </c>
      <c r="AR53" s="10"/>
      <c r="AS53" s="10"/>
      <c r="AT53" s="10">
        <v>3.6180792617224213</v>
      </c>
      <c r="AU53" s="10">
        <v>1</v>
      </c>
      <c r="AV53" s="16"/>
      <c r="AW53" s="21">
        <v>25.115140426571596</v>
      </c>
      <c r="AX53" s="1" t="s">
        <v>120</v>
      </c>
      <c r="AY53" s="25">
        <v>5.7616797900262497</v>
      </c>
      <c r="AZ53" s="19">
        <v>100</v>
      </c>
      <c r="BA53" s="19">
        <v>0</v>
      </c>
      <c r="BB53" s="19">
        <v>0</v>
      </c>
      <c r="BC53" s="19">
        <v>100</v>
      </c>
      <c r="BD53" s="19">
        <v>0</v>
      </c>
      <c r="BE53" s="19">
        <v>0</v>
      </c>
      <c r="BF53" s="26">
        <v>97.81</v>
      </c>
      <c r="BG53" s="26">
        <v>1.8400000000000034</v>
      </c>
      <c r="BH53" s="26">
        <v>0.35</v>
      </c>
      <c r="BI53" s="23"/>
      <c r="BJ53" s="27">
        <f t="shared" ca="1" si="2"/>
        <v>1</v>
      </c>
      <c r="BK53" s="26">
        <f t="shared" ca="1" si="3"/>
        <v>12.698732595074485</v>
      </c>
      <c r="BL53" s="25">
        <f t="shared" si="4"/>
        <v>8.8085627588246407</v>
      </c>
      <c r="BM53" s="25">
        <f t="shared" ca="1" si="6"/>
        <v>3.2071644542328497</v>
      </c>
      <c r="BN53" s="24">
        <f t="shared" si="5"/>
        <v>3.8631098376189721</v>
      </c>
      <c r="BO53" s="23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2.1</v>
      </c>
      <c r="C54">
        <v>1.25326</v>
      </c>
      <c r="D54">
        <v>-0.27221000000000001</v>
      </c>
      <c r="E54">
        <v>4.802E-2</v>
      </c>
      <c r="F54">
        <v>1.73143</v>
      </c>
      <c r="G54">
        <v>1.79478</v>
      </c>
      <c r="H54" s="23"/>
      <c r="I54" s="17">
        <f t="shared" si="0"/>
        <v>6.7257217847769022</v>
      </c>
      <c r="J54" s="16">
        <f t="shared" si="1"/>
        <v>-5.9257217847769024</v>
      </c>
      <c r="K54" s="10">
        <v>95</v>
      </c>
      <c r="L54" s="16">
        <v>638.94356955380545</v>
      </c>
      <c r="M54" s="16">
        <v>229.49475065616809</v>
      </c>
      <c r="N54" s="16">
        <v>2.9144794400699912</v>
      </c>
      <c r="O54" s="16">
        <v>1.8131826741996175</v>
      </c>
      <c r="P54" s="16">
        <v>1.9220515117874128</v>
      </c>
      <c r="Q54" s="16">
        <v>0.1251120979356696</v>
      </c>
      <c r="R54" s="16">
        <v>6.5092999416712578</v>
      </c>
      <c r="S54" s="16">
        <v>7.5603359435969049</v>
      </c>
      <c r="T54" s="22" t="s">
        <v>119</v>
      </c>
      <c r="U54" s="10">
        <v>2</v>
      </c>
      <c r="V54" s="22" t="s">
        <v>142</v>
      </c>
      <c r="W54" s="10">
        <v>2</v>
      </c>
      <c r="X54" s="22" t="s">
        <v>33</v>
      </c>
      <c r="Y54" s="10">
        <v>3</v>
      </c>
      <c r="Z54" s="22" t="s">
        <v>33</v>
      </c>
      <c r="AA54" s="15">
        <v>3</v>
      </c>
      <c r="AB54" s="11">
        <v>97.81</v>
      </c>
      <c r="AC54" s="10">
        <v>1.8400000000000034</v>
      </c>
      <c r="AD54" s="21">
        <v>0.35</v>
      </c>
      <c r="AE54" s="12">
        <v>181.31826741996176</v>
      </c>
      <c r="AF54" s="10">
        <v>188.53879141300118</v>
      </c>
      <c r="AG54" s="10">
        <v>96.102575589370645</v>
      </c>
      <c r="AH54" s="10">
        <v>95.571905215410808</v>
      </c>
      <c r="AI54" s="10">
        <v>1.5362635136817044</v>
      </c>
      <c r="AJ54" s="10"/>
      <c r="AK54" s="10"/>
      <c r="AL54" s="10"/>
      <c r="AM54" s="10"/>
      <c r="AN54" s="10">
        <v>1.8131826741996175</v>
      </c>
      <c r="AO54" s="10">
        <v>0.61591096664915823</v>
      </c>
      <c r="AP54" s="10">
        <v>1</v>
      </c>
      <c r="AQ54" s="10">
        <v>79.625</v>
      </c>
      <c r="AR54" s="10"/>
      <c r="AS54" s="10"/>
      <c r="AT54" s="10">
        <v>3.9934863428532341</v>
      </c>
      <c r="AU54" s="10">
        <v>1</v>
      </c>
      <c r="AV54" s="16"/>
      <c r="AW54" s="21">
        <v>28.280818711950179</v>
      </c>
      <c r="AX54" s="1" t="s">
        <v>120</v>
      </c>
      <c r="AY54" s="25">
        <v>5.9257217847768997</v>
      </c>
      <c r="AZ54" s="19">
        <v>100</v>
      </c>
      <c r="BA54" s="19">
        <v>0</v>
      </c>
      <c r="BB54" s="19">
        <v>0</v>
      </c>
      <c r="BC54" s="19">
        <v>100</v>
      </c>
      <c r="BD54" s="19">
        <v>0</v>
      </c>
      <c r="BE54" s="19">
        <v>0</v>
      </c>
      <c r="BF54" s="26">
        <v>97.81</v>
      </c>
      <c r="BG54" s="26">
        <v>1.8400000000000034</v>
      </c>
      <c r="BH54" s="26">
        <v>0.35</v>
      </c>
      <c r="BI54" s="23"/>
      <c r="BJ54" s="27">
        <f t="shared" ca="1" si="2"/>
        <v>1</v>
      </c>
      <c r="BK54" s="26">
        <f t="shared" ca="1" si="3"/>
        <v>13.96615584825742</v>
      </c>
      <c r="BL54" s="25">
        <f t="shared" si="4"/>
        <v>7.8069187964243545</v>
      </c>
      <c r="BM54" s="25">
        <f t="shared" ca="1" si="6"/>
        <v>3.1413114805615456</v>
      </c>
      <c r="BN54" s="24">
        <f t="shared" si="5"/>
        <v>3.8012177346985756</v>
      </c>
      <c r="BO54" s="23"/>
      <c r="BP54" s="2"/>
      <c r="BR54" s="6"/>
      <c r="CL54" s="5"/>
      <c r="CP54" s="6"/>
      <c r="DJ54" s="5"/>
    </row>
    <row r="55" spans="1:114" x14ac:dyDescent="0.2">
      <c r="A55">
        <v>2.1</v>
      </c>
      <c r="B55">
        <v>2.2000000000000002</v>
      </c>
      <c r="C55">
        <v>1.25403</v>
      </c>
      <c r="D55">
        <v>-0.27327000000000001</v>
      </c>
      <c r="E55">
        <v>4.5420000000000002E-2</v>
      </c>
      <c r="F55">
        <v>1.72448</v>
      </c>
      <c r="G55">
        <v>1.7962499999999999</v>
      </c>
      <c r="H55" s="23"/>
      <c r="I55" s="17">
        <f t="shared" si="0"/>
        <v>6.8897637795275593</v>
      </c>
      <c r="J55" s="16">
        <f t="shared" si="1"/>
        <v>-6.0897637795275594</v>
      </c>
      <c r="K55" s="10">
        <v>95</v>
      </c>
      <c r="L55" s="16">
        <v>654.52755905511788</v>
      </c>
      <c r="M55" s="16">
        <v>234.84251968503952</v>
      </c>
      <c r="N55" s="16">
        <v>2.9855643044619424</v>
      </c>
      <c r="O55" s="16">
        <v>2.023446327683593</v>
      </c>
      <c r="P55" s="16">
        <v>2.1208227179417793</v>
      </c>
      <c r="Q55" s="16">
        <v>0.11847119539126248</v>
      </c>
      <c r="R55" s="16">
        <v>5.586096112089777</v>
      </c>
      <c r="S55" s="16">
        <v>6.7622493234851744</v>
      </c>
      <c r="T55" s="22" t="s">
        <v>119</v>
      </c>
      <c r="U55" s="10">
        <v>2</v>
      </c>
      <c r="V55" s="22" t="s">
        <v>142</v>
      </c>
      <c r="W55" s="10">
        <v>2</v>
      </c>
      <c r="X55" s="22" t="s">
        <v>33</v>
      </c>
      <c r="Y55" s="10">
        <v>3</v>
      </c>
      <c r="Z55" s="22" t="s">
        <v>33</v>
      </c>
      <c r="AA55" s="15">
        <v>3</v>
      </c>
      <c r="AB55" s="11">
        <v>97.81</v>
      </c>
      <c r="AC55" s="10">
        <v>1.8400000000000034</v>
      </c>
      <c r="AD55" s="21">
        <v>0.35</v>
      </c>
      <c r="AE55" s="12">
        <v>202.3446327683593</v>
      </c>
      <c r="AF55" s="10">
        <v>211.00693393108475</v>
      </c>
      <c r="AG55" s="10">
        <v>106.04113589708896</v>
      </c>
      <c r="AH55" s="10">
        <v>77.69180610562077</v>
      </c>
      <c r="AI55" s="10">
        <v>1.7901589588402136</v>
      </c>
      <c r="AJ55" s="10"/>
      <c r="AK55" s="10"/>
      <c r="AL55" s="10"/>
      <c r="AM55" s="10"/>
      <c r="AN55" s="10">
        <v>2.023446327683593</v>
      </c>
      <c r="AO55" s="10">
        <v>0.65097297086515016</v>
      </c>
      <c r="AP55" s="10">
        <v>1</v>
      </c>
      <c r="AQ55" s="10">
        <v>79.625</v>
      </c>
      <c r="AR55" s="10"/>
      <c r="AS55" s="10"/>
      <c r="AT55" s="10">
        <v>4.3823222186871362</v>
      </c>
      <c r="AU55" s="10">
        <v>1</v>
      </c>
      <c r="AV55" s="16"/>
      <c r="AW55" s="21">
        <v>31.651040089662711</v>
      </c>
      <c r="AX55" s="1" t="s">
        <v>120</v>
      </c>
      <c r="AY55" s="25">
        <v>6.0897637795275603</v>
      </c>
      <c r="AZ55" s="19">
        <v>100</v>
      </c>
      <c r="BA55" s="19">
        <v>0</v>
      </c>
      <c r="BB55" s="19">
        <v>0</v>
      </c>
      <c r="BC55" s="19">
        <v>100</v>
      </c>
      <c r="BD55" s="19">
        <v>0</v>
      </c>
      <c r="BE55" s="19">
        <v>0</v>
      </c>
      <c r="BF55" s="26">
        <v>97.81</v>
      </c>
      <c r="BG55" s="26">
        <v>1.8400000000000034</v>
      </c>
      <c r="BH55" s="26">
        <v>0.35</v>
      </c>
      <c r="BI55" s="23"/>
      <c r="BJ55" s="27">
        <f t="shared" ca="1" si="2"/>
        <v>1</v>
      </c>
      <c r="BK55" s="26">
        <f t="shared" ca="1" si="3"/>
        <v>15.274567321281198</v>
      </c>
      <c r="BL55" s="25">
        <f t="shared" si="4"/>
        <v>6.6053695172130267</v>
      </c>
      <c r="BM55" s="25">
        <f t="shared" ca="1" si="6"/>
        <v>3.0638404600042333</v>
      </c>
      <c r="BN55" s="24">
        <f t="shared" si="5"/>
        <v>3.7297209558304667</v>
      </c>
      <c r="BO55" s="23"/>
      <c r="BP55" s="2"/>
      <c r="BR55" s="6"/>
      <c r="CL55" s="5"/>
      <c r="CP55" s="6"/>
      <c r="DJ55" s="5"/>
    </row>
    <row r="56" spans="1:114" x14ac:dyDescent="0.2">
      <c r="A56">
        <v>2.15</v>
      </c>
      <c r="B56">
        <v>2.1</v>
      </c>
      <c r="C56">
        <v>1.25332</v>
      </c>
      <c r="D56">
        <v>-0.27560000000000001</v>
      </c>
      <c r="E56">
        <v>4.4019999999999997E-2</v>
      </c>
      <c r="F56">
        <v>1.7295</v>
      </c>
      <c r="G56">
        <v>1.8026500000000001</v>
      </c>
      <c r="H56" s="23"/>
      <c r="I56" s="17">
        <f t="shared" si="0"/>
        <v>7.0538057742782145</v>
      </c>
      <c r="J56" s="16">
        <f t="shared" si="1"/>
        <v>-6.2538057742782147</v>
      </c>
      <c r="K56" s="10">
        <v>95</v>
      </c>
      <c r="L56" s="16">
        <v>670.11154855643008</v>
      </c>
      <c r="M56" s="16">
        <v>240.19028871391089</v>
      </c>
      <c r="N56" s="16">
        <v>3.0566491688538928</v>
      </c>
      <c r="O56" s="16">
        <v>1.8295668549905642</v>
      </c>
      <c r="P56" s="16">
        <v>1.9207550043789612</v>
      </c>
      <c r="Q56" s="16">
        <v>0.10387373979836763</v>
      </c>
      <c r="R56" s="16">
        <v>5.4079640329742729</v>
      </c>
      <c r="S56" s="16">
        <v>6.3325103741942401</v>
      </c>
      <c r="T56" s="22" t="s">
        <v>119</v>
      </c>
      <c r="U56" s="10">
        <v>2</v>
      </c>
      <c r="V56" s="22" t="s">
        <v>142</v>
      </c>
      <c r="W56" s="10">
        <v>2</v>
      </c>
      <c r="X56" s="22" t="s">
        <v>33</v>
      </c>
      <c r="Y56" s="10">
        <v>3</v>
      </c>
      <c r="Z56" s="22" t="s">
        <v>33</v>
      </c>
      <c r="AA56" s="15">
        <v>3</v>
      </c>
      <c r="AB56" s="11">
        <v>97.81</v>
      </c>
      <c r="AC56" s="10">
        <v>1.8400000000000034</v>
      </c>
      <c r="AD56" s="21">
        <v>0.35</v>
      </c>
      <c r="AE56" s="12">
        <v>182.95668549905642</v>
      </c>
      <c r="AF56" s="10">
        <v>186.55285060008774</v>
      </c>
      <c r="AG56" s="10">
        <v>96.037750218948048</v>
      </c>
      <c r="AH56" s="10">
        <v>67.389144795572861</v>
      </c>
      <c r="AI56" s="10">
        <v>1.8491247240230255</v>
      </c>
      <c r="AJ56" s="10"/>
      <c r="AK56" s="10"/>
      <c r="AL56" s="10"/>
      <c r="AM56" s="10"/>
      <c r="AN56" s="10">
        <v>1.8295668549905642</v>
      </c>
      <c r="AO56" s="10">
        <v>0.60337629487737376</v>
      </c>
      <c r="AP56" s="10">
        <v>1</v>
      </c>
      <c r="AQ56" s="10">
        <v>79.625</v>
      </c>
      <c r="AR56" s="10"/>
      <c r="AS56" s="10"/>
      <c r="AT56" s="10">
        <v>3.7566834717531945</v>
      </c>
      <c r="AU56" s="10">
        <v>1</v>
      </c>
      <c r="AV56" s="16"/>
      <c r="AW56" s="21">
        <v>27.982927590013162</v>
      </c>
      <c r="AX56" s="1" t="s">
        <v>120</v>
      </c>
      <c r="AY56" s="25">
        <v>6.2538057742782103</v>
      </c>
      <c r="AZ56" s="19">
        <v>100</v>
      </c>
      <c r="BA56" s="19">
        <v>0</v>
      </c>
      <c r="BB56" s="19">
        <v>0</v>
      </c>
      <c r="BC56" s="19">
        <v>100</v>
      </c>
      <c r="BD56" s="19">
        <v>0</v>
      </c>
      <c r="BE56" s="19">
        <v>0</v>
      </c>
      <c r="BF56" s="26">
        <v>97.81</v>
      </c>
      <c r="BG56" s="26">
        <v>1.8400000000000034</v>
      </c>
      <c r="BH56" s="26">
        <v>0.35</v>
      </c>
      <c r="BI56" s="23"/>
      <c r="BJ56" s="27">
        <f t="shared" ca="1" si="2"/>
        <v>1</v>
      </c>
      <c r="BK56" s="26">
        <f t="shared" ca="1" si="3"/>
        <v>13.203691444739988</v>
      </c>
      <c r="BL56" s="25">
        <f t="shared" si="4"/>
        <v>6.5506583989302998</v>
      </c>
      <c r="BM56" s="25">
        <f t="shared" ca="1" si="6"/>
        <v>3.1089690683187499</v>
      </c>
      <c r="BN56" s="24">
        <f t="shared" si="5"/>
        <v>3.7590182164671422</v>
      </c>
      <c r="BO56" s="23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2.1</v>
      </c>
      <c r="C57">
        <v>1.25257</v>
      </c>
      <c r="D57">
        <v>-0.27759</v>
      </c>
      <c r="E57">
        <v>4.8590000000000001E-2</v>
      </c>
      <c r="F57">
        <v>1.7228300000000001</v>
      </c>
      <c r="G57">
        <v>1.7904500000000001</v>
      </c>
      <c r="H57" s="23"/>
      <c r="I57" s="17">
        <f t="shared" si="0"/>
        <v>7.2178477690288716</v>
      </c>
      <c r="J57" s="16">
        <f t="shared" si="1"/>
        <v>-6.4178477690288718</v>
      </c>
      <c r="K57" s="10">
        <v>95</v>
      </c>
      <c r="L57" s="16">
        <v>685.69553805774251</v>
      </c>
      <c r="M57" s="16">
        <v>245.53805774278231</v>
      </c>
      <c r="N57" s="16">
        <v>3.1277340332458445</v>
      </c>
      <c r="O57" s="16">
        <v>1.6247645951035508</v>
      </c>
      <c r="P57" s="16">
        <v>1.7361529307597605</v>
      </c>
      <c r="Q57" s="16">
        <v>9.1406385021603406E-2</v>
      </c>
      <c r="R57" s="16">
        <v>5.2648809561726173</v>
      </c>
      <c r="S57" s="16">
        <v>7.7353010872367847</v>
      </c>
      <c r="T57" s="22" t="s">
        <v>119</v>
      </c>
      <c r="U57" s="10">
        <v>2</v>
      </c>
      <c r="V57" s="22" t="s">
        <v>142</v>
      </c>
      <c r="W57" s="10">
        <v>2</v>
      </c>
      <c r="X57" s="22" t="s">
        <v>33</v>
      </c>
      <c r="Y57" s="10">
        <v>3</v>
      </c>
      <c r="Z57" s="22" t="s">
        <v>33</v>
      </c>
      <c r="AA57" s="15">
        <v>3</v>
      </c>
      <c r="AB57" s="11">
        <v>97.81</v>
      </c>
      <c r="AC57" s="10">
        <v>1.8400000000000034</v>
      </c>
      <c r="AD57" s="21">
        <v>0.35</v>
      </c>
      <c r="AE57" s="12">
        <v>162.47645951035508</v>
      </c>
      <c r="AF57" s="10">
        <v>163.91825432128107</v>
      </c>
      <c r="AG57" s="10">
        <v>86.807646537988035</v>
      </c>
      <c r="AH57" s="10">
        <v>94.784236539242201</v>
      </c>
      <c r="AI57" s="10">
        <v>1.8993781783946824</v>
      </c>
      <c r="AJ57" s="10"/>
      <c r="AK57" s="10"/>
      <c r="AL57" s="10"/>
      <c r="AM57" s="10"/>
      <c r="AN57" s="10">
        <v>1.6247645951035508</v>
      </c>
      <c r="AO57" s="10">
        <v>0.55994235655121838</v>
      </c>
      <c r="AP57" s="10">
        <v>1</v>
      </c>
      <c r="AQ57" s="10">
        <v>79.625</v>
      </c>
      <c r="AR57" s="10"/>
      <c r="AS57" s="10"/>
      <c r="AT57" s="10">
        <v>3.2013847688665225</v>
      </c>
      <c r="AU57" s="10">
        <v>1</v>
      </c>
      <c r="AV57" s="16"/>
      <c r="AW57" s="21">
        <v>24.587738148192162</v>
      </c>
      <c r="AX57" s="1" t="s">
        <v>120</v>
      </c>
      <c r="AY57" s="25">
        <v>6.41784776902887</v>
      </c>
      <c r="AZ57" s="19">
        <v>100</v>
      </c>
      <c r="BA57" s="19">
        <v>0</v>
      </c>
      <c r="BB57" s="19">
        <v>0</v>
      </c>
      <c r="BC57" s="19">
        <v>100</v>
      </c>
      <c r="BD57" s="19">
        <v>0</v>
      </c>
      <c r="BE57" s="19">
        <v>0</v>
      </c>
      <c r="BF57" s="26">
        <v>97.81</v>
      </c>
      <c r="BG57" s="26">
        <v>1.8400000000000034</v>
      </c>
      <c r="BH57" s="26">
        <v>0.35</v>
      </c>
      <c r="BI57" s="23"/>
      <c r="BJ57" s="27">
        <f t="shared" ca="1" si="2"/>
        <v>1</v>
      </c>
      <c r="BK57" s="26">
        <f t="shared" ca="1" si="3"/>
        <v>11.348995545044756</v>
      </c>
      <c r="BL57" s="25">
        <f t="shared" si="4"/>
        <v>6.560399511335345</v>
      </c>
      <c r="BM57" s="25">
        <f t="shared" ca="1" si="6"/>
        <v>3.1593536732986713</v>
      </c>
      <c r="BN57" s="24">
        <f t="shared" si="5"/>
        <v>3.7906052930314944</v>
      </c>
      <c r="BO57" s="23"/>
      <c r="BP57" s="2"/>
      <c r="BR57" s="6"/>
      <c r="CL57" s="5"/>
      <c r="CP57" s="6"/>
      <c r="DJ57" s="5"/>
    </row>
    <row r="58" spans="1:114" x14ac:dyDescent="0.2">
      <c r="A58">
        <v>2.25</v>
      </c>
      <c r="B58">
        <v>2.1</v>
      </c>
      <c r="C58">
        <v>1.2528999999999999</v>
      </c>
      <c r="D58">
        <v>-0.27740999999999999</v>
      </c>
      <c r="E58">
        <v>4.7960000000000003E-2</v>
      </c>
      <c r="F58">
        <v>1.72828</v>
      </c>
      <c r="G58">
        <v>1.794</v>
      </c>
      <c r="H58" s="23"/>
      <c r="I58" s="17">
        <f t="shared" si="0"/>
        <v>7.3818897637795269</v>
      </c>
      <c r="J58" s="16">
        <f t="shared" si="1"/>
        <v>-6.5818897637795271</v>
      </c>
      <c r="K58" s="10">
        <v>95</v>
      </c>
      <c r="L58" s="16">
        <v>701.27952755905471</v>
      </c>
      <c r="M58" s="16">
        <v>250.88582677165368</v>
      </c>
      <c r="N58" s="16">
        <v>3.1988188976377949</v>
      </c>
      <c r="O58" s="16">
        <v>1.7148775894538173</v>
      </c>
      <c r="P58" s="16">
        <v>1.8234812167186218</v>
      </c>
      <c r="Q58" s="16">
        <v>9.2534085453672602E-2</v>
      </c>
      <c r="R58" s="16">
        <v>5.0745839663864967</v>
      </c>
      <c r="S58" s="16">
        <v>7.5419185600558665</v>
      </c>
      <c r="T58" s="22" t="s">
        <v>119</v>
      </c>
      <c r="U58" s="10">
        <v>2</v>
      </c>
      <c r="V58" s="22" t="s">
        <v>142</v>
      </c>
      <c r="W58" s="10">
        <v>2</v>
      </c>
      <c r="X58" s="22" t="s">
        <v>33</v>
      </c>
      <c r="Y58" s="10">
        <v>3</v>
      </c>
      <c r="Z58" s="22" t="s">
        <v>33</v>
      </c>
      <c r="AA58" s="15">
        <v>3</v>
      </c>
      <c r="AB58" s="11">
        <v>97.81</v>
      </c>
      <c r="AC58" s="10">
        <v>1.8400000000000034</v>
      </c>
      <c r="AD58" s="21">
        <v>0.35</v>
      </c>
      <c r="AE58" s="12">
        <v>171.48775894538173</v>
      </c>
      <c r="AF58" s="10">
        <v>173.27546505165816</v>
      </c>
      <c r="AG58" s="10">
        <v>91.174060835931101</v>
      </c>
      <c r="AH58" s="10">
        <v>89.343764484028895</v>
      </c>
      <c r="AI58" s="10">
        <v>1.9706048941625429</v>
      </c>
      <c r="AJ58" s="10"/>
      <c r="AK58" s="10"/>
      <c r="AL58" s="10"/>
      <c r="AM58" s="10"/>
      <c r="AN58" s="10">
        <v>1.7148775894538173</v>
      </c>
      <c r="AO58" s="10">
        <v>0.58054796587059432</v>
      </c>
      <c r="AP58" s="10">
        <v>1</v>
      </c>
      <c r="AQ58" s="10">
        <v>79.625</v>
      </c>
      <c r="AR58" s="10"/>
      <c r="AS58" s="10"/>
      <c r="AT58" s="10">
        <v>3.3144027884489256</v>
      </c>
      <c r="AU58" s="10">
        <v>1</v>
      </c>
      <c r="AV58" s="16"/>
      <c r="AW58" s="21">
        <v>25.991319757748723</v>
      </c>
      <c r="AX58" s="1" t="s">
        <v>120</v>
      </c>
      <c r="AY58" s="25">
        <v>6.5818897637795297</v>
      </c>
      <c r="AZ58" s="19">
        <v>100</v>
      </c>
      <c r="BA58" s="19">
        <v>0</v>
      </c>
      <c r="BB58" s="19">
        <v>0</v>
      </c>
      <c r="BC58" s="19">
        <v>100</v>
      </c>
      <c r="BD58" s="19">
        <v>0</v>
      </c>
      <c r="BE58" s="19">
        <v>0</v>
      </c>
      <c r="BF58" s="26">
        <v>97.81</v>
      </c>
      <c r="BG58" s="26">
        <v>1.8400000000000034</v>
      </c>
      <c r="BH58" s="26">
        <v>0.35</v>
      </c>
      <c r="BI58" s="23"/>
      <c r="BJ58" s="27">
        <f t="shared" ca="1" si="2"/>
        <v>1</v>
      </c>
      <c r="BK58" s="26">
        <f t="shared" ca="1" si="3"/>
        <v>11.741129197223374</v>
      </c>
      <c r="BL58" s="25">
        <f t="shared" si="4"/>
        <v>6.2826915462637452</v>
      </c>
      <c r="BM58" s="25">
        <f t="shared" ca="1" si="6"/>
        <v>3.1359695380121062</v>
      </c>
      <c r="BN58" s="24">
        <f t="shared" si="5"/>
        <v>3.7641120859554644</v>
      </c>
      <c r="BO58" s="23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2.2000000000000002</v>
      </c>
      <c r="C59">
        <v>1.25343</v>
      </c>
      <c r="D59">
        <v>-0.27204</v>
      </c>
      <c r="E59">
        <v>4.6980000000000001E-2</v>
      </c>
      <c r="F59">
        <v>1.7298800000000001</v>
      </c>
      <c r="G59">
        <v>1.7994000000000001</v>
      </c>
      <c r="H59" s="23"/>
      <c r="I59" s="17">
        <f t="shared" si="0"/>
        <v>7.5459317585301831</v>
      </c>
      <c r="J59" s="16">
        <f t="shared" si="1"/>
        <v>-6.7459317585301832</v>
      </c>
      <c r="K59" s="10">
        <v>95</v>
      </c>
      <c r="L59" s="16">
        <v>716.86351706036703</v>
      </c>
      <c r="M59" s="16">
        <v>256.23359580052505</v>
      </c>
      <c r="N59" s="16">
        <v>3.2699037620297462</v>
      </c>
      <c r="O59" s="16">
        <v>1.8596045197740065</v>
      </c>
      <c r="P59" s="16">
        <v>1.9638763784299584</v>
      </c>
      <c r="Q59" s="16">
        <v>0.12617714834373495</v>
      </c>
      <c r="R59" s="16">
        <v>6.4249027957965765</v>
      </c>
      <c r="S59" s="16">
        <v>7.2411012955522125</v>
      </c>
      <c r="T59" s="22" t="s">
        <v>119</v>
      </c>
      <c r="U59" s="10">
        <v>2</v>
      </c>
      <c r="V59" s="22" t="s">
        <v>142</v>
      </c>
      <c r="W59" s="10">
        <v>2</v>
      </c>
      <c r="X59" s="22" t="s">
        <v>33</v>
      </c>
      <c r="Y59" s="10">
        <v>3</v>
      </c>
      <c r="Z59" s="22" t="s">
        <v>124</v>
      </c>
      <c r="AA59" s="15">
        <v>2</v>
      </c>
      <c r="AB59" s="11">
        <v>97.81</v>
      </c>
      <c r="AC59" s="10">
        <v>1.8400000000000034</v>
      </c>
      <c r="AD59" s="21">
        <v>0.35</v>
      </c>
      <c r="AE59" s="12">
        <v>185.96045197740065</v>
      </c>
      <c r="AF59" s="10">
        <v>188.87583763526763</v>
      </c>
      <c r="AG59" s="10">
        <v>98.193818921497922</v>
      </c>
      <c r="AH59" s="10">
        <v>81.693206403890727</v>
      </c>
      <c r="AI59" s="10">
        <v>1.5564437809926701</v>
      </c>
      <c r="AJ59" s="10"/>
      <c r="AK59" s="10"/>
      <c r="AL59" s="10"/>
      <c r="AM59" s="10"/>
      <c r="AN59" s="10">
        <v>1.8596045197740065</v>
      </c>
      <c r="AO59" s="10">
        <v>0.64205208842815242</v>
      </c>
      <c r="AP59" s="10">
        <v>1</v>
      </c>
      <c r="AQ59" s="10">
        <v>79.625</v>
      </c>
      <c r="AR59" s="10"/>
      <c r="AS59" s="10"/>
      <c r="AT59" s="10">
        <v>3.5456347784329951</v>
      </c>
      <c r="AU59" s="10">
        <v>1</v>
      </c>
      <c r="AV59" s="16"/>
      <c r="AW59" s="21">
        <v>28.331375645290144</v>
      </c>
      <c r="AX59" s="1" t="s">
        <v>120</v>
      </c>
      <c r="AY59" s="25">
        <v>6.7459317585301797</v>
      </c>
      <c r="AZ59" s="19">
        <v>100</v>
      </c>
      <c r="BA59" s="19">
        <v>0</v>
      </c>
      <c r="BB59" s="19">
        <v>0</v>
      </c>
      <c r="BC59" s="19">
        <v>100</v>
      </c>
      <c r="BD59" s="19">
        <v>0</v>
      </c>
      <c r="BE59" s="19">
        <v>0</v>
      </c>
      <c r="BF59" s="26">
        <v>97.81</v>
      </c>
      <c r="BG59" s="26">
        <v>1.8400000000000034</v>
      </c>
      <c r="BH59" s="26">
        <v>0.35</v>
      </c>
      <c r="BI59" s="23"/>
      <c r="BJ59" s="27">
        <f t="shared" ca="1" si="2"/>
        <v>1</v>
      </c>
      <c r="BK59" s="26">
        <f t="shared" ca="1" si="3"/>
        <v>12.53110166825739</v>
      </c>
      <c r="BL59" s="25">
        <f t="shared" si="4"/>
        <v>7.8593273651265507</v>
      </c>
      <c r="BM59" s="25">
        <f t="shared" ca="1" si="6"/>
        <v>3.178252709009814</v>
      </c>
      <c r="BN59" s="24">
        <f t="shared" si="5"/>
        <v>3.7902868750525265</v>
      </c>
      <c r="BO59" s="23"/>
      <c r="BP59" s="2"/>
      <c r="BR59" s="6"/>
      <c r="CL59" s="5"/>
      <c r="CP59" s="6"/>
      <c r="DJ59" s="5"/>
    </row>
    <row r="60" spans="1:114" x14ac:dyDescent="0.2">
      <c r="A60">
        <v>2.35</v>
      </c>
      <c r="B60">
        <v>2.1</v>
      </c>
      <c r="C60">
        <v>1.2566299999999999</v>
      </c>
      <c r="D60">
        <v>-0.27217000000000002</v>
      </c>
      <c r="E60">
        <v>4.938E-2</v>
      </c>
      <c r="F60">
        <v>1.7293000000000001</v>
      </c>
      <c r="G60">
        <v>1.8067</v>
      </c>
      <c r="H60" s="23"/>
      <c r="I60" s="17">
        <f t="shared" si="0"/>
        <v>7.7099737532808401</v>
      </c>
      <c r="J60" s="16">
        <f t="shared" si="1"/>
        <v>-6.9099737532808403</v>
      </c>
      <c r="K60" s="10">
        <v>95</v>
      </c>
      <c r="L60" s="16">
        <v>732.44750656167946</v>
      </c>
      <c r="M60" s="16">
        <v>261.58136482939648</v>
      </c>
      <c r="N60" s="16">
        <v>3.340988626421697</v>
      </c>
      <c r="O60" s="16">
        <v>2.7334274952918616</v>
      </c>
      <c r="P60" s="16">
        <v>2.8483077668674524</v>
      </c>
      <c r="Q60" s="16">
        <v>0.1253626980316849</v>
      </c>
      <c r="R60" s="16">
        <v>4.4013045040268892</v>
      </c>
      <c r="S60" s="16">
        <v>7.9777966371938103</v>
      </c>
      <c r="T60" s="22" t="s">
        <v>33</v>
      </c>
      <c r="U60" s="10">
        <v>3</v>
      </c>
      <c r="V60" s="22" t="s">
        <v>33</v>
      </c>
      <c r="W60" s="10">
        <v>3</v>
      </c>
      <c r="X60" s="22" t="s">
        <v>143</v>
      </c>
      <c r="Y60" s="10">
        <v>4</v>
      </c>
      <c r="Z60" s="22" t="s">
        <v>33</v>
      </c>
      <c r="AA60" s="15">
        <v>3</v>
      </c>
      <c r="AB60" s="11">
        <v>97.81</v>
      </c>
      <c r="AC60" s="10">
        <v>1.8400000000000034</v>
      </c>
      <c r="AD60" s="21">
        <v>0.35</v>
      </c>
      <c r="AE60" s="12">
        <v>273.34274952918616</v>
      </c>
      <c r="AF60" s="10">
        <v>292.00988395136619</v>
      </c>
      <c r="AG60" s="10">
        <v>142.41538834337263</v>
      </c>
      <c r="AH60" s="10">
        <v>95.385764793026325</v>
      </c>
      <c r="AI60" s="10">
        <v>2.2720536583757593</v>
      </c>
      <c r="AJ60" s="10"/>
      <c r="AK60" s="10"/>
      <c r="AL60" s="10"/>
      <c r="AM60" s="10"/>
      <c r="AN60" s="10">
        <v>2.7334274952918616</v>
      </c>
      <c r="AO60" s="10">
        <v>0.80960066756614613</v>
      </c>
      <c r="AP60" s="10">
        <v>1</v>
      </c>
      <c r="AQ60" s="10">
        <v>111.47500000000001</v>
      </c>
      <c r="AR60" s="10"/>
      <c r="AS60" s="10"/>
      <c r="AT60" s="10">
        <v>5.4773333998644542</v>
      </c>
      <c r="AU60" s="10">
        <v>1</v>
      </c>
      <c r="AV60" s="16"/>
      <c r="AW60" s="21">
        <v>43.801482592704929</v>
      </c>
      <c r="AX60" s="1" t="s">
        <v>120</v>
      </c>
      <c r="AY60" s="25">
        <v>6.9099737532808403</v>
      </c>
      <c r="AZ60" s="19">
        <v>100</v>
      </c>
      <c r="BA60" s="19">
        <v>0</v>
      </c>
      <c r="BB60" s="19">
        <v>0</v>
      </c>
      <c r="BC60" s="19">
        <v>100</v>
      </c>
      <c r="BD60" s="19">
        <v>0</v>
      </c>
      <c r="BE60" s="19">
        <v>0</v>
      </c>
      <c r="BF60" s="26">
        <v>97.81</v>
      </c>
      <c r="BG60" s="26">
        <v>1.8400000000000034</v>
      </c>
      <c r="BH60" s="26">
        <v>0.35</v>
      </c>
      <c r="BI60" s="23"/>
      <c r="BJ60" s="27">
        <f t="shared" ca="1" si="2"/>
        <v>0.97396896009987777</v>
      </c>
      <c r="BK60" s="26">
        <f t="shared" ca="1" si="3"/>
        <v>17.971507532234906</v>
      </c>
      <c r="BL60" s="25">
        <f t="shared" si="4"/>
        <v>5.0507032536153256</v>
      </c>
      <c r="BM60" s="25">
        <f t="shared" ca="1" si="6"/>
        <v>2.9338282408703868</v>
      </c>
      <c r="BN60" s="24">
        <f t="shared" si="5"/>
        <v>3.5663577267048461</v>
      </c>
      <c r="BO60" s="23"/>
      <c r="BP60" s="2"/>
      <c r="BR60" s="6"/>
      <c r="CL60" s="5"/>
      <c r="CP60" s="6"/>
      <c r="DJ60" s="5"/>
    </row>
    <row r="61" spans="1:114" x14ac:dyDescent="0.2">
      <c r="A61">
        <v>2.4</v>
      </c>
      <c r="B61">
        <v>2.2000000000000002</v>
      </c>
      <c r="C61">
        <v>1.25299</v>
      </c>
      <c r="D61">
        <v>-0.27155000000000001</v>
      </c>
      <c r="E61">
        <v>5.0970000000000001E-2</v>
      </c>
      <c r="F61">
        <v>1.7265299999999999</v>
      </c>
      <c r="G61">
        <v>1.7976300000000001</v>
      </c>
      <c r="H61" s="23"/>
      <c r="I61" s="17">
        <f t="shared" si="0"/>
        <v>7.8740157480314954</v>
      </c>
      <c r="J61" s="16">
        <f t="shared" si="1"/>
        <v>-7.0740157480314956</v>
      </c>
      <c r="K61" s="10">
        <v>95</v>
      </c>
      <c r="L61" s="16">
        <v>748.03149606299166</v>
      </c>
      <c r="M61" s="16">
        <v>266.92913385826785</v>
      </c>
      <c r="N61" s="16">
        <v>3.4120734908136479</v>
      </c>
      <c r="O61" s="16">
        <v>1.7394538606402978</v>
      </c>
      <c r="P61" s="16">
        <v>1.8613622057751495</v>
      </c>
      <c r="Q61" s="16">
        <v>0.12924699951992305</v>
      </c>
      <c r="R61" s="16">
        <v>6.9436780825846398</v>
      </c>
      <c r="S61" s="16">
        <v>8.465857301031372</v>
      </c>
      <c r="T61" s="22" t="s">
        <v>119</v>
      </c>
      <c r="U61" s="10">
        <v>2</v>
      </c>
      <c r="V61" s="22" t="s">
        <v>142</v>
      </c>
      <c r="W61" s="10">
        <v>2</v>
      </c>
      <c r="X61" s="22" t="s">
        <v>33</v>
      </c>
      <c r="Y61" s="10">
        <v>3</v>
      </c>
      <c r="Z61" s="22" t="s">
        <v>124</v>
      </c>
      <c r="AA61" s="15">
        <v>2</v>
      </c>
      <c r="AB61" s="11">
        <v>97.81</v>
      </c>
      <c r="AC61" s="10">
        <v>1.8400000000000034</v>
      </c>
      <c r="AD61" s="21">
        <v>0.35</v>
      </c>
      <c r="AE61" s="12">
        <v>173.94538606402978</v>
      </c>
      <c r="AF61" s="10">
        <v>174.9819362051357</v>
      </c>
      <c r="AG61" s="10">
        <v>93.068110288757481</v>
      </c>
      <c r="AH61" s="10">
        <v>103.96355266733603</v>
      </c>
      <c r="AI61" s="10">
        <v>1.4401589303341822</v>
      </c>
      <c r="AJ61" s="10"/>
      <c r="AK61" s="10"/>
      <c r="AL61" s="10"/>
      <c r="AM61" s="10"/>
      <c r="AN61" s="10">
        <v>1.7394538606402978</v>
      </c>
      <c r="AO61" s="10">
        <v>0.63232237458804086</v>
      </c>
      <c r="AP61" s="10">
        <v>1</v>
      </c>
      <c r="AQ61" s="10">
        <v>79.625</v>
      </c>
      <c r="AR61" s="10"/>
      <c r="AS61" s="10"/>
      <c r="AT61" s="10">
        <v>3.1292775020078372</v>
      </c>
      <c r="AU61" s="10">
        <v>1</v>
      </c>
      <c r="AV61" s="16"/>
      <c r="AW61" s="21">
        <v>26.247290430770352</v>
      </c>
      <c r="AX61" s="1" t="s">
        <v>120</v>
      </c>
      <c r="AY61" s="25">
        <v>7.0740157480315</v>
      </c>
      <c r="AZ61" s="19">
        <v>100</v>
      </c>
      <c r="BA61" s="19">
        <v>0</v>
      </c>
      <c r="BB61" s="19">
        <v>0</v>
      </c>
      <c r="BC61" s="19">
        <v>100</v>
      </c>
      <c r="BD61" s="19">
        <v>0</v>
      </c>
      <c r="BE61" s="19">
        <v>0</v>
      </c>
      <c r="BF61" s="26">
        <v>97.81</v>
      </c>
      <c r="BG61" s="26">
        <v>1.8400000000000034</v>
      </c>
      <c r="BH61" s="26">
        <v>0.35</v>
      </c>
      <c r="BI61" s="23"/>
      <c r="BJ61" s="27">
        <f t="shared" ca="1" si="2"/>
        <v>1</v>
      </c>
      <c r="BK61" s="26">
        <f t="shared" ca="1" si="3"/>
        <v>11.144129801383125</v>
      </c>
      <c r="BL61" s="25">
        <f t="shared" si="4"/>
        <v>8.6897708900987585</v>
      </c>
      <c r="BM61" s="25">
        <f t="shared" ca="1" si="6"/>
        <v>3.2453077287489331</v>
      </c>
      <c r="BN61" s="24">
        <f t="shared" si="5"/>
        <v>3.8280334893320624</v>
      </c>
      <c r="BO61" s="23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2.2000000000000002</v>
      </c>
      <c r="C62">
        <v>1.25343</v>
      </c>
      <c r="D62">
        <v>-0.27421000000000001</v>
      </c>
      <c r="E62">
        <v>4.4069999999999998E-2</v>
      </c>
      <c r="F62">
        <v>1.72143</v>
      </c>
      <c r="G62">
        <v>1.7945500000000001</v>
      </c>
      <c r="H62" s="23"/>
      <c r="I62" s="17">
        <f t="shared" si="0"/>
        <v>8.0380577427821525</v>
      </c>
      <c r="J62" s="16">
        <f t="shared" si="1"/>
        <v>-7.2380577427821526</v>
      </c>
      <c r="K62" s="10">
        <v>95</v>
      </c>
      <c r="L62" s="16">
        <v>763.61548556430409</v>
      </c>
      <c r="M62" s="16">
        <v>272.27690288713927</v>
      </c>
      <c r="N62" s="16">
        <v>3.4831583552055991</v>
      </c>
      <c r="O62" s="16">
        <v>1.8596045197740065</v>
      </c>
      <c r="P62" s="16">
        <v>1.9510136777648961</v>
      </c>
      <c r="Q62" s="16">
        <v>0.1125820931349015</v>
      </c>
      <c r="R62" s="16">
        <v>5.7704409978241085</v>
      </c>
      <c r="S62" s="16">
        <v>6.3478581938117733</v>
      </c>
      <c r="T62" s="22" t="s">
        <v>119</v>
      </c>
      <c r="U62" s="10">
        <v>2</v>
      </c>
      <c r="V62" s="22" t="s">
        <v>142</v>
      </c>
      <c r="W62" s="10">
        <v>2</v>
      </c>
      <c r="X62" s="22" t="s">
        <v>33</v>
      </c>
      <c r="Y62" s="10">
        <v>3</v>
      </c>
      <c r="Z62" s="22" t="s">
        <v>33</v>
      </c>
      <c r="AA62" s="15">
        <v>3</v>
      </c>
      <c r="AB62" s="11">
        <v>97.81</v>
      </c>
      <c r="AC62" s="10">
        <v>1.8400000000000034</v>
      </c>
      <c r="AD62" s="21">
        <v>0.35</v>
      </c>
      <c r="AE62" s="12">
        <v>185.96045197740065</v>
      </c>
      <c r="AF62" s="10">
        <v>184.61246293914633</v>
      </c>
      <c r="AG62" s="10">
        <v>97.550683888244805</v>
      </c>
      <c r="AH62" s="10">
        <v>58.930968108469862</v>
      </c>
      <c r="AI62" s="10">
        <v>1.7329698031347611</v>
      </c>
      <c r="AJ62" s="10"/>
      <c r="AK62" s="10"/>
      <c r="AL62" s="10"/>
      <c r="AM62" s="10"/>
      <c r="AN62" s="10">
        <v>1.8596045197740065</v>
      </c>
      <c r="AO62" s="10">
        <v>0.637191008057158</v>
      </c>
      <c r="AP62" s="10">
        <v>1</v>
      </c>
      <c r="AQ62" s="10">
        <v>79.625</v>
      </c>
      <c r="AR62" s="10"/>
      <c r="AS62" s="10"/>
      <c r="AT62" s="10">
        <v>3.2394604453091294</v>
      </c>
      <c r="AU62" s="10">
        <v>1</v>
      </c>
      <c r="AV62" s="16"/>
      <c r="AW62" s="21">
        <v>27.691869440871951</v>
      </c>
      <c r="AX62" s="1" t="s">
        <v>120</v>
      </c>
      <c r="AY62" s="25">
        <v>7.23805774278215</v>
      </c>
      <c r="AZ62" s="19">
        <v>100</v>
      </c>
      <c r="BA62" s="19">
        <v>0</v>
      </c>
      <c r="BB62" s="19">
        <v>0</v>
      </c>
      <c r="BC62" s="19">
        <v>100</v>
      </c>
      <c r="BD62" s="19">
        <v>0</v>
      </c>
      <c r="BE62" s="19">
        <v>0</v>
      </c>
      <c r="BF62" s="26">
        <v>97.81</v>
      </c>
      <c r="BG62" s="26">
        <v>1.8400000000000034</v>
      </c>
      <c r="BH62" s="26">
        <v>0.35</v>
      </c>
      <c r="BI62" s="23"/>
      <c r="BJ62" s="27">
        <f t="shared" ca="1" si="2"/>
        <v>1</v>
      </c>
      <c r="BK62" s="26">
        <f t="shared" ca="1" si="3"/>
        <v>11.526544619417763</v>
      </c>
      <c r="BL62" s="25">
        <f t="shared" si="4"/>
        <v>7.1744626135472469</v>
      </c>
      <c r="BM62" s="25">
        <f t="shared" ca="1" si="6"/>
        <v>3.1794362062299659</v>
      </c>
      <c r="BN62" s="24">
        <f t="shared" si="5"/>
        <v>3.7679578163540106</v>
      </c>
      <c r="BO62" s="23"/>
      <c r="BP62" s="2"/>
      <c r="BR62" s="6"/>
      <c r="CL62" s="5"/>
      <c r="CP62" s="6"/>
      <c r="DJ62" s="5"/>
    </row>
    <row r="63" spans="1:114" x14ac:dyDescent="0.2">
      <c r="A63">
        <v>2.5</v>
      </c>
      <c r="B63">
        <v>2.1</v>
      </c>
      <c r="C63">
        <v>1.25379</v>
      </c>
      <c r="D63">
        <v>-0.27582000000000001</v>
      </c>
      <c r="E63">
        <v>4.3090000000000003E-2</v>
      </c>
      <c r="F63">
        <v>1.7191799999999999</v>
      </c>
      <c r="G63">
        <v>1.79403</v>
      </c>
      <c r="H63" s="23"/>
      <c r="I63" s="17">
        <f t="shared" si="0"/>
        <v>8.2020997375328086</v>
      </c>
      <c r="J63" s="16">
        <f t="shared" si="1"/>
        <v>-7.4020997375328088</v>
      </c>
      <c r="K63" s="10">
        <v>95</v>
      </c>
      <c r="L63" s="16">
        <v>779.19947506561641</v>
      </c>
      <c r="M63" s="16">
        <v>277.62467191601064</v>
      </c>
      <c r="N63" s="16">
        <v>3.5542432195975504</v>
      </c>
      <c r="O63" s="16">
        <v>1.9579096045197464</v>
      </c>
      <c r="P63" s="16">
        <v>2.0449869939017833</v>
      </c>
      <c r="Q63" s="16">
        <v>0.10249543927028314</v>
      </c>
      <c r="R63" s="16">
        <v>5.0120337965927328</v>
      </c>
      <c r="S63" s="16">
        <v>6.0470409293081229</v>
      </c>
      <c r="T63" s="22" t="s">
        <v>119</v>
      </c>
      <c r="U63" s="10">
        <v>2</v>
      </c>
      <c r="V63" s="22" t="s">
        <v>142</v>
      </c>
      <c r="W63" s="10">
        <v>2</v>
      </c>
      <c r="X63" s="22" t="s">
        <v>33</v>
      </c>
      <c r="Y63" s="10">
        <v>3</v>
      </c>
      <c r="Z63" s="22" t="s">
        <v>33</v>
      </c>
      <c r="AA63" s="15">
        <v>3</v>
      </c>
      <c r="AB63" s="11">
        <v>97.81</v>
      </c>
      <c r="AC63" s="10">
        <v>1.8400000000000034</v>
      </c>
      <c r="AD63" s="21">
        <v>0.35</v>
      </c>
      <c r="AE63" s="12">
        <v>195.79096045197463</v>
      </c>
      <c r="AF63" s="10">
        <v>194.75144192576175</v>
      </c>
      <c r="AG63" s="10">
        <v>102.24934969508917</v>
      </c>
      <c r="AH63" s="10">
        <v>51.280410028331772</v>
      </c>
      <c r="AI63" s="10">
        <v>1.9951980385284258</v>
      </c>
      <c r="AJ63" s="10"/>
      <c r="AK63" s="10"/>
      <c r="AL63" s="10"/>
      <c r="AM63" s="10"/>
      <c r="AN63" s="10">
        <v>1.9579096045197464</v>
      </c>
      <c r="AO63" s="10">
        <v>0.64796092382511683</v>
      </c>
      <c r="AP63" s="10">
        <v>1</v>
      </c>
      <c r="AQ63" s="10">
        <v>79.625</v>
      </c>
      <c r="AR63" s="10"/>
      <c r="AS63" s="10"/>
      <c r="AT63" s="10">
        <v>3.3545997458496375</v>
      </c>
      <c r="AU63" s="10">
        <v>1</v>
      </c>
      <c r="AV63" s="16"/>
      <c r="AW63" s="21">
        <v>29.212716288864264</v>
      </c>
      <c r="AX63" s="1" t="s">
        <v>120</v>
      </c>
      <c r="AY63" s="25">
        <v>7.4020997375328097</v>
      </c>
      <c r="AZ63" s="19">
        <v>100</v>
      </c>
      <c r="BA63" s="19">
        <v>0</v>
      </c>
      <c r="BB63" s="19">
        <v>0</v>
      </c>
      <c r="BC63" s="19">
        <v>100</v>
      </c>
      <c r="BD63" s="19">
        <v>0</v>
      </c>
      <c r="BE63" s="19">
        <v>0</v>
      </c>
      <c r="BF63" s="26">
        <v>97.81</v>
      </c>
      <c r="BG63" s="26">
        <v>1.8400000000000034</v>
      </c>
      <c r="BH63" s="26">
        <v>0.35</v>
      </c>
      <c r="BI63" s="23"/>
      <c r="BJ63" s="27">
        <f t="shared" ca="1" si="2"/>
        <v>1</v>
      </c>
      <c r="BK63" s="26">
        <f t="shared" ca="1" si="3"/>
        <v>11.92536127963279</v>
      </c>
      <c r="BL63" s="25">
        <f t="shared" si="4"/>
        <v>6.1916291113115571</v>
      </c>
      <c r="BM63" s="25">
        <f t="shared" ca="1" si="6"/>
        <v>3.1267135391474405</v>
      </c>
      <c r="BN63" s="24">
        <f t="shared" si="5"/>
        <v>3.7186326021278879</v>
      </c>
      <c r="BO63" s="23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2.2000000000000002</v>
      </c>
      <c r="C64">
        <v>1.2538199999999999</v>
      </c>
      <c r="D64">
        <v>-0.27572000000000002</v>
      </c>
      <c r="E64">
        <v>4.5740000000000003E-2</v>
      </c>
      <c r="F64">
        <v>1.72478</v>
      </c>
      <c r="G64">
        <v>1.79813</v>
      </c>
      <c r="H64" s="23"/>
      <c r="I64" s="17">
        <f t="shared" si="0"/>
        <v>8.366141732283463</v>
      </c>
      <c r="J64" s="16">
        <f t="shared" si="1"/>
        <v>-7.5661417322834632</v>
      </c>
      <c r="K64" s="10">
        <v>95</v>
      </c>
      <c r="L64" s="16">
        <v>794.78346456692861</v>
      </c>
      <c r="M64" s="16">
        <v>282.97244094488195</v>
      </c>
      <c r="N64" s="16">
        <v>3.6253280839895003</v>
      </c>
      <c r="O64" s="16">
        <v>1.9661016949152195</v>
      </c>
      <c r="P64" s="16">
        <v>2.0648925402293576</v>
      </c>
      <c r="Q64" s="16">
        <v>0.10312193951032148</v>
      </c>
      <c r="R64" s="16">
        <v>4.9940584074591712</v>
      </c>
      <c r="S64" s="16">
        <v>6.8604753690373874</v>
      </c>
      <c r="T64" s="22" t="s">
        <v>119</v>
      </c>
      <c r="U64" s="10">
        <v>2</v>
      </c>
      <c r="V64" s="22" t="s">
        <v>142</v>
      </c>
      <c r="W64" s="10">
        <v>2</v>
      </c>
      <c r="X64" s="22" t="s">
        <v>33</v>
      </c>
      <c r="Y64" s="10">
        <v>3</v>
      </c>
      <c r="Z64" s="22" t="s">
        <v>33</v>
      </c>
      <c r="AA64" s="15">
        <v>3</v>
      </c>
      <c r="AB64" s="11">
        <v>97.81</v>
      </c>
      <c r="AC64" s="10">
        <v>1.8400000000000034</v>
      </c>
      <c r="AD64" s="21">
        <v>0.35</v>
      </c>
      <c r="AE64" s="12">
        <v>196.61016949152196</v>
      </c>
      <c r="AF64" s="10">
        <v>196.1765656406933</v>
      </c>
      <c r="AG64" s="10">
        <v>103.24462701146788</v>
      </c>
      <c r="AH64" s="10">
        <v>66.551601292413679</v>
      </c>
      <c r="AI64" s="10">
        <v>2.0023794645781292</v>
      </c>
      <c r="AJ64" s="10"/>
      <c r="AK64" s="10"/>
      <c r="AL64" s="10"/>
      <c r="AM64" s="10"/>
      <c r="AN64" s="10">
        <v>1.9661016949152195</v>
      </c>
      <c r="AO64" s="10">
        <v>0.65550136663238279</v>
      </c>
      <c r="AP64" s="10">
        <v>1</v>
      </c>
      <c r="AQ64" s="10">
        <v>79.625</v>
      </c>
      <c r="AR64" s="10"/>
      <c r="AS64" s="10"/>
      <c r="AT64" s="10">
        <v>3.3108179195684495</v>
      </c>
      <c r="AU64" s="10">
        <v>1</v>
      </c>
      <c r="AV64" s="16"/>
      <c r="AW64" s="21">
        <v>29.426484846103996</v>
      </c>
      <c r="AX64" s="1" t="s">
        <v>120</v>
      </c>
      <c r="AY64" s="25">
        <v>7.5661417322834597</v>
      </c>
      <c r="AZ64" s="19">
        <v>100</v>
      </c>
      <c r="BA64" s="19">
        <v>0</v>
      </c>
      <c r="BB64" s="19">
        <v>0</v>
      </c>
      <c r="BC64" s="19">
        <v>100</v>
      </c>
      <c r="BD64" s="19">
        <v>0</v>
      </c>
      <c r="BE64" s="19">
        <v>0</v>
      </c>
      <c r="BF64" s="26">
        <v>97.81</v>
      </c>
      <c r="BG64" s="26">
        <v>1.8400000000000034</v>
      </c>
      <c r="BH64" s="26">
        <v>0.35</v>
      </c>
      <c r="BI64" s="23"/>
      <c r="BJ64" s="27">
        <f t="shared" ca="1" si="2"/>
        <v>1</v>
      </c>
      <c r="BK64" s="26">
        <f t="shared" ca="1" si="3"/>
        <v>11.785605710421057</v>
      </c>
      <c r="BL64" s="25">
        <f t="shared" si="4"/>
        <v>6.1842212620785455</v>
      </c>
      <c r="BM64" s="25">
        <f t="shared" ca="1" si="6"/>
        <v>3.1303003212447367</v>
      </c>
      <c r="BN64" s="24">
        <f t="shared" si="5"/>
        <v>3.7142242710649915</v>
      </c>
      <c r="BO64" s="23"/>
      <c r="BP64" s="2"/>
      <c r="BR64" s="6"/>
      <c r="CL64" s="5"/>
      <c r="CP64" s="6"/>
      <c r="DJ64" s="5"/>
    </row>
    <row r="65" spans="1:131" x14ac:dyDescent="0.2">
      <c r="A65">
        <v>2.6</v>
      </c>
      <c r="B65">
        <v>2.1</v>
      </c>
      <c r="C65">
        <v>1.2536799999999999</v>
      </c>
      <c r="D65">
        <v>-0.27431</v>
      </c>
      <c r="E65">
        <v>4.8410000000000002E-2</v>
      </c>
      <c r="F65">
        <v>1.72078</v>
      </c>
      <c r="G65">
        <v>1.8019499999999999</v>
      </c>
      <c r="H65" s="23"/>
      <c r="I65" s="17">
        <f t="shared" si="0"/>
        <v>8.530183727034121</v>
      </c>
      <c r="J65" s="16">
        <f t="shared" si="1"/>
        <v>-7.7301837270341212</v>
      </c>
      <c r="K65" s="10">
        <v>95</v>
      </c>
      <c r="L65" s="16">
        <v>810.36745406824116</v>
      </c>
      <c r="M65" s="16">
        <v>288.32020997375338</v>
      </c>
      <c r="N65" s="16">
        <v>3.6964129483814525</v>
      </c>
      <c r="O65" s="16">
        <v>1.9278719397363038</v>
      </c>
      <c r="P65" s="16">
        <v>2.0384646444235406</v>
      </c>
      <c r="Q65" s="16">
        <v>0.11195559289486313</v>
      </c>
      <c r="R65" s="16">
        <v>5.4921527925996072</v>
      </c>
      <c r="S65" s="16">
        <v>7.6800489366136659</v>
      </c>
      <c r="T65" s="22" t="s">
        <v>119</v>
      </c>
      <c r="U65" s="10">
        <v>2</v>
      </c>
      <c r="V65" s="22" t="s">
        <v>142</v>
      </c>
      <c r="W65" s="10">
        <v>2</v>
      </c>
      <c r="X65" s="22" t="s">
        <v>33</v>
      </c>
      <c r="Y65" s="10">
        <v>3</v>
      </c>
      <c r="Z65" s="22" t="s">
        <v>33</v>
      </c>
      <c r="AA65" s="15">
        <v>3</v>
      </c>
      <c r="AB65" s="11">
        <v>97.81</v>
      </c>
      <c r="AC65" s="10">
        <v>1.8400000000000034</v>
      </c>
      <c r="AD65" s="21">
        <v>0.35</v>
      </c>
      <c r="AE65" s="12">
        <v>192.78719397363039</v>
      </c>
      <c r="AF65" s="10">
        <v>192.15069616346116</v>
      </c>
      <c r="AG65" s="10">
        <v>101.92323222117702</v>
      </c>
      <c r="AH65" s="10">
        <v>81.949083186491251</v>
      </c>
      <c r="AI65" s="10">
        <v>1.8207796428159253</v>
      </c>
      <c r="AJ65" s="10"/>
      <c r="AK65" s="10"/>
      <c r="AL65" s="10"/>
      <c r="AM65" s="10"/>
      <c r="AN65" s="10">
        <v>1.9278719397363038</v>
      </c>
      <c r="AO65" s="10">
        <v>0.66272443172749451</v>
      </c>
      <c r="AP65" s="10">
        <v>1</v>
      </c>
      <c r="AQ65" s="10">
        <v>79.625</v>
      </c>
      <c r="AR65" s="10"/>
      <c r="AS65" s="10"/>
      <c r="AT65" s="10">
        <v>3.1741324711964896</v>
      </c>
      <c r="AU65" s="10">
        <v>1</v>
      </c>
      <c r="AV65" s="16"/>
      <c r="AW65" s="21">
        <v>28.822604424519174</v>
      </c>
      <c r="AX65" s="1" t="s">
        <v>120</v>
      </c>
      <c r="AY65" s="25">
        <v>7.7301837270341203</v>
      </c>
      <c r="AZ65" s="19">
        <v>100</v>
      </c>
      <c r="BA65" s="19">
        <v>0</v>
      </c>
      <c r="BB65" s="19">
        <v>0</v>
      </c>
      <c r="BC65" s="19">
        <v>100</v>
      </c>
      <c r="BD65" s="19">
        <v>0</v>
      </c>
      <c r="BE65" s="19">
        <v>0</v>
      </c>
      <c r="BF65" s="26">
        <v>97.81</v>
      </c>
      <c r="BG65" s="26">
        <v>1.8400000000000034</v>
      </c>
      <c r="BH65" s="26">
        <v>0.35</v>
      </c>
      <c r="BI65" s="23"/>
      <c r="BJ65" s="27">
        <f t="shared" ca="1" si="2"/>
        <v>1</v>
      </c>
      <c r="BK65" s="26">
        <f t="shared" ca="1" si="3"/>
        <v>11.329631852988051</v>
      </c>
      <c r="BL65" s="25">
        <f t="shared" si="4"/>
        <v>6.8546440298714266</v>
      </c>
      <c r="BM65" s="25">
        <f t="shared" ca="1" si="6"/>
        <v>3.1722369465656679</v>
      </c>
      <c r="BN65" s="24">
        <f t="shared" si="5"/>
        <v>3.7404818125508204</v>
      </c>
      <c r="BO65" s="23"/>
      <c r="BP65" s="2"/>
      <c r="BR65" s="6"/>
      <c r="CL65" s="5"/>
      <c r="CP65" s="6"/>
      <c r="DJ65" s="5"/>
    </row>
    <row r="66" spans="1:131" x14ac:dyDescent="0.2">
      <c r="A66">
        <v>2.65</v>
      </c>
      <c r="B66">
        <v>0.4</v>
      </c>
      <c r="C66">
        <v>1.25373</v>
      </c>
      <c r="D66">
        <v>-0.27187</v>
      </c>
      <c r="E66">
        <v>4.8910000000000002E-2</v>
      </c>
      <c r="F66">
        <v>1.7198500000000001</v>
      </c>
      <c r="G66">
        <v>1.80518</v>
      </c>
      <c r="H66" s="23"/>
      <c r="I66" s="17">
        <f t="shared" si="0"/>
        <v>8.6942257217847754</v>
      </c>
      <c r="J66" s="16">
        <f t="shared" si="1"/>
        <v>-7.8942257217847756</v>
      </c>
      <c r="K66" s="10">
        <v>95</v>
      </c>
      <c r="L66" s="16">
        <v>825.95144356955336</v>
      </c>
      <c r="M66" s="16">
        <v>293.66797900262469</v>
      </c>
      <c r="N66" s="16">
        <v>3.7674978127734025</v>
      </c>
      <c r="O66" s="16">
        <v>1.9415254237287998</v>
      </c>
      <c r="P66" s="16">
        <v>2.0543282144409614</v>
      </c>
      <c r="Q66" s="16">
        <v>0.12724219875180023</v>
      </c>
      <c r="R66" s="16">
        <v>6.1938592799995345</v>
      </c>
      <c r="S66" s="16">
        <v>7.8335271327889986</v>
      </c>
      <c r="T66" s="22" t="s">
        <v>119</v>
      </c>
      <c r="U66" s="10">
        <v>2</v>
      </c>
      <c r="V66" s="22" t="s">
        <v>142</v>
      </c>
      <c r="W66" s="10">
        <v>2</v>
      </c>
      <c r="X66" s="22" t="s">
        <v>33</v>
      </c>
      <c r="Y66" s="10">
        <v>3</v>
      </c>
      <c r="Z66" s="22" t="s">
        <v>124</v>
      </c>
      <c r="AA66" s="15">
        <v>2</v>
      </c>
      <c r="AB66" s="11">
        <v>97.81</v>
      </c>
      <c r="AC66" s="10">
        <v>1.8400000000000034</v>
      </c>
      <c r="AD66" s="21">
        <v>0.35</v>
      </c>
      <c r="AE66" s="12">
        <v>194.15254237287996</v>
      </c>
      <c r="AF66" s="10">
        <v>193.10029325366875</v>
      </c>
      <c r="AG66" s="10">
        <v>102.71641072204807</v>
      </c>
      <c r="AH66" s="10">
        <v>83.644031726035138</v>
      </c>
      <c r="AI66" s="10">
        <v>1.6145022913728113</v>
      </c>
      <c r="AJ66" s="10"/>
      <c r="AK66" s="10"/>
      <c r="AL66" s="10"/>
      <c r="AM66" s="10"/>
      <c r="AN66" s="10">
        <v>1.9415254237287998</v>
      </c>
      <c r="AO66" s="10">
        <v>0.68368789962341625</v>
      </c>
      <c r="AP66" s="10">
        <v>1</v>
      </c>
      <c r="AQ66" s="10">
        <v>79.625</v>
      </c>
      <c r="AR66" s="10"/>
      <c r="AS66" s="10"/>
      <c r="AT66" s="10">
        <v>3.1274250847177929</v>
      </c>
      <c r="AU66" s="10">
        <v>1</v>
      </c>
      <c r="AV66" s="16"/>
      <c r="AW66" s="21">
        <v>28.965043988050315</v>
      </c>
      <c r="AX66" s="1" t="s">
        <v>120</v>
      </c>
      <c r="AY66" s="25">
        <v>7.89422572178478</v>
      </c>
      <c r="AZ66" s="19">
        <v>100</v>
      </c>
      <c r="BA66" s="19">
        <v>0</v>
      </c>
      <c r="BB66" s="19">
        <v>0</v>
      </c>
      <c r="BC66" s="19">
        <v>100</v>
      </c>
      <c r="BD66" s="19">
        <v>0</v>
      </c>
      <c r="BE66" s="19">
        <v>0</v>
      </c>
      <c r="BF66" s="26">
        <v>97.81</v>
      </c>
      <c r="BG66" s="26">
        <v>1.8400000000000034</v>
      </c>
      <c r="BH66" s="26">
        <v>0.35</v>
      </c>
      <c r="BI66" s="23"/>
      <c r="BJ66" s="27">
        <f t="shared" ca="1" si="2"/>
        <v>1</v>
      </c>
      <c r="BK66" s="26">
        <f t="shared" ca="1" si="3"/>
        <v>11.178287113431013</v>
      </c>
      <c r="BL66" s="25">
        <f t="shared" si="4"/>
        <v>7.7522774249354223</v>
      </c>
      <c r="BM66" s="25">
        <f t="shared" ca="1" si="6"/>
        <v>3.2115352057234592</v>
      </c>
      <c r="BN66" s="24">
        <f t="shared" si="5"/>
        <v>3.7652570348049594</v>
      </c>
      <c r="BO66" s="23"/>
      <c r="BP66" s="2"/>
      <c r="BR66" s="6"/>
      <c r="CL66" s="5"/>
      <c r="CP66" s="6"/>
      <c r="DJ66" s="5"/>
    </row>
    <row r="67" spans="1:131" x14ac:dyDescent="0.2">
      <c r="A67">
        <v>2.7</v>
      </c>
      <c r="B67">
        <v>2.1</v>
      </c>
      <c r="C67">
        <v>1.25441</v>
      </c>
      <c r="D67">
        <v>-0.27015</v>
      </c>
      <c r="E67">
        <v>4.863E-2</v>
      </c>
      <c r="F67">
        <v>1.72445</v>
      </c>
      <c r="G67">
        <v>1.79348</v>
      </c>
      <c r="H67" s="23"/>
      <c r="I67" s="17">
        <f t="shared" si="0"/>
        <v>8.8582677165354333</v>
      </c>
      <c r="J67" s="16">
        <f t="shared" si="1"/>
        <v>-8.0582677165354326</v>
      </c>
      <c r="K67" s="10">
        <v>95</v>
      </c>
      <c r="L67" s="16">
        <v>841.53543307086591</v>
      </c>
      <c r="M67" s="16">
        <v>299.01574803149612</v>
      </c>
      <c r="N67" s="16">
        <v>3.8385826771653546</v>
      </c>
      <c r="O67" s="16">
        <v>2.1272128060263555</v>
      </c>
      <c r="P67" s="16">
        <v>2.2387779485645591</v>
      </c>
      <c r="Q67" s="16">
        <v>0.13801800288046082</v>
      </c>
      <c r="R67" s="16">
        <v>6.1648812902125485</v>
      </c>
      <c r="S67" s="16">
        <v>7.7475793429308109</v>
      </c>
      <c r="T67" s="22" t="s">
        <v>119</v>
      </c>
      <c r="U67" s="10">
        <v>2</v>
      </c>
      <c r="V67" s="22" t="s">
        <v>142</v>
      </c>
      <c r="W67" s="10">
        <v>2</v>
      </c>
      <c r="X67" s="22" t="s">
        <v>33</v>
      </c>
      <c r="Y67" s="10">
        <v>3</v>
      </c>
      <c r="Z67" s="22" t="s">
        <v>33</v>
      </c>
      <c r="AA67" s="15">
        <v>3</v>
      </c>
      <c r="AB67" s="11">
        <v>97.81</v>
      </c>
      <c r="AC67" s="10">
        <v>1.8400000000000034</v>
      </c>
      <c r="AD67" s="21">
        <v>0.35</v>
      </c>
      <c r="AE67" s="12">
        <v>212.72128060263555</v>
      </c>
      <c r="AF67" s="10">
        <v>213.88355670930898</v>
      </c>
      <c r="AG67" s="10">
        <v>111.93889742822796</v>
      </c>
      <c r="AH67" s="10">
        <v>80.413645695746524</v>
      </c>
      <c r="AI67" s="10">
        <v>1.6220912503013059</v>
      </c>
      <c r="AJ67" s="10"/>
      <c r="AK67" s="10"/>
      <c r="AL67" s="10"/>
      <c r="AM67" s="10"/>
      <c r="AN67" s="10">
        <v>2.1272128060263555</v>
      </c>
      <c r="AO67" s="10">
        <v>0.73161745641729858</v>
      </c>
      <c r="AP67" s="10">
        <v>1</v>
      </c>
      <c r="AQ67" s="10">
        <v>79.625</v>
      </c>
      <c r="AR67" s="10"/>
      <c r="AS67" s="10"/>
      <c r="AT67" s="10">
        <v>3.4141084924432632</v>
      </c>
      <c r="AU67" s="10">
        <v>1</v>
      </c>
      <c r="AV67" s="16"/>
      <c r="AW67" s="21">
        <v>32.082533506396345</v>
      </c>
      <c r="AX67" s="1" t="s">
        <v>120</v>
      </c>
      <c r="AY67" s="25">
        <v>8.0582677165354308</v>
      </c>
      <c r="AZ67" s="19">
        <v>100</v>
      </c>
      <c r="BA67" s="19">
        <v>0</v>
      </c>
      <c r="BB67" s="19">
        <v>0</v>
      </c>
      <c r="BC67" s="19">
        <v>100</v>
      </c>
      <c r="BD67" s="19">
        <v>0</v>
      </c>
      <c r="BE67" s="19">
        <v>0</v>
      </c>
      <c r="BF67" s="26">
        <v>97.81</v>
      </c>
      <c r="BG67" s="26">
        <v>1.8400000000000034</v>
      </c>
      <c r="BH67" s="26">
        <v>0.35</v>
      </c>
      <c r="BI67" s="23"/>
      <c r="BJ67" s="27">
        <f t="shared" ca="1" si="2"/>
        <v>1</v>
      </c>
      <c r="BK67" s="26">
        <f t="shared" ca="1" si="3"/>
        <v>12.159963105606268</v>
      </c>
      <c r="BL67" s="25">
        <f t="shared" si="4"/>
        <v>7.5917066058762224</v>
      </c>
      <c r="BM67" s="25">
        <f t="shared" ca="1" si="6"/>
        <v>3.1780455941806594</v>
      </c>
      <c r="BN67" s="24">
        <f t="shared" si="5"/>
        <v>3.732650135420684</v>
      </c>
      <c r="BO67" s="23"/>
      <c r="BP67" s="2"/>
      <c r="BR67" s="6"/>
      <c r="CL67" s="5"/>
      <c r="CP67" s="6"/>
      <c r="DJ67" s="5"/>
    </row>
    <row r="68" spans="1:131" x14ac:dyDescent="0.2">
      <c r="A68">
        <v>2.75</v>
      </c>
      <c r="B68">
        <v>2.1</v>
      </c>
      <c r="C68">
        <v>1.2538199999999999</v>
      </c>
      <c r="D68">
        <v>-0.27062999999999998</v>
      </c>
      <c r="E68">
        <v>4.2810000000000001E-2</v>
      </c>
      <c r="F68">
        <v>1.722</v>
      </c>
      <c r="G68">
        <v>1.79895</v>
      </c>
      <c r="H68" s="23"/>
      <c r="I68" s="17">
        <f t="shared" si="0"/>
        <v>9.0223097112860895</v>
      </c>
      <c r="J68" s="16">
        <f t="shared" si="1"/>
        <v>-8.2223097112860888</v>
      </c>
      <c r="K68" s="10">
        <v>95</v>
      </c>
      <c r="L68" s="16">
        <v>857.11942257217822</v>
      </c>
      <c r="M68" s="16">
        <v>304.36351706036749</v>
      </c>
      <c r="N68" s="16">
        <v>3.9096675415573054</v>
      </c>
      <c r="O68" s="16">
        <v>1.9661016949152195</v>
      </c>
      <c r="P68" s="16">
        <v>2.0519414361232986</v>
      </c>
      <c r="Q68" s="16">
        <v>0.13501080172827659</v>
      </c>
      <c r="R68" s="16">
        <v>6.5796615513233379</v>
      </c>
      <c r="S68" s="16">
        <v>5.9610931394499351</v>
      </c>
      <c r="T68" s="22" t="s">
        <v>119</v>
      </c>
      <c r="U68" s="10">
        <v>2</v>
      </c>
      <c r="V68" s="22" t="s">
        <v>142</v>
      </c>
      <c r="W68" s="10">
        <v>2</v>
      </c>
      <c r="X68" s="22" t="s">
        <v>33</v>
      </c>
      <c r="Y68" s="10">
        <v>3</v>
      </c>
      <c r="Z68" s="22" t="s">
        <v>124</v>
      </c>
      <c r="AA68" s="15">
        <v>2</v>
      </c>
      <c r="AB68" s="11">
        <v>97.81</v>
      </c>
      <c r="AC68" s="10">
        <v>1.8400000000000034</v>
      </c>
      <c r="AD68" s="21">
        <v>0.35</v>
      </c>
      <c r="AE68" s="12">
        <v>196.61016949152196</v>
      </c>
      <c r="AF68" s="10">
        <v>190.9860852749658</v>
      </c>
      <c r="AG68" s="10">
        <v>102.59707180616493</v>
      </c>
      <c r="AH68" s="10">
        <v>42.200755156648384</v>
      </c>
      <c r="AI68" s="10">
        <v>1.519835013092542</v>
      </c>
      <c r="AJ68" s="10"/>
      <c r="AK68" s="10"/>
      <c r="AL68" s="10"/>
      <c r="AM68" s="10"/>
      <c r="AN68" s="10">
        <v>1.9661016949152195</v>
      </c>
      <c r="AO68" s="10">
        <v>0.69715554866252916</v>
      </c>
      <c r="AP68" s="10">
        <v>1</v>
      </c>
      <c r="AQ68" s="10">
        <v>79.625</v>
      </c>
      <c r="AR68" s="10"/>
      <c r="AS68" s="10"/>
      <c r="AT68" s="10">
        <v>2.9735516576258729</v>
      </c>
      <c r="AU68" s="10">
        <v>1</v>
      </c>
      <c r="AV68" s="16"/>
      <c r="AW68" s="21">
        <v>28.64791279124487</v>
      </c>
      <c r="AX68" s="1" t="s">
        <v>120</v>
      </c>
      <c r="AY68" s="25">
        <v>8.2223097112860906</v>
      </c>
      <c r="AZ68" s="19">
        <v>100</v>
      </c>
      <c r="BA68" s="19">
        <v>0</v>
      </c>
      <c r="BB68" s="19">
        <v>0</v>
      </c>
      <c r="BC68" s="19">
        <v>100</v>
      </c>
      <c r="BD68" s="19">
        <v>0</v>
      </c>
      <c r="BE68" s="19">
        <v>0</v>
      </c>
      <c r="BF68" s="26">
        <v>97.81</v>
      </c>
      <c r="BG68" s="26">
        <v>1.8400000000000034</v>
      </c>
      <c r="BH68" s="26">
        <v>0.35</v>
      </c>
      <c r="BI68" s="23"/>
      <c r="BJ68" s="27">
        <f t="shared" ca="1" si="2"/>
        <v>1</v>
      </c>
      <c r="BK68" s="26">
        <f t="shared" ca="1" si="3"/>
        <v>10.667387080529945</v>
      </c>
      <c r="BL68" s="25">
        <f t="shared" si="4"/>
        <v>8.3166392514253111</v>
      </c>
      <c r="BM68" s="25">
        <f t="shared" ca="1" si="6"/>
        <v>3.2469150473941526</v>
      </c>
      <c r="BN68" s="24">
        <f t="shared" si="5"/>
        <v>3.779769800301946</v>
      </c>
      <c r="BO68" s="23"/>
      <c r="BP68" s="2"/>
      <c r="BR68" s="6"/>
      <c r="CL68" s="5"/>
      <c r="CP68" s="6"/>
      <c r="DJ68" s="5"/>
    </row>
    <row r="69" spans="1:131" x14ac:dyDescent="0.2">
      <c r="A69">
        <v>2.8</v>
      </c>
      <c r="B69">
        <v>2.1</v>
      </c>
      <c r="C69">
        <v>1.25397</v>
      </c>
      <c r="D69">
        <v>-0.27038000000000001</v>
      </c>
      <c r="E69">
        <v>4.403E-2</v>
      </c>
      <c r="F69">
        <v>1.7144299999999999</v>
      </c>
      <c r="G69">
        <v>1.7997799999999999</v>
      </c>
      <c r="H69" s="23"/>
      <c r="I69" s="17">
        <f t="shared" si="0"/>
        <v>9.1863517060367439</v>
      </c>
      <c r="J69" s="16">
        <f t="shared" si="1"/>
        <v>-8.3863517060367432</v>
      </c>
      <c r="K69" s="10">
        <v>95</v>
      </c>
      <c r="L69" s="16">
        <v>872.70341207349043</v>
      </c>
      <c r="M69" s="16">
        <v>309.7112860892388</v>
      </c>
      <c r="N69" s="16">
        <v>3.9807524059492558</v>
      </c>
      <c r="O69" s="16">
        <v>2.0070621468926468</v>
      </c>
      <c r="P69" s="16">
        <v>2.0982944980015423</v>
      </c>
      <c r="Q69" s="16">
        <v>0.13657705232837244</v>
      </c>
      <c r="R69" s="16">
        <v>6.50895536629635</v>
      </c>
      <c r="S69" s="16">
        <v>6.3355799381177471</v>
      </c>
      <c r="T69" s="22" t="s">
        <v>119</v>
      </c>
      <c r="U69" s="10">
        <v>2</v>
      </c>
      <c r="V69" s="22" t="s">
        <v>142</v>
      </c>
      <c r="W69" s="10">
        <v>2</v>
      </c>
      <c r="X69" s="22" t="s">
        <v>33</v>
      </c>
      <c r="Y69" s="10">
        <v>3</v>
      </c>
      <c r="Z69" s="22" t="s">
        <v>124</v>
      </c>
      <c r="AA69" s="15">
        <v>2</v>
      </c>
      <c r="AB69" s="11">
        <v>97.81</v>
      </c>
      <c r="AC69" s="10">
        <v>1.8400000000000034</v>
      </c>
      <c r="AD69" s="21">
        <v>0.35</v>
      </c>
      <c r="AE69" s="12">
        <v>200.70621468926467</v>
      </c>
      <c r="AF69" s="10">
        <v>195.52268140762317</v>
      </c>
      <c r="AG69" s="10">
        <v>104.91472490007712</v>
      </c>
      <c r="AH69" s="10">
        <v>48.442166376037541</v>
      </c>
      <c r="AI69" s="10">
        <v>1.5363448414134822</v>
      </c>
      <c r="AJ69" s="10"/>
      <c r="AK69" s="10"/>
      <c r="AL69" s="10"/>
      <c r="AM69" s="10"/>
      <c r="AN69" s="10">
        <v>2.0070621468926468</v>
      </c>
      <c r="AO69" s="10">
        <v>0.71065429536357838</v>
      </c>
      <c r="AP69" s="10">
        <v>1</v>
      </c>
      <c r="AQ69" s="10">
        <v>79.625</v>
      </c>
      <c r="AR69" s="10"/>
      <c r="AS69" s="10"/>
      <c r="AT69" s="10">
        <v>2.9906395457642647</v>
      </c>
      <c r="AU69" s="10">
        <v>1</v>
      </c>
      <c r="AV69" s="16"/>
      <c r="AW69" s="21">
        <v>29.328402211143477</v>
      </c>
      <c r="AX69" s="1" t="s">
        <v>120</v>
      </c>
      <c r="AY69" s="25">
        <v>8.3863517060367396</v>
      </c>
      <c r="AZ69" s="19">
        <v>100</v>
      </c>
      <c r="BA69" s="19">
        <v>0</v>
      </c>
      <c r="BB69" s="19">
        <v>0</v>
      </c>
      <c r="BC69" s="19">
        <v>100</v>
      </c>
      <c r="BD69" s="19">
        <v>0</v>
      </c>
      <c r="BE69" s="19">
        <v>0</v>
      </c>
      <c r="BF69" s="26">
        <v>97.81</v>
      </c>
      <c r="BG69" s="26">
        <v>1.8400000000000034</v>
      </c>
      <c r="BH69" s="26">
        <v>0.35</v>
      </c>
      <c r="BI69" s="23"/>
      <c r="BJ69" s="27">
        <f t="shared" ca="1" si="2"/>
        <v>1</v>
      </c>
      <c r="BK69" s="26">
        <f t="shared" ca="1" si="3"/>
        <v>10.732206843026912</v>
      </c>
      <c r="BL69" s="25">
        <f t="shared" si="4"/>
        <v>8.2179153812452892</v>
      </c>
      <c r="BM69" s="25">
        <f t="shared" ca="1" si="6"/>
        <v>3.2415189887048457</v>
      </c>
      <c r="BN69" s="24">
        <f t="shared" si="5"/>
        <v>3.7690696404728099</v>
      </c>
      <c r="BO69" s="23"/>
      <c r="BP69" s="2"/>
      <c r="BR69" s="6"/>
      <c r="CL69" s="5"/>
      <c r="CP69" s="6"/>
      <c r="DJ69" s="5"/>
    </row>
    <row r="70" spans="1:131" x14ac:dyDescent="0.2">
      <c r="A70">
        <v>2.85</v>
      </c>
      <c r="B70">
        <v>2.1</v>
      </c>
      <c r="C70">
        <v>1.2541199999999999</v>
      </c>
      <c r="D70">
        <v>-0.27095000000000002</v>
      </c>
      <c r="E70">
        <v>4.4970000000000003E-2</v>
      </c>
      <c r="F70">
        <v>1.71645</v>
      </c>
      <c r="G70">
        <v>1.7991999999999999</v>
      </c>
      <c r="H70" s="23"/>
      <c r="I70" s="17">
        <f t="shared" si="0"/>
        <v>9.3503937007874018</v>
      </c>
      <c r="J70" s="16">
        <f t="shared" si="1"/>
        <v>-8.5503937007874011</v>
      </c>
      <c r="K70" s="10">
        <v>95</v>
      </c>
      <c r="L70" s="16">
        <v>888.28740157480297</v>
      </c>
      <c r="M70" s="16">
        <v>315.05905511811022</v>
      </c>
      <c r="N70" s="16">
        <v>4.0518372703412071</v>
      </c>
      <c r="O70" s="16">
        <v>2.0480225988700127</v>
      </c>
      <c r="P70" s="16">
        <v>2.143409911705767</v>
      </c>
      <c r="Q70" s="16">
        <v>0.13300600096015344</v>
      </c>
      <c r="R70" s="16">
        <v>6.2053459878938737</v>
      </c>
      <c r="S70" s="16">
        <v>6.624118946927374</v>
      </c>
      <c r="T70" s="22" t="s">
        <v>119</v>
      </c>
      <c r="U70" s="10">
        <v>2</v>
      </c>
      <c r="V70" s="22" t="s">
        <v>142</v>
      </c>
      <c r="W70" s="10">
        <v>2</v>
      </c>
      <c r="X70" s="22" t="s">
        <v>33</v>
      </c>
      <c r="Y70" s="10">
        <v>3</v>
      </c>
      <c r="Z70" s="22" t="s">
        <v>124</v>
      </c>
      <c r="AA70" s="15">
        <v>2</v>
      </c>
      <c r="AB70" s="11">
        <v>97.81</v>
      </c>
      <c r="AC70" s="10">
        <v>1.8400000000000034</v>
      </c>
      <c r="AD70" s="21">
        <v>0.35</v>
      </c>
      <c r="AE70" s="12">
        <v>204.80225988700127</v>
      </c>
      <c r="AF70" s="10">
        <v>199.91367187274889</v>
      </c>
      <c r="AG70" s="10">
        <v>107.17049558528834</v>
      </c>
      <c r="AH70" s="10">
        <v>52.915508775486856</v>
      </c>
      <c r="AI70" s="10">
        <v>1.611513688279298</v>
      </c>
      <c r="AJ70" s="10"/>
      <c r="AK70" s="10"/>
      <c r="AL70" s="10"/>
      <c r="AM70" s="10"/>
      <c r="AN70" s="10">
        <v>2.0480225988700127</v>
      </c>
      <c r="AO70" s="10">
        <v>0.71911728580876222</v>
      </c>
      <c r="AP70" s="10">
        <v>1</v>
      </c>
      <c r="AQ70" s="10">
        <v>79.625</v>
      </c>
      <c r="AR70" s="10"/>
      <c r="AS70" s="10"/>
      <c r="AT70" s="10">
        <v>3.0048342494483355</v>
      </c>
      <c r="AU70" s="10">
        <v>1</v>
      </c>
      <c r="AV70" s="16"/>
      <c r="AW70" s="21">
        <v>29.987050780912334</v>
      </c>
      <c r="AX70" s="1" t="s">
        <v>120</v>
      </c>
      <c r="AY70" s="25">
        <v>8.5503937007873994</v>
      </c>
      <c r="AZ70" s="19">
        <v>100</v>
      </c>
      <c r="BA70" s="19">
        <v>0</v>
      </c>
      <c r="BB70" s="19">
        <v>0</v>
      </c>
      <c r="BC70" s="19">
        <v>100</v>
      </c>
      <c r="BD70" s="19">
        <v>0</v>
      </c>
      <c r="BE70" s="19">
        <v>0</v>
      </c>
      <c r="BF70" s="26">
        <v>97.81</v>
      </c>
      <c r="BG70" s="26">
        <v>1.8400000000000034</v>
      </c>
      <c r="BH70" s="26">
        <v>0.35</v>
      </c>
      <c r="BI70" s="23"/>
      <c r="BJ70" s="27">
        <f t="shared" ca="1" si="2"/>
        <v>1</v>
      </c>
      <c r="BK70" s="26">
        <f t="shared" ca="1" si="3"/>
        <v>10.786969511359322</v>
      </c>
      <c r="BL70" s="25">
        <f t="shared" si="4"/>
        <v>7.8272609733274559</v>
      </c>
      <c r="BM70" s="25">
        <f t="shared" ca="1" si="6"/>
        <v>3.2259580795787444</v>
      </c>
      <c r="BN70" s="24">
        <f t="shared" si="5"/>
        <v>3.7501190122810177</v>
      </c>
      <c r="BO70" s="23"/>
      <c r="BP70" s="2"/>
      <c r="BR70" s="6"/>
      <c r="CL70" s="5"/>
      <c r="CP70" s="6"/>
      <c r="DJ70" s="5"/>
    </row>
    <row r="71" spans="1:131" x14ac:dyDescent="0.2">
      <c r="A71">
        <v>2.9</v>
      </c>
      <c r="B71">
        <v>2.2000000000000002</v>
      </c>
      <c r="C71">
        <v>1.2539100000000001</v>
      </c>
      <c r="D71">
        <v>-0.27145999999999998</v>
      </c>
      <c r="E71">
        <v>4.5560000000000003E-2</v>
      </c>
      <c r="F71">
        <v>1.7174799999999999</v>
      </c>
      <c r="G71">
        <v>1.8017000000000001</v>
      </c>
      <c r="H71" s="23"/>
      <c r="I71" s="17">
        <f t="shared" si="0"/>
        <v>9.5144356955380562</v>
      </c>
      <c r="J71" s="16">
        <f t="shared" si="1"/>
        <v>-8.7144356955380555</v>
      </c>
      <c r="K71" s="10">
        <v>95</v>
      </c>
      <c r="L71" s="16">
        <v>903.87139107611517</v>
      </c>
      <c r="M71" s="16">
        <v>320.40682414698153</v>
      </c>
      <c r="N71" s="16">
        <v>4.1229221347331571</v>
      </c>
      <c r="O71" s="16">
        <v>1.9906779661017</v>
      </c>
      <c r="P71" s="16">
        <v>2.0886731804468655</v>
      </c>
      <c r="Q71" s="16">
        <v>0.12981084973595786</v>
      </c>
      <c r="R71" s="16">
        <v>6.2149909785400324</v>
      </c>
      <c r="S71" s="16">
        <v>6.8052232184142678</v>
      </c>
      <c r="T71" s="22" t="s">
        <v>119</v>
      </c>
      <c r="U71" s="10">
        <v>2</v>
      </c>
      <c r="V71" s="22" t="s">
        <v>142</v>
      </c>
      <c r="W71" s="10">
        <v>2</v>
      </c>
      <c r="X71" s="22" t="s">
        <v>33</v>
      </c>
      <c r="Y71" s="10">
        <v>3</v>
      </c>
      <c r="Z71" s="22" t="s">
        <v>124</v>
      </c>
      <c r="AA71" s="15">
        <v>2</v>
      </c>
      <c r="AB71" s="11">
        <v>97.81</v>
      </c>
      <c r="AC71" s="10">
        <v>1.8400000000000034</v>
      </c>
      <c r="AD71" s="21">
        <v>0.35</v>
      </c>
      <c r="AE71" s="12">
        <v>199.06779661016998</v>
      </c>
      <c r="AF71" s="10">
        <v>192.55735116574209</v>
      </c>
      <c r="AG71" s="10">
        <v>104.43365902234328</v>
      </c>
      <c r="AH71" s="10">
        <v>55.178765150011415</v>
      </c>
      <c r="AI71" s="10">
        <v>1.6090127941503636</v>
      </c>
      <c r="AJ71" s="10"/>
      <c r="AK71" s="10"/>
      <c r="AL71" s="10"/>
      <c r="AM71" s="10"/>
      <c r="AN71" s="10">
        <v>1.9906779661017</v>
      </c>
      <c r="AO71" s="10">
        <v>0.70917442537124664</v>
      </c>
      <c r="AP71" s="10">
        <v>1</v>
      </c>
      <c r="AQ71" s="10">
        <v>79.625</v>
      </c>
      <c r="AR71" s="10"/>
      <c r="AS71" s="10"/>
      <c r="AT71" s="10">
        <v>2.8365680926455688</v>
      </c>
      <c r="AU71" s="10">
        <v>1</v>
      </c>
      <c r="AV71" s="16"/>
      <c r="AW71" s="21">
        <v>28.883602674861315</v>
      </c>
      <c r="AX71" s="1" t="s">
        <v>120</v>
      </c>
      <c r="AY71" s="25">
        <v>8.7144356955380609</v>
      </c>
      <c r="AZ71" s="19">
        <v>100</v>
      </c>
      <c r="BA71" s="19">
        <v>0</v>
      </c>
      <c r="BB71" s="19">
        <v>0</v>
      </c>
      <c r="BC71" s="19">
        <v>100</v>
      </c>
      <c r="BD71" s="19">
        <v>0</v>
      </c>
      <c r="BE71" s="19">
        <v>0</v>
      </c>
      <c r="BF71" s="26">
        <v>97.81</v>
      </c>
      <c r="BG71" s="26">
        <v>1.8400000000000034</v>
      </c>
      <c r="BH71" s="26">
        <v>0.35</v>
      </c>
      <c r="BI71" s="23"/>
      <c r="BJ71" s="27">
        <f t="shared" ca="1" si="2"/>
        <v>1</v>
      </c>
      <c r="BK71" s="26">
        <f t="shared" ca="1" si="3"/>
        <v>10.216620630763972</v>
      </c>
      <c r="BL71" s="25">
        <f t="shared" si="4"/>
        <v>7.9310733048427968</v>
      </c>
      <c r="BM71" s="25">
        <f t="shared" ca="1" si="6"/>
        <v>3.2475493373721238</v>
      </c>
      <c r="BN71" s="24">
        <f t="shared" si="5"/>
        <v>3.7599644251549345</v>
      </c>
      <c r="BO71" s="23"/>
      <c r="BP71" s="2"/>
      <c r="BR71" s="6"/>
      <c r="CL71" s="5"/>
      <c r="CP71" s="6"/>
      <c r="DJ71" s="5"/>
    </row>
    <row r="72" spans="1:131" x14ac:dyDescent="0.2">
      <c r="A72">
        <v>2.95</v>
      </c>
      <c r="B72">
        <v>2.2000000000000002</v>
      </c>
      <c r="C72">
        <v>1.25345</v>
      </c>
      <c r="D72">
        <v>-0.27141999999999999</v>
      </c>
      <c r="E72">
        <v>4.5960000000000001E-2</v>
      </c>
      <c r="F72">
        <v>1.7183999999999999</v>
      </c>
      <c r="G72">
        <v>1.7976000000000001</v>
      </c>
      <c r="H72" s="23"/>
      <c r="I72" s="17">
        <f t="shared" si="0"/>
        <v>9.6784776902887142</v>
      </c>
      <c r="J72" s="16">
        <f t="shared" si="1"/>
        <v>-8.8784776902887135</v>
      </c>
      <c r="K72" s="10">
        <v>95</v>
      </c>
      <c r="L72" s="16">
        <v>919.45538057742772</v>
      </c>
      <c r="M72" s="16">
        <v>325.75459317585296</v>
      </c>
      <c r="N72" s="16">
        <v>4.1940069991251097</v>
      </c>
      <c r="O72" s="16">
        <v>1.8650659133709686</v>
      </c>
      <c r="P72" s="16">
        <v>1.9648291965360738</v>
      </c>
      <c r="Q72" s="16">
        <v>0.1300614498319731</v>
      </c>
      <c r="R72" s="16">
        <v>6.6194786835042425</v>
      </c>
      <c r="S72" s="16">
        <v>6.9280057753545341</v>
      </c>
      <c r="T72" s="22" t="s">
        <v>119</v>
      </c>
      <c r="U72" s="10">
        <v>2</v>
      </c>
      <c r="V72" s="22" t="s">
        <v>142</v>
      </c>
      <c r="W72" s="10">
        <v>2</v>
      </c>
      <c r="X72" s="22" t="s">
        <v>33</v>
      </c>
      <c r="Y72" s="10">
        <v>3</v>
      </c>
      <c r="Z72" s="22" t="s">
        <v>124</v>
      </c>
      <c r="AA72" s="15">
        <v>2</v>
      </c>
      <c r="AB72" s="11">
        <v>97.81</v>
      </c>
      <c r="AC72" s="10">
        <v>1.8400000000000034</v>
      </c>
      <c r="AD72" s="21">
        <v>0.35</v>
      </c>
      <c r="AE72" s="12">
        <v>186.50659133709686</v>
      </c>
      <c r="AF72" s="10">
        <v>177.07076544086587</v>
      </c>
      <c r="AG72" s="10">
        <v>98.241459826803691</v>
      </c>
      <c r="AH72" s="10">
        <v>56.242260539576733</v>
      </c>
      <c r="AI72" s="10">
        <v>1.5106929832586402</v>
      </c>
      <c r="AJ72" s="10"/>
      <c r="AK72" s="10"/>
      <c r="AL72" s="10"/>
      <c r="AM72" s="10"/>
      <c r="AN72" s="10">
        <v>1.8650659133709686</v>
      </c>
      <c r="AO72" s="10">
        <v>0.68974114455667979</v>
      </c>
      <c r="AP72" s="10">
        <v>1</v>
      </c>
      <c r="AQ72" s="10">
        <v>79.625</v>
      </c>
      <c r="AR72" s="10"/>
      <c r="AS72" s="10"/>
      <c r="AT72" s="10">
        <v>2.5513150682319394</v>
      </c>
      <c r="AU72" s="10">
        <v>1</v>
      </c>
      <c r="AV72" s="16"/>
      <c r="AW72" s="21">
        <v>26.560614816129881</v>
      </c>
      <c r="AX72" s="1" t="s">
        <v>120</v>
      </c>
      <c r="AY72" s="25">
        <v>8.8784776902887099</v>
      </c>
      <c r="AZ72" s="19">
        <v>100</v>
      </c>
      <c r="BA72" s="19">
        <v>0</v>
      </c>
      <c r="BB72" s="19">
        <v>0</v>
      </c>
      <c r="BC72" s="19">
        <v>100</v>
      </c>
      <c r="BD72" s="19">
        <v>0</v>
      </c>
      <c r="BE72" s="19">
        <v>0</v>
      </c>
      <c r="BF72" s="26">
        <v>97.81</v>
      </c>
      <c r="BG72" s="26">
        <v>1.8400000000000034</v>
      </c>
      <c r="BH72" s="26">
        <v>0.35</v>
      </c>
      <c r="BI72" s="23"/>
      <c r="BJ72" s="27">
        <f t="shared" ca="1" si="2"/>
        <v>1</v>
      </c>
      <c r="BK72" s="26">
        <f t="shared" ca="1" si="3"/>
        <v>9.2407078075172802</v>
      </c>
      <c r="BL72" s="25">
        <f t="shared" si="4"/>
        <v>8.6413739732579753</v>
      </c>
      <c r="BM72" s="25">
        <f t="shared" ca="1" si="6"/>
        <v>3.3048966141893503</v>
      </c>
      <c r="BN72" s="24">
        <f t="shared" si="5"/>
        <v>3.7970573418077107</v>
      </c>
      <c r="BO72" s="23"/>
      <c r="BP72" s="2"/>
      <c r="BR72" s="6"/>
      <c r="CL72" s="5"/>
      <c r="CP72" s="6"/>
      <c r="DJ72" s="5"/>
    </row>
    <row r="73" spans="1:131" x14ac:dyDescent="0.2">
      <c r="A73">
        <v>3</v>
      </c>
      <c r="B73">
        <v>2.1</v>
      </c>
      <c r="C73">
        <v>1.2534799999999999</v>
      </c>
      <c r="D73">
        <v>-0.26856000000000002</v>
      </c>
      <c r="E73">
        <v>4.6359999999999998E-2</v>
      </c>
      <c r="F73">
        <v>1.7230000000000001</v>
      </c>
      <c r="G73">
        <v>1.7942499999999999</v>
      </c>
      <c r="H73" s="23"/>
      <c r="I73" s="17">
        <f t="shared" si="0"/>
        <v>9.8425196850393704</v>
      </c>
      <c r="J73" s="16">
        <f t="shared" si="1"/>
        <v>-9.0425196850393696</v>
      </c>
      <c r="K73" s="10">
        <v>95</v>
      </c>
      <c r="L73" s="16">
        <v>935.03937007874003</v>
      </c>
      <c r="M73" s="16">
        <v>331.10236220472433</v>
      </c>
      <c r="N73" s="16">
        <v>4.2650918635170605</v>
      </c>
      <c r="O73" s="16">
        <v>1.8732580037664417</v>
      </c>
      <c r="P73" s="16">
        <v>1.9747893557514868</v>
      </c>
      <c r="Q73" s="16">
        <v>0.14797935669707135</v>
      </c>
      <c r="R73" s="16">
        <v>7.4934248691430314</v>
      </c>
      <c r="S73" s="16">
        <v>7.0507883322947995</v>
      </c>
      <c r="T73" s="22" t="s">
        <v>119</v>
      </c>
      <c r="U73" s="10">
        <v>2</v>
      </c>
      <c r="V73" s="22" t="s">
        <v>142</v>
      </c>
      <c r="W73" s="10">
        <v>2</v>
      </c>
      <c r="X73" s="22" t="s">
        <v>33</v>
      </c>
      <c r="Y73" s="10">
        <v>3</v>
      </c>
      <c r="Z73" s="22" t="s">
        <v>124</v>
      </c>
      <c r="AA73" s="15">
        <v>2</v>
      </c>
      <c r="AB73" s="11">
        <v>97.81</v>
      </c>
      <c r="AC73" s="10">
        <v>1.8400000000000034</v>
      </c>
      <c r="AD73" s="21">
        <v>0.35</v>
      </c>
      <c r="AE73" s="12">
        <v>187.32580037664417</v>
      </c>
      <c r="AF73" s="10">
        <v>177.32584361319022</v>
      </c>
      <c r="AG73" s="10">
        <v>98.739467787574341</v>
      </c>
      <c r="AH73" s="10">
        <v>57.305755929142066</v>
      </c>
      <c r="AI73" s="10">
        <v>1.3345032711515832</v>
      </c>
      <c r="AJ73" s="10"/>
      <c r="AK73" s="10"/>
      <c r="AL73" s="10"/>
      <c r="AM73" s="10"/>
      <c r="AN73" s="10">
        <v>1.8732580037664417</v>
      </c>
      <c r="AO73" s="10">
        <v>0.71172486043076333</v>
      </c>
      <c r="AP73" s="10">
        <v>1</v>
      </c>
      <c r="AQ73" s="10">
        <v>79.625</v>
      </c>
      <c r="AR73" s="10"/>
      <c r="AS73" s="10"/>
      <c r="AT73" s="10">
        <v>2.5104774331964541</v>
      </c>
      <c r="AU73" s="10">
        <v>1</v>
      </c>
      <c r="AV73" s="16"/>
      <c r="AW73" s="21">
        <v>26.598876541978534</v>
      </c>
      <c r="AX73" s="1" t="s">
        <v>120</v>
      </c>
      <c r="AY73" s="25">
        <v>9.0425196850393696</v>
      </c>
      <c r="AZ73" s="19">
        <v>100</v>
      </c>
      <c r="BA73" s="19">
        <v>0</v>
      </c>
      <c r="BB73" s="19">
        <v>0</v>
      </c>
      <c r="BC73" s="19">
        <v>100</v>
      </c>
      <c r="BD73" s="19">
        <v>0</v>
      </c>
      <c r="BE73" s="19">
        <v>0</v>
      </c>
      <c r="BF73" s="26">
        <v>97.81</v>
      </c>
      <c r="BG73" s="26">
        <v>1.8400000000000034</v>
      </c>
      <c r="BH73" s="26">
        <v>0.35</v>
      </c>
      <c r="BI73" s="23"/>
      <c r="BJ73" s="27">
        <f t="shared" ca="1" si="2"/>
        <v>1</v>
      </c>
      <c r="BK73" s="26">
        <f t="shared" ca="1" si="3"/>
        <v>9.1045540157164755</v>
      </c>
      <c r="BL73" s="25">
        <f t="shared" si="4"/>
        <v>9.8177094366370277</v>
      </c>
      <c r="BM73" s="25">
        <f t="shared" ca="1" si="6"/>
        <v>3.3461636248874087</v>
      </c>
      <c r="BN73" s="24">
        <f t="shared" si="5"/>
        <v>3.8244359592127815</v>
      </c>
      <c r="BO73" s="23"/>
      <c r="BP73" s="2"/>
      <c r="BR73" s="6"/>
      <c r="CL73" s="5"/>
      <c r="CP73" s="6"/>
      <c r="DF73" s="42" t="s">
        <v>68</v>
      </c>
      <c r="DH73" s="42" t="s">
        <v>69</v>
      </c>
      <c r="DJ73" s="5"/>
    </row>
    <row r="74" spans="1:131" x14ac:dyDescent="0.2">
      <c r="A74">
        <v>3.05</v>
      </c>
      <c r="B74">
        <v>2.2000000000000002</v>
      </c>
      <c r="C74">
        <v>1.25657</v>
      </c>
      <c r="D74">
        <v>-0.26832</v>
      </c>
      <c r="E74">
        <v>4.691E-2</v>
      </c>
      <c r="F74">
        <v>1.71915</v>
      </c>
      <c r="G74">
        <v>1.7913300000000001</v>
      </c>
      <c r="H74" s="23"/>
      <c r="I74" s="17">
        <f t="shared" si="0"/>
        <v>10.006561679790025</v>
      </c>
      <c r="J74" s="16">
        <f t="shared" si="1"/>
        <v>-9.206561679790024</v>
      </c>
      <c r="K74" s="10">
        <v>95</v>
      </c>
      <c r="L74" s="16">
        <v>950.62335958005224</v>
      </c>
      <c r="M74" s="16">
        <v>336.45013123359564</v>
      </c>
      <c r="N74" s="16">
        <v>4.3361767279090104</v>
      </c>
      <c r="O74" s="16">
        <v>2.7170433145009154</v>
      </c>
      <c r="P74" s="16">
        <v>2.8210057611133776</v>
      </c>
      <c r="Q74" s="16">
        <v>0.14948295727316363</v>
      </c>
      <c r="R74" s="16">
        <v>5.2989242111354846</v>
      </c>
      <c r="S74" s="16">
        <v>7.2196143480876662</v>
      </c>
      <c r="T74" s="22" t="s">
        <v>33</v>
      </c>
      <c r="U74" s="10">
        <v>3</v>
      </c>
      <c r="V74" s="22" t="s">
        <v>142</v>
      </c>
      <c r="W74" s="10">
        <v>2</v>
      </c>
      <c r="X74" s="22" t="s">
        <v>33</v>
      </c>
      <c r="Y74" s="10">
        <v>3</v>
      </c>
      <c r="Z74" s="22" t="s">
        <v>33</v>
      </c>
      <c r="AA74" s="15">
        <v>3</v>
      </c>
      <c r="AB74" s="11">
        <v>97.81</v>
      </c>
      <c r="AC74" s="10">
        <v>1.8400000000000034</v>
      </c>
      <c r="AD74" s="21">
        <v>0.35</v>
      </c>
      <c r="AE74" s="12">
        <v>271.70433145009156</v>
      </c>
      <c r="AF74" s="10">
        <v>275.9640095674531</v>
      </c>
      <c r="AG74" s="10">
        <v>141.05028805566889</v>
      </c>
      <c r="AH74" s="10">
        <v>59.316431043675209</v>
      </c>
      <c r="AI74" s="10">
        <v>1.887175509886589</v>
      </c>
      <c r="AJ74" s="10"/>
      <c r="AK74" s="10"/>
      <c r="AL74" s="10"/>
      <c r="AM74" s="10"/>
      <c r="AN74" s="10">
        <v>2.7170433145009154</v>
      </c>
      <c r="AO74" s="10">
        <v>0.8749398285672958</v>
      </c>
      <c r="AP74" s="10">
        <v>1</v>
      </c>
      <c r="AQ74" s="10">
        <v>111.47500000000001</v>
      </c>
      <c r="AR74" s="10"/>
      <c r="AS74" s="10"/>
      <c r="AT74" s="10">
        <v>3.9255746479675748</v>
      </c>
      <c r="AU74" s="10">
        <v>1</v>
      </c>
      <c r="AV74" s="16"/>
      <c r="AW74" s="21">
        <v>41.394601435117963</v>
      </c>
      <c r="AX74" s="1" t="s">
        <v>120</v>
      </c>
      <c r="AY74" s="25">
        <v>9.2065616797900205</v>
      </c>
      <c r="AZ74" s="19">
        <v>100</v>
      </c>
      <c r="BA74" s="19">
        <v>0</v>
      </c>
      <c r="BB74" s="19">
        <v>0</v>
      </c>
      <c r="BC74" s="19">
        <v>100</v>
      </c>
      <c r="BD74" s="19">
        <v>0</v>
      </c>
      <c r="BE74" s="19">
        <v>0</v>
      </c>
      <c r="BF74" s="26">
        <v>97.81</v>
      </c>
      <c r="BG74" s="26">
        <v>1.8400000000000034</v>
      </c>
      <c r="BH74" s="26">
        <v>0.35</v>
      </c>
      <c r="BI74" s="23"/>
      <c r="BJ74" s="27">
        <f t="shared" ca="1" si="2"/>
        <v>1</v>
      </c>
      <c r="BK74" s="26">
        <f t="shared" ca="1" si="3"/>
        <v>13.943784612137648</v>
      </c>
      <c r="BL74" s="25">
        <f t="shared" si="4"/>
        <v>6.372653555438526</v>
      </c>
      <c r="BM74" s="25">
        <f t="shared" ca="1" si="6"/>
        <v>3.0832414763977756</v>
      </c>
      <c r="BN74" s="24">
        <f t="shared" si="5"/>
        <v>3.6126573843757197</v>
      </c>
      <c r="BO74" s="23"/>
      <c r="BP74" s="2"/>
      <c r="BR74" s="6"/>
      <c r="CC74" s="41" t="s">
        <v>57</v>
      </c>
      <c r="CE74" s="40"/>
      <c r="CH74" s="40"/>
      <c r="CI74" s="38"/>
      <c r="CJ74" s="38"/>
      <c r="CK74" s="38" t="s">
        <v>64</v>
      </c>
      <c r="CL74" s="5"/>
      <c r="CP74" s="6"/>
      <c r="DA74" s="41"/>
      <c r="DC74" s="40"/>
      <c r="DE74" s="39"/>
      <c r="DF74" s="42" t="s">
        <v>75</v>
      </c>
      <c r="DG74" s="38"/>
      <c r="DH74" s="42" t="s">
        <v>70</v>
      </c>
      <c r="DJ74" s="5"/>
    </row>
    <row r="75" spans="1:131" x14ac:dyDescent="0.2">
      <c r="A75">
        <v>3.1</v>
      </c>
      <c r="B75">
        <v>2.1</v>
      </c>
      <c r="C75">
        <v>1.25424</v>
      </c>
      <c r="D75">
        <v>-0.26698</v>
      </c>
      <c r="E75">
        <v>5.1740000000000001E-2</v>
      </c>
      <c r="F75">
        <v>1.7190799999999999</v>
      </c>
      <c r="G75">
        <v>1.8004</v>
      </c>
      <c r="H75" s="23"/>
      <c r="I75" s="17">
        <f t="shared" si="0"/>
        <v>10.170603674540683</v>
      </c>
      <c r="J75" s="16">
        <f t="shared" si="1"/>
        <v>-9.370603674540682</v>
      </c>
      <c r="K75" s="10">
        <v>95</v>
      </c>
      <c r="L75" s="16">
        <v>966.20734908136478</v>
      </c>
      <c r="M75" s="16">
        <v>341.79790026246707</v>
      </c>
      <c r="N75" s="16">
        <v>4.4072615923009621</v>
      </c>
      <c r="O75" s="16">
        <v>2.0807909604519663</v>
      </c>
      <c r="P75" s="16">
        <v>2.2061028380652021</v>
      </c>
      <c r="Q75" s="16">
        <v>0.15787806048967834</v>
      </c>
      <c r="R75" s="16">
        <v>7.1564234343735613</v>
      </c>
      <c r="S75" s="16">
        <v>8.7022137231413836</v>
      </c>
      <c r="T75" s="22" t="s">
        <v>119</v>
      </c>
      <c r="U75" s="10">
        <v>2</v>
      </c>
      <c r="V75" s="22" t="s">
        <v>142</v>
      </c>
      <c r="W75" s="10">
        <v>2</v>
      </c>
      <c r="X75" s="22" t="s">
        <v>33</v>
      </c>
      <c r="Y75" s="10">
        <v>3</v>
      </c>
      <c r="Z75" s="22" t="s">
        <v>124</v>
      </c>
      <c r="AA75" s="15">
        <v>2</v>
      </c>
      <c r="AB75" s="11">
        <v>97.81</v>
      </c>
      <c r="AC75" s="10">
        <v>1.8400000000000034</v>
      </c>
      <c r="AD75" s="21">
        <v>0.35</v>
      </c>
      <c r="AE75" s="12">
        <v>208.07909604519665</v>
      </c>
      <c r="AF75" s="10">
        <v>202.7057839440611</v>
      </c>
      <c r="AG75" s="10">
        <v>110.30514190326011</v>
      </c>
      <c r="AH75" s="10">
        <v>88.353300977288683</v>
      </c>
      <c r="AI75" s="10">
        <v>1.3973460474639106</v>
      </c>
      <c r="AJ75" s="10"/>
      <c r="AK75" s="10"/>
      <c r="AL75" s="10"/>
      <c r="AM75" s="10"/>
      <c r="AN75" s="10">
        <v>2.0807909604519663</v>
      </c>
      <c r="AO75" s="10">
        <v>0.77062610001810838</v>
      </c>
      <c r="AP75" s="10">
        <v>1</v>
      </c>
      <c r="AQ75" s="10">
        <v>79.625</v>
      </c>
      <c r="AR75" s="10"/>
      <c r="AS75" s="10"/>
      <c r="AT75" s="10">
        <v>2.791275298714238</v>
      </c>
      <c r="AU75" s="10">
        <v>1</v>
      </c>
      <c r="AV75" s="16"/>
      <c r="AW75" s="21">
        <v>30.405867591609162</v>
      </c>
      <c r="AX75" s="1" t="s">
        <v>120</v>
      </c>
      <c r="AY75" s="25">
        <v>9.3706036745406802</v>
      </c>
      <c r="AZ75" s="19">
        <v>100</v>
      </c>
      <c r="BA75" s="19">
        <v>0</v>
      </c>
      <c r="BB75" s="19">
        <v>0</v>
      </c>
      <c r="BC75" s="19">
        <v>100</v>
      </c>
      <c r="BD75" s="19">
        <v>0</v>
      </c>
      <c r="BE75" s="19">
        <v>0</v>
      </c>
      <c r="BF75" s="26">
        <v>97.81</v>
      </c>
      <c r="BG75" s="26">
        <v>1.8400000000000034</v>
      </c>
      <c r="BH75" s="26">
        <v>0.35</v>
      </c>
      <c r="BI75" s="23"/>
      <c r="BJ75" s="27">
        <f t="shared" ca="1" si="2"/>
        <v>1</v>
      </c>
      <c r="BK75" s="26">
        <f t="shared" ca="1" si="3"/>
        <v>10.081976291846301</v>
      </c>
      <c r="BL75" s="25">
        <f t="shared" si="4"/>
        <v>9.1629795203572417</v>
      </c>
      <c r="BM75" s="25">
        <f t="shared" ca="1" si="6"/>
        <v>3.2931263538494737</v>
      </c>
      <c r="BN75" s="24">
        <f t="shared" si="5"/>
        <v>3.7732547146297732</v>
      </c>
      <c r="BO75" s="23"/>
      <c r="BP75" s="2"/>
      <c r="BR75" s="6"/>
      <c r="CC75" s="41" t="s">
        <v>58</v>
      </c>
      <c r="CE75" s="40"/>
      <c r="CH75" s="40"/>
      <c r="CI75" s="38"/>
      <c r="CJ75" s="38"/>
      <c r="CK75" s="38"/>
      <c r="CL75" s="5"/>
      <c r="CP75" s="6"/>
      <c r="DA75" s="41"/>
      <c r="DC75" s="40"/>
      <c r="DE75" s="39"/>
      <c r="DF75" s="37" t="s">
        <v>76</v>
      </c>
      <c r="DG75" s="38"/>
      <c r="DH75" s="37" t="s">
        <v>77</v>
      </c>
      <c r="DJ75" s="5"/>
      <c r="DV75" s="29">
        <v>20</v>
      </c>
      <c r="DW75" s="29">
        <v>1.31</v>
      </c>
      <c r="DX75" s="29">
        <v>2.0499999999999998</v>
      </c>
      <c r="DY75" s="29">
        <v>2.6</v>
      </c>
      <c r="DZ75" s="29">
        <v>2.95</v>
      </c>
      <c r="EA75" s="29">
        <v>3.6</v>
      </c>
    </row>
    <row r="76" spans="1:131" ht="13.5" thickBot="1" x14ac:dyDescent="0.25">
      <c r="A76">
        <v>3.15</v>
      </c>
      <c r="B76">
        <v>2.1</v>
      </c>
      <c r="C76">
        <v>1.2538199999999999</v>
      </c>
      <c r="D76">
        <v>-0.27138000000000001</v>
      </c>
      <c r="E76">
        <v>4.9200000000000001E-2</v>
      </c>
      <c r="F76">
        <v>1.71898</v>
      </c>
      <c r="G76">
        <v>1.80338</v>
      </c>
      <c r="H76" s="23"/>
      <c r="I76" s="17">
        <f t="shared" si="0"/>
        <v>10.334645669291337</v>
      </c>
      <c r="J76" s="16">
        <f t="shared" si="1"/>
        <v>-9.5346456692913364</v>
      </c>
      <c r="K76" s="10">
        <v>95</v>
      </c>
      <c r="L76" s="16">
        <v>981.79133858267699</v>
      </c>
      <c r="M76" s="16">
        <v>347.14566929133838</v>
      </c>
      <c r="N76" s="16">
        <v>4.478346456692913</v>
      </c>
      <c r="O76" s="16">
        <v>1.9661016949152195</v>
      </c>
      <c r="P76" s="16">
        <v>2.0801863355218373</v>
      </c>
      <c r="Q76" s="16">
        <v>0.13031204992798837</v>
      </c>
      <c r="R76" s="16">
        <v>6.2644412042682784</v>
      </c>
      <c r="S76" s="16">
        <v>7.9225444865706915</v>
      </c>
      <c r="T76" s="22" t="s">
        <v>119</v>
      </c>
      <c r="U76" s="10">
        <v>2</v>
      </c>
      <c r="V76" s="22" t="s">
        <v>142</v>
      </c>
      <c r="W76" s="10">
        <v>2</v>
      </c>
      <c r="X76" s="22" t="s">
        <v>33</v>
      </c>
      <c r="Y76" s="10">
        <v>3</v>
      </c>
      <c r="Z76" s="22" t="s">
        <v>124</v>
      </c>
      <c r="AA76" s="15">
        <v>2</v>
      </c>
      <c r="AB76" s="11">
        <v>97.81</v>
      </c>
      <c r="AC76" s="10">
        <v>1.8400000000000034</v>
      </c>
      <c r="AD76" s="21">
        <v>0.35</v>
      </c>
      <c r="AE76" s="12">
        <v>196.61016949152196</v>
      </c>
      <c r="AF76" s="10">
        <v>186.97537249770576</v>
      </c>
      <c r="AG76" s="10">
        <v>104.00931677609185</v>
      </c>
      <c r="AH76" s="10">
        <v>70.852073757485726</v>
      </c>
      <c r="AI76" s="10">
        <v>1.5963115741570848</v>
      </c>
      <c r="AJ76" s="10"/>
      <c r="AK76" s="10"/>
      <c r="AL76" s="10"/>
      <c r="AM76" s="10"/>
      <c r="AN76" s="10">
        <v>1.9661016949152195</v>
      </c>
      <c r="AO76" s="10">
        <v>0.72463266130018467</v>
      </c>
      <c r="AP76" s="10">
        <v>1</v>
      </c>
      <c r="AQ76" s="10">
        <v>79.625</v>
      </c>
      <c r="AR76" s="10"/>
      <c r="AS76" s="10"/>
      <c r="AT76" s="10">
        <v>2.5215672131229607</v>
      </c>
      <c r="AU76" s="10">
        <v>1</v>
      </c>
      <c r="AV76" s="16"/>
      <c r="AW76" s="21">
        <v>28.046305874655864</v>
      </c>
      <c r="AX76" s="1" t="s">
        <v>120</v>
      </c>
      <c r="AY76" s="25">
        <v>9.5346456692913399</v>
      </c>
      <c r="AZ76" s="19">
        <v>100</v>
      </c>
      <c r="BA76" s="19">
        <v>0</v>
      </c>
      <c r="BB76" s="19">
        <v>0</v>
      </c>
      <c r="BC76" s="19">
        <v>100</v>
      </c>
      <c r="BD76" s="19">
        <v>0</v>
      </c>
      <c r="BE76" s="19">
        <v>0</v>
      </c>
      <c r="BF76" s="26">
        <v>97.81</v>
      </c>
      <c r="BG76" s="26">
        <v>1.8400000000000034</v>
      </c>
      <c r="BH76" s="26">
        <v>0.35</v>
      </c>
      <c r="BI76" s="23"/>
      <c r="BJ76" s="27">
        <f t="shared" ca="1" si="2"/>
        <v>1</v>
      </c>
      <c r="BK76" s="26">
        <f t="shared" ca="1" si="3"/>
        <v>9.1563329565647162</v>
      </c>
      <c r="BL76" s="25">
        <f t="shared" si="4"/>
        <v>8.1993843352181912</v>
      </c>
      <c r="BM76" s="25">
        <f t="shared" ca="1" si="6"/>
        <v>3.2930962702471072</v>
      </c>
      <c r="BN76" s="24">
        <f t="shared" si="5"/>
        <v>3.763301375720701</v>
      </c>
      <c r="BO76" s="23"/>
      <c r="BP76" s="2"/>
      <c r="BR76" s="36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5" t="s">
        <v>52</v>
      </c>
      <c r="CG76" s="33">
        <f>O6</f>
        <v>20</v>
      </c>
      <c r="CH76" s="35" t="s">
        <v>51</v>
      </c>
      <c r="CI76" s="33">
        <f>O5</f>
        <v>17</v>
      </c>
      <c r="CJ76" s="31"/>
      <c r="CK76" s="31"/>
      <c r="CL76" s="30"/>
      <c r="CP76" s="36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5"/>
      <c r="DE76" s="34"/>
      <c r="DF76" s="31"/>
      <c r="DG76" s="33"/>
      <c r="DH76" s="32"/>
      <c r="DI76" s="31"/>
      <c r="DJ76" s="30"/>
      <c r="DV76" s="29">
        <v>-200</v>
      </c>
      <c r="DW76" s="29">
        <v>1.31</v>
      </c>
      <c r="DX76" s="29">
        <v>2.0499999999999998</v>
      </c>
      <c r="DY76" s="29">
        <v>2.6</v>
      </c>
      <c r="DZ76" s="29">
        <v>2.95</v>
      </c>
      <c r="EA76" s="29">
        <v>3.6</v>
      </c>
    </row>
    <row r="77" spans="1:131" ht="13.5" thickTop="1" x14ac:dyDescent="0.2">
      <c r="A77">
        <v>3.2</v>
      </c>
      <c r="B77">
        <v>2.1</v>
      </c>
      <c r="C77">
        <v>1.25349</v>
      </c>
      <c r="D77">
        <v>-0.27400999999999998</v>
      </c>
      <c r="E77">
        <v>4.5039999999999997E-2</v>
      </c>
      <c r="F77">
        <v>1.7225999999999999</v>
      </c>
      <c r="G77">
        <v>1.80158</v>
      </c>
      <c r="H77" s="23"/>
      <c r="I77" s="17">
        <f t="shared" ref="I77:I140" si="7">IF(A77="(m)",0,A77/0.3048)</f>
        <v>10.498687664041995</v>
      </c>
      <c r="J77" s="16">
        <f t="shared" ref="J77:J140" si="8">$J$7-I77</f>
        <v>-9.6986876640419943</v>
      </c>
      <c r="K77" s="10">
        <v>95</v>
      </c>
      <c r="L77" s="16">
        <v>997.37532808398953</v>
      </c>
      <c r="M77" s="16">
        <v>352.4934383202098</v>
      </c>
      <c r="N77" s="16">
        <v>4.5494313210848638</v>
      </c>
      <c r="O77" s="16">
        <v>1.8759887005649531</v>
      </c>
      <c r="P77" s="16">
        <v>1.9716854254441967</v>
      </c>
      <c r="Q77" s="16">
        <v>0.11383509361497851</v>
      </c>
      <c r="R77" s="16">
        <v>5.7734916607872604</v>
      </c>
      <c r="S77" s="16">
        <v>6.6456058943919185</v>
      </c>
      <c r="T77" s="22" t="s">
        <v>119</v>
      </c>
      <c r="U77" s="10">
        <v>2</v>
      </c>
      <c r="V77" s="22" t="s">
        <v>142</v>
      </c>
      <c r="W77" s="10">
        <v>2</v>
      </c>
      <c r="X77" s="22" t="s">
        <v>33</v>
      </c>
      <c r="Y77" s="10">
        <v>3</v>
      </c>
      <c r="Z77" s="22" t="s">
        <v>124</v>
      </c>
      <c r="AA77" s="15">
        <v>2</v>
      </c>
      <c r="AB77" s="11">
        <v>97.81</v>
      </c>
      <c r="AC77" s="10">
        <v>1.8400000000000034</v>
      </c>
      <c r="AD77" s="21">
        <v>0.35</v>
      </c>
      <c r="AE77" s="12">
        <v>187.59887005649531</v>
      </c>
      <c r="AF77" s="10">
        <v>173.29385428261199</v>
      </c>
      <c r="AG77" s="10">
        <v>98.584271272209833</v>
      </c>
      <c r="AH77" s="10">
        <v>43.121305508030844</v>
      </c>
      <c r="AI77" s="10">
        <v>1.7320541169078993</v>
      </c>
      <c r="AJ77" s="10"/>
      <c r="AK77" s="10"/>
      <c r="AL77" s="10"/>
      <c r="AM77" s="10"/>
      <c r="AN77" s="10">
        <v>1.8759887005649531</v>
      </c>
      <c r="AO77" s="10">
        <v>0.69104577924789778</v>
      </c>
      <c r="AP77" s="10">
        <v>1</v>
      </c>
      <c r="AQ77" s="10">
        <v>79.625</v>
      </c>
      <c r="AR77" s="10"/>
      <c r="AS77" s="10"/>
      <c r="AT77" s="10">
        <v>2.290012457294976</v>
      </c>
      <c r="AU77" s="10">
        <v>1</v>
      </c>
      <c r="AV77" s="16"/>
      <c r="AW77" s="21">
        <v>25.994078142391796</v>
      </c>
      <c r="AX77" s="1" t="s">
        <v>120</v>
      </c>
      <c r="AY77" s="25">
        <v>9.6986876640419908</v>
      </c>
      <c r="AZ77" s="19">
        <v>100</v>
      </c>
      <c r="BA77" s="19">
        <v>0</v>
      </c>
      <c r="BB77" s="19">
        <v>0</v>
      </c>
      <c r="BC77" s="19">
        <v>100</v>
      </c>
      <c r="BD77" s="19">
        <v>0</v>
      </c>
      <c r="BE77" s="19">
        <v>0</v>
      </c>
      <c r="BF77" s="26">
        <v>97.81</v>
      </c>
      <c r="BG77" s="26">
        <v>1.8400000000000034</v>
      </c>
      <c r="BH77" s="26">
        <v>0.35</v>
      </c>
      <c r="BI77" s="23"/>
      <c r="BJ77" s="27">
        <f t="shared" ca="1" si="2"/>
        <v>1</v>
      </c>
      <c r="BK77" s="26">
        <f t="shared" ca="1" si="3"/>
        <v>8.3575896812247095</v>
      </c>
      <c r="BL77" s="25">
        <f t="shared" si="4"/>
        <v>7.7281240065575272</v>
      </c>
      <c r="BM77" s="25">
        <f t="shared" ca="1" si="6"/>
        <v>3.3069422938478272</v>
      </c>
      <c r="BN77" s="24">
        <f t="shared" si="5"/>
        <v>3.7641859210892998</v>
      </c>
      <c r="BO77" s="23"/>
      <c r="BP77" s="2"/>
    </row>
    <row r="78" spans="1:131" x14ac:dyDescent="0.2">
      <c r="A78">
        <v>3.25</v>
      </c>
      <c r="B78">
        <v>2.1</v>
      </c>
      <c r="C78">
        <v>1.25326</v>
      </c>
      <c r="D78">
        <v>-0.27786</v>
      </c>
      <c r="E78">
        <v>4.5359999999999998E-2</v>
      </c>
      <c r="F78">
        <v>1.7182999999999999</v>
      </c>
      <c r="G78">
        <v>1.7999499999999999</v>
      </c>
      <c r="H78" s="23"/>
      <c r="I78" s="17">
        <f t="shared" si="7"/>
        <v>10.662729658792651</v>
      </c>
      <c r="J78" s="16">
        <f t="shared" si="8"/>
        <v>-9.8627296587926505</v>
      </c>
      <c r="K78" s="10">
        <v>95</v>
      </c>
      <c r="L78" s="16">
        <v>1012.9593175853018</v>
      </c>
      <c r="M78" s="16">
        <v>357.84120734908117</v>
      </c>
      <c r="N78" s="16">
        <v>4.6205161854768155</v>
      </c>
      <c r="O78" s="16">
        <v>1.8131826741996175</v>
      </c>
      <c r="P78" s="16">
        <v>1.9102938541348131</v>
      </c>
      <c r="Q78" s="16">
        <v>8.9714834373499738E-2</v>
      </c>
      <c r="R78" s="16">
        <v>4.6963892062633619</v>
      </c>
      <c r="S78" s="16">
        <v>6.7438319399441333</v>
      </c>
      <c r="T78" s="22" t="s">
        <v>119</v>
      </c>
      <c r="U78" s="10">
        <v>2</v>
      </c>
      <c r="V78" s="22" t="s">
        <v>142</v>
      </c>
      <c r="W78" s="10">
        <v>2</v>
      </c>
      <c r="X78" s="22" t="s">
        <v>33</v>
      </c>
      <c r="Y78" s="10">
        <v>3</v>
      </c>
      <c r="Z78" s="22" t="s">
        <v>33</v>
      </c>
      <c r="AA78" s="15">
        <v>3</v>
      </c>
      <c r="AB78" s="11">
        <v>97.81</v>
      </c>
      <c r="AC78" s="10">
        <v>1.8400000000000034</v>
      </c>
      <c r="AD78" s="21">
        <v>0.35</v>
      </c>
      <c r="AE78" s="12">
        <v>181.31826741996176</v>
      </c>
      <c r="AF78" s="10">
        <v>165.15461121672496</v>
      </c>
      <c r="AG78" s="10">
        <v>95.514692706740647</v>
      </c>
      <c r="AH78" s="10">
        <v>43.679638377613401</v>
      </c>
      <c r="AI78" s="10">
        <v>2.1292954141584883</v>
      </c>
      <c r="AJ78" s="10"/>
      <c r="AK78" s="10"/>
      <c r="AL78" s="10"/>
      <c r="AM78" s="10"/>
      <c r="AN78" s="10">
        <v>1.8131826741996175</v>
      </c>
      <c r="AO78" s="10">
        <v>0.65566009127456093</v>
      </c>
      <c r="AP78" s="10">
        <v>1</v>
      </c>
      <c r="AQ78" s="10">
        <v>79.625</v>
      </c>
      <c r="AR78" s="10"/>
      <c r="AS78" s="10"/>
      <c r="AT78" s="10">
        <v>2.1420554702324051</v>
      </c>
      <c r="AU78" s="10">
        <v>1</v>
      </c>
      <c r="AV78" s="16"/>
      <c r="AW78" s="21">
        <v>24.773191682508742</v>
      </c>
      <c r="AX78" s="1" t="s">
        <v>120</v>
      </c>
      <c r="AY78" s="25">
        <v>9.8627296587926505</v>
      </c>
      <c r="AZ78" s="19">
        <v>100</v>
      </c>
      <c r="BA78" s="19">
        <v>0</v>
      </c>
      <c r="BB78" s="19">
        <v>0</v>
      </c>
      <c r="BC78" s="19">
        <v>100</v>
      </c>
      <c r="BD78" s="19">
        <v>0</v>
      </c>
      <c r="BE78" s="19">
        <v>0</v>
      </c>
      <c r="BF78" s="26">
        <v>97.81</v>
      </c>
      <c r="BG78" s="26">
        <v>1.8400000000000034</v>
      </c>
      <c r="BH78" s="26">
        <v>0.35</v>
      </c>
      <c r="BI78" s="23"/>
      <c r="BJ78" s="27">
        <f t="shared" ref="BJ78:BJ141" ca="1" si="9">IF((0.381*BM78)+(0.05*(M78/2116.217)-0.15)&lt;1,(0.381*BM78)+(0.05*(M78/2116.217)-0.15),1)</f>
        <v>1</v>
      </c>
      <c r="BK78" s="26">
        <f t="shared" ref="BK78:BK141" ca="1" si="10">((P78-(L78/2000))/1.06)*(1.06/(M78/2000))^BJ78</f>
        <v>7.8460175436011976</v>
      </c>
      <c r="BL78" s="25">
        <f t="shared" ref="BL78:BL141" si="11">(Q78/(P78-(L78/2000)))*100</f>
        <v>6.3907912223122141</v>
      </c>
      <c r="BM78" s="25">
        <f t="shared" ca="1" si="6"/>
        <v>3.2764772113695195</v>
      </c>
      <c r="BN78" s="24">
        <f t="shared" ref="BN78:BN141" si="12">SQRT(((3.47-LOG(P78/1.06))^2)+((LOG(R78)+1.22)^2))</f>
        <v>3.7295964307367515</v>
      </c>
      <c r="BO78" s="23"/>
      <c r="BP78" s="2"/>
    </row>
    <row r="79" spans="1:131" x14ac:dyDescent="0.2">
      <c r="A79">
        <v>3.3</v>
      </c>
      <c r="B79">
        <v>2.1</v>
      </c>
      <c r="C79">
        <v>1.25281</v>
      </c>
      <c r="D79">
        <v>-0.27942</v>
      </c>
      <c r="E79">
        <v>4.5109999999999997E-2</v>
      </c>
      <c r="F79">
        <v>1.7209300000000001</v>
      </c>
      <c r="G79">
        <v>1.7971999999999999</v>
      </c>
      <c r="H79" s="23"/>
      <c r="I79" s="17">
        <f t="shared" si="7"/>
        <v>10.826771653543306</v>
      </c>
      <c r="J79" s="16">
        <f t="shared" si="8"/>
        <v>-10.026771653543305</v>
      </c>
      <c r="K79" s="10">
        <v>100</v>
      </c>
      <c r="L79" s="16">
        <v>1029.3635170603673</v>
      </c>
      <c r="M79" s="16">
        <v>364.00918635170581</v>
      </c>
      <c r="N79" s="16">
        <v>4.6916010498687655</v>
      </c>
      <c r="O79" s="16">
        <v>1.6903013182673974</v>
      </c>
      <c r="P79" s="16">
        <v>1.7863074551901303</v>
      </c>
      <c r="Q79" s="16">
        <v>7.9941430628900578E-2</v>
      </c>
      <c r="R79" s="16">
        <v>4.4752335549308784</v>
      </c>
      <c r="S79" s="16">
        <v>6.6670928418564657</v>
      </c>
      <c r="T79" s="22" t="s">
        <v>119</v>
      </c>
      <c r="U79" s="10">
        <v>2</v>
      </c>
      <c r="V79" s="22" t="s">
        <v>142</v>
      </c>
      <c r="W79" s="10">
        <v>2</v>
      </c>
      <c r="X79" s="22" t="s">
        <v>33</v>
      </c>
      <c r="Y79" s="10">
        <v>3</v>
      </c>
      <c r="Z79" s="22" t="s">
        <v>124</v>
      </c>
      <c r="AA79" s="15">
        <v>2</v>
      </c>
      <c r="AB79" s="11">
        <v>97.81</v>
      </c>
      <c r="AC79" s="10">
        <v>1.8400000000000034</v>
      </c>
      <c r="AD79" s="21">
        <v>0.35</v>
      </c>
      <c r="AE79" s="12">
        <v>169.03013182673973</v>
      </c>
      <c r="AF79" s="10">
        <v>146.4669261779959</v>
      </c>
      <c r="AG79" s="10">
        <v>89.315372759506516</v>
      </c>
      <c r="AH79" s="10">
        <v>40.638688292318406</v>
      </c>
      <c r="AI79" s="10">
        <v>2.2345202495592331</v>
      </c>
      <c r="AJ79" s="10"/>
      <c r="AK79" s="10"/>
      <c r="AL79" s="10"/>
      <c r="AM79" s="10"/>
      <c r="AN79" s="10">
        <v>1.6903013182673974</v>
      </c>
      <c r="AO79" s="10">
        <v>0.62484999755309922</v>
      </c>
      <c r="AP79" s="10">
        <v>1</v>
      </c>
      <c r="AQ79" s="10">
        <v>79.625</v>
      </c>
      <c r="AR79" s="10"/>
      <c r="AS79" s="10"/>
      <c r="AT79" s="10">
        <v>1.8537511917244602</v>
      </c>
      <c r="AU79" s="10">
        <v>1</v>
      </c>
      <c r="AV79" s="16"/>
      <c r="AW79" s="21">
        <v>21.970038926699385</v>
      </c>
      <c r="AX79" s="1" t="s">
        <v>120</v>
      </c>
      <c r="AY79" s="25">
        <v>10.0267716535433</v>
      </c>
      <c r="AZ79" s="19">
        <v>100</v>
      </c>
      <c r="BA79" s="19">
        <v>0</v>
      </c>
      <c r="BB79" s="19">
        <v>0</v>
      </c>
      <c r="BC79" s="19">
        <v>100</v>
      </c>
      <c r="BD79" s="19">
        <v>0</v>
      </c>
      <c r="BE79" s="19">
        <v>0</v>
      </c>
      <c r="BF79" s="26">
        <v>97.81</v>
      </c>
      <c r="BG79" s="26">
        <v>1.8400000000000034</v>
      </c>
      <c r="BH79" s="26">
        <v>0.35</v>
      </c>
      <c r="BI79" s="23"/>
      <c r="BJ79" s="27">
        <f t="shared" ca="1" si="9"/>
        <v>1</v>
      </c>
      <c r="BK79" s="26">
        <f t="shared" ca="1" si="10"/>
        <v>6.9867780503281125</v>
      </c>
      <c r="BL79" s="25">
        <f t="shared" si="11"/>
        <v>6.2865535698810442</v>
      </c>
      <c r="BM79" s="25">
        <f t="shared" ref="BM79:BM142" ca="1" si="13">SQRT(((3.47-LOG(BK79))^2)+((LOG(BL79)+1.22)^2))</f>
        <v>3.3118591542106763</v>
      </c>
      <c r="BN79" s="24">
        <f t="shared" si="12"/>
        <v>3.7442313476447309</v>
      </c>
      <c r="BO79" s="23"/>
      <c r="BP79" s="2"/>
    </row>
    <row r="80" spans="1:131" x14ac:dyDescent="0.2">
      <c r="A80">
        <v>3.35</v>
      </c>
      <c r="B80">
        <v>2.1</v>
      </c>
      <c r="C80">
        <v>1.25258</v>
      </c>
      <c r="D80">
        <v>-0.27990999999999999</v>
      </c>
      <c r="E80">
        <v>4.5760000000000002E-2</v>
      </c>
      <c r="F80">
        <v>1.7214</v>
      </c>
      <c r="G80">
        <v>1.79593</v>
      </c>
      <c r="H80" s="23"/>
      <c r="I80" s="17">
        <f t="shared" si="7"/>
        <v>10.990813648293964</v>
      </c>
      <c r="J80" s="16">
        <f t="shared" si="8"/>
        <v>-10.190813648293963</v>
      </c>
      <c r="K80" s="10">
        <v>100</v>
      </c>
      <c r="L80" s="16">
        <v>1045.767716535433</v>
      </c>
      <c r="M80" s="16">
        <v>370.17716535433055</v>
      </c>
      <c r="N80" s="16">
        <v>4.7626859142607181</v>
      </c>
      <c r="O80" s="16">
        <v>1.6274952919020622</v>
      </c>
      <c r="P80" s="16">
        <v>1.7263745406571975</v>
      </c>
      <c r="Q80" s="16">
        <v>7.6871579452712446E-2</v>
      </c>
      <c r="R80" s="16">
        <v>4.4527753185846288</v>
      </c>
      <c r="S80" s="16">
        <v>6.8666144968844005</v>
      </c>
      <c r="T80" s="22" t="s">
        <v>119</v>
      </c>
      <c r="U80" s="10">
        <v>2</v>
      </c>
      <c r="V80" s="22" t="s">
        <v>142</v>
      </c>
      <c r="W80" s="10">
        <v>2</v>
      </c>
      <c r="X80" s="22" t="s">
        <v>33</v>
      </c>
      <c r="Y80" s="10">
        <v>3</v>
      </c>
      <c r="Z80" s="22" t="s">
        <v>124</v>
      </c>
      <c r="AA80" s="15">
        <v>2</v>
      </c>
      <c r="AB80" s="11">
        <v>97.81</v>
      </c>
      <c r="AC80" s="10">
        <v>1.8400000000000034</v>
      </c>
      <c r="AD80" s="21">
        <v>0.35</v>
      </c>
      <c r="AE80" s="12">
        <v>162.74952919020623</v>
      </c>
      <c r="AF80" s="10">
        <v>138.45104214617641</v>
      </c>
      <c r="AG80" s="10">
        <v>86.318727032859869</v>
      </c>
      <c r="AH80" s="10">
        <v>43.280816556830032</v>
      </c>
      <c r="AI80" s="10">
        <v>2.2457903856641539</v>
      </c>
      <c r="AJ80" s="10"/>
      <c r="AK80" s="10"/>
      <c r="AL80" s="10"/>
      <c r="AM80" s="10"/>
      <c r="AN80" s="10">
        <v>1.6274952919020622</v>
      </c>
      <c r="AO80" s="10">
        <v>0.61373292410459812</v>
      </c>
      <c r="AP80" s="10">
        <v>1</v>
      </c>
      <c r="AQ80" s="10">
        <v>79.625</v>
      </c>
      <c r="AR80" s="10"/>
      <c r="AS80" s="10"/>
      <c r="AT80" s="10">
        <v>1.715947505558431</v>
      </c>
      <c r="AU80" s="10">
        <v>1</v>
      </c>
      <c r="AV80" s="16"/>
      <c r="AW80" s="21">
        <v>20.767656321926459</v>
      </c>
      <c r="AX80" s="1" t="s">
        <v>120</v>
      </c>
      <c r="AY80" s="25">
        <v>10.190813648294</v>
      </c>
      <c r="AZ80" s="19">
        <v>100</v>
      </c>
      <c r="BA80" s="19">
        <v>0</v>
      </c>
      <c r="BB80" s="19">
        <v>0</v>
      </c>
      <c r="BC80" s="19">
        <v>100</v>
      </c>
      <c r="BD80" s="19">
        <v>0</v>
      </c>
      <c r="BE80" s="19">
        <v>0</v>
      </c>
      <c r="BF80" s="26">
        <v>97.81</v>
      </c>
      <c r="BG80" s="26">
        <v>1.8400000000000034</v>
      </c>
      <c r="BH80" s="26">
        <v>0.35</v>
      </c>
      <c r="BI80" s="23"/>
      <c r="BJ80" s="27">
        <f t="shared" ca="1" si="9"/>
        <v>1</v>
      </c>
      <c r="BK80" s="26">
        <f t="shared" ca="1" si="10"/>
        <v>6.5022416022744638</v>
      </c>
      <c r="BL80" s="25">
        <f t="shared" si="11"/>
        <v>6.3873846783829773</v>
      </c>
      <c r="BM80" s="25">
        <f t="shared" ca="1" si="13"/>
        <v>3.3408452859158495</v>
      </c>
      <c r="BN80" s="24">
        <f t="shared" si="12"/>
        <v>3.7559896482350785</v>
      </c>
      <c r="BO80" s="23"/>
      <c r="BP80" s="2"/>
    </row>
    <row r="81" spans="1:68" x14ac:dyDescent="0.2">
      <c r="A81">
        <v>3.4</v>
      </c>
      <c r="B81">
        <v>2.2000000000000002</v>
      </c>
      <c r="C81">
        <v>1.25281</v>
      </c>
      <c r="D81">
        <v>-0.27922000000000002</v>
      </c>
      <c r="E81">
        <v>4.6350000000000002E-2</v>
      </c>
      <c r="F81">
        <v>1.7233499999999999</v>
      </c>
      <c r="G81">
        <v>1.80338</v>
      </c>
      <c r="H81" s="23"/>
      <c r="I81" s="17">
        <f t="shared" si="7"/>
        <v>11.154855643044618</v>
      </c>
      <c r="J81" s="16">
        <f t="shared" si="8"/>
        <v>-10.354855643044617</v>
      </c>
      <c r="K81" s="10">
        <v>100</v>
      </c>
      <c r="L81" s="16">
        <v>1062.1719160104985</v>
      </c>
      <c r="M81" s="16">
        <v>376.34514435695519</v>
      </c>
      <c r="N81" s="16">
        <v>4.8337707786526671</v>
      </c>
      <c r="O81" s="16">
        <v>1.6903013182673974</v>
      </c>
      <c r="P81" s="16">
        <v>1.7917884685319441</v>
      </c>
      <c r="Q81" s="16">
        <v>8.1194431108977241E-2</v>
      </c>
      <c r="R81" s="16">
        <v>4.5314741407785606</v>
      </c>
      <c r="S81" s="16">
        <v>7.0477187683712934</v>
      </c>
      <c r="T81" s="22" t="s">
        <v>119</v>
      </c>
      <c r="U81" s="10">
        <v>2</v>
      </c>
      <c r="V81" s="22" t="s">
        <v>142</v>
      </c>
      <c r="W81" s="10">
        <v>2</v>
      </c>
      <c r="X81" s="22" t="s">
        <v>33</v>
      </c>
      <c r="Y81" s="10">
        <v>3</v>
      </c>
      <c r="Z81" s="22" t="s">
        <v>124</v>
      </c>
      <c r="AA81" s="15">
        <v>2</v>
      </c>
      <c r="AB81" s="11">
        <v>97.81</v>
      </c>
      <c r="AC81" s="10">
        <v>1.8400000000000034</v>
      </c>
      <c r="AD81" s="21">
        <v>0.35</v>
      </c>
      <c r="AE81" s="12">
        <v>169.03013182673973</v>
      </c>
      <c r="AF81" s="10">
        <v>145.18184545643683</v>
      </c>
      <c r="AG81" s="10">
        <v>89.589423426597222</v>
      </c>
      <c r="AH81" s="10">
        <v>45.544072931354592</v>
      </c>
      <c r="AI81" s="10">
        <v>2.2067873917695762</v>
      </c>
      <c r="AJ81" s="10"/>
      <c r="AK81" s="10"/>
      <c r="AL81" s="10"/>
      <c r="AM81" s="10"/>
      <c r="AN81" s="10">
        <v>1.6903013182673974</v>
      </c>
      <c r="AO81" s="10">
        <v>0.63434845559506225</v>
      </c>
      <c r="AP81" s="10">
        <v>1</v>
      </c>
      <c r="AQ81" s="10">
        <v>79.625</v>
      </c>
      <c r="AR81" s="10"/>
      <c r="AS81" s="10"/>
      <c r="AT81" s="10">
        <v>1.7717517472369466</v>
      </c>
      <c r="AU81" s="10">
        <v>1</v>
      </c>
      <c r="AV81" s="16"/>
      <c r="AW81" s="21">
        <v>21.777276818465523</v>
      </c>
      <c r="AX81" s="1" t="s">
        <v>120</v>
      </c>
      <c r="AY81" s="25">
        <v>10.354855643044599</v>
      </c>
      <c r="AZ81" s="19">
        <v>100</v>
      </c>
      <c r="BA81" s="19">
        <v>0</v>
      </c>
      <c r="BB81" s="19">
        <v>0</v>
      </c>
      <c r="BC81" s="19">
        <v>100</v>
      </c>
      <c r="BD81" s="19">
        <v>0</v>
      </c>
      <c r="BE81" s="19">
        <v>0</v>
      </c>
      <c r="BF81" s="26">
        <v>97.81</v>
      </c>
      <c r="BG81" s="26">
        <v>1.8400000000000034</v>
      </c>
      <c r="BH81" s="26">
        <v>0.35</v>
      </c>
      <c r="BI81" s="23"/>
      <c r="BJ81" s="27">
        <f t="shared" ca="1" si="9"/>
        <v>1</v>
      </c>
      <c r="BK81" s="26">
        <f t="shared" ca="1" si="10"/>
        <v>6.699714501064193</v>
      </c>
      <c r="BL81" s="25">
        <f t="shared" si="11"/>
        <v>6.4404116301042285</v>
      </c>
      <c r="BM81" s="25">
        <f t="shared" ca="1" si="13"/>
        <v>3.3327059289277376</v>
      </c>
      <c r="BN81" s="24">
        <f t="shared" si="12"/>
        <v>3.7457926678092006</v>
      </c>
      <c r="BO81" s="23"/>
      <c r="BP81" s="2"/>
    </row>
    <row r="82" spans="1:68" x14ac:dyDescent="0.2">
      <c r="A82">
        <v>3.45</v>
      </c>
      <c r="B82">
        <v>2.1</v>
      </c>
      <c r="C82">
        <v>1.2527200000000001</v>
      </c>
      <c r="D82">
        <v>-0.27890999999999999</v>
      </c>
      <c r="E82">
        <v>4.6920000000000003E-2</v>
      </c>
      <c r="F82">
        <v>1.7244299999999999</v>
      </c>
      <c r="G82">
        <v>1.8009999999999999</v>
      </c>
      <c r="H82" s="23"/>
      <c r="I82" s="17">
        <f t="shared" si="7"/>
        <v>11.318897637795276</v>
      </c>
      <c r="J82" s="16">
        <f t="shared" si="8"/>
        <v>-10.518897637795275</v>
      </c>
      <c r="K82" s="10">
        <v>100</v>
      </c>
      <c r="L82" s="16">
        <v>1078.5761154855643</v>
      </c>
      <c r="M82" s="16">
        <v>382.51312335957994</v>
      </c>
      <c r="N82" s="16">
        <v>4.9048556430446197</v>
      </c>
      <c r="O82" s="16">
        <v>1.6657250470809777</v>
      </c>
      <c r="P82" s="16">
        <v>1.7697316954139386</v>
      </c>
      <c r="Q82" s="16">
        <v>8.3136581853096511E-2</v>
      </c>
      <c r="R82" s="16">
        <v>4.6976941232693994</v>
      </c>
      <c r="S82" s="16">
        <v>7.2226839120111741</v>
      </c>
      <c r="T82" s="22" t="s">
        <v>119</v>
      </c>
      <c r="U82" s="10">
        <v>2</v>
      </c>
      <c r="V82" s="22" t="s">
        <v>142</v>
      </c>
      <c r="W82" s="10">
        <v>2</v>
      </c>
      <c r="X82" s="22" t="s">
        <v>33</v>
      </c>
      <c r="Y82" s="10">
        <v>3</v>
      </c>
      <c r="Z82" s="22" t="s">
        <v>124</v>
      </c>
      <c r="AA82" s="15">
        <v>2</v>
      </c>
      <c r="AB82" s="11">
        <v>97.81</v>
      </c>
      <c r="AC82" s="10">
        <v>1.8400000000000034</v>
      </c>
      <c r="AD82" s="21">
        <v>0.35</v>
      </c>
      <c r="AE82" s="12">
        <v>166.57250470809777</v>
      </c>
      <c r="AF82" s="10">
        <v>141.62197806166762</v>
      </c>
      <c r="AG82" s="10">
        <v>88.486584770696936</v>
      </c>
      <c r="AH82" s="10">
        <v>47.6810386758834</v>
      </c>
      <c r="AI82" s="10">
        <v>2.1287039423163669</v>
      </c>
      <c r="AJ82" s="10"/>
      <c r="AK82" s="10"/>
      <c r="AL82" s="10"/>
      <c r="AM82" s="10"/>
      <c r="AN82" s="10">
        <v>1.6657250470809777</v>
      </c>
      <c r="AO82" s="10">
        <v>0.63651778348072452</v>
      </c>
      <c r="AP82" s="10">
        <v>1</v>
      </c>
      <c r="AQ82" s="10">
        <v>79.625</v>
      </c>
      <c r="AR82" s="10"/>
      <c r="AS82" s="10"/>
      <c r="AT82" s="10">
        <v>1.6961472951971799</v>
      </c>
      <c r="AU82" s="10">
        <v>1</v>
      </c>
      <c r="AV82" s="16"/>
      <c r="AW82" s="21">
        <v>21.243296709250142</v>
      </c>
      <c r="AX82" s="1" t="s">
        <v>120</v>
      </c>
      <c r="AY82" s="25">
        <v>10.5188976377953</v>
      </c>
      <c r="AZ82" s="19">
        <v>100</v>
      </c>
      <c r="BA82" s="19">
        <v>0</v>
      </c>
      <c r="BB82" s="19">
        <v>0</v>
      </c>
      <c r="BC82" s="19">
        <v>100</v>
      </c>
      <c r="BD82" s="19">
        <v>0</v>
      </c>
      <c r="BE82" s="19">
        <v>0</v>
      </c>
      <c r="BF82" s="26">
        <v>97.81</v>
      </c>
      <c r="BG82" s="26">
        <v>1.8400000000000034</v>
      </c>
      <c r="BH82" s="26">
        <v>0.35</v>
      </c>
      <c r="BI82" s="23"/>
      <c r="BJ82" s="27">
        <f t="shared" ca="1" si="9"/>
        <v>1</v>
      </c>
      <c r="BK82" s="26">
        <f t="shared" ca="1" si="10"/>
        <v>6.4334714943334532</v>
      </c>
      <c r="BL82" s="25">
        <f t="shared" si="11"/>
        <v>6.7566347053854461</v>
      </c>
      <c r="BM82" s="25">
        <f t="shared" ca="1" si="13"/>
        <v>3.3593552751876818</v>
      </c>
      <c r="BN82" s="24">
        <f t="shared" si="12"/>
        <v>3.7583007405016442</v>
      </c>
      <c r="BO82" s="23"/>
      <c r="BP82" s="2"/>
    </row>
    <row r="83" spans="1:68" x14ac:dyDescent="0.2">
      <c r="A83">
        <v>3.5</v>
      </c>
      <c r="B83">
        <v>2.1</v>
      </c>
      <c r="C83">
        <v>1.25254</v>
      </c>
      <c r="D83">
        <v>-0.27926000000000001</v>
      </c>
      <c r="E83">
        <v>4.7079999999999997E-2</v>
      </c>
      <c r="F83">
        <v>1.7207300000000001</v>
      </c>
      <c r="G83">
        <v>1.7950999999999999</v>
      </c>
      <c r="H83" s="23"/>
      <c r="I83" s="17">
        <f t="shared" si="7"/>
        <v>11.48293963254593</v>
      </c>
      <c r="J83" s="16">
        <f t="shared" si="8"/>
        <v>-10.68293963254593</v>
      </c>
      <c r="K83" s="10">
        <v>100</v>
      </c>
      <c r="L83" s="16">
        <v>1094.9803149606298</v>
      </c>
      <c r="M83" s="16">
        <v>388.68110236220457</v>
      </c>
      <c r="N83" s="16">
        <v>4.9759405074365697</v>
      </c>
      <c r="O83" s="16">
        <v>1.6165725047080777</v>
      </c>
      <c r="P83" s="16">
        <v>1.7212863805690144</v>
      </c>
      <c r="Q83" s="16">
        <v>8.0943831012961986E-2</v>
      </c>
      <c r="R83" s="16">
        <v>4.7025196926384769</v>
      </c>
      <c r="S83" s="16">
        <v>7.271796934787278</v>
      </c>
      <c r="T83" s="22" t="s">
        <v>119</v>
      </c>
      <c r="U83" s="10">
        <v>2</v>
      </c>
      <c r="V83" s="22" t="s">
        <v>142</v>
      </c>
      <c r="W83" s="10">
        <v>2</v>
      </c>
      <c r="X83" s="22" t="s">
        <v>33</v>
      </c>
      <c r="Y83" s="10">
        <v>3</v>
      </c>
      <c r="Z83" s="22" t="s">
        <v>124</v>
      </c>
      <c r="AA83" s="15">
        <v>2</v>
      </c>
      <c r="AB83" s="11">
        <v>97.81</v>
      </c>
      <c r="AC83" s="10">
        <v>1.8400000000000034</v>
      </c>
      <c r="AD83" s="21">
        <v>0.35</v>
      </c>
      <c r="AE83" s="12">
        <v>161.65725047080778</v>
      </c>
      <c r="AF83" s="10">
        <v>134.95757634608447</v>
      </c>
      <c r="AG83" s="10">
        <v>86.06431902845074</v>
      </c>
      <c r="AH83" s="10">
        <v>47.229046505500278</v>
      </c>
      <c r="AI83" s="10">
        <v>2.1265195371014443</v>
      </c>
      <c r="AJ83" s="10"/>
      <c r="AK83" s="10"/>
      <c r="AL83" s="10"/>
      <c r="AM83" s="10"/>
      <c r="AN83" s="10">
        <v>1.6165725047080777</v>
      </c>
      <c r="AO83" s="10">
        <v>0.62878638304637025</v>
      </c>
      <c r="AP83" s="10">
        <v>1</v>
      </c>
      <c r="AQ83" s="10">
        <v>79.625</v>
      </c>
      <c r="AR83" s="10"/>
      <c r="AS83" s="10"/>
      <c r="AT83" s="10">
        <v>1.5848572030135155</v>
      </c>
      <c r="AU83" s="10">
        <v>1</v>
      </c>
      <c r="AV83" s="16"/>
      <c r="AW83" s="21">
        <v>20.243636451912668</v>
      </c>
      <c r="AX83" s="1" t="s">
        <v>120</v>
      </c>
      <c r="AY83" s="25">
        <v>10.682939632545899</v>
      </c>
      <c r="AZ83" s="19">
        <v>100</v>
      </c>
      <c r="BA83" s="19">
        <v>0</v>
      </c>
      <c r="BB83" s="19">
        <v>0</v>
      </c>
      <c r="BC83" s="19">
        <v>100</v>
      </c>
      <c r="BD83" s="19">
        <v>0</v>
      </c>
      <c r="BE83" s="19">
        <v>0</v>
      </c>
      <c r="BF83" s="26">
        <v>97.81</v>
      </c>
      <c r="BG83" s="26">
        <v>1.8400000000000034</v>
      </c>
      <c r="BH83" s="26">
        <v>0.35</v>
      </c>
      <c r="BI83" s="23"/>
      <c r="BJ83" s="27">
        <f t="shared" ca="1" si="9"/>
        <v>1</v>
      </c>
      <c r="BK83" s="26">
        <f t="shared" ca="1" si="10"/>
        <v>6.0398934548398033</v>
      </c>
      <c r="BL83" s="25">
        <f t="shared" si="11"/>
        <v>6.895901470867603</v>
      </c>
      <c r="BM83" s="25">
        <f t="shared" ca="1" si="13"/>
        <v>3.3864968104435564</v>
      </c>
      <c r="BN83" s="24">
        <f t="shared" si="12"/>
        <v>3.7689451181606572</v>
      </c>
      <c r="BO83" s="23"/>
      <c r="BP83" s="2"/>
    </row>
    <row r="84" spans="1:68" x14ac:dyDescent="0.2">
      <c r="A84">
        <v>3.55</v>
      </c>
      <c r="B84">
        <v>2.2000000000000002</v>
      </c>
      <c r="C84">
        <v>1.2525500000000001</v>
      </c>
      <c r="D84">
        <v>-0.27994000000000002</v>
      </c>
      <c r="E84">
        <v>4.7550000000000002E-2</v>
      </c>
      <c r="F84">
        <v>1.7214</v>
      </c>
      <c r="G84">
        <v>1.79915</v>
      </c>
      <c r="H84" s="23"/>
      <c r="I84" s="17">
        <f t="shared" si="7"/>
        <v>11.646981627296586</v>
      </c>
      <c r="J84" s="16">
        <f t="shared" si="8"/>
        <v>-10.846981627296586</v>
      </c>
      <c r="K84" s="10">
        <v>100</v>
      </c>
      <c r="L84" s="16">
        <v>1111.3845144356953</v>
      </c>
      <c r="M84" s="16">
        <v>394.84908136482926</v>
      </c>
      <c r="N84" s="16">
        <v>5.0470253718285214</v>
      </c>
      <c r="O84" s="16">
        <v>1.6193032015065887</v>
      </c>
      <c r="P84" s="16">
        <v>1.7260945582309548</v>
      </c>
      <c r="Q84" s="16">
        <v>7.6683629380700738E-2</v>
      </c>
      <c r="R84" s="16">
        <v>4.4426088371017451</v>
      </c>
      <c r="S84" s="16">
        <v>7.4160664391920932</v>
      </c>
      <c r="T84" s="22" t="s">
        <v>119</v>
      </c>
      <c r="U84" s="10">
        <v>2</v>
      </c>
      <c r="V84" s="22" t="s">
        <v>142</v>
      </c>
      <c r="W84" s="10">
        <v>2</v>
      </c>
      <c r="X84" s="22" t="s">
        <v>33</v>
      </c>
      <c r="Y84" s="10">
        <v>3</v>
      </c>
      <c r="Z84" s="22" t="s">
        <v>124</v>
      </c>
      <c r="AA84" s="15">
        <v>2</v>
      </c>
      <c r="AB84" s="11">
        <v>97.81</v>
      </c>
      <c r="AC84" s="10">
        <v>1.8400000000000034</v>
      </c>
      <c r="AD84" s="21">
        <v>0.35</v>
      </c>
      <c r="AE84" s="12">
        <v>161.93032015065887</v>
      </c>
      <c r="AF84" s="10">
        <v>134.55829139601477</v>
      </c>
      <c r="AG84" s="10">
        <v>86.304727911547729</v>
      </c>
      <c r="AH84" s="10">
        <v>48.734559100050618</v>
      </c>
      <c r="AI84" s="10">
        <v>2.2509296601777273</v>
      </c>
      <c r="AJ84" s="10"/>
      <c r="AK84" s="10"/>
      <c r="AL84" s="10"/>
      <c r="AM84" s="10"/>
      <c r="AN84" s="10">
        <v>1.6193032015065887</v>
      </c>
      <c r="AO84" s="10">
        <v>0.62733039753735409</v>
      </c>
      <c r="AP84" s="10">
        <v>1</v>
      </c>
      <c r="AQ84" s="10">
        <v>79.625</v>
      </c>
      <c r="AR84" s="10"/>
      <c r="AS84" s="10"/>
      <c r="AT84" s="10">
        <v>1.5533408617075819</v>
      </c>
      <c r="AU84" s="10">
        <v>1</v>
      </c>
      <c r="AV84" s="16"/>
      <c r="AW84" s="21">
        <v>20.183743709402215</v>
      </c>
      <c r="AX84" s="1" t="s">
        <v>120</v>
      </c>
      <c r="AY84" s="25">
        <v>10.8469816272966</v>
      </c>
      <c r="AZ84" s="19">
        <v>100</v>
      </c>
      <c r="BA84" s="19">
        <v>0</v>
      </c>
      <c r="BB84" s="19">
        <v>0</v>
      </c>
      <c r="BC84" s="19">
        <v>100</v>
      </c>
      <c r="BD84" s="19">
        <v>0</v>
      </c>
      <c r="BE84" s="19">
        <v>0</v>
      </c>
      <c r="BF84" s="26">
        <v>97.81</v>
      </c>
      <c r="BG84" s="26">
        <v>1.8400000000000034</v>
      </c>
      <c r="BH84" s="26">
        <v>0.35</v>
      </c>
      <c r="BI84" s="23"/>
      <c r="BJ84" s="27">
        <f t="shared" ca="1" si="9"/>
        <v>1</v>
      </c>
      <c r="BK84" s="26">
        <f t="shared" ca="1" si="10"/>
        <v>5.9283526605533057</v>
      </c>
      <c r="BL84" s="25">
        <f t="shared" si="11"/>
        <v>6.5519035048310261</v>
      </c>
      <c r="BM84" s="25">
        <f t="shared" ca="1" si="13"/>
        <v>3.3794907024363581</v>
      </c>
      <c r="BN84" s="24">
        <f t="shared" si="12"/>
        <v>3.7555569805939713</v>
      </c>
      <c r="BO84" s="23"/>
      <c r="BP84" s="2"/>
    </row>
    <row r="85" spans="1:68" x14ac:dyDescent="0.2">
      <c r="A85">
        <v>3.6</v>
      </c>
      <c r="B85">
        <v>2.1</v>
      </c>
      <c r="C85">
        <v>1.2529300000000001</v>
      </c>
      <c r="D85">
        <v>-0.27877999999999997</v>
      </c>
      <c r="E85">
        <v>4.8090000000000001E-2</v>
      </c>
      <c r="F85">
        <v>1.7191000000000001</v>
      </c>
      <c r="G85">
        <v>1.8008</v>
      </c>
      <c r="H85" s="23"/>
      <c r="I85" s="17">
        <f t="shared" si="7"/>
        <v>11.811023622047244</v>
      </c>
      <c r="J85" s="16">
        <f t="shared" si="8"/>
        <v>-11.011023622047244</v>
      </c>
      <c r="K85" s="10">
        <v>100</v>
      </c>
      <c r="L85" s="16">
        <v>1127.7887139107611</v>
      </c>
      <c r="M85" s="16">
        <v>401.01706036745401</v>
      </c>
      <c r="N85" s="16">
        <v>5.1181102362204722</v>
      </c>
      <c r="O85" s="16">
        <v>1.723069679849351</v>
      </c>
      <c r="P85" s="16">
        <v>1.832247929480636</v>
      </c>
      <c r="Q85" s="16">
        <v>8.3951032165146544E-2</v>
      </c>
      <c r="R85" s="16">
        <v>4.5818598462787223</v>
      </c>
      <c r="S85" s="16">
        <v>7.5818228910614511</v>
      </c>
      <c r="T85" s="22" t="s">
        <v>119</v>
      </c>
      <c r="U85" s="10">
        <v>2</v>
      </c>
      <c r="V85" s="22" t="s">
        <v>142</v>
      </c>
      <c r="W85" s="10">
        <v>2</v>
      </c>
      <c r="X85" s="22" t="s">
        <v>33</v>
      </c>
      <c r="Y85" s="10">
        <v>3</v>
      </c>
      <c r="Z85" s="22" t="s">
        <v>124</v>
      </c>
      <c r="AA85" s="15">
        <v>2</v>
      </c>
      <c r="AB85" s="11">
        <v>97.81</v>
      </c>
      <c r="AC85" s="10">
        <v>1.8400000000000034</v>
      </c>
      <c r="AD85" s="21">
        <v>0.35</v>
      </c>
      <c r="AE85" s="12">
        <v>172.30696798493508</v>
      </c>
      <c r="AF85" s="10">
        <v>146.08197039744397</v>
      </c>
      <c r="AG85" s="10">
        <v>91.612396474031812</v>
      </c>
      <c r="AH85" s="10">
        <v>50.68208889958585</v>
      </c>
      <c r="AI85" s="10">
        <v>2.182519835939932</v>
      </c>
      <c r="AJ85" s="10"/>
      <c r="AK85" s="10"/>
      <c r="AL85" s="10"/>
      <c r="AM85" s="10"/>
      <c r="AN85" s="10">
        <v>1.723069679849351</v>
      </c>
      <c r="AO85" s="10">
        <v>0.65893897082928254</v>
      </c>
      <c r="AP85" s="10">
        <v>1</v>
      </c>
      <c r="AQ85" s="10">
        <v>79.625</v>
      </c>
      <c r="AR85" s="10"/>
      <c r="AS85" s="10"/>
      <c r="AT85" s="10">
        <v>1.6652609426179881</v>
      </c>
      <c r="AU85" s="10">
        <v>1</v>
      </c>
      <c r="AV85" s="16"/>
      <c r="AW85" s="21">
        <v>21.912295559616595</v>
      </c>
      <c r="AX85" s="1" t="s">
        <v>120</v>
      </c>
      <c r="AY85" s="25">
        <v>11.011023622047199</v>
      </c>
      <c r="AZ85" s="19">
        <v>100</v>
      </c>
      <c r="BA85" s="19">
        <v>0</v>
      </c>
      <c r="BB85" s="19">
        <v>0</v>
      </c>
      <c r="BC85" s="19">
        <v>100</v>
      </c>
      <c r="BD85" s="19">
        <v>0</v>
      </c>
      <c r="BE85" s="19">
        <v>0</v>
      </c>
      <c r="BF85" s="26">
        <v>97.81</v>
      </c>
      <c r="BG85" s="26">
        <v>1.8400000000000034</v>
      </c>
      <c r="BH85" s="26">
        <v>0.35</v>
      </c>
      <c r="BI85" s="23"/>
      <c r="BJ85" s="27">
        <f t="shared" ca="1" si="9"/>
        <v>1</v>
      </c>
      <c r="BK85" s="26">
        <f t="shared" ca="1" si="10"/>
        <v>6.3256838567568998</v>
      </c>
      <c r="BL85" s="25">
        <f t="shared" si="11"/>
        <v>6.6188982302468267</v>
      </c>
      <c r="BM85" s="25">
        <f t="shared" ca="1" si="13"/>
        <v>3.3597311730051391</v>
      </c>
      <c r="BN85" s="24">
        <f t="shared" si="12"/>
        <v>3.7398156835596268</v>
      </c>
      <c r="BO85" s="23"/>
      <c r="BP85" s="2"/>
    </row>
    <row r="86" spans="1:68" x14ac:dyDescent="0.2">
      <c r="A86">
        <v>3.65</v>
      </c>
      <c r="B86">
        <v>0.4</v>
      </c>
      <c r="C86">
        <v>1.2542</v>
      </c>
      <c r="D86">
        <v>-0.28015000000000001</v>
      </c>
      <c r="E86">
        <v>4.8590000000000001E-2</v>
      </c>
      <c r="F86">
        <v>1.72183</v>
      </c>
      <c r="G86">
        <v>1.78905</v>
      </c>
      <c r="H86" s="23"/>
      <c r="I86" s="17">
        <f t="shared" si="7"/>
        <v>11.975065616797899</v>
      </c>
      <c r="J86" s="16">
        <f t="shared" si="8"/>
        <v>-11.175065616797898</v>
      </c>
      <c r="K86" s="10">
        <v>100</v>
      </c>
      <c r="L86" s="16">
        <v>1144.1929133858266</v>
      </c>
      <c r="M86" s="16">
        <v>407.18503937007858</v>
      </c>
      <c r="N86" s="16">
        <v>5.1891951006124231</v>
      </c>
      <c r="O86" s="16">
        <v>2.0698681732579818</v>
      </c>
      <c r="P86" s="16">
        <v>2.1812565089141915</v>
      </c>
      <c r="Q86" s="16">
        <v>7.5367978876620154E-2</v>
      </c>
      <c r="R86" s="16">
        <v>3.4552551966544094</v>
      </c>
      <c r="S86" s="16">
        <v>7.7353010872367847</v>
      </c>
      <c r="T86" s="22" t="s">
        <v>33</v>
      </c>
      <c r="U86" s="10">
        <v>3</v>
      </c>
      <c r="V86" s="22" t="s">
        <v>142</v>
      </c>
      <c r="W86" s="10">
        <v>2</v>
      </c>
      <c r="X86" s="22" t="s">
        <v>33</v>
      </c>
      <c r="Y86" s="10">
        <v>3</v>
      </c>
      <c r="Z86" s="22" t="s">
        <v>33</v>
      </c>
      <c r="AA86" s="15">
        <v>3</v>
      </c>
      <c r="AB86" s="11">
        <v>97.81</v>
      </c>
      <c r="AC86" s="10">
        <v>1.8400000000000034</v>
      </c>
      <c r="AD86" s="21">
        <v>0.35</v>
      </c>
      <c r="AE86" s="12">
        <v>206.98681732579817</v>
      </c>
      <c r="AF86" s="10">
        <v>186.17685036168197</v>
      </c>
      <c r="AG86" s="10">
        <v>109.06282544570956</v>
      </c>
      <c r="AH86" s="10">
        <v>52.377037439129722</v>
      </c>
      <c r="AI86" s="10">
        <v>2.8941422357696229</v>
      </c>
      <c r="AJ86" s="10"/>
      <c r="AK86" s="10"/>
      <c r="AL86" s="10"/>
      <c r="AM86" s="10"/>
      <c r="AN86" s="10">
        <v>2.0698681732579818</v>
      </c>
      <c r="AO86" s="10">
        <v>0.71233702237796281</v>
      </c>
      <c r="AP86" s="10">
        <v>1</v>
      </c>
      <c r="AQ86" s="10">
        <v>111.47500000000001</v>
      </c>
      <c r="AR86" s="10"/>
      <c r="AS86" s="10"/>
      <c r="AT86" s="10">
        <v>2.1131800172334203</v>
      </c>
      <c r="AU86" s="10">
        <v>1</v>
      </c>
      <c r="AV86" s="16"/>
      <c r="AW86" s="21">
        <v>27.926527554252296</v>
      </c>
      <c r="AX86" s="1" t="s">
        <v>120</v>
      </c>
      <c r="AY86" s="25">
        <v>11.1750656167979</v>
      </c>
      <c r="AZ86" s="19">
        <v>100</v>
      </c>
      <c r="BA86" s="19">
        <v>0</v>
      </c>
      <c r="BB86" s="19">
        <v>0</v>
      </c>
      <c r="BC86" s="19">
        <v>100</v>
      </c>
      <c r="BD86" s="19">
        <v>0</v>
      </c>
      <c r="BE86" s="19">
        <v>0</v>
      </c>
      <c r="BF86" s="26">
        <v>97.81</v>
      </c>
      <c r="BG86" s="26">
        <v>1.8400000000000034</v>
      </c>
      <c r="BH86" s="26">
        <v>0.35</v>
      </c>
      <c r="BI86" s="23"/>
      <c r="BJ86" s="27">
        <f t="shared" ca="1" si="9"/>
        <v>1</v>
      </c>
      <c r="BK86" s="26">
        <f t="shared" ca="1" si="10"/>
        <v>7.9038269908475662</v>
      </c>
      <c r="BL86" s="25">
        <f t="shared" si="11"/>
        <v>4.6836844335392547</v>
      </c>
      <c r="BM86" s="25">
        <f t="shared" ca="1" si="13"/>
        <v>3.1922314897607236</v>
      </c>
      <c r="BN86" s="24">
        <f t="shared" si="12"/>
        <v>3.6133599875320459</v>
      </c>
      <c r="BO86" s="23"/>
      <c r="BP86" s="2"/>
    </row>
    <row r="87" spans="1:68" x14ac:dyDescent="0.2">
      <c r="A87">
        <v>3.7</v>
      </c>
      <c r="B87">
        <v>2.1</v>
      </c>
      <c r="C87">
        <v>1.25414</v>
      </c>
      <c r="D87">
        <v>-0.27959000000000001</v>
      </c>
      <c r="E87">
        <v>4.7480000000000001E-2</v>
      </c>
      <c r="F87">
        <v>1.7170000000000001</v>
      </c>
      <c r="G87">
        <v>1.7914300000000001</v>
      </c>
      <c r="H87" s="23"/>
      <c r="I87" s="17">
        <f t="shared" si="7"/>
        <v>12.139107611548557</v>
      </c>
      <c r="J87" s="16">
        <f t="shared" si="8"/>
        <v>-11.339107611548556</v>
      </c>
      <c r="K87" s="10">
        <v>100</v>
      </c>
      <c r="L87" s="16">
        <v>1160.5971128608924</v>
      </c>
      <c r="M87" s="16">
        <v>413.35301837270333</v>
      </c>
      <c r="N87" s="16">
        <v>5.2602799650043748</v>
      </c>
      <c r="O87" s="16">
        <v>2.0534839924670352</v>
      </c>
      <c r="P87" s="16">
        <v>2.1599659371479119</v>
      </c>
      <c r="Q87" s="16">
        <v>7.8876380220835263E-2</v>
      </c>
      <c r="R87" s="16">
        <v>3.6517418568640094</v>
      </c>
      <c r="S87" s="16">
        <v>7.3945794917275451</v>
      </c>
      <c r="T87" s="22" t="s">
        <v>33</v>
      </c>
      <c r="U87" s="10">
        <v>3</v>
      </c>
      <c r="V87" s="22" t="s">
        <v>142</v>
      </c>
      <c r="W87" s="10">
        <v>2</v>
      </c>
      <c r="X87" s="22" t="s">
        <v>33</v>
      </c>
      <c r="Y87" s="10">
        <v>3</v>
      </c>
      <c r="Z87" s="22" t="s">
        <v>33</v>
      </c>
      <c r="AA87" s="15">
        <v>3</v>
      </c>
      <c r="AB87" s="11">
        <v>97.81</v>
      </c>
      <c r="AC87" s="10">
        <v>1.8400000000000034</v>
      </c>
      <c r="AD87" s="21">
        <v>0.35</v>
      </c>
      <c r="AE87" s="12">
        <v>205.34839924670351</v>
      </c>
      <c r="AF87" s="10">
        <v>182.70712430240991</v>
      </c>
      <c r="AG87" s="10">
        <v>107.99829685739559</v>
      </c>
      <c r="AH87" s="10">
        <v>43.905590264019509</v>
      </c>
      <c r="AI87" s="10">
        <v>2.7384191960895223</v>
      </c>
      <c r="AJ87" s="10"/>
      <c r="AK87" s="10"/>
      <c r="AL87" s="10"/>
      <c r="AM87" s="10"/>
      <c r="AN87" s="10">
        <v>2.0534839924670352</v>
      </c>
      <c r="AO87" s="10">
        <v>0.71669639070991498</v>
      </c>
      <c r="AP87" s="10">
        <v>1</v>
      </c>
      <c r="AQ87" s="10">
        <v>111.47500000000001</v>
      </c>
      <c r="AR87" s="10"/>
      <c r="AS87" s="10"/>
      <c r="AT87" s="10">
        <v>2.0385745028382849</v>
      </c>
      <c r="AU87" s="10">
        <v>1</v>
      </c>
      <c r="AV87" s="16"/>
      <c r="AW87" s="21">
        <v>27.406068645361486</v>
      </c>
      <c r="AX87" s="1" t="s">
        <v>120</v>
      </c>
      <c r="AY87" s="25">
        <v>11.3391076115486</v>
      </c>
      <c r="AZ87" s="19">
        <v>100</v>
      </c>
      <c r="BA87" s="19">
        <v>0</v>
      </c>
      <c r="BB87" s="19">
        <v>0</v>
      </c>
      <c r="BC87" s="19">
        <v>100</v>
      </c>
      <c r="BD87" s="19">
        <v>0</v>
      </c>
      <c r="BE87" s="19">
        <v>0</v>
      </c>
      <c r="BF87" s="26">
        <v>97.81</v>
      </c>
      <c r="BG87" s="26">
        <v>1.8400000000000034</v>
      </c>
      <c r="BH87" s="26">
        <v>0.35</v>
      </c>
      <c r="BI87" s="23"/>
      <c r="BJ87" s="27">
        <f t="shared" ca="1" si="9"/>
        <v>1</v>
      </c>
      <c r="BK87" s="26">
        <f t="shared" ca="1" si="10"/>
        <v>7.6431878346326485</v>
      </c>
      <c r="BL87" s="25">
        <f t="shared" si="11"/>
        <v>4.9932271301956348</v>
      </c>
      <c r="BM87" s="25">
        <f t="shared" ca="1" si="13"/>
        <v>3.2204557966337539</v>
      </c>
      <c r="BN87" s="24">
        <f t="shared" si="12"/>
        <v>3.6288201775812445</v>
      </c>
      <c r="BO87" s="23"/>
      <c r="BP87" s="2"/>
    </row>
    <row r="88" spans="1:68" x14ac:dyDescent="0.2">
      <c r="A88">
        <v>3.75</v>
      </c>
      <c r="B88">
        <v>2.1</v>
      </c>
      <c r="C88">
        <v>1.2538499999999999</v>
      </c>
      <c r="D88">
        <v>-0.27246999999999999</v>
      </c>
      <c r="E88">
        <v>5.015E-2</v>
      </c>
      <c r="F88">
        <v>1.7206300000000001</v>
      </c>
      <c r="G88">
        <v>1.7960799999999999</v>
      </c>
      <c r="H88" s="23"/>
      <c r="I88" s="17">
        <f t="shared" si="7"/>
        <v>12.303149606299211</v>
      </c>
      <c r="J88" s="16">
        <f t="shared" si="8"/>
        <v>-11.50314960629921</v>
      </c>
      <c r="K88" s="10">
        <v>100</v>
      </c>
      <c r="L88" s="16">
        <v>1177.0013123359579</v>
      </c>
      <c r="M88" s="16">
        <v>419.52099737532797</v>
      </c>
      <c r="N88" s="16">
        <v>5.3313648293963247</v>
      </c>
      <c r="O88" s="16">
        <v>1.9742937853106928</v>
      </c>
      <c r="P88" s="16">
        <v>2.0925775893646676</v>
      </c>
      <c r="Q88" s="16">
        <v>0.12348319731156986</v>
      </c>
      <c r="R88" s="16">
        <v>5.9010092595448693</v>
      </c>
      <c r="S88" s="16">
        <v>8.2141530593038237</v>
      </c>
      <c r="T88" s="22" t="s">
        <v>119</v>
      </c>
      <c r="U88" s="10">
        <v>2</v>
      </c>
      <c r="V88" s="22" t="s">
        <v>142</v>
      </c>
      <c r="W88" s="10">
        <v>2</v>
      </c>
      <c r="X88" s="22" t="s">
        <v>33</v>
      </c>
      <c r="Y88" s="10">
        <v>3</v>
      </c>
      <c r="Z88" s="22" t="s">
        <v>124</v>
      </c>
      <c r="AA88" s="15">
        <v>2</v>
      </c>
      <c r="AB88" s="11">
        <v>97.81</v>
      </c>
      <c r="AC88" s="10">
        <v>1.8400000000000034</v>
      </c>
      <c r="AD88" s="21">
        <v>0.35</v>
      </c>
      <c r="AE88" s="12">
        <v>197.42937853106929</v>
      </c>
      <c r="AF88" s="10">
        <v>173.81413047643613</v>
      </c>
      <c r="AG88" s="10">
        <v>104.62887946823338</v>
      </c>
      <c r="AH88" s="10">
        <v>59.303072158097123</v>
      </c>
      <c r="AI88" s="10">
        <v>1.6946253700288678</v>
      </c>
      <c r="AJ88" s="10"/>
      <c r="AK88" s="10"/>
      <c r="AL88" s="10"/>
      <c r="AM88" s="10"/>
      <c r="AN88" s="10">
        <v>1.9742937853106928</v>
      </c>
      <c r="AO88" s="10">
        <v>0.76340415103270276</v>
      </c>
      <c r="AP88" s="10">
        <v>1</v>
      </c>
      <c r="AQ88" s="10">
        <v>79.625</v>
      </c>
      <c r="AR88" s="10"/>
      <c r="AS88" s="10"/>
      <c r="AT88" s="10">
        <v>1.903917979626595</v>
      </c>
      <c r="AU88" s="10">
        <v>1</v>
      </c>
      <c r="AV88" s="16"/>
      <c r="AW88" s="21">
        <v>26.072119571465421</v>
      </c>
      <c r="AX88" s="1" t="s">
        <v>120</v>
      </c>
      <c r="AY88" s="25">
        <v>11.5031496062992</v>
      </c>
      <c r="AZ88" s="19">
        <v>100</v>
      </c>
      <c r="BA88" s="19">
        <v>0</v>
      </c>
      <c r="BB88" s="19">
        <v>0</v>
      </c>
      <c r="BC88" s="19">
        <v>100</v>
      </c>
      <c r="BD88" s="19">
        <v>0</v>
      </c>
      <c r="BE88" s="19">
        <v>0</v>
      </c>
      <c r="BF88" s="26">
        <v>97.81</v>
      </c>
      <c r="BG88" s="26">
        <v>1.8400000000000034</v>
      </c>
      <c r="BH88" s="26">
        <v>0.35</v>
      </c>
      <c r="BI88" s="23"/>
      <c r="BJ88" s="27">
        <f t="shared" ca="1" si="9"/>
        <v>1</v>
      </c>
      <c r="BK88" s="26">
        <f t="shared" ca="1" si="10"/>
        <v>7.1704488814945</v>
      </c>
      <c r="BL88" s="25">
        <f t="shared" si="11"/>
        <v>8.20989901421631</v>
      </c>
      <c r="BM88" s="25">
        <f t="shared" ca="1" si="13"/>
        <v>3.3750208633700995</v>
      </c>
      <c r="BN88" s="24">
        <f t="shared" si="12"/>
        <v>3.7472692635168299</v>
      </c>
      <c r="BO88" s="23"/>
      <c r="BP88" s="2"/>
    </row>
    <row r="89" spans="1:68" x14ac:dyDescent="0.2">
      <c r="A89">
        <v>3.8</v>
      </c>
      <c r="B89">
        <v>2.1</v>
      </c>
      <c r="C89">
        <v>1.2598199999999999</v>
      </c>
      <c r="D89">
        <v>-0.26240999999999998</v>
      </c>
      <c r="E89">
        <v>5.0410000000000003E-2</v>
      </c>
      <c r="F89">
        <v>1.7248300000000001</v>
      </c>
      <c r="G89">
        <v>1.7926500000000001</v>
      </c>
      <c r="H89" s="23"/>
      <c r="I89" s="17">
        <f t="shared" si="7"/>
        <v>12.467191601049867</v>
      </c>
      <c r="J89" s="16">
        <f t="shared" si="8"/>
        <v>-11.667191601049867</v>
      </c>
      <c r="K89" s="10">
        <v>100</v>
      </c>
      <c r="L89" s="16">
        <v>1193.4055118110234</v>
      </c>
      <c r="M89" s="16">
        <v>425.68897637795266</v>
      </c>
      <c r="N89" s="16">
        <v>5.4024496937882756</v>
      </c>
      <c r="O89" s="16">
        <v>3.6045197740112664</v>
      </c>
      <c r="P89" s="16">
        <v>3.7239528227982026</v>
      </c>
      <c r="Q89" s="16">
        <v>0.1865091214594336</v>
      </c>
      <c r="R89" s="16">
        <v>5.0083642391390288</v>
      </c>
      <c r="S89" s="16">
        <v>8.2939617213149983</v>
      </c>
      <c r="T89" s="22" t="s">
        <v>33</v>
      </c>
      <c r="U89" s="10">
        <v>3</v>
      </c>
      <c r="V89" s="22" t="s">
        <v>33</v>
      </c>
      <c r="W89" s="10">
        <v>3</v>
      </c>
      <c r="X89" s="22" t="s">
        <v>33</v>
      </c>
      <c r="Y89" s="10">
        <v>3</v>
      </c>
      <c r="Z89" s="22" t="s">
        <v>33</v>
      </c>
      <c r="AA89" s="15">
        <v>3</v>
      </c>
      <c r="AB89" s="11">
        <v>97.81</v>
      </c>
      <c r="AC89" s="10">
        <v>1.8400000000000034</v>
      </c>
      <c r="AD89" s="21">
        <v>0.35</v>
      </c>
      <c r="AE89" s="12">
        <v>360.45197740112661</v>
      </c>
      <c r="AF89" s="10">
        <v>364.77567561714227</v>
      </c>
      <c r="AG89" s="10">
        <v>186.19764113991013</v>
      </c>
      <c r="AH89" s="10">
        <v>59.482533137692585</v>
      </c>
      <c r="AI89" s="10">
        <v>1.9966598918370735</v>
      </c>
      <c r="AJ89" s="10"/>
      <c r="AK89" s="10"/>
      <c r="AL89" s="10"/>
      <c r="AM89" s="10"/>
      <c r="AN89" s="10">
        <v>3.6045197740112664</v>
      </c>
      <c r="AO89" s="10">
        <v>1.1339818272477216</v>
      </c>
      <c r="AP89" s="10">
        <v>1</v>
      </c>
      <c r="AQ89" s="10">
        <v>111.47500000000001</v>
      </c>
      <c r="AR89" s="10"/>
      <c r="AS89" s="10"/>
      <c r="AT89" s="10">
        <v>4.0819267757864637</v>
      </c>
      <c r="AU89" s="10">
        <v>1</v>
      </c>
      <c r="AV89" s="16"/>
      <c r="AW89" s="21">
        <v>54.716351342571336</v>
      </c>
      <c r="AX89" s="1" t="s">
        <v>120</v>
      </c>
      <c r="AY89" s="25">
        <v>11.6671916010499</v>
      </c>
      <c r="AZ89" s="19">
        <v>100</v>
      </c>
      <c r="BA89" s="19">
        <v>0</v>
      </c>
      <c r="BB89" s="19">
        <v>0</v>
      </c>
      <c r="BC89" s="19">
        <v>100</v>
      </c>
      <c r="BD89" s="19">
        <v>0</v>
      </c>
      <c r="BE89" s="19">
        <v>0</v>
      </c>
      <c r="BF89" s="26">
        <v>97.81</v>
      </c>
      <c r="BG89" s="26">
        <v>1.8400000000000034</v>
      </c>
      <c r="BH89" s="26">
        <v>0.35</v>
      </c>
      <c r="BI89" s="23"/>
      <c r="BJ89" s="27">
        <f t="shared" ca="1" si="9"/>
        <v>1</v>
      </c>
      <c r="BK89" s="26">
        <f t="shared" ca="1" si="10"/>
        <v>14.692652337401039</v>
      </c>
      <c r="BL89" s="25">
        <f t="shared" si="11"/>
        <v>5.9639976807084523</v>
      </c>
      <c r="BM89" s="25">
        <f t="shared" ca="1" si="13"/>
        <v>3.0472146718040483</v>
      </c>
      <c r="BN89" s="24">
        <f t="shared" si="12"/>
        <v>3.4981098858563482</v>
      </c>
      <c r="BO89" s="23"/>
      <c r="BP89" s="2"/>
    </row>
    <row r="90" spans="1:68" x14ac:dyDescent="0.2">
      <c r="A90">
        <v>3.85</v>
      </c>
      <c r="B90">
        <v>2.1</v>
      </c>
      <c r="C90">
        <v>1.27593</v>
      </c>
      <c r="D90">
        <v>-0.27517000000000003</v>
      </c>
      <c r="E90">
        <v>3.2460000000000003E-2</v>
      </c>
      <c r="F90">
        <v>1.7218800000000001</v>
      </c>
      <c r="G90">
        <v>1.8003800000000001</v>
      </c>
      <c r="H90" s="23"/>
      <c r="I90" s="17">
        <f t="shared" si="7"/>
        <v>12.631233595800525</v>
      </c>
      <c r="J90" s="16">
        <f t="shared" si="8"/>
        <v>-11.831233595800525</v>
      </c>
      <c r="K90" s="10">
        <v>100</v>
      </c>
      <c r="L90" s="16">
        <v>1209.8097112860892</v>
      </c>
      <c r="M90" s="16">
        <v>431.8569553805774</v>
      </c>
      <c r="N90" s="16">
        <v>5.4735345581802273</v>
      </c>
      <c r="O90" s="16">
        <v>8.003672316384165</v>
      </c>
      <c r="P90" s="16">
        <v>8.0437632768763017</v>
      </c>
      <c r="Q90" s="16">
        <v>0.10656769083053268</v>
      </c>
      <c r="R90" s="16">
        <v>1.3248486704834626</v>
      </c>
      <c r="S90" s="16">
        <v>2.7840944786205415</v>
      </c>
      <c r="T90" s="22" t="s">
        <v>122</v>
      </c>
      <c r="U90" s="10">
        <v>5</v>
      </c>
      <c r="V90" s="22" t="s">
        <v>143</v>
      </c>
      <c r="W90" s="10">
        <v>4</v>
      </c>
      <c r="X90" s="22" t="s">
        <v>141</v>
      </c>
      <c r="Y90" s="10">
        <v>5</v>
      </c>
      <c r="Z90" s="22" t="s">
        <v>121</v>
      </c>
      <c r="AA90" s="15">
        <v>5</v>
      </c>
      <c r="AB90" s="11">
        <v>26.374776967817603</v>
      </c>
      <c r="AC90" s="10">
        <v>60.915870742747352</v>
      </c>
      <c r="AD90" s="21">
        <v>12.709352289435047</v>
      </c>
      <c r="AE90" s="12">
        <v>800.36723163841657</v>
      </c>
      <c r="AF90" s="10">
        <v>872.02371730426762</v>
      </c>
      <c r="AG90" s="10">
        <v>478.28224576572262</v>
      </c>
      <c r="AH90" s="10">
        <v>0</v>
      </c>
      <c r="AI90" s="10">
        <v>7.5480318792566772</v>
      </c>
      <c r="AJ90" s="10"/>
      <c r="AK90" s="10"/>
      <c r="AL90" s="10"/>
      <c r="AM90" s="10"/>
      <c r="AN90" s="10">
        <v>4.0018361581920825</v>
      </c>
      <c r="AO90" s="10">
        <v>1.7895017766688031</v>
      </c>
      <c r="AP90" s="10">
        <v>3.8262579661257812</v>
      </c>
      <c r="AQ90" s="10">
        <v>114.66</v>
      </c>
      <c r="AR90" s="10"/>
      <c r="AS90" s="10"/>
      <c r="AT90" s="10">
        <v>10.036272050454873</v>
      </c>
      <c r="AU90" s="10">
        <v>1</v>
      </c>
      <c r="AV90" s="16"/>
      <c r="AW90" s="21">
        <v>130.80355759564014</v>
      </c>
      <c r="AX90" s="1" t="s">
        <v>120</v>
      </c>
      <c r="AY90" s="25">
        <v>11.8312335958005</v>
      </c>
      <c r="AZ90" s="19">
        <v>0</v>
      </c>
      <c r="BA90" s="19">
        <v>100</v>
      </c>
      <c r="BB90" s="19">
        <v>0</v>
      </c>
      <c r="BC90" s="19">
        <v>0</v>
      </c>
      <c r="BD90" s="19">
        <v>100</v>
      </c>
      <c r="BE90" s="19">
        <v>0</v>
      </c>
      <c r="BF90" s="26">
        <v>26.374776967817603</v>
      </c>
      <c r="BG90" s="26">
        <v>60.915870742747352</v>
      </c>
      <c r="BH90" s="26">
        <v>12.709352289435047</v>
      </c>
      <c r="BI90" s="23"/>
      <c r="BJ90" s="27">
        <f t="shared" ca="1" si="9"/>
        <v>0.80620545905470731</v>
      </c>
      <c r="BK90" s="26">
        <f t="shared" ca="1" si="10"/>
        <v>25.309591098382313</v>
      </c>
      <c r="BL90" s="25">
        <f t="shared" si="11"/>
        <v>1.4325812483048344</v>
      </c>
      <c r="BM90" s="25">
        <f t="shared" ca="1" si="13"/>
        <v>2.4829447401786449</v>
      </c>
      <c r="BN90" s="24">
        <f t="shared" si="12"/>
        <v>2.9169702839277791</v>
      </c>
      <c r="BO90" s="23"/>
      <c r="BP90" s="2"/>
    </row>
    <row r="91" spans="1:68" x14ac:dyDescent="0.2">
      <c r="A91">
        <v>3.9</v>
      </c>
      <c r="B91">
        <v>2.1</v>
      </c>
      <c r="C91">
        <v>1.2639199999999999</v>
      </c>
      <c r="D91">
        <v>-0.27703</v>
      </c>
      <c r="E91">
        <v>1.9439999999999999E-2</v>
      </c>
      <c r="F91">
        <v>1.7197800000000001</v>
      </c>
      <c r="G91">
        <v>1.79308</v>
      </c>
      <c r="H91" s="23"/>
      <c r="I91" s="17">
        <f t="shared" si="7"/>
        <v>12.79527559055118</v>
      </c>
      <c r="J91" s="16">
        <f t="shared" si="8"/>
        <v>-11.995275590551179</v>
      </c>
      <c r="K91" s="10">
        <v>100</v>
      </c>
      <c r="L91" s="16">
        <v>1226.2139107611547</v>
      </c>
      <c r="M91" s="16">
        <v>438.02493438320198</v>
      </c>
      <c r="N91" s="16">
        <v>5.5446194225721781</v>
      </c>
      <c r="O91" s="16">
        <v>4.7241054613935614</v>
      </c>
      <c r="P91" s="16">
        <v>4.7066457817966558</v>
      </c>
      <c r="Q91" s="16">
        <v>9.4914786365818515E-2</v>
      </c>
      <c r="R91" s="16">
        <v>2.0166120580586147</v>
      </c>
      <c r="S91" s="16">
        <v>0</v>
      </c>
      <c r="T91" s="22" t="s">
        <v>122</v>
      </c>
      <c r="U91" s="10">
        <v>4</v>
      </c>
      <c r="V91" s="22" t="s">
        <v>33</v>
      </c>
      <c r="W91" s="10">
        <v>3</v>
      </c>
      <c r="X91" s="22" t="s">
        <v>143</v>
      </c>
      <c r="Y91" s="10">
        <v>4</v>
      </c>
      <c r="Z91" s="22" t="s">
        <v>121</v>
      </c>
      <c r="AA91" s="15">
        <v>5</v>
      </c>
      <c r="AB91" s="11">
        <v>52.930762351806592</v>
      </c>
      <c r="AC91" s="10">
        <v>43.062830508334386</v>
      </c>
      <c r="AD91" s="21">
        <v>4.0064071398590215</v>
      </c>
      <c r="AE91" s="12">
        <v>472.41054613935614</v>
      </c>
      <c r="AF91" s="10">
        <v>478.45670614930549</v>
      </c>
      <c r="AG91" s="10">
        <v>235.33228908983278</v>
      </c>
      <c r="AH91" s="10">
        <v>0</v>
      </c>
      <c r="AI91" s="10">
        <v>4.9588119638771602</v>
      </c>
      <c r="AJ91" s="10"/>
      <c r="AK91" s="10"/>
      <c r="AL91" s="10"/>
      <c r="AM91" s="10"/>
      <c r="AN91" s="10">
        <v>3.1494036409290409</v>
      </c>
      <c r="AO91" s="10">
        <v>1.2098677449201791</v>
      </c>
      <c r="AP91" s="10">
        <v>1</v>
      </c>
      <c r="AQ91" s="10">
        <v>114.66</v>
      </c>
      <c r="AR91" s="10"/>
      <c r="AS91" s="10"/>
      <c r="AT91" s="10">
        <v>5.2629562742005405</v>
      </c>
      <c r="AU91" s="10">
        <v>1</v>
      </c>
      <c r="AV91" s="16"/>
      <c r="AW91" s="21">
        <v>71.768505922395818</v>
      </c>
      <c r="AX91" s="1" t="s">
        <v>120</v>
      </c>
      <c r="AY91" s="25">
        <v>11.9952755905512</v>
      </c>
      <c r="AZ91" s="19">
        <v>100</v>
      </c>
      <c r="BA91" s="19">
        <v>0</v>
      </c>
      <c r="BB91" s="19">
        <v>0</v>
      </c>
      <c r="BC91" s="19">
        <v>0</v>
      </c>
      <c r="BD91" s="19">
        <v>100</v>
      </c>
      <c r="BE91" s="19">
        <v>0</v>
      </c>
      <c r="BF91" s="26">
        <v>52.930762351806592</v>
      </c>
      <c r="BG91" s="26">
        <v>43.062830508334386</v>
      </c>
      <c r="BH91" s="26">
        <v>4.0064071398590215</v>
      </c>
      <c r="BI91" s="23"/>
      <c r="BJ91" s="27">
        <f t="shared" ca="1" si="9"/>
        <v>0.91174345769375431</v>
      </c>
      <c r="BK91" s="26">
        <f t="shared" ca="1" si="10"/>
        <v>16.262553124197684</v>
      </c>
      <c r="BL91" s="25">
        <f t="shared" si="11"/>
        <v>2.318648738673796</v>
      </c>
      <c r="BM91" s="25">
        <f t="shared" ca="1" si="13"/>
        <v>2.7595648645575475</v>
      </c>
      <c r="BN91" s="24">
        <f t="shared" si="12"/>
        <v>3.2080386852889045</v>
      </c>
      <c r="BO91" s="23"/>
      <c r="BP91" s="2"/>
    </row>
    <row r="92" spans="1:68" x14ac:dyDescent="0.2">
      <c r="A92">
        <v>3.95</v>
      </c>
      <c r="B92">
        <v>2.2000000000000002</v>
      </c>
      <c r="C92">
        <v>1.25614</v>
      </c>
      <c r="D92">
        <v>-0.27546999999999999</v>
      </c>
      <c r="E92">
        <v>1.9609999999999999E-2</v>
      </c>
      <c r="F92">
        <v>1.72</v>
      </c>
      <c r="G92">
        <v>1.7916799999999999</v>
      </c>
      <c r="H92" s="23"/>
      <c r="I92" s="17">
        <f t="shared" si="7"/>
        <v>12.959317585301838</v>
      </c>
      <c r="J92" s="16">
        <f t="shared" si="8"/>
        <v>-12.159317585301837</v>
      </c>
      <c r="K92" s="10">
        <v>100</v>
      </c>
      <c r="L92" s="16">
        <v>1242.6181102362204</v>
      </c>
      <c r="M92" s="16">
        <v>444.19291338582673</v>
      </c>
      <c r="N92" s="16">
        <v>5.6157042869641289</v>
      </c>
      <c r="O92" s="16">
        <v>2.5996233521657173</v>
      </c>
      <c r="P92" s="16">
        <v>2.582915101817286</v>
      </c>
      <c r="Q92" s="16">
        <v>0.10468819011041766</v>
      </c>
      <c r="R92" s="16">
        <v>4.053102250118914</v>
      </c>
      <c r="S92" s="16">
        <v>0</v>
      </c>
      <c r="T92" s="22" t="s">
        <v>33</v>
      </c>
      <c r="U92" s="10">
        <v>3</v>
      </c>
      <c r="V92" s="22" t="s">
        <v>33</v>
      </c>
      <c r="W92" s="10">
        <v>3</v>
      </c>
      <c r="X92" s="22" t="s">
        <v>33</v>
      </c>
      <c r="Y92" s="10">
        <v>3</v>
      </c>
      <c r="Z92" s="22" t="s">
        <v>33</v>
      </c>
      <c r="AA92" s="15">
        <v>3</v>
      </c>
      <c r="AB92" s="11">
        <v>97.81</v>
      </c>
      <c r="AC92" s="10">
        <v>1.8400000000000034</v>
      </c>
      <c r="AD92" s="21">
        <v>0.35</v>
      </c>
      <c r="AE92" s="12">
        <v>259.96233521657172</v>
      </c>
      <c r="AF92" s="10">
        <v>227.64108500614049</v>
      </c>
      <c r="AG92" s="10">
        <v>129.1457550908643</v>
      </c>
      <c r="AH92" s="10">
        <v>0</v>
      </c>
      <c r="AI92" s="10">
        <v>2.4672459224799006</v>
      </c>
      <c r="AJ92" s="10"/>
      <c r="AK92" s="10"/>
      <c r="AL92" s="10"/>
      <c r="AM92" s="10"/>
      <c r="AN92" s="10">
        <v>2.5996233521657173</v>
      </c>
      <c r="AO92" s="10">
        <v>0.8438462595820081</v>
      </c>
      <c r="AP92" s="10">
        <v>1</v>
      </c>
      <c r="AQ92" s="10">
        <v>111.47500000000001</v>
      </c>
      <c r="AR92" s="10"/>
      <c r="AS92" s="10"/>
      <c r="AT92" s="10">
        <v>2.3767321506448527</v>
      </c>
      <c r="AU92" s="10">
        <v>1</v>
      </c>
      <c r="AV92" s="16"/>
      <c r="AW92" s="21">
        <v>34.146162750921071</v>
      </c>
      <c r="AX92" s="1" t="s">
        <v>120</v>
      </c>
      <c r="AY92" s="25">
        <v>12.1593175853018</v>
      </c>
      <c r="AZ92" s="19">
        <v>100</v>
      </c>
      <c r="BA92" s="19">
        <v>0</v>
      </c>
      <c r="BB92" s="19">
        <v>0</v>
      </c>
      <c r="BC92" s="19">
        <v>100</v>
      </c>
      <c r="BD92" s="19">
        <v>0</v>
      </c>
      <c r="BE92" s="19">
        <v>0</v>
      </c>
      <c r="BF92" s="26">
        <v>97.81</v>
      </c>
      <c r="BG92" s="26">
        <v>1.8400000000000034</v>
      </c>
      <c r="BH92" s="26">
        <v>0.35</v>
      </c>
      <c r="BI92" s="23"/>
      <c r="BJ92" s="27">
        <f t="shared" ca="1" si="9"/>
        <v>1</v>
      </c>
      <c r="BK92" s="26">
        <f t="shared" ca="1" si="10"/>
        <v>8.8322257631126195</v>
      </c>
      <c r="BL92" s="25">
        <f t="shared" si="11"/>
        <v>5.3368611035114855</v>
      </c>
      <c r="BM92" s="25">
        <f t="shared" ca="1" si="13"/>
        <v>3.1878118208956994</v>
      </c>
      <c r="BN92" s="24">
        <f t="shared" si="12"/>
        <v>3.5842577052152826</v>
      </c>
      <c r="BO92" s="23"/>
      <c r="BP92" s="2"/>
    </row>
    <row r="93" spans="1:68" x14ac:dyDescent="0.2">
      <c r="A93">
        <v>4</v>
      </c>
      <c r="B93">
        <v>2.1</v>
      </c>
      <c r="C93">
        <v>1.2596799999999999</v>
      </c>
      <c r="D93">
        <v>-0.27134000000000003</v>
      </c>
      <c r="E93">
        <v>2.0420000000000001E-2</v>
      </c>
      <c r="F93">
        <v>1.72295</v>
      </c>
      <c r="G93">
        <v>1.7979499999999999</v>
      </c>
      <c r="H93" s="23"/>
      <c r="I93" s="17">
        <f t="shared" si="7"/>
        <v>13.123359580052492</v>
      </c>
      <c r="J93" s="16">
        <f t="shared" si="8"/>
        <v>-12.323359580052491</v>
      </c>
      <c r="K93" s="10">
        <v>100</v>
      </c>
      <c r="L93" s="16">
        <v>1259.022309711286</v>
      </c>
      <c r="M93" s="16">
        <v>450.36089238845136</v>
      </c>
      <c r="N93" s="16">
        <v>5.6867891513560798</v>
      </c>
      <c r="O93" s="16">
        <v>3.5662900188323507</v>
      </c>
      <c r="P93" s="16">
        <v>3.5531621078442974</v>
      </c>
      <c r="Q93" s="16">
        <v>0.13056265002400363</v>
      </c>
      <c r="R93" s="16">
        <v>3.6745480803074297</v>
      </c>
      <c r="S93" s="16">
        <v>0</v>
      </c>
      <c r="T93" s="22" t="s">
        <v>33</v>
      </c>
      <c r="U93" s="10">
        <v>3</v>
      </c>
      <c r="V93" s="22" t="s">
        <v>33</v>
      </c>
      <c r="W93" s="10">
        <v>3</v>
      </c>
      <c r="X93" s="22" t="s">
        <v>33</v>
      </c>
      <c r="Y93" s="10">
        <v>3</v>
      </c>
      <c r="Z93" s="22" t="s">
        <v>33</v>
      </c>
      <c r="AA93" s="15">
        <v>3</v>
      </c>
      <c r="AB93" s="11">
        <v>94.729452931740042</v>
      </c>
      <c r="AC93" s="10">
        <v>4.9205470682599639</v>
      </c>
      <c r="AD93" s="21">
        <v>0.35</v>
      </c>
      <c r="AE93" s="12">
        <v>356.62900188323505</v>
      </c>
      <c r="AF93" s="10">
        <v>340.82283868725563</v>
      </c>
      <c r="AG93" s="10">
        <v>177.65810539221488</v>
      </c>
      <c r="AH93" s="10">
        <v>0</v>
      </c>
      <c r="AI93" s="10">
        <v>2.7214230924319143</v>
      </c>
      <c r="AJ93" s="10"/>
      <c r="AK93" s="10"/>
      <c r="AL93" s="10"/>
      <c r="AM93" s="10"/>
      <c r="AN93" s="10">
        <v>3.5662900188323507</v>
      </c>
      <c r="AO93" s="10">
        <v>1.0569748871432061</v>
      </c>
      <c r="AP93" s="10">
        <v>1</v>
      </c>
      <c r="AQ93" s="10">
        <v>111.47500000000001</v>
      </c>
      <c r="AR93" s="10"/>
      <c r="AS93" s="10"/>
      <c r="AT93" s="10">
        <v>3.577555632307269</v>
      </c>
      <c r="AU93" s="10">
        <v>1</v>
      </c>
      <c r="AV93" s="16"/>
      <c r="AW93" s="21">
        <v>51.123425803088345</v>
      </c>
      <c r="AX93" s="1" t="s">
        <v>120</v>
      </c>
      <c r="AY93" s="25">
        <v>12.3233595800525</v>
      </c>
      <c r="AZ93" s="19">
        <v>100</v>
      </c>
      <c r="BA93" s="19">
        <v>0</v>
      </c>
      <c r="BB93" s="19">
        <v>0</v>
      </c>
      <c r="BC93" s="19">
        <v>100</v>
      </c>
      <c r="BD93" s="19">
        <v>0</v>
      </c>
      <c r="BE93" s="19">
        <v>0</v>
      </c>
      <c r="BF93" s="26">
        <v>94.729452931740042</v>
      </c>
      <c r="BG93" s="26">
        <v>4.9205470682599639</v>
      </c>
      <c r="BH93" s="26">
        <v>0.35</v>
      </c>
      <c r="BI93" s="23"/>
      <c r="BJ93" s="27">
        <f t="shared" ca="1" si="9"/>
        <v>1</v>
      </c>
      <c r="BK93" s="26">
        <f t="shared" ca="1" si="10"/>
        <v>12.98359161464183</v>
      </c>
      <c r="BL93" s="25">
        <f t="shared" si="11"/>
        <v>4.4657399984953088</v>
      </c>
      <c r="BM93" s="25">
        <f t="shared" ca="1" si="13"/>
        <v>3.0083366340505369</v>
      </c>
      <c r="BN93" s="24">
        <f t="shared" si="12"/>
        <v>3.4435675178068315</v>
      </c>
      <c r="BO93" s="23"/>
      <c r="BP93" s="2"/>
    </row>
    <row r="94" spans="1:68" x14ac:dyDescent="0.2">
      <c r="A94">
        <v>4.05</v>
      </c>
      <c r="B94">
        <v>2.2000000000000002</v>
      </c>
      <c r="C94">
        <v>1.26813</v>
      </c>
      <c r="D94">
        <v>-0.27775</v>
      </c>
      <c r="E94">
        <v>2.0969999999999999E-2</v>
      </c>
      <c r="F94">
        <v>1.72123</v>
      </c>
      <c r="G94">
        <v>1.7937000000000001</v>
      </c>
      <c r="H94" s="23"/>
      <c r="I94" s="17">
        <f t="shared" si="7"/>
        <v>13.287401574803148</v>
      </c>
      <c r="J94" s="16">
        <f t="shared" si="8"/>
        <v>-12.487401574803147</v>
      </c>
      <c r="K94" s="10">
        <v>100</v>
      </c>
      <c r="L94" s="16">
        <v>1275.4265091863515</v>
      </c>
      <c r="M94" s="16">
        <v>456.52887139107605</v>
      </c>
      <c r="N94" s="16">
        <v>5.7578740157480306</v>
      </c>
      <c r="O94" s="16">
        <v>5.8737288135592989</v>
      </c>
      <c r="P94" s="16">
        <v>5.8630319971986626</v>
      </c>
      <c r="Q94" s="16">
        <v>9.0403984637541984E-2</v>
      </c>
      <c r="R94" s="16">
        <v>1.5419323087565737</v>
      </c>
      <c r="S94" s="16">
        <v>0</v>
      </c>
      <c r="T94" s="22" t="s">
        <v>33</v>
      </c>
      <c r="U94" s="10">
        <v>3</v>
      </c>
      <c r="V94" s="22" t="s">
        <v>33</v>
      </c>
      <c r="W94" s="10">
        <v>3</v>
      </c>
      <c r="X94" s="22" t="s">
        <v>143</v>
      </c>
      <c r="Y94" s="10">
        <v>4</v>
      </c>
      <c r="Z94" s="22" t="s">
        <v>121</v>
      </c>
      <c r="AA94" s="15">
        <v>5</v>
      </c>
      <c r="AB94" s="11">
        <v>37.642385491151195</v>
      </c>
      <c r="AC94" s="10">
        <v>54.885477318386592</v>
      </c>
      <c r="AD94" s="21">
        <v>7.4721371904622114</v>
      </c>
      <c r="AE94" s="12">
        <v>587.37288135592985</v>
      </c>
      <c r="AF94" s="10">
        <v>611.60728452452997</v>
      </c>
      <c r="AG94" s="10">
        <v>314.72739978989966</v>
      </c>
      <c r="AH94" s="10">
        <v>0</v>
      </c>
      <c r="AI94" s="10">
        <v>6.4853690030427327</v>
      </c>
      <c r="AJ94" s="10"/>
      <c r="AK94" s="10"/>
      <c r="AL94" s="10"/>
      <c r="AM94" s="10"/>
      <c r="AN94" s="10">
        <v>5.8737288135592989</v>
      </c>
      <c r="AO94" s="10">
        <v>1.4129273690359405</v>
      </c>
      <c r="AP94" s="10">
        <v>2.5178191983191978</v>
      </c>
      <c r="AQ94" s="10">
        <v>111.47500000000001</v>
      </c>
      <c r="AR94" s="10"/>
      <c r="AS94" s="10"/>
      <c r="AT94" s="10">
        <v>6.5145036524282602</v>
      </c>
      <c r="AU94" s="10">
        <v>1</v>
      </c>
      <c r="AV94" s="16"/>
      <c r="AW94" s="21">
        <v>91.741092678679507</v>
      </c>
      <c r="AX94" s="1" t="s">
        <v>120</v>
      </c>
      <c r="AY94" s="25">
        <v>12.4874015748031</v>
      </c>
      <c r="AZ94" s="19">
        <v>100</v>
      </c>
      <c r="BA94" s="19">
        <v>0</v>
      </c>
      <c r="BB94" s="19">
        <v>0</v>
      </c>
      <c r="BC94" s="19">
        <v>0</v>
      </c>
      <c r="BD94" s="19">
        <v>100</v>
      </c>
      <c r="BE94" s="19">
        <v>0</v>
      </c>
      <c r="BF94" s="26">
        <v>37.642385491151195</v>
      </c>
      <c r="BG94" s="26">
        <v>54.885477318386592</v>
      </c>
      <c r="BH94" s="26">
        <v>7.4721371904622114</v>
      </c>
      <c r="BI94" s="23"/>
      <c r="BJ94" s="27">
        <f t="shared" ca="1" si="9"/>
        <v>0.86621912691368974</v>
      </c>
      <c r="BK94" s="26">
        <f t="shared" ca="1" si="10"/>
        <v>18.640622162303025</v>
      </c>
      <c r="BL94" s="25">
        <f t="shared" si="11"/>
        <v>1.7301142588760829</v>
      </c>
      <c r="BM94" s="25">
        <f t="shared" ca="1" si="13"/>
        <v>2.638930941901064</v>
      </c>
      <c r="BN94" s="24">
        <f t="shared" si="12"/>
        <v>3.069230898151853</v>
      </c>
      <c r="BO94" s="23"/>
      <c r="BP94" s="2"/>
    </row>
    <row r="95" spans="1:68" x14ac:dyDescent="0.2">
      <c r="A95">
        <v>4.0999999999999996</v>
      </c>
      <c r="B95">
        <v>2.1</v>
      </c>
      <c r="C95">
        <v>1.2842499999999999</v>
      </c>
      <c r="D95">
        <v>-0.28090999999999999</v>
      </c>
      <c r="E95">
        <v>2.1299999999999999E-2</v>
      </c>
      <c r="F95">
        <v>1.7172799999999999</v>
      </c>
      <c r="G95">
        <v>1.7892999999999999</v>
      </c>
      <c r="H95" s="23"/>
      <c r="I95" s="17">
        <f t="shared" si="7"/>
        <v>13.451443569553804</v>
      </c>
      <c r="J95" s="16">
        <f t="shared" si="8"/>
        <v>-12.651443569553804</v>
      </c>
      <c r="K95" s="10">
        <v>100</v>
      </c>
      <c r="L95" s="16">
        <v>1291.830708661417</v>
      </c>
      <c r="M95" s="16">
        <v>462.69685039370074</v>
      </c>
      <c r="N95" s="16">
        <v>5.8289588801399823</v>
      </c>
      <c r="O95" s="16">
        <v>10.275612052730651</v>
      </c>
      <c r="P95" s="16">
        <v>10.266373893146465</v>
      </c>
      <c r="Q95" s="16">
        <v>7.0606577052328381E-2</v>
      </c>
      <c r="R95" s="16">
        <v>0.68774601224550458</v>
      </c>
      <c r="S95" s="16">
        <v>0</v>
      </c>
      <c r="T95" s="22" t="s">
        <v>34</v>
      </c>
      <c r="U95" s="10">
        <v>6</v>
      </c>
      <c r="V95" s="22" t="s">
        <v>143</v>
      </c>
      <c r="W95" s="10">
        <v>4</v>
      </c>
      <c r="X95" s="22" t="s">
        <v>141</v>
      </c>
      <c r="Y95" s="10">
        <v>5</v>
      </c>
      <c r="Z95" s="22" t="s">
        <v>30</v>
      </c>
      <c r="AA95" s="15">
        <v>6</v>
      </c>
      <c r="AB95" s="11">
        <v>12.65175725375677</v>
      </c>
      <c r="AC95" s="10">
        <v>61.468970400988908</v>
      </c>
      <c r="AD95" s="21">
        <v>25.879272345254321</v>
      </c>
      <c r="AE95" s="12">
        <v>1027.5612052730651</v>
      </c>
      <c r="AF95" s="10">
        <v>1128.6825546669147</v>
      </c>
      <c r="AG95" s="10">
        <v>644.97804198598487</v>
      </c>
      <c r="AH95" s="10">
        <v>0</v>
      </c>
      <c r="AI95" s="10">
        <v>14.540251520106672</v>
      </c>
      <c r="AJ95" s="10"/>
      <c r="AK95" s="10"/>
      <c r="AL95" s="10"/>
      <c r="AM95" s="10"/>
      <c r="AN95" s="10">
        <v>4.1102448210922606</v>
      </c>
      <c r="AO95" s="10">
        <v>2.0911307970220414</v>
      </c>
      <c r="AP95" s="10">
        <v>5.1598243358878788</v>
      </c>
      <c r="AQ95" s="10">
        <v>114.66</v>
      </c>
      <c r="AR95" s="10"/>
      <c r="AS95" s="10"/>
      <c r="AT95" s="10">
        <v>12.21873763812691</v>
      </c>
      <c r="AU95" s="10">
        <v>1</v>
      </c>
      <c r="AV95" s="16"/>
      <c r="AW95" s="21">
        <v>169.30238320003721</v>
      </c>
      <c r="AX95" s="1" t="s">
        <v>120</v>
      </c>
      <c r="AY95" s="25">
        <v>12.6514435695538</v>
      </c>
      <c r="AZ95" s="19">
        <v>0</v>
      </c>
      <c r="BA95" s="19">
        <v>100</v>
      </c>
      <c r="BB95" s="19">
        <v>0</v>
      </c>
      <c r="BC95" s="19">
        <v>0</v>
      </c>
      <c r="BD95" s="19">
        <v>0</v>
      </c>
      <c r="BE95" s="19">
        <v>100</v>
      </c>
      <c r="BF95" s="26">
        <v>12.65175725375677</v>
      </c>
      <c r="BG95" s="26">
        <v>61.468970400988908</v>
      </c>
      <c r="BH95" s="26">
        <v>25.879272345254321</v>
      </c>
      <c r="BI95" s="23"/>
      <c r="BJ95" s="27">
        <f t="shared" ca="1" si="9"/>
        <v>0.73644078066060525</v>
      </c>
      <c r="BK95" s="26">
        <f t="shared" ca="1" si="10"/>
        <v>27.842371128693614</v>
      </c>
      <c r="BL95" s="25">
        <f t="shared" si="11"/>
        <v>0.73392111994923481</v>
      </c>
      <c r="BM95" s="25">
        <f t="shared" ca="1" si="13"/>
        <v>2.2979228644633491</v>
      </c>
      <c r="BN95" s="24">
        <f t="shared" si="12"/>
        <v>2.699603241105156</v>
      </c>
      <c r="BO95" s="23"/>
      <c r="BP95" s="2"/>
    </row>
    <row r="96" spans="1:68" x14ac:dyDescent="0.2">
      <c r="A96">
        <v>4.1500000000000004</v>
      </c>
      <c r="B96">
        <v>2.1</v>
      </c>
      <c r="C96">
        <v>1.2789999999999999</v>
      </c>
      <c r="D96">
        <v>-0.27644000000000002</v>
      </c>
      <c r="E96">
        <v>2.1389999999999999E-2</v>
      </c>
      <c r="F96">
        <v>1.7182500000000001</v>
      </c>
      <c r="G96">
        <v>1.79338</v>
      </c>
      <c r="H96" s="23"/>
      <c r="I96" s="17">
        <f t="shared" si="7"/>
        <v>13.615485564304462</v>
      </c>
      <c r="J96" s="16">
        <f t="shared" si="8"/>
        <v>-12.815485564304462</v>
      </c>
      <c r="K96" s="10">
        <v>100</v>
      </c>
      <c r="L96" s="16">
        <v>1308.2349081364828</v>
      </c>
      <c r="M96" s="16">
        <v>468.86482939632549</v>
      </c>
      <c r="N96" s="16">
        <v>5.9000437445319331</v>
      </c>
      <c r="O96" s="16">
        <v>8.8419962335216162</v>
      </c>
      <c r="P96" s="16">
        <v>8.8331558894219171</v>
      </c>
      <c r="Q96" s="16">
        <v>9.8611137782044972E-2</v>
      </c>
      <c r="R96" s="16">
        <v>1.1163749289213387</v>
      </c>
      <c r="S96" s="16">
        <v>0</v>
      </c>
      <c r="T96" s="22" t="s">
        <v>122</v>
      </c>
      <c r="U96" s="10">
        <v>5</v>
      </c>
      <c r="V96" s="22" t="s">
        <v>143</v>
      </c>
      <c r="W96" s="10">
        <v>4</v>
      </c>
      <c r="X96" s="22" t="s">
        <v>141</v>
      </c>
      <c r="Y96" s="10">
        <v>5</v>
      </c>
      <c r="Z96" s="22" t="s">
        <v>121</v>
      </c>
      <c r="AA96" s="15">
        <v>5</v>
      </c>
      <c r="AB96" s="11">
        <v>20.811277290836962</v>
      </c>
      <c r="AC96" s="10">
        <v>62.428637413344013</v>
      </c>
      <c r="AD96" s="21">
        <v>16.760085295819025</v>
      </c>
      <c r="AE96" s="12">
        <v>884.19962335216167</v>
      </c>
      <c r="AF96" s="10">
        <v>959.1037189654935</v>
      </c>
      <c r="AG96" s="10">
        <v>537.4866917066438</v>
      </c>
      <c r="AH96" s="10">
        <v>0</v>
      </c>
      <c r="AI96" s="10">
        <v>8.9575641130369856</v>
      </c>
      <c r="AJ96" s="10"/>
      <c r="AK96" s="10"/>
      <c r="AL96" s="10"/>
      <c r="AM96" s="10"/>
      <c r="AN96" s="10">
        <v>4.4209981167608081</v>
      </c>
      <c r="AO96" s="10">
        <v>1.9283501620013908</v>
      </c>
      <c r="AP96" s="10">
        <v>4.2998935336531501</v>
      </c>
      <c r="AQ96" s="10">
        <v>114.66</v>
      </c>
      <c r="AR96" s="10"/>
      <c r="AS96" s="10"/>
      <c r="AT96" s="10">
        <v>10.153375001945992</v>
      </c>
      <c r="AU96" s="10">
        <v>1</v>
      </c>
      <c r="AV96" s="16"/>
      <c r="AW96" s="21">
        <v>143.86555784482402</v>
      </c>
      <c r="AX96" s="1" t="s">
        <v>120</v>
      </c>
      <c r="AY96" s="25">
        <v>12.815485564304501</v>
      </c>
      <c r="AZ96" s="19">
        <v>0</v>
      </c>
      <c r="BA96" s="19">
        <v>100</v>
      </c>
      <c r="BB96" s="19">
        <v>0</v>
      </c>
      <c r="BC96" s="19">
        <v>0</v>
      </c>
      <c r="BD96" s="19">
        <v>100</v>
      </c>
      <c r="BE96" s="19">
        <v>0</v>
      </c>
      <c r="BF96" s="26">
        <v>20.811277290836962</v>
      </c>
      <c r="BG96" s="26">
        <v>62.428637413344013</v>
      </c>
      <c r="BH96" s="26">
        <v>16.760085295819025</v>
      </c>
      <c r="BI96" s="23"/>
      <c r="BJ96" s="27">
        <f t="shared" ca="1" si="9"/>
        <v>0.79081843086408776</v>
      </c>
      <c r="BK96" s="26">
        <f t="shared" ca="1" si="10"/>
        <v>25.445463921501936</v>
      </c>
      <c r="BL96" s="25">
        <f t="shared" si="11"/>
        <v>1.2056568576056688</v>
      </c>
      <c r="BM96" s="25">
        <f t="shared" ca="1" si="13"/>
        <v>2.4402638590901131</v>
      </c>
      <c r="BN96" s="24">
        <f t="shared" si="12"/>
        <v>2.8470531940822852</v>
      </c>
      <c r="BO96" s="23"/>
      <c r="BP96" s="2"/>
    </row>
    <row r="97" spans="1:68" x14ac:dyDescent="0.2">
      <c r="A97">
        <v>4.2</v>
      </c>
      <c r="B97">
        <v>2.2000000000000002</v>
      </c>
      <c r="C97">
        <v>1.2620199999999999</v>
      </c>
      <c r="D97">
        <v>-0.27748</v>
      </c>
      <c r="E97">
        <v>2.2880000000000001E-2</v>
      </c>
      <c r="F97">
        <v>1.7156800000000001</v>
      </c>
      <c r="G97">
        <v>1.79358</v>
      </c>
      <c r="H97" s="23"/>
      <c r="I97" s="17">
        <f t="shared" si="7"/>
        <v>13.779527559055119</v>
      </c>
      <c r="J97" s="16">
        <f t="shared" si="8"/>
        <v>-12.979527559055118</v>
      </c>
      <c r="K97" s="10">
        <v>100</v>
      </c>
      <c r="L97" s="16">
        <v>1324.6391076115483</v>
      </c>
      <c r="M97" s="16">
        <v>475.03280839895018</v>
      </c>
      <c r="N97" s="16">
        <v>5.9711286089238849</v>
      </c>
      <c r="O97" s="16">
        <v>4.2052730696798104</v>
      </c>
      <c r="P97" s="16">
        <v>4.2030187819343867</v>
      </c>
      <c r="Q97" s="16">
        <v>9.2095535285645638E-2</v>
      </c>
      <c r="R97" s="16">
        <v>2.1911759157845072</v>
      </c>
      <c r="S97" s="16">
        <v>0</v>
      </c>
      <c r="T97" s="22" t="s">
        <v>33</v>
      </c>
      <c r="U97" s="10">
        <v>3</v>
      </c>
      <c r="V97" s="22" t="s">
        <v>33</v>
      </c>
      <c r="W97" s="10">
        <v>3</v>
      </c>
      <c r="X97" s="22" t="s">
        <v>143</v>
      </c>
      <c r="Y97" s="10">
        <v>4</v>
      </c>
      <c r="Z97" s="22" t="s">
        <v>123</v>
      </c>
      <c r="AA97" s="15">
        <v>4</v>
      </c>
      <c r="AB97" s="11">
        <v>59.812069871625283</v>
      </c>
      <c r="AC97" s="10">
        <v>36.966702129493761</v>
      </c>
      <c r="AD97" s="21">
        <v>3.2212279988809556</v>
      </c>
      <c r="AE97" s="12">
        <v>420.52730696798108</v>
      </c>
      <c r="AF97" s="10">
        <v>413.41675340960364</v>
      </c>
      <c r="AG97" s="10">
        <v>210.15093909671933</v>
      </c>
      <c r="AH97" s="10">
        <v>0</v>
      </c>
      <c r="AI97" s="10">
        <v>4.563759544801175</v>
      </c>
      <c r="AJ97" s="10"/>
      <c r="AK97" s="10"/>
      <c r="AL97" s="10"/>
      <c r="AM97" s="10"/>
      <c r="AN97" s="10">
        <v>4.2052730696798104</v>
      </c>
      <c r="AO97" s="10">
        <v>1.1362720622516429</v>
      </c>
      <c r="AP97" s="10">
        <v>1</v>
      </c>
      <c r="AQ97" s="10">
        <v>111.47500000000001</v>
      </c>
      <c r="AR97" s="10"/>
      <c r="AS97" s="10"/>
      <c r="AT97" s="10">
        <v>4.1377778466700974</v>
      </c>
      <c r="AU97" s="10">
        <v>1</v>
      </c>
      <c r="AV97" s="16"/>
      <c r="AW97" s="21">
        <v>62.012513011440547</v>
      </c>
      <c r="AX97" s="1" t="s">
        <v>120</v>
      </c>
      <c r="AY97" s="25">
        <v>12.9795275590551</v>
      </c>
      <c r="AZ97" s="19">
        <v>100</v>
      </c>
      <c r="BA97" s="19">
        <v>0</v>
      </c>
      <c r="BB97" s="19">
        <v>0</v>
      </c>
      <c r="BC97" s="19">
        <v>0</v>
      </c>
      <c r="BD97" s="19">
        <v>100</v>
      </c>
      <c r="BE97" s="19">
        <v>0</v>
      </c>
      <c r="BF97" s="26">
        <v>59.812069871625283</v>
      </c>
      <c r="BG97" s="26">
        <v>36.966702129493761</v>
      </c>
      <c r="BH97" s="26">
        <v>3.2212279988809556</v>
      </c>
      <c r="BI97" s="23"/>
      <c r="BJ97" s="27">
        <f t="shared" ca="1" si="9"/>
        <v>0.94622344864716956</v>
      </c>
      <c r="BK97" s="26">
        <f t="shared" ca="1" si="10"/>
        <v>13.755029295952427</v>
      </c>
      <c r="BL97" s="25">
        <f t="shared" si="11"/>
        <v>2.6010550276059865</v>
      </c>
      <c r="BM97" s="25">
        <f t="shared" ca="1" si="13"/>
        <v>2.8477685481515218</v>
      </c>
      <c r="BN97" s="24">
        <f t="shared" si="12"/>
        <v>3.2684293073280819</v>
      </c>
      <c r="BO97" s="23"/>
      <c r="BP97" s="2"/>
    </row>
    <row r="98" spans="1:68" x14ac:dyDescent="0.2">
      <c r="A98">
        <v>4.25</v>
      </c>
      <c r="B98">
        <v>2.1</v>
      </c>
      <c r="C98">
        <v>1.2553300000000001</v>
      </c>
      <c r="D98">
        <v>-0.27987000000000001</v>
      </c>
      <c r="E98">
        <v>2.496E-2</v>
      </c>
      <c r="F98">
        <v>1.71773</v>
      </c>
      <c r="G98">
        <v>1.78975</v>
      </c>
      <c r="H98" s="23"/>
      <c r="I98" s="17">
        <f t="shared" si="7"/>
        <v>13.943569553805773</v>
      </c>
      <c r="J98" s="16">
        <f t="shared" si="8"/>
        <v>-13.143569553805772</v>
      </c>
      <c r="K98" s="10">
        <v>100</v>
      </c>
      <c r="L98" s="16">
        <v>1341.0433070866138</v>
      </c>
      <c r="M98" s="16">
        <v>481.20078740157476</v>
      </c>
      <c r="N98" s="16">
        <v>6.0422134733158348</v>
      </c>
      <c r="O98" s="16">
        <v>2.3784369114877575</v>
      </c>
      <c r="P98" s="16">
        <v>2.3853765816060215</v>
      </c>
      <c r="Q98" s="16">
        <v>7.7122179548727715E-2</v>
      </c>
      <c r="R98" s="16">
        <v>3.2331238657840369</v>
      </c>
      <c r="S98" s="16">
        <v>0.48192153599054527</v>
      </c>
      <c r="T98" s="22" t="s">
        <v>33</v>
      </c>
      <c r="U98" s="10">
        <v>3</v>
      </c>
      <c r="V98" s="22" t="s">
        <v>33</v>
      </c>
      <c r="W98" s="10">
        <v>3</v>
      </c>
      <c r="X98" s="22" t="s">
        <v>33</v>
      </c>
      <c r="Y98" s="10">
        <v>3</v>
      </c>
      <c r="Z98" s="22" t="s">
        <v>33</v>
      </c>
      <c r="AA98" s="15">
        <v>3</v>
      </c>
      <c r="AB98" s="11">
        <v>94.758174806440735</v>
      </c>
      <c r="AC98" s="10">
        <v>4.8918251935592707</v>
      </c>
      <c r="AD98" s="21">
        <v>0.35</v>
      </c>
      <c r="AE98" s="12">
        <v>237.84369114877578</v>
      </c>
      <c r="AF98" s="10">
        <v>198.61154163714502</v>
      </c>
      <c r="AG98" s="10">
        <v>119.26882908030109</v>
      </c>
      <c r="AH98" s="10">
        <v>0</v>
      </c>
      <c r="AI98" s="10">
        <v>3.0929838803361114</v>
      </c>
      <c r="AJ98" s="10"/>
      <c r="AK98" s="10"/>
      <c r="AL98" s="10"/>
      <c r="AM98" s="10"/>
      <c r="AN98" s="10">
        <v>2.3784369114877575</v>
      </c>
      <c r="AO98" s="10">
        <v>0.78955014188414141</v>
      </c>
      <c r="AP98" s="10">
        <v>1</v>
      </c>
      <c r="AQ98" s="10">
        <v>111.47500000000001</v>
      </c>
      <c r="AR98" s="10"/>
      <c r="AS98" s="10"/>
      <c r="AT98" s="10">
        <v>1.8899609583435566</v>
      </c>
      <c r="AU98" s="10">
        <v>1</v>
      </c>
      <c r="AV98" s="16"/>
      <c r="AW98" s="21">
        <v>29.791731245571754</v>
      </c>
      <c r="AX98" s="1" t="s">
        <v>120</v>
      </c>
      <c r="AY98" s="25">
        <v>13.143569553805801</v>
      </c>
      <c r="AZ98" s="19">
        <v>100</v>
      </c>
      <c r="BA98" s="19">
        <v>0</v>
      </c>
      <c r="BB98" s="19">
        <v>0</v>
      </c>
      <c r="BC98" s="19">
        <v>100</v>
      </c>
      <c r="BD98" s="19">
        <v>0</v>
      </c>
      <c r="BE98" s="19">
        <v>0</v>
      </c>
      <c r="BF98" s="26">
        <v>94.758174806440735</v>
      </c>
      <c r="BG98" s="26">
        <v>4.8918251935592707</v>
      </c>
      <c r="BH98" s="26">
        <v>0.35</v>
      </c>
      <c r="BI98" s="23"/>
      <c r="BJ98" s="27">
        <f t="shared" ca="1" si="9"/>
        <v>1</v>
      </c>
      <c r="BK98" s="26">
        <f t="shared" ca="1" si="10"/>
        <v>7.1273986783052496</v>
      </c>
      <c r="BL98" s="25">
        <f t="shared" si="11"/>
        <v>4.4973005171844633</v>
      </c>
      <c r="BM98" s="25">
        <f t="shared" ca="1" si="13"/>
        <v>3.2182291295699694</v>
      </c>
      <c r="BN98" s="24">
        <f t="shared" si="12"/>
        <v>3.5653824116858313</v>
      </c>
      <c r="BO98" s="23"/>
      <c r="BP98" s="2"/>
    </row>
    <row r="99" spans="1:68" x14ac:dyDescent="0.2">
      <c r="A99">
        <v>4.3</v>
      </c>
      <c r="B99">
        <v>2.1</v>
      </c>
      <c r="C99">
        <v>1.2563299999999999</v>
      </c>
      <c r="D99">
        <v>-0.27400000000000002</v>
      </c>
      <c r="E99">
        <v>2.741E-2</v>
      </c>
      <c r="F99">
        <v>1.7153499999999999</v>
      </c>
      <c r="G99">
        <v>1.7907500000000001</v>
      </c>
      <c r="H99" s="23"/>
      <c r="I99" s="17">
        <f t="shared" si="7"/>
        <v>14.107611548556429</v>
      </c>
      <c r="J99" s="16">
        <f t="shared" si="8"/>
        <v>-13.307611548556428</v>
      </c>
      <c r="K99" s="10">
        <v>100</v>
      </c>
      <c r="L99" s="16">
        <v>1357.4475065616793</v>
      </c>
      <c r="M99" s="16">
        <v>487.36876640419945</v>
      </c>
      <c r="N99" s="16">
        <v>6.1132983377077856</v>
      </c>
      <c r="O99" s="16">
        <v>2.6515065913370686</v>
      </c>
      <c r="P99" s="16">
        <v>2.6692756829774638</v>
      </c>
      <c r="Q99" s="16">
        <v>0.11389774363898207</v>
      </c>
      <c r="R99" s="16">
        <v>4.2669906433918419</v>
      </c>
      <c r="S99" s="16">
        <v>1.2339646972496776</v>
      </c>
      <c r="T99" s="22" t="s">
        <v>33</v>
      </c>
      <c r="U99" s="10">
        <v>3</v>
      </c>
      <c r="V99" s="22" t="s">
        <v>33</v>
      </c>
      <c r="W99" s="10">
        <v>3</v>
      </c>
      <c r="X99" s="22" t="s">
        <v>33</v>
      </c>
      <c r="Y99" s="10">
        <v>3</v>
      </c>
      <c r="Z99" s="22" t="s">
        <v>33</v>
      </c>
      <c r="AA99" s="15">
        <v>3</v>
      </c>
      <c r="AB99" s="11">
        <v>97.81</v>
      </c>
      <c r="AC99" s="10">
        <v>1.8400000000000034</v>
      </c>
      <c r="AD99" s="21">
        <v>0.35</v>
      </c>
      <c r="AE99" s="12">
        <v>265.15065913370688</v>
      </c>
      <c r="AF99" s="10">
        <v>231.04648300584029</v>
      </c>
      <c r="AG99" s="10">
        <v>133.46378414887317</v>
      </c>
      <c r="AH99" s="10">
        <v>0</v>
      </c>
      <c r="AI99" s="10">
        <v>2.343572047781894</v>
      </c>
      <c r="AJ99" s="10"/>
      <c r="AK99" s="10"/>
      <c r="AL99" s="10"/>
      <c r="AM99" s="10"/>
      <c r="AN99" s="10">
        <v>2.6515065913370686</v>
      </c>
      <c r="AO99" s="10">
        <v>0.8945411274337689</v>
      </c>
      <c r="AP99" s="10">
        <v>1</v>
      </c>
      <c r="AQ99" s="10">
        <v>111.47500000000001</v>
      </c>
      <c r="AR99" s="10"/>
      <c r="AS99" s="10"/>
      <c r="AT99" s="10">
        <v>2.1852398355278675</v>
      </c>
      <c r="AU99" s="10">
        <v>1</v>
      </c>
      <c r="AV99" s="16"/>
      <c r="AW99" s="21">
        <v>34.65697245087604</v>
      </c>
      <c r="AX99" s="1" t="s">
        <v>120</v>
      </c>
      <c r="AY99" s="25">
        <v>13.3076115485564</v>
      </c>
      <c r="AZ99" s="19">
        <v>100</v>
      </c>
      <c r="BA99" s="19">
        <v>0</v>
      </c>
      <c r="BB99" s="19">
        <v>0</v>
      </c>
      <c r="BC99" s="19">
        <v>100</v>
      </c>
      <c r="BD99" s="19">
        <v>0</v>
      </c>
      <c r="BE99" s="19">
        <v>0</v>
      </c>
      <c r="BF99" s="26">
        <v>97.81</v>
      </c>
      <c r="BG99" s="26">
        <v>1.8400000000000034</v>
      </c>
      <c r="BH99" s="26">
        <v>0.35</v>
      </c>
      <c r="BI99" s="23"/>
      <c r="BJ99" s="27">
        <f t="shared" ca="1" si="9"/>
        <v>1</v>
      </c>
      <c r="BK99" s="26">
        <f t="shared" ca="1" si="10"/>
        <v>8.1685658454598595</v>
      </c>
      <c r="BL99" s="25">
        <f t="shared" si="11"/>
        <v>5.7219177224048101</v>
      </c>
      <c r="BM99" s="25">
        <f t="shared" ca="1" si="13"/>
        <v>3.2331546281953205</v>
      </c>
      <c r="BN99" s="24">
        <f t="shared" si="12"/>
        <v>3.5834583581684849</v>
      </c>
      <c r="BO99" s="23"/>
      <c r="BP99" s="2"/>
    </row>
    <row r="100" spans="1:68" x14ac:dyDescent="0.2">
      <c r="A100">
        <v>4.3499999999999996</v>
      </c>
      <c r="B100">
        <v>2.1</v>
      </c>
      <c r="C100">
        <v>1.2755300000000001</v>
      </c>
      <c r="D100">
        <v>-0.27567999999999998</v>
      </c>
      <c r="E100">
        <v>2.9059999999999999E-2</v>
      </c>
      <c r="F100">
        <v>1.7172499999999999</v>
      </c>
      <c r="G100">
        <v>1.7889299999999999</v>
      </c>
      <c r="H100" s="23"/>
      <c r="I100" s="17">
        <f t="shared" si="7"/>
        <v>14.271653543307085</v>
      </c>
      <c r="J100" s="16">
        <f t="shared" si="8"/>
        <v>-13.471653543307085</v>
      </c>
      <c r="K100" s="10">
        <v>100</v>
      </c>
      <c r="L100" s="16">
        <v>1373.8517060367449</v>
      </c>
      <c r="M100" s="16">
        <v>493.53674540682414</v>
      </c>
      <c r="N100" s="16">
        <v>6.1843832020997365</v>
      </c>
      <c r="O100" s="16">
        <v>7.8944444444444422</v>
      </c>
      <c r="P100" s="16">
        <v>7.9195068199670891</v>
      </c>
      <c r="Q100" s="16">
        <v>0.10337253960633708</v>
      </c>
      <c r="R100" s="16">
        <v>1.3052901140978708</v>
      </c>
      <c r="S100" s="16">
        <v>1.740442744628276</v>
      </c>
      <c r="T100" s="22" t="s">
        <v>122</v>
      </c>
      <c r="U100" s="10">
        <v>5</v>
      </c>
      <c r="V100" s="22" t="s">
        <v>143</v>
      </c>
      <c r="W100" s="10">
        <v>4</v>
      </c>
      <c r="X100" s="22" t="s">
        <v>141</v>
      </c>
      <c r="Y100" s="10">
        <v>5</v>
      </c>
      <c r="Z100" s="22" t="s">
        <v>121</v>
      </c>
      <c r="AA100" s="15">
        <v>5</v>
      </c>
      <c r="AB100" s="11">
        <v>26.317875015406258</v>
      </c>
      <c r="AC100" s="10">
        <v>60.937411599339953</v>
      </c>
      <c r="AD100" s="21">
        <v>12.744713385253785</v>
      </c>
      <c r="AE100" s="12">
        <v>789.44444444444423</v>
      </c>
      <c r="AF100" s="10">
        <v>847.75578150608635</v>
      </c>
      <c r="AG100" s="10">
        <v>468.96301149753168</v>
      </c>
      <c r="AH100" s="10">
        <v>0</v>
      </c>
      <c r="AI100" s="10">
        <v>7.6611321054180594</v>
      </c>
      <c r="AJ100" s="10"/>
      <c r="AK100" s="10"/>
      <c r="AL100" s="10"/>
      <c r="AM100" s="10"/>
      <c r="AN100" s="10">
        <v>3.9472222222222211</v>
      </c>
      <c r="AO100" s="10">
        <v>1.8033896289025748</v>
      </c>
      <c r="AP100" s="10">
        <v>3.7517040919802533</v>
      </c>
      <c r="AQ100" s="10">
        <v>114.66</v>
      </c>
      <c r="AR100" s="10"/>
      <c r="AS100" s="10"/>
      <c r="AT100" s="10">
        <v>8.4419337626600779</v>
      </c>
      <c r="AU100" s="10">
        <v>1</v>
      </c>
      <c r="AV100" s="16"/>
      <c r="AW100" s="21">
        <v>127.16336722591295</v>
      </c>
      <c r="AX100" s="1" t="s">
        <v>120</v>
      </c>
      <c r="AY100" s="25">
        <v>13.471653543307101</v>
      </c>
      <c r="AZ100" s="19">
        <v>0</v>
      </c>
      <c r="BA100" s="19">
        <v>100</v>
      </c>
      <c r="BB100" s="19">
        <v>0</v>
      </c>
      <c r="BC100" s="19">
        <v>0</v>
      </c>
      <c r="BD100" s="19">
        <v>100</v>
      </c>
      <c r="BE100" s="19">
        <v>0</v>
      </c>
      <c r="BF100" s="26">
        <v>26.317875015406258</v>
      </c>
      <c r="BG100" s="26">
        <v>60.937411599339953</v>
      </c>
      <c r="BH100" s="26">
        <v>12.744713385253785</v>
      </c>
      <c r="BI100" s="23"/>
      <c r="BJ100" s="27">
        <f t="shared" ca="1" si="9"/>
        <v>0.82286115829281292</v>
      </c>
      <c r="BK100" s="26">
        <f t="shared" ca="1" si="10"/>
        <v>22.639770535644431</v>
      </c>
      <c r="BL100" s="25">
        <f t="shared" si="11"/>
        <v>1.4292621137423354</v>
      </c>
      <c r="BM100" s="25">
        <f t="shared" ca="1" si="13"/>
        <v>2.5228355190008336</v>
      </c>
      <c r="BN100" s="24">
        <f t="shared" si="12"/>
        <v>2.9200145571500831</v>
      </c>
      <c r="BO100" s="23"/>
      <c r="BP100" s="2"/>
    </row>
    <row r="101" spans="1:68" x14ac:dyDescent="0.2">
      <c r="A101">
        <v>4.4000000000000004</v>
      </c>
      <c r="B101">
        <v>2.2000000000000002</v>
      </c>
      <c r="C101">
        <v>1.32934</v>
      </c>
      <c r="D101">
        <v>-0.2747</v>
      </c>
      <c r="E101">
        <v>2.9929999999999998E-2</v>
      </c>
      <c r="F101">
        <v>1.71828</v>
      </c>
      <c r="G101">
        <v>1.78965</v>
      </c>
      <c r="H101" s="23"/>
      <c r="I101" s="17">
        <f t="shared" si="7"/>
        <v>14.435695538057743</v>
      </c>
      <c r="J101" s="16">
        <f t="shared" si="8"/>
        <v>-13.635695538057742</v>
      </c>
      <c r="K101" s="10">
        <v>100</v>
      </c>
      <c r="L101" s="16">
        <v>1390.2559055118106</v>
      </c>
      <c r="M101" s="16">
        <v>499.70472440944889</v>
      </c>
      <c r="N101" s="16">
        <v>6.2554680664916891</v>
      </c>
      <c r="O101" s="16">
        <v>22.588323917137448</v>
      </c>
      <c r="P101" s="16">
        <v>22.617231842343465</v>
      </c>
      <c r="Q101" s="16">
        <v>0.10951224195871335</v>
      </c>
      <c r="R101" s="16">
        <v>0.48419825521568488</v>
      </c>
      <c r="S101" s="16">
        <v>2.0074948059733555</v>
      </c>
      <c r="T101" s="22" t="s">
        <v>125</v>
      </c>
      <c r="U101" s="10">
        <v>7</v>
      </c>
      <c r="V101" s="22" t="s">
        <v>141</v>
      </c>
      <c r="W101" s="10">
        <v>5</v>
      </c>
      <c r="X101" s="22" t="s">
        <v>30</v>
      </c>
      <c r="Y101" s="10">
        <v>6</v>
      </c>
      <c r="Z101" s="22" t="s">
        <v>30</v>
      </c>
      <c r="AA101" s="15">
        <v>6</v>
      </c>
      <c r="AB101" s="11">
        <v>3.170710480782688</v>
      </c>
      <c r="AC101" s="10">
        <v>46.52562621509415</v>
      </c>
      <c r="AD101" s="21">
        <v>50.303663304123162</v>
      </c>
      <c r="AE101" s="12"/>
      <c r="AF101" s="10"/>
      <c r="AG101" s="10"/>
      <c r="AH101" s="10"/>
      <c r="AI101" s="10"/>
      <c r="AJ101" s="10">
        <v>36.299421743520767</v>
      </c>
      <c r="AK101" s="10">
        <v>39.9661581023284</v>
      </c>
      <c r="AL101" s="10">
        <v>42.590395381740436</v>
      </c>
      <c r="AM101" s="10">
        <v>30.654307960585868</v>
      </c>
      <c r="AN101" s="10">
        <v>7.5294413057124823</v>
      </c>
      <c r="AO101" s="10">
        <v>3.1600447510579466</v>
      </c>
      <c r="AP101" s="10">
        <v>4.7851695527030396</v>
      </c>
      <c r="AQ101" s="10">
        <v>117.845</v>
      </c>
      <c r="AR101" s="10">
        <v>0</v>
      </c>
      <c r="AS101" s="10">
        <v>0</v>
      </c>
      <c r="AT101" s="10">
        <v>3.887478418116955</v>
      </c>
      <c r="AU101" s="10">
        <v>0.85554097203501089</v>
      </c>
      <c r="AV101" s="16">
        <v>0.13583198464139234</v>
      </c>
      <c r="AW101" s="21">
        <v>56.543079605858665</v>
      </c>
      <c r="AX101" s="1" t="s">
        <v>120</v>
      </c>
      <c r="AY101" s="25">
        <v>13.6356955380577</v>
      </c>
      <c r="AZ101" s="19">
        <v>0</v>
      </c>
      <c r="BA101" s="19">
        <v>0</v>
      </c>
      <c r="BB101" s="19">
        <v>100</v>
      </c>
      <c r="BC101" s="19">
        <v>0</v>
      </c>
      <c r="BD101" s="19">
        <v>0</v>
      </c>
      <c r="BE101" s="19">
        <v>100</v>
      </c>
      <c r="BF101" s="26">
        <v>3.170710480782688</v>
      </c>
      <c r="BG101" s="26">
        <v>46.52562621509415</v>
      </c>
      <c r="BH101" s="26">
        <v>50.303663304123162</v>
      </c>
      <c r="BI101" s="23"/>
      <c r="BJ101" s="27">
        <f t="shared" ca="1" si="9"/>
        <v>0.61999448531632084</v>
      </c>
      <c r="BK101" s="26">
        <f t="shared" ca="1" si="10"/>
        <v>50.663920850324885</v>
      </c>
      <c r="BL101" s="25">
        <f t="shared" si="11"/>
        <v>0.49955169681833722</v>
      </c>
      <c r="BM101" s="25">
        <f t="shared" ca="1" si="13"/>
        <v>1.9899945630239904</v>
      </c>
      <c r="BN101" s="24">
        <f t="shared" si="12"/>
        <v>2.3243011933815025</v>
      </c>
      <c r="BO101" s="23"/>
      <c r="BP101" s="2"/>
    </row>
    <row r="102" spans="1:68" x14ac:dyDescent="0.2">
      <c r="A102">
        <v>4.45</v>
      </c>
      <c r="B102">
        <v>2.1</v>
      </c>
      <c r="C102">
        <v>1.32</v>
      </c>
      <c r="D102">
        <v>-0.26933000000000001</v>
      </c>
      <c r="E102">
        <v>3.0249999999999999E-2</v>
      </c>
      <c r="F102">
        <v>1.71495</v>
      </c>
      <c r="G102">
        <v>1.7928500000000001</v>
      </c>
      <c r="H102" s="23"/>
      <c r="I102" s="17">
        <f t="shared" si="7"/>
        <v>14.599737532808399</v>
      </c>
      <c r="J102" s="16">
        <f t="shared" si="8"/>
        <v>-13.799737532808399</v>
      </c>
      <c r="K102" s="10">
        <v>100</v>
      </c>
      <c r="L102" s="16">
        <v>1406.6601049868761</v>
      </c>
      <c r="M102" s="16">
        <v>505.87270341207358</v>
      </c>
      <c r="N102" s="16">
        <v>6.3265529308836399</v>
      </c>
      <c r="O102" s="16">
        <v>20.037853107344631</v>
      </c>
      <c r="P102" s="16">
        <v>20.068175487606599</v>
      </c>
      <c r="Q102" s="16">
        <v>0.14315530484877567</v>
      </c>
      <c r="R102" s="16">
        <v>0.71334489245015509</v>
      </c>
      <c r="S102" s="16">
        <v>2.1057208515255685</v>
      </c>
      <c r="T102" s="22" t="s">
        <v>34</v>
      </c>
      <c r="U102" s="10">
        <v>6</v>
      </c>
      <c r="V102" s="22" t="s">
        <v>141</v>
      </c>
      <c r="W102" s="10">
        <v>5</v>
      </c>
      <c r="X102" s="22" t="s">
        <v>141</v>
      </c>
      <c r="Y102" s="10">
        <v>5</v>
      </c>
      <c r="Z102" s="22" t="s">
        <v>30</v>
      </c>
      <c r="AA102" s="15">
        <v>6</v>
      </c>
      <c r="AB102" s="11">
        <v>5.0109619844375715</v>
      </c>
      <c r="AC102" s="10">
        <v>52.397022984807421</v>
      </c>
      <c r="AD102" s="21">
        <v>42.592015030755007</v>
      </c>
      <c r="AE102" s="12">
        <v>2003.7853107344631</v>
      </c>
      <c r="AF102" s="10">
        <v>2275.0810130548443</v>
      </c>
      <c r="AG102" s="10">
        <v>1337.87836584044</v>
      </c>
      <c r="AH102" s="10">
        <v>0</v>
      </c>
      <c r="AI102" s="10">
        <v>14.018464428409361</v>
      </c>
      <c r="AJ102" s="10"/>
      <c r="AK102" s="10"/>
      <c r="AL102" s="10"/>
      <c r="AM102" s="10"/>
      <c r="AN102" s="10">
        <v>8.0151412429378528</v>
      </c>
      <c r="AO102" s="10">
        <v>3.7767312460708462</v>
      </c>
      <c r="AP102" s="10">
        <v>10.36514856088308</v>
      </c>
      <c r="AQ102" s="10">
        <v>114.66</v>
      </c>
      <c r="AR102" s="10"/>
      <c r="AS102" s="10"/>
      <c r="AT102" s="10">
        <v>23.179872969729651</v>
      </c>
      <c r="AU102" s="10">
        <v>1</v>
      </c>
      <c r="AV102" s="16"/>
      <c r="AW102" s="21">
        <v>341.26215195822664</v>
      </c>
      <c r="AX102" s="1" t="s">
        <v>120</v>
      </c>
      <c r="AY102" s="25">
        <v>13.7997375328084</v>
      </c>
      <c r="AZ102" s="19">
        <v>0</v>
      </c>
      <c r="BA102" s="19">
        <v>100</v>
      </c>
      <c r="BB102" s="19">
        <v>0</v>
      </c>
      <c r="BC102" s="19">
        <v>0</v>
      </c>
      <c r="BD102" s="19">
        <v>0</v>
      </c>
      <c r="BE102" s="19">
        <v>100</v>
      </c>
      <c r="BF102" s="26">
        <v>5.0109619844375715</v>
      </c>
      <c r="BG102" s="26">
        <v>52.397022984807421</v>
      </c>
      <c r="BH102" s="26">
        <v>42.592015030755007</v>
      </c>
      <c r="BI102" s="23"/>
      <c r="BJ102" s="27">
        <f t="shared" ca="1" si="9"/>
        <v>0.66221560995844642</v>
      </c>
      <c r="BK102" s="26">
        <f t="shared" ca="1" si="10"/>
        <v>47.184719518439486</v>
      </c>
      <c r="BL102" s="25">
        <f t="shared" si="11"/>
        <v>0.73925353718135234</v>
      </c>
      <c r="BM102" s="25">
        <f t="shared" ca="1" si="13"/>
        <v>2.1004286664135976</v>
      </c>
      <c r="BN102" s="24">
        <f t="shared" si="12"/>
        <v>2.4413797117450344</v>
      </c>
      <c r="BO102" s="23"/>
      <c r="BP102" s="2"/>
    </row>
    <row r="103" spans="1:68" x14ac:dyDescent="0.2">
      <c r="A103">
        <v>4.5</v>
      </c>
      <c r="B103">
        <v>2.1</v>
      </c>
      <c r="C103">
        <v>1.2955700000000001</v>
      </c>
      <c r="D103">
        <v>-0.25656000000000001</v>
      </c>
      <c r="E103">
        <v>3.1519999999999999E-2</v>
      </c>
      <c r="F103">
        <v>1.71835</v>
      </c>
      <c r="G103">
        <v>1.7919799999999999</v>
      </c>
      <c r="H103" s="23"/>
      <c r="I103" s="17">
        <f t="shared" si="7"/>
        <v>14.763779527559054</v>
      </c>
      <c r="J103" s="16">
        <f t="shared" si="8"/>
        <v>-13.963779527559053</v>
      </c>
      <c r="K103" s="10">
        <v>100</v>
      </c>
      <c r="L103" s="16">
        <v>1423.0643044619417</v>
      </c>
      <c r="M103" s="16">
        <v>512.04068241469815</v>
      </c>
      <c r="N103" s="16">
        <v>6.3976377952755898</v>
      </c>
      <c r="O103" s="16">
        <v>13.36676082862525</v>
      </c>
      <c r="P103" s="16">
        <v>13.402696827390526</v>
      </c>
      <c r="Q103" s="16">
        <v>0.22315938550168016</v>
      </c>
      <c r="R103" s="16">
        <v>1.6650334509217484</v>
      </c>
      <c r="S103" s="16">
        <v>2.4955554698109146</v>
      </c>
      <c r="T103" s="22" t="s">
        <v>122</v>
      </c>
      <c r="U103" s="10">
        <v>5</v>
      </c>
      <c r="V103" s="22" t="s">
        <v>143</v>
      </c>
      <c r="W103" s="10">
        <v>4</v>
      </c>
      <c r="X103" s="22" t="s">
        <v>141</v>
      </c>
      <c r="Y103" s="10">
        <v>5</v>
      </c>
      <c r="Z103" s="22" t="s">
        <v>121</v>
      </c>
      <c r="AA103" s="15">
        <v>5</v>
      </c>
      <c r="AB103" s="11">
        <v>20.606393116313384</v>
      </c>
      <c r="AC103" s="10">
        <v>62.458146682928934</v>
      </c>
      <c r="AD103" s="21">
        <v>16.935460200757682</v>
      </c>
      <c r="AE103" s="12">
        <v>1336.6760828625249</v>
      </c>
      <c r="AF103" s="10">
        <v>1489.9421001191263</v>
      </c>
      <c r="AG103" s="10">
        <v>880.20226205428946</v>
      </c>
      <c r="AH103" s="10">
        <v>0</v>
      </c>
      <c r="AI103" s="10">
        <v>6.0058853439035023</v>
      </c>
      <c r="AJ103" s="10"/>
      <c r="AK103" s="10"/>
      <c r="AL103" s="10"/>
      <c r="AM103" s="10"/>
      <c r="AN103" s="10">
        <v>6.6833804143126248</v>
      </c>
      <c r="AO103" s="10">
        <v>2.9026044641935274</v>
      </c>
      <c r="AP103" s="10">
        <v>7.0416180964343154</v>
      </c>
      <c r="AQ103" s="10">
        <v>114.66</v>
      </c>
      <c r="AR103" s="10"/>
      <c r="AS103" s="10"/>
      <c r="AT103" s="10">
        <v>14.67075245117131</v>
      </c>
      <c r="AU103" s="10">
        <v>1</v>
      </c>
      <c r="AV103" s="16"/>
      <c r="AW103" s="21">
        <v>223.49131501786894</v>
      </c>
      <c r="AX103" s="1" t="s">
        <v>120</v>
      </c>
      <c r="AY103" s="25">
        <v>13.963779527559099</v>
      </c>
      <c r="AZ103" s="19">
        <v>0</v>
      </c>
      <c r="BA103" s="19">
        <v>100</v>
      </c>
      <c r="BB103" s="19">
        <v>0</v>
      </c>
      <c r="BC103" s="19">
        <v>0</v>
      </c>
      <c r="BD103" s="19">
        <v>100</v>
      </c>
      <c r="BE103" s="19">
        <v>0</v>
      </c>
      <c r="BF103" s="26">
        <v>20.606393116313384</v>
      </c>
      <c r="BG103" s="26">
        <v>62.458146682928934</v>
      </c>
      <c r="BH103" s="26">
        <v>16.935460200757682</v>
      </c>
      <c r="BI103" s="23"/>
      <c r="BJ103" s="27">
        <f t="shared" ca="1" si="9"/>
        <v>0.7794960666233095</v>
      </c>
      <c r="BK103" s="26">
        <f t="shared" ca="1" si="10"/>
        <v>36.23841198807532</v>
      </c>
      <c r="BL103" s="25">
        <f t="shared" si="11"/>
        <v>1.7583838143592174</v>
      </c>
      <c r="BM103" s="25">
        <f t="shared" ca="1" si="13"/>
        <v>2.4078688905977916</v>
      </c>
      <c r="BN103" s="24">
        <f t="shared" si="12"/>
        <v>2.7723027466469952</v>
      </c>
      <c r="BO103" s="23"/>
      <c r="BP103" s="2"/>
    </row>
    <row r="104" spans="1:68" x14ac:dyDescent="0.2">
      <c r="A104">
        <v>4.55</v>
      </c>
      <c r="B104">
        <v>2.2000000000000002</v>
      </c>
      <c r="C104">
        <v>1.26854</v>
      </c>
      <c r="D104">
        <v>-0.26086999999999999</v>
      </c>
      <c r="E104">
        <v>3.2079999999999997E-2</v>
      </c>
      <c r="F104">
        <v>1.71618</v>
      </c>
      <c r="G104">
        <v>1.7885</v>
      </c>
      <c r="H104" s="23"/>
      <c r="I104" s="17">
        <f t="shared" si="7"/>
        <v>14.92782152230971</v>
      </c>
      <c r="J104" s="16">
        <f t="shared" si="8"/>
        <v>-14.127821522309709</v>
      </c>
      <c r="K104" s="10">
        <v>100</v>
      </c>
      <c r="L104" s="16">
        <v>1439.4685039370072</v>
      </c>
      <c r="M104" s="16">
        <v>518.20866141732279</v>
      </c>
      <c r="N104" s="16">
        <v>6.4687226596675407</v>
      </c>
      <c r="O104" s="16">
        <v>5.9856873822975345</v>
      </c>
      <c r="P104" s="16">
        <v>6.024098677410727</v>
      </c>
      <c r="Q104" s="16">
        <v>0.19615722515602499</v>
      </c>
      <c r="R104" s="16">
        <v>3.2562086987648273</v>
      </c>
      <c r="S104" s="16">
        <v>2.667451049527287</v>
      </c>
      <c r="T104" s="22" t="s">
        <v>33</v>
      </c>
      <c r="U104" s="10">
        <v>3</v>
      </c>
      <c r="V104" s="22" t="s">
        <v>33</v>
      </c>
      <c r="W104" s="10">
        <v>3</v>
      </c>
      <c r="X104" s="22" t="s">
        <v>143</v>
      </c>
      <c r="Y104" s="10">
        <v>4</v>
      </c>
      <c r="Z104" s="22" t="s">
        <v>123</v>
      </c>
      <c r="AA104" s="15">
        <v>4</v>
      </c>
      <c r="AB104" s="11">
        <v>74.575254359805314</v>
      </c>
      <c r="AC104" s="10">
        <v>23.199550399998614</v>
      </c>
      <c r="AD104" s="21">
        <v>2.225195240196066</v>
      </c>
      <c r="AE104" s="12">
        <v>598.56873822975354</v>
      </c>
      <c r="AF104" s="10">
        <v>620.90677662296957</v>
      </c>
      <c r="AG104" s="10">
        <v>326.80740080580449</v>
      </c>
      <c r="AH104" s="10">
        <v>0</v>
      </c>
      <c r="AI104" s="10">
        <v>3.0710562267686603</v>
      </c>
      <c r="AJ104" s="10"/>
      <c r="AK104" s="10"/>
      <c r="AL104" s="10"/>
      <c r="AM104" s="10"/>
      <c r="AN104" s="10">
        <v>5.9856873822975345</v>
      </c>
      <c r="AO104" s="10">
        <v>1.6219470397362603</v>
      </c>
      <c r="AP104" s="10">
        <v>2.614459206446436</v>
      </c>
      <c r="AQ104" s="10">
        <v>111.47500000000001</v>
      </c>
      <c r="AR104" s="10"/>
      <c r="AS104" s="10"/>
      <c r="AT104" s="10">
        <v>5.7773853161893998</v>
      </c>
      <c r="AU104" s="10">
        <v>1</v>
      </c>
      <c r="AV104" s="16"/>
      <c r="AW104" s="21">
        <v>93.136016493445439</v>
      </c>
      <c r="AX104" s="1" t="s">
        <v>120</v>
      </c>
      <c r="AY104" s="25">
        <v>14.1278215223097</v>
      </c>
      <c r="AZ104" s="19">
        <v>100</v>
      </c>
      <c r="BA104" s="19">
        <v>0</v>
      </c>
      <c r="BB104" s="19">
        <v>0</v>
      </c>
      <c r="BC104" s="19">
        <v>0</v>
      </c>
      <c r="BD104" s="19">
        <v>100</v>
      </c>
      <c r="BE104" s="19">
        <v>0</v>
      </c>
      <c r="BF104" s="26">
        <v>74.575254359805314</v>
      </c>
      <c r="BG104" s="26">
        <v>23.199550399998614</v>
      </c>
      <c r="BH104" s="26">
        <v>2.225195240196066</v>
      </c>
      <c r="BI104" s="23"/>
      <c r="BJ104" s="27">
        <f t="shared" ca="1" si="9"/>
        <v>0.94087914524721816</v>
      </c>
      <c r="BK104" s="26">
        <f t="shared" ca="1" si="10"/>
        <v>18.835913991685405</v>
      </c>
      <c r="BL104" s="25">
        <f t="shared" si="11"/>
        <v>3.6980344754437082</v>
      </c>
      <c r="BM104" s="25">
        <f t="shared" ca="1" si="13"/>
        <v>2.8310640280603203</v>
      </c>
      <c r="BN104" s="24">
        <f t="shared" si="12"/>
        <v>3.2211432318269559</v>
      </c>
      <c r="BO104" s="23"/>
      <c r="BP104" s="2"/>
    </row>
    <row r="105" spans="1:68" x14ac:dyDescent="0.2">
      <c r="A105">
        <v>4.5999999999999996</v>
      </c>
      <c r="B105">
        <v>2.1</v>
      </c>
      <c r="C105">
        <v>1.25915</v>
      </c>
      <c r="D105">
        <v>-0.26729999999999998</v>
      </c>
      <c r="E105">
        <v>3.8390000000000001E-2</v>
      </c>
      <c r="F105">
        <v>1.7235</v>
      </c>
      <c r="G105">
        <v>1.7917799999999999</v>
      </c>
      <c r="H105" s="23"/>
      <c r="I105" s="17">
        <f t="shared" si="7"/>
        <v>15.091863517060366</v>
      </c>
      <c r="J105" s="16">
        <f t="shared" si="8"/>
        <v>-14.291863517060365</v>
      </c>
      <c r="K105" s="10">
        <v>100</v>
      </c>
      <c r="L105" s="16">
        <v>1455.8727034120727</v>
      </c>
      <c r="M105" s="16">
        <v>524.37664041994742</v>
      </c>
      <c r="N105" s="16">
        <v>6.5398075240594924</v>
      </c>
      <c r="O105" s="16">
        <v>3.4215630885122215</v>
      </c>
      <c r="P105" s="16">
        <v>3.4878656692599654</v>
      </c>
      <c r="Q105" s="16">
        <v>0.15587325972155552</v>
      </c>
      <c r="R105" s="16">
        <v>4.4690155671800218</v>
      </c>
      <c r="S105" s="16">
        <v>4.604345885259991</v>
      </c>
      <c r="T105" s="22" t="s">
        <v>33</v>
      </c>
      <c r="U105" s="10">
        <v>3</v>
      </c>
      <c r="V105" s="22" t="s">
        <v>33</v>
      </c>
      <c r="W105" s="10">
        <v>3</v>
      </c>
      <c r="X105" s="22" t="s">
        <v>33</v>
      </c>
      <c r="Y105" s="10">
        <v>3</v>
      </c>
      <c r="Z105" s="22" t="s">
        <v>33</v>
      </c>
      <c r="AA105" s="15">
        <v>3</v>
      </c>
      <c r="AB105" s="11">
        <v>97.81</v>
      </c>
      <c r="AC105" s="10">
        <v>1.8400000000000034</v>
      </c>
      <c r="AD105" s="21">
        <v>0.35</v>
      </c>
      <c r="AE105" s="12">
        <v>342.15630885122215</v>
      </c>
      <c r="AF105" s="10">
        <v>321.561469812582</v>
      </c>
      <c r="AG105" s="10">
        <v>174.39328346299828</v>
      </c>
      <c r="AH105" s="10">
        <v>0</v>
      </c>
      <c r="AI105" s="10">
        <v>2.2376292607792516</v>
      </c>
      <c r="AJ105" s="10"/>
      <c r="AK105" s="10"/>
      <c r="AL105" s="10"/>
      <c r="AM105" s="10"/>
      <c r="AN105" s="10">
        <v>3.4215630885122215</v>
      </c>
      <c r="AO105" s="10">
        <v>1.1152329157480383</v>
      </c>
      <c r="AP105" s="10">
        <v>1</v>
      </c>
      <c r="AQ105" s="10">
        <v>111.47500000000001</v>
      </c>
      <c r="AR105" s="10"/>
      <c r="AS105" s="10"/>
      <c r="AT105" s="10">
        <v>2.8587563493312325</v>
      </c>
      <c r="AU105" s="10">
        <v>1</v>
      </c>
      <c r="AV105" s="16"/>
      <c r="AW105" s="21">
        <v>48.234220471887305</v>
      </c>
      <c r="AX105" s="1" t="s">
        <v>120</v>
      </c>
      <c r="AY105" s="25">
        <v>14.291863517060399</v>
      </c>
      <c r="AZ105" s="19">
        <v>100</v>
      </c>
      <c r="BA105" s="19">
        <v>0</v>
      </c>
      <c r="BB105" s="19">
        <v>0</v>
      </c>
      <c r="BC105" s="19">
        <v>100</v>
      </c>
      <c r="BD105" s="19">
        <v>0</v>
      </c>
      <c r="BE105" s="19">
        <v>0</v>
      </c>
      <c r="BF105" s="26">
        <v>97.81</v>
      </c>
      <c r="BG105" s="26">
        <v>1.8400000000000034</v>
      </c>
      <c r="BH105" s="26">
        <v>0.35</v>
      </c>
      <c r="BI105" s="23"/>
      <c r="BJ105" s="27">
        <f t="shared" ca="1" si="9"/>
        <v>1</v>
      </c>
      <c r="BK105" s="26">
        <f t="shared" ca="1" si="10"/>
        <v>10.526515122197805</v>
      </c>
      <c r="BL105" s="25">
        <f t="shared" si="11"/>
        <v>5.6477265098840626</v>
      </c>
      <c r="BM105" s="25">
        <f t="shared" ca="1" si="13"/>
        <v>3.143182513102234</v>
      </c>
      <c r="BN105" s="24">
        <f t="shared" si="12"/>
        <v>3.4951969971337342</v>
      </c>
      <c r="BO105" s="23"/>
      <c r="BP105" s="2"/>
    </row>
    <row r="106" spans="1:68" x14ac:dyDescent="0.2">
      <c r="A106">
        <v>4.6500000000000004</v>
      </c>
      <c r="B106">
        <v>0.4</v>
      </c>
      <c r="C106">
        <v>1.2561199999999999</v>
      </c>
      <c r="D106">
        <v>-0.27675</v>
      </c>
      <c r="E106">
        <v>5.2359999999999997E-2</v>
      </c>
      <c r="F106">
        <v>1.72055</v>
      </c>
      <c r="G106">
        <v>1.7944500000000001</v>
      </c>
      <c r="H106" s="23"/>
      <c r="I106" s="17">
        <f t="shared" si="7"/>
        <v>15.255905511811024</v>
      </c>
      <c r="J106" s="16">
        <f t="shared" si="8"/>
        <v>-14.455905511811023</v>
      </c>
      <c r="K106" s="10">
        <v>100</v>
      </c>
      <c r="L106" s="16">
        <v>1472.2769028871385</v>
      </c>
      <c r="M106" s="16">
        <v>530.54461942257217</v>
      </c>
      <c r="N106" s="16">
        <v>6.6108923884514432</v>
      </c>
      <c r="O106" s="16">
        <v>2.5941619585686948</v>
      </c>
      <c r="P106" s="16">
        <v>2.7222143428528374</v>
      </c>
      <c r="Q106" s="16">
        <v>9.6668987037926063E-2</v>
      </c>
      <c r="R106" s="16">
        <v>3.5511159248620556</v>
      </c>
      <c r="S106" s="16">
        <v>8.8925266863987957</v>
      </c>
      <c r="T106" s="22" t="s">
        <v>33</v>
      </c>
      <c r="U106" s="10">
        <v>3</v>
      </c>
      <c r="V106" s="22" t="s">
        <v>33</v>
      </c>
      <c r="W106" s="10">
        <v>3</v>
      </c>
      <c r="X106" s="22" t="s">
        <v>33</v>
      </c>
      <c r="Y106" s="10">
        <v>3</v>
      </c>
      <c r="Z106" s="22" t="s">
        <v>33</v>
      </c>
      <c r="AA106" s="15">
        <v>3</v>
      </c>
      <c r="AB106" s="11">
        <v>97.81</v>
      </c>
      <c r="AC106" s="10">
        <v>1.8400000000000034</v>
      </c>
      <c r="AD106" s="21">
        <v>0.35</v>
      </c>
      <c r="AE106" s="12">
        <v>259.41619585686948</v>
      </c>
      <c r="AF106" s="10">
        <v>230.51989026615132</v>
      </c>
      <c r="AG106" s="10">
        <v>136.11071714264187</v>
      </c>
      <c r="AH106" s="10">
        <v>46.936476986345539</v>
      </c>
      <c r="AI106" s="10">
        <v>2.8160162077469924</v>
      </c>
      <c r="AJ106" s="10"/>
      <c r="AK106" s="10"/>
      <c r="AL106" s="10"/>
      <c r="AM106" s="10"/>
      <c r="AN106" s="10">
        <v>2.5941619585686948</v>
      </c>
      <c r="AO106" s="10">
        <v>0.90396575481722508</v>
      </c>
      <c r="AP106" s="10">
        <v>1</v>
      </c>
      <c r="AQ106" s="10">
        <v>111.47500000000001</v>
      </c>
      <c r="AR106" s="10"/>
      <c r="AS106" s="10"/>
      <c r="AT106" s="10">
        <v>1.9904703755242268</v>
      </c>
      <c r="AU106" s="10">
        <v>1</v>
      </c>
      <c r="AV106" s="16"/>
      <c r="AW106" s="21">
        <v>34.577983539922698</v>
      </c>
      <c r="AX106" s="1" t="s">
        <v>120</v>
      </c>
      <c r="AY106" s="25">
        <v>14.455905511811</v>
      </c>
      <c r="AZ106" s="19">
        <v>100</v>
      </c>
      <c r="BA106" s="19">
        <v>0</v>
      </c>
      <c r="BB106" s="19">
        <v>0</v>
      </c>
      <c r="BC106" s="19">
        <v>100</v>
      </c>
      <c r="BD106" s="19">
        <v>0</v>
      </c>
      <c r="BE106" s="19">
        <v>0</v>
      </c>
      <c r="BF106" s="26">
        <v>97.81</v>
      </c>
      <c r="BG106" s="26">
        <v>1.8400000000000034</v>
      </c>
      <c r="BH106" s="26">
        <v>0.35</v>
      </c>
      <c r="BI106" s="23"/>
      <c r="BJ106" s="27">
        <f t="shared" ca="1" si="9"/>
        <v>1</v>
      </c>
      <c r="BK106" s="26">
        <f t="shared" ca="1" si="10"/>
        <v>7.4869325545921095</v>
      </c>
      <c r="BL106" s="25">
        <f t="shared" si="11"/>
        <v>4.8673360094680085</v>
      </c>
      <c r="BM106" s="25">
        <f t="shared" ca="1" si="13"/>
        <v>3.2210865163585507</v>
      </c>
      <c r="BN106" s="24">
        <f t="shared" si="12"/>
        <v>3.5355535859258498</v>
      </c>
      <c r="BO106" s="23"/>
      <c r="BP106" s="2"/>
    </row>
    <row r="107" spans="1:68" x14ac:dyDescent="0.2">
      <c r="A107">
        <v>4.7</v>
      </c>
      <c r="B107">
        <v>2.1</v>
      </c>
      <c r="C107">
        <v>1.2548999999999999</v>
      </c>
      <c r="D107">
        <v>-0.27903</v>
      </c>
      <c r="E107">
        <v>5.5350000000000003E-2</v>
      </c>
      <c r="F107">
        <v>1.7202299999999999</v>
      </c>
      <c r="G107">
        <v>1.79125</v>
      </c>
      <c r="H107" s="23"/>
      <c r="I107" s="17">
        <f t="shared" si="7"/>
        <v>15.41994750656168</v>
      </c>
      <c r="J107" s="16">
        <f t="shared" si="8"/>
        <v>-14.61994750656168</v>
      </c>
      <c r="K107" s="10">
        <v>100</v>
      </c>
      <c r="L107" s="16">
        <v>1488.681102362204</v>
      </c>
      <c r="M107" s="16">
        <v>536.7125984251968</v>
      </c>
      <c r="N107" s="16">
        <v>6.6819772528433941</v>
      </c>
      <c r="O107" s="16">
        <v>2.2610169491524998</v>
      </c>
      <c r="P107" s="16">
        <v>2.4022856478656927</v>
      </c>
      <c r="Q107" s="16">
        <v>8.2384781565050372E-2</v>
      </c>
      <c r="R107" s="16">
        <v>3.4294331999296177</v>
      </c>
      <c r="S107" s="16">
        <v>9.8103262995272882</v>
      </c>
      <c r="T107" s="22" t="s">
        <v>33</v>
      </c>
      <c r="U107" s="10">
        <v>3</v>
      </c>
      <c r="V107" s="22" t="s">
        <v>33</v>
      </c>
      <c r="W107" s="10">
        <v>3</v>
      </c>
      <c r="X107" s="22" t="s">
        <v>33</v>
      </c>
      <c r="Y107" s="10">
        <v>3</v>
      </c>
      <c r="Z107" s="22" t="s">
        <v>33</v>
      </c>
      <c r="AA107" s="15">
        <v>3</v>
      </c>
      <c r="AB107" s="11">
        <v>97.81</v>
      </c>
      <c r="AC107" s="10">
        <v>1.8400000000000034</v>
      </c>
      <c r="AD107" s="21">
        <v>0.35</v>
      </c>
      <c r="AE107" s="12">
        <v>226.10169491524999</v>
      </c>
      <c r="AF107" s="10">
        <v>191.91626735736574</v>
      </c>
      <c r="AG107" s="10">
        <v>120.11428239328464</v>
      </c>
      <c r="AH107" s="10">
        <v>64.354608960354398</v>
      </c>
      <c r="AI107" s="10">
        <v>2.9159337467792725</v>
      </c>
      <c r="AJ107" s="10"/>
      <c r="AK107" s="10"/>
      <c r="AL107" s="10"/>
      <c r="AM107" s="10"/>
      <c r="AN107" s="10">
        <v>2.2610169491524998</v>
      </c>
      <c r="AO107" s="10">
        <v>0.82935969425201905</v>
      </c>
      <c r="AP107" s="10">
        <v>1</v>
      </c>
      <c r="AQ107" s="10">
        <v>111.47500000000001</v>
      </c>
      <c r="AR107" s="10"/>
      <c r="AS107" s="10"/>
      <c r="AT107" s="10">
        <v>1.6218299472914517</v>
      </c>
      <c r="AU107" s="10">
        <v>1</v>
      </c>
      <c r="AV107" s="16"/>
      <c r="AW107" s="21">
        <v>28.787440103604862</v>
      </c>
      <c r="AX107" s="1" t="s">
        <v>120</v>
      </c>
      <c r="AY107" s="25">
        <v>14.619947506561701</v>
      </c>
      <c r="AZ107" s="19">
        <v>100</v>
      </c>
      <c r="BA107" s="19">
        <v>0</v>
      </c>
      <c r="BB107" s="19">
        <v>0</v>
      </c>
      <c r="BC107" s="19">
        <v>100</v>
      </c>
      <c r="BD107" s="19">
        <v>0</v>
      </c>
      <c r="BE107" s="19">
        <v>0</v>
      </c>
      <c r="BF107" s="26">
        <v>97.81</v>
      </c>
      <c r="BG107" s="26">
        <v>1.8400000000000034</v>
      </c>
      <c r="BH107" s="26">
        <v>0.35</v>
      </c>
      <c r="BI107" s="23"/>
      <c r="BJ107" s="27">
        <f t="shared" ca="1" si="9"/>
        <v>1</v>
      </c>
      <c r="BK107" s="26">
        <f t="shared" ca="1" si="10"/>
        <v>6.1781486089548663</v>
      </c>
      <c r="BL107" s="25">
        <f t="shared" si="11"/>
        <v>4.9690898528422949</v>
      </c>
      <c r="BM107" s="25">
        <f t="shared" ca="1" si="13"/>
        <v>3.2939212108031102</v>
      </c>
      <c r="BN107" s="24">
        <f t="shared" si="12"/>
        <v>3.5751985377106155</v>
      </c>
      <c r="BO107" s="23"/>
      <c r="BP107" s="2"/>
    </row>
    <row r="108" spans="1:68" x14ac:dyDescent="0.2">
      <c r="A108">
        <v>4.75</v>
      </c>
      <c r="B108">
        <v>2.1</v>
      </c>
      <c r="C108">
        <v>1.2553000000000001</v>
      </c>
      <c r="D108">
        <v>-0.27983000000000002</v>
      </c>
      <c r="E108">
        <v>5.8979999999999998E-2</v>
      </c>
      <c r="F108">
        <v>1.72085</v>
      </c>
      <c r="G108">
        <v>1.78745</v>
      </c>
      <c r="H108" s="23"/>
      <c r="I108" s="17">
        <f t="shared" si="7"/>
        <v>15.583989501312335</v>
      </c>
      <c r="J108" s="16">
        <f t="shared" si="8"/>
        <v>-14.783989501312334</v>
      </c>
      <c r="K108" s="10">
        <v>100</v>
      </c>
      <c r="L108" s="16">
        <v>1505.0853018372695</v>
      </c>
      <c r="M108" s="16">
        <v>542.88057742782144</v>
      </c>
      <c r="N108" s="16">
        <v>6.7530621172353449</v>
      </c>
      <c r="O108" s="16">
        <v>2.3702448210922844</v>
      </c>
      <c r="P108" s="16">
        <v>2.5275587443464311</v>
      </c>
      <c r="Q108" s="16">
        <v>7.737277964474297E-2</v>
      </c>
      <c r="R108" s="16">
        <v>3.0611664246304118</v>
      </c>
      <c r="S108" s="16">
        <v>10.924578003760203</v>
      </c>
      <c r="T108" s="22" t="s">
        <v>33</v>
      </c>
      <c r="U108" s="10">
        <v>3</v>
      </c>
      <c r="V108" s="22" t="s">
        <v>33</v>
      </c>
      <c r="W108" s="10">
        <v>3</v>
      </c>
      <c r="X108" s="22" t="s">
        <v>33</v>
      </c>
      <c r="Y108" s="10">
        <v>3</v>
      </c>
      <c r="Z108" s="22" t="s">
        <v>33</v>
      </c>
      <c r="AA108" s="15">
        <v>3</v>
      </c>
      <c r="AB108" s="11">
        <v>95.274650131362137</v>
      </c>
      <c r="AC108" s="10">
        <v>4.3753498686378691</v>
      </c>
      <c r="AD108" s="21">
        <v>0.35</v>
      </c>
      <c r="AE108" s="12">
        <v>237.02448210922844</v>
      </c>
      <c r="AF108" s="10">
        <v>205.68932579774287</v>
      </c>
      <c r="AG108" s="10">
        <v>126.37793721732156</v>
      </c>
      <c r="AH108" s="10">
        <v>85.814041094225644</v>
      </c>
      <c r="AI108" s="10">
        <v>3.2667286298252618</v>
      </c>
      <c r="AJ108" s="10"/>
      <c r="AK108" s="10"/>
      <c r="AL108" s="10"/>
      <c r="AM108" s="10"/>
      <c r="AN108" s="10">
        <v>2.3702448210922844</v>
      </c>
      <c r="AO108" s="10">
        <v>0.84647498377517982</v>
      </c>
      <c r="AP108" s="10">
        <v>1</v>
      </c>
      <c r="AQ108" s="10">
        <v>111.47500000000001</v>
      </c>
      <c r="AR108" s="10"/>
      <c r="AS108" s="10"/>
      <c r="AT108" s="10">
        <v>1.7230541168314577</v>
      </c>
      <c r="AU108" s="10">
        <v>1</v>
      </c>
      <c r="AV108" s="16"/>
      <c r="AW108" s="21">
        <v>30.853398869661429</v>
      </c>
      <c r="AX108" s="1" t="s">
        <v>120</v>
      </c>
      <c r="AY108" s="25">
        <v>14.7839895013123</v>
      </c>
      <c r="AZ108" s="19">
        <v>100</v>
      </c>
      <c r="BA108" s="19">
        <v>0</v>
      </c>
      <c r="BB108" s="19">
        <v>0</v>
      </c>
      <c r="BC108" s="19">
        <v>100</v>
      </c>
      <c r="BD108" s="19">
        <v>0</v>
      </c>
      <c r="BE108" s="19">
        <v>0</v>
      </c>
      <c r="BF108" s="26">
        <v>95.274650131362137</v>
      </c>
      <c r="BG108" s="26">
        <v>4.3753498686378691</v>
      </c>
      <c r="BH108" s="26">
        <v>0.35</v>
      </c>
      <c r="BI108" s="23"/>
      <c r="BJ108" s="27">
        <f t="shared" ca="1" si="9"/>
        <v>1</v>
      </c>
      <c r="BK108" s="26">
        <f t="shared" ca="1" si="10"/>
        <v>6.5392506832270794</v>
      </c>
      <c r="BL108" s="25">
        <f t="shared" si="11"/>
        <v>4.358990317396259</v>
      </c>
      <c r="BM108" s="25">
        <f t="shared" ca="1" si="13"/>
        <v>3.2409161686189796</v>
      </c>
      <c r="BN108" s="24">
        <f t="shared" si="12"/>
        <v>3.5318909259714921</v>
      </c>
      <c r="BO108" s="23"/>
      <c r="BP108" s="2"/>
    </row>
    <row r="109" spans="1:68" x14ac:dyDescent="0.2">
      <c r="A109">
        <v>4.8</v>
      </c>
      <c r="B109">
        <v>2.1</v>
      </c>
      <c r="C109">
        <v>1.25545</v>
      </c>
      <c r="D109">
        <v>-0.28010000000000002</v>
      </c>
      <c r="E109">
        <v>0.06</v>
      </c>
      <c r="F109">
        <v>1.72363</v>
      </c>
      <c r="G109">
        <v>1.7931299999999999</v>
      </c>
      <c r="H109" s="23"/>
      <c r="I109" s="17">
        <f t="shared" si="7"/>
        <v>15.748031496062991</v>
      </c>
      <c r="J109" s="16">
        <f t="shared" si="8"/>
        <v>-14.94803149606299</v>
      </c>
      <c r="K109" s="10">
        <v>100</v>
      </c>
      <c r="L109" s="16">
        <v>1521.4895013123351</v>
      </c>
      <c r="M109" s="16">
        <v>549.04855643044607</v>
      </c>
      <c r="N109" s="16">
        <v>6.8241469816272957</v>
      </c>
      <c r="O109" s="16">
        <v>2.4112052730696507</v>
      </c>
      <c r="P109" s="16">
        <v>2.5730277718146444</v>
      </c>
      <c r="Q109" s="16">
        <v>7.568122899663933E-2</v>
      </c>
      <c r="R109" s="16">
        <v>2.94132965938664</v>
      </c>
      <c r="S109" s="16">
        <v>11.237673523957884</v>
      </c>
      <c r="T109" s="22" t="s">
        <v>33</v>
      </c>
      <c r="U109" s="10">
        <v>3</v>
      </c>
      <c r="V109" s="22" t="s">
        <v>33</v>
      </c>
      <c r="W109" s="10">
        <v>3</v>
      </c>
      <c r="X109" s="22" t="s">
        <v>33</v>
      </c>
      <c r="Y109" s="10">
        <v>3</v>
      </c>
      <c r="Z109" s="22" t="s">
        <v>33</v>
      </c>
      <c r="AA109" s="15">
        <v>3</v>
      </c>
      <c r="AB109" s="11">
        <v>92.369945054921757</v>
      </c>
      <c r="AC109" s="10">
        <v>7.2800549450782484</v>
      </c>
      <c r="AD109" s="21">
        <v>0.35</v>
      </c>
      <c r="AE109" s="12">
        <v>241.12052730696504</v>
      </c>
      <c r="AF109" s="10">
        <v>210.07367023664645</v>
      </c>
      <c r="AG109" s="10">
        <v>128.65138859073221</v>
      </c>
      <c r="AH109" s="10">
        <v>90.792546013657812</v>
      </c>
      <c r="AI109" s="10">
        <v>3.3998229229719579</v>
      </c>
      <c r="AJ109" s="10"/>
      <c r="AK109" s="10"/>
      <c r="AL109" s="10"/>
      <c r="AM109" s="10"/>
      <c r="AN109" s="10">
        <v>2.4112052730696507</v>
      </c>
      <c r="AO109" s="10">
        <v>0.85481490359831969</v>
      </c>
      <c r="AP109" s="10">
        <v>1</v>
      </c>
      <c r="AQ109" s="10">
        <v>111.47500000000001</v>
      </c>
      <c r="AR109" s="10"/>
      <c r="AS109" s="10"/>
      <c r="AT109" s="10">
        <v>1.7404701117612347</v>
      </c>
      <c r="AU109" s="10">
        <v>1</v>
      </c>
      <c r="AV109" s="16"/>
      <c r="AW109" s="21">
        <v>31.511050535496967</v>
      </c>
      <c r="AX109" s="1" t="s">
        <v>120</v>
      </c>
      <c r="AY109" s="25">
        <v>14.948031496063001</v>
      </c>
      <c r="AZ109" s="19">
        <v>100</v>
      </c>
      <c r="BA109" s="19">
        <v>0</v>
      </c>
      <c r="BB109" s="19">
        <v>0</v>
      </c>
      <c r="BC109" s="19">
        <v>100</v>
      </c>
      <c r="BD109" s="19">
        <v>0</v>
      </c>
      <c r="BE109" s="19">
        <v>0</v>
      </c>
      <c r="BF109" s="26">
        <v>92.369945054921757</v>
      </c>
      <c r="BG109" s="26">
        <v>7.2800549450782484</v>
      </c>
      <c r="BH109" s="26">
        <v>0.35</v>
      </c>
      <c r="BI109" s="23"/>
      <c r="BJ109" s="27">
        <f t="shared" ca="1" si="9"/>
        <v>1</v>
      </c>
      <c r="BK109" s="26">
        <f t="shared" ca="1" si="10"/>
        <v>6.6015400639271453</v>
      </c>
      <c r="BL109" s="25">
        <f t="shared" si="11"/>
        <v>4.176016003739921</v>
      </c>
      <c r="BM109" s="25">
        <f t="shared" ca="1" si="13"/>
        <v>3.2268848041385096</v>
      </c>
      <c r="BN109" s="24">
        <f t="shared" si="12"/>
        <v>3.5167527122550126</v>
      </c>
      <c r="BO109" s="23"/>
      <c r="BP109" s="2"/>
    </row>
    <row r="110" spans="1:68" x14ac:dyDescent="0.2">
      <c r="A110">
        <v>4.8499999999999996</v>
      </c>
      <c r="B110">
        <v>2.1</v>
      </c>
      <c r="C110">
        <v>1.25535</v>
      </c>
      <c r="D110">
        <v>-0.27866000000000002</v>
      </c>
      <c r="E110">
        <v>6.132E-2</v>
      </c>
      <c r="F110">
        <v>1.72323</v>
      </c>
      <c r="G110">
        <v>1.7924500000000001</v>
      </c>
      <c r="H110" s="23"/>
      <c r="I110" s="17">
        <f t="shared" si="7"/>
        <v>15.912073490813647</v>
      </c>
      <c r="J110" s="16">
        <f t="shared" si="8"/>
        <v>-15.112073490813646</v>
      </c>
      <c r="K110" s="10">
        <v>100</v>
      </c>
      <c r="L110" s="16">
        <v>1537.8937007874006</v>
      </c>
      <c r="M110" s="16">
        <v>555.2165354330707</v>
      </c>
      <c r="N110" s="16">
        <v>6.8952318460192465</v>
      </c>
      <c r="O110" s="16">
        <v>2.38389830508472</v>
      </c>
      <c r="P110" s="16">
        <v>2.5515554309355148</v>
      </c>
      <c r="Q110" s="16">
        <v>8.4702832453192364E-2</v>
      </c>
      <c r="R110" s="16">
        <v>3.3196548045259004</v>
      </c>
      <c r="S110" s="16">
        <v>11.642855961860764</v>
      </c>
      <c r="T110" s="22" t="s">
        <v>33</v>
      </c>
      <c r="U110" s="10">
        <v>3</v>
      </c>
      <c r="V110" s="22" t="s">
        <v>33</v>
      </c>
      <c r="W110" s="10">
        <v>3</v>
      </c>
      <c r="X110" s="22" t="s">
        <v>33</v>
      </c>
      <c r="Y110" s="10">
        <v>3</v>
      </c>
      <c r="Z110" s="22" t="s">
        <v>33</v>
      </c>
      <c r="AA110" s="15">
        <v>3</v>
      </c>
      <c r="AB110" s="11">
        <v>97.81</v>
      </c>
      <c r="AC110" s="10">
        <v>1.8400000000000034</v>
      </c>
      <c r="AD110" s="21">
        <v>0.35</v>
      </c>
      <c r="AE110" s="12">
        <v>238.38983050847202</v>
      </c>
      <c r="AF110" s="10">
        <v>206.58255957586266</v>
      </c>
      <c r="AG110" s="10">
        <v>127.57777154677574</v>
      </c>
      <c r="AH110" s="10">
        <v>97.665410383025517</v>
      </c>
      <c r="AI110" s="10">
        <v>3.0123614016633153</v>
      </c>
      <c r="AJ110" s="10"/>
      <c r="AK110" s="10"/>
      <c r="AL110" s="10"/>
      <c r="AM110" s="10"/>
      <c r="AN110" s="10">
        <v>2.38389830508472</v>
      </c>
      <c r="AO110" s="10">
        <v>0.86864754200355354</v>
      </c>
      <c r="AP110" s="10">
        <v>1</v>
      </c>
      <c r="AQ110" s="10">
        <v>111.47500000000001</v>
      </c>
      <c r="AR110" s="10"/>
      <c r="AS110" s="10"/>
      <c r="AT110" s="10">
        <v>1.6897959022370277</v>
      </c>
      <c r="AU110" s="10">
        <v>1</v>
      </c>
      <c r="AV110" s="16"/>
      <c r="AW110" s="21">
        <v>30.987383936379398</v>
      </c>
      <c r="AX110" s="1" t="s">
        <v>120</v>
      </c>
      <c r="AY110" s="25">
        <v>15.1120734908136</v>
      </c>
      <c r="AZ110" s="19">
        <v>100</v>
      </c>
      <c r="BA110" s="19">
        <v>0</v>
      </c>
      <c r="BB110" s="19">
        <v>0</v>
      </c>
      <c r="BC110" s="19">
        <v>100</v>
      </c>
      <c r="BD110" s="19">
        <v>0</v>
      </c>
      <c r="BE110" s="19">
        <v>0</v>
      </c>
      <c r="BF110" s="26">
        <v>97.81</v>
      </c>
      <c r="BG110" s="26">
        <v>1.8400000000000034</v>
      </c>
      <c r="BH110" s="26">
        <v>0.35</v>
      </c>
      <c r="BI110" s="23"/>
      <c r="BJ110" s="27">
        <f t="shared" ca="1" si="9"/>
        <v>1</v>
      </c>
      <c r="BK110" s="26">
        <f t="shared" ca="1" si="10"/>
        <v>6.4213094055326509</v>
      </c>
      <c r="BL110" s="25">
        <f t="shared" si="11"/>
        <v>4.7516226151815886</v>
      </c>
      <c r="BM110" s="25">
        <f t="shared" ca="1" si="13"/>
        <v>3.268984163555642</v>
      </c>
      <c r="BN110" s="24">
        <f t="shared" si="12"/>
        <v>3.5454537261628807</v>
      </c>
      <c r="BO110" s="23"/>
      <c r="BP110" s="2"/>
    </row>
    <row r="111" spans="1:68" x14ac:dyDescent="0.2">
      <c r="A111">
        <v>4.9000000000000004</v>
      </c>
      <c r="B111">
        <v>2.2000000000000002</v>
      </c>
      <c r="C111">
        <v>1.26024</v>
      </c>
      <c r="D111">
        <v>-0.27622999999999998</v>
      </c>
      <c r="E111">
        <v>6.2579999999999997E-2</v>
      </c>
      <c r="F111">
        <v>1.7175499999999999</v>
      </c>
      <c r="G111">
        <v>1.7872300000000001</v>
      </c>
      <c r="H111" s="23"/>
      <c r="I111" s="17">
        <f t="shared" si="7"/>
        <v>16.076115485564305</v>
      </c>
      <c r="J111" s="16">
        <f t="shared" si="8"/>
        <v>-15.276115485564304</v>
      </c>
      <c r="K111" s="10">
        <v>100</v>
      </c>
      <c r="L111" s="16">
        <v>1554.2979002624663</v>
      </c>
      <c r="M111" s="16">
        <v>561.38451443569545</v>
      </c>
      <c r="N111" s="16">
        <v>6.9663167104111983</v>
      </c>
      <c r="O111" s="16">
        <v>3.7192090395480131</v>
      </c>
      <c r="P111" s="16">
        <v>3.8924355821816183</v>
      </c>
      <c r="Q111" s="16">
        <v>9.9926788286125889E-2</v>
      </c>
      <c r="R111" s="16">
        <v>2.567204676258747</v>
      </c>
      <c r="S111" s="16">
        <v>12.029621016222602</v>
      </c>
      <c r="T111" s="22" t="s">
        <v>33</v>
      </c>
      <c r="U111" s="10">
        <v>3</v>
      </c>
      <c r="V111" s="22" t="s">
        <v>33</v>
      </c>
      <c r="W111" s="10">
        <v>3</v>
      </c>
      <c r="X111" s="22" t="s">
        <v>33</v>
      </c>
      <c r="Y111" s="10">
        <v>3</v>
      </c>
      <c r="Z111" s="22" t="s">
        <v>33</v>
      </c>
      <c r="AA111" s="15">
        <v>3</v>
      </c>
      <c r="AB111" s="11">
        <v>73.44165434436681</v>
      </c>
      <c r="AC111" s="10">
        <v>24.267154319455912</v>
      </c>
      <c r="AD111" s="21">
        <v>2.291191336177278</v>
      </c>
      <c r="AE111" s="12">
        <v>371.9209039548013</v>
      </c>
      <c r="AF111" s="10">
        <v>363.36821269451804</v>
      </c>
      <c r="AG111" s="10">
        <v>194.62177910908093</v>
      </c>
      <c r="AH111" s="10">
        <v>104.15940286240603</v>
      </c>
      <c r="AI111" s="10">
        <v>3.8952873888393098</v>
      </c>
      <c r="AJ111" s="10"/>
      <c r="AK111" s="10"/>
      <c r="AL111" s="10"/>
      <c r="AM111" s="10"/>
      <c r="AN111" s="10">
        <v>3.7192090395480131</v>
      </c>
      <c r="AO111" s="10">
        <v>1.1362070378821694</v>
      </c>
      <c r="AP111" s="10">
        <v>1</v>
      </c>
      <c r="AQ111" s="10">
        <v>111.47500000000001</v>
      </c>
      <c r="AR111" s="10"/>
      <c r="AS111" s="10"/>
      <c r="AT111" s="10">
        <v>3.0214691249595762</v>
      </c>
      <c r="AU111" s="10">
        <v>1</v>
      </c>
      <c r="AV111" s="16"/>
      <c r="AW111" s="21">
        <v>54.505231904177705</v>
      </c>
      <c r="AX111" s="1" t="s">
        <v>120</v>
      </c>
      <c r="AY111" s="25">
        <v>15.276115485564301</v>
      </c>
      <c r="AZ111" s="19">
        <v>100</v>
      </c>
      <c r="BA111" s="19">
        <v>0</v>
      </c>
      <c r="BB111" s="19">
        <v>0</v>
      </c>
      <c r="BC111" s="19">
        <v>100</v>
      </c>
      <c r="BD111" s="19">
        <v>0</v>
      </c>
      <c r="BE111" s="19">
        <v>0</v>
      </c>
      <c r="BF111" s="26">
        <v>73.44165434436681</v>
      </c>
      <c r="BG111" s="26">
        <v>24.267154319455912</v>
      </c>
      <c r="BH111" s="26">
        <v>2.291191336177278</v>
      </c>
      <c r="BI111" s="23"/>
      <c r="BJ111" s="27">
        <f t="shared" ca="1" si="9"/>
        <v>0.99769106964592635</v>
      </c>
      <c r="BK111" s="26">
        <f t="shared" ca="1" si="10"/>
        <v>11.06458556303558</v>
      </c>
      <c r="BL111" s="25">
        <f t="shared" si="11"/>
        <v>3.2076274220827372</v>
      </c>
      <c r="BM111" s="25">
        <f t="shared" ca="1" si="13"/>
        <v>2.9774992134774125</v>
      </c>
      <c r="BN111" s="24">
        <f t="shared" si="12"/>
        <v>3.3308643110165965</v>
      </c>
      <c r="BO111" s="23"/>
      <c r="BP111" s="2"/>
    </row>
    <row r="112" spans="1:68" x14ac:dyDescent="0.2">
      <c r="A112">
        <v>4.95</v>
      </c>
      <c r="B112">
        <v>2.2000000000000002</v>
      </c>
      <c r="C112">
        <v>1.2613300000000001</v>
      </c>
      <c r="D112">
        <v>-0.27539999999999998</v>
      </c>
      <c r="E112">
        <v>5.8749999999999997E-2</v>
      </c>
      <c r="F112">
        <v>1.7244299999999999</v>
      </c>
      <c r="G112">
        <v>1.7874000000000001</v>
      </c>
      <c r="H112" s="23"/>
      <c r="I112" s="17">
        <f t="shared" si="7"/>
        <v>16.240157480314959</v>
      </c>
      <c r="J112" s="16">
        <f t="shared" si="8"/>
        <v>-15.440157480314959</v>
      </c>
      <c r="K112" s="10">
        <v>100</v>
      </c>
      <c r="L112" s="16">
        <v>1570.7020997375319</v>
      </c>
      <c r="M112" s="16">
        <v>567.55249343832008</v>
      </c>
      <c r="N112" s="16">
        <v>7.0374015748031491</v>
      </c>
      <c r="O112" s="16">
        <v>4.0168549905838047</v>
      </c>
      <c r="P112" s="16">
        <v>4.1731522742664859</v>
      </c>
      <c r="Q112" s="16">
        <v>0.10512674027844465</v>
      </c>
      <c r="R112" s="16">
        <v>2.5191206399704824</v>
      </c>
      <c r="S112" s="16">
        <v>10.853978033519551</v>
      </c>
      <c r="T112" s="22" t="s">
        <v>33</v>
      </c>
      <c r="U112" s="10">
        <v>3</v>
      </c>
      <c r="V112" s="22" t="s">
        <v>33</v>
      </c>
      <c r="W112" s="10">
        <v>3</v>
      </c>
      <c r="X112" s="22" t="s">
        <v>143</v>
      </c>
      <c r="Y112" s="10">
        <v>4</v>
      </c>
      <c r="Z112" s="22" t="s">
        <v>123</v>
      </c>
      <c r="AA112" s="15">
        <v>4</v>
      </c>
      <c r="AB112" s="11">
        <v>70.09471562763666</v>
      </c>
      <c r="AC112" s="10">
        <v>27.420082765868713</v>
      </c>
      <c r="AD112" s="21">
        <v>2.4852016064946225</v>
      </c>
      <c r="AE112" s="12">
        <v>401.68549905838046</v>
      </c>
      <c r="AF112" s="10">
        <v>395.42875297067502</v>
      </c>
      <c r="AG112" s="10">
        <v>208.65761371332428</v>
      </c>
      <c r="AH112" s="10">
        <v>78.512430007880269</v>
      </c>
      <c r="AI112" s="10">
        <v>3.969639183345016</v>
      </c>
      <c r="AJ112" s="10"/>
      <c r="AK112" s="10"/>
      <c r="AL112" s="10"/>
      <c r="AM112" s="10"/>
      <c r="AN112" s="10">
        <v>4.0168549905838047</v>
      </c>
      <c r="AO112" s="10">
        <v>1.1979079216359003</v>
      </c>
      <c r="AP112" s="10">
        <v>1</v>
      </c>
      <c r="AQ112" s="10">
        <v>111.47500000000001</v>
      </c>
      <c r="AR112" s="10"/>
      <c r="AS112" s="10"/>
      <c r="AT112" s="10">
        <v>3.2636277655931698</v>
      </c>
      <c r="AU112" s="10">
        <v>1</v>
      </c>
      <c r="AV112" s="16"/>
      <c r="AW112" s="21">
        <v>59.314312945601252</v>
      </c>
      <c r="AX112" s="1" t="s">
        <v>120</v>
      </c>
      <c r="AY112" s="25">
        <v>15.440157480314999</v>
      </c>
      <c r="AZ112" s="19">
        <v>100</v>
      </c>
      <c r="BA112" s="19">
        <v>0</v>
      </c>
      <c r="BB112" s="19">
        <v>0</v>
      </c>
      <c r="BC112" s="19">
        <v>0</v>
      </c>
      <c r="BD112" s="19">
        <v>100</v>
      </c>
      <c r="BE112" s="19">
        <v>0</v>
      </c>
      <c r="BF112" s="26">
        <v>70.09471562763666</v>
      </c>
      <c r="BG112" s="26">
        <v>27.420082765868713</v>
      </c>
      <c r="BH112" s="26">
        <v>2.4852016064946225</v>
      </c>
      <c r="BI112" s="23"/>
      <c r="BJ112" s="27">
        <f t="shared" ca="1" si="9"/>
        <v>0.98676427058688743</v>
      </c>
      <c r="BK112" s="26">
        <f t="shared" ca="1" si="10"/>
        <v>11.731854754915718</v>
      </c>
      <c r="BL112" s="25">
        <f t="shared" si="11"/>
        <v>3.1030964721707952</v>
      </c>
      <c r="BM112" s="25">
        <f t="shared" ca="1" si="13"/>
        <v>2.9484374541343046</v>
      </c>
      <c r="BN112" s="24">
        <f t="shared" si="12"/>
        <v>3.3004791511178513</v>
      </c>
      <c r="BO112" s="23"/>
      <c r="BP112" s="2"/>
    </row>
    <row r="113" spans="1:68" x14ac:dyDescent="0.2">
      <c r="A113">
        <v>5</v>
      </c>
      <c r="B113">
        <v>2.1</v>
      </c>
      <c r="C113">
        <v>1.2564</v>
      </c>
      <c r="D113">
        <v>-0.27590999999999999</v>
      </c>
      <c r="E113">
        <v>5.9709999999999999E-2</v>
      </c>
      <c r="F113">
        <v>1.72295</v>
      </c>
      <c r="G113">
        <v>1.7850299999999999</v>
      </c>
      <c r="H113" s="23"/>
      <c r="I113" s="17">
        <f t="shared" si="7"/>
        <v>16.404199475065617</v>
      </c>
      <c r="J113" s="16">
        <f t="shared" si="8"/>
        <v>-15.604199475065617</v>
      </c>
      <c r="K113" s="10">
        <v>100</v>
      </c>
      <c r="L113" s="16">
        <v>1587.1062992125976</v>
      </c>
      <c r="M113" s="16">
        <v>573.72047244094483</v>
      </c>
      <c r="N113" s="16">
        <v>7.1084864391951008</v>
      </c>
      <c r="O113" s="16">
        <v>2.6706214689265266</v>
      </c>
      <c r="P113" s="16">
        <v>2.8311621177770636</v>
      </c>
      <c r="Q113" s="16">
        <v>0.10193158905424871</v>
      </c>
      <c r="R113" s="16">
        <v>3.6003444809540639</v>
      </c>
      <c r="S113" s="16">
        <v>11.14865617017619</v>
      </c>
      <c r="T113" s="22" t="s">
        <v>33</v>
      </c>
      <c r="U113" s="10">
        <v>3</v>
      </c>
      <c r="V113" s="22" t="s">
        <v>33</v>
      </c>
      <c r="W113" s="10">
        <v>3</v>
      </c>
      <c r="X113" s="22" t="s">
        <v>33</v>
      </c>
      <c r="Y113" s="10">
        <v>3</v>
      </c>
      <c r="Z113" s="22" t="s">
        <v>33</v>
      </c>
      <c r="AA113" s="15">
        <v>3</v>
      </c>
      <c r="AB113" s="11">
        <v>97.81</v>
      </c>
      <c r="AC113" s="10">
        <v>1.8400000000000034</v>
      </c>
      <c r="AD113" s="21">
        <v>0.35</v>
      </c>
      <c r="AE113" s="12">
        <v>267.06214689265266</v>
      </c>
      <c r="AF113" s="10">
        <v>236.58260517926854</v>
      </c>
      <c r="AG113" s="10">
        <v>141.55810588885316</v>
      </c>
      <c r="AH113" s="10">
        <v>83.112063037325271</v>
      </c>
      <c r="AI113" s="10">
        <v>2.7775120000045317</v>
      </c>
      <c r="AJ113" s="10"/>
      <c r="AK113" s="10"/>
      <c r="AL113" s="10"/>
      <c r="AM113" s="10"/>
      <c r="AN113" s="10">
        <v>2.6706214689265266</v>
      </c>
      <c r="AO113" s="10">
        <v>0.95351554637600533</v>
      </c>
      <c r="AP113" s="10">
        <v>1</v>
      </c>
      <c r="AQ113" s="10">
        <v>111.47500000000001</v>
      </c>
      <c r="AR113" s="10"/>
      <c r="AS113" s="10"/>
      <c r="AT113" s="10">
        <v>1.8812298026223526</v>
      </c>
      <c r="AU113" s="10">
        <v>1</v>
      </c>
      <c r="AV113" s="16"/>
      <c r="AW113" s="21">
        <v>35.48739077689028</v>
      </c>
      <c r="AX113" s="1" t="s">
        <v>120</v>
      </c>
      <c r="AY113" s="25">
        <v>15.604199475065601</v>
      </c>
      <c r="AZ113" s="19">
        <v>100</v>
      </c>
      <c r="BA113" s="19">
        <v>0</v>
      </c>
      <c r="BB113" s="19">
        <v>0</v>
      </c>
      <c r="BC113" s="19">
        <v>100</v>
      </c>
      <c r="BD113" s="19">
        <v>0</v>
      </c>
      <c r="BE113" s="19">
        <v>0</v>
      </c>
      <c r="BF113" s="26">
        <v>97.81</v>
      </c>
      <c r="BG113" s="26">
        <v>1.8400000000000034</v>
      </c>
      <c r="BH113" s="26">
        <v>0.35</v>
      </c>
      <c r="BI113" s="23"/>
      <c r="BJ113" s="27">
        <f t="shared" ca="1" si="9"/>
        <v>1</v>
      </c>
      <c r="BK113" s="26">
        <f t="shared" ca="1" si="10"/>
        <v>7.1031419168347814</v>
      </c>
      <c r="BL113" s="25">
        <f t="shared" si="11"/>
        <v>5.0025098361122931</v>
      </c>
      <c r="BM113" s="25">
        <f t="shared" ca="1" si="13"/>
        <v>3.2465495405843212</v>
      </c>
      <c r="BN113" s="24">
        <f t="shared" si="12"/>
        <v>3.5238222739857248</v>
      </c>
      <c r="BO113" s="23"/>
      <c r="BP113" s="2"/>
    </row>
    <row r="114" spans="1:68" x14ac:dyDescent="0.2">
      <c r="A114">
        <v>5.05</v>
      </c>
      <c r="B114">
        <v>2.1</v>
      </c>
      <c r="C114">
        <v>1.2558499999999999</v>
      </c>
      <c r="D114">
        <v>-0.27989999999999998</v>
      </c>
      <c r="E114">
        <v>6.123E-2</v>
      </c>
      <c r="F114">
        <v>1.7267300000000001</v>
      </c>
      <c r="G114">
        <v>1.7910999999999999</v>
      </c>
      <c r="H114" s="23"/>
      <c r="I114" s="17">
        <f t="shared" si="7"/>
        <v>16.568241469816272</v>
      </c>
      <c r="J114" s="16">
        <f t="shared" si="8"/>
        <v>-15.768241469816271</v>
      </c>
      <c r="K114" s="10">
        <v>100</v>
      </c>
      <c r="L114" s="16">
        <v>1603.5104986876631</v>
      </c>
      <c r="M114" s="16">
        <v>579.88845144356947</v>
      </c>
      <c r="N114" s="16">
        <v>7.1795713035870499</v>
      </c>
      <c r="O114" s="16">
        <v>2.5204331450093753</v>
      </c>
      <c r="P114" s="16">
        <v>2.687692455375684</v>
      </c>
      <c r="Q114" s="16">
        <v>7.6934229476716354E-2</v>
      </c>
      <c r="R114" s="16">
        <v>2.8624640190078048</v>
      </c>
      <c r="S114" s="16">
        <v>11.615229886549205</v>
      </c>
      <c r="T114" s="22" t="s">
        <v>33</v>
      </c>
      <c r="U114" s="10">
        <v>3</v>
      </c>
      <c r="V114" s="22" t="s">
        <v>33</v>
      </c>
      <c r="W114" s="10">
        <v>3</v>
      </c>
      <c r="X114" s="22" t="s">
        <v>33</v>
      </c>
      <c r="Y114" s="10">
        <v>3</v>
      </c>
      <c r="Z114" s="22" t="s">
        <v>33</v>
      </c>
      <c r="AA114" s="15">
        <v>3</v>
      </c>
      <c r="AB114" s="11">
        <v>89.695575867220938</v>
      </c>
      <c r="AC114" s="10">
        <v>9.2897181923507617</v>
      </c>
      <c r="AD114" s="21">
        <v>1.0147059404283005</v>
      </c>
      <c r="AE114" s="12">
        <v>252.04331450093756</v>
      </c>
      <c r="AF114" s="10">
        <v>218.73886845704357</v>
      </c>
      <c r="AG114" s="10">
        <v>134.3846227687842</v>
      </c>
      <c r="AH114" s="10">
        <v>91.247833706650056</v>
      </c>
      <c r="AI114" s="10">
        <v>3.4934936941028267</v>
      </c>
      <c r="AJ114" s="10"/>
      <c r="AK114" s="10"/>
      <c r="AL114" s="10"/>
      <c r="AM114" s="10"/>
      <c r="AN114" s="10">
        <v>2.5204331450093753</v>
      </c>
      <c r="AO114" s="10">
        <v>0.89248479579811768</v>
      </c>
      <c r="AP114" s="10">
        <v>1</v>
      </c>
      <c r="AQ114" s="10">
        <v>111.47500000000001</v>
      </c>
      <c r="AR114" s="10"/>
      <c r="AS114" s="10"/>
      <c r="AT114" s="10">
        <v>1.7128437160105145</v>
      </c>
      <c r="AU114" s="10">
        <v>1</v>
      </c>
      <c r="AV114" s="16"/>
      <c r="AW114" s="21">
        <v>32.810830268556536</v>
      </c>
      <c r="AX114" s="1" t="s">
        <v>120</v>
      </c>
      <c r="AY114" s="25">
        <v>15.768241469816299</v>
      </c>
      <c r="AZ114" s="19">
        <v>100</v>
      </c>
      <c r="BA114" s="19">
        <v>0</v>
      </c>
      <c r="BB114" s="19">
        <v>0</v>
      </c>
      <c r="BC114" s="19">
        <v>100</v>
      </c>
      <c r="BD114" s="19">
        <v>0</v>
      </c>
      <c r="BE114" s="19">
        <v>0</v>
      </c>
      <c r="BF114" s="26">
        <v>89.695575867220938</v>
      </c>
      <c r="BG114" s="26">
        <v>9.2897181923507617</v>
      </c>
      <c r="BH114" s="26">
        <v>1.0147059404283005</v>
      </c>
      <c r="BI114" s="23"/>
      <c r="BJ114" s="27">
        <f t="shared" ca="1" si="9"/>
        <v>1</v>
      </c>
      <c r="BK114" s="26">
        <f t="shared" ca="1" si="10"/>
        <v>6.5044827202094337</v>
      </c>
      <c r="BL114" s="25">
        <f t="shared" si="11"/>
        <v>4.0793632593203624</v>
      </c>
      <c r="BM114" s="25">
        <f t="shared" ca="1" si="13"/>
        <v>3.2263891392714434</v>
      </c>
      <c r="BN114" s="24">
        <f t="shared" si="12"/>
        <v>3.4944758096041317</v>
      </c>
      <c r="BO114" s="23"/>
      <c r="BP114" s="2"/>
    </row>
    <row r="115" spans="1:68" x14ac:dyDescent="0.2">
      <c r="A115">
        <v>5.0999999999999996</v>
      </c>
      <c r="B115">
        <v>2.2000000000000002</v>
      </c>
      <c r="C115">
        <v>1.25576</v>
      </c>
      <c r="D115">
        <v>-0.27907999999999999</v>
      </c>
      <c r="E115">
        <v>6.3409999999999994E-2</v>
      </c>
      <c r="F115">
        <v>1.7233799999999999</v>
      </c>
      <c r="G115">
        <v>1.7928500000000001</v>
      </c>
      <c r="H115" s="23"/>
      <c r="I115" s="17">
        <f t="shared" si="7"/>
        <v>16.732283464566926</v>
      </c>
      <c r="J115" s="16">
        <f t="shared" si="8"/>
        <v>-15.932283464566925</v>
      </c>
      <c r="K115" s="10">
        <v>100</v>
      </c>
      <c r="L115" s="16">
        <v>1619.9146981627287</v>
      </c>
      <c r="M115" s="16">
        <v>586.0564304461941</v>
      </c>
      <c r="N115" s="16">
        <v>7.2506561679790007</v>
      </c>
      <c r="O115" s="16">
        <v>2.4958568738229552</v>
      </c>
      <c r="P115" s="16">
        <v>2.6727521592579357</v>
      </c>
      <c r="Q115" s="16">
        <v>8.2071531445031209E-2</v>
      </c>
      <c r="R115" s="16">
        <v>3.0706749655313192</v>
      </c>
      <c r="S115" s="16">
        <v>12.284394821873654</v>
      </c>
      <c r="T115" s="22" t="s">
        <v>33</v>
      </c>
      <c r="U115" s="10">
        <v>3</v>
      </c>
      <c r="V115" s="22" t="s">
        <v>33</v>
      </c>
      <c r="W115" s="10">
        <v>3</v>
      </c>
      <c r="X115" s="22" t="s">
        <v>33</v>
      </c>
      <c r="Y115" s="10">
        <v>3</v>
      </c>
      <c r="Z115" s="22" t="s">
        <v>33</v>
      </c>
      <c r="AA115" s="15">
        <v>3</v>
      </c>
      <c r="AB115" s="11">
        <v>94.667666120790074</v>
      </c>
      <c r="AC115" s="10">
        <v>4.9823338792099321</v>
      </c>
      <c r="AD115" s="21">
        <v>0.35</v>
      </c>
      <c r="AE115" s="12">
        <v>249.5856873822955</v>
      </c>
      <c r="AF115" s="10">
        <v>216.0162336505399</v>
      </c>
      <c r="AG115" s="10">
        <v>133.63760796289679</v>
      </c>
      <c r="AH115" s="10">
        <v>103.55119516583287</v>
      </c>
      <c r="AI115" s="10">
        <v>3.2566129962471293</v>
      </c>
      <c r="AJ115" s="10"/>
      <c r="AK115" s="10"/>
      <c r="AL115" s="10"/>
      <c r="AM115" s="10"/>
      <c r="AN115" s="10">
        <v>2.4958568738229552</v>
      </c>
      <c r="AO115" s="10">
        <v>0.9014762575882439</v>
      </c>
      <c r="AP115" s="10">
        <v>1</v>
      </c>
      <c r="AQ115" s="10">
        <v>111.47500000000001</v>
      </c>
      <c r="AR115" s="10"/>
      <c r="AS115" s="10"/>
      <c r="AT115" s="10">
        <v>1.6714570931980217</v>
      </c>
      <c r="AU115" s="10">
        <v>1</v>
      </c>
      <c r="AV115" s="16"/>
      <c r="AW115" s="21">
        <v>32.402435047580987</v>
      </c>
      <c r="AX115" s="1" t="s">
        <v>120</v>
      </c>
      <c r="AY115" s="25">
        <v>15.9322834645669</v>
      </c>
      <c r="AZ115" s="19">
        <v>100</v>
      </c>
      <c r="BA115" s="19">
        <v>0</v>
      </c>
      <c r="BB115" s="19">
        <v>0</v>
      </c>
      <c r="BC115" s="19">
        <v>100</v>
      </c>
      <c r="BD115" s="19">
        <v>0</v>
      </c>
      <c r="BE115" s="19">
        <v>0</v>
      </c>
      <c r="BF115" s="26">
        <v>94.667666120790074</v>
      </c>
      <c r="BG115" s="26">
        <v>4.9823338792099321</v>
      </c>
      <c r="BH115" s="26">
        <v>0.35</v>
      </c>
      <c r="BI115" s="23"/>
      <c r="BJ115" s="27">
        <f t="shared" ca="1" si="9"/>
        <v>1</v>
      </c>
      <c r="BK115" s="26">
        <f t="shared" ca="1" si="10"/>
        <v>6.3570492990182954</v>
      </c>
      <c r="BL115" s="25">
        <f t="shared" si="11"/>
        <v>4.4058277914813271</v>
      </c>
      <c r="BM115" s="25">
        <f t="shared" ca="1" si="13"/>
        <v>3.2536324919922106</v>
      </c>
      <c r="BN115" s="24">
        <f t="shared" si="12"/>
        <v>3.511324793640092</v>
      </c>
      <c r="BO115" s="23"/>
      <c r="BP115" s="2"/>
    </row>
    <row r="116" spans="1:68" x14ac:dyDescent="0.2">
      <c r="A116">
        <v>5.15</v>
      </c>
      <c r="B116">
        <v>2.1</v>
      </c>
      <c r="C116">
        <v>1.25559</v>
      </c>
      <c r="D116">
        <v>-0.27883999999999998</v>
      </c>
      <c r="E116">
        <v>6.5240000000000006E-2</v>
      </c>
      <c r="F116">
        <v>1.7207300000000001</v>
      </c>
      <c r="G116">
        <v>1.7866</v>
      </c>
      <c r="H116" s="23"/>
      <c r="I116" s="17">
        <f t="shared" si="7"/>
        <v>16.896325459317584</v>
      </c>
      <c r="J116" s="16">
        <f t="shared" si="8"/>
        <v>-16.096325459317583</v>
      </c>
      <c r="K116" s="10">
        <v>100</v>
      </c>
      <c r="L116" s="16">
        <v>1636.3188976377944</v>
      </c>
      <c r="M116" s="16">
        <v>592.22440944881885</v>
      </c>
      <c r="N116" s="16">
        <v>7.3217410323709533</v>
      </c>
      <c r="O116" s="16">
        <v>2.449435028248566</v>
      </c>
      <c r="P116" s="16">
        <v>2.6344192285347714</v>
      </c>
      <c r="Q116" s="16">
        <v>8.3575132021123488E-2</v>
      </c>
      <c r="R116" s="16">
        <v>3.1724309903252133</v>
      </c>
      <c r="S116" s="16">
        <v>12.846125019875377</v>
      </c>
      <c r="T116" s="22" t="s">
        <v>33</v>
      </c>
      <c r="U116" s="10">
        <v>3</v>
      </c>
      <c r="V116" s="22" t="s">
        <v>33</v>
      </c>
      <c r="W116" s="10">
        <v>3</v>
      </c>
      <c r="X116" s="22" t="s">
        <v>33</v>
      </c>
      <c r="Y116" s="10">
        <v>3</v>
      </c>
      <c r="Z116" s="22" t="s">
        <v>33</v>
      </c>
      <c r="AA116" s="15">
        <v>3</v>
      </c>
      <c r="AB116" s="11">
        <v>97.81</v>
      </c>
      <c r="AC116" s="10">
        <v>1.8400000000000034</v>
      </c>
      <c r="AD116" s="21">
        <v>0.35</v>
      </c>
      <c r="AE116" s="12">
        <v>244.94350282485661</v>
      </c>
      <c r="AF116" s="10">
        <v>210.54152418457554</v>
      </c>
      <c r="AG116" s="10">
        <v>131.72096142673857</v>
      </c>
      <c r="AH116" s="10">
        <v>113.64447060009098</v>
      </c>
      <c r="AI116" s="10">
        <v>3.1521568256319665</v>
      </c>
      <c r="AJ116" s="10"/>
      <c r="AK116" s="10"/>
      <c r="AL116" s="10"/>
      <c r="AM116" s="10"/>
      <c r="AN116" s="10">
        <v>2.449435028248566</v>
      </c>
      <c r="AO116" s="10">
        <v>0.90039471642456981</v>
      </c>
      <c r="AP116" s="10">
        <v>1</v>
      </c>
      <c r="AQ116" s="10">
        <v>111.47500000000001</v>
      </c>
      <c r="AR116" s="10"/>
      <c r="AS116" s="10"/>
      <c r="AT116" s="10">
        <v>1.6089055260119596</v>
      </c>
      <c r="AU116" s="10">
        <v>1</v>
      </c>
      <c r="AV116" s="16"/>
      <c r="AW116" s="21">
        <v>31.581228627686329</v>
      </c>
      <c r="AX116" s="1" t="s">
        <v>120</v>
      </c>
      <c r="AY116" s="25">
        <v>16.096325459317601</v>
      </c>
      <c r="AZ116" s="19">
        <v>100</v>
      </c>
      <c r="BA116" s="19">
        <v>0</v>
      </c>
      <c r="BB116" s="19">
        <v>0</v>
      </c>
      <c r="BC116" s="19">
        <v>100</v>
      </c>
      <c r="BD116" s="19">
        <v>0</v>
      </c>
      <c r="BE116" s="19">
        <v>0</v>
      </c>
      <c r="BF116" s="26">
        <v>97.81</v>
      </c>
      <c r="BG116" s="26">
        <v>1.8400000000000034</v>
      </c>
      <c r="BH116" s="26">
        <v>0.35</v>
      </c>
      <c r="BI116" s="23"/>
      <c r="BJ116" s="27">
        <f t="shared" ca="1" si="9"/>
        <v>1</v>
      </c>
      <c r="BK116" s="26">
        <f t="shared" ca="1" si="10"/>
        <v>6.1336876722331004</v>
      </c>
      <c r="BL116" s="25">
        <f t="shared" si="11"/>
        <v>4.6014966005687539</v>
      </c>
      <c r="BM116" s="25">
        <f t="shared" ca="1" si="13"/>
        <v>3.277182653748822</v>
      </c>
      <c r="BN116" s="24">
        <f t="shared" si="12"/>
        <v>3.5237033368705206</v>
      </c>
      <c r="BO116" s="23"/>
      <c r="BP116" s="2"/>
    </row>
    <row r="117" spans="1:68" x14ac:dyDescent="0.2">
      <c r="A117">
        <v>5.2</v>
      </c>
      <c r="B117">
        <v>2.1</v>
      </c>
      <c r="C117">
        <v>1.25562</v>
      </c>
      <c r="D117">
        <v>-0.27933000000000002</v>
      </c>
      <c r="E117">
        <v>6.6799999999999998E-2</v>
      </c>
      <c r="F117">
        <v>1.7258</v>
      </c>
      <c r="G117">
        <v>1.7880499999999999</v>
      </c>
      <c r="H117" s="23"/>
      <c r="I117" s="17">
        <f t="shared" si="7"/>
        <v>17.060367454068242</v>
      </c>
      <c r="J117" s="16">
        <f t="shared" si="8"/>
        <v>-16.260367454068241</v>
      </c>
      <c r="K117" s="10">
        <v>100</v>
      </c>
      <c r="L117" s="16">
        <v>1652.7230971128602</v>
      </c>
      <c r="M117" s="16">
        <v>598.39238845144359</v>
      </c>
      <c r="N117" s="16">
        <v>7.392825896762905</v>
      </c>
      <c r="O117" s="16">
        <v>2.4576271186440395</v>
      </c>
      <c r="P117" s="16">
        <v>2.64950678732801</v>
      </c>
      <c r="Q117" s="16">
        <v>8.0505280844935009E-2</v>
      </c>
      <c r="R117" s="16">
        <v>3.0385006458550516</v>
      </c>
      <c r="S117" s="16">
        <v>13.324976991942414</v>
      </c>
      <c r="T117" s="22" t="s">
        <v>33</v>
      </c>
      <c r="U117" s="10">
        <v>3</v>
      </c>
      <c r="V117" s="22" t="s">
        <v>33</v>
      </c>
      <c r="W117" s="10">
        <v>3</v>
      </c>
      <c r="X117" s="22" t="s">
        <v>33</v>
      </c>
      <c r="Y117" s="10">
        <v>3</v>
      </c>
      <c r="Z117" s="22" t="s">
        <v>33</v>
      </c>
      <c r="AA117" s="15">
        <v>3</v>
      </c>
      <c r="AB117" s="11">
        <v>94.738979919492834</v>
      </c>
      <c r="AC117" s="10">
        <v>4.9110200805071713</v>
      </c>
      <c r="AD117" s="21">
        <v>0.35</v>
      </c>
      <c r="AE117" s="12">
        <v>245.76271186440394</v>
      </c>
      <c r="AF117" s="10">
        <v>211.35157819112916</v>
      </c>
      <c r="AG117" s="10">
        <v>132.4753393664005</v>
      </c>
      <c r="AH117" s="10">
        <v>122.03282252940703</v>
      </c>
      <c r="AI117" s="10">
        <v>3.2910968814969404</v>
      </c>
      <c r="AJ117" s="10"/>
      <c r="AK117" s="10"/>
      <c r="AL117" s="10"/>
      <c r="AM117" s="10"/>
      <c r="AN117" s="10">
        <v>2.4576271186440395</v>
      </c>
      <c r="AO117" s="10">
        <v>0.90112475551683968</v>
      </c>
      <c r="AP117" s="10">
        <v>1</v>
      </c>
      <c r="AQ117" s="10">
        <v>111.47500000000001</v>
      </c>
      <c r="AR117" s="10"/>
      <c r="AS117" s="10"/>
      <c r="AT117" s="10">
        <v>1.5976228133644281</v>
      </c>
      <c r="AU117" s="10">
        <v>1</v>
      </c>
      <c r="AV117" s="16"/>
      <c r="AW117" s="21">
        <v>31.702736728669372</v>
      </c>
      <c r="AX117" s="1" t="s">
        <v>120</v>
      </c>
      <c r="AY117" s="25">
        <v>16.260367454068199</v>
      </c>
      <c r="AZ117" s="19">
        <v>100</v>
      </c>
      <c r="BA117" s="19">
        <v>0</v>
      </c>
      <c r="BB117" s="19">
        <v>0</v>
      </c>
      <c r="BC117" s="19">
        <v>100</v>
      </c>
      <c r="BD117" s="19">
        <v>0</v>
      </c>
      <c r="BE117" s="19">
        <v>0</v>
      </c>
      <c r="BF117" s="26">
        <v>94.738979919492834</v>
      </c>
      <c r="BG117" s="26">
        <v>4.9110200805071713</v>
      </c>
      <c r="BH117" s="26">
        <v>0.35</v>
      </c>
      <c r="BI117" s="23"/>
      <c r="BJ117" s="27">
        <f t="shared" ca="1" si="9"/>
        <v>1</v>
      </c>
      <c r="BK117" s="26">
        <f t="shared" ca="1" si="10"/>
        <v>6.093477370223999</v>
      </c>
      <c r="BL117" s="25">
        <f t="shared" si="11"/>
        <v>4.4157360112011039</v>
      </c>
      <c r="BM117" s="25">
        <f t="shared" ca="1" si="13"/>
        <v>3.2692790413009991</v>
      </c>
      <c r="BN117" s="24">
        <f t="shared" si="12"/>
        <v>3.5124205438168943</v>
      </c>
      <c r="BO117" s="23"/>
      <c r="BP117" s="2"/>
    </row>
    <row r="118" spans="1:68" x14ac:dyDescent="0.2">
      <c r="A118">
        <v>5.25</v>
      </c>
      <c r="B118">
        <v>2.1</v>
      </c>
      <c r="C118">
        <v>1.25529</v>
      </c>
      <c r="D118">
        <v>-0.27948000000000001</v>
      </c>
      <c r="E118">
        <v>6.837E-2</v>
      </c>
      <c r="F118">
        <v>1.72278</v>
      </c>
      <c r="G118">
        <v>1.7836799999999999</v>
      </c>
      <c r="H118" s="23"/>
      <c r="I118" s="17">
        <f t="shared" si="7"/>
        <v>17.224409448818896</v>
      </c>
      <c r="J118" s="16">
        <f t="shared" si="8"/>
        <v>-16.424409448818896</v>
      </c>
      <c r="K118" s="10">
        <v>100</v>
      </c>
      <c r="L118" s="16">
        <v>1669.1272965879257</v>
      </c>
      <c r="M118" s="16">
        <v>604.56036745406823</v>
      </c>
      <c r="N118" s="16">
        <v>7.4639107611548541</v>
      </c>
      <c r="O118" s="16">
        <v>2.3675141242937729</v>
      </c>
      <c r="P118" s="16">
        <v>2.5663334630960075</v>
      </c>
      <c r="Q118" s="16">
        <v>7.9565530484877509E-2</v>
      </c>
      <c r="R118" s="16">
        <v>3.1003582203573101</v>
      </c>
      <c r="S118" s="16">
        <v>13.80689852793296</v>
      </c>
      <c r="T118" s="22" t="s">
        <v>33</v>
      </c>
      <c r="U118" s="10">
        <v>3</v>
      </c>
      <c r="V118" s="22" t="s">
        <v>33</v>
      </c>
      <c r="W118" s="10">
        <v>3</v>
      </c>
      <c r="X118" s="22" t="s">
        <v>33</v>
      </c>
      <c r="Y118" s="10">
        <v>3</v>
      </c>
      <c r="Z118" s="22" t="s">
        <v>33</v>
      </c>
      <c r="AA118" s="15">
        <v>3</v>
      </c>
      <c r="AB118" s="11">
        <v>97.278182977243887</v>
      </c>
      <c r="AC118" s="10">
        <v>2.3718170227561188</v>
      </c>
      <c r="AD118" s="21">
        <v>0.35</v>
      </c>
      <c r="AE118" s="12">
        <v>236.7514124293773</v>
      </c>
      <c r="AF118" s="10">
        <v>200.60152831236033</v>
      </c>
      <c r="AG118" s="10">
        <v>128.31667315480036</v>
      </c>
      <c r="AH118" s="10">
        <v>130.48431977372104</v>
      </c>
      <c r="AI118" s="10">
        <v>3.2254337367659147</v>
      </c>
      <c r="AJ118" s="10"/>
      <c r="AK118" s="10"/>
      <c r="AL118" s="10"/>
      <c r="AM118" s="10"/>
      <c r="AN118" s="10">
        <v>2.3675141242937729</v>
      </c>
      <c r="AO118" s="10">
        <v>0.8883742359971859</v>
      </c>
      <c r="AP118" s="10">
        <v>1</v>
      </c>
      <c r="AQ118" s="10">
        <v>111.47500000000001</v>
      </c>
      <c r="AR118" s="10"/>
      <c r="AS118" s="10"/>
      <c r="AT118" s="10">
        <v>1.495933118010033</v>
      </c>
      <c r="AU118" s="10">
        <v>1</v>
      </c>
      <c r="AV118" s="16"/>
      <c r="AW118" s="21">
        <v>30.090229246854051</v>
      </c>
      <c r="AX118" s="1" t="s">
        <v>120</v>
      </c>
      <c r="AY118" s="25">
        <v>16.424409448818899</v>
      </c>
      <c r="AZ118" s="19">
        <v>100</v>
      </c>
      <c r="BA118" s="19">
        <v>0</v>
      </c>
      <c r="BB118" s="19">
        <v>0</v>
      </c>
      <c r="BC118" s="19">
        <v>100</v>
      </c>
      <c r="BD118" s="19">
        <v>0</v>
      </c>
      <c r="BE118" s="19">
        <v>0</v>
      </c>
      <c r="BF118" s="26">
        <v>97.278182977243887</v>
      </c>
      <c r="BG118" s="26">
        <v>2.3718170227561188</v>
      </c>
      <c r="BH118" s="26">
        <v>0.35</v>
      </c>
      <c r="BI118" s="23"/>
      <c r="BJ118" s="27">
        <f t="shared" ca="1" si="9"/>
        <v>1</v>
      </c>
      <c r="BK118" s="26">
        <f t="shared" ca="1" si="10"/>
        <v>5.7290219737522463</v>
      </c>
      <c r="BL118" s="25">
        <f t="shared" si="11"/>
        <v>4.5944634099060382</v>
      </c>
      <c r="BM118" s="25">
        <f t="shared" ca="1" si="13"/>
        <v>3.3011081883640156</v>
      </c>
      <c r="BN118" s="24">
        <f t="shared" si="12"/>
        <v>3.5287791142248062</v>
      </c>
      <c r="BO118" s="23"/>
      <c r="BP118" s="2"/>
    </row>
    <row r="119" spans="1:68" x14ac:dyDescent="0.2">
      <c r="A119">
        <v>5.3</v>
      </c>
      <c r="B119">
        <v>2.1</v>
      </c>
      <c r="C119">
        <v>1.2550399999999999</v>
      </c>
      <c r="D119">
        <v>-0.27982000000000001</v>
      </c>
      <c r="E119">
        <v>7.0029999999999995E-2</v>
      </c>
      <c r="F119">
        <v>1.72305</v>
      </c>
      <c r="G119">
        <v>1.7838499999999999</v>
      </c>
      <c r="H119" s="23"/>
      <c r="I119" s="17">
        <f t="shared" si="7"/>
        <v>17.388451443569551</v>
      </c>
      <c r="J119" s="16">
        <f t="shared" si="8"/>
        <v>-16.58845144356955</v>
      </c>
      <c r="K119" s="10">
        <v>100</v>
      </c>
      <c r="L119" s="16">
        <v>1685.5314960629912</v>
      </c>
      <c r="M119" s="16">
        <v>610.72834645669286</v>
      </c>
      <c r="N119" s="16">
        <v>7.5349956255468049</v>
      </c>
      <c r="O119" s="16">
        <v>2.2992467043314151</v>
      </c>
      <c r="P119" s="16">
        <v>2.5054035287363998</v>
      </c>
      <c r="Q119" s="16">
        <v>7.7435429668746877E-2</v>
      </c>
      <c r="R119" s="16">
        <v>3.0907368326331621</v>
      </c>
      <c r="S119" s="16">
        <v>14.316446139235065</v>
      </c>
      <c r="T119" s="22" t="s">
        <v>33</v>
      </c>
      <c r="U119" s="10">
        <v>3</v>
      </c>
      <c r="V119" s="22" t="s">
        <v>33</v>
      </c>
      <c r="W119" s="10">
        <v>3</v>
      </c>
      <c r="X119" s="22" t="s">
        <v>33</v>
      </c>
      <c r="Y119" s="10">
        <v>3</v>
      </c>
      <c r="Z119" s="22" t="s">
        <v>124</v>
      </c>
      <c r="AA119" s="15">
        <v>2</v>
      </c>
      <c r="AB119" s="11">
        <v>97.81</v>
      </c>
      <c r="AC119" s="10">
        <v>1.8400000000000034</v>
      </c>
      <c r="AD119" s="21">
        <v>0.35</v>
      </c>
      <c r="AE119" s="12">
        <v>229.9246704331415</v>
      </c>
      <c r="AF119" s="10">
        <v>192.46834783034382</v>
      </c>
      <c r="AG119" s="10">
        <v>125.27017643681999</v>
      </c>
      <c r="AH119" s="10">
        <v>139.50412485301564</v>
      </c>
      <c r="AI119" s="10">
        <v>3.2354744326389224</v>
      </c>
      <c r="AJ119" s="10"/>
      <c r="AK119" s="10"/>
      <c r="AL119" s="10"/>
      <c r="AM119" s="10"/>
      <c r="AN119" s="10">
        <v>2.2992467043314151</v>
      </c>
      <c r="AO119" s="10">
        <v>0.87757926439839884</v>
      </c>
      <c r="AP119" s="10">
        <v>1</v>
      </c>
      <c r="AQ119" s="10">
        <v>111.47500000000001</v>
      </c>
      <c r="AR119" s="10"/>
      <c r="AS119" s="10"/>
      <c r="AT119" s="10">
        <v>1.4168712025692451</v>
      </c>
      <c r="AU119" s="10">
        <v>1</v>
      </c>
      <c r="AV119" s="16"/>
      <c r="AW119" s="21">
        <v>28.870252174551574</v>
      </c>
      <c r="AX119" s="1" t="s">
        <v>120</v>
      </c>
      <c r="AY119" s="25">
        <v>16.5884514435696</v>
      </c>
      <c r="AZ119" s="19">
        <v>100</v>
      </c>
      <c r="BA119" s="19">
        <v>0</v>
      </c>
      <c r="BB119" s="19">
        <v>0</v>
      </c>
      <c r="BC119" s="19">
        <v>100</v>
      </c>
      <c r="BD119" s="19">
        <v>0</v>
      </c>
      <c r="BE119" s="19">
        <v>0</v>
      </c>
      <c r="BF119" s="26">
        <v>97.81</v>
      </c>
      <c r="BG119" s="26">
        <v>1.8400000000000034</v>
      </c>
      <c r="BH119" s="26">
        <v>0.35</v>
      </c>
      <c r="BI119" s="23"/>
      <c r="BJ119" s="27">
        <f t="shared" ca="1" si="9"/>
        <v>1</v>
      </c>
      <c r="BK119" s="26">
        <f t="shared" ca="1" si="10"/>
        <v>5.4447702987789937</v>
      </c>
      <c r="BL119" s="25">
        <f t="shared" si="11"/>
        <v>4.6573842220713146</v>
      </c>
      <c r="BM119" s="25">
        <f t="shared" ca="1" si="13"/>
        <v>3.3226417530359953</v>
      </c>
      <c r="BN119" s="24">
        <f t="shared" si="12"/>
        <v>3.5372559443127733</v>
      </c>
      <c r="BO119" s="23"/>
      <c r="BP119" s="2"/>
    </row>
    <row r="120" spans="1:68" x14ac:dyDescent="0.2">
      <c r="A120">
        <v>5.35</v>
      </c>
      <c r="B120">
        <v>2.1</v>
      </c>
      <c r="C120">
        <v>1.25522</v>
      </c>
      <c r="D120">
        <v>-0.27986</v>
      </c>
      <c r="E120">
        <v>7.1529999999999996E-2</v>
      </c>
      <c r="F120">
        <v>1.7204999999999999</v>
      </c>
      <c r="G120">
        <v>1.7830999999999999</v>
      </c>
      <c r="H120" s="23"/>
      <c r="I120" s="17">
        <f t="shared" si="7"/>
        <v>17.552493438320209</v>
      </c>
      <c r="J120" s="16">
        <f t="shared" si="8"/>
        <v>-16.752493438320208</v>
      </c>
      <c r="K120" s="10">
        <v>100</v>
      </c>
      <c r="L120" s="16">
        <v>1701.935695538057</v>
      </c>
      <c r="M120" s="16">
        <v>616.89632545931761</v>
      </c>
      <c r="N120" s="16">
        <v>7.6060804899387575</v>
      </c>
      <c r="O120" s="16">
        <v>2.3483992467043153</v>
      </c>
      <c r="P120" s="16">
        <v>2.5611863291840744</v>
      </c>
      <c r="Q120" s="16">
        <v>7.7184829572731622E-2</v>
      </c>
      <c r="R120" s="16">
        <v>3.0136358566821122</v>
      </c>
      <c r="S120" s="16">
        <v>14.776880727761064</v>
      </c>
      <c r="T120" s="22" t="s">
        <v>33</v>
      </c>
      <c r="U120" s="10">
        <v>3</v>
      </c>
      <c r="V120" s="22" t="s">
        <v>33</v>
      </c>
      <c r="W120" s="10">
        <v>3</v>
      </c>
      <c r="X120" s="22" t="s">
        <v>33</v>
      </c>
      <c r="Y120" s="10">
        <v>3</v>
      </c>
      <c r="Z120" s="22" t="s">
        <v>33</v>
      </c>
      <c r="AA120" s="15">
        <v>3</v>
      </c>
      <c r="AB120" s="11">
        <v>95.927593953360997</v>
      </c>
      <c r="AC120" s="10">
        <v>3.7224060466390085</v>
      </c>
      <c r="AD120" s="21">
        <v>0.35</v>
      </c>
      <c r="AE120" s="12">
        <v>234.83992467043154</v>
      </c>
      <c r="AF120" s="10">
        <v>198.06607732565462</v>
      </c>
      <c r="AG120" s="10">
        <v>128.05931645920373</v>
      </c>
      <c r="AH120" s="10">
        <v>147.5136048923446</v>
      </c>
      <c r="AI120" s="10">
        <v>3.3182509352704557</v>
      </c>
      <c r="AJ120" s="10"/>
      <c r="AK120" s="10"/>
      <c r="AL120" s="10"/>
      <c r="AM120" s="10"/>
      <c r="AN120" s="10">
        <v>2.3483992467043153</v>
      </c>
      <c r="AO120" s="10">
        <v>0.88979828152237361</v>
      </c>
      <c r="AP120" s="10">
        <v>1</v>
      </c>
      <c r="AQ120" s="10">
        <v>111.47500000000001</v>
      </c>
      <c r="AR120" s="10"/>
      <c r="AS120" s="10"/>
      <c r="AT120" s="10">
        <v>1.4445868926283807</v>
      </c>
      <c r="AU120" s="10">
        <v>1</v>
      </c>
      <c r="AV120" s="16"/>
      <c r="AW120" s="21">
        <v>29.709911598848194</v>
      </c>
      <c r="AX120" s="1" t="s">
        <v>120</v>
      </c>
      <c r="AY120" s="25">
        <v>16.752493438320201</v>
      </c>
      <c r="AZ120" s="19">
        <v>100</v>
      </c>
      <c r="BA120" s="19">
        <v>0</v>
      </c>
      <c r="BB120" s="19">
        <v>0</v>
      </c>
      <c r="BC120" s="19">
        <v>100</v>
      </c>
      <c r="BD120" s="19">
        <v>0</v>
      </c>
      <c r="BE120" s="19">
        <v>0</v>
      </c>
      <c r="BF120" s="26">
        <v>95.927593953360997</v>
      </c>
      <c r="BG120" s="26">
        <v>3.7224060466390085</v>
      </c>
      <c r="BH120" s="26">
        <v>0.35</v>
      </c>
      <c r="BI120" s="23"/>
      <c r="BJ120" s="27">
        <f t="shared" ca="1" si="9"/>
        <v>1</v>
      </c>
      <c r="BK120" s="26">
        <f t="shared" ca="1" si="10"/>
        <v>5.5445896201170655</v>
      </c>
      <c r="BL120" s="25">
        <f t="shared" si="11"/>
        <v>4.5131560915461746</v>
      </c>
      <c r="BM120" s="25">
        <f t="shared" ca="1" si="13"/>
        <v>3.3083930548349101</v>
      </c>
      <c r="BN120" s="24">
        <f t="shared" si="12"/>
        <v>3.5235838397715389</v>
      </c>
      <c r="BO120" s="23"/>
      <c r="BP120" s="2"/>
    </row>
    <row r="121" spans="1:68" x14ac:dyDescent="0.2">
      <c r="A121">
        <v>5.4</v>
      </c>
      <c r="B121">
        <v>2.1</v>
      </c>
      <c r="C121">
        <v>1.25535</v>
      </c>
      <c r="D121">
        <v>-0.27950000000000003</v>
      </c>
      <c r="E121">
        <v>7.2969999999999993E-2</v>
      </c>
      <c r="F121">
        <v>1.7173</v>
      </c>
      <c r="G121">
        <v>1.7825800000000001</v>
      </c>
      <c r="H121" s="23"/>
      <c r="I121" s="17">
        <f t="shared" si="7"/>
        <v>17.716535433070867</v>
      </c>
      <c r="J121" s="16">
        <f t="shared" si="8"/>
        <v>-16.916535433070866</v>
      </c>
      <c r="K121" s="10">
        <v>100</v>
      </c>
      <c r="L121" s="16">
        <v>1718.3398950131227</v>
      </c>
      <c r="M121" s="16">
        <v>623.06430446194236</v>
      </c>
      <c r="N121" s="16">
        <v>7.6771653543307092</v>
      </c>
      <c r="O121" s="16">
        <v>2.38389830508472</v>
      </c>
      <c r="P121" s="16">
        <v>2.6030504353162627</v>
      </c>
      <c r="Q121" s="16">
        <v>7.9440230436869694E-2</v>
      </c>
      <c r="R121" s="16">
        <v>3.0518129560258767</v>
      </c>
      <c r="S121" s="16">
        <v>15.218897932746021</v>
      </c>
      <c r="T121" s="22" t="s">
        <v>33</v>
      </c>
      <c r="U121" s="10">
        <v>3</v>
      </c>
      <c r="V121" s="22" t="s">
        <v>33</v>
      </c>
      <c r="W121" s="10">
        <v>3</v>
      </c>
      <c r="X121" s="22" t="s">
        <v>33</v>
      </c>
      <c r="Y121" s="10">
        <v>3</v>
      </c>
      <c r="Z121" s="22" t="s">
        <v>124</v>
      </c>
      <c r="AA121" s="15">
        <v>2</v>
      </c>
      <c r="AB121" s="11">
        <v>96.546287730479804</v>
      </c>
      <c r="AC121" s="10">
        <v>3.1037122695202015</v>
      </c>
      <c r="AD121" s="21">
        <v>0.35</v>
      </c>
      <c r="AE121" s="12">
        <v>238.38983050847202</v>
      </c>
      <c r="AF121" s="10">
        <v>202.02631337208464</v>
      </c>
      <c r="AG121" s="10">
        <v>130.15252176581313</v>
      </c>
      <c r="AH121" s="10">
        <v>155.14421304168641</v>
      </c>
      <c r="AI121" s="10">
        <v>3.2767407911598134</v>
      </c>
      <c r="AJ121" s="10"/>
      <c r="AK121" s="10"/>
      <c r="AL121" s="10"/>
      <c r="AM121" s="10"/>
      <c r="AN121" s="10">
        <v>2.38389830508472</v>
      </c>
      <c r="AO121" s="10">
        <v>0.90398587054584822</v>
      </c>
      <c r="AP121" s="10">
        <v>1</v>
      </c>
      <c r="AQ121" s="10">
        <v>111.47500000000001</v>
      </c>
      <c r="AR121" s="10"/>
      <c r="AS121" s="10"/>
      <c r="AT121" s="10">
        <v>1.4593468180209233</v>
      </c>
      <c r="AU121" s="10">
        <v>1</v>
      </c>
      <c r="AV121" s="16"/>
      <c r="AW121" s="21">
        <v>30.303947005812699</v>
      </c>
      <c r="AX121" s="1" t="s">
        <v>120</v>
      </c>
      <c r="AY121" s="25">
        <v>16.916535433070901</v>
      </c>
      <c r="AZ121" s="19">
        <v>100</v>
      </c>
      <c r="BA121" s="19">
        <v>0</v>
      </c>
      <c r="BB121" s="19">
        <v>0</v>
      </c>
      <c r="BC121" s="19">
        <v>100</v>
      </c>
      <c r="BD121" s="19">
        <v>0</v>
      </c>
      <c r="BE121" s="19">
        <v>0</v>
      </c>
      <c r="BF121" s="26">
        <v>96.546287730479804</v>
      </c>
      <c r="BG121" s="26">
        <v>3.1037122695202015</v>
      </c>
      <c r="BH121" s="26">
        <v>0.35</v>
      </c>
      <c r="BI121" s="23"/>
      <c r="BJ121" s="27">
        <f t="shared" ca="1" si="9"/>
        <v>1</v>
      </c>
      <c r="BK121" s="26">
        <f t="shared" ca="1" si="10"/>
        <v>5.5977544382538769</v>
      </c>
      <c r="BL121" s="25">
        <f t="shared" si="11"/>
        <v>4.5553712534880146</v>
      </c>
      <c r="BM121" s="25">
        <f t="shared" ca="1" si="13"/>
        <v>3.3072738349546467</v>
      </c>
      <c r="BN121" s="24">
        <f t="shared" si="12"/>
        <v>3.5200609551137001</v>
      </c>
      <c r="BO121" s="23"/>
      <c r="BP121" s="2"/>
    </row>
    <row r="122" spans="1:68" x14ac:dyDescent="0.2">
      <c r="A122">
        <v>5.45</v>
      </c>
      <c r="B122">
        <v>2.2000000000000002</v>
      </c>
      <c r="C122">
        <v>1.2555099999999999</v>
      </c>
      <c r="D122">
        <v>-0.27900999999999998</v>
      </c>
      <c r="E122">
        <v>7.4300000000000005E-2</v>
      </c>
      <c r="F122">
        <v>1.7214</v>
      </c>
      <c r="G122">
        <v>1.7871999999999999</v>
      </c>
      <c r="H122" s="23"/>
      <c r="I122" s="17">
        <f t="shared" si="7"/>
        <v>17.880577427821521</v>
      </c>
      <c r="J122" s="16">
        <f t="shared" si="8"/>
        <v>-17.08057742782152</v>
      </c>
      <c r="K122" s="10">
        <v>100</v>
      </c>
      <c r="L122" s="16">
        <v>1734.7440944881882</v>
      </c>
      <c r="M122" s="16">
        <v>629.23228346456699</v>
      </c>
      <c r="N122" s="16">
        <v>7.7482502187226583</v>
      </c>
      <c r="O122" s="16">
        <v>2.4275894538605973</v>
      </c>
      <c r="P122" s="16">
        <v>2.6526204129184401</v>
      </c>
      <c r="Q122" s="16">
        <v>8.2510081613058173E-2</v>
      </c>
      <c r="R122" s="16">
        <v>3.1105122018675764</v>
      </c>
      <c r="S122" s="16">
        <v>15.627149934572413</v>
      </c>
      <c r="T122" s="22" t="s">
        <v>33</v>
      </c>
      <c r="U122" s="10">
        <v>3</v>
      </c>
      <c r="V122" s="22" t="s">
        <v>33</v>
      </c>
      <c r="W122" s="10">
        <v>3</v>
      </c>
      <c r="X122" s="22" t="s">
        <v>33</v>
      </c>
      <c r="Y122" s="10">
        <v>3</v>
      </c>
      <c r="Z122" s="22" t="s">
        <v>124</v>
      </c>
      <c r="AA122" s="15">
        <v>2</v>
      </c>
      <c r="AB122" s="11">
        <v>97.534785239306004</v>
      </c>
      <c r="AC122" s="10">
        <v>2.1152147606940019</v>
      </c>
      <c r="AD122" s="21">
        <v>0.35</v>
      </c>
      <c r="AE122" s="12">
        <v>242.75894538605971</v>
      </c>
      <c r="AF122" s="10">
        <v>206.89312253263108</v>
      </c>
      <c r="AG122" s="10">
        <v>132.63102064592201</v>
      </c>
      <c r="AH122" s="10">
        <v>162.08022272605211</v>
      </c>
      <c r="AI122" s="10">
        <v>3.2149046044557936</v>
      </c>
      <c r="AJ122" s="10"/>
      <c r="AK122" s="10"/>
      <c r="AL122" s="10"/>
      <c r="AM122" s="10"/>
      <c r="AN122" s="10">
        <v>2.4275894538605973</v>
      </c>
      <c r="AO122" s="10">
        <v>0.92084958475262557</v>
      </c>
      <c r="AP122" s="10">
        <v>1</v>
      </c>
      <c r="AQ122" s="10">
        <v>111.47500000000001</v>
      </c>
      <c r="AR122" s="10"/>
      <c r="AS122" s="10"/>
      <c r="AT122" s="10">
        <v>1.4806310342431197</v>
      </c>
      <c r="AU122" s="10">
        <v>1</v>
      </c>
      <c r="AV122" s="16"/>
      <c r="AW122" s="21">
        <v>31.03396837989466</v>
      </c>
      <c r="AX122" s="1" t="s">
        <v>120</v>
      </c>
      <c r="AY122" s="25">
        <v>17.080577427821499</v>
      </c>
      <c r="AZ122" s="19">
        <v>100</v>
      </c>
      <c r="BA122" s="19">
        <v>0</v>
      </c>
      <c r="BB122" s="19">
        <v>0</v>
      </c>
      <c r="BC122" s="19">
        <v>100</v>
      </c>
      <c r="BD122" s="19">
        <v>0</v>
      </c>
      <c r="BE122" s="19">
        <v>0</v>
      </c>
      <c r="BF122" s="26">
        <v>97.534785239306004</v>
      </c>
      <c r="BG122" s="26">
        <v>2.1152147606940019</v>
      </c>
      <c r="BH122" s="26">
        <v>0.35</v>
      </c>
      <c r="BI122" s="23"/>
      <c r="BJ122" s="27">
        <f t="shared" ca="1" si="9"/>
        <v>1</v>
      </c>
      <c r="BK122" s="26">
        <f t="shared" ca="1" si="10"/>
        <v>5.6743699030975616</v>
      </c>
      <c r="BL122" s="25">
        <f t="shared" si="11"/>
        <v>4.6217704605987109</v>
      </c>
      <c r="BM122" s="25">
        <f t="shared" ca="1" si="13"/>
        <v>3.3059954581422071</v>
      </c>
      <c r="BN122" s="24">
        <f t="shared" si="12"/>
        <v>3.5169174944107948</v>
      </c>
      <c r="BO122" s="23"/>
      <c r="BP122" s="2"/>
    </row>
    <row r="123" spans="1:68" x14ac:dyDescent="0.2">
      <c r="A123">
        <v>5.5</v>
      </c>
      <c r="B123">
        <v>2.1</v>
      </c>
      <c r="C123">
        <v>1.256</v>
      </c>
      <c r="D123">
        <v>-0.27898000000000001</v>
      </c>
      <c r="E123">
        <v>7.5569999999999998E-2</v>
      </c>
      <c r="F123">
        <v>1.7182999999999999</v>
      </c>
      <c r="G123">
        <v>1.7817000000000001</v>
      </c>
      <c r="H123" s="23"/>
      <c r="I123" s="17">
        <f t="shared" si="7"/>
        <v>18.044619422572179</v>
      </c>
      <c r="J123" s="16">
        <f t="shared" si="8"/>
        <v>-17.244619422572178</v>
      </c>
      <c r="K123" s="10">
        <v>100</v>
      </c>
      <c r="L123" s="16">
        <v>1751.148293963254</v>
      </c>
      <c r="M123" s="16">
        <v>635.40026246719174</v>
      </c>
      <c r="N123" s="16">
        <v>7.8193350831146109</v>
      </c>
      <c r="O123" s="16">
        <v>2.561393596986802</v>
      </c>
      <c r="P123" s="16">
        <v>2.7920381745479537</v>
      </c>
      <c r="Q123" s="16">
        <v>8.2698031685069534E-2</v>
      </c>
      <c r="R123" s="16">
        <v>2.9619233876864453</v>
      </c>
      <c r="S123" s="16">
        <v>16.016984552857753</v>
      </c>
      <c r="T123" s="22" t="s">
        <v>33</v>
      </c>
      <c r="U123" s="10">
        <v>3</v>
      </c>
      <c r="V123" s="22" t="s">
        <v>33</v>
      </c>
      <c r="W123" s="10">
        <v>3</v>
      </c>
      <c r="X123" s="22" t="s">
        <v>33</v>
      </c>
      <c r="Y123" s="10">
        <v>3</v>
      </c>
      <c r="Z123" s="22" t="s">
        <v>33</v>
      </c>
      <c r="AA123" s="15">
        <v>3</v>
      </c>
      <c r="AB123" s="11">
        <v>92.901673557586093</v>
      </c>
      <c r="AC123" s="10">
        <v>6.7483264424139122</v>
      </c>
      <c r="AD123" s="21">
        <v>0.35</v>
      </c>
      <c r="AE123" s="12">
        <v>256.13935969868021</v>
      </c>
      <c r="AF123" s="10">
        <v>222.33025922580526</v>
      </c>
      <c r="AG123" s="10">
        <v>139.6019087273977</v>
      </c>
      <c r="AH123" s="10">
        <v>168.63736052043035</v>
      </c>
      <c r="AI123" s="10">
        <v>3.3761845568230542</v>
      </c>
      <c r="AJ123" s="10"/>
      <c r="AK123" s="10"/>
      <c r="AL123" s="10"/>
      <c r="AM123" s="10"/>
      <c r="AN123" s="10">
        <v>2.561393596986802</v>
      </c>
      <c r="AO123" s="10">
        <v>0.94832784243709944</v>
      </c>
      <c r="AP123" s="10">
        <v>1</v>
      </c>
      <c r="AQ123" s="10">
        <v>111.47500000000001</v>
      </c>
      <c r="AR123" s="10"/>
      <c r="AS123" s="10"/>
      <c r="AT123" s="10">
        <v>1.5803038031946641</v>
      </c>
      <c r="AU123" s="10">
        <v>1</v>
      </c>
      <c r="AV123" s="16"/>
      <c r="AW123" s="21">
        <v>33.349538883870785</v>
      </c>
      <c r="AX123" s="1" t="s">
        <v>120</v>
      </c>
      <c r="AY123" s="25">
        <v>17.2446194225722</v>
      </c>
      <c r="AZ123" s="19">
        <v>100</v>
      </c>
      <c r="BA123" s="19">
        <v>0</v>
      </c>
      <c r="BB123" s="19">
        <v>0</v>
      </c>
      <c r="BC123" s="19">
        <v>100</v>
      </c>
      <c r="BD123" s="19">
        <v>0</v>
      </c>
      <c r="BE123" s="19">
        <v>0</v>
      </c>
      <c r="BF123" s="26">
        <v>92.901673557586093</v>
      </c>
      <c r="BG123" s="26">
        <v>6.7483264424139122</v>
      </c>
      <c r="BH123" s="26">
        <v>0.35</v>
      </c>
      <c r="BI123" s="23"/>
      <c r="BJ123" s="27">
        <f t="shared" ca="1" si="9"/>
        <v>1</v>
      </c>
      <c r="BK123" s="26">
        <f t="shared" ca="1" si="10"/>
        <v>6.0323048030383255</v>
      </c>
      <c r="BL123" s="25">
        <f t="shared" si="11"/>
        <v>4.3151361306836451</v>
      </c>
      <c r="BM123" s="25">
        <f t="shared" ca="1" si="13"/>
        <v>3.2671860673684043</v>
      </c>
      <c r="BN123" s="24">
        <f t="shared" si="12"/>
        <v>3.4871432293373363</v>
      </c>
      <c r="BO123" s="23"/>
      <c r="BP123" s="2"/>
    </row>
    <row r="124" spans="1:68" x14ac:dyDescent="0.2">
      <c r="A124">
        <v>5.55</v>
      </c>
      <c r="B124">
        <v>2.2000000000000002</v>
      </c>
      <c r="C124">
        <v>1.2563800000000001</v>
      </c>
      <c r="D124">
        <v>-0.27916999999999997</v>
      </c>
      <c r="E124">
        <v>7.6480000000000006E-2</v>
      </c>
      <c r="F124">
        <v>1.7238</v>
      </c>
      <c r="G124">
        <v>1.78715</v>
      </c>
      <c r="H124" s="23"/>
      <c r="I124" s="17">
        <f t="shared" si="7"/>
        <v>18.208661417322833</v>
      </c>
      <c r="J124" s="16">
        <f t="shared" si="8"/>
        <v>-17.408661417322833</v>
      </c>
      <c r="K124" s="10">
        <v>100</v>
      </c>
      <c r="L124" s="16">
        <v>1767.5524934383195</v>
      </c>
      <c r="M124" s="16">
        <v>641.56824146981637</v>
      </c>
      <c r="N124" s="16">
        <v>7.8904199475065617</v>
      </c>
      <c r="O124" s="16">
        <v>2.6651600753295646</v>
      </c>
      <c r="P124" s="16">
        <v>2.8998270094560792</v>
      </c>
      <c r="Q124" s="16">
        <v>8.1507681228996764E-2</v>
      </c>
      <c r="R124" s="16">
        <v>2.8107773657948365</v>
      </c>
      <c r="S124" s="16">
        <v>16.296314869896861</v>
      </c>
      <c r="T124" s="22" t="s">
        <v>33</v>
      </c>
      <c r="U124" s="10">
        <v>3</v>
      </c>
      <c r="V124" s="22" t="s">
        <v>33</v>
      </c>
      <c r="W124" s="10">
        <v>3</v>
      </c>
      <c r="X124" s="22" t="s">
        <v>33</v>
      </c>
      <c r="Y124" s="10">
        <v>3</v>
      </c>
      <c r="Z124" s="22" t="s">
        <v>33</v>
      </c>
      <c r="AA124" s="15">
        <v>3</v>
      </c>
      <c r="AB124" s="11">
        <v>88.614414876976923</v>
      </c>
      <c r="AC124" s="10">
        <v>10.251583379026371</v>
      </c>
      <c r="AD124" s="21">
        <v>1.1340017439967054</v>
      </c>
      <c r="AE124" s="12">
        <v>266.51600753295645</v>
      </c>
      <c r="AF124" s="10">
        <v>234.04634571646326</v>
      </c>
      <c r="AG124" s="10">
        <v>144.99135047280396</v>
      </c>
      <c r="AH124" s="10">
        <v>172.92126697488618</v>
      </c>
      <c r="AI124" s="10">
        <v>3.5577346401365313</v>
      </c>
      <c r="AJ124" s="10"/>
      <c r="AK124" s="10"/>
      <c r="AL124" s="10"/>
      <c r="AM124" s="10"/>
      <c r="AN124" s="10">
        <v>2.6651600753295646</v>
      </c>
      <c r="AO124" s="10">
        <v>0.9681532523127595</v>
      </c>
      <c r="AP124" s="10">
        <v>1</v>
      </c>
      <c r="AQ124" s="10">
        <v>111.47500000000001</v>
      </c>
      <c r="AR124" s="10"/>
      <c r="AS124" s="10"/>
      <c r="AT124" s="10">
        <v>1.6507527218073372</v>
      </c>
      <c r="AU124" s="10">
        <v>1</v>
      </c>
      <c r="AV124" s="16"/>
      <c r="AW124" s="21">
        <v>35.10695185746949</v>
      </c>
      <c r="AX124" s="1" t="s">
        <v>120</v>
      </c>
      <c r="AY124" s="25">
        <v>17.408661417322801</v>
      </c>
      <c r="AZ124" s="19">
        <v>100</v>
      </c>
      <c r="BA124" s="19">
        <v>0</v>
      </c>
      <c r="BB124" s="19">
        <v>0</v>
      </c>
      <c r="BC124" s="19">
        <v>100</v>
      </c>
      <c r="BD124" s="19">
        <v>0</v>
      </c>
      <c r="BE124" s="19">
        <v>0</v>
      </c>
      <c r="BF124" s="26">
        <v>88.614414876976923</v>
      </c>
      <c r="BG124" s="26">
        <v>10.251583379026371</v>
      </c>
      <c r="BH124" s="26">
        <v>1.1340017439967054</v>
      </c>
      <c r="BI124" s="23"/>
      <c r="BJ124" s="27">
        <f t="shared" ca="1" si="9"/>
        <v>1</v>
      </c>
      <c r="BK124" s="26">
        <f t="shared" ca="1" si="10"/>
        <v>6.2847586037556926</v>
      </c>
      <c r="BL124" s="25">
        <f t="shared" si="11"/>
        <v>4.042937942611367</v>
      </c>
      <c r="BM124" s="25">
        <f t="shared" ca="1" si="13"/>
        <v>3.2364894566367681</v>
      </c>
      <c r="BN124" s="24">
        <f t="shared" si="12"/>
        <v>3.4617436348929931</v>
      </c>
      <c r="BO124" s="23"/>
      <c r="BP124" s="2"/>
    </row>
    <row r="125" spans="1:68" x14ac:dyDescent="0.2">
      <c r="A125">
        <v>5.6</v>
      </c>
      <c r="B125">
        <v>1.6</v>
      </c>
      <c r="C125">
        <v>1.25593</v>
      </c>
      <c r="D125">
        <v>-0.27948000000000001</v>
      </c>
      <c r="E125">
        <v>7.7130000000000004E-2</v>
      </c>
      <c r="F125">
        <v>1.7231300000000001</v>
      </c>
      <c r="G125">
        <v>1.7830299999999999</v>
      </c>
      <c r="H125" s="23"/>
      <c r="I125" s="17">
        <f t="shared" si="7"/>
        <v>18.372703412073488</v>
      </c>
      <c r="J125" s="16">
        <f t="shared" si="8"/>
        <v>-17.572703412073487</v>
      </c>
      <c r="K125" s="10">
        <v>100</v>
      </c>
      <c r="L125" s="16">
        <v>1783.956692913385</v>
      </c>
      <c r="M125" s="16">
        <v>647.736220472441</v>
      </c>
      <c r="N125" s="16">
        <v>7.9615048118985117</v>
      </c>
      <c r="O125" s="16">
        <v>2.542278719397344</v>
      </c>
      <c r="P125" s="16">
        <v>2.7798187653562612</v>
      </c>
      <c r="Q125" s="16">
        <v>7.9565530484877509E-2</v>
      </c>
      <c r="R125" s="16">
        <v>2.8622560390076512</v>
      </c>
      <c r="S125" s="16">
        <v>16.495836524924798</v>
      </c>
      <c r="T125" s="22" t="s">
        <v>33</v>
      </c>
      <c r="U125" s="10">
        <v>3</v>
      </c>
      <c r="V125" s="22" t="s">
        <v>33</v>
      </c>
      <c r="W125" s="10">
        <v>3</v>
      </c>
      <c r="X125" s="22" t="s">
        <v>33</v>
      </c>
      <c r="Y125" s="10">
        <v>3</v>
      </c>
      <c r="Z125" s="22" t="s">
        <v>33</v>
      </c>
      <c r="AA125" s="15">
        <v>3</v>
      </c>
      <c r="AB125" s="11">
        <v>91.062519848890986</v>
      </c>
      <c r="AC125" s="10">
        <v>8.0825791350896594</v>
      </c>
      <c r="AD125" s="21">
        <v>0.85490101601935242</v>
      </c>
      <c r="AE125" s="12">
        <v>254.2278719397344</v>
      </c>
      <c r="AF125" s="10">
        <v>218.96277585324552</v>
      </c>
      <c r="AG125" s="10">
        <v>138.99093826781308</v>
      </c>
      <c r="AH125" s="10">
        <v>175.56339523939789</v>
      </c>
      <c r="AI125" s="10">
        <v>3.4937475417003632</v>
      </c>
      <c r="AJ125" s="10"/>
      <c r="AK125" s="10"/>
      <c r="AL125" s="10"/>
      <c r="AM125" s="10"/>
      <c r="AN125" s="10">
        <v>2.542278719397344</v>
      </c>
      <c r="AO125" s="10">
        <v>0.94707611570518857</v>
      </c>
      <c r="AP125" s="10">
        <v>1</v>
      </c>
      <c r="AQ125" s="10">
        <v>111.47500000000001</v>
      </c>
      <c r="AR125" s="10"/>
      <c r="AS125" s="10"/>
      <c r="AT125" s="10">
        <v>1.5235979450561714</v>
      </c>
      <c r="AU125" s="10">
        <v>1</v>
      </c>
      <c r="AV125" s="16"/>
      <c r="AW125" s="21">
        <v>32.844416377986825</v>
      </c>
      <c r="AX125" s="1" t="s">
        <v>120</v>
      </c>
      <c r="AY125" s="25">
        <v>17.572703412073501</v>
      </c>
      <c r="AZ125" s="19">
        <v>100</v>
      </c>
      <c r="BA125" s="19">
        <v>0</v>
      </c>
      <c r="BB125" s="19">
        <v>0</v>
      </c>
      <c r="BC125" s="19">
        <v>100</v>
      </c>
      <c r="BD125" s="19">
        <v>0</v>
      </c>
      <c r="BE125" s="19">
        <v>0</v>
      </c>
      <c r="BF125" s="26">
        <v>91.062519848890986</v>
      </c>
      <c r="BG125" s="26">
        <v>8.0825791350896594</v>
      </c>
      <c r="BH125" s="26">
        <v>0.85490101601935242</v>
      </c>
      <c r="BI125" s="23"/>
      <c r="BJ125" s="27">
        <f t="shared" ca="1" si="9"/>
        <v>1</v>
      </c>
      <c r="BK125" s="26">
        <f t="shared" ca="1" si="10"/>
        <v>5.8290407707095016</v>
      </c>
      <c r="BL125" s="25">
        <f t="shared" si="11"/>
        <v>4.2146322161730518</v>
      </c>
      <c r="BM125" s="25">
        <f t="shared" ca="1" si="13"/>
        <v>3.2736727646286057</v>
      </c>
      <c r="BN125" s="24">
        <f t="shared" si="12"/>
        <v>3.4816258021913922</v>
      </c>
      <c r="BO125" s="23"/>
      <c r="BP125" s="2"/>
    </row>
    <row r="126" spans="1:68" x14ac:dyDescent="0.2">
      <c r="A126">
        <v>5.65</v>
      </c>
      <c r="B126">
        <v>0.4</v>
      </c>
      <c r="C126">
        <v>1.25596</v>
      </c>
      <c r="D126">
        <v>-0.27950000000000003</v>
      </c>
      <c r="E126">
        <v>7.8240000000000004E-2</v>
      </c>
      <c r="F126">
        <v>1.71915</v>
      </c>
      <c r="G126">
        <v>1.78115</v>
      </c>
      <c r="H126" s="23"/>
      <c r="I126" s="17">
        <f t="shared" si="7"/>
        <v>18.536745406824146</v>
      </c>
      <c r="J126" s="16">
        <f t="shared" si="8"/>
        <v>-17.736745406824145</v>
      </c>
      <c r="K126" s="10">
        <v>100</v>
      </c>
      <c r="L126" s="16">
        <v>1800.3608923884508</v>
      </c>
      <c r="M126" s="16">
        <v>653.90419947506575</v>
      </c>
      <c r="N126" s="16">
        <v>8.0325896762904634</v>
      </c>
      <c r="O126" s="16">
        <v>2.5504708097928175</v>
      </c>
      <c r="P126" s="16">
        <v>2.7929172467270678</v>
      </c>
      <c r="Q126" s="16">
        <v>7.9440230436869694E-2</v>
      </c>
      <c r="R126" s="16">
        <v>2.8443460159789273</v>
      </c>
      <c r="S126" s="16">
        <v>16.836558120434038</v>
      </c>
      <c r="T126" s="22" t="s">
        <v>33</v>
      </c>
      <c r="U126" s="10">
        <v>3</v>
      </c>
      <c r="V126" s="22" t="s">
        <v>33</v>
      </c>
      <c r="W126" s="10">
        <v>3</v>
      </c>
      <c r="X126" s="22" t="s">
        <v>33</v>
      </c>
      <c r="Y126" s="10">
        <v>3</v>
      </c>
      <c r="Z126" s="22" t="s">
        <v>33</v>
      </c>
      <c r="AA126" s="15">
        <v>3</v>
      </c>
      <c r="AB126" s="11">
        <v>90.692805350113929</v>
      </c>
      <c r="AC126" s="10">
        <v>8.4080804535998652</v>
      </c>
      <c r="AD126" s="21">
        <v>0.89911419628620504</v>
      </c>
      <c r="AE126" s="12">
        <v>255.04708097928173</v>
      </c>
      <c r="AF126" s="10">
        <v>219.53882075127768</v>
      </c>
      <c r="AG126" s="10">
        <v>139.64586233635339</v>
      </c>
      <c r="AH126" s="10">
        <v>181.11020799381066</v>
      </c>
      <c r="AI126" s="10">
        <v>3.5157466580444643</v>
      </c>
      <c r="AJ126" s="10"/>
      <c r="AK126" s="10"/>
      <c r="AL126" s="10"/>
      <c r="AM126" s="10"/>
      <c r="AN126" s="10">
        <v>2.5504708097928175</v>
      </c>
      <c r="AO126" s="10">
        <v>0.95222509127179811</v>
      </c>
      <c r="AP126" s="10">
        <v>1</v>
      </c>
      <c r="AQ126" s="10">
        <v>111.47500000000001</v>
      </c>
      <c r="AR126" s="10"/>
      <c r="AS126" s="10"/>
      <c r="AT126" s="10">
        <v>1.5124382973663808</v>
      </c>
      <c r="AU126" s="10">
        <v>1</v>
      </c>
      <c r="AV126" s="16"/>
      <c r="AW126" s="21">
        <v>32.930823112691648</v>
      </c>
      <c r="AX126" s="1" t="s">
        <v>120</v>
      </c>
      <c r="AY126" s="25">
        <v>17.736745406824099</v>
      </c>
      <c r="AZ126" s="19">
        <v>100</v>
      </c>
      <c r="BA126" s="19">
        <v>0</v>
      </c>
      <c r="BB126" s="19">
        <v>0</v>
      </c>
      <c r="BC126" s="19">
        <v>100</v>
      </c>
      <c r="BD126" s="19">
        <v>0</v>
      </c>
      <c r="BE126" s="19">
        <v>0</v>
      </c>
      <c r="BF126" s="26">
        <v>90.692805350113929</v>
      </c>
      <c r="BG126" s="26">
        <v>8.4080804535998652</v>
      </c>
      <c r="BH126" s="26">
        <v>0.89911419628620504</v>
      </c>
      <c r="BI126" s="23"/>
      <c r="BJ126" s="27">
        <f t="shared" ca="1" si="9"/>
        <v>1</v>
      </c>
      <c r="BK126" s="26">
        <f t="shared" ca="1" si="10"/>
        <v>5.789033935100198</v>
      </c>
      <c r="BL126" s="25">
        <f t="shared" si="11"/>
        <v>4.1971092026374572</v>
      </c>
      <c r="BM126" s="25">
        <f t="shared" ca="1" si="13"/>
        <v>3.2751255623188733</v>
      </c>
      <c r="BN126" s="24">
        <f t="shared" si="12"/>
        <v>3.4785240112823348</v>
      </c>
      <c r="BO126" s="23"/>
      <c r="BP126" s="2"/>
    </row>
    <row r="127" spans="1:68" x14ac:dyDescent="0.2">
      <c r="A127">
        <v>5.7</v>
      </c>
      <c r="B127">
        <v>2.1</v>
      </c>
      <c r="C127">
        <v>1.25617</v>
      </c>
      <c r="D127">
        <v>-0.27837000000000001</v>
      </c>
      <c r="E127">
        <v>7.9000000000000001E-2</v>
      </c>
      <c r="F127">
        <v>1.7235</v>
      </c>
      <c r="G127">
        <v>1.7804</v>
      </c>
      <c r="H127" s="23"/>
      <c r="I127" s="17">
        <f t="shared" si="7"/>
        <v>18.700787401574804</v>
      </c>
      <c r="J127" s="16">
        <f t="shared" si="8"/>
        <v>-17.900787401574803</v>
      </c>
      <c r="K127" s="10">
        <v>100</v>
      </c>
      <c r="L127" s="16">
        <v>1816.7650918635165</v>
      </c>
      <c r="M127" s="16">
        <v>660.0721784776905</v>
      </c>
      <c r="N127" s="16">
        <v>8.1036745406824142</v>
      </c>
      <c r="O127" s="16">
        <v>2.6078154425611908</v>
      </c>
      <c r="P127" s="16">
        <v>2.8536212102533267</v>
      </c>
      <c r="Q127" s="16">
        <v>8.6519683149303805E-2</v>
      </c>
      <c r="R127" s="16">
        <v>3.0319259906826641</v>
      </c>
      <c r="S127" s="16">
        <v>17.069844978620541</v>
      </c>
      <c r="T127" s="22" t="s">
        <v>33</v>
      </c>
      <c r="U127" s="10">
        <v>3</v>
      </c>
      <c r="V127" s="22" t="s">
        <v>33</v>
      </c>
      <c r="W127" s="10">
        <v>3</v>
      </c>
      <c r="X127" s="22" t="s">
        <v>33</v>
      </c>
      <c r="Y127" s="10">
        <v>3</v>
      </c>
      <c r="Z127" s="22" t="s">
        <v>33</v>
      </c>
      <c r="AA127" s="15">
        <v>3</v>
      </c>
      <c r="AB127" s="11">
        <v>94.334176502380132</v>
      </c>
      <c r="AC127" s="10">
        <v>5.3158234976198742</v>
      </c>
      <c r="AD127" s="21">
        <v>0.35</v>
      </c>
      <c r="AE127" s="12">
        <v>260.78154425611905</v>
      </c>
      <c r="AF127" s="10">
        <v>225.71551060877491</v>
      </c>
      <c r="AG127" s="10">
        <v>142.68106051266633</v>
      </c>
      <c r="AH127" s="10">
        <v>184.4469347232986</v>
      </c>
      <c r="AI127" s="10">
        <v>3.2982335422206051</v>
      </c>
      <c r="AJ127" s="10"/>
      <c r="AK127" s="10"/>
      <c r="AL127" s="10"/>
      <c r="AM127" s="10"/>
      <c r="AN127" s="10">
        <v>2.6078154425611908</v>
      </c>
      <c r="AO127" s="10">
        <v>0.97798509661989241</v>
      </c>
      <c r="AP127" s="10">
        <v>1</v>
      </c>
      <c r="AQ127" s="10">
        <v>111.47500000000001</v>
      </c>
      <c r="AR127" s="10"/>
      <c r="AS127" s="10"/>
      <c r="AT127" s="10">
        <v>1.5416341431980438</v>
      </c>
      <c r="AU127" s="10">
        <v>1</v>
      </c>
      <c r="AV127" s="16"/>
      <c r="AW127" s="21">
        <v>33.857326591316237</v>
      </c>
      <c r="AX127" s="1" t="s">
        <v>120</v>
      </c>
      <c r="AY127" s="25">
        <v>17.900787401574799</v>
      </c>
      <c r="AZ127" s="19">
        <v>100</v>
      </c>
      <c r="BA127" s="19">
        <v>0</v>
      </c>
      <c r="BB127" s="19">
        <v>0</v>
      </c>
      <c r="BC127" s="19">
        <v>100</v>
      </c>
      <c r="BD127" s="19">
        <v>0</v>
      </c>
      <c r="BE127" s="19">
        <v>0</v>
      </c>
      <c r="BF127" s="26">
        <v>94.334176502380132</v>
      </c>
      <c r="BG127" s="26">
        <v>5.3158234976198742</v>
      </c>
      <c r="BH127" s="26">
        <v>0.35</v>
      </c>
      <c r="BI127" s="23"/>
      <c r="BJ127" s="27">
        <f t="shared" ca="1" si="9"/>
        <v>1</v>
      </c>
      <c r="BK127" s="26">
        <f t="shared" ca="1" si="10"/>
        <v>5.8940180415051824</v>
      </c>
      <c r="BL127" s="25">
        <f t="shared" si="11"/>
        <v>4.4477669879895618</v>
      </c>
      <c r="BM127" s="25">
        <f t="shared" ca="1" si="13"/>
        <v>3.2829457677519991</v>
      </c>
      <c r="BN127" s="24">
        <f t="shared" si="12"/>
        <v>3.4838048448234158</v>
      </c>
      <c r="BO127" s="23"/>
      <c r="BP127" s="2"/>
    </row>
    <row r="128" spans="1:68" x14ac:dyDescent="0.2">
      <c r="A128">
        <v>5.75</v>
      </c>
      <c r="B128">
        <v>2.1</v>
      </c>
      <c r="C128">
        <v>1.2561800000000001</v>
      </c>
      <c r="D128">
        <v>-0.27756999999999998</v>
      </c>
      <c r="E128">
        <v>7.9009999999999997E-2</v>
      </c>
      <c r="F128">
        <v>1.7213499999999999</v>
      </c>
      <c r="G128">
        <v>1.78108</v>
      </c>
      <c r="H128" s="23"/>
      <c r="I128" s="17">
        <f t="shared" si="7"/>
        <v>18.864829396325458</v>
      </c>
      <c r="J128" s="16">
        <f t="shared" si="8"/>
        <v>-18.064829396325457</v>
      </c>
      <c r="K128" s="10">
        <v>100</v>
      </c>
      <c r="L128" s="16">
        <v>1833.1692913385821</v>
      </c>
      <c r="M128" s="16">
        <v>666.24015748031513</v>
      </c>
      <c r="N128" s="16">
        <v>8.174759405074365</v>
      </c>
      <c r="O128" s="16">
        <v>2.6105461393597023</v>
      </c>
      <c r="P128" s="16">
        <v>2.8563961087723366</v>
      </c>
      <c r="Q128" s="16">
        <v>9.1531685069611207E-2</v>
      </c>
      <c r="R128" s="16">
        <v>3.2044464977566092</v>
      </c>
      <c r="S128" s="16">
        <v>17.072914542544048</v>
      </c>
      <c r="T128" s="22" t="s">
        <v>33</v>
      </c>
      <c r="U128" s="10">
        <v>3</v>
      </c>
      <c r="V128" s="22" t="s">
        <v>33</v>
      </c>
      <c r="W128" s="10">
        <v>3</v>
      </c>
      <c r="X128" s="22" t="s">
        <v>33</v>
      </c>
      <c r="Y128" s="10">
        <v>3</v>
      </c>
      <c r="Z128" s="22" t="s">
        <v>124</v>
      </c>
      <c r="AA128" s="15">
        <v>2</v>
      </c>
      <c r="AB128" s="11">
        <v>97.81</v>
      </c>
      <c r="AC128" s="10">
        <v>1.8400000000000034</v>
      </c>
      <c r="AD128" s="21">
        <v>0.35</v>
      </c>
      <c r="AE128" s="12">
        <v>261.05461393597022</v>
      </c>
      <c r="AF128" s="10">
        <v>225.07701634777217</v>
      </c>
      <c r="AG128" s="10">
        <v>142.81980543861681</v>
      </c>
      <c r="AH128" s="10">
        <v>183.04776282794774</v>
      </c>
      <c r="AI128" s="10">
        <v>3.1206637423969688</v>
      </c>
      <c r="AJ128" s="10"/>
      <c r="AK128" s="10"/>
      <c r="AL128" s="10"/>
      <c r="AM128" s="10"/>
      <c r="AN128" s="10">
        <v>2.6105461393597023</v>
      </c>
      <c r="AO128" s="10">
        <v>0.98998290757611296</v>
      </c>
      <c r="AP128" s="10">
        <v>1</v>
      </c>
      <c r="AQ128" s="10">
        <v>111.47500000000001</v>
      </c>
      <c r="AR128" s="10"/>
      <c r="AS128" s="10"/>
      <c r="AT128" s="10">
        <v>1.5218845600333806</v>
      </c>
      <c r="AU128" s="10">
        <v>1</v>
      </c>
      <c r="AV128" s="16"/>
      <c r="AW128" s="21">
        <v>33.761552452165823</v>
      </c>
      <c r="AX128" s="1" t="s">
        <v>120</v>
      </c>
      <c r="AY128" s="25">
        <v>18.0648293963255</v>
      </c>
      <c r="AZ128" s="19">
        <v>100</v>
      </c>
      <c r="BA128" s="19">
        <v>0</v>
      </c>
      <c r="BB128" s="19">
        <v>0</v>
      </c>
      <c r="BC128" s="19">
        <v>100</v>
      </c>
      <c r="BD128" s="19">
        <v>0</v>
      </c>
      <c r="BE128" s="19">
        <v>0</v>
      </c>
      <c r="BF128" s="26">
        <v>97.81</v>
      </c>
      <c r="BG128" s="26">
        <v>1.8400000000000034</v>
      </c>
      <c r="BH128" s="26">
        <v>0.35</v>
      </c>
      <c r="BI128" s="23"/>
      <c r="BJ128" s="27">
        <f t="shared" ca="1" si="9"/>
        <v>1</v>
      </c>
      <c r="BK128" s="26">
        <f t="shared" ca="1" si="10"/>
        <v>5.8231598360546419</v>
      </c>
      <c r="BL128" s="25">
        <f t="shared" si="11"/>
        <v>4.7185866673450478</v>
      </c>
      <c r="BM128" s="25">
        <f t="shared" ca="1" si="13"/>
        <v>3.3019221748696705</v>
      </c>
      <c r="BN128" s="24">
        <f t="shared" si="12"/>
        <v>3.4952406720015685</v>
      </c>
      <c r="BO128" s="23"/>
      <c r="BP128" s="2"/>
    </row>
    <row r="129" spans="1:68" x14ac:dyDescent="0.2">
      <c r="A129">
        <v>5.8</v>
      </c>
      <c r="B129">
        <v>2.1</v>
      </c>
      <c r="C129">
        <v>1.2565200000000001</v>
      </c>
      <c r="D129">
        <v>-0.27812999999999999</v>
      </c>
      <c r="E129">
        <v>8.0149999999999999E-2</v>
      </c>
      <c r="F129">
        <v>1.7131000000000001</v>
      </c>
      <c r="G129">
        <v>1.77325</v>
      </c>
      <c r="H129" s="23"/>
      <c r="I129" s="17">
        <f t="shared" si="7"/>
        <v>19.028871391076112</v>
      </c>
      <c r="J129" s="16">
        <f t="shared" si="8"/>
        <v>-18.228871391076112</v>
      </c>
      <c r="K129" s="10">
        <v>100</v>
      </c>
      <c r="L129" s="16">
        <v>1849.5734908136476</v>
      </c>
      <c r="M129" s="16">
        <v>672.40813648293977</v>
      </c>
      <c r="N129" s="16">
        <v>8.2458442694663141</v>
      </c>
      <c r="O129" s="16">
        <v>2.7033898305084803</v>
      </c>
      <c r="P129" s="16">
        <v>2.9542787960579431</v>
      </c>
      <c r="Q129" s="16">
        <v>8.8023283725396098E-2</v>
      </c>
      <c r="R129" s="16">
        <v>2.9795185154106112</v>
      </c>
      <c r="S129" s="16">
        <v>17.422844829823809</v>
      </c>
      <c r="T129" s="22" t="s">
        <v>33</v>
      </c>
      <c r="U129" s="10">
        <v>3</v>
      </c>
      <c r="V129" s="22" t="s">
        <v>33</v>
      </c>
      <c r="W129" s="10">
        <v>3</v>
      </c>
      <c r="X129" s="22" t="s">
        <v>33</v>
      </c>
      <c r="Y129" s="10">
        <v>3</v>
      </c>
      <c r="Z129" s="22" t="s">
        <v>33</v>
      </c>
      <c r="AA129" s="15">
        <v>3</v>
      </c>
      <c r="AB129" s="11">
        <v>92.306389848423805</v>
      </c>
      <c r="AC129" s="10">
        <v>7.3436101515762005</v>
      </c>
      <c r="AD129" s="21">
        <v>0.35</v>
      </c>
      <c r="AE129" s="12">
        <v>270.33898305084801</v>
      </c>
      <c r="AF129" s="10">
        <v>235.62767370636911</v>
      </c>
      <c r="AG129" s="10">
        <v>147.71393980289716</v>
      </c>
      <c r="AH129" s="10">
        <v>188.78401152735421</v>
      </c>
      <c r="AI129" s="10">
        <v>3.3562469735556877</v>
      </c>
      <c r="AJ129" s="10"/>
      <c r="AK129" s="10"/>
      <c r="AL129" s="10"/>
      <c r="AM129" s="10"/>
      <c r="AN129" s="10">
        <v>2.7033898305084803</v>
      </c>
      <c r="AO129" s="10">
        <v>1.0042120277135775</v>
      </c>
      <c r="AP129" s="10">
        <v>1</v>
      </c>
      <c r="AQ129" s="10">
        <v>111.47500000000001</v>
      </c>
      <c r="AR129" s="10"/>
      <c r="AS129" s="10"/>
      <c r="AT129" s="10">
        <v>1.5812629204258388</v>
      </c>
      <c r="AU129" s="10">
        <v>1</v>
      </c>
      <c r="AV129" s="16"/>
      <c r="AW129" s="21">
        <v>35.344151055955365</v>
      </c>
      <c r="AX129" s="1" t="s">
        <v>120</v>
      </c>
      <c r="AY129" s="25">
        <v>18.228871391076101</v>
      </c>
      <c r="AZ129" s="19">
        <v>100</v>
      </c>
      <c r="BA129" s="19">
        <v>0</v>
      </c>
      <c r="BB129" s="19">
        <v>0</v>
      </c>
      <c r="BC129" s="19">
        <v>100</v>
      </c>
      <c r="BD129" s="19">
        <v>0</v>
      </c>
      <c r="BE129" s="19">
        <v>0</v>
      </c>
      <c r="BF129" s="26">
        <v>92.306389848423805</v>
      </c>
      <c r="BG129" s="26">
        <v>7.3436101515762005</v>
      </c>
      <c r="BH129" s="26">
        <v>0.35</v>
      </c>
      <c r="BI129" s="23"/>
      <c r="BJ129" s="27">
        <f t="shared" ca="1" si="9"/>
        <v>1</v>
      </c>
      <c r="BK129" s="26">
        <f t="shared" ca="1" si="10"/>
        <v>6.0364886756619764</v>
      </c>
      <c r="BL129" s="25">
        <f t="shared" si="11"/>
        <v>4.3372076129667869</v>
      </c>
      <c r="BM129" s="25">
        <f t="shared" ca="1" si="13"/>
        <v>3.2681968063631324</v>
      </c>
      <c r="BN129" s="24">
        <f t="shared" si="12"/>
        <v>3.4669691428190292</v>
      </c>
      <c r="BO129" s="23"/>
      <c r="BP129" s="2"/>
    </row>
    <row r="130" spans="1:68" x14ac:dyDescent="0.2">
      <c r="A130">
        <v>5.85</v>
      </c>
      <c r="B130">
        <v>2.1</v>
      </c>
      <c r="C130">
        <v>1.2566299999999999</v>
      </c>
      <c r="D130">
        <v>-0.27722999999999998</v>
      </c>
      <c r="E130">
        <v>8.133E-2</v>
      </c>
      <c r="F130">
        <v>1.72583</v>
      </c>
      <c r="G130">
        <v>1.78735</v>
      </c>
      <c r="H130" s="23"/>
      <c r="I130" s="17">
        <f t="shared" si="7"/>
        <v>19.19291338582677</v>
      </c>
      <c r="J130" s="16">
        <f t="shared" si="8"/>
        <v>-18.39291338582677</v>
      </c>
      <c r="K130" s="10">
        <v>100</v>
      </c>
      <c r="L130" s="16">
        <v>1865.9776902887133</v>
      </c>
      <c r="M130" s="16">
        <v>678.57611548556451</v>
      </c>
      <c r="N130" s="16">
        <v>8.3169291338582667</v>
      </c>
      <c r="O130" s="16">
        <v>2.7334274952918616</v>
      </c>
      <c r="P130" s="16">
        <v>2.9895322638601467</v>
      </c>
      <c r="Q130" s="16">
        <v>9.3661785885741811E-2</v>
      </c>
      <c r="R130" s="16">
        <v>3.1329913049609894</v>
      </c>
      <c r="S130" s="16">
        <v>17.785053372797591</v>
      </c>
      <c r="T130" s="22" t="s">
        <v>33</v>
      </c>
      <c r="U130" s="10">
        <v>3</v>
      </c>
      <c r="V130" s="22" t="s">
        <v>33</v>
      </c>
      <c r="W130" s="10">
        <v>3</v>
      </c>
      <c r="X130" s="22" t="s">
        <v>33</v>
      </c>
      <c r="Y130" s="10">
        <v>3</v>
      </c>
      <c r="Z130" s="22" t="s">
        <v>33</v>
      </c>
      <c r="AA130" s="15">
        <v>3</v>
      </c>
      <c r="AB130" s="11">
        <v>95.570782193592436</v>
      </c>
      <c r="AC130" s="10">
        <v>4.0792178064075699</v>
      </c>
      <c r="AD130" s="21">
        <v>0.35</v>
      </c>
      <c r="AE130" s="12">
        <v>273.34274952918616</v>
      </c>
      <c r="AF130" s="10">
        <v>238.81018759633037</v>
      </c>
      <c r="AG130" s="10">
        <v>149.47661319300732</v>
      </c>
      <c r="AH130" s="10">
        <v>194.77284148675182</v>
      </c>
      <c r="AI130" s="10">
        <v>3.1918377763019405</v>
      </c>
      <c r="AJ130" s="10"/>
      <c r="AK130" s="10"/>
      <c r="AL130" s="10"/>
      <c r="AM130" s="10"/>
      <c r="AN130" s="10">
        <v>2.7334274952918616</v>
      </c>
      <c r="AO130" s="10">
        <v>1.0228521304455334</v>
      </c>
      <c r="AP130" s="10">
        <v>1</v>
      </c>
      <c r="AQ130" s="10">
        <v>111.47500000000001</v>
      </c>
      <c r="AR130" s="10"/>
      <c r="AS130" s="10"/>
      <c r="AT130" s="10">
        <v>1.5881591059332787</v>
      </c>
      <c r="AU130" s="10">
        <v>1</v>
      </c>
      <c r="AV130" s="16"/>
      <c r="AW130" s="21">
        <v>35.821528139449555</v>
      </c>
      <c r="AX130" s="1" t="s">
        <v>120</v>
      </c>
      <c r="AY130" s="25">
        <v>18.392913385826802</v>
      </c>
      <c r="AZ130" s="19">
        <v>100</v>
      </c>
      <c r="BA130" s="19">
        <v>0</v>
      </c>
      <c r="BB130" s="19">
        <v>0</v>
      </c>
      <c r="BC130" s="19">
        <v>100</v>
      </c>
      <c r="BD130" s="19">
        <v>0</v>
      </c>
      <c r="BE130" s="19">
        <v>0</v>
      </c>
      <c r="BF130" s="26">
        <v>95.570782193592436</v>
      </c>
      <c r="BG130" s="26">
        <v>4.0792178064075699</v>
      </c>
      <c r="BH130" s="26">
        <v>0.35</v>
      </c>
      <c r="BI130" s="23"/>
      <c r="BJ130" s="27">
        <f t="shared" ca="1" si="9"/>
        <v>1</v>
      </c>
      <c r="BK130" s="26">
        <f t="shared" ca="1" si="10"/>
        <v>6.0613492629171066</v>
      </c>
      <c r="BL130" s="25">
        <f t="shared" si="11"/>
        <v>4.5543305837048162</v>
      </c>
      <c r="BM130" s="25">
        <f t="shared" ca="1" si="13"/>
        <v>3.2788355421405289</v>
      </c>
      <c r="BN130" s="24">
        <f t="shared" si="12"/>
        <v>3.4732002326811107</v>
      </c>
      <c r="BO130" s="23"/>
      <c r="BP130" s="2"/>
    </row>
    <row r="131" spans="1:68" x14ac:dyDescent="0.2">
      <c r="A131">
        <v>5.9</v>
      </c>
      <c r="B131">
        <v>2.1</v>
      </c>
      <c r="C131">
        <v>1.25661</v>
      </c>
      <c r="D131">
        <v>-0.27672000000000002</v>
      </c>
      <c r="E131">
        <v>8.2040000000000002E-2</v>
      </c>
      <c r="F131">
        <v>1.7228300000000001</v>
      </c>
      <c r="G131">
        <v>1.78345</v>
      </c>
      <c r="H131" s="23"/>
      <c r="I131" s="17">
        <f t="shared" si="7"/>
        <v>19.356955380577428</v>
      </c>
      <c r="J131" s="16">
        <f t="shared" si="8"/>
        <v>-18.556955380577428</v>
      </c>
      <c r="K131" s="10">
        <v>100</v>
      </c>
      <c r="L131" s="16">
        <v>1882.3818897637791</v>
      </c>
      <c r="M131" s="16">
        <v>684.74409448818926</v>
      </c>
      <c r="N131" s="16">
        <v>8.3880139982502193</v>
      </c>
      <c r="O131" s="16">
        <v>2.7279661016948995</v>
      </c>
      <c r="P131" s="16">
        <v>2.987209192418578</v>
      </c>
      <c r="Q131" s="16">
        <v>9.685693710993741E-2</v>
      </c>
      <c r="R131" s="16">
        <v>3.2423888275302777</v>
      </c>
      <c r="S131" s="16">
        <v>18.002992411366563</v>
      </c>
      <c r="T131" s="22" t="s">
        <v>33</v>
      </c>
      <c r="U131" s="10">
        <v>3</v>
      </c>
      <c r="V131" s="22" t="s">
        <v>33</v>
      </c>
      <c r="W131" s="10">
        <v>3</v>
      </c>
      <c r="X131" s="22" t="s">
        <v>33</v>
      </c>
      <c r="Y131" s="10">
        <v>3</v>
      </c>
      <c r="Z131" s="22" t="s">
        <v>124</v>
      </c>
      <c r="AA131" s="15">
        <v>2</v>
      </c>
      <c r="AB131" s="11">
        <v>97.81</v>
      </c>
      <c r="AC131" s="10">
        <v>1.8400000000000034</v>
      </c>
      <c r="AD131" s="21">
        <v>0.35</v>
      </c>
      <c r="AE131" s="12">
        <v>272.79661016948995</v>
      </c>
      <c r="AF131" s="10">
        <v>237.57193216349489</v>
      </c>
      <c r="AG131" s="10">
        <v>149.36045962092891</v>
      </c>
      <c r="AH131" s="10">
        <v>197.79384164125048</v>
      </c>
      <c r="AI131" s="10">
        <v>3.0841458356544438</v>
      </c>
      <c r="AJ131" s="10"/>
      <c r="AK131" s="10"/>
      <c r="AL131" s="10"/>
      <c r="AM131" s="10"/>
      <c r="AN131" s="10">
        <v>2.7279661016948995</v>
      </c>
      <c r="AO131" s="10">
        <v>1.0308331775211055</v>
      </c>
      <c r="AP131" s="10">
        <v>1</v>
      </c>
      <c r="AQ131" s="10">
        <v>111.47500000000001</v>
      </c>
      <c r="AR131" s="10"/>
      <c r="AS131" s="10"/>
      <c r="AT131" s="10">
        <v>1.564351285553955</v>
      </c>
      <c r="AU131" s="10">
        <v>1</v>
      </c>
      <c r="AV131" s="16"/>
      <c r="AW131" s="21">
        <v>35.635789824524231</v>
      </c>
      <c r="AX131" s="1" t="s">
        <v>120</v>
      </c>
      <c r="AY131" s="25">
        <v>18.556955380577399</v>
      </c>
      <c r="AZ131" s="19">
        <v>100</v>
      </c>
      <c r="BA131" s="19">
        <v>0</v>
      </c>
      <c r="BB131" s="19">
        <v>0</v>
      </c>
      <c r="BC131" s="19">
        <v>100</v>
      </c>
      <c r="BD131" s="19">
        <v>0</v>
      </c>
      <c r="BE131" s="19">
        <v>0</v>
      </c>
      <c r="BF131" s="26">
        <v>97.81</v>
      </c>
      <c r="BG131" s="26">
        <v>1.8400000000000034</v>
      </c>
      <c r="BH131" s="26">
        <v>0.35</v>
      </c>
      <c r="BI131" s="23"/>
      <c r="BJ131" s="27">
        <f t="shared" ca="1" si="9"/>
        <v>1</v>
      </c>
      <c r="BK131" s="26">
        <f t="shared" ca="1" si="10"/>
        <v>5.9760084504736932</v>
      </c>
      <c r="BL131" s="25">
        <f t="shared" si="11"/>
        <v>4.7339234254899099</v>
      </c>
      <c r="BM131" s="25">
        <f t="shared" ca="1" si="13"/>
        <v>3.2935215367704798</v>
      </c>
      <c r="BN131" s="24">
        <f t="shared" si="12"/>
        <v>3.4808816346748164</v>
      </c>
      <c r="BO131" s="23"/>
      <c r="BP131" s="2"/>
    </row>
    <row r="132" spans="1:68" x14ac:dyDescent="0.2">
      <c r="A132">
        <v>5.95</v>
      </c>
      <c r="B132">
        <v>2.2000000000000002</v>
      </c>
      <c r="C132">
        <v>1.2566200000000001</v>
      </c>
      <c r="D132">
        <v>-0.27683000000000002</v>
      </c>
      <c r="E132">
        <v>8.2540000000000002E-2</v>
      </c>
      <c r="F132">
        <v>1.7237</v>
      </c>
      <c r="G132">
        <v>1.78373</v>
      </c>
      <c r="H132" s="23"/>
      <c r="I132" s="17">
        <f t="shared" si="7"/>
        <v>19.520997375328083</v>
      </c>
      <c r="J132" s="16">
        <f t="shared" si="8"/>
        <v>-18.720997375328082</v>
      </c>
      <c r="K132" s="10">
        <v>100</v>
      </c>
      <c r="L132" s="16">
        <v>1898.7860892388446</v>
      </c>
      <c r="M132" s="16">
        <v>690.9120734908139</v>
      </c>
      <c r="N132" s="16">
        <v>8.4590988626421701</v>
      </c>
      <c r="O132" s="16">
        <v>2.730696798493411</v>
      </c>
      <c r="P132" s="16">
        <v>2.9921499752420142</v>
      </c>
      <c r="Q132" s="16">
        <v>9.6167786845895178E-2</v>
      </c>
      <c r="R132" s="16">
        <v>3.2140028956308195</v>
      </c>
      <c r="S132" s="16">
        <v>18.156470607541902</v>
      </c>
      <c r="T132" s="22" t="s">
        <v>33</v>
      </c>
      <c r="U132" s="10">
        <v>3</v>
      </c>
      <c r="V132" s="22" t="s">
        <v>33</v>
      </c>
      <c r="W132" s="10">
        <v>3</v>
      </c>
      <c r="X132" s="22" t="s">
        <v>33</v>
      </c>
      <c r="Y132" s="10">
        <v>3</v>
      </c>
      <c r="Z132" s="22" t="s">
        <v>124</v>
      </c>
      <c r="AA132" s="15">
        <v>2</v>
      </c>
      <c r="AB132" s="11">
        <v>97.582086554989388</v>
      </c>
      <c r="AC132" s="10">
        <v>2.0679134450106176</v>
      </c>
      <c r="AD132" s="21">
        <v>0.35</v>
      </c>
      <c r="AE132" s="12">
        <v>273.06967984934107</v>
      </c>
      <c r="AF132" s="10">
        <v>237.18824782066</v>
      </c>
      <c r="AG132" s="10">
        <v>149.6074987621007</v>
      </c>
      <c r="AH132" s="10">
        <v>199.4887901807945</v>
      </c>
      <c r="AI132" s="10">
        <v>3.1113848757243505</v>
      </c>
      <c r="AJ132" s="10"/>
      <c r="AK132" s="10"/>
      <c r="AL132" s="10"/>
      <c r="AM132" s="10"/>
      <c r="AN132" s="10">
        <v>2.730696798493411</v>
      </c>
      <c r="AO132" s="10">
        <v>1.0337557802007149</v>
      </c>
      <c r="AP132" s="10">
        <v>1</v>
      </c>
      <c r="AQ132" s="10">
        <v>111.47500000000001</v>
      </c>
      <c r="AR132" s="10"/>
      <c r="AS132" s="10"/>
      <c r="AT132" s="10">
        <v>1.5468429984003556</v>
      </c>
      <c r="AU132" s="10">
        <v>1</v>
      </c>
      <c r="AV132" s="16"/>
      <c r="AW132" s="21">
        <v>35.578237173098998</v>
      </c>
      <c r="AX132" s="1" t="s">
        <v>120</v>
      </c>
      <c r="AY132" s="25">
        <v>18.7209973753281</v>
      </c>
      <c r="AZ132" s="19">
        <v>100</v>
      </c>
      <c r="BA132" s="19">
        <v>0</v>
      </c>
      <c r="BB132" s="19">
        <v>0</v>
      </c>
      <c r="BC132" s="19">
        <v>100</v>
      </c>
      <c r="BD132" s="19">
        <v>0</v>
      </c>
      <c r="BE132" s="19">
        <v>0</v>
      </c>
      <c r="BF132" s="26">
        <v>97.582086554989388</v>
      </c>
      <c r="BG132" s="26">
        <v>2.0679134450106176</v>
      </c>
      <c r="BH132" s="26">
        <v>0.35</v>
      </c>
      <c r="BI132" s="23"/>
      <c r="BJ132" s="27">
        <f t="shared" ca="1" si="9"/>
        <v>1</v>
      </c>
      <c r="BK132" s="26">
        <f t="shared" ca="1" si="10"/>
        <v>5.9132182197992869</v>
      </c>
      <c r="BL132" s="25">
        <f t="shared" si="11"/>
        <v>4.7077449795549162</v>
      </c>
      <c r="BM132" s="25">
        <f t="shared" ca="1" si="13"/>
        <v>3.2958906256118046</v>
      </c>
      <c r="BN132" s="24">
        <f t="shared" si="12"/>
        <v>3.4783612809510989</v>
      </c>
      <c r="BO132" s="23"/>
      <c r="BP132" s="2"/>
    </row>
    <row r="133" spans="1:68" x14ac:dyDescent="0.2">
      <c r="A133">
        <v>6</v>
      </c>
      <c r="B133">
        <v>2.1</v>
      </c>
      <c r="C133">
        <v>1.2565200000000001</v>
      </c>
      <c r="D133">
        <v>-0.27800000000000002</v>
      </c>
      <c r="E133">
        <v>8.4940000000000002E-2</v>
      </c>
      <c r="F133">
        <v>1.7206999999999999</v>
      </c>
      <c r="G133">
        <v>1.7829999999999999</v>
      </c>
      <c r="H133" s="23"/>
      <c r="I133" s="17">
        <f t="shared" si="7"/>
        <v>19.685039370078741</v>
      </c>
      <c r="J133" s="16">
        <f t="shared" si="8"/>
        <v>-18.88503937007874</v>
      </c>
      <c r="K133" s="10">
        <v>100</v>
      </c>
      <c r="L133" s="16">
        <v>1915.1902887139104</v>
      </c>
      <c r="M133" s="16">
        <v>697.08005249343864</v>
      </c>
      <c r="N133" s="16">
        <v>8.530183727034121</v>
      </c>
      <c r="O133" s="16">
        <v>2.7033898305084803</v>
      </c>
      <c r="P133" s="16">
        <v>2.9754514201767224</v>
      </c>
      <c r="Q133" s="16">
        <v>8.8837734037445798E-2</v>
      </c>
      <c r="R133" s="16">
        <v>2.9856892784413001</v>
      </c>
      <c r="S133" s="16">
        <v>18.893165949183498</v>
      </c>
      <c r="T133" s="22" t="s">
        <v>33</v>
      </c>
      <c r="U133" s="10">
        <v>3</v>
      </c>
      <c r="V133" s="22" t="s">
        <v>33</v>
      </c>
      <c r="W133" s="10">
        <v>3</v>
      </c>
      <c r="X133" s="22" t="s">
        <v>33</v>
      </c>
      <c r="Y133" s="10">
        <v>3</v>
      </c>
      <c r="Z133" s="22" t="s">
        <v>124</v>
      </c>
      <c r="AA133" s="15">
        <v>2</v>
      </c>
      <c r="AB133" s="11">
        <v>92.920395173940193</v>
      </c>
      <c r="AC133" s="10">
        <v>6.7296048260598127</v>
      </c>
      <c r="AD133" s="21">
        <v>0.35</v>
      </c>
      <c r="AE133" s="12">
        <v>270.33898305084801</v>
      </c>
      <c r="AF133" s="10">
        <v>234.25875902032772</v>
      </c>
      <c r="AG133" s="10">
        <v>148.77257100883611</v>
      </c>
      <c r="AH133" s="10">
        <v>213.18134856993004</v>
      </c>
      <c r="AI133" s="10">
        <v>3.3493103492740444</v>
      </c>
      <c r="AJ133" s="10"/>
      <c r="AK133" s="10"/>
      <c r="AL133" s="10"/>
      <c r="AM133" s="10"/>
      <c r="AN133" s="10">
        <v>2.7033898305084803</v>
      </c>
      <c r="AO133" s="10">
        <v>1.0217941221357978</v>
      </c>
      <c r="AP133" s="10">
        <v>1</v>
      </c>
      <c r="AQ133" s="10">
        <v>111.47500000000001</v>
      </c>
      <c r="AR133" s="10"/>
      <c r="AS133" s="10"/>
      <c r="AT133" s="10">
        <v>1.5123959290808433</v>
      </c>
      <c r="AU133" s="10">
        <v>1</v>
      </c>
      <c r="AV133" s="16"/>
      <c r="AW133" s="21">
        <v>35.138813853049157</v>
      </c>
      <c r="AX133" s="1" t="s">
        <v>120</v>
      </c>
      <c r="AY133" s="25">
        <v>18.885039370078701</v>
      </c>
      <c r="AZ133" s="19">
        <v>100</v>
      </c>
      <c r="BA133" s="19">
        <v>0</v>
      </c>
      <c r="BB133" s="19">
        <v>0</v>
      </c>
      <c r="BC133" s="19">
        <v>100</v>
      </c>
      <c r="BD133" s="19">
        <v>0</v>
      </c>
      <c r="BE133" s="19">
        <v>0</v>
      </c>
      <c r="BF133" s="26">
        <v>92.920395173940193</v>
      </c>
      <c r="BG133" s="26">
        <v>6.7296048260598127</v>
      </c>
      <c r="BH133" s="26">
        <v>0.35</v>
      </c>
      <c r="BI133" s="23"/>
      <c r="BJ133" s="27">
        <f t="shared" ca="1" si="9"/>
        <v>1</v>
      </c>
      <c r="BK133" s="26">
        <f t="shared" ca="1" si="10"/>
        <v>5.7894535027991232</v>
      </c>
      <c r="BL133" s="25">
        <f t="shared" si="11"/>
        <v>4.4025798617076877</v>
      </c>
      <c r="BM133" s="25">
        <f t="shared" ca="1" si="13"/>
        <v>3.2868246092907607</v>
      </c>
      <c r="BN133" s="24">
        <f t="shared" si="12"/>
        <v>3.4647030790285265</v>
      </c>
      <c r="BO133" s="23"/>
      <c r="BP133" s="2"/>
    </row>
    <row r="134" spans="1:68" x14ac:dyDescent="0.2">
      <c r="A134">
        <v>6.05</v>
      </c>
      <c r="B134">
        <v>2.1</v>
      </c>
      <c r="C134">
        <v>1.2562</v>
      </c>
      <c r="D134">
        <v>-0.27805999999999997</v>
      </c>
      <c r="E134">
        <v>8.498E-2</v>
      </c>
      <c r="F134">
        <v>1.72428</v>
      </c>
      <c r="G134">
        <v>1.7814300000000001</v>
      </c>
      <c r="H134" s="23"/>
      <c r="I134" s="17">
        <f t="shared" si="7"/>
        <v>19.849081364829395</v>
      </c>
      <c r="J134" s="16">
        <f t="shared" si="8"/>
        <v>-19.049081364829394</v>
      </c>
      <c r="K134" s="10">
        <v>100</v>
      </c>
      <c r="L134" s="16">
        <v>1931.5944881889759</v>
      </c>
      <c r="M134" s="16">
        <v>703.24803149606328</v>
      </c>
      <c r="N134" s="16">
        <v>8.60126859142607</v>
      </c>
      <c r="O134" s="16">
        <v>2.6160075329566639</v>
      </c>
      <c r="P134" s="16">
        <v>2.8882459295069003</v>
      </c>
      <c r="Q134" s="16">
        <v>8.8461833893423075E-2</v>
      </c>
      <c r="R134" s="16">
        <v>3.0628220744528445</v>
      </c>
      <c r="S134" s="16">
        <v>18.905444204877522</v>
      </c>
      <c r="T134" s="22" t="s">
        <v>33</v>
      </c>
      <c r="U134" s="10">
        <v>3</v>
      </c>
      <c r="V134" s="22" t="s">
        <v>33</v>
      </c>
      <c r="W134" s="10">
        <v>3</v>
      </c>
      <c r="X134" s="22" t="s">
        <v>33</v>
      </c>
      <c r="Y134" s="10">
        <v>3</v>
      </c>
      <c r="Z134" s="22" t="s">
        <v>124</v>
      </c>
      <c r="AA134" s="15">
        <v>2</v>
      </c>
      <c r="AB134" s="11">
        <v>95.580105704552864</v>
      </c>
      <c r="AC134" s="10">
        <v>4.069894295447142</v>
      </c>
      <c r="AD134" s="21">
        <v>0.35</v>
      </c>
      <c r="AE134" s="12">
        <v>261.60075329566638</v>
      </c>
      <c r="AF134" s="10">
        <v>223.03433661946241</v>
      </c>
      <c r="AG134" s="10">
        <v>144.41229647534502</v>
      </c>
      <c r="AH134" s="10">
        <v>211.97161261957274</v>
      </c>
      <c r="AI134" s="10">
        <v>3.2649627555614513</v>
      </c>
      <c r="AJ134" s="10"/>
      <c r="AK134" s="10"/>
      <c r="AL134" s="10"/>
      <c r="AM134" s="10"/>
      <c r="AN134" s="10">
        <v>2.6160075329566639</v>
      </c>
      <c r="AO134" s="10">
        <v>1.0094181408283343</v>
      </c>
      <c r="AP134" s="10">
        <v>1</v>
      </c>
      <c r="AQ134" s="10">
        <v>111.47500000000001</v>
      </c>
      <c r="AR134" s="10"/>
      <c r="AS134" s="10"/>
      <c r="AT134" s="10">
        <v>1.4229787650424603</v>
      </c>
      <c r="AU134" s="10">
        <v>1</v>
      </c>
      <c r="AV134" s="16"/>
      <c r="AW134" s="21">
        <v>33.455150492919358</v>
      </c>
      <c r="AX134" s="1" t="s">
        <v>120</v>
      </c>
      <c r="AY134" s="25">
        <v>19.049081364829402</v>
      </c>
      <c r="AZ134" s="19">
        <v>100</v>
      </c>
      <c r="BA134" s="19">
        <v>0</v>
      </c>
      <c r="BB134" s="19">
        <v>0</v>
      </c>
      <c r="BC134" s="19">
        <v>100</v>
      </c>
      <c r="BD134" s="19">
        <v>0</v>
      </c>
      <c r="BE134" s="19">
        <v>0</v>
      </c>
      <c r="BF134" s="26">
        <v>95.580105704552864</v>
      </c>
      <c r="BG134" s="26">
        <v>4.069894295447142</v>
      </c>
      <c r="BH134" s="26">
        <v>0.35</v>
      </c>
      <c r="BI134" s="23"/>
      <c r="BJ134" s="27">
        <f t="shared" ca="1" si="9"/>
        <v>1</v>
      </c>
      <c r="BK134" s="26">
        <f t="shared" ca="1" si="10"/>
        <v>5.4673418177159139</v>
      </c>
      <c r="BL134" s="25">
        <f t="shared" si="11"/>
        <v>4.6015186030542008</v>
      </c>
      <c r="BM134" s="25">
        <f t="shared" ca="1" si="13"/>
        <v>3.318186795309809</v>
      </c>
      <c r="BN134" s="24">
        <f t="shared" si="12"/>
        <v>3.4813910707164539</v>
      </c>
      <c r="BO134" s="23"/>
      <c r="BP134" s="2"/>
    </row>
    <row r="135" spans="1:68" x14ac:dyDescent="0.2">
      <c r="A135">
        <v>6.1</v>
      </c>
      <c r="B135">
        <v>2.2000000000000002</v>
      </c>
      <c r="C135">
        <v>1.2563800000000001</v>
      </c>
      <c r="D135">
        <v>-0.2787</v>
      </c>
      <c r="E135">
        <v>8.5269999999999999E-2</v>
      </c>
      <c r="F135">
        <v>1.7242999999999999</v>
      </c>
      <c r="G135">
        <v>1.7838799999999999</v>
      </c>
      <c r="H135" s="23"/>
      <c r="I135" s="17">
        <f t="shared" si="7"/>
        <v>20.01312335958005</v>
      </c>
      <c r="J135" s="16">
        <f t="shared" si="8"/>
        <v>-19.213123359580049</v>
      </c>
      <c r="K135" s="10">
        <v>100</v>
      </c>
      <c r="L135" s="16">
        <v>1947.9986876640414</v>
      </c>
      <c r="M135" s="16">
        <v>709.41601049868791</v>
      </c>
      <c r="N135" s="16">
        <v>8.6723534558180209</v>
      </c>
      <c r="O135" s="16">
        <v>2.6651600753295646</v>
      </c>
      <c r="P135" s="16">
        <v>2.9386803217742572</v>
      </c>
      <c r="Q135" s="16">
        <v>8.4452232357177096E-2</v>
      </c>
      <c r="R135" s="16">
        <v>2.873814879809323</v>
      </c>
      <c r="S135" s="16">
        <v>18.994461558659218</v>
      </c>
      <c r="T135" s="22" t="s">
        <v>33</v>
      </c>
      <c r="U135" s="10">
        <v>3</v>
      </c>
      <c r="V135" s="22" t="s">
        <v>33</v>
      </c>
      <c r="W135" s="10">
        <v>3</v>
      </c>
      <c r="X135" s="22" t="s">
        <v>33</v>
      </c>
      <c r="Y135" s="10">
        <v>3</v>
      </c>
      <c r="Z135" s="22" t="s">
        <v>124</v>
      </c>
      <c r="AA135" s="15">
        <v>2</v>
      </c>
      <c r="AB135" s="11">
        <v>90.841134112849787</v>
      </c>
      <c r="AC135" s="10">
        <v>8.2774017508076128</v>
      </c>
      <c r="AD135" s="21">
        <v>0.88146413634260457</v>
      </c>
      <c r="AE135" s="12">
        <v>266.51600753295645</v>
      </c>
      <c r="AF135" s="10">
        <v>228.00284162297115</v>
      </c>
      <c r="AG135" s="10">
        <v>146.93401608871287</v>
      </c>
      <c r="AH135" s="10">
        <v>212.34050954416179</v>
      </c>
      <c r="AI135" s="10">
        <v>3.479695254644759</v>
      </c>
      <c r="AJ135" s="10"/>
      <c r="AK135" s="10"/>
      <c r="AL135" s="10"/>
      <c r="AM135" s="10"/>
      <c r="AN135" s="10">
        <v>2.6651600753295646</v>
      </c>
      <c r="AO135" s="10">
        <v>1.0141481151235108</v>
      </c>
      <c r="AP135" s="10">
        <v>1</v>
      </c>
      <c r="AQ135" s="10">
        <v>111.47500000000001</v>
      </c>
      <c r="AR135" s="10"/>
      <c r="AS135" s="10"/>
      <c r="AT135" s="10">
        <v>1.4427953538784066</v>
      </c>
      <c r="AU135" s="10">
        <v>1</v>
      </c>
      <c r="AV135" s="16"/>
      <c r="AW135" s="21">
        <v>34.200426243445669</v>
      </c>
      <c r="AX135" s="1" t="s">
        <v>120</v>
      </c>
      <c r="AY135" s="25">
        <v>19.213123359579999</v>
      </c>
      <c r="AZ135" s="19">
        <v>100</v>
      </c>
      <c r="BA135" s="19">
        <v>0</v>
      </c>
      <c r="BB135" s="19">
        <v>0</v>
      </c>
      <c r="BC135" s="19">
        <v>100</v>
      </c>
      <c r="BD135" s="19">
        <v>0</v>
      </c>
      <c r="BE135" s="19">
        <v>0</v>
      </c>
      <c r="BF135" s="26">
        <v>90.841134112849787</v>
      </c>
      <c r="BG135" s="26">
        <v>8.2774017508076128</v>
      </c>
      <c r="BH135" s="26">
        <v>0.88146413634260457</v>
      </c>
      <c r="BI135" s="23"/>
      <c r="BJ135" s="27">
        <f t="shared" ca="1" si="9"/>
        <v>1</v>
      </c>
      <c r="BK135" s="26">
        <f t="shared" ca="1" si="10"/>
        <v>5.5388684463468847</v>
      </c>
      <c r="BL135" s="25">
        <f t="shared" si="11"/>
        <v>4.2985214040006898</v>
      </c>
      <c r="BM135" s="25">
        <f t="shared" ca="1" si="13"/>
        <v>3.2968203517056986</v>
      </c>
      <c r="BN135" s="24">
        <f t="shared" si="12"/>
        <v>3.4613411191422729</v>
      </c>
      <c r="BO135" s="23"/>
      <c r="BP135" s="2"/>
    </row>
    <row r="136" spans="1:68" x14ac:dyDescent="0.2">
      <c r="A136">
        <v>6.15</v>
      </c>
      <c r="B136">
        <v>2.1</v>
      </c>
      <c r="C136">
        <v>1.2567299999999999</v>
      </c>
      <c r="D136">
        <v>-0.28004000000000001</v>
      </c>
      <c r="E136">
        <v>8.5610000000000006E-2</v>
      </c>
      <c r="F136">
        <v>1.7253000000000001</v>
      </c>
      <c r="G136">
        <v>1.7862800000000001</v>
      </c>
      <c r="H136" s="23"/>
      <c r="I136" s="17">
        <f t="shared" si="7"/>
        <v>20.177165354330707</v>
      </c>
      <c r="J136" s="16">
        <f t="shared" si="8"/>
        <v>-19.377165354330707</v>
      </c>
      <c r="K136" s="10">
        <v>100</v>
      </c>
      <c r="L136" s="16">
        <v>1964.4028871391072</v>
      </c>
      <c r="M136" s="16">
        <v>715.58398950131266</v>
      </c>
      <c r="N136" s="16">
        <v>8.7434383202099735</v>
      </c>
      <c r="O136" s="16">
        <v>2.7607344632767927</v>
      </c>
      <c r="P136" s="16">
        <v>3.0357575682184343</v>
      </c>
      <c r="Q136" s="16">
        <v>7.6057129140662386E-2</v>
      </c>
      <c r="R136" s="16">
        <v>2.5053755918097669</v>
      </c>
      <c r="S136" s="16">
        <v>19.098826732058448</v>
      </c>
      <c r="T136" s="22" t="s">
        <v>33</v>
      </c>
      <c r="U136" s="10">
        <v>3</v>
      </c>
      <c r="V136" s="22" t="s">
        <v>33</v>
      </c>
      <c r="W136" s="10">
        <v>3</v>
      </c>
      <c r="X136" s="22" t="s">
        <v>33</v>
      </c>
      <c r="Y136" s="10">
        <v>3</v>
      </c>
      <c r="Z136" s="22" t="s">
        <v>33</v>
      </c>
      <c r="AA136" s="15">
        <v>3</v>
      </c>
      <c r="AB136" s="11">
        <v>81.746376121538333</v>
      </c>
      <c r="AC136" s="10">
        <v>16.497501204443438</v>
      </c>
      <c r="AD136" s="21">
        <v>1.7561226740182323</v>
      </c>
      <c r="AE136" s="12">
        <v>276.07344632767928</v>
      </c>
      <c r="AF136" s="10">
        <v>238.45874123551749</v>
      </c>
      <c r="AG136" s="10">
        <v>151.78787841092173</v>
      </c>
      <c r="AH136" s="10">
        <v>213.02513304374006</v>
      </c>
      <c r="AI136" s="10">
        <v>3.9914175074949401</v>
      </c>
      <c r="AJ136" s="10"/>
      <c r="AK136" s="10"/>
      <c r="AL136" s="10"/>
      <c r="AM136" s="10"/>
      <c r="AN136" s="10">
        <v>2.7607344632767927</v>
      </c>
      <c r="AO136" s="10">
        <v>1.0185225376562106</v>
      </c>
      <c r="AP136" s="10">
        <v>1</v>
      </c>
      <c r="AQ136" s="10">
        <v>111.47500000000001</v>
      </c>
      <c r="AR136" s="10"/>
      <c r="AS136" s="10"/>
      <c r="AT136" s="10">
        <v>1.4984636759647922</v>
      </c>
      <c r="AU136" s="10">
        <v>1</v>
      </c>
      <c r="AV136" s="16"/>
      <c r="AW136" s="21">
        <v>35.768811185327621</v>
      </c>
      <c r="AX136" s="1" t="s">
        <v>120</v>
      </c>
      <c r="AY136" s="25">
        <v>19.3771653543307</v>
      </c>
      <c r="AZ136" s="19">
        <v>100</v>
      </c>
      <c r="BA136" s="19">
        <v>0</v>
      </c>
      <c r="BB136" s="19">
        <v>0</v>
      </c>
      <c r="BC136" s="19">
        <v>100</v>
      </c>
      <c r="BD136" s="19">
        <v>0</v>
      </c>
      <c r="BE136" s="19">
        <v>0</v>
      </c>
      <c r="BF136" s="26">
        <v>81.746376121538333</v>
      </c>
      <c r="BG136" s="26">
        <v>16.497501204443438</v>
      </c>
      <c r="BH136" s="26">
        <v>1.7561226740182323</v>
      </c>
      <c r="BI136" s="23"/>
      <c r="BJ136" s="27">
        <f t="shared" ca="1" si="9"/>
        <v>1</v>
      </c>
      <c r="BK136" s="26">
        <f t="shared" ca="1" si="10"/>
        <v>5.7395250726053701</v>
      </c>
      <c r="BL136" s="25">
        <f t="shared" si="11"/>
        <v>3.7036791070741595</v>
      </c>
      <c r="BM136" s="25">
        <f t="shared" ca="1" si="13"/>
        <v>3.2479844274510672</v>
      </c>
      <c r="BN136" s="24">
        <f t="shared" si="12"/>
        <v>3.4204023099261738</v>
      </c>
      <c r="BO136" s="23"/>
      <c r="BP136" s="2"/>
    </row>
    <row r="137" spans="1:68" x14ac:dyDescent="0.2">
      <c r="A137">
        <v>6.2</v>
      </c>
      <c r="B137">
        <v>2.1</v>
      </c>
      <c r="C137">
        <v>1.2568699999999999</v>
      </c>
      <c r="D137">
        <v>-0.28144000000000002</v>
      </c>
      <c r="E137">
        <v>8.5629999999999998E-2</v>
      </c>
      <c r="F137">
        <v>1.7249000000000001</v>
      </c>
      <c r="G137">
        <v>1.78538</v>
      </c>
      <c r="H137" s="23"/>
      <c r="I137" s="17">
        <f t="shared" si="7"/>
        <v>20.341207349081365</v>
      </c>
      <c r="J137" s="16">
        <f t="shared" si="8"/>
        <v>-19.541207349081365</v>
      </c>
      <c r="K137" s="10">
        <v>100</v>
      </c>
      <c r="L137" s="16">
        <v>1980.8070866141729</v>
      </c>
      <c r="M137" s="16">
        <v>721.75196850393741</v>
      </c>
      <c r="N137" s="16">
        <v>8.8145231846019243</v>
      </c>
      <c r="O137" s="16">
        <v>2.7989642184557089</v>
      </c>
      <c r="P137" s="16">
        <v>3.0740757268383474</v>
      </c>
      <c r="Q137" s="16">
        <v>6.7286125780124648E-2</v>
      </c>
      <c r="R137" s="16">
        <v>2.1888246015763468</v>
      </c>
      <c r="S137" s="16">
        <v>19.104965859905459</v>
      </c>
      <c r="T137" s="22" t="s">
        <v>33</v>
      </c>
      <c r="U137" s="10">
        <v>3</v>
      </c>
      <c r="V137" s="22" t="s">
        <v>33</v>
      </c>
      <c r="W137" s="10">
        <v>3</v>
      </c>
      <c r="X137" s="22" t="s">
        <v>33</v>
      </c>
      <c r="Y137" s="10">
        <v>3</v>
      </c>
      <c r="Z137" s="22" t="s">
        <v>33</v>
      </c>
      <c r="AA137" s="15">
        <v>3</v>
      </c>
      <c r="AB137" s="11">
        <v>74.320632030139805</v>
      </c>
      <c r="AC137" s="10">
        <v>23.439269396242082</v>
      </c>
      <c r="AD137" s="21">
        <v>2.2400985736181096</v>
      </c>
      <c r="AE137" s="12">
        <v>279.8964218455709</v>
      </c>
      <c r="AF137" s="10">
        <v>242.00180698638573</v>
      </c>
      <c r="AG137" s="10">
        <v>153.70378634191735</v>
      </c>
      <c r="AH137" s="10">
        <v>211.68910646338702</v>
      </c>
      <c r="AI137" s="10">
        <v>4.5686620996484617</v>
      </c>
      <c r="AJ137" s="10"/>
      <c r="AK137" s="10"/>
      <c r="AL137" s="10"/>
      <c r="AM137" s="10"/>
      <c r="AN137" s="10">
        <v>2.7989642184557089</v>
      </c>
      <c r="AO137" s="10">
        <v>1.011040519049287</v>
      </c>
      <c r="AP137" s="10">
        <v>1</v>
      </c>
      <c r="AQ137" s="10">
        <v>111.47500000000001</v>
      </c>
      <c r="AR137" s="10"/>
      <c r="AS137" s="10"/>
      <c r="AT137" s="10">
        <v>1.5080007890598512</v>
      </c>
      <c r="AU137" s="10">
        <v>1</v>
      </c>
      <c r="AV137" s="16"/>
      <c r="AW137" s="21">
        <v>36.300271047957857</v>
      </c>
      <c r="AX137" s="1" t="s">
        <v>120</v>
      </c>
      <c r="AY137" s="25">
        <v>19.5412073490814</v>
      </c>
      <c r="AZ137" s="19">
        <v>100</v>
      </c>
      <c r="BA137" s="19">
        <v>0</v>
      </c>
      <c r="BB137" s="19">
        <v>0</v>
      </c>
      <c r="BC137" s="19">
        <v>100</v>
      </c>
      <c r="BD137" s="19">
        <v>0</v>
      </c>
      <c r="BE137" s="19">
        <v>0</v>
      </c>
      <c r="BF137" s="26">
        <v>74.320632030139805</v>
      </c>
      <c r="BG137" s="26">
        <v>23.439269396242082</v>
      </c>
      <c r="BH137" s="26">
        <v>2.2400985736181096</v>
      </c>
      <c r="BI137" s="23"/>
      <c r="BJ137" s="27">
        <f t="shared" ca="1" si="9"/>
        <v>1</v>
      </c>
      <c r="BK137" s="26">
        <f t="shared" ca="1" si="10"/>
        <v>5.7739286471233049</v>
      </c>
      <c r="BL137" s="25">
        <f t="shared" si="11"/>
        <v>3.2292088127842096</v>
      </c>
      <c r="BM137" s="25">
        <f t="shared" ca="1" si="13"/>
        <v>3.2133939272767917</v>
      </c>
      <c r="BN137" s="24">
        <f t="shared" si="12"/>
        <v>3.3881947543188979</v>
      </c>
      <c r="BO137" s="23"/>
      <c r="BP137" s="2"/>
    </row>
    <row r="138" spans="1:68" x14ac:dyDescent="0.2">
      <c r="A138">
        <v>6.25</v>
      </c>
      <c r="B138">
        <v>2.1</v>
      </c>
      <c r="C138">
        <v>1.2560800000000001</v>
      </c>
      <c r="D138">
        <v>-0.28098000000000001</v>
      </c>
      <c r="E138">
        <v>8.5279999999999995E-2</v>
      </c>
      <c r="F138">
        <v>1.7231799999999999</v>
      </c>
      <c r="G138">
        <v>1.78355</v>
      </c>
      <c r="H138" s="23"/>
      <c r="I138" s="17">
        <f t="shared" si="7"/>
        <v>20.50524934383202</v>
      </c>
      <c r="J138" s="16">
        <f t="shared" si="8"/>
        <v>-19.705249343832019</v>
      </c>
      <c r="K138" s="10">
        <v>100</v>
      </c>
      <c r="L138" s="16">
        <v>1997.2112860892385</v>
      </c>
      <c r="M138" s="16">
        <v>727.91994750656204</v>
      </c>
      <c r="N138" s="16">
        <v>8.8856080489938751</v>
      </c>
      <c r="O138" s="16">
        <v>2.5832391713747707</v>
      </c>
      <c r="P138" s="16">
        <v>2.8568036195399618</v>
      </c>
      <c r="Q138" s="16">
        <v>7.0168026884301404E-2</v>
      </c>
      <c r="R138" s="16">
        <v>2.4561725700837895</v>
      </c>
      <c r="S138" s="16">
        <v>18.997531122582721</v>
      </c>
      <c r="T138" s="22" t="s">
        <v>33</v>
      </c>
      <c r="U138" s="10">
        <v>3</v>
      </c>
      <c r="V138" s="22" t="s">
        <v>33</v>
      </c>
      <c r="W138" s="10">
        <v>3</v>
      </c>
      <c r="X138" s="22" t="s">
        <v>33</v>
      </c>
      <c r="Y138" s="10">
        <v>3</v>
      </c>
      <c r="Z138" s="22" t="s">
        <v>33</v>
      </c>
      <c r="AA138" s="15">
        <v>3</v>
      </c>
      <c r="AB138" s="11">
        <v>82.446329390959519</v>
      </c>
      <c r="AC138" s="10">
        <v>15.851356541223936</v>
      </c>
      <c r="AD138" s="21">
        <v>1.7023140678165456</v>
      </c>
      <c r="AE138" s="12">
        <v>258.32391713747705</v>
      </c>
      <c r="AF138" s="10">
        <v>215.47542968804245</v>
      </c>
      <c r="AG138" s="10">
        <v>142.84018097699808</v>
      </c>
      <c r="AH138" s="10">
        <v>208.01670322811341</v>
      </c>
      <c r="AI138" s="10">
        <v>4.0713751638627169</v>
      </c>
      <c r="AJ138" s="10"/>
      <c r="AK138" s="10"/>
      <c r="AL138" s="10"/>
      <c r="AM138" s="10"/>
      <c r="AN138" s="10">
        <v>2.5832391713747707</v>
      </c>
      <c r="AO138" s="10">
        <v>0.98292049480034194</v>
      </c>
      <c r="AP138" s="10">
        <v>1</v>
      </c>
      <c r="AQ138" s="10">
        <v>111.47500000000001</v>
      </c>
      <c r="AR138" s="10"/>
      <c r="AS138" s="10"/>
      <c r="AT138" s="10">
        <v>1.3228897802487565</v>
      </c>
      <c r="AU138" s="10">
        <v>1</v>
      </c>
      <c r="AV138" s="16"/>
      <c r="AW138" s="21">
        <v>32.321314453206369</v>
      </c>
      <c r="AX138" s="1" t="s">
        <v>120</v>
      </c>
      <c r="AY138" s="25">
        <v>19.705249343832001</v>
      </c>
      <c r="AZ138" s="19">
        <v>100</v>
      </c>
      <c r="BA138" s="19">
        <v>0</v>
      </c>
      <c r="BB138" s="19">
        <v>0</v>
      </c>
      <c r="BC138" s="19">
        <v>100</v>
      </c>
      <c r="BD138" s="19">
        <v>0</v>
      </c>
      <c r="BE138" s="19">
        <v>0</v>
      </c>
      <c r="BF138" s="26">
        <v>82.446329390959519</v>
      </c>
      <c r="BG138" s="26">
        <v>15.851356541223936</v>
      </c>
      <c r="BH138" s="26">
        <v>1.7023140678165456</v>
      </c>
      <c r="BI138" s="23"/>
      <c r="BJ138" s="27">
        <f t="shared" ca="1" si="9"/>
        <v>1</v>
      </c>
      <c r="BK138" s="26">
        <f t="shared" ca="1" si="10"/>
        <v>5.1055009080612974</v>
      </c>
      <c r="BL138" s="25">
        <f t="shared" si="11"/>
        <v>3.7761329940010984</v>
      </c>
      <c r="BM138" s="25">
        <f t="shared" ca="1" si="13"/>
        <v>3.2951192763533665</v>
      </c>
      <c r="BN138" s="24">
        <f t="shared" si="12"/>
        <v>3.4396280156648515</v>
      </c>
      <c r="BO138" s="23"/>
      <c r="BP138" s="2"/>
    </row>
    <row r="139" spans="1:68" x14ac:dyDescent="0.2">
      <c r="A139">
        <v>6.3</v>
      </c>
      <c r="B139">
        <v>2.1</v>
      </c>
      <c r="C139">
        <v>1.2563</v>
      </c>
      <c r="D139">
        <v>-0.28094000000000002</v>
      </c>
      <c r="E139">
        <v>8.5699999999999998E-2</v>
      </c>
      <c r="F139">
        <v>1.7278</v>
      </c>
      <c r="G139">
        <v>1.7826</v>
      </c>
      <c r="H139" s="23"/>
      <c r="I139" s="17">
        <f t="shared" si="7"/>
        <v>20.669291338582674</v>
      </c>
      <c r="J139" s="16">
        <f t="shared" si="8"/>
        <v>-19.869291338582673</v>
      </c>
      <c r="K139" s="10">
        <v>100</v>
      </c>
      <c r="L139" s="16">
        <v>2013.615485564304</v>
      </c>
      <c r="M139" s="16">
        <v>734.08792650918667</v>
      </c>
      <c r="N139" s="16">
        <v>8.956692913385826</v>
      </c>
      <c r="O139" s="16">
        <v>2.6433145009415955</v>
      </c>
      <c r="P139" s="16">
        <v>2.9187354213677237</v>
      </c>
      <c r="Q139" s="16">
        <v>7.0418626980316673E-2</v>
      </c>
      <c r="R139" s="16">
        <v>2.412641668881327</v>
      </c>
      <c r="S139" s="16">
        <v>19.126452807370001</v>
      </c>
      <c r="T139" s="22" t="s">
        <v>33</v>
      </c>
      <c r="U139" s="10">
        <v>3</v>
      </c>
      <c r="V139" s="22" t="s">
        <v>33</v>
      </c>
      <c r="W139" s="10">
        <v>3</v>
      </c>
      <c r="X139" s="22" t="s">
        <v>33</v>
      </c>
      <c r="Y139" s="10">
        <v>3</v>
      </c>
      <c r="Z139" s="22" t="s">
        <v>33</v>
      </c>
      <c r="AA139" s="15">
        <v>3</v>
      </c>
      <c r="AB139" s="11">
        <v>80.888155913357878</v>
      </c>
      <c r="AC139" s="10">
        <v>17.292214325274941</v>
      </c>
      <c r="AD139" s="21">
        <v>1.8196297613671799</v>
      </c>
      <c r="AE139" s="12">
        <v>264.33145009415955</v>
      </c>
      <c r="AF139" s="10">
        <v>221.79657111042232</v>
      </c>
      <c r="AG139" s="10">
        <v>145.93677106838618</v>
      </c>
      <c r="AH139" s="10">
        <v>209.20648924767443</v>
      </c>
      <c r="AI139" s="10">
        <v>4.1448343237131908</v>
      </c>
      <c r="AJ139" s="10"/>
      <c r="AK139" s="10"/>
      <c r="AL139" s="10"/>
      <c r="AM139" s="10"/>
      <c r="AN139" s="10">
        <v>2.6433145009415955</v>
      </c>
      <c r="AO139" s="10">
        <v>0.99686338936302377</v>
      </c>
      <c r="AP139" s="10">
        <v>1</v>
      </c>
      <c r="AQ139" s="10">
        <v>111.47500000000001</v>
      </c>
      <c r="AR139" s="10"/>
      <c r="AS139" s="10"/>
      <c r="AT139" s="10">
        <v>1.35146953112059</v>
      </c>
      <c r="AU139" s="10">
        <v>1</v>
      </c>
      <c r="AV139" s="16"/>
      <c r="AW139" s="21">
        <v>33.269485666563348</v>
      </c>
      <c r="AX139" s="1" t="s">
        <v>120</v>
      </c>
      <c r="AY139" s="25">
        <v>19.869291338582698</v>
      </c>
      <c r="AZ139" s="19">
        <v>100</v>
      </c>
      <c r="BA139" s="19">
        <v>0</v>
      </c>
      <c r="BB139" s="19">
        <v>0</v>
      </c>
      <c r="BC139" s="19">
        <v>100</v>
      </c>
      <c r="BD139" s="19">
        <v>0</v>
      </c>
      <c r="BE139" s="19">
        <v>0</v>
      </c>
      <c r="BF139" s="26">
        <v>80.888155913357878</v>
      </c>
      <c r="BG139" s="26">
        <v>17.292214325274941</v>
      </c>
      <c r="BH139" s="26">
        <v>1.8196297613671799</v>
      </c>
      <c r="BI139" s="23"/>
      <c r="BJ139" s="27">
        <f t="shared" ca="1" si="9"/>
        <v>1</v>
      </c>
      <c r="BK139" s="26">
        <f t="shared" ca="1" si="10"/>
        <v>5.2089882139252026</v>
      </c>
      <c r="BL139" s="25">
        <f t="shared" si="11"/>
        <v>3.6831218967660848</v>
      </c>
      <c r="BM139" s="25">
        <f t="shared" ca="1" si="13"/>
        <v>3.2819102529572102</v>
      </c>
      <c r="BN139" s="24">
        <f t="shared" si="12"/>
        <v>3.427762645211303</v>
      </c>
      <c r="BO139" s="23"/>
      <c r="BP139" s="2"/>
    </row>
    <row r="140" spans="1:68" x14ac:dyDescent="0.2">
      <c r="A140">
        <v>6.35</v>
      </c>
      <c r="B140">
        <v>2.1</v>
      </c>
      <c r="C140">
        <v>1.2566200000000001</v>
      </c>
      <c r="D140">
        <v>-0.28147</v>
      </c>
      <c r="E140">
        <v>8.4830000000000003E-2</v>
      </c>
      <c r="F140">
        <v>1.7256499999999999</v>
      </c>
      <c r="G140">
        <v>1.7782800000000001</v>
      </c>
      <c r="H140" s="23"/>
      <c r="I140" s="17">
        <f t="shared" si="7"/>
        <v>20.833333333333332</v>
      </c>
      <c r="J140" s="16">
        <f t="shared" si="8"/>
        <v>-20.033333333333331</v>
      </c>
      <c r="K140" s="10">
        <v>100</v>
      </c>
      <c r="L140" s="16">
        <v>2030.0196850393697</v>
      </c>
      <c r="M140" s="16">
        <v>740.25590551181142</v>
      </c>
      <c r="N140" s="16">
        <v>9.0277777777777786</v>
      </c>
      <c r="O140" s="16">
        <v>2.730696798493411</v>
      </c>
      <c r="P140" s="16">
        <v>3.00227216923617</v>
      </c>
      <c r="Q140" s="16">
        <v>6.7098175708113272E-2</v>
      </c>
      <c r="R140" s="16">
        <v>2.2349131566304399</v>
      </c>
      <c r="S140" s="16">
        <v>18.859400746024928</v>
      </c>
      <c r="T140" s="22" t="s">
        <v>33</v>
      </c>
      <c r="U140" s="10">
        <v>3</v>
      </c>
      <c r="V140" s="22" t="s">
        <v>33</v>
      </c>
      <c r="W140" s="10">
        <v>3</v>
      </c>
      <c r="X140" s="22" t="s">
        <v>33</v>
      </c>
      <c r="Y140" s="10">
        <v>3</v>
      </c>
      <c r="Z140" s="22" t="s">
        <v>33</v>
      </c>
      <c r="AA140" s="15">
        <v>3</v>
      </c>
      <c r="AB140" s="11">
        <v>75.976089971649827</v>
      </c>
      <c r="AC140" s="10">
        <v>21.881945933833748</v>
      </c>
      <c r="AD140" s="21">
        <v>2.14196409451643</v>
      </c>
      <c r="AE140" s="12">
        <v>273.06967984934107</v>
      </c>
      <c r="AF140" s="10">
        <v>230.65947089052983</v>
      </c>
      <c r="AG140" s="10">
        <v>150.1136084618085</v>
      </c>
      <c r="AH140" s="10">
        <v>202.25052963251278</v>
      </c>
      <c r="AI140" s="10">
        <v>4.4744467901727853</v>
      </c>
      <c r="AJ140" s="10"/>
      <c r="AK140" s="10"/>
      <c r="AL140" s="10"/>
      <c r="AM140" s="10"/>
      <c r="AN140" s="10">
        <v>2.730696798493411</v>
      </c>
      <c r="AO140" s="10">
        <v>1.0072970947184758</v>
      </c>
      <c r="AP140" s="10">
        <v>1</v>
      </c>
      <c r="AQ140" s="10">
        <v>111.47500000000001</v>
      </c>
      <c r="AR140" s="10"/>
      <c r="AS140" s="10"/>
      <c r="AT140" s="10">
        <v>1.3957393689404431</v>
      </c>
      <c r="AU140" s="10">
        <v>1</v>
      </c>
      <c r="AV140" s="16"/>
      <c r="AW140" s="21">
        <v>34.598920633579475</v>
      </c>
      <c r="AX140" s="1" t="s">
        <v>120</v>
      </c>
      <c r="AY140" s="25">
        <v>20.033333333333299</v>
      </c>
      <c r="AZ140" s="19">
        <v>100</v>
      </c>
      <c r="BA140" s="19">
        <v>0</v>
      </c>
      <c r="BB140" s="19">
        <v>0</v>
      </c>
      <c r="BC140" s="19">
        <v>100</v>
      </c>
      <c r="BD140" s="19">
        <v>0</v>
      </c>
      <c r="BE140" s="19">
        <v>0</v>
      </c>
      <c r="BF140" s="26">
        <v>75.976089971649827</v>
      </c>
      <c r="BG140" s="26">
        <v>21.881945933833748</v>
      </c>
      <c r="BH140" s="26">
        <v>2.14196409451643</v>
      </c>
      <c r="BI140" s="23"/>
      <c r="BJ140" s="27">
        <f t="shared" ca="1" si="9"/>
        <v>1</v>
      </c>
      <c r="BK140" s="26">
        <f t="shared" ca="1" si="10"/>
        <v>5.3691225207923088</v>
      </c>
      <c r="BL140" s="25">
        <f t="shared" si="11"/>
        <v>3.3764126057267076</v>
      </c>
      <c r="BM140" s="25">
        <f t="shared" ca="1" si="13"/>
        <v>3.2504194386408365</v>
      </c>
      <c r="BN140" s="24">
        <f t="shared" si="12"/>
        <v>3.4014750702186398</v>
      </c>
      <c r="BO140" s="23"/>
      <c r="BP140" s="2"/>
    </row>
    <row r="141" spans="1:68" x14ac:dyDescent="0.2">
      <c r="A141">
        <v>6.4</v>
      </c>
      <c r="B141">
        <v>2.2000000000000002</v>
      </c>
      <c r="C141">
        <v>1.2563200000000001</v>
      </c>
      <c r="D141">
        <v>-0.28153</v>
      </c>
      <c r="E141">
        <v>8.4769999999999998E-2</v>
      </c>
      <c r="F141">
        <v>1.7214</v>
      </c>
      <c r="G141">
        <v>1.7791300000000001</v>
      </c>
      <c r="H141" s="23"/>
      <c r="I141" s="17">
        <f t="shared" ref="I141:I204" si="14">IF(A141="(m)",0,A141/0.3048)</f>
        <v>20.99737532808399</v>
      </c>
      <c r="J141" s="16">
        <f t="shared" ref="J141:J204" si="15">$J$7-I141</f>
        <v>-20.197375328083989</v>
      </c>
      <c r="K141" s="10">
        <v>100</v>
      </c>
      <c r="L141" s="16">
        <v>2046.4238845144355</v>
      </c>
      <c r="M141" s="16">
        <v>746.42388451443617</v>
      </c>
      <c r="N141" s="16">
        <v>9.0988626421697276</v>
      </c>
      <c r="O141" s="16">
        <v>2.6487758945386175</v>
      </c>
      <c r="P141" s="16">
        <v>2.9200860549583854</v>
      </c>
      <c r="Q141" s="16">
        <v>6.6722275564090203E-2</v>
      </c>
      <c r="R141" s="16">
        <v>2.2849420978807786</v>
      </c>
      <c r="S141" s="16">
        <v>18.840983362483883</v>
      </c>
      <c r="T141" s="22" t="s">
        <v>33</v>
      </c>
      <c r="U141" s="10">
        <v>3</v>
      </c>
      <c r="V141" s="22" t="s">
        <v>33</v>
      </c>
      <c r="W141" s="10">
        <v>3</v>
      </c>
      <c r="X141" s="22" t="s">
        <v>33</v>
      </c>
      <c r="Y141" s="10">
        <v>3</v>
      </c>
      <c r="Z141" s="22" t="s">
        <v>33</v>
      </c>
      <c r="AA141" s="15">
        <v>3</v>
      </c>
      <c r="AB141" s="11">
        <v>77.923930593352253</v>
      </c>
      <c r="AC141" s="10">
        <v>20.054949960086063</v>
      </c>
      <c r="AD141" s="21">
        <v>2.021119446561686</v>
      </c>
      <c r="AE141" s="12">
        <v>264.87758945386179</v>
      </c>
      <c r="AF141" s="10">
        <v>220.02556335931598</v>
      </c>
      <c r="AG141" s="10">
        <v>146.00430274791927</v>
      </c>
      <c r="AH141" s="10">
        <v>200.40934053217688</v>
      </c>
      <c r="AI141" s="10">
        <v>4.3764785152651031</v>
      </c>
      <c r="AJ141" s="10"/>
      <c r="AK141" s="10"/>
      <c r="AL141" s="10"/>
      <c r="AM141" s="10"/>
      <c r="AN141" s="10">
        <v>2.6487758945386175</v>
      </c>
      <c r="AO141" s="10">
        <v>0.99570622661389052</v>
      </c>
      <c r="AP141" s="10">
        <v>1</v>
      </c>
      <c r="AQ141" s="10">
        <v>111.47500000000001</v>
      </c>
      <c r="AR141" s="10"/>
      <c r="AS141" s="10"/>
      <c r="AT141" s="10">
        <v>1.3165719807617906</v>
      </c>
      <c r="AU141" s="10">
        <v>1</v>
      </c>
      <c r="AV141" s="16"/>
      <c r="AW141" s="21">
        <v>33.003834503897401</v>
      </c>
      <c r="AX141" s="1" t="s">
        <v>120</v>
      </c>
      <c r="AY141" s="25">
        <v>20.197375328084</v>
      </c>
      <c r="AZ141" s="19">
        <v>100</v>
      </c>
      <c r="BA141" s="19">
        <v>0</v>
      </c>
      <c r="BB141" s="19">
        <v>0</v>
      </c>
      <c r="BC141" s="19">
        <v>100</v>
      </c>
      <c r="BD141" s="19">
        <v>0</v>
      </c>
      <c r="BE141" s="19">
        <v>0</v>
      </c>
      <c r="BF141" s="26">
        <v>77.923930593352253</v>
      </c>
      <c r="BG141" s="26">
        <v>20.054949960086063</v>
      </c>
      <c r="BH141" s="26">
        <v>2.021119446561686</v>
      </c>
      <c r="BI141" s="23"/>
      <c r="BJ141" s="27">
        <f t="shared" ca="1" si="9"/>
        <v>1</v>
      </c>
      <c r="BK141" s="26">
        <f t="shared" ca="1" si="10"/>
        <v>5.0825654217512684</v>
      </c>
      <c r="BL141" s="25">
        <f t="shared" si="11"/>
        <v>3.5174856948770845</v>
      </c>
      <c r="BM141" s="25">
        <f t="shared" ca="1" si="13"/>
        <v>3.2800631069808279</v>
      </c>
      <c r="BN141" s="24">
        <f t="shared" si="12"/>
        <v>3.4166069140907442</v>
      </c>
      <c r="BO141" s="23"/>
      <c r="BP141" s="2"/>
    </row>
    <row r="142" spans="1:68" x14ac:dyDescent="0.2">
      <c r="A142">
        <v>6.45</v>
      </c>
      <c r="B142">
        <v>2.1</v>
      </c>
      <c r="C142">
        <v>1.2565999999999999</v>
      </c>
      <c r="D142">
        <v>-0.27955000000000002</v>
      </c>
      <c r="E142">
        <v>8.6199999999999999E-2</v>
      </c>
      <c r="F142">
        <v>1.7219</v>
      </c>
      <c r="G142">
        <v>1.7778799999999999</v>
      </c>
      <c r="H142" s="23"/>
      <c r="I142" s="17">
        <f t="shared" si="14"/>
        <v>21.161417322834644</v>
      </c>
      <c r="J142" s="16">
        <f t="shared" si="15"/>
        <v>-20.361417322834644</v>
      </c>
      <c r="K142" s="10">
        <v>100</v>
      </c>
      <c r="L142" s="16">
        <v>2062.828083989501</v>
      </c>
      <c r="M142" s="16">
        <v>752.5918635170608</v>
      </c>
      <c r="N142" s="16">
        <v>9.1699475065616785</v>
      </c>
      <c r="O142" s="16">
        <v>2.725235404896388</v>
      </c>
      <c r="P142" s="16">
        <v>3.002866411347441</v>
      </c>
      <c r="Q142" s="16">
        <v>7.9126980316850518E-2</v>
      </c>
      <c r="R142" s="16">
        <v>2.6350482997791698</v>
      </c>
      <c r="S142" s="16">
        <v>19.27993100354534</v>
      </c>
      <c r="T142" s="22" t="s">
        <v>33</v>
      </c>
      <c r="U142" s="10">
        <v>3</v>
      </c>
      <c r="V142" s="22" t="s">
        <v>33</v>
      </c>
      <c r="W142" s="10">
        <v>3</v>
      </c>
      <c r="X142" s="22" t="s">
        <v>33</v>
      </c>
      <c r="Y142" s="10">
        <v>3</v>
      </c>
      <c r="Z142" s="22" t="s">
        <v>33</v>
      </c>
      <c r="AA142" s="15">
        <v>3</v>
      </c>
      <c r="AB142" s="11">
        <v>85.020846134820104</v>
      </c>
      <c r="AC142" s="10">
        <v>13.492168754275284</v>
      </c>
      <c r="AD142" s="21">
        <v>1.4869851109046155</v>
      </c>
      <c r="AE142" s="12">
        <v>272.52354048963878</v>
      </c>
      <c r="AF142" s="10">
        <v>228.79947590655397</v>
      </c>
      <c r="AG142" s="10">
        <v>150.14332056737206</v>
      </c>
      <c r="AH142" s="10">
        <v>207.97680336652101</v>
      </c>
      <c r="AI142" s="10">
        <v>3.7949968510399033</v>
      </c>
      <c r="AJ142" s="10"/>
      <c r="AK142" s="10"/>
      <c r="AL142" s="10"/>
      <c r="AM142" s="10"/>
      <c r="AN142" s="10">
        <v>2.725235404896388</v>
      </c>
      <c r="AO142" s="10">
        <v>1.0371273406164303</v>
      </c>
      <c r="AP142" s="10">
        <v>1</v>
      </c>
      <c r="AQ142" s="10">
        <v>111.47500000000001</v>
      </c>
      <c r="AR142" s="10"/>
      <c r="AS142" s="10"/>
      <c r="AT142" s="10">
        <v>1.359787153440192</v>
      </c>
      <c r="AU142" s="10">
        <v>1</v>
      </c>
      <c r="AV142" s="16"/>
      <c r="AW142" s="21">
        <v>34.319921385983093</v>
      </c>
      <c r="AX142" s="1" t="s">
        <v>120</v>
      </c>
      <c r="AY142" s="25">
        <v>20.361417322834601</v>
      </c>
      <c r="AZ142" s="19">
        <v>100</v>
      </c>
      <c r="BA142" s="19">
        <v>0</v>
      </c>
      <c r="BB142" s="19">
        <v>0</v>
      </c>
      <c r="BC142" s="19">
        <v>100</v>
      </c>
      <c r="BD142" s="19">
        <v>0</v>
      </c>
      <c r="BE142" s="19">
        <v>0</v>
      </c>
      <c r="BF142" s="26">
        <v>85.020846134820104</v>
      </c>
      <c r="BG142" s="26">
        <v>13.492168754275284</v>
      </c>
      <c r="BH142" s="26">
        <v>1.4869851109046155</v>
      </c>
      <c r="BI142" s="23"/>
      <c r="BJ142" s="27">
        <f t="shared" ref="BJ142:BJ205" ca="1" si="16">IF((0.381*BM142)+(0.05*(M142/2116.217)-0.15)&lt;1,(0.381*BM142)+(0.05*(M142/2116.217)-0.15),1)</f>
        <v>1</v>
      </c>
      <c r="BK142" s="26">
        <f t="shared" ref="BK142:BK205" ca="1" si="17">((P142-(L142/2000))/1.06)*(1.06/(M142/2000))^BJ142</f>
        <v>5.2391009388264509</v>
      </c>
      <c r="BL142" s="25">
        <f t="shared" ref="BL142:BL205" si="18">(Q142/(P142-(L142/2000)))*100</f>
        <v>4.0136389570918816</v>
      </c>
      <c r="BM142" s="25">
        <f t="shared" ca="1" si="13"/>
        <v>3.3002848792465871</v>
      </c>
      <c r="BN142" s="24">
        <f t="shared" ref="BN142:BN205" si="19">SQRT(((3.47-LOG(P142/1.06))^2)+((LOG(R142)+1.22)^2))</f>
        <v>3.4349850146766965</v>
      </c>
      <c r="BO142" s="23"/>
      <c r="BP142" s="2"/>
    </row>
    <row r="143" spans="1:68" x14ac:dyDescent="0.2">
      <c r="A143">
        <v>6.5</v>
      </c>
      <c r="B143">
        <v>2.1</v>
      </c>
      <c r="C143">
        <v>1.25681</v>
      </c>
      <c r="D143">
        <v>-0.2797</v>
      </c>
      <c r="E143">
        <v>8.745E-2</v>
      </c>
      <c r="F143">
        <v>1.7243299999999999</v>
      </c>
      <c r="G143">
        <v>1.77935</v>
      </c>
      <c r="H143" s="23"/>
      <c r="I143" s="17">
        <f t="shared" si="14"/>
        <v>21.325459317585302</v>
      </c>
      <c r="J143" s="16">
        <f t="shared" si="15"/>
        <v>-20.525459317585302</v>
      </c>
      <c r="K143" s="10">
        <v>100</v>
      </c>
      <c r="L143" s="16">
        <v>2079.232283464567</v>
      </c>
      <c r="M143" s="16">
        <v>758.75984251968555</v>
      </c>
      <c r="N143" s="16">
        <v>9.2410323709536311</v>
      </c>
      <c r="O143" s="16">
        <v>2.7825800376647623</v>
      </c>
      <c r="P143" s="16">
        <v>3.0657362591781272</v>
      </c>
      <c r="Q143" s="16">
        <v>7.8187229956793031E-2</v>
      </c>
      <c r="R143" s="16">
        <v>2.5503573480177231</v>
      </c>
      <c r="S143" s="16">
        <v>19.663626493983671</v>
      </c>
      <c r="T143" s="22" t="s">
        <v>33</v>
      </c>
      <c r="U143" s="10">
        <v>3</v>
      </c>
      <c r="V143" s="22" t="s">
        <v>33</v>
      </c>
      <c r="W143" s="10">
        <v>3</v>
      </c>
      <c r="X143" s="22" t="s">
        <v>33</v>
      </c>
      <c r="Y143" s="10">
        <v>3</v>
      </c>
      <c r="Z143" s="22" t="s">
        <v>33</v>
      </c>
      <c r="AA143" s="15">
        <v>3</v>
      </c>
      <c r="AB143" s="11">
        <v>82.677778942448441</v>
      </c>
      <c r="AC143" s="10">
        <v>15.638118942188157</v>
      </c>
      <c r="AD143" s="21">
        <v>1.6841021153634059</v>
      </c>
      <c r="AE143" s="12">
        <v>278.25800376647624</v>
      </c>
      <c r="AF143" s="10">
        <v>235.23097568221905</v>
      </c>
      <c r="AG143" s="10">
        <v>153.28681295890635</v>
      </c>
      <c r="AH143" s="10">
        <v>214.40765053090368</v>
      </c>
      <c r="AI143" s="10">
        <v>3.921019149638989</v>
      </c>
      <c r="AJ143" s="10"/>
      <c r="AK143" s="10"/>
      <c r="AL143" s="10"/>
      <c r="AM143" s="10"/>
      <c r="AN143" s="10">
        <v>2.7825800376647623</v>
      </c>
      <c r="AO143" s="10">
        <v>1.0490352503875218</v>
      </c>
      <c r="AP143" s="10">
        <v>1</v>
      </c>
      <c r="AQ143" s="10">
        <v>111.47500000000001</v>
      </c>
      <c r="AR143" s="10"/>
      <c r="AS143" s="10"/>
      <c r="AT143" s="10">
        <v>1.3878394285472206</v>
      </c>
      <c r="AU143" s="10">
        <v>1</v>
      </c>
      <c r="AV143" s="16"/>
      <c r="AW143" s="21">
        <v>35.284646352332857</v>
      </c>
      <c r="AX143" s="1" t="s">
        <v>120</v>
      </c>
      <c r="AY143" s="25">
        <v>20.525459317585302</v>
      </c>
      <c r="AZ143" s="19">
        <v>100</v>
      </c>
      <c r="BA143" s="19">
        <v>0</v>
      </c>
      <c r="BB143" s="19">
        <v>0</v>
      </c>
      <c r="BC143" s="19">
        <v>100</v>
      </c>
      <c r="BD143" s="19">
        <v>0</v>
      </c>
      <c r="BE143" s="19">
        <v>0</v>
      </c>
      <c r="BF143" s="26">
        <v>82.677778942448441</v>
      </c>
      <c r="BG143" s="26">
        <v>15.638118942188157</v>
      </c>
      <c r="BH143" s="26">
        <v>1.6841021153634059</v>
      </c>
      <c r="BI143" s="23"/>
      <c r="BJ143" s="27">
        <f t="shared" ca="1" si="16"/>
        <v>1</v>
      </c>
      <c r="BK143" s="26">
        <f t="shared" ca="1" si="17"/>
        <v>5.3406097790244544</v>
      </c>
      <c r="BL143" s="25">
        <f t="shared" si="18"/>
        <v>3.858963211685444</v>
      </c>
      <c r="BM143" s="25">
        <f t="shared" ref="BM143:BM206" ca="1" si="20">SQRT(((3.47-LOG(BK143))^2)+((LOG(BL143)+1.22)^2))</f>
        <v>3.2839220654124555</v>
      </c>
      <c r="BN143" s="24">
        <f t="shared" si="19"/>
        <v>3.42031201989096</v>
      </c>
      <c r="BO143" s="23"/>
      <c r="BP143" s="2"/>
    </row>
    <row r="144" spans="1:68" x14ac:dyDescent="0.2">
      <c r="A144">
        <v>6.55</v>
      </c>
      <c r="B144">
        <v>2.2000000000000002</v>
      </c>
      <c r="C144">
        <v>1.2567600000000001</v>
      </c>
      <c r="D144">
        <v>-0.27926000000000001</v>
      </c>
      <c r="E144">
        <v>8.8169999999999998E-2</v>
      </c>
      <c r="F144">
        <v>1.7250000000000001</v>
      </c>
      <c r="G144">
        <v>1.7818499999999999</v>
      </c>
      <c r="H144" s="23"/>
      <c r="I144" s="17">
        <f t="shared" si="14"/>
        <v>21.489501312335957</v>
      </c>
      <c r="J144" s="16">
        <f t="shared" si="15"/>
        <v>-20.689501312335956</v>
      </c>
      <c r="K144" s="10">
        <v>100</v>
      </c>
      <c r="L144" s="16">
        <v>2095.6364829396325</v>
      </c>
      <c r="M144" s="16">
        <v>764.92782152231018</v>
      </c>
      <c r="N144" s="16">
        <v>9.3121172353455801</v>
      </c>
      <c r="O144" s="16">
        <v>2.7689265536723262</v>
      </c>
      <c r="P144" s="16">
        <v>3.0552652990615825</v>
      </c>
      <c r="Q144" s="16">
        <v>8.0943831012961986E-2</v>
      </c>
      <c r="R144" s="16">
        <v>2.649322500334871</v>
      </c>
      <c r="S144" s="16">
        <v>19.884635096476149</v>
      </c>
      <c r="T144" s="22" t="s">
        <v>33</v>
      </c>
      <c r="U144" s="10">
        <v>3</v>
      </c>
      <c r="V144" s="22" t="s">
        <v>33</v>
      </c>
      <c r="W144" s="10">
        <v>3</v>
      </c>
      <c r="X144" s="22" t="s">
        <v>33</v>
      </c>
      <c r="Y144" s="10">
        <v>3</v>
      </c>
      <c r="Z144" s="22" t="s">
        <v>124</v>
      </c>
      <c r="AA144" s="15">
        <v>2</v>
      </c>
      <c r="AB144" s="11">
        <v>85.070378974227594</v>
      </c>
      <c r="AC144" s="10">
        <v>13.447068224791707</v>
      </c>
      <c r="AD144" s="21">
        <v>1.4825528009806956</v>
      </c>
      <c r="AE144" s="12">
        <v>276.89265536723258</v>
      </c>
      <c r="AF144" s="10">
        <v>233.03414511115113</v>
      </c>
      <c r="AG144" s="10">
        <v>152.76326495307913</v>
      </c>
      <c r="AH144" s="10">
        <v>217.49179600040029</v>
      </c>
      <c r="AI144" s="10">
        <v>3.774549908037248</v>
      </c>
      <c r="AJ144" s="10"/>
      <c r="AK144" s="10"/>
      <c r="AL144" s="10"/>
      <c r="AM144" s="10"/>
      <c r="AN144" s="10">
        <v>2.7689265536723262</v>
      </c>
      <c r="AO144" s="10">
        <v>1.0555951846730363</v>
      </c>
      <c r="AP144" s="10">
        <v>1</v>
      </c>
      <c r="AQ144" s="10">
        <v>111.47500000000001</v>
      </c>
      <c r="AR144" s="10"/>
      <c r="AS144" s="10"/>
      <c r="AT144" s="10">
        <v>1.3624429245819063</v>
      </c>
      <c r="AU144" s="10">
        <v>1</v>
      </c>
      <c r="AV144" s="16"/>
      <c r="AW144" s="21">
        <v>34.955121766672676</v>
      </c>
      <c r="AX144" s="1" t="s">
        <v>120</v>
      </c>
      <c r="AY144" s="25">
        <v>20.689501312335999</v>
      </c>
      <c r="AZ144" s="19">
        <v>100</v>
      </c>
      <c r="BA144" s="19">
        <v>0</v>
      </c>
      <c r="BB144" s="19">
        <v>0</v>
      </c>
      <c r="BC144" s="19">
        <v>100</v>
      </c>
      <c r="BD144" s="19">
        <v>0</v>
      </c>
      <c r="BE144" s="19">
        <v>0</v>
      </c>
      <c r="BF144" s="26">
        <v>85.070378974227594</v>
      </c>
      <c r="BG144" s="26">
        <v>13.447068224791707</v>
      </c>
      <c r="BH144" s="26">
        <v>1.4825528009806956</v>
      </c>
      <c r="BI144" s="23"/>
      <c r="BJ144" s="27">
        <f t="shared" ca="1" si="16"/>
        <v>1</v>
      </c>
      <c r="BK144" s="26">
        <f t="shared" ca="1" si="17"/>
        <v>5.2487228235382366</v>
      </c>
      <c r="BL144" s="25">
        <f t="shared" si="18"/>
        <v>4.0321776211655749</v>
      </c>
      <c r="BM144" s="25">
        <f t="shared" ca="1" si="20"/>
        <v>3.3007271956573199</v>
      </c>
      <c r="BN144" s="24">
        <f t="shared" si="19"/>
        <v>3.4295100078803284</v>
      </c>
      <c r="BO144" s="23"/>
      <c r="BP144" s="2"/>
    </row>
    <row r="145" spans="1:68" x14ac:dyDescent="0.2">
      <c r="A145">
        <v>6.6</v>
      </c>
      <c r="B145">
        <v>2.1</v>
      </c>
      <c r="C145">
        <v>1.2569900000000001</v>
      </c>
      <c r="D145">
        <v>-0.28011000000000003</v>
      </c>
      <c r="E145">
        <v>8.7980000000000003E-2</v>
      </c>
      <c r="F145">
        <v>1.7234799999999999</v>
      </c>
      <c r="G145">
        <v>1.7754000000000001</v>
      </c>
      <c r="H145" s="23"/>
      <c r="I145" s="17">
        <f t="shared" si="14"/>
        <v>21.653543307086611</v>
      </c>
      <c r="J145" s="16">
        <f t="shared" si="15"/>
        <v>-20.853543307086611</v>
      </c>
      <c r="K145" s="10">
        <v>100</v>
      </c>
      <c r="L145" s="16">
        <v>2112.040682414698</v>
      </c>
      <c r="M145" s="16">
        <v>771.09580052493482</v>
      </c>
      <c r="N145" s="16">
        <v>9.3832020997375309</v>
      </c>
      <c r="O145" s="16">
        <v>2.831732580037662</v>
      </c>
      <c r="P145" s="16">
        <v>3.1172314927374472</v>
      </c>
      <c r="Q145" s="16">
        <v>7.5618578972635422E-2</v>
      </c>
      <c r="R145" s="16">
        <v>2.4258249394955822</v>
      </c>
      <c r="S145" s="16">
        <v>19.826313381929527</v>
      </c>
      <c r="T145" s="22" t="s">
        <v>33</v>
      </c>
      <c r="U145" s="10">
        <v>3</v>
      </c>
      <c r="V145" s="22" t="s">
        <v>33</v>
      </c>
      <c r="W145" s="10">
        <v>3</v>
      </c>
      <c r="X145" s="22" t="s">
        <v>33</v>
      </c>
      <c r="Y145" s="10">
        <v>3</v>
      </c>
      <c r="Z145" s="22" t="s">
        <v>33</v>
      </c>
      <c r="AA145" s="15">
        <v>3</v>
      </c>
      <c r="AB145" s="11">
        <v>79.466598392405686</v>
      </c>
      <c r="AC145" s="10">
        <v>18.613995672371772</v>
      </c>
      <c r="AD145" s="21">
        <v>1.9194059352225452</v>
      </c>
      <c r="AE145" s="12">
        <v>283.17325800376619</v>
      </c>
      <c r="AF145" s="10">
        <v>239.35933263330784</v>
      </c>
      <c r="AG145" s="10">
        <v>155.86157463687238</v>
      </c>
      <c r="AH145" s="10">
        <v>214.82971780509251</v>
      </c>
      <c r="AI145" s="10">
        <v>4.122309008035578</v>
      </c>
      <c r="AJ145" s="10"/>
      <c r="AK145" s="10"/>
      <c r="AL145" s="10"/>
      <c r="AM145" s="10"/>
      <c r="AN145" s="10">
        <v>2.831732580037662</v>
      </c>
      <c r="AO145" s="10">
        <v>1.0588921194260421</v>
      </c>
      <c r="AP145" s="10">
        <v>1</v>
      </c>
      <c r="AQ145" s="10">
        <v>111.47500000000001</v>
      </c>
      <c r="AR145" s="10"/>
      <c r="AS145" s="10"/>
      <c r="AT145" s="10">
        <v>1.3893731983253284</v>
      </c>
      <c r="AU145" s="10">
        <v>1</v>
      </c>
      <c r="AV145" s="16"/>
      <c r="AW145" s="21">
        <v>35.903899894996172</v>
      </c>
      <c r="AX145" s="1" t="s">
        <v>120</v>
      </c>
      <c r="AY145" s="25">
        <v>20.8535433070866</v>
      </c>
      <c r="AZ145" s="19">
        <v>100</v>
      </c>
      <c r="BA145" s="19">
        <v>0</v>
      </c>
      <c r="BB145" s="19">
        <v>0</v>
      </c>
      <c r="BC145" s="19">
        <v>100</v>
      </c>
      <c r="BD145" s="19">
        <v>0</v>
      </c>
      <c r="BE145" s="19">
        <v>0</v>
      </c>
      <c r="BF145" s="26">
        <v>79.466598392405686</v>
      </c>
      <c r="BG145" s="26">
        <v>18.613995672371772</v>
      </c>
      <c r="BH145" s="26">
        <v>1.9194059352225452</v>
      </c>
      <c r="BI145" s="23"/>
      <c r="BJ145" s="27">
        <f t="shared" ca="1" si="16"/>
        <v>1</v>
      </c>
      <c r="BK145" s="26">
        <f t="shared" ca="1" si="17"/>
        <v>5.3461869462313185</v>
      </c>
      <c r="BL145" s="25">
        <f t="shared" si="18"/>
        <v>3.6686478683419463</v>
      </c>
      <c r="BM145" s="25">
        <f t="shared" ca="1" si="20"/>
        <v>3.2715109196350953</v>
      </c>
      <c r="BN145" s="24">
        <f t="shared" si="19"/>
        <v>3.4036446785635492</v>
      </c>
      <c r="BO145" s="23"/>
      <c r="BP145" s="2"/>
    </row>
    <row r="146" spans="1:68" x14ac:dyDescent="0.2">
      <c r="A146">
        <v>6.65</v>
      </c>
      <c r="B146">
        <v>0.4</v>
      </c>
      <c r="C146">
        <v>1.25667</v>
      </c>
      <c r="D146">
        <v>-0.28060000000000002</v>
      </c>
      <c r="E146">
        <v>9.1209999999999999E-2</v>
      </c>
      <c r="F146">
        <v>1.7291799999999999</v>
      </c>
      <c r="G146">
        <v>1.7809999999999999</v>
      </c>
      <c r="H146" s="23"/>
      <c r="I146" s="17">
        <f t="shared" si="14"/>
        <v>21.817585301837269</v>
      </c>
      <c r="J146" s="16">
        <f t="shared" si="15"/>
        <v>-21.017585301837268</v>
      </c>
      <c r="K146" s="10">
        <v>100</v>
      </c>
      <c r="L146" s="16">
        <v>2128.444881889764</v>
      </c>
      <c r="M146" s="16">
        <v>777.26377952755956</v>
      </c>
      <c r="N146" s="16">
        <v>9.4542869641294836</v>
      </c>
      <c r="O146" s="16">
        <v>2.7443502824858461</v>
      </c>
      <c r="P146" s="16">
        <v>3.0441263509066454</v>
      </c>
      <c r="Q146" s="16">
        <v>7.254872779644729E-2</v>
      </c>
      <c r="R146" s="16">
        <v>2.3832364177275291</v>
      </c>
      <c r="S146" s="16">
        <v>20.817782529222171</v>
      </c>
      <c r="T146" s="22" t="s">
        <v>33</v>
      </c>
      <c r="U146" s="10">
        <v>3</v>
      </c>
      <c r="V146" s="22" t="s">
        <v>33</v>
      </c>
      <c r="W146" s="10">
        <v>3</v>
      </c>
      <c r="X146" s="22" t="s">
        <v>33</v>
      </c>
      <c r="Y146" s="10">
        <v>3</v>
      </c>
      <c r="Z146" s="22" t="s">
        <v>33</v>
      </c>
      <c r="AA146" s="15">
        <v>3</v>
      </c>
      <c r="AB146" s="11">
        <v>79.633274380654441</v>
      </c>
      <c r="AC146" s="10">
        <v>18.45869553286991</v>
      </c>
      <c r="AD146" s="21">
        <v>1.9080300864756496</v>
      </c>
      <c r="AE146" s="12">
        <v>274.43502824858462</v>
      </c>
      <c r="AF146" s="10">
        <v>229.79377480173903</v>
      </c>
      <c r="AG146" s="10">
        <v>152.20631754533227</v>
      </c>
      <c r="AH146" s="10">
        <v>233.7633373390496</v>
      </c>
      <c r="AI146" s="10">
        <v>4.1959748204650342</v>
      </c>
      <c r="AJ146" s="10"/>
      <c r="AK146" s="10"/>
      <c r="AL146" s="10"/>
      <c r="AM146" s="10"/>
      <c r="AN146" s="10">
        <v>2.7443502824858461</v>
      </c>
      <c r="AO146" s="10">
        <v>1.0435432588624376</v>
      </c>
      <c r="AP146" s="10">
        <v>1</v>
      </c>
      <c r="AQ146" s="10">
        <v>111.47500000000001</v>
      </c>
      <c r="AR146" s="10"/>
      <c r="AS146" s="10"/>
      <c r="AT146" s="10">
        <v>1.3198951339520661</v>
      </c>
      <c r="AU146" s="10">
        <v>1</v>
      </c>
      <c r="AV146" s="16"/>
      <c r="AW146" s="21">
        <v>34.469066220260856</v>
      </c>
      <c r="AX146" s="1" t="s">
        <v>120</v>
      </c>
      <c r="AY146" s="25">
        <v>21.0175853018373</v>
      </c>
      <c r="AZ146" s="19">
        <v>100</v>
      </c>
      <c r="BA146" s="19">
        <v>0</v>
      </c>
      <c r="BB146" s="19">
        <v>0</v>
      </c>
      <c r="BC146" s="19">
        <v>100</v>
      </c>
      <c r="BD146" s="19">
        <v>0</v>
      </c>
      <c r="BE146" s="19">
        <v>0</v>
      </c>
      <c r="BF146" s="26">
        <v>79.633274380654441</v>
      </c>
      <c r="BG146" s="26">
        <v>18.45869553286991</v>
      </c>
      <c r="BH146" s="26">
        <v>1.9080300864756496</v>
      </c>
      <c r="BI146" s="23"/>
      <c r="BJ146" s="27">
        <f t="shared" ca="1" si="16"/>
        <v>1</v>
      </c>
      <c r="BK146" s="26">
        <f t="shared" ca="1" si="17"/>
        <v>5.0945482398914788</v>
      </c>
      <c r="BL146" s="25">
        <f t="shared" si="18"/>
        <v>3.6642549889124862</v>
      </c>
      <c r="BM146" s="25">
        <f t="shared" ca="1" si="20"/>
        <v>3.2887976471535283</v>
      </c>
      <c r="BN146" s="24">
        <f t="shared" si="19"/>
        <v>3.4091263156585034</v>
      </c>
      <c r="BO146" s="23"/>
      <c r="BP146" s="2"/>
    </row>
    <row r="147" spans="1:68" x14ac:dyDescent="0.2">
      <c r="A147">
        <v>6.7</v>
      </c>
      <c r="B147">
        <v>2.1</v>
      </c>
      <c r="C147">
        <v>1.2567900000000001</v>
      </c>
      <c r="D147">
        <v>-0.28177999999999997</v>
      </c>
      <c r="E147">
        <v>9.1579999999999995E-2</v>
      </c>
      <c r="F147">
        <v>1.7232799999999999</v>
      </c>
      <c r="G147">
        <v>1.77735</v>
      </c>
      <c r="H147" s="23"/>
      <c r="I147" s="17">
        <f t="shared" si="14"/>
        <v>21.981627296587927</v>
      </c>
      <c r="J147" s="16">
        <f t="shared" si="15"/>
        <v>-21.181627296587926</v>
      </c>
      <c r="K147" s="10">
        <v>100</v>
      </c>
      <c r="L147" s="16">
        <v>2144.84908136483</v>
      </c>
      <c r="M147" s="16">
        <v>783.43175853018431</v>
      </c>
      <c r="N147" s="16">
        <v>9.5253718285214362</v>
      </c>
      <c r="O147" s="16">
        <v>2.7771186440677997</v>
      </c>
      <c r="P147" s="16">
        <v>3.0785301761470434</v>
      </c>
      <c r="Q147" s="16">
        <v>6.5156024963994363E-2</v>
      </c>
      <c r="R147" s="16">
        <v>2.1164653661293928</v>
      </c>
      <c r="S147" s="16">
        <v>20.931356394391919</v>
      </c>
      <c r="T147" s="22" t="s">
        <v>33</v>
      </c>
      <c r="U147" s="10">
        <v>3</v>
      </c>
      <c r="V147" s="22" t="s">
        <v>33</v>
      </c>
      <c r="W147" s="10">
        <v>3</v>
      </c>
      <c r="X147" s="22" t="s">
        <v>33</v>
      </c>
      <c r="Y147" s="10">
        <v>3</v>
      </c>
      <c r="Z147" s="22" t="s">
        <v>33</v>
      </c>
      <c r="AA147" s="15">
        <v>3</v>
      </c>
      <c r="AB147" s="11">
        <v>73.326012986809616</v>
      </c>
      <c r="AC147" s="10">
        <v>24.376104538857859</v>
      </c>
      <c r="AD147" s="21">
        <v>2.2978824743325283</v>
      </c>
      <c r="AE147" s="12">
        <v>277.71186440677997</v>
      </c>
      <c r="AF147" s="10">
        <v>232.87633074325257</v>
      </c>
      <c r="AG147" s="10">
        <v>153.92650880735215</v>
      </c>
      <c r="AH147" s="10">
        <v>234.63739678362134</v>
      </c>
      <c r="AI147" s="10">
        <v>4.7248587952507215</v>
      </c>
      <c r="AJ147" s="10"/>
      <c r="AK147" s="10"/>
      <c r="AL147" s="10"/>
      <c r="AM147" s="10"/>
      <c r="AN147" s="10">
        <v>2.7771186440677997</v>
      </c>
      <c r="AO147" s="10">
        <v>1.0369911305628006</v>
      </c>
      <c r="AP147" s="10">
        <v>1</v>
      </c>
      <c r="AQ147" s="10">
        <v>111.47500000000001</v>
      </c>
      <c r="AR147" s="10"/>
      <c r="AS147" s="10"/>
      <c r="AT147" s="10">
        <v>1.3272831566632881</v>
      </c>
      <c r="AU147" s="10">
        <v>1</v>
      </c>
      <c r="AV147" s="16"/>
      <c r="AW147" s="21">
        <v>34.931449611487885</v>
      </c>
      <c r="AX147" s="1" t="s">
        <v>120</v>
      </c>
      <c r="AY147" s="25">
        <v>21.181627296587902</v>
      </c>
      <c r="AZ147" s="19">
        <v>100</v>
      </c>
      <c r="BA147" s="19">
        <v>0</v>
      </c>
      <c r="BB147" s="19">
        <v>0</v>
      </c>
      <c r="BC147" s="19">
        <v>100</v>
      </c>
      <c r="BD147" s="19">
        <v>0</v>
      </c>
      <c r="BE147" s="19">
        <v>0</v>
      </c>
      <c r="BF147" s="26">
        <v>73.326012986809616</v>
      </c>
      <c r="BG147" s="26">
        <v>24.376104538857859</v>
      </c>
      <c r="BH147" s="26">
        <v>2.2978824743325283</v>
      </c>
      <c r="BI147" s="23"/>
      <c r="BJ147" s="27">
        <f t="shared" ca="1" si="16"/>
        <v>1</v>
      </c>
      <c r="BK147" s="26">
        <f t="shared" ca="1" si="17"/>
        <v>5.1213283444835902</v>
      </c>
      <c r="BL147" s="25">
        <f t="shared" si="18"/>
        <v>3.2478860440917794</v>
      </c>
      <c r="BM147" s="25">
        <f t="shared" ca="1" si="20"/>
        <v>3.2587496968716474</v>
      </c>
      <c r="BN147" s="24">
        <f t="shared" si="19"/>
        <v>3.3809373040951853</v>
      </c>
      <c r="BO147" s="23"/>
      <c r="BP147" s="2"/>
    </row>
    <row r="148" spans="1:68" x14ac:dyDescent="0.2">
      <c r="A148">
        <v>6.75</v>
      </c>
      <c r="B148">
        <v>2.1</v>
      </c>
      <c r="C148">
        <v>1.2565599999999999</v>
      </c>
      <c r="D148">
        <v>-0.28089999999999998</v>
      </c>
      <c r="E148">
        <v>9.1300000000000006E-2</v>
      </c>
      <c r="F148">
        <v>1.7245999999999999</v>
      </c>
      <c r="G148">
        <v>1.77955</v>
      </c>
      <c r="H148" s="23"/>
      <c r="I148" s="17">
        <f t="shared" si="14"/>
        <v>22.145669291338582</v>
      </c>
      <c r="J148" s="16">
        <f t="shared" si="15"/>
        <v>-21.345669291338581</v>
      </c>
      <c r="K148" s="10">
        <v>100</v>
      </c>
      <c r="L148" s="16">
        <v>2161.2532808398955</v>
      </c>
      <c r="M148" s="16">
        <v>789.59973753280894</v>
      </c>
      <c r="N148" s="16">
        <v>9.5964566929133852</v>
      </c>
      <c r="O148" s="16">
        <v>2.714312617702404</v>
      </c>
      <c r="P148" s="16">
        <v>3.0144865016076898</v>
      </c>
      <c r="Q148" s="16">
        <v>7.0669227076332275E-2</v>
      </c>
      <c r="R148" s="16">
        <v>2.3443205679853891</v>
      </c>
      <c r="S148" s="16">
        <v>20.845408604533734</v>
      </c>
      <c r="T148" s="22" t="s">
        <v>33</v>
      </c>
      <c r="U148" s="10">
        <v>3</v>
      </c>
      <c r="V148" s="22" t="s">
        <v>33</v>
      </c>
      <c r="W148" s="10">
        <v>3</v>
      </c>
      <c r="X148" s="22" t="s">
        <v>33</v>
      </c>
      <c r="Y148" s="10">
        <v>3</v>
      </c>
      <c r="Z148" s="22" t="s">
        <v>124</v>
      </c>
      <c r="AA148" s="15">
        <v>2</v>
      </c>
      <c r="AB148" s="11">
        <v>79.075093668705108</v>
      </c>
      <c r="AC148" s="10">
        <v>18.979092183998844</v>
      </c>
      <c r="AD148" s="21">
        <v>1.9458141472960417</v>
      </c>
      <c r="AE148" s="12">
        <v>271.43126177024044</v>
      </c>
      <c r="AF148" s="10">
        <v>224.37682788714829</v>
      </c>
      <c r="AG148" s="10">
        <v>150.72432508038449</v>
      </c>
      <c r="AH148" s="10">
        <v>231.40701075333288</v>
      </c>
      <c r="AI148" s="10">
        <v>4.2656282321464172</v>
      </c>
      <c r="AJ148" s="10"/>
      <c r="AK148" s="10"/>
      <c r="AL148" s="10"/>
      <c r="AM148" s="10"/>
      <c r="AN148" s="10">
        <v>2.714312617702404</v>
      </c>
      <c r="AO148" s="10">
        <v>1.0409191393938964</v>
      </c>
      <c r="AP148" s="10">
        <v>1</v>
      </c>
      <c r="AQ148" s="10">
        <v>111.47500000000001</v>
      </c>
      <c r="AR148" s="10"/>
      <c r="AS148" s="10"/>
      <c r="AT148" s="10">
        <v>1.2658597779694085</v>
      </c>
      <c r="AU148" s="10">
        <v>1</v>
      </c>
      <c r="AV148" s="16"/>
      <c r="AW148" s="21">
        <v>33.656524183072243</v>
      </c>
      <c r="AX148" s="1" t="s">
        <v>120</v>
      </c>
      <c r="AY148" s="25">
        <v>21.345669291338599</v>
      </c>
      <c r="AZ148" s="19">
        <v>100</v>
      </c>
      <c r="BA148" s="19">
        <v>0</v>
      </c>
      <c r="BB148" s="19">
        <v>0</v>
      </c>
      <c r="BC148" s="19">
        <v>100</v>
      </c>
      <c r="BD148" s="19">
        <v>0</v>
      </c>
      <c r="BE148" s="19">
        <v>0</v>
      </c>
      <c r="BF148" s="26">
        <v>79.075093668705108</v>
      </c>
      <c r="BG148" s="26">
        <v>18.979092183998844</v>
      </c>
      <c r="BH148" s="26">
        <v>1.9458141472960417</v>
      </c>
      <c r="BI148" s="23"/>
      <c r="BJ148" s="27">
        <f t="shared" ca="1" si="16"/>
        <v>1</v>
      </c>
      <c r="BK148" s="26">
        <f t="shared" ca="1" si="17"/>
        <v>4.8983295441062307</v>
      </c>
      <c r="BL148" s="25">
        <f t="shared" si="18"/>
        <v>3.6543096268065933</v>
      </c>
      <c r="BM148" s="25">
        <f t="shared" ca="1" si="20"/>
        <v>3.3025032946692869</v>
      </c>
      <c r="BN148" s="24">
        <f t="shared" si="19"/>
        <v>3.40954075402201</v>
      </c>
      <c r="BO148" s="23"/>
      <c r="BP148" s="2"/>
    </row>
    <row r="149" spans="1:68" x14ac:dyDescent="0.2">
      <c r="A149">
        <v>6.8</v>
      </c>
      <c r="B149">
        <v>2.1</v>
      </c>
      <c r="C149">
        <v>1.2566200000000001</v>
      </c>
      <c r="D149">
        <v>-0.27999000000000002</v>
      </c>
      <c r="E149">
        <v>9.3060000000000004E-2</v>
      </c>
      <c r="F149">
        <v>1.7244999999999999</v>
      </c>
      <c r="G149">
        <v>1.7743500000000001</v>
      </c>
      <c r="H149" s="23"/>
      <c r="I149" s="17">
        <f t="shared" si="14"/>
        <v>22.309711286089236</v>
      </c>
      <c r="J149" s="16">
        <f t="shared" si="15"/>
        <v>-21.509711286089235</v>
      </c>
      <c r="K149" s="10">
        <v>100</v>
      </c>
      <c r="L149" s="16">
        <v>2177.657480314961</v>
      </c>
      <c r="M149" s="16">
        <v>795.76771653543358</v>
      </c>
      <c r="N149" s="16">
        <v>9.6675415573053343</v>
      </c>
      <c r="O149" s="16">
        <v>2.730696798493411</v>
      </c>
      <c r="P149" s="16">
        <v>3.038650185206432</v>
      </c>
      <c r="Q149" s="16">
        <v>7.6370379260681562E-2</v>
      </c>
      <c r="R149" s="16">
        <v>2.5132994785805955</v>
      </c>
      <c r="S149" s="16">
        <v>21.385651855070911</v>
      </c>
      <c r="T149" s="22" t="s">
        <v>33</v>
      </c>
      <c r="U149" s="10">
        <v>3</v>
      </c>
      <c r="V149" s="22" t="s">
        <v>33</v>
      </c>
      <c r="W149" s="10">
        <v>3</v>
      </c>
      <c r="X149" s="22" t="s">
        <v>33</v>
      </c>
      <c r="Y149" s="10">
        <v>3</v>
      </c>
      <c r="Z149" s="22" t="s">
        <v>124</v>
      </c>
      <c r="AA149" s="15">
        <v>2</v>
      </c>
      <c r="AB149" s="11">
        <v>82.830810292975059</v>
      </c>
      <c r="AC149" s="10">
        <v>15.49724698330111</v>
      </c>
      <c r="AD149" s="21">
        <v>1.6719427237238342</v>
      </c>
      <c r="AE149" s="12">
        <v>273.06967984934107</v>
      </c>
      <c r="AF149" s="10">
        <v>226.25466128258472</v>
      </c>
      <c r="AG149" s="10">
        <v>151.93250926032161</v>
      </c>
      <c r="AH149" s="10">
        <v>241.05826898260614</v>
      </c>
      <c r="AI149" s="10">
        <v>3.9788334359769868</v>
      </c>
      <c r="AJ149" s="10"/>
      <c r="AK149" s="10"/>
      <c r="AL149" s="10"/>
      <c r="AM149" s="10"/>
      <c r="AN149" s="10">
        <v>2.730696798493411</v>
      </c>
      <c r="AO149" s="10">
        <v>1.0595475468319644</v>
      </c>
      <c r="AP149" s="10">
        <v>1</v>
      </c>
      <c r="AQ149" s="10">
        <v>111.47500000000001</v>
      </c>
      <c r="AR149" s="10"/>
      <c r="AS149" s="10"/>
      <c r="AT149" s="10">
        <v>1.2664597774196733</v>
      </c>
      <c r="AU149" s="10">
        <v>1</v>
      </c>
      <c r="AV149" s="16"/>
      <c r="AW149" s="21">
        <v>33.938199192387707</v>
      </c>
      <c r="AX149" s="1" t="s">
        <v>120</v>
      </c>
      <c r="AY149" s="25">
        <v>21.5097112860892</v>
      </c>
      <c r="AZ149" s="19">
        <v>100</v>
      </c>
      <c r="BA149" s="19">
        <v>0</v>
      </c>
      <c r="BB149" s="19">
        <v>0</v>
      </c>
      <c r="BC149" s="19">
        <v>100</v>
      </c>
      <c r="BD149" s="19">
        <v>0</v>
      </c>
      <c r="BE149" s="19">
        <v>0</v>
      </c>
      <c r="BF149" s="26">
        <v>82.830810292975059</v>
      </c>
      <c r="BG149" s="26">
        <v>15.49724698330111</v>
      </c>
      <c r="BH149" s="26">
        <v>1.6719427237238342</v>
      </c>
      <c r="BI149" s="23"/>
      <c r="BJ149" s="27">
        <f t="shared" ca="1" si="16"/>
        <v>1</v>
      </c>
      <c r="BK149" s="26">
        <f t="shared" ca="1" si="17"/>
        <v>4.9004788822998968</v>
      </c>
      <c r="BL149" s="25">
        <f t="shared" si="18"/>
        <v>3.9167883528311602</v>
      </c>
      <c r="BM149" s="25">
        <f t="shared" ca="1" si="20"/>
        <v>3.3187029754004169</v>
      </c>
      <c r="BN149" s="24">
        <f t="shared" si="19"/>
        <v>3.4206873212741677</v>
      </c>
      <c r="BO149" s="23"/>
      <c r="BP149" s="2"/>
    </row>
    <row r="150" spans="1:68" x14ac:dyDescent="0.2">
      <c r="A150">
        <v>6.85</v>
      </c>
      <c r="B150">
        <v>2.1</v>
      </c>
      <c r="C150">
        <v>1.25644</v>
      </c>
      <c r="D150">
        <v>-0.27955999999999998</v>
      </c>
      <c r="E150">
        <v>9.4329999999999997E-2</v>
      </c>
      <c r="F150">
        <v>1.7224999999999999</v>
      </c>
      <c r="G150">
        <v>1.774</v>
      </c>
      <c r="H150" s="23"/>
      <c r="I150" s="17">
        <f t="shared" si="14"/>
        <v>22.473753280839894</v>
      </c>
      <c r="J150" s="16">
        <f t="shared" si="15"/>
        <v>-21.673753280839893</v>
      </c>
      <c r="K150" s="10">
        <v>100</v>
      </c>
      <c r="L150" s="16">
        <v>2194.061679790027</v>
      </c>
      <c r="M150" s="16">
        <v>801.93569553805833</v>
      </c>
      <c r="N150" s="16">
        <v>9.7386264216972869</v>
      </c>
      <c r="O150" s="16">
        <v>2.6815442561205107</v>
      </c>
      <c r="P150" s="16">
        <v>2.9951112613368407</v>
      </c>
      <c r="Q150" s="16">
        <v>7.9064330292846971E-2</v>
      </c>
      <c r="R150" s="16">
        <v>2.6397794069779339</v>
      </c>
      <c r="S150" s="16">
        <v>21.775486473356253</v>
      </c>
      <c r="T150" s="22" t="s">
        <v>33</v>
      </c>
      <c r="U150" s="10">
        <v>3</v>
      </c>
      <c r="V150" s="22" t="s">
        <v>33</v>
      </c>
      <c r="W150" s="10">
        <v>3</v>
      </c>
      <c r="X150" s="22" t="s">
        <v>33</v>
      </c>
      <c r="Y150" s="10">
        <v>3</v>
      </c>
      <c r="Z150" s="22" t="s">
        <v>124</v>
      </c>
      <c r="AA150" s="15">
        <v>2</v>
      </c>
      <c r="AB150" s="11">
        <v>86.276712990850029</v>
      </c>
      <c r="AC150" s="10">
        <v>12.352300684749267</v>
      </c>
      <c r="AD150" s="21">
        <v>1.370986324400703</v>
      </c>
      <c r="AE150" s="12">
        <v>268.15442561205111</v>
      </c>
      <c r="AF150" s="10">
        <v>220.16748203468774</v>
      </c>
      <c r="AG150" s="10">
        <v>149.75556306684203</v>
      </c>
      <c r="AH150" s="10">
        <v>247.61540677698446</v>
      </c>
      <c r="AI150" s="10">
        <v>3.7881953217629563</v>
      </c>
      <c r="AJ150" s="10"/>
      <c r="AK150" s="10"/>
      <c r="AL150" s="10"/>
      <c r="AM150" s="10"/>
      <c r="AN150" s="10">
        <v>2.6815442561205107</v>
      </c>
      <c r="AO150" s="10">
        <v>1.0608738399377109</v>
      </c>
      <c r="AP150" s="10">
        <v>1</v>
      </c>
      <c r="AQ150" s="10">
        <v>111.47500000000001</v>
      </c>
      <c r="AR150" s="10"/>
      <c r="AS150" s="10"/>
      <c r="AT150" s="10">
        <v>1.2206417824415992</v>
      </c>
      <c r="AU150" s="10">
        <v>1</v>
      </c>
      <c r="AV150" s="16"/>
      <c r="AW150" s="21">
        <v>33.025122305203162</v>
      </c>
      <c r="AX150" s="1" t="s">
        <v>120</v>
      </c>
      <c r="AY150" s="25">
        <v>21.6737532808399</v>
      </c>
      <c r="AZ150" s="19">
        <v>100</v>
      </c>
      <c r="BA150" s="19">
        <v>0</v>
      </c>
      <c r="BB150" s="19">
        <v>0</v>
      </c>
      <c r="BC150" s="19">
        <v>100</v>
      </c>
      <c r="BD150" s="19">
        <v>0</v>
      </c>
      <c r="BE150" s="19">
        <v>0</v>
      </c>
      <c r="BF150" s="26">
        <v>86.276712990850029</v>
      </c>
      <c r="BG150" s="26">
        <v>12.352300684749267</v>
      </c>
      <c r="BH150" s="26">
        <v>1.370986324400703</v>
      </c>
      <c r="BI150" s="23"/>
      <c r="BJ150" s="27">
        <f t="shared" ca="1" si="16"/>
        <v>1</v>
      </c>
      <c r="BK150" s="26">
        <f t="shared" ca="1" si="17"/>
        <v>4.7337471869694276</v>
      </c>
      <c r="BL150" s="25">
        <f t="shared" si="18"/>
        <v>4.1654889539816136</v>
      </c>
      <c r="BM150" s="25">
        <f t="shared" ca="1" si="20"/>
        <v>3.3459303191553431</v>
      </c>
      <c r="BN150" s="24">
        <f t="shared" si="19"/>
        <v>3.4363437951842468</v>
      </c>
      <c r="BO150" s="23"/>
      <c r="BP150" s="2"/>
    </row>
    <row r="151" spans="1:68" x14ac:dyDescent="0.2">
      <c r="A151">
        <v>6.9</v>
      </c>
      <c r="B151">
        <v>2.1</v>
      </c>
      <c r="C151">
        <v>1.2563200000000001</v>
      </c>
      <c r="D151">
        <v>-0.27953</v>
      </c>
      <c r="E151">
        <v>9.5210000000000003E-2</v>
      </c>
      <c r="F151">
        <v>1.72688</v>
      </c>
      <c r="G151">
        <v>1.7777499999999999</v>
      </c>
      <c r="H151" s="23"/>
      <c r="I151" s="17">
        <f t="shared" si="14"/>
        <v>22.637795275590552</v>
      </c>
      <c r="J151" s="16">
        <f t="shared" si="15"/>
        <v>-21.837795275590551</v>
      </c>
      <c r="K151" s="10">
        <v>100</v>
      </c>
      <c r="L151" s="16">
        <v>2210.465879265093</v>
      </c>
      <c r="M151" s="16">
        <v>808.10367454068307</v>
      </c>
      <c r="N151" s="16">
        <v>9.8097112860892395</v>
      </c>
      <c r="O151" s="16">
        <v>2.6487758945386175</v>
      </c>
      <c r="P151" s="16">
        <v>2.9662326511588151</v>
      </c>
      <c r="Q151" s="16">
        <v>7.9252280364858332E-2</v>
      </c>
      <c r="R151" s="16">
        <v>2.6718160604798458</v>
      </c>
      <c r="S151" s="16">
        <v>22.045608098624836</v>
      </c>
      <c r="T151" s="22" t="s">
        <v>33</v>
      </c>
      <c r="U151" s="10">
        <v>3</v>
      </c>
      <c r="V151" s="22" t="s">
        <v>33</v>
      </c>
      <c r="W151" s="10">
        <v>3</v>
      </c>
      <c r="X151" s="22" t="s">
        <v>33</v>
      </c>
      <c r="Y151" s="10">
        <v>3</v>
      </c>
      <c r="Z151" s="22" t="s">
        <v>124</v>
      </c>
      <c r="AA151" s="15">
        <v>2</v>
      </c>
      <c r="AB151" s="11">
        <v>87.417553578218389</v>
      </c>
      <c r="AC151" s="10">
        <v>11.323594781823829</v>
      </c>
      <c r="AD151" s="21">
        <v>1.2588516399577829</v>
      </c>
      <c r="AE151" s="12">
        <v>264.87758945386179</v>
      </c>
      <c r="AF151" s="10">
        <v>215.80504557403378</v>
      </c>
      <c r="AG151" s="10">
        <v>148.31163255794075</v>
      </c>
      <c r="AH151" s="10">
        <v>251.70987728644656</v>
      </c>
      <c r="AI151" s="10">
        <v>3.7427726211826298</v>
      </c>
      <c r="AJ151" s="10"/>
      <c r="AK151" s="10"/>
      <c r="AL151" s="10"/>
      <c r="AM151" s="10"/>
      <c r="AN151" s="10">
        <v>2.6487758945386175</v>
      </c>
      <c r="AO151" s="10">
        <v>1.0597556175114877</v>
      </c>
      <c r="AP151" s="10">
        <v>1</v>
      </c>
      <c r="AQ151" s="10">
        <v>111.47500000000001</v>
      </c>
      <c r="AR151" s="10"/>
      <c r="AS151" s="10"/>
      <c r="AT151" s="10">
        <v>1.1855589643824489</v>
      </c>
      <c r="AU151" s="10">
        <v>1</v>
      </c>
      <c r="AV151" s="16"/>
      <c r="AW151" s="21">
        <v>32.370756836105066</v>
      </c>
      <c r="AX151" s="1" t="s">
        <v>120</v>
      </c>
      <c r="AY151" s="25">
        <v>21.837795275590601</v>
      </c>
      <c r="AZ151" s="19">
        <v>100</v>
      </c>
      <c r="BA151" s="19">
        <v>0</v>
      </c>
      <c r="BB151" s="19">
        <v>0</v>
      </c>
      <c r="BC151" s="19">
        <v>100</v>
      </c>
      <c r="BD151" s="19">
        <v>0</v>
      </c>
      <c r="BE151" s="19">
        <v>0</v>
      </c>
      <c r="BF151" s="26">
        <v>87.417553578218389</v>
      </c>
      <c r="BG151" s="26">
        <v>11.323594781823829</v>
      </c>
      <c r="BH151" s="26">
        <v>1.2588516399577829</v>
      </c>
      <c r="BI151" s="23"/>
      <c r="BJ151" s="27">
        <f t="shared" ca="1" si="16"/>
        <v>1</v>
      </c>
      <c r="BK151" s="26">
        <f t="shared" ca="1" si="17"/>
        <v>4.605843953336902</v>
      </c>
      <c r="BL151" s="25">
        <f t="shared" si="18"/>
        <v>4.2585863863386022</v>
      </c>
      <c r="BM151" s="25">
        <f t="shared" ca="1" si="20"/>
        <v>3.361145025408864</v>
      </c>
      <c r="BN151" s="24">
        <f t="shared" si="19"/>
        <v>3.4425440299547931</v>
      </c>
      <c r="BO151" s="23"/>
      <c r="BP151" s="2"/>
    </row>
    <row r="152" spans="1:68" x14ac:dyDescent="0.2">
      <c r="A152">
        <v>6.95</v>
      </c>
      <c r="B152">
        <v>2.2000000000000002</v>
      </c>
      <c r="C152">
        <v>1.25743</v>
      </c>
      <c r="D152">
        <v>-0.27983000000000002</v>
      </c>
      <c r="E152">
        <v>9.3640000000000001E-2</v>
      </c>
      <c r="F152">
        <v>1.72678</v>
      </c>
      <c r="G152">
        <v>1.7827299999999999</v>
      </c>
      <c r="H152" s="23"/>
      <c r="I152" s="17">
        <f t="shared" si="14"/>
        <v>22.801837270341206</v>
      </c>
      <c r="J152" s="16">
        <f t="shared" si="15"/>
        <v>-22.001837270341206</v>
      </c>
      <c r="K152" s="10">
        <v>100</v>
      </c>
      <c r="L152" s="16">
        <v>2226.8700787401585</v>
      </c>
      <c r="M152" s="16">
        <v>814.27165354330771</v>
      </c>
      <c r="N152" s="16">
        <v>9.8807961504811885</v>
      </c>
      <c r="O152" s="16">
        <v>2.9518832391713707</v>
      </c>
      <c r="P152" s="16">
        <v>3.2624003256733047</v>
      </c>
      <c r="Q152" s="16">
        <v>7.737277964474297E-2</v>
      </c>
      <c r="R152" s="16">
        <v>2.3716519102778881</v>
      </c>
      <c r="S152" s="16">
        <v>21.563686562634295</v>
      </c>
      <c r="T152" s="22" t="s">
        <v>33</v>
      </c>
      <c r="U152" s="10">
        <v>3</v>
      </c>
      <c r="V152" s="22" t="s">
        <v>33</v>
      </c>
      <c r="W152" s="10">
        <v>3</v>
      </c>
      <c r="X152" s="22" t="s">
        <v>33</v>
      </c>
      <c r="Y152" s="10">
        <v>3</v>
      </c>
      <c r="Z152" s="22" t="s">
        <v>33</v>
      </c>
      <c r="AA152" s="15">
        <v>3</v>
      </c>
      <c r="AB152" s="11">
        <v>77.515686188576595</v>
      </c>
      <c r="AC152" s="10">
        <v>20.437247536468121</v>
      </c>
      <c r="AD152" s="21">
        <v>2.047066274955287</v>
      </c>
      <c r="AE152" s="12">
        <v>295.1883239171371</v>
      </c>
      <c r="AF152" s="10">
        <v>249.68334848896998</v>
      </c>
      <c r="AG152" s="10">
        <v>163.12001628366522</v>
      </c>
      <c r="AH152" s="10">
        <v>240.33374562143536</v>
      </c>
      <c r="AI152" s="10">
        <v>4.2164703667783581</v>
      </c>
      <c r="AJ152" s="10"/>
      <c r="AK152" s="10"/>
      <c r="AL152" s="10"/>
      <c r="AM152" s="10"/>
      <c r="AN152" s="10">
        <v>2.9518832391713707</v>
      </c>
      <c r="AO152" s="10">
        <v>1.108159028297651</v>
      </c>
      <c r="AP152" s="10">
        <v>1</v>
      </c>
      <c r="AQ152" s="10">
        <v>111.47500000000001</v>
      </c>
      <c r="AR152" s="10"/>
      <c r="AS152" s="10"/>
      <c r="AT152" s="10">
        <v>1.3705847133525844</v>
      </c>
      <c r="AU152" s="10">
        <v>1</v>
      </c>
      <c r="AV152" s="16"/>
      <c r="AW152" s="21">
        <v>37.452502273345495</v>
      </c>
      <c r="AX152" s="1" t="s">
        <v>120</v>
      </c>
      <c r="AY152" s="25">
        <v>22.001837270341198</v>
      </c>
      <c r="AZ152" s="19">
        <v>100</v>
      </c>
      <c r="BA152" s="19">
        <v>0</v>
      </c>
      <c r="BB152" s="19">
        <v>0</v>
      </c>
      <c r="BC152" s="19">
        <v>100</v>
      </c>
      <c r="BD152" s="19">
        <v>0</v>
      </c>
      <c r="BE152" s="19">
        <v>0</v>
      </c>
      <c r="BF152" s="26">
        <v>77.515686188576595</v>
      </c>
      <c r="BG152" s="26">
        <v>20.437247536468121</v>
      </c>
      <c r="BH152" s="26">
        <v>2.047066274955287</v>
      </c>
      <c r="BI152" s="23"/>
      <c r="BJ152" s="27">
        <f t="shared" ca="1" si="16"/>
        <v>1</v>
      </c>
      <c r="BK152" s="26">
        <f t="shared" ca="1" si="17"/>
        <v>5.2782514949451844</v>
      </c>
      <c r="BL152" s="25">
        <f t="shared" si="18"/>
        <v>3.6004667054368347</v>
      </c>
      <c r="BM152" s="25">
        <f t="shared" ca="1" si="20"/>
        <v>3.2717367478920876</v>
      </c>
      <c r="BN152" s="24">
        <f t="shared" si="19"/>
        <v>3.3815871406108098</v>
      </c>
      <c r="BO152" s="23"/>
      <c r="BP152" s="2"/>
    </row>
    <row r="153" spans="1:68" x14ac:dyDescent="0.2">
      <c r="A153">
        <v>7</v>
      </c>
      <c r="B153">
        <v>2.1</v>
      </c>
      <c r="C153">
        <v>1.2568999999999999</v>
      </c>
      <c r="D153">
        <v>-0.27883000000000002</v>
      </c>
      <c r="E153">
        <v>9.3009999999999995E-2</v>
      </c>
      <c r="F153">
        <v>1.7275499999999999</v>
      </c>
      <c r="G153">
        <v>1.7809999999999999</v>
      </c>
      <c r="H153" s="23"/>
      <c r="I153" s="17">
        <f t="shared" si="14"/>
        <v>22.965879265091861</v>
      </c>
      <c r="J153" s="16">
        <f t="shared" si="15"/>
        <v>-22.16587926509186</v>
      </c>
      <c r="K153" s="10">
        <v>100</v>
      </c>
      <c r="L153" s="16">
        <v>2243.2742782152241</v>
      </c>
      <c r="M153" s="16">
        <v>820.43963254593234</v>
      </c>
      <c r="N153" s="16">
        <v>9.9518810148731394</v>
      </c>
      <c r="O153" s="16">
        <v>2.8071563088511819</v>
      </c>
      <c r="P153" s="16">
        <v>3.1148886869617103</v>
      </c>
      <c r="Q153" s="16">
        <v>8.3637782045127049E-2</v>
      </c>
      <c r="R153" s="16">
        <v>2.685096979395051</v>
      </c>
      <c r="S153" s="16">
        <v>21.370304035453369</v>
      </c>
      <c r="T153" s="22" t="s">
        <v>33</v>
      </c>
      <c r="U153" s="10">
        <v>3</v>
      </c>
      <c r="V153" s="22" t="s">
        <v>33</v>
      </c>
      <c r="W153" s="10">
        <v>3</v>
      </c>
      <c r="X153" s="22" t="s">
        <v>33</v>
      </c>
      <c r="Y153" s="10">
        <v>3</v>
      </c>
      <c r="Z153" s="22" t="s">
        <v>124</v>
      </c>
      <c r="AA153" s="15">
        <v>2</v>
      </c>
      <c r="AB153" s="11">
        <v>85.901292415496073</v>
      </c>
      <c r="AC153" s="10">
        <v>12.692245009714014</v>
      </c>
      <c r="AD153" s="21">
        <v>1.4064625747899131</v>
      </c>
      <c r="AE153" s="12">
        <v>280.71563088511823</v>
      </c>
      <c r="AF153" s="10">
        <v>231.36408514201381</v>
      </c>
      <c r="AG153" s="10">
        <v>155.74443434808552</v>
      </c>
      <c r="AH153" s="10">
        <v>234.89327356622189</v>
      </c>
      <c r="AI153" s="10">
        <v>3.7242602694570039</v>
      </c>
      <c r="AJ153" s="10"/>
      <c r="AK153" s="10"/>
      <c r="AL153" s="10"/>
      <c r="AM153" s="10"/>
      <c r="AN153" s="10">
        <v>2.8071563088511819</v>
      </c>
      <c r="AO153" s="10">
        <v>1.0989221152799657</v>
      </c>
      <c r="AP153" s="10">
        <v>1</v>
      </c>
      <c r="AQ153" s="10">
        <v>111.47500000000001</v>
      </c>
      <c r="AR153" s="10"/>
      <c r="AS153" s="10"/>
      <c r="AT153" s="10">
        <v>1.2550838523671983</v>
      </c>
      <c r="AU153" s="10">
        <v>1</v>
      </c>
      <c r="AV153" s="16"/>
      <c r="AW153" s="21">
        <v>34.704612771302067</v>
      </c>
      <c r="AX153" s="1" t="s">
        <v>120</v>
      </c>
      <c r="AY153" s="25">
        <v>22.165879265091899</v>
      </c>
      <c r="AZ153" s="19">
        <v>100</v>
      </c>
      <c r="BA153" s="19">
        <v>0</v>
      </c>
      <c r="BB153" s="19">
        <v>0</v>
      </c>
      <c r="BC153" s="19">
        <v>100</v>
      </c>
      <c r="BD153" s="19">
        <v>0</v>
      </c>
      <c r="BE153" s="19">
        <v>0</v>
      </c>
      <c r="BF153" s="26">
        <v>85.901292415496073</v>
      </c>
      <c r="BG153" s="26">
        <v>12.692245009714014</v>
      </c>
      <c r="BH153" s="26">
        <v>1.4064625747899131</v>
      </c>
      <c r="BI153" s="23"/>
      <c r="BJ153" s="27">
        <f t="shared" ca="1" si="16"/>
        <v>1</v>
      </c>
      <c r="BK153" s="26">
        <f t="shared" ca="1" si="17"/>
        <v>4.8589840587509796</v>
      </c>
      <c r="BL153" s="25">
        <f t="shared" si="18"/>
        <v>4.1960475151854322</v>
      </c>
      <c r="BM153" s="25">
        <f t="shared" ca="1" si="20"/>
        <v>3.3382150660640644</v>
      </c>
      <c r="BN153" s="24">
        <f t="shared" si="19"/>
        <v>3.4249456167406267</v>
      </c>
      <c r="BO153" s="23"/>
      <c r="BP153" s="2"/>
    </row>
    <row r="154" spans="1:68" x14ac:dyDescent="0.2">
      <c r="A154">
        <v>7.05</v>
      </c>
      <c r="B154">
        <v>2.1</v>
      </c>
      <c r="C154">
        <v>1.2570300000000001</v>
      </c>
      <c r="D154">
        <v>-0.27772999999999998</v>
      </c>
      <c r="E154">
        <v>9.4310000000000005E-2</v>
      </c>
      <c r="F154">
        <v>1.7236499999999999</v>
      </c>
      <c r="G154">
        <v>1.77183</v>
      </c>
      <c r="H154" s="23"/>
      <c r="I154" s="17">
        <f t="shared" si="14"/>
        <v>23.129921259842519</v>
      </c>
      <c r="J154" s="16">
        <f t="shared" si="15"/>
        <v>-22.329921259842518</v>
      </c>
      <c r="K154" s="10">
        <v>100</v>
      </c>
      <c r="L154" s="16">
        <v>2259.67847769029</v>
      </c>
      <c r="M154" s="16">
        <v>826.60761154855709</v>
      </c>
      <c r="N154" s="16">
        <v>10.022965879265092</v>
      </c>
      <c r="O154" s="16">
        <v>2.842655367231647</v>
      </c>
      <c r="P154" s="16">
        <v>3.1561339690069801</v>
      </c>
      <c r="Q154" s="16">
        <v>9.0529284685549799E-2</v>
      </c>
      <c r="R154" s="16">
        <v>2.868360011791045</v>
      </c>
      <c r="S154" s="16">
        <v>21.769347345509242</v>
      </c>
      <c r="T154" s="22" t="s">
        <v>33</v>
      </c>
      <c r="U154" s="10">
        <v>3</v>
      </c>
      <c r="V154" s="22" t="s">
        <v>33</v>
      </c>
      <c r="W154" s="10">
        <v>3</v>
      </c>
      <c r="X154" s="22" t="s">
        <v>33</v>
      </c>
      <c r="Y154" s="10">
        <v>3</v>
      </c>
      <c r="Z154" s="22" t="s">
        <v>124</v>
      </c>
      <c r="AA154" s="15">
        <v>2</v>
      </c>
      <c r="AB154" s="11">
        <v>89.777125497863267</v>
      </c>
      <c r="AC154" s="10">
        <v>9.2174205038526935</v>
      </c>
      <c r="AD154" s="21">
        <v>1.0054539982840422</v>
      </c>
      <c r="AE154" s="12">
        <v>284.2655367231647</v>
      </c>
      <c r="AF154" s="10">
        <v>235.2515183546887</v>
      </c>
      <c r="AG154" s="10">
        <v>157.80669845034902</v>
      </c>
      <c r="AH154" s="10">
        <v>241.63984730559397</v>
      </c>
      <c r="AI154" s="10">
        <v>3.4863127218664078</v>
      </c>
      <c r="AJ154" s="10"/>
      <c r="AK154" s="10"/>
      <c r="AL154" s="10"/>
      <c r="AM154" s="10"/>
      <c r="AN154" s="10">
        <v>2.842655367231647</v>
      </c>
      <c r="AO154" s="10">
        <v>1.1219393588891446</v>
      </c>
      <c r="AP154" s="10">
        <v>1</v>
      </c>
      <c r="AQ154" s="10">
        <v>111.47500000000001</v>
      </c>
      <c r="AR154" s="10"/>
      <c r="AS154" s="10"/>
      <c r="AT154" s="10">
        <v>1.2671051711895571</v>
      </c>
      <c r="AU154" s="10">
        <v>1</v>
      </c>
      <c r="AV154" s="16"/>
      <c r="AW154" s="21">
        <v>35.287727753203306</v>
      </c>
      <c r="AX154" s="1" t="s">
        <v>120</v>
      </c>
      <c r="AY154" s="25">
        <v>22.3299212598425</v>
      </c>
      <c r="AZ154" s="19">
        <v>100</v>
      </c>
      <c r="BA154" s="19">
        <v>0</v>
      </c>
      <c r="BB154" s="19">
        <v>0</v>
      </c>
      <c r="BC154" s="19">
        <v>100</v>
      </c>
      <c r="BD154" s="19">
        <v>0</v>
      </c>
      <c r="BE154" s="19">
        <v>0</v>
      </c>
      <c r="BF154" s="26">
        <v>89.777125497863267</v>
      </c>
      <c r="BG154" s="26">
        <v>9.2174205038526935</v>
      </c>
      <c r="BH154" s="26">
        <v>1.0054539982840422</v>
      </c>
      <c r="BI154" s="23"/>
      <c r="BJ154" s="27">
        <f t="shared" ca="1" si="16"/>
        <v>1</v>
      </c>
      <c r="BK154" s="26">
        <f t="shared" ca="1" si="17"/>
        <v>4.9026761957001534</v>
      </c>
      <c r="BL154" s="25">
        <f t="shared" si="18"/>
        <v>4.4677254171370935</v>
      </c>
      <c r="BM154" s="25">
        <f t="shared" ca="1" si="20"/>
        <v>3.3501067082319462</v>
      </c>
      <c r="BN154" s="24">
        <f t="shared" si="19"/>
        <v>3.4338567425773552</v>
      </c>
      <c r="BO154" s="23"/>
      <c r="BP154" s="2"/>
    </row>
    <row r="155" spans="1:68" x14ac:dyDescent="0.2">
      <c r="A155">
        <v>7.1</v>
      </c>
      <c r="B155">
        <v>2.1</v>
      </c>
      <c r="C155">
        <v>1.2576499999999999</v>
      </c>
      <c r="D155">
        <v>-0.27783999999999998</v>
      </c>
      <c r="E155">
        <v>9.5390000000000003E-2</v>
      </c>
      <c r="F155">
        <v>1.7263999999999999</v>
      </c>
      <c r="G155">
        <v>1.77145</v>
      </c>
      <c r="H155" s="23"/>
      <c r="I155" s="17">
        <f t="shared" si="14"/>
        <v>23.293963254593173</v>
      </c>
      <c r="J155" s="16">
        <f t="shared" si="15"/>
        <v>-22.493963254593172</v>
      </c>
      <c r="K155" s="10">
        <v>100</v>
      </c>
      <c r="L155" s="16">
        <v>2276.0826771653556</v>
      </c>
      <c r="M155" s="16">
        <v>832.77559055118172</v>
      </c>
      <c r="N155" s="16">
        <v>10.094050743657043</v>
      </c>
      <c r="O155" s="16">
        <v>3.0119585687381951</v>
      </c>
      <c r="P155" s="16">
        <v>3.3302109563273659</v>
      </c>
      <c r="Q155" s="16">
        <v>8.9840134421507553E-2</v>
      </c>
      <c r="R155" s="16">
        <v>2.6977310326486146</v>
      </c>
      <c r="S155" s="16">
        <v>22.100860249247962</v>
      </c>
      <c r="T155" s="22" t="s">
        <v>33</v>
      </c>
      <c r="U155" s="10">
        <v>3</v>
      </c>
      <c r="V155" s="22" t="s">
        <v>33</v>
      </c>
      <c r="W155" s="10">
        <v>3</v>
      </c>
      <c r="X155" s="22" t="s">
        <v>33</v>
      </c>
      <c r="Y155" s="10">
        <v>3</v>
      </c>
      <c r="Z155" s="22" t="s">
        <v>124</v>
      </c>
      <c r="AA155" s="15">
        <v>2</v>
      </c>
      <c r="AB155" s="11">
        <v>84.418513643102841</v>
      </c>
      <c r="AC155" s="10">
        <v>14.04151257103041</v>
      </c>
      <c r="AD155" s="21">
        <v>1.539973785866749</v>
      </c>
      <c r="AE155" s="12">
        <v>301.19585687381948</v>
      </c>
      <c r="AF155" s="10">
        <v>254.76621101149496</v>
      </c>
      <c r="AG155" s="10">
        <v>166.51054781636827</v>
      </c>
      <c r="AH155" s="10">
        <v>246.99722411501318</v>
      </c>
      <c r="AI155" s="10">
        <v>3.7068187595344027</v>
      </c>
      <c r="AJ155" s="10"/>
      <c r="AK155" s="10"/>
      <c r="AL155" s="10"/>
      <c r="AM155" s="10"/>
      <c r="AN155" s="10">
        <v>3.0119585687381951</v>
      </c>
      <c r="AO155" s="10">
        <v>1.1528458704175082</v>
      </c>
      <c r="AP155" s="10">
        <v>1</v>
      </c>
      <c r="AQ155" s="10">
        <v>111.47500000000001</v>
      </c>
      <c r="AR155" s="10"/>
      <c r="AS155" s="10"/>
      <c r="AT155" s="10">
        <v>1.3668478147420517</v>
      </c>
      <c r="AU155" s="10">
        <v>1</v>
      </c>
      <c r="AV155" s="16"/>
      <c r="AW155" s="21">
        <v>38.214931651724243</v>
      </c>
      <c r="AX155" s="1" t="s">
        <v>120</v>
      </c>
      <c r="AY155" s="25">
        <v>22.493963254593201</v>
      </c>
      <c r="AZ155" s="19">
        <v>100</v>
      </c>
      <c r="BA155" s="19">
        <v>0</v>
      </c>
      <c r="BB155" s="19">
        <v>0</v>
      </c>
      <c r="BC155" s="19">
        <v>100</v>
      </c>
      <c r="BD155" s="19">
        <v>0</v>
      </c>
      <c r="BE155" s="19">
        <v>0</v>
      </c>
      <c r="BF155" s="26">
        <v>84.418513643102841</v>
      </c>
      <c r="BG155" s="26">
        <v>14.04151257103041</v>
      </c>
      <c r="BH155" s="26">
        <v>1.539973785866749</v>
      </c>
      <c r="BI155" s="23"/>
      <c r="BJ155" s="27">
        <f t="shared" ca="1" si="16"/>
        <v>1</v>
      </c>
      <c r="BK155" s="26">
        <f t="shared" ca="1" si="17"/>
        <v>5.2647307212589558</v>
      </c>
      <c r="BL155" s="25">
        <f t="shared" si="18"/>
        <v>4.0982291559142858</v>
      </c>
      <c r="BM155" s="25">
        <f t="shared" ca="1" si="20"/>
        <v>3.3035347692605441</v>
      </c>
      <c r="BN155" s="24">
        <f t="shared" si="19"/>
        <v>3.4005204366012864</v>
      </c>
      <c r="BO155" s="23"/>
      <c r="BP155" s="2"/>
    </row>
    <row r="156" spans="1:68" x14ac:dyDescent="0.2">
      <c r="A156">
        <v>7.15</v>
      </c>
      <c r="B156">
        <v>2.1</v>
      </c>
      <c r="C156">
        <v>1.2579400000000001</v>
      </c>
      <c r="D156">
        <v>-0.27794000000000002</v>
      </c>
      <c r="E156">
        <v>9.5119999999999996E-2</v>
      </c>
      <c r="F156">
        <v>1.7229300000000001</v>
      </c>
      <c r="G156">
        <v>1.7741800000000001</v>
      </c>
      <c r="H156" s="23"/>
      <c r="I156" s="17">
        <f t="shared" si="14"/>
        <v>23.458005249343831</v>
      </c>
      <c r="J156" s="16">
        <f t="shared" si="15"/>
        <v>-22.65800524934383</v>
      </c>
      <c r="K156" s="10">
        <v>100</v>
      </c>
      <c r="L156" s="16">
        <v>2292.4868766404215</v>
      </c>
      <c r="M156" s="16">
        <v>838.94356955380647</v>
      </c>
      <c r="N156" s="16">
        <v>10.165135608048992</v>
      </c>
      <c r="O156" s="16">
        <v>3.091148775894538</v>
      </c>
      <c r="P156" s="16">
        <v>3.4082077170302489</v>
      </c>
      <c r="Q156" s="16">
        <v>8.9213634181468854E-2</v>
      </c>
      <c r="R156" s="16">
        <v>2.6176114130510038</v>
      </c>
      <c r="S156" s="16">
        <v>22.017982023313277</v>
      </c>
      <c r="T156" s="22" t="s">
        <v>33</v>
      </c>
      <c r="U156" s="10">
        <v>3</v>
      </c>
      <c r="V156" s="22" t="s">
        <v>33</v>
      </c>
      <c r="W156" s="10">
        <v>3</v>
      </c>
      <c r="X156" s="22" t="s">
        <v>33</v>
      </c>
      <c r="Y156" s="10">
        <v>3</v>
      </c>
      <c r="Z156" s="22" t="s">
        <v>33</v>
      </c>
      <c r="AA156" s="15">
        <v>3</v>
      </c>
      <c r="AB156" s="11">
        <v>81.871165932813966</v>
      </c>
      <c r="AC156" s="10">
        <v>16.382168097739495</v>
      </c>
      <c r="AD156" s="21">
        <v>1.7466659694465421</v>
      </c>
      <c r="AE156" s="12">
        <v>309.11487758945384</v>
      </c>
      <c r="AF156" s="10">
        <v>262.97734759565384</v>
      </c>
      <c r="AG156" s="10">
        <v>170.41038585151244</v>
      </c>
      <c r="AH156" s="10">
        <v>243.82998339972244</v>
      </c>
      <c r="AI156" s="10">
        <v>3.820276741666679</v>
      </c>
      <c r="AJ156" s="10"/>
      <c r="AK156" s="10"/>
      <c r="AL156" s="10"/>
      <c r="AM156" s="10"/>
      <c r="AN156" s="10">
        <v>3.091148775894538</v>
      </c>
      <c r="AO156" s="10">
        <v>1.1679638537067494</v>
      </c>
      <c r="AP156" s="10">
        <v>1</v>
      </c>
      <c r="AQ156" s="10">
        <v>111.47500000000001</v>
      </c>
      <c r="AR156" s="10"/>
      <c r="AS156" s="10"/>
      <c r="AT156" s="10">
        <v>1.4020993249329436</v>
      </c>
      <c r="AU156" s="10">
        <v>1</v>
      </c>
      <c r="AV156" s="16"/>
      <c r="AW156" s="21">
        <v>39.44660213934808</v>
      </c>
      <c r="AX156" s="1" t="s">
        <v>120</v>
      </c>
      <c r="AY156" s="25">
        <v>22.658005249343798</v>
      </c>
      <c r="AZ156" s="19">
        <v>100</v>
      </c>
      <c r="BA156" s="19">
        <v>0</v>
      </c>
      <c r="BB156" s="19">
        <v>0</v>
      </c>
      <c r="BC156" s="19">
        <v>100</v>
      </c>
      <c r="BD156" s="19">
        <v>0</v>
      </c>
      <c r="BE156" s="19">
        <v>0</v>
      </c>
      <c r="BF156" s="26">
        <v>81.871165932813966</v>
      </c>
      <c r="BG156" s="26">
        <v>16.382168097739495</v>
      </c>
      <c r="BH156" s="26">
        <v>1.7466659694465421</v>
      </c>
      <c r="BI156" s="23"/>
      <c r="BJ156" s="27">
        <f t="shared" ca="1" si="16"/>
        <v>1</v>
      </c>
      <c r="BK156" s="26">
        <f t="shared" ca="1" si="17"/>
        <v>5.3924110292974001</v>
      </c>
      <c r="BL156" s="25">
        <f t="shared" si="18"/>
        <v>3.9440779423955346</v>
      </c>
      <c r="BM156" s="25">
        <f t="shared" ca="1" si="20"/>
        <v>3.2856491628817239</v>
      </c>
      <c r="BN156" s="24">
        <f t="shared" si="19"/>
        <v>3.3853799735775079</v>
      </c>
      <c r="BO156" s="23"/>
      <c r="BP156" s="2"/>
    </row>
    <row r="157" spans="1:68" x14ac:dyDescent="0.2">
      <c r="A157">
        <v>7.2</v>
      </c>
      <c r="B157">
        <v>2.1</v>
      </c>
      <c r="C157">
        <v>1.2576499999999999</v>
      </c>
      <c r="D157">
        <v>-0.27717999999999998</v>
      </c>
      <c r="E157">
        <v>9.5979999999999996E-2</v>
      </c>
      <c r="F157">
        <v>1.7290000000000001</v>
      </c>
      <c r="G157">
        <v>1.7797799999999999</v>
      </c>
      <c r="H157" s="23"/>
      <c r="I157" s="17">
        <f t="shared" si="14"/>
        <v>23.622047244094489</v>
      </c>
      <c r="J157" s="16">
        <f t="shared" si="15"/>
        <v>-22.822047244094488</v>
      </c>
      <c r="K157" s="10">
        <v>100</v>
      </c>
      <c r="L157" s="16">
        <v>2308.8910761154875</v>
      </c>
      <c r="M157" s="16">
        <v>845.11154855643122</v>
      </c>
      <c r="N157" s="16">
        <v>10.236220472440944</v>
      </c>
      <c r="O157" s="16">
        <v>3.0119585687381951</v>
      </c>
      <c r="P157" s="16">
        <v>3.3328188578367768</v>
      </c>
      <c r="Q157" s="16">
        <v>9.3975036005761001E-2</v>
      </c>
      <c r="R157" s="16">
        <v>2.8196862780222358</v>
      </c>
      <c r="S157" s="16">
        <v>22.281964520734846</v>
      </c>
      <c r="T157" s="22" t="s">
        <v>33</v>
      </c>
      <c r="U157" s="10">
        <v>3</v>
      </c>
      <c r="V157" s="22" t="s">
        <v>33</v>
      </c>
      <c r="W157" s="10">
        <v>3</v>
      </c>
      <c r="X157" s="22" t="s">
        <v>33</v>
      </c>
      <c r="Y157" s="10">
        <v>3</v>
      </c>
      <c r="Z157" s="22" t="s">
        <v>124</v>
      </c>
      <c r="AA157" s="15">
        <v>2</v>
      </c>
      <c r="AB157" s="11">
        <v>87.208009029787334</v>
      </c>
      <c r="AC157" s="10">
        <v>11.51204698810615</v>
      </c>
      <c r="AD157" s="21">
        <v>1.2799439821065233</v>
      </c>
      <c r="AE157" s="12">
        <v>301.19585687381948</v>
      </c>
      <c r="AF157" s="10">
        <v>253.14311713318261</v>
      </c>
      <c r="AG157" s="10">
        <v>166.64094289183885</v>
      </c>
      <c r="AH157" s="10">
        <v>247.79816327918883</v>
      </c>
      <c r="AI157" s="10">
        <v>3.5464938344183907</v>
      </c>
      <c r="AJ157" s="10"/>
      <c r="AK157" s="10"/>
      <c r="AL157" s="10"/>
      <c r="AM157" s="10"/>
      <c r="AN157" s="10">
        <v>3.0119585687381951</v>
      </c>
      <c r="AO157" s="10">
        <v>1.1672194230089665</v>
      </c>
      <c r="AP157" s="10">
        <v>1</v>
      </c>
      <c r="AQ157" s="10">
        <v>111.47500000000001</v>
      </c>
      <c r="AR157" s="10"/>
      <c r="AS157" s="10"/>
      <c r="AT157" s="10">
        <v>1.3366493558867718</v>
      </c>
      <c r="AU157" s="10">
        <v>1</v>
      </c>
      <c r="AV157" s="16"/>
      <c r="AW157" s="21">
        <v>37.971467569977392</v>
      </c>
      <c r="AX157" s="1" t="s">
        <v>120</v>
      </c>
      <c r="AY157" s="25">
        <v>22.822047244094499</v>
      </c>
      <c r="AZ157" s="19">
        <v>100</v>
      </c>
      <c r="BA157" s="19">
        <v>0</v>
      </c>
      <c r="BB157" s="19">
        <v>0</v>
      </c>
      <c r="BC157" s="19">
        <v>100</v>
      </c>
      <c r="BD157" s="19">
        <v>0</v>
      </c>
      <c r="BE157" s="19">
        <v>0</v>
      </c>
      <c r="BF157" s="26">
        <v>87.208009029787334</v>
      </c>
      <c r="BG157" s="26">
        <v>11.51204698810615</v>
      </c>
      <c r="BH157" s="26">
        <v>1.2799439821065233</v>
      </c>
      <c r="BI157" s="23"/>
      <c r="BJ157" s="27">
        <f t="shared" ca="1" si="16"/>
        <v>1</v>
      </c>
      <c r="BK157" s="26">
        <f t="shared" ca="1" si="17"/>
        <v>5.1552326399988262</v>
      </c>
      <c r="BL157" s="25">
        <f t="shared" si="18"/>
        <v>4.3140005045275487</v>
      </c>
      <c r="BM157" s="25">
        <f t="shared" ca="1" si="20"/>
        <v>3.3235184876697028</v>
      </c>
      <c r="BN157" s="24">
        <f t="shared" si="19"/>
        <v>3.4095882720809705</v>
      </c>
      <c r="BO157" s="23"/>
      <c r="BP157" s="2"/>
    </row>
    <row r="158" spans="1:68" x14ac:dyDescent="0.2">
      <c r="A158">
        <v>7.25</v>
      </c>
      <c r="B158">
        <v>2.1</v>
      </c>
      <c r="C158">
        <v>1.2592300000000001</v>
      </c>
      <c r="D158">
        <v>-0.27833000000000002</v>
      </c>
      <c r="E158">
        <v>9.6860000000000002E-2</v>
      </c>
      <c r="F158">
        <v>1.7242</v>
      </c>
      <c r="G158">
        <v>1.7756000000000001</v>
      </c>
      <c r="H158" s="23"/>
      <c r="I158" s="17">
        <f t="shared" si="14"/>
        <v>23.786089238845143</v>
      </c>
      <c r="J158" s="16">
        <f t="shared" si="15"/>
        <v>-22.986089238845143</v>
      </c>
      <c r="K158" s="10">
        <v>100</v>
      </c>
      <c r="L158" s="16">
        <v>2325.295275590553</v>
      </c>
      <c r="M158" s="16">
        <v>851.27952755905585</v>
      </c>
      <c r="N158" s="16">
        <v>10.307305336832895</v>
      </c>
      <c r="O158" s="16">
        <v>3.4434086629001905</v>
      </c>
      <c r="P158" s="16">
        <v>3.7681587034026398</v>
      </c>
      <c r="Q158" s="16">
        <v>8.6770283245319088E-2</v>
      </c>
      <c r="R158" s="16">
        <v>2.3027236927936632</v>
      </c>
      <c r="S158" s="16">
        <v>22.552086146003443</v>
      </c>
      <c r="T158" s="22" t="s">
        <v>33</v>
      </c>
      <c r="U158" s="10">
        <v>3</v>
      </c>
      <c r="V158" s="22" t="s">
        <v>33</v>
      </c>
      <c r="W158" s="10">
        <v>3</v>
      </c>
      <c r="X158" s="22" t="s">
        <v>33</v>
      </c>
      <c r="Y158" s="10">
        <v>3</v>
      </c>
      <c r="Z158" s="22" t="s">
        <v>33</v>
      </c>
      <c r="AA158" s="15">
        <v>3</v>
      </c>
      <c r="AB158" s="11">
        <v>71.795871509613576</v>
      </c>
      <c r="AC158" s="10">
        <v>25.817933553413866</v>
      </c>
      <c r="AD158" s="21">
        <v>2.3861949369725517</v>
      </c>
      <c r="AE158" s="12">
        <v>344.34086629001905</v>
      </c>
      <c r="AF158" s="10">
        <v>303.39461664239798</v>
      </c>
      <c r="AG158" s="10">
        <v>188.40793517013199</v>
      </c>
      <c r="AH158" s="10">
        <v>251.8926337886513</v>
      </c>
      <c r="AI158" s="10">
        <v>4.3426834193328707</v>
      </c>
      <c r="AJ158" s="10"/>
      <c r="AK158" s="10"/>
      <c r="AL158" s="10"/>
      <c r="AM158" s="10"/>
      <c r="AN158" s="10">
        <v>3.4434086629001905</v>
      </c>
      <c r="AO158" s="10">
        <v>1.2312958227505888</v>
      </c>
      <c r="AP158" s="10">
        <v>1</v>
      </c>
      <c r="AQ158" s="10">
        <v>111.47500000000001</v>
      </c>
      <c r="AR158" s="10"/>
      <c r="AS158" s="10"/>
      <c r="AT158" s="10">
        <v>1.6041122639400112</v>
      </c>
      <c r="AU158" s="10">
        <v>1</v>
      </c>
      <c r="AV158" s="16"/>
      <c r="AW158" s="21">
        <v>45.509192496359695</v>
      </c>
      <c r="AX158" s="1" t="s">
        <v>120</v>
      </c>
      <c r="AY158" s="25">
        <v>22.9860892388451</v>
      </c>
      <c r="AZ158" s="19">
        <v>100</v>
      </c>
      <c r="BA158" s="19">
        <v>0</v>
      </c>
      <c r="BB158" s="19">
        <v>0</v>
      </c>
      <c r="BC158" s="19">
        <v>100</v>
      </c>
      <c r="BD158" s="19">
        <v>0</v>
      </c>
      <c r="BE158" s="19">
        <v>0</v>
      </c>
      <c r="BF158" s="26">
        <v>71.795871509613576</v>
      </c>
      <c r="BG158" s="26">
        <v>25.817933553413866</v>
      </c>
      <c r="BH158" s="26">
        <v>2.3861949369725517</v>
      </c>
      <c r="BI158" s="23"/>
      <c r="BJ158" s="27">
        <f t="shared" ca="1" si="16"/>
        <v>1</v>
      </c>
      <c r="BK158" s="26">
        <f t="shared" ca="1" si="17"/>
        <v>6.1213995667870931</v>
      </c>
      <c r="BL158" s="25">
        <f t="shared" si="18"/>
        <v>3.3302596327715968</v>
      </c>
      <c r="BM158" s="25">
        <f t="shared" ca="1" si="20"/>
        <v>3.1992999106913045</v>
      </c>
      <c r="BN158" s="24">
        <f t="shared" si="19"/>
        <v>3.3204038449510147</v>
      </c>
      <c r="BO158" s="23"/>
      <c r="BP158" s="2"/>
    </row>
    <row r="159" spans="1:68" x14ac:dyDescent="0.2">
      <c r="A159">
        <v>7.3</v>
      </c>
      <c r="B159">
        <v>2.1</v>
      </c>
      <c r="C159">
        <v>1.2600800000000001</v>
      </c>
      <c r="D159">
        <v>-0.27967999999999998</v>
      </c>
      <c r="E159">
        <v>7.7619999999999995E-2</v>
      </c>
      <c r="F159">
        <v>1.72173</v>
      </c>
      <c r="G159">
        <v>1.7721800000000001</v>
      </c>
      <c r="H159" s="23"/>
      <c r="I159" s="17">
        <f t="shared" si="14"/>
        <v>23.950131233595798</v>
      </c>
      <c r="J159" s="16">
        <f t="shared" si="15"/>
        <v>-23.150131233595797</v>
      </c>
      <c r="K159" s="10">
        <v>100</v>
      </c>
      <c r="L159" s="16">
        <v>2341.6994750656186</v>
      </c>
      <c r="M159" s="16">
        <v>857.44750656168048</v>
      </c>
      <c r="N159" s="16">
        <v>10.378390201224846</v>
      </c>
      <c r="O159" s="16">
        <v>3.6755178907721358</v>
      </c>
      <c r="P159" s="16">
        <v>3.9152238210354788</v>
      </c>
      <c r="Q159" s="16">
        <v>7.8312530004800832E-2</v>
      </c>
      <c r="R159" s="16">
        <v>2.0002056992003365</v>
      </c>
      <c r="S159" s="16">
        <v>16.646245157176619</v>
      </c>
      <c r="T159" s="22" t="s">
        <v>33</v>
      </c>
      <c r="U159" s="10">
        <v>3</v>
      </c>
      <c r="V159" s="22" t="s">
        <v>33</v>
      </c>
      <c r="W159" s="10">
        <v>3</v>
      </c>
      <c r="X159" s="22" t="s">
        <v>33</v>
      </c>
      <c r="Y159" s="10">
        <v>3</v>
      </c>
      <c r="Z159" s="22" t="s">
        <v>33</v>
      </c>
      <c r="AA159" s="15">
        <v>3</v>
      </c>
      <c r="AB159" s="11">
        <v>61.992635031596315</v>
      </c>
      <c r="AC159" s="10">
        <v>34.974347212668718</v>
      </c>
      <c r="AD159" s="21">
        <v>3.0330177557349671</v>
      </c>
      <c r="AE159" s="12">
        <v>367.55178907721358</v>
      </c>
      <c r="AF159" s="10">
        <v>319.73144227713988</v>
      </c>
      <c r="AG159" s="10">
        <v>195.76119105177395</v>
      </c>
      <c r="AH159" s="10">
        <v>128.93873052243646</v>
      </c>
      <c r="AI159" s="10">
        <v>4.9994858048839204</v>
      </c>
      <c r="AJ159" s="10"/>
      <c r="AK159" s="10"/>
      <c r="AL159" s="10"/>
      <c r="AM159" s="10"/>
      <c r="AN159" s="10">
        <v>3.6755178907721358</v>
      </c>
      <c r="AO159" s="10">
        <v>1.2431367199221028</v>
      </c>
      <c r="AP159" s="10">
        <v>1</v>
      </c>
      <c r="AQ159" s="10">
        <v>111.47500000000001</v>
      </c>
      <c r="AR159" s="10"/>
      <c r="AS159" s="10"/>
      <c r="AT159" s="10">
        <v>1.6819731823413619</v>
      </c>
      <c r="AU159" s="10">
        <v>1</v>
      </c>
      <c r="AV159" s="16"/>
      <c r="AW159" s="21">
        <v>47.959716341570982</v>
      </c>
      <c r="AX159" s="1" t="s">
        <v>120</v>
      </c>
      <c r="AY159" s="25">
        <v>23.1501312335958</v>
      </c>
      <c r="AZ159" s="19">
        <v>100</v>
      </c>
      <c r="BA159" s="19">
        <v>0</v>
      </c>
      <c r="BB159" s="19">
        <v>0</v>
      </c>
      <c r="BC159" s="19">
        <v>100</v>
      </c>
      <c r="BD159" s="19">
        <v>0</v>
      </c>
      <c r="BE159" s="19">
        <v>0</v>
      </c>
      <c r="BF159" s="26">
        <v>61.992635031596315</v>
      </c>
      <c r="BG159" s="26">
        <v>34.974347212668718</v>
      </c>
      <c r="BH159" s="26">
        <v>3.0330177557349671</v>
      </c>
      <c r="BI159" s="23"/>
      <c r="BJ159" s="27">
        <f t="shared" ca="1" si="16"/>
        <v>1</v>
      </c>
      <c r="BK159" s="26">
        <f t="shared" ca="1" si="17"/>
        <v>6.4012643631269404</v>
      </c>
      <c r="BL159" s="25">
        <f t="shared" si="18"/>
        <v>2.8535661546858018</v>
      </c>
      <c r="BM159" s="25">
        <f t="shared" ca="1" si="20"/>
        <v>3.1468086772209869</v>
      </c>
      <c r="BN159" s="24">
        <f t="shared" si="19"/>
        <v>3.2769590159963511</v>
      </c>
      <c r="BO159" s="23"/>
      <c r="BP159" s="2"/>
    </row>
    <row r="160" spans="1:68" x14ac:dyDescent="0.2">
      <c r="A160">
        <v>7.35</v>
      </c>
      <c r="B160">
        <v>2.1</v>
      </c>
      <c r="C160">
        <v>1.2565299999999999</v>
      </c>
      <c r="D160">
        <v>-0.28044000000000002</v>
      </c>
      <c r="E160">
        <v>8.2390000000000005E-2</v>
      </c>
      <c r="F160">
        <v>1.7237</v>
      </c>
      <c r="G160">
        <v>1.7723500000000001</v>
      </c>
      <c r="H160" s="23"/>
      <c r="I160" s="17">
        <f t="shared" si="14"/>
        <v>24.114173228346456</v>
      </c>
      <c r="J160" s="16">
        <f t="shared" si="15"/>
        <v>-23.314173228346455</v>
      </c>
      <c r="K160" s="10">
        <v>100</v>
      </c>
      <c r="L160" s="16">
        <v>2358.1036745406846</v>
      </c>
      <c r="M160" s="16">
        <v>863.61548556430523</v>
      </c>
      <c r="N160" s="16">
        <v>10.449475065616797</v>
      </c>
      <c r="O160" s="16">
        <v>2.7061205273069309</v>
      </c>
      <c r="P160" s="16">
        <v>2.9669106782480568</v>
      </c>
      <c r="Q160" s="16">
        <v>7.3551128180508699E-2</v>
      </c>
      <c r="R160" s="16">
        <v>2.4790476073226513</v>
      </c>
      <c r="S160" s="16">
        <v>18.1104271486893</v>
      </c>
      <c r="T160" s="22" t="s">
        <v>33</v>
      </c>
      <c r="U160" s="10">
        <v>3</v>
      </c>
      <c r="V160" s="22" t="s">
        <v>33</v>
      </c>
      <c r="W160" s="10">
        <v>3</v>
      </c>
      <c r="X160" s="22" t="s">
        <v>33</v>
      </c>
      <c r="Y160" s="10">
        <v>3</v>
      </c>
      <c r="Z160" s="22" t="s">
        <v>124</v>
      </c>
      <c r="AA160" s="15">
        <v>2</v>
      </c>
      <c r="AB160" s="11">
        <v>81.447318122245562</v>
      </c>
      <c r="AC160" s="10">
        <v>16.77413017673571</v>
      </c>
      <c r="AD160" s="21">
        <v>1.7785517010187246</v>
      </c>
      <c r="AE160" s="12">
        <v>270.61205273069311</v>
      </c>
      <c r="AF160" s="10">
        <v>207.200237274204</v>
      </c>
      <c r="AG160" s="10">
        <v>148.34553391240286</v>
      </c>
      <c r="AH160" s="10">
        <v>157.59672856606292</v>
      </c>
      <c r="AI160" s="10">
        <v>4.0338071646796285</v>
      </c>
      <c r="AJ160" s="10"/>
      <c r="AK160" s="10"/>
      <c r="AL160" s="10"/>
      <c r="AM160" s="10"/>
      <c r="AN160" s="10">
        <v>2.7061205273069309</v>
      </c>
      <c r="AO160" s="10">
        <v>1.0772824587269323</v>
      </c>
      <c r="AP160" s="10">
        <v>1</v>
      </c>
      <c r="AQ160" s="10">
        <v>111.47500000000001</v>
      </c>
      <c r="AR160" s="10"/>
      <c r="AS160" s="10"/>
      <c r="AT160" s="10">
        <v>1.0585133561925992</v>
      </c>
      <c r="AU160" s="10">
        <v>1</v>
      </c>
      <c r="AV160" s="16"/>
      <c r="AW160" s="21">
        <v>31.080035591130599</v>
      </c>
      <c r="AX160" s="1" t="s">
        <v>120</v>
      </c>
      <c r="AY160" s="25">
        <v>23.314173228346501</v>
      </c>
      <c r="AZ160" s="19">
        <v>100</v>
      </c>
      <c r="BA160" s="19">
        <v>0</v>
      </c>
      <c r="BB160" s="19">
        <v>0</v>
      </c>
      <c r="BC160" s="19">
        <v>100</v>
      </c>
      <c r="BD160" s="19">
        <v>0</v>
      </c>
      <c r="BE160" s="19">
        <v>0</v>
      </c>
      <c r="BF160" s="26">
        <v>81.447318122245562</v>
      </c>
      <c r="BG160" s="26">
        <v>16.77413017673571</v>
      </c>
      <c r="BH160" s="26">
        <v>1.7785517010187246</v>
      </c>
      <c r="BI160" s="23"/>
      <c r="BJ160" s="27">
        <f t="shared" ca="1" si="16"/>
        <v>1</v>
      </c>
      <c r="BK160" s="26">
        <f t="shared" ca="1" si="17"/>
        <v>4.1404047770391434</v>
      </c>
      <c r="BL160" s="25">
        <f t="shared" si="18"/>
        <v>4.1139225589133357</v>
      </c>
      <c r="BM160" s="25">
        <f t="shared" ca="1" si="20"/>
        <v>3.3917341087699673</v>
      </c>
      <c r="BN160" s="24">
        <f t="shared" si="19"/>
        <v>3.4270180999750908</v>
      </c>
      <c r="BO160" s="23"/>
      <c r="BP160" s="2"/>
    </row>
    <row r="161" spans="1:68" x14ac:dyDescent="0.2">
      <c r="A161">
        <v>7.4</v>
      </c>
      <c r="B161">
        <v>2.1</v>
      </c>
      <c r="C161">
        <v>1.2570600000000001</v>
      </c>
      <c r="D161">
        <v>-0.28115000000000001</v>
      </c>
      <c r="E161">
        <v>8.3330000000000001E-2</v>
      </c>
      <c r="F161">
        <v>1.72298</v>
      </c>
      <c r="G161">
        <v>1.7738499999999999</v>
      </c>
      <c r="H161" s="23"/>
      <c r="I161" s="17">
        <f t="shared" si="14"/>
        <v>24.278215223097114</v>
      </c>
      <c r="J161" s="16">
        <f t="shared" si="15"/>
        <v>-23.478215223097113</v>
      </c>
      <c r="K161" s="10">
        <v>100</v>
      </c>
      <c r="L161" s="16">
        <v>2374.5078740157505</v>
      </c>
      <c r="M161" s="16">
        <v>869.78346456692998</v>
      </c>
      <c r="N161" s="16">
        <v>10.52055993000875</v>
      </c>
      <c r="O161" s="16">
        <v>2.8508474576271201</v>
      </c>
      <c r="P161" s="16">
        <v>3.1157925702951044</v>
      </c>
      <c r="Q161" s="16">
        <v>6.9102976476236089E-2</v>
      </c>
      <c r="R161" s="16">
        <v>2.2178298111061734</v>
      </c>
      <c r="S161" s="16">
        <v>18.398966157498922</v>
      </c>
      <c r="T161" s="22" t="s">
        <v>33</v>
      </c>
      <c r="U161" s="10">
        <v>3</v>
      </c>
      <c r="V161" s="22" t="s">
        <v>33</v>
      </c>
      <c r="W161" s="10">
        <v>3</v>
      </c>
      <c r="X161" s="22" t="s">
        <v>33</v>
      </c>
      <c r="Y161" s="10">
        <v>3</v>
      </c>
      <c r="Z161" s="22" t="s">
        <v>33</v>
      </c>
      <c r="AA161" s="15">
        <v>3</v>
      </c>
      <c r="AB161" s="11">
        <v>74.298765493671368</v>
      </c>
      <c r="AC161" s="10">
        <v>23.459858577803402</v>
      </c>
      <c r="AD161" s="21">
        <v>2.2413759285252235</v>
      </c>
      <c r="AE161" s="12">
        <v>285.08474576271203</v>
      </c>
      <c r="AF161" s="10">
        <v>223.75080107532335</v>
      </c>
      <c r="AG161" s="10">
        <v>155.78962851475524</v>
      </c>
      <c r="AH161" s="10">
        <v>162.07007096551214</v>
      </c>
      <c r="AI161" s="10">
        <v>4.5089122483263768</v>
      </c>
      <c r="AJ161" s="10"/>
      <c r="AK161" s="10"/>
      <c r="AL161" s="10"/>
      <c r="AM161" s="10"/>
      <c r="AN161" s="10">
        <v>2.8508474576271201</v>
      </c>
      <c r="AO161" s="10">
        <v>1.0943007938366927</v>
      </c>
      <c r="AP161" s="10">
        <v>1</v>
      </c>
      <c r="AQ161" s="10">
        <v>111.47500000000001</v>
      </c>
      <c r="AR161" s="10"/>
      <c r="AS161" s="10"/>
      <c r="AT161" s="10">
        <v>1.1388207224831226</v>
      </c>
      <c r="AU161" s="10">
        <v>1</v>
      </c>
      <c r="AV161" s="16"/>
      <c r="AW161" s="21">
        <v>33.562620161298504</v>
      </c>
      <c r="AX161" s="1" t="s">
        <v>120</v>
      </c>
      <c r="AY161" s="25">
        <v>23.478215223097099</v>
      </c>
      <c r="AZ161" s="19">
        <v>100</v>
      </c>
      <c r="BA161" s="19">
        <v>0</v>
      </c>
      <c r="BB161" s="19">
        <v>0</v>
      </c>
      <c r="BC161" s="19">
        <v>100</v>
      </c>
      <c r="BD161" s="19">
        <v>0</v>
      </c>
      <c r="BE161" s="19">
        <v>0</v>
      </c>
      <c r="BF161" s="26">
        <v>74.298765493671368</v>
      </c>
      <c r="BG161" s="26">
        <v>23.459858577803402</v>
      </c>
      <c r="BH161" s="26">
        <v>2.2413759285252235</v>
      </c>
      <c r="BI161" s="23"/>
      <c r="BJ161" s="27">
        <f t="shared" ca="1" si="16"/>
        <v>1</v>
      </c>
      <c r="BK161" s="26">
        <f t="shared" ca="1" si="17"/>
        <v>4.4345258604047135</v>
      </c>
      <c r="BL161" s="25">
        <f t="shared" si="18"/>
        <v>3.583178230578083</v>
      </c>
      <c r="BM161" s="25">
        <f t="shared" ca="1" si="20"/>
        <v>3.3343995219494262</v>
      </c>
      <c r="BN161" s="24">
        <f t="shared" si="19"/>
        <v>3.3856399935084429</v>
      </c>
      <c r="BO161" s="23"/>
      <c r="BP161" s="2"/>
    </row>
    <row r="162" spans="1:68" x14ac:dyDescent="0.2">
      <c r="A162">
        <v>7.45</v>
      </c>
      <c r="B162">
        <v>2.1</v>
      </c>
      <c r="C162">
        <v>1.25668</v>
      </c>
      <c r="D162">
        <v>-0.28222999999999998</v>
      </c>
      <c r="E162">
        <v>8.4580000000000002E-2</v>
      </c>
      <c r="F162">
        <v>1.7238800000000001</v>
      </c>
      <c r="G162">
        <v>1.7774300000000001</v>
      </c>
      <c r="H162" s="23"/>
      <c r="I162" s="17">
        <f t="shared" si="14"/>
        <v>24.442257217847768</v>
      </c>
      <c r="J162" s="16">
        <f t="shared" si="15"/>
        <v>-23.642257217847767</v>
      </c>
      <c r="K162" s="10">
        <v>100</v>
      </c>
      <c r="L162" s="16">
        <v>2390.9120734908161</v>
      </c>
      <c r="M162" s="16">
        <v>875.95144356955461</v>
      </c>
      <c r="N162" s="16">
        <v>10.5916447944007</v>
      </c>
      <c r="O162" s="16">
        <v>2.7470809792843576</v>
      </c>
      <c r="P162" s="16">
        <v>3.0175513070146542</v>
      </c>
      <c r="Q162" s="16">
        <v>6.2336773883821493E-2</v>
      </c>
      <c r="R162" s="16">
        <v>2.0658065942047878</v>
      </c>
      <c r="S162" s="16">
        <v>18.78266164793726</v>
      </c>
      <c r="T162" s="22" t="s">
        <v>33</v>
      </c>
      <c r="U162" s="10">
        <v>3</v>
      </c>
      <c r="V162" s="22" t="s">
        <v>33</v>
      </c>
      <c r="W162" s="10">
        <v>3</v>
      </c>
      <c r="X162" s="22" t="s">
        <v>33</v>
      </c>
      <c r="Y162" s="10">
        <v>3</v>
      </c>
      <c r="Z162" s="22" t="s">
        <v>33</v>
      </c>
      <c r="AA162" s="15">
        <v>3</v>
      </c>
      <c r="AB162" s="11">
        <v>72.012282843925831</v>
      </c>
      <c r="AC162" s="10">
        <v>25.614016166526582</v>
      </c>
      <c r="AD162" s="21">
        <v>2.3737009895475869</v>
      </c>
      <c r="AE162" s="12">
        <v>274.70809792843573</v>
      </c>
      <c r="AF162" s="10">
        <v>211.22805248497247</v>
      </c>
      <c r="AG162" s="10">
        <v>150.87756535073271</v>
      </c>
      <c r="AH162" s="10">
        <v>168.50091812989496</v>
      </c>
      <c r="AI162" s="10">
        <v>4.8407242130279879</v>
      </c>
      <c r="AJ162" s="10"/>
      <c r="AK162" s="10"/>
      <c r="AL162" s="10"/>
      <c r="AM162" s="10"/>
      <c r="AN162" s="10">
        <v>2.7470809792843576</v>
      </c>
      <c r="AO162" s="10">
        <v>1.0665030416595707</v>
      </c>
      <c r="AP162" s="10">
        <v>1</v>
      </c>
      <c r="AQ162" s="10">
        <v>111.47500000000001</v>
      </c>
      <c r="AR162" s="10"/>
      <c r="AS162" s="10"/>
      <c r="AT162" s="10">
        <v>1.0639743045522525</v>
      </c>
      <c r="AU162" s="10">
        <v>1</v>
      </c>
      <c r="AV162" s="16"/>
      <c r="AW162" s="21">
        <v>31.684207872745869</v>
      </c>
      <c r="AX162" s="1" t="s">
        <v>120</v>
      </c>
      <c r="AY162" s="25">
        <v>23.642257217847799</v>
      </c>
      <c r="AZ162" s="19">
        <v>100</v>
      </c>
      <c r="BA162" s="19">
        <v>0</v>
      </c>
      <c r="BB162" s="19">
        <v>0</v>
      </c>
      <c r="BC162" s="19">
        <v>100</v>
      </c>
      <c r="BD162" s="19">
        <v>0</v>
      </c>
      <c r="BE162" s="19">
        <v>0</v>
      </c>
      <c r="BF162" s="26">
        <v>72.012282843925831</v>
      </c>
      <c r="BG162" s="26">
        <v>25.614016166526582</v>
      </c>
      <c r="BH162" s="26">
        <v>2.3737009895475869</v>
      </c>
      <c r="BI162" s="23"/>
      <c r="BJ162" s="27">
        <f t="shared" ca="1" si="16"/>
        <v>1</v>
      </c>
      <c r="BK162" s="26">
        <f t="shared" ca="1" si="17"/>
        <v>4.1602654659580187</v>
      </c>
      <c r="BL162" s="25">
        <f t="shared" si="18"/>
        <v>3.42115886589235</v>
      </c>
      <c r="BM162" s="25">
        <f t="shared" ca="1" si="20"/>
        <v>3.3473324580649866</v>
      </c>
      <c r="BN162" s="24">
        <f t="shared" si="19"/>
        <v>3.3838812679512755</v>
      </c>
      <c r="BO162" s="23"/>
      <c r="BP162" s="2"/>
    </row>
    <row r="163" spans="1:68" x14ac:dyDescent="0.2">
      <c r="A163">
        <v>7.5</v>
      </c>
      <c r="B163">
        <v>2.1</v>
      </c>
      <c r="C163">
        <v>1.25576</v>
      </c>
      <c r="D163">
        <v>-0.28266999999999998</v>
      </c>
      <c r="E163">
        <v>8.5919999999999996E-2</v>
      </c>
      <c r="F163">
        <v>1.7222</v>
      </c>
      <c r="G163">
        <v>1.7749299999999999</v>
      </c>
      <c r="H163" s="23"/>
      <c r="I163" s="17">
        <f t="shared" si="14"/>
        <v>24.606299212598422</v>
      </c>
      <c r="J163" s="16">
        <f t="shared" si="15"/>
        <v>-23.806299212598422</v>
      </c>
      <c r="K163" s="10">
        <v>100</v>
      </c>
      <c r="L163" s="16">
        <v>2407.3162729658816</v>
      </c>
      <c r="M163" s="16">
        <v>882.11942257217925</v>
      </c>
      <c r="N163" s="16">
        <v>10.662729658792649</v>
      </c>
      <c r="O163" s="16">
        <v>2.4958568738229552</v>
      </c>
      <c r="P163" s="16">
        <v>2.7722502321000499</v>
      </c>
      <c r="Q163" s="16">
        <v>5.9580172827652537E-2</v>
      </c>
      <c r="R163" s="16">
        <v>2.1491628763439237</v>
      </c>
      <c r="S163" s="16">
        <v>19.193983213687151</v>
      </c>
      <c r="T163" s="22" t="s">
        <v>33</v>
      </c>
      <c r="U163" s="10">
        <v>3</v>
      </c>
      <c r="V163" s="22" t="s">
        <v>33</v>
      </c>
      <c r="W163" s="10">
        <v>3</v>
      </c>
      <c r="X163" s="22" t="s">
        <v>33</v>
      </c>
      <c r="Y163" s="10">
        <v>3</v>
      </c>
      <c r="Z163" s="22" t="s">
        <v>124</v>
      </c>
      <c r="AA163" s="15">
        <v>2</v>
      </c>
      <c r="AB163" s="11">
        <v>76.628141383194134</v>
      </c>
      <c r="AC163" s="10">
        <v>21.269566470541648</v>
      </c>
      <c r="AD163" s="21">
        <v>2.1022921462642166</v>
      </c>
      <c r="AE163" s="12">
        <v>249.5856873822955</v>
      </c>
      <c r="AF163" s="10">
        <v>181.40414958472101</v>
      </c>
      <c r="AG163" s="10">
        <v>138.61251160500251</v>
      </c>
      <c r="AH163" s="10">
        <v>175.50007312925834</v>
      </c>
      <c r="AI163" s="10">
        <v>4.6529744720938178</v>
      </c>
      <c r="AJ163" s="10"/>
      <c r="AK163" s="10"/>
      <c r="AL163" s="10"/>
      <c r="AM163" s="10"/>
      <c r="AN163" s="10">
        <v>2.4958568738229552</v>
      </c>
      <c r="AO163" s="10">
        <v>1.0262279092923323</v>
      </c>
      <c r="AP163" s="10">
        <v>1</v>
      </c>
      <c r="AQ163" s="10">
        <v>111.47500000000001</v>
      </c>
      <c r="AR163" s="10"/>
      <c r="AS163" s="10"/>
      <c r="AT163" s="10">
        <v>0.90008624356696176</v>
      </c>
      <c r="AU163" s="10">
        <v>1</v>
      </c>
      <c r="AV163" s="16"/>
      <c r="AW163" s="21">
        <v>27.210622437708153</v>
      </c>
      <c r="AX163" s="1" t="s">
        <v>120</v>
      </c>
      <c r="AY163" s="25">
        <v>23.8062992125984</v>
      </c>
      <c r="AZ163" s="19">
        <v>100</v>
      </c>
      <c r="BA163" s="19">
        <v>0</v>
      </c>
      <c r="BB163" s="19">
        <v>0</v>
      </c>
      <c r="BC163" s="19">
        <v>100</v>
      </c>
      <c r="BD163" s="19">
        <v>0</v>
      </c>
      <c r="BE163" s="19">
        <v>0</v>
      </c>
      <c r="BF163" s="26">
        <v>76.628141383194134</v>
      </c>
      <c r="BG163" s="26">
        <v>21.269566470541648</v>
      </c>
      <c r="BH163" s="26">
        <v>2.1022921462642166</v>
      </c>
      <c r="BI163" s="23"/>
      <c r="BJ163" s="27">
        <f t="shared" ca="1" si="16"/>
        <v>1</v>
      </c>
      <c r="BK163" s="26">
        <f t="shared" ca="1" si="17"/>
        <v>3.5564166381083382</v>
      </c>
      <c r="BL163" s="25">
        <f t="shared" si="18"/>
        <v>3.7983216283015091</v>
      </c>
      <c r="BM163" s="25">
        <f t="shared" ca="1" si="20"/>
        <v>3.4291424094936489</v>
      </c>
      <c r="BN163" s="24">
        <f t="shared" si="19"/>
        <v>3.424490349739767</v>
      </c>
      <c r="BO163" s="23"/>
      <c r="BP163" s="2"/>
    </row>
    <row r="164" spans="1:68" x14ac:dyDescent="0.2">
      <c r="A164">
        <v>7.55</v>
      </c>
      <c r="B164">
        <v>2.1</v>
      </c>
      <c r="C164">
        <v>1.2561</v>
      </c>
      <c r="D164">
        <v>-0.28253</v>
      </c>
      <c r="E164">
        <v>8.8200000000000001E-2</v>
      </c>
      <c r="F164">
        <v>1.72445</v>
      </c>
      <c r="G164">
        <v>1.7747999999999999</v>
      </c>
      <c r="H164" s="23"/>
      <c r="I164" s="17">
        <f t="shared" si="14"/>
        <v>24.77034120734908</v>
      </c>
      <c r="J164" s="16">
        <f t="shared" si="15"/>
        <v>-23.97034120734908</v>
      </c>
      <c r="K164" s="10">
        <v>100</v>
      </c>
      <c r="L164" s="16">
        <v>2423.7204724409476</v>
      </c>
      <c r="M164" s="16">
        <v>888.28740157480399</v>
      </c>
      <c r="N164" s="16">
        <v>10.7338145231846</v>
      </c>
      <c r="O164" s="16">
        <v>2.5887005649717327</v>
      </c>
      <c r="P164" s="16">
        <v>2.8751719155224849</v>
      </c>
      <c r="Q164" s="16">
        <v>6.0457273163706138E-2</v>
      </c>
      <c r="R164" s="16">
        <v>2.1027359385819424</v>
      </c>
      <c r="S164" s="16">
        <v>19.89384378824667</v>
      </c>
      <c r="T164" s="22" t="s">
        <v>33</v>
      </c>
      <c r="U164" s="10">
        <v>3</v>
      </c>
      <c r="V164" s="22" t="s">
        <v>33</v>
      </c>
      <c r="W164" s="10">
        <v>3</v>
      </c>
      <c r="X164" s="22" t="s">
        <v>33</v>
      </c>
      <c r="Y164" s="10">
        <v>3</v>
      </c>
      <c r="Z164" s="22" t="s">
        <v>124</v>
      </c>
      <c r="AA164" s="15">
        <v>2</v>
      </c>
      <c r="AB164" s="11">
        <v>74.746611612466467</v>
      </c>
      <c r="AC164" s="10">
        <v>23.038255584700977</v>
      </c>
      <c r="AD164" s="21">
        <v>2.2151328028325517</v>
      </c>
      <c r="AE164" s="12">
        <v>258.87005649717327</v>
      </c>
      <c r="AF164" s="10">
        <v>192.54763001823895</v>
      </c>
      <c r="AG164" s="10">
        <v>143.75859577612425</v>
      </c>
      <c r="AH164" s="10">
        <v>188.43488773841975</v>
      </c>
      <c r="AI164" s="10">
        <v>4.7557088916946313</v>
      </c>
      <c r="AJ164" s="10"/>
      <c r="AK164" s="10"/>
      <c r="AL164" s="10"/>
      <c r="AM164" s="10"/>
      <c r="AN164" s="10">
        <v>2.5887005649717327</v>
      </c>
      <c r="AO164" s="10">
        <v>1.0466781715791833</v>
      </c>
      <c r="AP164" s="10">
        <v>1</v>
      </c>
      <c r="AQ164" s="10">
        <v>111.47500000000001</v>
      </c>
      <c r="AR164" s="10"/>
      <c r="AS164" s="10"/>
      <c r="AT164" s="10">
        <v>0.95116319169190966</v>
      </c>
      <c r="AU164" s="10">
        <v>1</v>
      </c>
      <c r="AV164" s="16"/>
      <c r="AW164" s="21">
        <v>28.882144502735841</v>
      </c>
      <c r="AX164" s="1" t="s">
        <v>120</v>
      </c>
      <c r="AY164" s="25">
        <v>23.970341207349101</v>
      </c>
      <c r="AZ164" s="19">
        <v>100</v>
      </c>
      <c r="BA164" s="19">
        <v>0</v>
      </c>
      <c r="BB164" s="19">
        <v>0</v>
      </c>
      <c r="BC164" s="19">
        <v>100</v>
      </c>
      <c r="BD164" s="19">
        <v>0</v>
      </c>
      <c r="BE164" s="19">
        <v>0</v>
      </c>
      <c r="BF164" s="26">
        <v>74.746611612466467</v>
      </c>
      <c r="BG164" s="26">
        <v>23.038255584700977</v>
      </c>
      <c r="BH164" s="26">
        <v>2.2151328028325517</v>
      </c>
      <c r="BI164" s="23"/>
      <c r="BJ164" s="27">
        <f t="shared" ca="1" si="16"/>
        <v>1</v>
      </c>
      <c r="BK164" s="26">
        <f t="shared" ca="1" si="17"/>
        <v>3.7449854097968789</v>
      </c>
      <c r="BL164" s="25">
        <f t="shared" si="18"/>
        <v>3.634753120297713</v>
      </c>
      <c r="BM164" s="25">
        <f t="shared" ca="1" si="20"/>
        <v>3.4000135415696855</v>
      </c>
      <c r="BN164" s="24">
        <f t="shared" si="19"/>
        <v>3.406079809922899</v>
      </c>
      <c r="BO164" s="23"/>
      <c r="BP164" s="2"/>
    </row>
    <row r="165" spans="1:68" x14ac:dyDescent="0.2">
      <c r="A165">
        <v>7.6</v>
      </c>
      <c r="B165">
        <v>2.1</v>
      </c>
      <c r="C165">
        <v>1.2558</v>
      </c>
      <c r="D165">
        <v>-0.28134999999999999</v>
      </c>
      <c r="E165">
        <v>9.1399999999999995E-2</v>
      </c>
      <c r="F165">
        <v>1.7235499999999999</v>
      </c>
      <c r="G165">
        <v>1.7725</v>
      </c>
      <c r="H165" s="23"/>
      <c r="I165" s="17">
        <f t="shared" si="14"/>
        <v>24.934383202099735</v>
      </c>
      <c r="J165" s="16">
        <f t="shared" si="15"/>
        <v>-24.134383202099734</v>
      </c>
      <c r="K165" s="10">
        <v>100</v>
      </c>
      <c r="L165" s="16">
        <v>2440.1246719160131</v>
      </c>
      <c r="M165" s="16">
        <v>894.45538057742863</v>
      </c>
      <c r="N165" s="16">
        <v>10.804899387576551</v>
      </c>
      <c r="O165" s="16">
        <v>2.5067796610169397</v>
      </c>
      <c r="P165" s="16">
        <v>2.8073955621272102</v>
      </c>
      <c r="Q165" s="16">
        <v>6.7849975996159412E-2</v>
      </c>
      <c r="R165" s="16">
        <v>2.4168299227754124</v>
      </c>
      <c r="S165" s="16">
        <v>20.876104243768793</v>
      </c>
      <c r="T165" s="22" t="s">
        <v>33</v>
      </c>
      <c r="U165" s="10">
        <v>3</v>
      </c>
      <c r="V165" s="22" t="s">
        <v>33</v>
      </c>
      <c r="W165" s="10">
        <v>3</v>
      </c>
      <c r="X165" s="22" t="s">
        <v>33</v>
      </c>
      <c r="Y165" s="10">
        <v>3</v>
      </c>
      <c r="Z165" s="22" t="s">
        <v>124</v>
      </c>
      <c r="AA165" s="15">
        <v>2</v>
      </c>
      <c r="AB165" s="11">
        <v>82.91701713037007</v>
      </c>
      <c r="AC165" s="10">
        <v>15.417931705275379</v>
      </c>
      <c r="AD165" s="21">
        <v>1.6650511643545549</v>
      </c>
      <c r="AE165" s="12">
        <v>250.67796610169398</v>
      </c>
      <c r="AF165" s="10">
        <v>183.60898847320277</v>
      </c>
      <c r="AG165" s="10">
        <v>140.36977810636051</v>
      </c>
      <c r="AH165" s="10">
        <v>207.17907132738327</v>
      </c>
      <c r="AI165" s="10">
        <v>4.1376515185298226</v>
      </c>
      <c r="AJ165" s="10"/>
      <c r="AK165" s="10"/>
      <c r="AL165" s="10"/>
      <c r="AM165" s="10"/>
      <c r="AN165" s="10">
        <v>2.5067796610169397</v>
      </c>
      <c r="AO165" s="10">
        <v>1.0576447741278816</v>
      </c>
      <c r="AP165" s="10">
        <v>1</v>
      </c>
      <c r="AQ165" s="10">
        <v>111.47500000000001</v>
      </c>
      <c r="AR165" s="10"/>
      <c r="AS165" s="10"/>
      <c r="AT165" s="10">
        <v>0.89822779458598934</v>
      </c>
      <c r="AU165" s="10">
        <v>1</v>
      </c>
      <c r="AV165" s="16"/>
      <c r="AW165" s="21">
        <v>27.541348270980414</v>
      </c>
      <c r="AX165" s="1" t="s">
        <v>120</v>
      </c>
      <c r="AY165" s="25">
        <v>24.134383202099698</v>
      </c>
      <c r="AZ165" s="19">
        <v>100</v>
      </c>
      <c r="BA165" s="19">
        <v>0</v>
      </c>
      <c r="BB165" s="19">
        <v>0</v>
      </c>
      <c r="BC165" s="19">
        <v>100</v>
      </c>
      <c r="BD165" s="19">
        <v>0</v>
      </c>
      <c r="BE165" s="19">
        <v>0</v>
      </c>
      <c r="BF165" s="26">
        <v>82.91701713037007</v>
      </c>
      <c r="BG165" s="26">
        <v>15.417931705275379</v>
      </c>
      <c r="BH165" s="26">
        <v>1.6650511643545549</v>
      </c>
      <c r="BI165" s="23"/>
      <c r="BJ165" s="27">
        <f t="shared" ca="1" si="16"/>
        <v>1</v>
      </c>
      <c r="BK165" s="26">
        <f t="shared" ca="1" si="17"/>
        <v>3.5492731345513908</v>
      </c>
      <c r="BL165" s="25">
        <f t="shared" si="18"/>
        <v>4.2744632870758581</v>
      </c>
      <c r="BM165" s="25">
        <f t="shared" ca="1" si="20"/>
        <v>3.4570722383624037</v>
      </c>
      <c r="BN165" s="24">
        <f t="shared" si="19"/>
        <v>3.4430539891519425</v>
      </c>
      <c r="BO165" s="23"/>
      <c r="BP165" s="2"/>
    </row>
    <row r="166" spans="1:68" x14ac:dyDescent="0.2">
      <c r="A166">
        <v>7.65</v>
      </c>
      <c r="B166">
        <v>0.4</v>
      </c>
      <c r="C166">
        <v>1.25745</v>
      </c>
      <c r="D166">
        <v>-0.28121000000000002</v>
      </c>
      <c r="E166">
        <v>9.4520000000000007E-2</v>
      </c>
      <c r="F166">
        <v>1.7232799999999999</v>
      </c>
      <c r="G166">
        <v>1.7765299999999999</v>
      </c>
      <c r="H166" s="23"/>
      <c r="I166" s="17">
        <f t="shared" si="14"/>
        <v>25.098425196850393</v>
      </c>
      <c r="J166" s="16">
        <f t="shared" si="15"/>
        <v>-24.298425196850392</v>
      </c>
      <c r="K166" s="10">
        <v>100</v>
      </c>
      <c r="L166" s="16">
        <v>2456.5288713910791</v>
      </c>
      <c r="M166" s="16">
        <v>900.62335958005337</v>
      </c>
      <c r="N166" s="16">
        <v>10.875984251968504</v>
      </c>
      <c r="O166" s="16">
        <v>2.9573446327683328</v>
      </c>
      <c r="P166" s="16">
        <v>3.2717514706741344</v>
      </c>
      <c r="Q166" s="16">
        <v>6.8727076332213019E-2</v>
      </c>
      <c r="R166" s="16">
        <v>2.1006203236473833</v>
      </c>
      <c r="S166" s="16">
        <v>21.833808187902875</v>
      </c>
      <c r="T166" s="22" t="s">
        <v>33</v>
      </c>
      <c r="U166" s="10">
        <v>3</v>
      </c>
      <c r="V166" s="22" t="s">
        <v>33</v>
      </c>
      <c r="W166" s="10">
        <v>3</v>
      </c>
      <c r="X166" s="22" t="s">
        <v>33</v>
      </c>
      <c r="Y166" s="10">
        <v>3</v>
      </c>
      <c r="Z166" s="22" t="s">
        <v>33</v>
      </c>
      <c r="AA166" s="15">
        <v>3</v>
      </c>
      <c r="AB166" s="11">
        <v>71.381825509955362</v>
      </c>
      <c r="AC166" s="10">
        <v>26.20803608052428</v>
      </c>
      <c r="AD166" s="21">
        <v>2.4101384095203535</v>
      </c>
      <c r="AE166" s="12">
        <v>295.73446327683325</v>
      </c>
      <c r="AF166" s="10">
        <v>237.27414245077821</v>
      </c>
      <c r="AG166" s="10">
        <v>163.58757353370672</v>
      </c>
      <c r="AH166" s="10">
        <v>225.41809239636422</v>
      </c>
      <c r="AI166" s="10">
        <v>4.7604985477035839</v>
      </c>
      <c r="AJ166" s="10"/>
      <c r="AK166" s="10"/>
      <c r="AL166" s="10"/>
      <c r="AM166" s="10"/>
      <c r="AN166" s="10">
        <v>2.9573446327683328</v>
      </c>
      <c r="AO166" s="10">
        <v>1.1340282340120442</v>
      </c>
      <c r="AP166" s="10">
        <v>1</v>
      </c>
      <c r="AQ166" s="10">
        <v>111.47500000000001</v>
      </c>
      <c r="AR166" s="10"/>
      <c r="AS166" s="10"/>
      <c r="AT166" s="10">
        <v>1.1671881857517403</v>
      </c>
      <c r="AU166" s="10">
        <v>1</v>
      </c>
      <c r="AV166" s="16"/>
      <c r="AW166" s="21">
        <v>35.591121367616729</v>
      </c>
      <c r="AX166" s="1" t="s">
        <v>120</v>
      </c>
      <c r="AY166" s="25">
        <v>24.298425196850399</v>
      </c>
      <c r="AZ166" s="19">
        <v>100</v>
      </c>
      <c r="BA166" s="19">
        <v>0</v>
      </c>
      <c r="BB166" s="19">
        <v>0</v>
      </c>
      <c r="BC166" s="19">
        <v>100</v>
      </c>
      <c r="BD166" s="19">
        <v>0</v>
      </c>
      <c r="BE166" s="19">
        <v>0</v>
      </c>
      <c r="BF166" s="26">
        <v>71.381825509955362</v>
      </c>
      <c r="BG166" s="26">
        <v>26.20803608052428</v>
      </c>
      <c r="BH166" s="26">
        <v>2.4101384095203535</v>
      </c>
      <c r="BI166" s="23"/>
      <c r="BJ166" s="27">
        <f t="shared" ca="1" si="16"/>
        <v>1</v>
      </c>
      <c r="BK166" s="26">
        <f t="shared" ca="1" si="17"/>
        <v>4.5379392245198726</v>
      </c>
      <c r="BL166" s="25">
        <f t="shared" si="18"/>
        <v>3.3632254648942719</v>
      </c>
      <c r="BM166" s="25">
        <f t="shared" ca="1" si="20"/>
        <v>3.31133214526669</v>
      </c>
      <c r="BN166" s="24">
        <f t="shared" si="19"/>
        <v>3.355945263664311</v>
      </c>
      <c r="BO166" s="23"/>
      <c r="BP166" s="2"/>
    </row>
    <row r="167" spans="1:68" x14ac:dyDescent="0.2">
      <c r="A167">
        <v>7.7</v>
      </c>
      <c r="B167">
        <v>2.1</v>
      </c>
      <c r="C167">
        <v>1.2578199999999999</v>
      </c>
      <c r="D167">
        <v>-0.28032000000000001</v>
      </c>
      <c r="E167">
        <v>9.5009999999999997E-2</v>
      </c>
      <c r="F167">
        <v>1.7188000000000001</v>
      </c>
      <c r="G167">
        <v>1.7685500000000001</v>
      </c>
      <c r="H167" s="23"/>
      <c r="I167" s="17">
        <f t="shared" si="14"/>
        <v>25.262467191601051</v>
      </c>
      <c r="J167" s="16">
        <f t="shared" si="15"/>
        <v>-24.46246719160105</v>
      </c>
      <c r="K167" s="10">
        <v>100</v>
      </c>
      <c r="L167" s="16">
        <v>2472.933070866145</v>
      </c>
      <c r="M167" s="16">
        <v>906.79133858267812</v>
      </c>
      <c r="N167" s="16">
        <v>10.947069116360455</v>
      </c>
      <c r="O167" s="16">
        <v>3.0583804143125843</v>
      </c>
      <c r="P167" s="16">
        <v>3.3749531365228118</v>
      </c>
      <c r="Q167" s="16">
        <v>7.4302928468554838E-2</v>
      </c>
      <c r="R167" s="16">
        <v>2.2015988211649238</v>
      </c>
      <c r="S167" s="16">
        <v>21.9842168201547</v>
      </c>
      <c r="T167" s="22" t="s">
        <v>33</v>
      </c>
      <c r="U167" s="10">
        <v>3</v>
      </c>
      <c r="V167" s="22" t="s">
        <v>33</v>
      </c>
      <c r="W167" s="10">
        <v>3</v>
      </c>
      <c r="X167" s="22" t="s">
        <v>33</v>
      </c>
      <c r="Y167" s="10">
        <v>3</v>
      </c>
      <c r="Z167" s="22" t="s">
        <v>33</v>
      </c>
      <c r="AA167" s="15">
        <v>3</v>
      </c>
      <c r="AB167" s="11">
        <v>72.755866384625747</v>
      </c>
      <c r="AC167" s="10">
        <v>24.913323173459915</v>
      </c>
      <c r="AD167" s="21">
        <v>2.3308104419143412</v>
      </c>
      <c r="AE167" s="12">
        <v>305.83804143125843</v>
      </c>
      <c r="AF167" s="10">
        <v>248.45056199326578</v>
      </c>
      <c r="AG167" s="10">
        <v>168.7476568261406</v>
      </c>
      <c r="AH167" s="10">
        <v>227.04989562091018</v>
      </c>
      <c r="AI167" s="10">
        <v>4.5421535948628176</v>
      </c>
      <c r="AJ167" s="10"/>
      <c r="AK167" s="10"/>
      <c r="AL167" s="10"/>
      <c r="AM167" s="10"/>
      <c r="AN167" s="10">
        <v>3.0583804143125843</v>
      </c>
      <c r="AO167" s="10">
        <v>1.1661697442544385</v>
      </c>
      <c r="AP167" s="10">
        <v>1</v>
      </c>
      <c r="AQ167" s="10">
        <v>111.47500000000001</v>
      </c>
      <c r="AR167" s="10"/>
      <c r="AS167" s="10"/>
      <c r="AT167" s="10">
        <v>1.2161353457040376</v>
      </c>
      <c r="AU167" s="10">
        <v>1</v>
      </c>
      <c r="AV167" s="16"/>
      <c r="AW167" s="21">
        <v>37.267584298989867</v>
      </c>
      <c r="AX167" s="1" t="s">
        <v>120</v>
      </c>
      <c r="AY167" s="25">
        <v>24.462467191601</v>
      </c>
      <c r="AZ167" s="19">
        <v>100</v>
      </c>
      <c r="BA167" s="19">
        <v>0</v>
      </c>
      <c r="BB167" s="19">
        <v>0</v>
      </c>
      <c r="BC167" s="19">
        <v>100</v>
      </c>
      <c r="BD167" s="19">
        <v>0</v>
      </c>
      <c r="BE167" s="19">
        <v>0</v>
      </c>
      <c r="BF167" s="26">
        <v>72.755866384625747</v>
      </c>
      <c r="BG167" s="26">
        <v>24.913323173459915</v>
      </c>
      <c r="BH167" s="26">
        <v>2.3308104419143412</v>
      </c>
      <c r="BI167" s="23"/>
      <c r="BJ167" s="27">
        <f t="shared" ca="1" si="16"/>
        <v>1</v>
      </c>
      <c r="BK167" s="26">
        <f t="shared" ca="1" si="17"/>
        <v>4.7166012953591077</v>
      </c>
      <c r="BL167" s="25">
        <f t="shared" si="18"/>
        <v>3.4745566528539968</v>
      </c>
      <c r="BM167" s="25">
        <f t="shared" ca="1" si="20"/>
        <v>3.3046114036188099</v>
      </c>
      <c r="BN167" s="24">
        <f t="shared" si="19"/>
        <v>3.3534259837598528</v>
      </c>
      <c r="BO167" s="23"/>
      <c r="BP167" s="2"/>
    </row>
    <row r="168" spans="1:68" x14ac:dyDescent="0.2">
      <c r="A168">
        <v>7.75</v>
      </c>
      <c r="B168">
        <v>2.1</v>
      </c>
      <c r="C168">
        <v>1.25804</v>
      </c>
      <c r="D168">
        <v>-0.27884999999999999</v>
      </c>
      <c r="E168">
        <v>9.7470000000000001E-2</v>
      </c>
      <c r="F168">
        <v>1.7206999999999999</v>
      </c>
      <c r="G168">
        <v>1.7675000000000001</v>
      </c>
      <c r="H168" s="23"/>
      <c r="I168" s="17">
        <f t="shared" si="14"/>
        <v>25.426509186351705</v>
      </c>
      <c r="J168" s="16">
        <f t="shared" si="15"/>
        <v>-24.626509186351704</v>
      </c>
      <c r="K168" s="10">
        <v>100</v>
      </c>
      <c r="L168" s="16">
        <v>2489.3372703412106</v>
      </c>
      <c r="M168" s="16">
        <v>912.95931758530276</v>
      </c>
      <c r="N168" s="16">
        <v>11.018153980752405</v>
      </c>
      <c r="O168" s="16">
        <v>3.1184557438794687</v>
      </c>
      <c r="P168" s="16">
        <v>3.4459020893323262</v>
      </c>
      <c r="Q168" s="16">
        <v>8.3512481997119581E-2</v>
      </c>
      <c r="R168" s="16">
        <v>2.4235303218757691</v>
      </c>
      <c r="S168" s="16">
        <v>22.739329545337345</v>
      </c>
      <c r="T168" s="22" t="s">
        <v>33</v>
      </c>
      <c r="U168" s="10">
        <v>3</v>
      </c>
      <c r="V168" s="22" t="s">
        <v>33</v>
      </c>
      <c r="W168" s="10">
        <v>3</v>
      </c>
      <c r="X168" s="22" t="s">
        <v>33</v>
      </c>
      <c r="Y168" s="10">
        <v>3</v>
      </c>
      <c r="Z168" s="22" t="s">
        <v>124</v>
      </c>
      <c r="AA168" s="15">
        <v>2</v>
      </c>
      <c r="AB168" s="11">
        <v>77.413007593191736</v>
      </c>
      <c r="AC168" s="10">
        <v>20.53345695496192</v>
      </c>
      <c r="AD168" s="21">
        <v>2.05353545184634</v>
      </c>
      <c r="AE168" s="12">
        <v>311.84557438794684</v>
      </c>
      <c r="AF168" s="10">
        <v>255.83254470761659</v>
      </c>
      <c r="AG168" s="10">
        <v>172.29510446661629</v>
      </c>
      <c r="AH168" s="10">
        <v>241.12132590003301</v>
      </c>
      <c r="AI168" s="10">
        <v>4.1262120427113862</v>
      </c>
      <c r="AJ168" s="10"/>
      <c r="AK168" s="10"/>
      <c r="AL168" s="10"/>
      <c r="AM168" s="10"/>
      <c r="AN168" s="10">
        <v>3.1184557438794687</v>
      </c>
      <c r="AO168" s="10">
        <v>1.2002091218063304</v>
      </c>
      <c r="AP168" s="10">
        <v>1</v>
      </c>
      <c r="AQ168" s="10">
        <v>111.47500000000001</v>
      </c>
      <c r="AR168" s="10"/>
      <c r="AS168" s="10"/>
      <c r="AT168" s="10">
        <v>1.2451081337661931</v>
      </c>
      <c r="AU168" s="10">
        <v>1</v>
      </c>
      <c r="AV168" s="16"/>
      <c r="AW168" s="21">
        <v>38.374881706142489</v>
      </c>
      <c r="AX168" s="1" t="s">
        <v>120</v>
      </c>
      <c r="AY168" s="25">
        <v>24.626509186351701</v>
      </c>
      <c r="AZ168" s="19">
        <v>100</v>
      </c>
      <c r="BA168" s="19">
        <v>0</v>
      </c>
      <c r="BB168" s="19">
        <v>0</v>
      </c>
      <c r="BC168" s="19">
        <v>100</v>
      </c>
      <c r="BD168" s="19">
        <v>0</v>
      </c>
      <c r="BE168" s="19">
        <v>0</v>
      </c>
      <c r="BF168" s="26">
        <v>77.413007593191736</v>
      </c>
      <c r="BG168" s="26">
        <v>20.53345695496192</v>
      </c>
      <c r="BH168" s="26">
        <v>2.05353545184634</v>
      </c>
      <c r="BI168" s="23"/>
      <c r="BJ168" s="27">
        <f t="shared" ca="1" si="16"/>
        <v>1</v>
      </c>
      <c r="BK168" s="26">
        <f t="shared" ca="1" si="17"/>
        <v>4.8221939614654241</v>
      </c>
      <c r="BL168" s="25">
        <f t="shared" si="18"/>
        <v>3.793894820162226</v>
      </c>
      <c r="BM168" s="25">
        <f t="shared" ca="1" si="20"/>
        <v>3.3170337819381515</v>
      </c>
      <c r="BN168" s="24">
        <f t="shared" si="19"/>
        <v>3.3651205325392159</v>
      </c>
      <c r="BO168" s="23"/>
      <c r="BP168" s="2"/>
    </row>
    <row r="169" spans="1:68" x14ac:dyDescent="0.2">
      <c r="A169">
        <v>7.8</v>
      </c>
      <c r="B169">
        <v>2.1</v>
      </c>
      <c r="C169">
        <v>1.25776</v>
      </c>
      <c r="D169">
        <v>-0.27950000000000003</v>
      </c>
      <c r="E169">
        <v>9.6750000000000003E-2</v>
      </c>
      <c r="F169">
        <v>1.72</v>
      </c>
      <c r="G169">
        <v>1.77298</v>
      </c>
      <c r="H169" s="23"/>
      <c r="I169" s="17">
        <f t="shared" si="14"/>
        <v>25.590551181102359</v>
      </c>
      <c r="J169" s="16">
        <f t="shared" si="15"/>
        <v>-24.790551181102359</v>
      </c>
      <c r="K169" s="10">
        <v>100</v>
      </c>
      <c r="L169" s="16">
        <v>2505.7414698162761</v>
      </c>
      <c r="M169" s="16">
        <v>919.12729658792739</v>
      </c>
      <c r="N169" s="16">
        <v>11.089238845144356</v>
      </c>
      <c r="O169" s="16">
        <v>3.0419962335216373</v>
      </c>
      <c r="P169" s="16">
        <v>3.3662600550986035</v>
      </c>
      <c r="Q169" s="16">
        <v>7.9440230436869694E-2</v>
      </c>
      <c r="R169" s="16">
        <v>2.3598958231568581</v>
      </c>
      <c r="S169" s="16">
        <v>22.518320942844866</v>
      </c>
      <c r="T169" s="22" t="s">
        <v>33</v>
      </c>
      <c r="U169" s="10">
        <v>3</v>
      </c>
      <c r="V169" s="22" t="s">
        <v>33</v>
      </c>
      <c r="W169" s="10">
        <v>3</v>
      </c>
      <c r="X169" s="22" t="s">
        <v>33</v>
      </c>
      <c r="Y169" s="10">
        <v>3</v>
      </c>
      <c r="Z169" s="22" t="s">
        <v>124</v>
      </c>
      <c r="AA169" s="15">
        <v>2</v>
      </c>
      <c r="AB169" s="11">
        <v>76.622824544191673</v>
      </c>
      <c r="AC169" s="10">
        <v>21.274556948017505</v>
      </c>
      <c r="AD169" s="21">
        <v>2.102618507790825</v>
      </c>
      <c r="AE169" s="12">
        <v>304.19962335216371</v>
      </c>
      <c r="AF169" s="10">
        <v>245.49794071099828</v>
      </c>
      <c r="AG169" s="10">
        <v>168.31300275493018</v>
      </c>
      <c r="AH169" s="10">
        <v>235.11254600983906</v>
      </c>
      <c r="AI169" s="10">
        <v>4.2374751893169984</v>
      </c>
      <c r="AJ169" s="10"/>
      <c r="AK169" s="10"/>
      <c r="AL169" s="10"/>
      <c r="AM169" s="10"/>
      <c r="AN169" s="10">
        <v>3.0419962335216373</v>
      </c>
      <c r="AO169" s="10">
        <v>1.1818710401560304</v>
      </c>
      <c r="AP169" s="10">
        <v>1</v>
      </c>
      <c r="AQ169" s="10">
        <v>111.47500000000001</v>
      </c>
      <c r="AR169" s="10"/>
      <c r="AS169" s="10"/>
      <c r="AT169" s="10">
        <v>1.1838552026129592</v>
      </c>
      <c r="AU169" s="10">
        <v>1</v>
      </c>
      <c r="AV169" s="16"/>
      <c r="AW169" s="21">
        <v>36.824691106649745</v>
      </c>
      <c r="AX169" s="1" t="s">
        <v>120</v>
      </c>
      <c r="AY169" s="25">
        <v>24.790551181102401</v>
      </c>
      <c r="AZ169" s="19">
        <v>100</v>
      </c>
      <c r="BA169" s="19">
        <v>0</v>
      </c>
      <c r="BB169" s="19">
        <v>0</v>
      </c>
      <c r="BC169" s="19">
        <v>100</v>
      </c>
      <c r="BD169" s="19">
        <v>0</v>
      </c>
      <c r="BE169" s="19">
        <v>0</v>
      </c>
      <c r="BF169" s="26">
        <v>76.622824544191673</v>
      </c>
      <c r="BG169" s="26">
        <v>21.274556948017505</v>
      </c>
      <c r="BH169" s="26">
        <v>2.102618507790825</v>
      </c>
      <c r="BI169" s="23"/>
      <c r="BJ169" s="27">
        <f t="shared" ca="1" si="16"/>
        <v>1</v>
      </c>
      <c r="BK169" s="26">
        <f t="shared" ca="1" si="17"/>
        <v>4.5986868805572252</v>
      </c>
      <c r="BL169" s="25">
        <f t="shared" si="18"/>
        <v>3.7589018586367366</v>
      </c>
      <c r="BM169" s="25">
        <f t="shared" ca="1" si="20"/>
        <v>3.3321987790428889</v>
      </c>
      <c r="BN169" s="24">
        <f t="shared" si="19"/>
        <v>3.3685710149363755</v>
      </c>
      <c r="BO169" s="23"/>
      <c r="BP169" s="2"/>
    </row>
    <row r="170" spans="1:68" x14ac:dyDescent="0.2">
      <c r="A170">
        <v>7.85</v>
      </c>
      <c r="B170">
        <v>2.1</v>
      </c>
      <c r="C170">
        <v>1.25718</v>
      </c>
      <c r="D170">
        <v>-0.27975</v>
      </c>
      <c r="E170">
        <v>9.8549999999999999E-2</v>
      </c>
      <c r="F170">
        <v>1.7182500000000001</v>
      </c>
      <c r="G170">
        <v>1.7676000000000001</v>
      </c>
      <c r="H170" s="23"/>
      <c r="I170" s="17">
        <f t="shared" si="14"/>
        <v>25.754593175853017</v>
      </c>
      <c r="J170" s="16">
        <f t="shared" si="15"/>
        <v>-24.954593175853017</v>
      </c>
      <c r="K170" s="10">
        <v>100</v>
      </c>
      <c r="L170" s="16">
        <v>2522.1456692913421</v>
      </c>
      <c r="M170" s="16">
        <v>925.29527559055214</v>
      </c>
      <c r="N170" s="16">
        <v>11.160323709536307</v>
      </c>
      <c r="O170" s="16">
        <v>2.8836158192090129</v>
      </c>
      <c r="P170" s="16">
        <v>3.2158359504757081</v>
      </c>
      <c r="Q170" s="16">
        <v>7.7873979836773854E-2</v>
      </c>
      <c r="R170" s="16">
        <v>2.421578122641928</v>
      </c>
      <c r="S170" s="16">
        <v>23.070842449076064</v>
      </c>
      <c r="T170" s="22" t="s">
        <v>33</v>
      </c>
      <c r="U170" s="10">
        <v>3</v>
      </c>
      <c r="V170" s="22" t="s">
        <v>33</v>
      </c>
      <c r="W170" s="10">
        <v>3</v>
      </c>
      <c r="X170" s="22" t="s">
        <v>33</v>
      </c>
      <c r="Y170" s="10">
        <v>3</v>
      </c>
      <c r="Z170" s="22" t="s">
        <v>124</v>
      </c>
      <c r="AA170" s="15">
        <v>2</v>
      </c>
      <c r="AB170" s="11">
        <v>79.666639717115785</v>
      </c>
      <c r="AC170" s="10">
        <v>18.427617217129239</v>
      </c>
      <c r="AD170" s="21">
        <v>1.9057430657549701</v>
      </c>
      <c r="AE170" s="12">
        <v>288.3615819209013</v>
      </c>
      <c r="AF170" s="10">
        <v>226.83603431565382</v>
      </c>
      <c r="AG170" s="10">
        <v>160.79179752378542</v>
      </c>
      <c r="AH170" s="10">
        <v>245.01638549910359</v>
      </c>
      <c r="AI170" s="10">
        <v>4.1295384635743471</v>
      </c>
      <c r="AJ170" s="10"/>
      <c r="AK170" s="10"/>
      <c r="AL170" s="10"/>
      <c r="AM170" s="10"/>
      <c r="AN170" s="10">
        <v>2.8836158192090129</v>
      </c>
      <c r="AO170" s="10">
        <v>1.1577097483791101</v>
      </c>
      <c r="AP170" s="10">
        <v>1</v>
      </c>
      <c r="AQ170" s="10">
        <v>111.47500000000001</v>
      </c>
      <c r="AR170" s="10"/>
      <c r="AS170" s="10"/>
      <c r="AT170" s="10">
        <v>1.0818370266625792</v>
      </c>
      <c r="AU170" s="10">
        <v>1</v>
      </c>
      <c r="AV170" s="16"/>
      <c r="AW170" s="21">
        <v>34.025405147348074</v>
      </c>
      <c r="AX170" s="1" t="s">
        <v>120</v>
      </c>
      <c r="AY170" s="25">
        <v>24.954593175852999</v>
      </c>
      <c r="AZ170" s="19">
        <v>100</v>
      </c>
      <c r="BA170" s="19">
        <v>0</v>
      </c>
      <c r="BB170" s="19">
        <v>0</v>
      </c>
      <c r="BC170" s="19">
        <v>100</v>
      </c>
      <c r="BD170" s="19">
        <v>0</v>
      </c>
      <c r="BE170" s="19">
        <v>0</v>
      </c>
      <c r="BF170" s="26">
        <v>79.666639717115785</v>
      </c>
      <c r="BG170" s="26">
        <v>18.427617217129239</v>
      </c>
      <c r="BH170" s="26">
        <v>1.9057430657549701</v>
      </c>
      <c r="BI170" s="23"/>
      <c r="BJ170" s="27">
        <f t="shared" ca="1" si="16"/>
        <v>1</v>
      </c>
      <c r="BK170" s="26">
        <f t="shared" ca="1" si="17"/>
        <v>4.2251661008048407</v>
      </c>
      <c r="BL170" s="25">
        <f t="shared" si="18"/>
        <v>3.9838064881691193</v>
      </c>
      <c r="BM170" s="25">
        <f t="shared" ca="1" si="20"/>
        <v>3.3767899295598061</v>
      </c>
      <c r="BN170" s="24">
        <f t="shared" si="19"/>
        <v>3.3913636691009725</v>
      </c>
      <c r="BO170" s="23"/>
      <c r="BP170" s="2"/>
    </row>
    <row r="171" spans="1:68" x14ac:dyDescent="0.2">
      <c r="A171">
        <v>7.9</v>
      </c>
      <c r="B171">
        <v>2.1</v>
      </c>
      <c r="C171">
        <v>1.2579499999999999</v>
      </c>
      <c r="D171">
        <v>-0.27827000000000002</v>
      </c>
      <c r="E171">
        <v>0.10069</v>
      </c>
      <c r="F171">
        <v>1.72265</v>
      </c>
      <c r="G171">
        <v>1.77305</v>
      </c>
      <c r="H171" s="23"/>
      <c r="I171" s="17">
        <f t="shared" si="14"/>
        <v>25.918635170603675</v>
      </c>
      <c r="J171" s="16">
        <f t="shared" si="15"/>
        <v>-25.118635170603675</v>
      </c>
      <c r="K171" s="10">
        <v>100</v>
      </c>
      <c r="L171" s="16">
        <v>2538.5498687664081</v>
      </c>
      <c r="M171" s="16">
        <v>931.46325459317688</v>
      </c>
      <c r="N171" s="16">
        <v>11.231408573928258</v>
      </c>
      <c r="O171" s="16">
        <v>3.0938794726929881</v>
      </c>
      <c r="P171" s="16">
        <v>3.4355587721463614</v>
      </c>
      <c r="Q171" s="16">
        <v>8.7146183389342144E-2</v>
      </c>
      <c r="R171" s="16">
        <v>2.5365941661623115</v>
      </c>
      <c r="S171" s="16">
        <v>23.727729128706489</v>
      </c>
      <c r="T171" s="22" t="s">
        <v>33</v>
      </c>
      <c r="U171" s="10">
        <v>3</v>
      </c>
      <c r="V171" s="22" t="s">
        <v>33</v>
      </c>
      <c r="W171" s="10">
        <v>3</v>
      </c>
      <c r="X171" s="22" t="s">
        <v>33</v>
      </c>
      <c r="Y171" s="10">
        <v>3</v>
      </c>
      <c r="Z171" s="22" t="s">
        <v>124</v>
      </c>
      <c r="AA171" s="15">
        <v>2</v>
      </c>
      <c r="AB171" s="11">
        <v>80.435046760188797</v>
      </c>
      <c r="AC171" s="10">
        <v>17.712821786742722</v>
      </c>
      <c r="AD171" s="21">
        <v>1.852131453068476</v>
      </c>
      <c r="AE171" s="12">
        <v>309.38794726929882</v>
      </c>
      <c r="AF171" s="10">
        <v>251.720825131315</v>
      </c>
      <c r="AG171" s="10">
        <v>171.77793860731808</v>
      </c>
      <c r="AH171" s="10">
        <v>257.06716569829507</v>
      </c>
      <c r="AI171" s="10">
        <v>3.9422940151002934</v>
      </c>
      <c r="AJ171" s="10"/>
      <c r="AK171" s="10"/>
      <c r="AL171" s="10"/>
      <c r="AM171" s="10"/>
      <c r="AN171" s="10">
        <v>3.0938794726929881</v>
      </c>
      <c r="AO171" s="10">
        <v>1.2152751641158188</v>
      </c>
      <c r="AP171" s="10">
        <v>1</v>
      </c>
      <c r="AQ171" s="10">
        <v>111.47500000000001</v>
      </c>
      <c r="AR171" s="10"/>
      <c r="AS171" s="10"/>
      <c r="AT171" s="10">
        <v>1.1983008525355126</v>
      </c>
      <c r="AU171" s="10">
        <v>1</v>
      </c>
      <c r="AV171" s="16"/>
      <c r="AW171" s="21">
        <v>37.758123769697256</v>
      </c>
      <c r="AX171" s="1" t="s">
        <v>120</v>
      </c>
      <c r="AY171" s="25">
        <v>25.118635170603699</v>
      </c>
      <c r="AZ171" s="19">
        <v>100</v>
      </c>
      <c r="BA171" s="19">
        <v>0</v>
      </c>
      <c r="BB171" s="19">
        <v>0</v>
      </c>
      <c r="BC171" s="19">
        <v>100</v>
      </c>
      <c r="BD171" s="19">
        <v>0</v>
      </c>
      <c r="BE171" s="19">
        <v>0</v>
      </c>
      <c r="BF171" s="26">
        <v>80.435046760188797</v>
      </c>
      <c r="BG171" s="26">
        <v>17.712821786742722</v>
      </c>
      <c r="BH171" s="26">
        <v>1.852131453068476</v>
      </c>
      <c r="BI171" s="23"/>
      <c r="BJ171" s="27">
        <f t="shared" ca="1" si="16"/>
        <v>1</v>
      </c>
      <c r="BK171" s="26">
        <f t="shared" ca="1" si="17"/>
        <v>4.651356512628718</v>
      </c>
      <c r="BL171" s="25">
        <f t="shared" si="18"/>
        <v>4.0228423381179264</v>
      </c>
      <c r="BM171" s="25">
        <f t="shared" ca="1" si="20"/>
        <v>3.3440216286694757</v>
      </c>
      <c r="BN171" s="24">
        <f t="shared" si="19"/>
        <v>3.3757514678750189</v>
      </c>
      <c r="BO171" s="23"/>
      <c r="BP171" s="2"/>
    </row>
    <row r="172" spans="1:68" x14ac:dyDescent="0.2">
      <c r="A172">
        <v>7.95</v>
      </c>
      <c r="B172">
        <v>2.1</v>
      </c>
      <c r="C172">
        <v>1.25861</v>
      </c>
      <c r="D172">
        <v>-0.27655999999999997</v>
      </c>
      <c r="E172">
        <v>0.10137</v>
      </c>
      <c r="F172">
        <v>1.7207300000000001</v>
      </c>
      <c r="G172">
        <v>1.7731300000000001</v>
      </c>
      <c r="H172" s="23"/>
      <c r="I172" s="17">
        <f t="shared" si="14"/>
        <v>26.08267716535433</v>
      </c>
      <c r="J172" s="16">
        <f t="shared" si="15"/>
        <v>-25.282677165354329</v>
      </c>
      <c r="K172" s="10">
        <v>100</v>
      </c>
      <c r="L172" s="16">
        <v>2554.9540682414736</v>
      </c>
      <c r="M172" s="16">
        <v>937.63123359580152</v>
      </c>
      <c r="N172" s="16">
        <v>11.302493438320209</v>
      </c>
      <c r="O172" s="16">
        <v>3.2741054613935821</v>
      </c>
      <c r="P172" s="16">
        <v>3.6187904778408528</v>
      </c>
      <c r="Q172" s="16">
        <v>9.7859337493999166E-2</v>
      </c>
      <c r="R172" s="16">
        <v>2.7042001490063283</v>
      </c>
      <c r="S172" s="16">
        <v>23.936459475504936</v>
      </c>
      <c r="T172" s="22" t="s">
        <v>33</v>
      </c>
      <c r="U172" s="10">
        <v>3</v>
      </c>
      <c r="V172" s="22" t="s">
        <v>33</v>
      </c>
      <c r="W172" s="10">
        <v>3</v>
      </c>
      <c r="X172" s="22" t="s">
        <v>33</v>
      </c>
      <c r="Y172" s="10">
        <v>3</v>
      </c>
      <c r="Z172" s="22" t="s">
        <v>124</v>
      </c>
      <c r="AA172" s="15">
        <v>2</v>
      </c>
      <c r="AB172" s="11">
        <v>82.679301101494431</v>
      </c>
      <c r="AC172" s="10">
        <v>15.636717264201152</v>
      </c>
      <c r="AD172" s="21">
        <v>1.6839816343044158</v>
      </c>
      <c r="AE172" s="12">
        <v>327.41054613935819</v>
      </c>
      <c r="AF172" s="10">
        <v>272.31254347919253</v>
      </c>
      <c r="AG172" s="10">
        <v>180.93952389204264</v>
      </c>
      <c r="AH172" s="10">
        <v>259.89872990780009</v>
      </c>
      <c r="AI172" s="10">
        <v>3.6979511311966125</v>
      </c>
      <c r="AJ172" s="10"/>
      <c r="AK172" s="10"/>
      <c r="AL172" s="10"/>
      <c r="AM172" s="10"/>
      <c r="AN172" s="10">
        <v>3.2741054613935821</v>
      </c>
      <c r="AO172" s="10">
        <v>1.2695258165925263</v>
      </c>
      <c r="AP172" s="10">
        <v>1</v>
      </c>
      <c r="AQ172" s="10">
        <v>111.47500000000001</v>
      </c>
      <c r="AR172" s="10"/>
      <c r="AS172" s="10"/>
      <c r="AT172" s="10">
        <v>1.2923460122866166</v>
      </c>
      <c r="AU172" s="10">
        <v>1</v>
      </c>
      <c r="AV172" s="16"/>
      <c r="AW172" s="21">
        <v>40.846881521878878</v>
      </c>
      <c r="AX172" s="1" t="s">
        <v>120</v>
      </c>
      <c r="AY172" s="25">
        <v>25.282677165354301</v>
      </c>
      <c r="AZ172" s="19">
        <v>100</v>
      </c>
      <c r="BA172" s="19">
        <v>0</v>
      </c>
      <c r="BB172" s="19">
        <v>0</v>
      </c>
      <c r="BC172" s="19">
        <v>100</v>
      </c>
      <c r="BD172" s="19">
        <v>0</v>
      </c>
      <c r="BE172" s="19">
        <v>0</v>
      </c>
      <c r="BF172" s="26">
        <v>82.679301101494431</v>
      </c>
      <c r="BG172" s="26">
        <v>15.636717264201152</v>
      </c>
      <c r="BH172" s="26">
        <v>1.6839816343044158</v>
      </c>
      <c r="BI172" s="23"/>
      <c r="BJ172" s="27">
        <f t="shared" ca="1" si="16"/>
        <v>1</v>
      </c>
      <c r="BK172" s="26">
        <f t="shared" ca="1" si="17"/>
        <v>4.9941029262457795</v>
      </c>
      <c r="BL172" s="25">
        <f t="shared" si="18"/>
        <v>4.1796769141046886</v>
      </c>
      <c r="BM172" s="25">
        <f t="shared" ca="1" si="20"/>
        <v>3.3273494525461085</v>
      </c>
      <c r="BN172" s="24">
        <f t="shared" si="19"/>
        <v>3.369523465212843</v>
      </c>
      <c r="BO172" s="23"/>
      <c r="BP172" s="2"/>
    </row>
    <row r="173" spans="1:68" x14ac:dyDescent="0.2">
      <c r="A173">
        <v>8</v>
      </c>
      <c r="B173">
        <v>2.2000000000000002</v>
      </c>
      <c r="C173">
        <v>1.25854</v>
      </c>
      <c r="D173">
        <v>-0.27694000000000002</v>
      </c>
      <c r="E173">
        <v>0.10065</v>
      </c>
      <c r="F173">
        <v>1.7192000000000001</v>
      </c>
      <c r="G173">
        <v>1.7684500000000001</v>
      </c>
      <c r="H173" s="23"/>
      <c r="I173" s="17">
        <f t="shared" si="14"/>
        <v>26.246719160104984</v>
      </c>
      <c r="J173" s="16">
        <f t="shared" si="15"/>
        <v>-25.446719160104983</v>
      </c>
      <c r="K173" s="10">
        <v>100</v>
      </c>
      <c r="L173" s="16">
        <v>2571.3582677165391</v>
      </c>
      <c r="M173" s="16">
        <v>943.79921259842615</v>
      </c>
      <c r="N173" s="16">
        <v>11.37357830271216</v>
      </c>
      <c r="O173" s="16">
        <v>3.2549905838041244</v>
      </c>
      <c r="P173" s="16">
        <v>3.5964930763755039</v>
      </c>
      <c r="Q173" s="16">
        <v>9.5478636581852946E-2</v>
      </c>
      <c r="R173" s="16">
        <v>2.6547704820851483</v>
      </c>
      <c r="S173" s="16">
        <v>23.715450873012461</v>
      </c>
      <c r="T173" s="22" t="s">
        <v>33</v>
      </c>
      <c r="U173" s="10">
        <v>3</v>
      </c>
      <c r="V173" s="22" t="s">
        <v>33</v>
      </c>
      <c r="W173" s="10">
        <v>3</v>
      </c>
      <c r="X173" s="22" t="s">
        <v>33</v>
      </c>
      <c r="Y173" s="10">
        <v>3</v>
      </c>
      <c r="Z173" s="22" t="s">
        <v>124</v>
      </c>
      <c r="AA173" s="15">
        <v>2</v>
      </c>
      <c r="AB173" s="11">
        <v>81.671046595949676</v>
      </c>
      <c r="AC173" s="10">
        <v>16.56715018784206</v>
      </c>
      <c r="AD173" s="21">
        <v>1.761803216208262</v>
      </c>
      <c r="AE173" s="12">
        <v>325.49905838041246</v>
      </c>
      <c r="AF173" s="10">
        <v>268.72436686708875</v>
      </c>
      <c r="AG173" s="10">
        <v>179.82465381877518</v>
      </c>
      <c r="AH173" s="10">
        <v>253.8899500176062</v>
      </c>
      <c r="AI173" s="10">
        <v>3.766803973255592</v>
      </c>
      <c r="AJ173" s="10"/>
      <c r="AK173" s="10"/>
      <c r="AL173" s="10"/>
      <c r="AM173" s="10"/>
      <c r="AN173" s="10">
        <v>3.2549905838041244</v>
      </c>
      <c r="AO173" s="10">
        <v>1.2644195742720798</v>
      </c>
      <c r="AP173" s="10">
        <v>1</v>
      </c>
      <c r="AQ173" s="10">
        <v>111.47500000000001</v>
      </c>
      <c r="AR173" s="10"/>
      <c r="AS173" s="10"/>
      <c r="AT173" s="10">
        <v>1.2656317592185715</v>
      </c>
      <c r="AU173" s="10">
        <v>1</v>
      </c>
      <c r="AV173" s="16"/>
      <c r="AW173" s="21">
        <v>40.308655030063306</v>
      </c>
      <c r="AX173" s="1" t="s">
        <v>120</v>
      </c>
      <c r="AY173" s="25">
        <v>25.446719160105001</v>
      </c>
      <c r="AZ173" s="19">
        <v>100</v>
      </c>
      <c r="BA173" s="19">
        <v>0</v>
      </c>
      <c r="BB173" s="19">
        <v>0</v>
      </c>
      <c r="BC173" s="19">
        <v>100</v>
      </c>
      <c r="BD173" s="19">
        <v>0</v>
      </c>
      <c r="BE173" s="19">
        <v>0</v>
      </c>
      <c r="BF173" s="26">
        <v>81.671046595949676</v>
      </c>
      <c r="BG173" s="26">
        <v>16.56715018784206</v>
      </c>
      <c r="BH173" s="26">
        <v>1.761803216208262</v>
      </c>
      <c r="BI173" s="23"/>
      <c r="BJ173" s="27">
        <f t="shared" ca="1" si="16"/>
        <v>1</v>
      </c>
      <c r="BK173" s="26">
        <f t="shared" ca="1" si="17"/>
        <v>4.8968338003910894</v>
      </c>
      <c r="BL173" s="25">
        <f t="shared" si="18"/>
        <v>4.1318184396033804</v>
      </c>
      <c r="BM173" s="25">
        <f t="shared" ca="1" si="20"/>
        <v>3.3317090504364502</v>
      </c>
      <c r="BN173" s="24">
        <f t="shared" si="19"/>
        <v>3.3679450209223414</v>
      </c>
      <c r="BO173" s="23"/>
      <c r="BP173" s="2"/>
    </row>
    <row r="174" spans="1:68" x14ac:dyDescent="0.2">
      <c r="A174">
        <v>8.0500000000000007</v>
      </c>
      <c r="B174">
        <v>2.1</v>
      </c>
      <c r="C174">
        <v>1.25868</v>
      </c>
      <c r="D174">
        <v>-0.27714</v>
      </c>
      <c r="E174">
        <v>0.10055</v>
      </c>
      <c r="F174">
        <v>1.7166300000000001</v>
      </c>
      <c r="G174">
        <v>1.76518</v>
      </c>
      <c r="H174" s="23"/>
      <c r="I174" s="17">
        <f t="shared" si="14"/>
        <v>26.410761154855646</v>
      </c>
      <c r="J174" s="16">
        <f t="shared" si="15"/>
        <v>-25.610761154855645</v>
      </c>
      <c r="K174" s="10">
        <v>100</v>
      </c>
      <c r="L174" s="16">
        <v>2587.7624671916051</v>
      </c>
      <c r="M174" s="16">
        <v>949.96719160105101</v>
      </c>
      <c r="N174" s="16">
        <v>11.444663167104114</v>
      </c>
      <c r="O174" s="16">
        <v>3.2932203389830397</v>
      </c>
      <c r="P174" s="16">
        <v>3.6342808143494341</v>
      </c>
      <c r="Q174" s="16">
        <v>9.4225636101776256E-2</v>
      </c>
      <c r="R174" s="16">
        <v>2.592690023559542</v>
      </c>
      <c r="S174" s="16">
        <v>23.684755233777395</v>
      </c>
      <c r="T174" s="22" t="s">
        <v>33</v>
      </c>
      <c r="U174" s="10">
        <v>3</v>
      </c>
      <c r="V174" s="22" t="s">
        <v>33</v>
      </c>
      <c r="W174" s="10">
        <v>3</v>
      </c>
      <c r="X174" s="22" t="s">
        <v>33</v>
      </c>
      <c r="Y174" s="10">
        <v>3</v>
      </c>
      <c r="Z174" s="22" t="s">
        <v>124</v>
      </c>
      <c r="AA174" s="15">
        <v>2</v>
      </c>
      <c r="AB174" s="11">
        <v>79.923757182521072</v>
      </c>
      <c r="AC174" s="10">
        <v>18.188235559788382</v>
      </c>
      <c r="AD174" s="21">
        <v>1.8880072576905489</v>
      </c>
      <c r="AE174" s="12">
        <v>329.32203389830397</v>
      </c>
      <c r="AF174" s="10">
        <v>272.20503018901786</v>
      </c>
      <c r="AG174" s="10">
        <v>181.7140407174717</v>
      </c>
      <c r="AH174" s="10">
        <v>251.79617965727891</v>
      </c>
      <c r="AI174" s="10">
        <v>3.8569979091719007</v>
      </c>
      <c r="AJ174" s="10"/>
      <c r="AK174" s="10"/>
      <c r="AL174" s="10"/>
      <c r="AM174" s="10"/>
      <c r="AN174" s="10">
        <v>3.2932203389830397</v>
      </c>
      <c r="AO174" s="10">
        <v>1.2713807088492446</v>
      </c>
      <c r="AP174" s="10">
        <v>1</v>
      </c>
      <c r="AQ174" s="10">
        <v>111.47500000000001</v>
      </c>
      <c r="AR174" s="10"/>
      <c r="AS174" s="10"/>
      <c r="AT174" s="10">
        <v>1.2740105037402121</v>
      </c>
      <c r="AU174" s="10">
        <v>1</v>
      </c>
      <c r="AV174" s="16"/>
      <c r="AW174" s="21">
        <v>40.830754528352678</v>
      </c>
      <c r="AX174" s="1" t="s">
        <v>120</v>
      </c>
      <c r="AY174" s="25">
        <v>25.610761154855599</v>
      </c>
      <c r="AZ174" s="19">
        <v>100</v>
      </c>
      <c r="BA174" s="19">
        <v>0</v>
      </c>
      <c r="BB174" s="19">
        <v>0</v>
      </c>
      <c r="BC174" s="19">
        <v>100</v>
      </c>
      <c r="BD174" s="19">
        <v>0</v>
      </c>
      <c r="BE174" s="19">
        <v>0</v>
      </c>
      <c r="BF174" s="26">
        <v>79.923757182521072</v>
      </c>
      <c r="BG174" s="26">
        <v>18.188235559788382</v>
      </c>
      <c r="BH174" s="26">
        <v>1.8880072576905489</v>
      </c>
      <c r="BI174" s="23"/>
      <c r="BJ174" s="27">
        <f t="shared" ca="1" si="16"/>
        <v>1</v>
      </c>
      <c r="BK174" s="26">
        <f t="shared" ca="1" si="17"/>
        <v>4.9273271781295538</v>
      </c>
      <c r="BL174" s="25">
        <f t="shared" si="18"/>
        <v>4.0260490933533104</v>
      </c>
      <c r="BM174" s="25">
        <f t="shared" ca="1" si="20"/>
        <v>3.3232621079700113</v>
      </c>
      <c r="BN174" s="24">
        <f t="shared" si="19"/>
        <v>3.3589737968004045</v>
      </c>
      <c r="BO174" s="23"/>
      <c r="BP174" s="2"/>
    </row>
    <row r="175" spans="1:68" x14ac:dyDescent="0.2">
      <c r="A175">
        <v>8.1</v>
      </c>
      <c r="B175">
        <v>2.1</v>
      </c>
      <c r="C175">
        <v>1.2589399999999999</v>
      </c>
      <c r="D175">
        <v>-0.27811999999999998</v>
      </c>
      <c r="E175">
        <v>0.10128</v>
      </c>
      <c r="F175">
        <v>1.72098</v>
      </c>
      <c r="G175">
        <v>1.76745</v>
      </c>
      <c r="H175" s="23"/>
      <c r="I175" s="17">
        <f t="shared" si="14"/>
        <v>26.574803149606296</v>
      </c>
      <c r="J175" s="16">
        <f t="shared" si="15"/>
        <v>-25.774803149606296</v>
      </c>
      <c r="K175" s="10">
        <v>100</v>
      </c>
      <c r="L175" s="16">
        <v>2604.1666666666702</v>
      </c>
      <c r="M175" s="16">
        <v>956.13517060367553</v>
      </c>
      <c r="N175" s="16">
        <v>11.515748031496061</v>
      </c>
      <c r="O175" s="16">
        <v>3.3642184557438486</v>
      </c>
      <c r="P175" s="16">
        <v>3.7085056567066332</v>
      </c>
      <c r="Q175" s="16">
        <v>8.8085933749400006E-2</v>
      </c>
      <c r="R175" s="16">
        <v>2.3752406468654383</v>
      </c>
      <c r="S175" s="16">
        <v>23.908833400193377</v>
      </c>
      <c r="T175" s="22" t="s">
        <v>33</v>
      </c>
      <c r="U175" s="10">
        <v>3</v>
      </c>
      <c r="V175" s="22" t="s">
        <v>33</v>
      </c>
      <c r="W175" s="10">
        <v>3</v>
      </c>
      <c r="X175" s="22" t="s">
        <v>33</v>
      </c>
      <c r="Y175" s="10">
        <v>3</v>
      </c>
      <c r="Z175" s="22" t="s">
        <v>33</v>
      </c>
      <c r="AA175" s="15">
        <v>3</v>
      </c>
      <c r="AB175" s="11">
        <v>74.40376276793549</v>
      </c>
      <c r="AC175" s="10">
        <v>23.360998351287492</v>
      </c>
      <c r="AD175" s="21">
        <v>2.235238880777024</v>
      </c>
      <c r="AE175" s="12">
        <v>336.42184557438486</v>
      </c>
      <c r="AF175" s="10">
        <v>279.97241167368452</v>
      </c>
      <c r="AG175" s="10">
        <v>185.42528283533164</v>
      </c>
      <c r="AH175" s="10">
        <v>254.94347044177337</v>
      </c>
      <c r="AI175" s="10">
        <v>4.2100997274515395</v>
      </c>
      <c r="AJ175" s="10"/>
      <c r="AK175" s="10"/>
      <c r="AL175" s="10"/>
      <c r="AM175" s="10"/>
      <c r="AN175" s="10">
        <v>3.3642184557438486</v>
      </c>
      <c r="AO175" s="10">
        <v>1.2746204475744103</v>
      </c>
      <c r="AP175" s="10">
        <v>1</v>
      </c>
      <c r="AQ175" s="10">
        <v>111.47500000000001</v>
      </c>
      <c r="AR175" s="10"/>
      <c r="AS175" s="10"/>
      <c r="AT175" s="10">
        <v>1.3032261681207586</v>
      </c>
      <c r="AU175" s="10">
        <v>1</v>
      </c>
      <c r="AV175" s="16"/>
      <c r="AW175" s="21">
        <v>41.995861751052672</v>
      </c>
      <c r="AX175" s="1" t="s">
        <v>120</v>
      </c>
      <c r="AY175" s="25">
        <v>25.774803149606299</v>
      </c>
      <c r="AZ175" s="19">
        <v>100</v>
      </c>
      <c r="BA175" s="19">
        <v>0</v>
      </c>
      <c r="BB175" s="19">
        <v>0</v>
      </c>
      <c r="BC175" s="19">
        <v>100</v>
      </c>
      <c r="BD175" s="19">
        <v>0</v>
      </c>
      <c r="BE175" s="19">
        <v>0</v>
      </c>
      <c r="BF175" s="26">
        <v>74.40376276793549</v>
      </c>
      <c r="BG175" s="26">
        <v>23.360998351287492</v>
      </c>
      <c r="BH175" s="26">
        <v>2.235238880777024</v>
      </c>
      <c r="BI175" s="23"/>
      <c r="BJ175" s="27">
        <f t="shared" ca="1" si="16"/>
        <v>1</v>
      </c>
      <c r="BK175" s="26">
        <f t="shared" ca="1" si="17"/>
        <v>5.0336446087511941</v>
      </c>
      <c r="BL175" s="25">
        <f t="shared" si="18"/>
        <v>3.66045198691151</v>
      </c>
      <c r="BM175" s="25">
        <f t="shared" ca="1" si="20"/>
        <v>3.292942498294916</v>
      </c>
      <c r="BN175" s="24">
        <f t="shared" si="19"/>
        <v>3.3329243168604132</v>
      </c>
      <c r="BO175" s="23"/>
      <c r="BP175" s="2"/>
    </row>
    <row r="176" spans="1:68" x14ac:dyDescent="0.2">
      <c r="A176">
        <v>8.15</v>
      </c>
      <c r="B176">
        <v>2.1</v>
      </c>
      <c r="C176">
        <v>1.2585500000000001</v>
      </c>
      <c r="D176">
        <v>-0.27911000000000002</v>
      </c>
      <c r="E176">
        <v>0.10198</v>
      </c>
      <c r="F176">
        <v>1.7210300000000001</v>
      </c>
      <c r="G176">
        <v>1.7661800000000001</v>
      </c>
      <c r="H176" s="23"/>
      <c r="I176" s="17">
        <f t="shared" si="14"/>
        <v>26.738845144356954</v>
      </c>
      <c r="J176" s="16">
        <f t="shared" si="15"/>
        <v>-25.938845144356954</v>
      </c>
      <c r="K176" s="10">
        <v>100</v>
      </c>
      <c r="L176" s="16">
        <v>2620.5708661417361</v>
      </c>
      <c r="M176" s="16">
        <v>962.30314960630028</v>
      </c>
      <c r="N176" s="16">
        <v>11.586832895888014</v>
      </c>
      <c r="O176" s="16">
        <v>3.257721280602635</v>
      </c>
      <c r="P176" s="16">
        <v>3.6051026020003141</v>
      </c>
      <c r="Q176" s="16">
        <v>8.1883581373019501E-2</v>
      </c>
      <c r="R176" s="16">
        <v>2.2713245755498295</v>
      </c>
      <c r="S176" s="16">
        <v>24.123702874838845</v>
      </c>
      <c r="T176" s="22" t="s">
        <v>33</v>
      </c>
      <c r="U176" s="10">
        <v>3</v>
      </c>
      <c r="V176" s="22" t="s">
        <v>33</v>
      </c>
      <c r="W176" s="10">
        <v>3</v>
      </c>
      <c r="X176" s="22" t="s">
        <v>33</v>
      </c>
      <c r="Y176" s="10">
        <v>3</v>
      </c>
      <c r="Z176" s="22" t="s">
        <v>33</v>
      </c>
      <c r="AA176" s="15">
        <v>3</v>
      </c>
      <c r="AB176" s="11">
        <v>72.991873453309381</v>
      </c>
      <c r="AC176" s="10">
        <v>24.69093648629719</v>
      </c>
      <c r="AD176" s="21">
        <v>2.3171900603934343</v>
      </c>
      <c r="AE176" s="12">
        <v>325.77212806026353</v>
      </c>
      <c r="AF176" s="10">
        <v>266.84239350381955</v>
      </c>
      <c r="AG176" s="10">
        <v>180.25513010001572</v>
      </c>
      <c r="AH176" s="10">
        <v>257.90132528127424</v>
      </c>
      <c r="AI176" s="10">
        <v>4.402717298816377</v>
      </c>
      <c r="AJ176" s="10"/>
      <c r="AK176" s="10"/>
      <c r="AL176" s="10"/>
      <c r="AM176" s="10"/>
      <c r="AN176" s="10">
        <v>3.257721280602635</v>
      </c>
      <c r="AO176" s="10">
        <v>1.247704787560362</v>
      </c>
      <c r="AP176" s="10">
        <v>1</v>
      </c>
      <c r="AQ176" s="10">
        <v>111.47500000000001</v>
      </c>
      <c r="AR176" s="10"/>
      <c r="AS176" s="10"/>
      <c r="AT176" s="10">
        <v>1.2307008122898899</v>
      </c>
      <c r="AU176" s="10">
        <v>1</v>
      </c>
      <c r="AV176" s="16"/>
      <c r="AW176" s="21">
        <v>40.026359025572937</v>
      </c>
      <c r="AX176" s="1" t="s">
        <v>120</v>
      </c>
      <c r="AY176" s="25">
        <v>25.938845144357</v>
      </c>
      <c r="AZ176" s="19">
        <v>100</v>
      </c>
      <c r="BA176" s="19">
        <v>0</v>
      </c>
      <c r="BB176" s="19">
        <v>0</v>
      </c>
      <c r="BC176" s="19">
        <v>100</v>
      </c>
      <c r="BD176" s="19">
        <v>0</v>
      </c>
      <c r="BE176" s="19">
        <v>0</v>
      </c>
      <c r="BF176" s="26">
        <v>72.991873453309381</v>
      </c>
      <c r="BG176" s="26">
        <v>24.69093648629719</v>
      </c>
      <c r="BH176" s="26">
        <v>2.3171900603934343</v>
      </c>
      <c r="BI176" s="23"/>
      <c r="BJ176" s="27">
        <f t="shared" ca="1" si="16"/>
        <v>1</v>
      </c>
      <c r="BK176" s="26">
        <f t="shared" ca="1" si="17"/>
        <v>4.7694267027356343</v>
      </c>
      <c r="BL176" s="25">
        <f t="shared" si="18"/>
        <v>3.5681963025934205</v>
      </c>
      <c r="BM176" s="25">
        <f t="shared" ca="1" si="20"/>
        <v>3.3066955720772695</v>
      </c>
      <c r="BN176" s="24">
        <f t="shared" si="19"/>
        <v>3.3344836993473557</v>
      </c>
      <c r="BO176" s="23"/>
      <c r="BP176" s="2"/>
    </row>
    <row r="177" spans="1:68" x14ac:dyDescent="0.2">
      <c r="A177">
        <v>8.1999999999999993</v>
      </c>
      <c r="B177">
        <v>2.1</v>
      </c>
      <c r="C177">
        <v>1.2582899999999999</v>
      </c>
      <c r="D177">
        <v>-0.27922000000000002</v>
      </c>
      <c r="E177">
        <v>0.10342</v>
      </c>
      <c r="F177">
        <v>1.7204999999999999</v>
      </c>
      <c r="G177">
        <v>1.7675000000000001</v>
      </c>
      <c r="H177" s="23"/>
      <c r="I177" s="17">
        <f t="shared" si="14"/>
        <v>26.902887139107609</v>
      </c>
      <c r="J177" s="16">
        <f t="shared" si="15"/>
        <v>-26.102887139107608</v>
      </c>
      <c r="K177" s="10">
        <v>100</v>
      </c>
      <c r="L177" s="16">
        <v>2636.9750656168017</v>
      </c>
      <c r="M177" s="16">
        <v>968.47112860892491</v>
      </c>
      <c r="N177" s="16">
        <v>11.657917760279965</v>
      </c>
      <c r="O177" s="16">
        <v>3.1867231638417661</v>
      </c>
      <c r="P177" s="16">
        <v>3.5404695329912288</v>
      </c>
      <c r="Q177" s="16">
        <v>8.1194431108977241E-2</v>
      </c>
      <c r="R177" s="16">
        <v>2.2933238191257272</v>
      </c>
      <c r="S177" s="16">
        <v>24.565720079823802</v>
      </c>
      <c r="T177" s="22" t="s">
        <v>33</v>
      </c>
      <c r="U177" s="10">
        <v>3</v>
      </c>
      <c r="V177" s="22" t="s">
        <v>33</v>
      </c>
      <c r="W177" s="10">
        <v>3</v>
      </c>
      <c r="X177" s="22" t="s">
        <v>33</v>
      </c>
      <c r="Y177" s="10">
        <v>3</v>
      </c>
      <c r="Z177" s="22" t="s">
        <v>124</v>
      </c>
      <c r="AA177" s="15">
        <v>2</v>
      </c>
      <c r="AB177" s="11">
        <v>74.226632412774833</v>
      </c>
      <c r="AC177" s="10">
        <v>23.527780592704289</v>
      </c>
      <c r="AD177" s="21">
        <v>2.2455869945208744</v>
      </c>
      <c r="AE177" s="12">
        <v>318.67231638417661</v>
      </c>
      <c r="AF177" s="10">
        <v>258.27355012186445</v>
      </c>
      <c r="AG177" s="10">
        <v>177.02347664956145</v>
      </c>
      <c r="AH177" s="10">
        <v>265.53193343061605</v>
      </c>
      <c r="AI177" s="10">
        <v>4.3604832063412013</v>
      </c>
      <c r="AJ177" s="10"/>
      <c r="AK177" s="10"/>
      <c r="AL177" s="10"/>
      <c r="AM177" s="10"/>
      <c r="AN177" s="10">
        <v>3.1867231638417661</v>
      </c>
      <c r="AO177" s="10">
        <v>1.2387596578442255</v>
      </c>
      <c r="AP177" s="10">
        <v>1</v>
      </c>
      <c r="AQ177" s="10">
        <v>111.47500000000001</v>
      </c>
      <c r="AR177" s="10"/>
      <c r="AS177" s="10"/>
      <c r="AT177" s="10">
        <v>1.1812018367361534</v>
      </c>
      <c r="AU177" s="10">
        <v>1</v>
      </c>
      <c r="AV177" s="16"/>
      <c r="AW177" s="21">
        <v>38.741032518279667</v>
      </c>
      <c r="AX177" s="1" t="s">
        <v>120</v>
      </c>
      <c r="AY177" s="25">
        <v>26.102887139107601</v>
      </c>
      <c r="AZ177" s="19">
        <v>100</v>
      </c>
      <c r="BA177" s="19">
        <v>0</v>
      </c>
      <c r="BB177" s="19">
        <v>0</v>
      </c>
      <c r="BC177" s="19">
        <v>100</v>
      </c>
      <c r="BD177" s="19">
        <v>0</v>
      </c>
      <c r="BE177" s="19">
        <v>0</v>
      </c>
      <c r="BF177" s="26">
        <v>74.226632412774833</v>
      </c>
      <c r="BG177" s="26">
        <v>23.527780592704289</v>
      </c>
      <c r="BH177" s="26">
        <v>2.2455869945208744</v>
      </c>
      <c r="BI177" s="23"/>
      <c r="BJ177" s="27">
        <f t="shared" ca="1" si="16"/>
        <v>1</v>
      </c>
      <c r="BK177" s="26">
        <f t="shared" ca="1" si="17"/>
        <v>4.5886385965359606</v>
      </c>
      <c r="BL177" s="25">
        <f t="shared" si="18"/>
        <v>3.6541444126143441</v>
      </c>
      <c r="BM177" s="25">
        <f t="shared" ca="1" si="20"/>
        <v>3.3264041325919496</v>
      </c>
      <c r="BN177" s="24">
        <f t="shared" si="19"/>
        <v>3.3433860748263324</v>
      </c>
      <c r="BO177" s="23"/>
      <c r="BP177" s="2"/>
    </row>
    <row r="178" spans="1:68" x14ac:dyDescent="0.2">
      <c r="A178">
        <v>8.25</v>
      </c>
      <c r="B178">
        <v>2.1</v>
      </c>
      <c r="C178">
        <v>1.2588299999999999</v>
      </c>
      <c r="D178">
        <v>-0.27826000000000001</v>
      </c>
      <c r="E178">
        <v>0.10362</v>
      </c>
      <c r="F178">
        <v>1.7218</v>
      </c>
      <c r="G178">
        <v>1.7705500000000001</v>
      </c>
      <c r="H178" s="23"/>
      <c r="I178" s="17">
        <f t="shared" si="14"/>
        <v>27.066929133858267</v>
      </c>
      <c r="J178" s="16">
        <f t="shared" si="15"/>
        <v>-26.266929133858266</v>
      </c>
      <c r="K178" s="10">
        <v>100</v>
      </c>
      <c r="L178" s="16">
        <v>2653.3792650918676</v>
      </c>
      <c r="M178" s="16">
        <v>974.63910761154966</v>
      </c>
      <c r="N178" s="16">
        <v>11.729002624671915</v>
      </c>
      <c r="O178" s="16">
        <v>3.3341807909604064</v>
      </c>
      <c r="P178" s="16">
        <v>3.6888111945198392</v>
      </c>
      <c r="Q178" s="16">
        <v>8.7208833413346065E-2</v>
      </c>
      <c r="R178" s="16">
        <v>2.3641446746557535</v>
      </c>
      <c r="S178" s="16">
        <v>24.627111358293938</v>
      </c>
      <c r="T178" s="22" t="s">
        <v>33</v>
      </c>
      <c r="U178" s="10">
        <v>3</v>
      </c>
      <c r="V178" s="22" t="s">
        <v>33</v>
      </c>
      <c r="W178" s="10">
        <v>3</v>
      </c>
      <c r="X178" s="22" t="s">
        <v>33</v>
      </c>
      <c r="Y178" s="10">
        <v>3</v>
      </c>
      <c r="Z178" s="22" t="s">
        <v>33</v>
      </c>
      <c r="AA178" s="15">
        <v>3</v>
      </c>
      <c r="AB178" s="11">
        <v>74.559684203570256</v>
      </c>
      <c r="AC178" s="10">
        <v>23.214207598680204</v>
      </c>
      <c r="AD178" s="21">
        <v>2.2261081977495416</v>
      </c>
      <c r="AE178" s="12">
        <v>333.41807909604063</v>
      </c>
      <c r="AF178" s="10">
        <v>274.76055739140304</v>
      </c>
      <c r="AG178" s="10">
        <v>184.44055972599196</v>
      </c>
      <c r="AH178" s="10">
        <v>265.33252252022447</v>
      </c>
      <c r="AI178" s="10">
        <v>4.2298595797467913</v>
      </c>
      <c r="AJ178" s="10"/>
      <c r="AK178" s="10"/>
      <c r="AL178" s="10"/>
      <c r="AM178" s="10"/>
      <c r="AN178" s="10">
        <v>3.3341807909604064</v>
      </c>
      <c r="AO178" s="10">
        <v>1.2787596788262066</v>
      </c>
      <c r="AP178" s="10">
        <v>1</v>
      </c>
      <c r="AQ178" s="10">
        <v>111.47500000000001</v>
      </c>
      <c r="AR178" s="10"/>
      <c r="AS178" s="10"/>
      <c r="AT178" s="10">
        <v>1.2520349535192687</v>
      </c>
      <c r="AU178" s="10">
        <v>1</v>
      </c>
      <c r="AV178" s="16"/>
      <c r="AW178" s="21">
        <v>41.214083608710453</v>
      </c>
      <c r="AX178" s="1" t="s">
        <v>120</v>
      </c>
      <c r="AY178" s="25">
        <v>26.266929133858302</v>
      </c>
      <c r="AZ178" s="19">
        <v>100</v>
      </c>
      <c r="BA178" s="19">
        <v>0</v>
      </c>
      <c r="BB178" s="19">
        <v>0</v>
      </c>
      <c r="BC178" s="19">
        <v>100</v>
      </c>
      <c r="BD178" s="19">
        <v>0</v>
      </c>
      <c r="BE178" s="19">
        <v>0</v>
      </c>
      <c r="BF178" s="26">
        <v>74.559684203570256</v>
      </c>
      <c r="BG178" s="26">
        <v>23.214207598680204</v>
      </c>
      <c r="BH178" s="26">
        <v>2.2261081977495416</v>
      </c>
      <c r="BI178" s="23"/>
      <c r="BJ178" s="27">
        <f t="shared" ca="1" si="16"/>
        <v>1</v>
      </c>
      <c r="BK178" s="26">
        <f t="shared" ca="1" si="17"/>
        <v>4.8471717244396642</v>
      </c>
      <c r="BL178" s="25">
        <f t="shared" si="18"/>
        <v>3.6919705919144166</v>
      </c>
      <c r="BM178" s="25">
        <f t="shared" ca="1" si="20"/>
        <v>3.3087455036966316</v>
      </c>
      <c r="BN178" s="24">
        <f t="shared" si="19"/>
        <v>3.3339822108786303</v>
      </c>
      <c r="BO178" s="23"/>
      <c r="BP178" s="2"/>
    </row>
    <row r="179" spans="1:68" x14ac:dyDescent="0.2">
      <c r="A179">
        <v>8.3000000000000007</v>
      </c>
      <c r="B179">
        <v>2.1</v>
      </c>
      <c r="C179">
        <v>1.2588900000000001</v>
      </c>
      <c r="D179">
        <v>-0.27782000000000001</v>
      </c>
      <c r="E179">
        <v>0.10276</v>
      </c>
      <c r="F179">
        <v>1.7205999999999999</v>
      </c>
      <c r="G179">
        <v>1.7682500000000001</v>
      </c>
      <c r="H179" s="23"/>
      <c r="I179" s="17">
        <f t="shared" si="14"/>
        <v>27.230971128608925</v>
      </c>
      <c r="J179" s="16">
        <f t="shared" si="15"/>
        <v>-26.430971128608924</v>
      </c>
      <c r="K179" s="10">
        <v>100</v>
      </c>
      <c r="L179" s="16">
        <v>2669.7834645669336</v>
      </c>
      <c r="M179" s="16">
        <v>980.80708661417441</v>
      </c>
      <c r="N179" s="16">
        <v>11.800087489063866</v>
      </c>
      <c r="O179" s="16">
        <v>3.350564971751413</v>
      </c>
      <c r="P179" s="16">
        <v>3.7013940273479751</v>
      </c>
      <c r="Q179" s="16">
        <v>8.9965434469515007E-2</v>
      </c>
      <c r="R179" s="16">
        <v>2.4305824725711425</v>
      </c>
      <c r="S179" s="16">
        <v>24.363128860872365</v>
      </c>
      <c r="T179" s="22" t="s">
        <v>33</v>
      </c>
      <c r="U179" s="10">
        <v>3</v>
      </c>
      <c r="V179" s="22" t="s">
        <v>33</v>
      </c>
      <c r="W179" s="10">
        <v>3</v>
      </c>
      <c r="X179" s="22" t="s">
        <v>33</v>
      </c>
      <c r="Y179" s="10">
        <v>3</v>
      </c>
      <c r="Z179" s="22" t="s">
        <v>124</v>
      </c>
      <c r="AA179" s="15">
        <v>2</v>
      </c>
      <c r="AB179" s="11">
        <v>75.885695811881419</v>
      </c>
      <c r="AC179" s="10">
        <v>21.966893080334998</v>
      </c>
      <c r="AD179" s="21">
        <v>2.1474111077835834</v>
      </c>
      <c r="AE179" s="12">
        <v>335.05649717514132</v>
      </c>
      <c r="AF179" s="10">
        <v>275.27593775500338</v>
      </c>
      <c r="AG179" s="10">
        <v>185.06970136739875</v>
      </c>
      <c r="AH179" s="10">
        <v>258.43970822006054</v>
      </c>
      <c r="AI179" s="10">
        <v>4.1142401514241573</v>
      </c>
      <c r="AJ179" s="10"/>
      <c r="AK179" s="10"/>
      <c r="AL179" s="10"/>
      <c r="AM179" s="10"/>
      <c r="AN179" s="10">
        <v>3.350564971751413</v>
      </c>
      <c r="AO179" s="10">
        <v>1.2895657112028995</v>
      </c>
      <c r="AP179" s="10">
        <v>1</v>
      </c>
      <c r="AQ179" s="10">
        <v>111.47500000000001</v>
      </c>
      <c r="AR179" s="10"/>
      <c r="AS179" s="10"/>
      <c r="AT179" s="10">
        <v>1.2461313500769853</v>
      </c>
      <c r="AU179" s="10">
        <v>1</v>
      </c>
      <c r="AV179" s="16"/>
      <c r="AW179" s="21">
        <v>41.29139066325051</v>
      </c>
      <c r="AX179" s="1" t="s">
        <v>120</v>
      </c>
      <c r="AY179" s="25">
        <v>26.430971128608899</v>
      </c>
      <c r="AZ179" s="19">
        <v>100</v>
      </c>
      <c r="BA179" s="19">
        <v>0</v>
      </c>
      <c r="BB179" s="19">
        <v>0</v>
      </c>
      <c r="BC179" s="19">
        <v>100</v>
      </c>
      <c r="BD179" s="19">
        <v>0</v>
      </c>
      <c r="BE179" s="19">
        <v>0</v>
      </c>
      <c r="BF179" s="26">
        <v>75.885695811881419</v>
      </c>
      <c r="BG179" s="26">
        <v>21.966893080334998</v>
      </c>
      <c r="BH179" s="26">
        <v>2.1474111077835834</v>
      </c>
      <c r="BI179" s="23"/>
      <c r="BJ179" s="27">
        <f t="shared" ca="1" si="16"/>
        <v>1</v>
      </c>
      <c r="BK179" s="26">
        <f t="shared" ca="1" si="17"/>
        <v>4.8256223417672617</v>
      </c>
      <c r="BL179" s="25">
        <f t="shared" si="18"/>
        <v>3.8016204191791263</v>
      </c>
      <c r="BM179" s="25">
        <f t="shared" ca="1" si="20"/>
        <v>3.3172537660701598</v>
      </c>
      <c r="BN179" s="24">
        <f t="shared" si="19"/>
        <v>3.3384557391722307</v>
      </c>
      <c r="BO179" s="23"/>
      <c r="BP179" s="2"/>
    </row>
    <row r="180" spans="1:68" x14ac:dyDescent="0.2">
      <c r="A180">
        <v>8.35</v>
      </c>
      <c r="B180">
        <v>2.1</v>
      </c>
      <c r="C180">
        <v>1.25881</v>
      </c>
      <c r="D180">
        <v>-0.27766000000000002</v>
      </c>
      <c r="E180">
        <v>0.10381</v>
      </c>
      <c r="F180">
        <v>1.7243999999999999</v>
      </c>
      <c r="G180">
        <v>1.77338</v>
      </c>
      <c r="H180" s="23"/>
      <c r="I180" s="17">
        <f t="shared" si="14"/>
        <v>27.395013123359579</v>
      </c>
      <c r="J180" s="16">
        <f t="shared" si="15"/>
        <v>-26.595013123359578</v>
      </c>
      <c r="K180" s="10">
        <v>100</v>
      </c>
      <c r="L180" s="16">
        <v>2686.1876640419991</v>
      </c>
      <c r="M180" s="16">
        <v>986.97506561679904</v>
      </c>
      <c r="N180" s="16">
        <v>11.871172353455817</v>
      </c>
      <c r="O180" s="16">
        <v>3.3287193973634439</v>
      </c>
      <c r="P180" s="16">
        <v>3.6841896336123479</v>
      </c>
      <c r="Q180" s="16">
        <v>9.0967834853576415E-2</v>
      </c>
      <c r="R180" s="16">
        <v>2.4691409482193905</v>
      </c>
      <c r="S180" s="16">
        <v>24.685433072840564</v>
      </c>
      <c r="T180" s="22" t="s">
        <v>33</v>
      </c>
      <c r="U180" s="10">
        <v>3</v>
      </c>
      <c r="V180" s="22" t="s">
        <v>33</v>
      </c>
      <c r="W180" s="10">
        <v>3</v>
      </c>
      <c r="X180" s="22" t="s">
        <v>33</v>
      </c>
      <c r="Y180" s="10">
        <v>3</v>
      </c>
      <c r="Z180" s="22" t="s">
        <v>124</v>
      </c>
      <c r="AA180" s="15">
        <v>2</v>
      </c>
      <c r="AB180" s="11">
        <v>77.027295166009225</v>
      </c>
      <c r="AC180" s="10">
        <v>20.895060427762076</v>
      </c>
      <c r="AD180" s="21">
        <v>2.0776444062286932</v>
      </c>
      <c r="AE180" s="12">
        <v>332.87193973634442</v>
      </c>
      <c r="AF180" s="10">
        <v>272.28693852286693</v>
      </c>
      <c r="AG180" s="10">
        <v>184.20948168061739</v>
      </c>
      <c r="AH180" s="10">
        <v>263.60764908448618</v>
      </c>
      <c r="AI180" s="10">
        <v>4.049991559700735</v>
      </c>
      <c r="AJ180" s="10"/>
      <c r="AK180" s="10"/>
      <c r="AL180" s="10"/>
      <c r="AM180" s="10"/>
      <c r="AN180" s="10">
        <v>3.3287193973634439</v>
      </c>
      <c r="AO180" s="10">
        <v>1.2918852157753444</v>
      </c>
      <c r="AP180" s="10">
        <v>1</v>
      </c>
      <c r="AQ180" s="10">
        <v>111.47500000000001</v>
      </c>
      <c r="AR180" s="10"/>
      <c r="AS180" s="10"/>
      <c r="AT180" s="10">
        <v>1.2237608025746702</v>
      </c>
      <c r="AU180" s="10">
        <v>1</v>
      </c>
      <c r="AV180" s="16"/>
      <c r="AW180" s="21">
        <v>40.843040778430037</v>
      </c>
      <c r="AX180" s="1" t="s">
        <v>120</v>
      </c>
      <c r="AY180" s="25">
        <v>26.5950131233596</v>
      </c>
      <c r="AZ180" s="19">
        <v>100</v>
      </c>
      <c r="BA180" s="19">
        <v>0</v>
      </c>
      <c r="BB180" s="19">
        <v>0</v>
      </c>
      <c r="BC180" s="19">
        <v>100</v>
      </c>
      <c r="BD180" s="19">
        <v>0</v>
      </c>
      <c r="BE180" s="19">
        <v>0</v>
      </c>
      <c r="BF180" s="26">
        <v>77.027295166009225</v>
      </c>
      <c r="BG180" s="26">
        <v>20.895060427762076</v>
      </c>
      <c r="BH180" s="26">
        <v>2.0776444062286932</v>
      </c>
      <c r="BI180" s="23"/>
      <c r="BJ180" s="27">
        <f t="shared" ca="1" si="16"/>
        <v>1</v>
      </c>
      <c r="BK180" s="26">
        <f t="shared" ca="1" si="17"/>
        <v>4.7439816529271823</v>
      </c>
      <c r="BL180" s="25">
        <f t="shared" si="18"/>
        <v>3.8856946730561592</v>
      </c>
      <c r="BM180" s="25">
        <f t="shared" ca="1" si="20"/>
        <v>3.3286354271809739</v>
      </c>
      <c r="BN180" s="24">
        <f t="shared" si="19"/>
        <v>3.3435211505880709</v>
      </c>
      <c r="BO180" s="23"/>
      <c r="BP180" s="2"/>
    </row>
    <row r="181" spans="1:68" x14ac:dyDescent="0.2">
      <c r="A181">
        <v>8.4</v>
      </c>
      <c r="B181">
        <v>2.2000000000000002</v>
      </c>
      <c r="C181">
        <v>1.25844</v>
      </c>
      <c r="D181">
        <v>-0.27809</v>
      </c>
      <c r="E181">
        <v>0.10415000000000001</v>
      </c>
      <c r="F181">
        <v>1.72048</v>
      </c>
      <c r="G181">
        <v>1.77118</v>
      </c>
      <c r="H181" s="23"/>
      <c r="I181" s="17">
        <f t="shared" si="14"/>
        <v>27.559055118110237</v>
      </c>
      <c r="J181" s="16">
        <f t="shared" si="15"/>
        <v>-26.759055118110236</v>
      </c>
      <c r="K181" s="10">
        <v>100</v>
      </c>
      <c r="L181" s="16">
        <v>2702.5918635170651</v>
      </c>
      <c r="M181" s="16">
        <v>993.14304461942379</v>
      </c>
      <c r="N181" s="16">
        <v>11.94225721784777</v>
      </c>
      <c r="O181" s="16">
        <v>3.2276836158191928</v>
      </c>
      <c r="P181" s="16">
        <v>3.5846567105650458</v>
      </c>
      <c r="Q181" s="16">
        <v>8.8273883821411367E-2</v>
      </c>
      <c r="R181" s="16">
        <v>2.4625477681375201</v>
      </c>
      <c r="S181" s="16">
        <v>24.789798246239791</v>
      </c>
      <c r="T181" s="22" t="s">
        <v>33</v>
      </c>
      <c r="U181" s="10">
        <v>3</v>
      </c>
      <c r="V181" s="22" t="s">
        <v>33</v>
      </c>
      <c r="W181" s="10">
        <v>3</v>
      </c>
      <c r="X181" s="22" t="s">
        <v>33</v>
      </c>
      <c r="Y181" s="10">
        <v>3</v>
      </c>
      <c r="Z181" s="22" t="s">
        <v>124</v>
      </c>
      <c r="AA181" s="15">
        <v>2</v>
      </c>
      <c r="AB181" s="11">
        <v>77.786164913058528</v>
      </c>
      <c r="AC181" s="10">
        <v>20.183918395912386</v>
      </c>
      <c r="AD181" s="21">
        <v>2.0299166910290882</v>
      </c>
      <c r="AE181" s="12">
        <v>322.76836158191929</v>
      </c>
      <c r="AF181" s="10">
        <v>259.61222995994513</v>
      </c>
      <c r="AG181" s="10">
        <v>179.23283552825228</v>
      </c>
      <c r="AH181" s="10">
        <v>264.29227258406445</v>
      </c>
      <c r="AI181" s="10">
        <v>4.0608349325800992</v>
      </c>
      <c r="AJ181" s="10"/>
      <c r="AK181" s="10"/>
      <c r="AL181" s="10"/>
      <c r="AM181" s="10"/>
      <c r="AN181" s="10">
        <v>3.2276836158191928</v>
      </c>
      <c r="AO181" s="10">
        <v>1.2733360013662904</v>
      </c>
      <c r="AP181" s="10">
        <v>1</v>
      </c>
      <c r="AQ181" s="10">
        <v>111.47500000000001</v>
      </c>
      <c r="AR181" s="10"/>
      <c r="AS181" s="10"/>
      <c r="AT181" s="10">
        <v>1.1563497460220129</v>
      </c>
      <c r="AU181" s="10">
        <v>1</v>
      </c>
      <c r="AV181" s="16"/>
      <c r="AW181" s="21">
        <v>38.941834493991763</v>
      </c>
      <c r="AX181" s="1" t="s">
        <v>120</v>
      </c>
      <c r="AY181" s="25">
        <v>26.759055118110201</v>
      </c>
      <c r="AZ181" s="19">
        <v>100</v>
      </c>
      <c r="BA181" s="19">
        <v>0</v>
      </c>
      <c r="BB181" s="19">
        <v>0</v>
      </c>
      <c r="BC181" s="19">
        <v>100</v>
      </c>
      <c r="BD181" s="19">
        <v>0</v>
      </c>
      <c r="BE181" s="19">
        <v>0</v>
      </c>
      <c r="BF181" s="26">
        <v>77.786164913058528</v>
      </c>
      <c r="BG181" s="26">
        <v>20.183918395912386</v>
      </c>
      <c r="BH181" s="26">
        <v>2.0299166910290882</v>
      </c>
      <c r="BI181" s="23"/>
      <c r="BJ181" s="27">
        <f t="shared" ca="1" si="16"/>
        <v>1</v>
      </c>
      <c r="BK181" s="26">
        <f t="shared" ca="1" si="17"/>
        <v>4.4975611336277259</v>
      </c>
      <c r="BL181" s="25">
        <f t="shared" si="18"/>
        <v>3.9525133896451825</v>
      </c>
      <c r="BM181" s="25">
        <f t="shared" ca="1" si="20"/>
        <v>3.3521108167647227</v>
      </c>
      <c r="BN181" s="24">
        <f t="shared" si="19"/>
        <v>3.3533875469337695</v>
      </c>
      <c r="BO181" s="23"/>
      <c r="BP181" s="2"/>
    </row>
    <row r="182" spans="1:68" x14ac:dyDescent="0.2">
      <c r="A182">
        <v>8.4499999999999993</v>
      </c>
      <c r="B182">
        <v>2.1</v>
      </c>
      <c r="C182">
        <v>1.2583</v>
      </c>
      <c r="D182">
        <v>-0.27764</v>
      </c>
      <c r="E182">
        <v>0.10559</v>
      </c>
      <c r="F182">
        <v>1.7192000000000001</v>
      </c>
      <c r="G182">
        <v>1.7666999999999999</v>
      </c>
      <c r="H182" s="23"/>
      <c r="I182" s="17">
        <f t="shared" si="14"/>
        <v>27.723097112860888</v>
      </c>
      <c r="J182" s="16">
        <f t="shared" si="15"/>
        <v>-26.923097112860887</v>
      </c>
      <c r="K182" s="10">
        <v>100</v>
      </c>
      <c r="L182" s="16">
        <v>2718.9960629921302</v>
      </c>
      <c r="M182" s="16">
        <v>999.31102362204831</v>
      </c>
      <c r="N182" s="16">
        <v>12.013342082239719</v>
      </c>
      <c r="O182" s="16">
        <v>3.1894538606402776</v>
      </c>
      <c r="P182" s="16">
        <v>3.5527920031379141</v>
      </c>
      <c r="Q182" s="16">
        <v>9.109313490158423E-2</v>
      </c>
      <c r="R182" s="16">
        <v>2.5639872759544753</v>
      </c>
      <c r="S182" s="16">
        <v>25.231815451224747</v>
      </c>
      <c r="T182" s="22" t="s">
        <v>33</v>
      </c>
      <c r="U182" s="10">
        <v>3</v>
      </c>
      <c r="V182" s="22" t="s">
        <v>33</v>
      </c>
      <c r="W182" s="10">
        <v>3</v>
      </c>
      <c r="X182" s="22" t="s">
        <v>33</v>
      </c>
      <c r="Y182" s="10">
        <v>3</v>
      </c>
      <c r="Z182" s="22" t="s">
        <v>124</v>
      </c>
      <c r="AA182" s="15">
        <v>2</v>
      </c>
      <c r="AB182" s="11">
        <v>80.54885966024527</v>
      </c>
      <c r="AC182" s="10">
        <v>17.607108675727787</v>
      </c>
      <c r="AD182" s="21">
        <v>1.8440316640269432</v>
      </c>
      <c r="AE182" s="12">
        <v>318.94538606402773</v>
      </c>
      <c r="AF182" s="10">
        <v>254.89848794057289</v>
      </c>
      <c r="AG182" s="10">
        <v>177.63960015689571</v>
      </c>
      <c r="AH182" s="10">
        <v>271.92288073340632</v>
      </c>
      <c r="AI182" s="10">
        <v>3.9001753611578978</v>
      </c>
      <c r="AJ182" s="10"/>
      <c r="AK182" s="10"/>
      <c r="AL182" s="10"/>
      <c r="AM182" s="10"/>
      <c r="AN182" s="10">
        <v>3.1894538606402776</v>
      </c>
      <c r="AO182" s="10">
        <v>1.2772479081056827</v>
      </c>
      <c r="AP182" s="10">
        <v>1</v>
      </c>
      <c r="AQ182" s="10">
        <v>111.47500000000001</v>
      </c>
      <c r="AR182" s="10"/>
      <c r="AS182" s="10"/>
      <c r="AT182" s="10">
        <v>1.1268881167390181</v>
      </c>
      <c r="AU182" s="10">
        <v>1</v>
      </c>
      <c r="AV182" s="16"/>
      <c r="AW182" s="21">
        <v>38.234773191085935</v>
      </c>
      <c r="AX182" s="1" t="s">
        <v>120</v>
      </c>
      <c r="AY182" s="25">
        <v>26.923097112860901</v>
      </c>
      <c r="AZ182" s="19">
        <v>100</v>
      </c>
      <c r="BA182" s="19">
        <v>0</v>
      </c>
      <c r="BB182" s="19">
        <v>0</v>
      </c>
      <c r="BC182" s="19">
        <v>100</v>
      </c>
      <c r="BD182" s="19">
        <v>0</v>
      </c>
      <c r="BE182" s="19">
        <v>0</v>
      </c>
      <c r="BF182" s="26">
        <v>80.54885966024527</v>
      </c>
      <c r="BG182" s="26">
        <v>17.607108675727787</v>
      </c>
      <c r="BH182" s="26">
        <v>1.8440316640269432</v>
      </c>
      <c r="BI182" s="23"/>
      <c r="BJ182" s="27">
        <f t="shared" ca="1" si="16"/>
        <v>1</v>
      </c>
      <c r="BK182" s="26">
        <f t="shared" ca="1" si="17"/>
        <v>4.3896122824546753</v>
      </c>
      <c r="BL182" s="25">
        <f t="shared" si="18"/>
        <v>4.1532569769201544</v>
      </c>
      <c r="BM182" s="25">
        <f t="shared" ca="1" si="20"/>
        <v>3.372661738050124</v>
      </c>
      <c r="BN182" s="24">
        <f t="shared" si="19"/>
        <v>3.3652395893398221</v>
      </c>
      <c r="BO182" s="23"/>
      <c r="BP182" s="2"/>
    </row>
    <row r="183" spans="1:68" x14ac:dyDescent="0.2">
      <c r="A183">
        <v>8.5</v>
      </c>
      <c r="B183">
        <v>2.1</v>
      </c>
      <c r="C183">
        <v>1.2588200000000001</v>
      </c>
      <c r="D183">
        <v>-0.27672000000000002</v>
      </c>
      <c r="E183">
        <v>0.10702</v>
      </c>
      <c r="F183">
        <v>1.7218</v>
      </c>
      <c r="G183">
        <v>1.7680499999999999</v>
      </c>
      <c r="H183" s="23"/>
      <c r="I183" s="17">
        <f t="shared" si="14"/>
        <v>27.887139107611546</v>
      </c>
      <c r="J183" s="16">
        <f t="shared" si="15"/>
        <v>-27.087139107611545</v>
      </c>
      <c r="K183" s="10">
        <v>100</v>
      </c>
      <c r="L183" s="16">
        <v>2735.4002624671962</v>
      </c>
      <c r="M183" s="16">
        <v>1005.4790026246731</v>
      </c>
      <c r="N183" s="16">
        <v>12.08442694663167</v>
      </c>
      <c r="O183" s="16">
        <v>3.3314500941619554</v>
      </c>
      <c r="P183" s="16">
        <v>3.7011090826908766</v>
      </c>
      <c r="Q183" s="16">
        <v>9.685693710993741E-2</v>
      </c>
      <c r="R183" s="16">
        <v>2.6169706146439209</v>
      </c>
      <c r="S183" s="16">
        <v>25.670763092286208</v>
      </c>
      <c r="T183" s="22" t="s">
        <v>33</v>
      </c>
      <c r="U183" s="10">
        <v>3</v>
      </c>
      <c r="V183" s="22" t="s">
        <v>33</v>
      </c>
      <c r="W183" s="10">
        <v>3</v>
      </c>
      <c r="X183" s="22" t="s">
        <v>33</v>
      </c>
      <c r="Y183" s="10">
        <v>3</v>
      </c>
      <c r="Z183" s="22" t="s">
        <v>124</v>
      </c>
      <c r="AA183" s="15">
        <v>2</v>
      </c>
      <c r="AB183" s="11">
        <v>80.610105016720254</v>
      </c>
      <c r="AC183" s="10">
        <v>17.550239607836446</v>
      </c>
      <c r="AD183" s="21">
        <v>1.839655375443302</v>
      </c>
      <c r="AE183" s="12">
        <v>333.14500941619553</v>
      </c>
      <c r="AF183" s="10">
        <v>271.38260321297639</v>
      </c>
      <c r="AG183" s="10">
        <v>185.05545413454382</v>
      </c>
      <c r="AH183" s="10">
        <v>279.49034356775053</v>
      </c>
      <c r="AI183" s="10">
        <v>3.8212121848225848</v>
      </c>
      <c r="AJ183" s="10"/>
      <c r="AK183" s="10"/>
      <c r="AL183" s="10"/>
      <c r="AM183" s="10"/>
      <c r="AN183" s="10">
        <v>3.3314500941619554</v>
      </c>
      <c r="AO183" s="10">
        <v>1.315928906106496</v>
      </c>
      <c r="AP183" s="10">
        <v>1</v>
      </c>
      <c r="AQ183" s="10">
        <v>111.47500000000001</v>
      </c>
      <c r="AR183" s="10"/>
      <c r="AS183" s="10"/>
      <c r="AT183" s="10">
        <v>1.1956976839484268</v>
      </c>
      <c r="AU183" s="10">
        <v>1</v>
      </c>
      <c r="AV183" s="16"/>
      <c r="AW183" s="21">
        <v>40.707390481946462</v>
      </c>
      <c r="AX183" s="1" t="s">
        <v>120</v>
      </c>
      <c r="AY183" s="25">
        <v>27.087139107611499</v>
      </c>
      <c r="AZ183" s="19">
        <v>100</v>
      </c>
      <c r="BA183" s="19">
        <v>0</v>
      </c>
      <c r="BB183" s="19">
        <v>0</v>
      </c>
      <c r="BC183" s="19">
        <v>100</v>
      </c>
      <c r="BD183" s="19">
        <v>0</v>
      </c>
      <c r="BE183" s="19">
        <v>0</v>
      </c>
      <c r="BF183" s="26">
        <v>80.610105016720254</v>
      </c>
      <c r="BG183" s="26">
        <v>17.550239607836446</v>
      </c>
      <c r="BH183" s="26">
        <v>1.839655375443302</v>
      </c>
      <c r="BI183" s="23"/>
      <c r="BJ183" s="27">
        <f t="shared" ca="1" si="16"/>
        <v>1</v>
      </c>
      <c r="BK183" s="26">
        <f t="shared" ca="1" si="17"/>
        <v>4.6413877273741484</v>
      </c>
      <c r="BL183" s="25">
        <f t="shared" si="18"/>
        <v>4.1508770697672848</v>
      </c>
      <c r="BM183" s="25">
        <f t="shared" ca="1" si="20"/>
        <v>3.3522442433914534</v>
      </c>
      <c r="BN183" s="24">
        <f t="shared" si="19"/>
        <v>3.3540366336676857</v>
      </c>
      <c r="BO183" s="23"/>
      <c r="BP183" s="2"/>
    </row>
    <row r="184" spans="1:68" x14ac:dyDescent="0.2">
      <c r="A184">
        <v>8.5500000000000007</v>
      </c>
      <c r="B184">
        <v>2.1</v>
      </c>
      <c r="C184">
        <v>1.2598199999999999</v>
      </c>
      <c r="D184">
        <v>-0.27704000000000001</v>
      </c>
      <c r="E184">
        <v>0.10773000000000001</v>
      </c>
      <c r="F184">
        <v>1.7236800000000001</v>
      </c>
      <c r="G184">
        <v>1.77085</v>
      </c>
      <c r="H184" s="23"/>
      <c r="I184" s="17">
        <f t="shared" si="14"/>
        <v>28.051181102362207</v>
      </c>
      <c r="J184" s="16">
        <f t="shared" si="15"/>
        <v>-27.251181102362207</v>
      </c>
      <c r="K184" s="10">
        <v>100</v>
      </c>
      <c r="L184" s="16">
        <v>2751.8044619422622</v>
      </c>
      <c r="M184" s="16">
        <v>1011.6469816272979</v>
      </c>
      <c r="N184" s="16">
        <v>12.155511811023622</v>
      </c>
      <c r="O184" s="16">
        <v>3.6045197740112664</v>
      </c>
      <c r="P184" s="16">
        <v>3.977317084695581</v>
      </c>
      <c r="Q184" s="16">
        <v>9.4852136341814594E-2</v>
      </c>
      <c r="R184" s="16">
        <v>2.3848271164197228</v>
      </c>
      <c r="S184" s="16">
        <v>25.888702130855172</v>
      </c>
      <c r="T184" s="22" t="s">
        <v>33</v>
      </c>
      <c r="U184" s="10">
        <v>3</v>
      </c>
      <c r="V184" s="22" t="s">
        <v>33</v>
      </c>
      <c r="W184" s="10">
        <v>3</v>
      </c>
      <c r="X184" s="22" t="s">
        <v>33</v>
      </c>
      <c r="Y184" s="10">
        <v>3</v>
      </c>
      <c r="Z184" s="22" t="s">
        <v>33</v>
      </c>
      <c r="AA184" s="15">
        <v>3</v>
      </c>
      <c r="AB184" s="11">
        <v>73.032360511984621</v>
      </c>
      <c r="AC184" s="10">
        <v>24.652787172150937</v>
      </c>
      <c r="AD184" s="21">
        <v>2.3148523158644414</v>
      </c>
      <c r="AE184" s="12">
        <v>360.45197740112661</v>
      </c>
      <c r="AF184" s="10">
        <v>302.91270936205535</v>
      </c>
      <c r="AG184" s="10">
        <v>198.86585423477905</v>
      </c>
      <c r="AH184" s="10">
        <v>282.51134372224902</v>
      </c>
      <c r="AI184" s="10">
        <v>4.1931760718205568</v>
      </c>
      <c r="AJ184" s="10"/>
      <c r="AK184" s="10"/>
      <c r="AL184" s="10"/>
      <c r="AM184" s="10"/>
      <c r="AN184" s="10">
        <v>3.6045197740112664</v>
      </c>
      <c r="AO184" s="10">
        <v>1.3607443398383348</v>
      </c>
      <c r="AP184" s="10">
        <v>1</v>
      </c>
      <c r="AQ184" s="10">
        <v>111.47500000000001</v>
      </c>
      <c r="AR184" s="10"/>
      <c r="AS184" s="10"/>
      <c r="AT184" s="10">
        <v>1.3332950775606174</v>
      </c>
      <c r="AU184" s="10">
        <v>1</v>
      </c>
      <c r="AV184" s="16"/>
      <c r="AW184" s="21">
        <v>45.436906404308303</v>
      </c>
      <c r="AX184" s="1" t="s">
        <v>120</v>
      </c>
      <c r="AY184" s="25">
        <v>27.251181102362199</v>
      </c>
      <c r="AZ184" s="19">
        <v>100</v>
      </c>
      <c r="BA184" s="19">
        <v>0</v>
      </c>
      <c r="BB184" s="19">
        <v>0</v>
      </c>
      <c r="BC184" s="19">
        <v>100</v>
      </c>
      <c r="BD184" s="19">
        <v>0</v>
      </c>
      <c r="BE184" s="19">
        <v>0</v>
      </c>
      <c r="BF184" s="26">
        <v>73.032360511984621</v>
      </c>
      <c r="BG184" s="26">
        <v>24.652787172150937</v>
      </c>
      <c r="BH184" s="26">
        <v>2.3148523158644414</v>
      </c>
      <c r="BI184" s="23"/>
      <c r="BJ184" s="27">
        <f t="shared" ca="1" si="16"/>
        <v>1</v>
      </c>
      <c r="BK184" s="26">
        <f t="shared" ca="1" si="17"/>
        <v>5.142930095120553</v>
      </c>
      <c r="BL184" s="25">
        <f t="shared" si="18"/>
        <v>3.6461749346135481</v>
      </c>
      <c r="BM184" s="25">
        <f t="shared" ca="1" si="20"/>
        <v>3.2841838738183005</v>
      </c>
      <c r="BN184" s="24">
        <f t="shared" si="19"/>
        <v>3.3071192409621646</v>
      </c>
      <c r="BO184" s="23"/>
      <c r="BP184" s="2"/>
    </row>
    <row r="185" spans="1:68" x14ac:dyDescent="0.2">
      <c r="A185">
        <v>8.6</v>
      </c>
      <c r="B185">
        <v>0.5</v>
      </c>
      <c r="C185">
        <v>1.2591699999999999</v>
      </c>
      <c r="D185">
        <v>-0.27781</v>
      </c>
      <c r="E185">
        <v>0.1074</v>
      </c>
      <c r="F185">
        <v>1.7214499999999999</v>
      </c>
      <c r="G185">
        <v>1.7680499999999999</v>
      </c>
      <c r="H185" s="23"/>
      <c r="I185" s="17">
        <f t="shared" si="14"/>
        <v>28.215223097112858</v>
      </c>
      <c r="J185" s="16">
        <f t="shared" si="15"/>
        <v>-27.415223097112857</v>
      </c>
      <c r="K185" s="10">
        <v>100</v>
      </c>
      <c r="L185" s="16">
        <v>2768.2086614173272</v>
      </c>
      <c r="M185" s="16">
        <v>1017.8149606299224</v>
      </c>
      <c r="N185" s="16">
        <v>12.226596675415571</v>
      </c>
      <c r="O185" s="16">
        <v>3.427024482109184</v>
      </c>
      <c r="P185" s="16">
        <v>3.798363136017048</v>
      </c>
      <c r="Q185" s="16">
        <v>9.0028084493518928E-2</v>
      </c>
      <c r="R185" s="16">
        <v>2.370181082473386</v>
      </c>
      <c r="S185" s="16">
        <v>25.787406521379456</v>
      </c>
      <c r="T185" s="22" t="s">
        <v>33</v>
      </c>
      <c r="U185" s="10">
        <v>3</v>
      </c>
      <c r="V185" s="22" t="s">
        <v>33</v>
      </c>
      <c r="W185" s="10">
        <v>3</v>
      </c>
      <c r="X185" s="22" t="s">
        <v>33</v>
      </c>
      <c r="Y185" s="10">
        <v>3</v>
      </c>
      <c r="Z185" s="22" t="s">
        <v>124</v>
      </c>
      <c r="AA185" s="15">
        <v>2</v>
      </c>
      <c r="AB185" s="11">
        <v>74.145504400570914</v>
      </c>
      <c r="AC185" s="10">
        <v>23.604177142993478</v>
      </c>
      <c r="AD185" s="21">
        <v>2.2503184564356071</v>
      </c>
      <c r="AE185" s="12">
        <v>342.70244821091842</v>
      </c>
      <c r="AF185" s="10">
        <v>280.89435072487117</v>
      </c>
      <c r="AG185" s="10">
        <v>189.91815680085239</v>
      </c>
      <c r="AH185" s="10">
        <v>278.96523111697132</v>
      </c>
      <c r="AI185" s="10">
        <v>4.2190869186942335</v>
      </c>
      <c r="AJ185" s="10"/>
      <c r="AK185" s="10"/>
      <c r="AL185" s="10"/>
      <c r="AM185" s="10"/>
      <c r="AN185" s="10">
        <v>3.427024482109184</v>
      </c>
      <c r="AO185" s="10">
        <v>1.3242363861115842</v>
      </c>
      <c r="AP185" s="10">
        <v>1</v>
      </c>
      <c r="AQ185" s="10">
        <v>111.47500000000001</v>
      </c>
      <c r="AR185" s="10"/>
      <c r="AS185" s="10"/>
      <c r="AT185" s="10">
        <v>1.2238071386971863</v>
      </c>
      <c r="AU185" s="10">
        <v>1</v>
      </c>
      <c r="AV185" s="16"/>
      <c r="AW185" s="21">
        <v>42.13415260873068</v>
      </c>
      <c r="AX185" s="1" t="s">
        <v>120</v>
      </c>
      <c r="AY185" s="25">
        <v>27.4152230971129</v>
      </c>
      <c r="AZ185" s="19">
        <v>100</v>
      </c>
      <c r="BA185" s="19">
        <v>0</v>
      </c>
      <c r="BB185" s="19">
        <v>0</v>
      </c>
      <c r="BC185" s="19">
        <v>100</v>
      </c>
      <c r="BD185" s="19">
        <v>0</v>
      </c>
      <c r="BE185" s="19">
        <v>0</v>
      </c>
      <c r="BF185" s="26">
        <v>74.145504400570914</v>
      </c>
      <c r="BG185" s="26">
        <v>23.604177142993478</v>
      </c>
      <c r="BH185" s="26">
        <v>2.2503184564356071</v>
      </c>
      <c r="BI185" s="23"/>
      <c r="BJ185" s="27">
        <f t="shared" ca="1" si="16"/>
        <v>1</v>
      </c>
      <c r="BK185" s="26">
        <f t="shared" ca="1" si="17"/>
        <v>4.7440033772233168</v>
      </c>
      <c r="BL185" s="25">
        <f t="shared" si="18"/>
        <v>3.7290154765333545</v>
      </c>
      <c r="BM185" s="25">
        <f t="shared" ca="1" si="20"/>
        <v>3.318950970743157</v>
      </c>
      <c r="BN185" s="24">
        <f t="shared" si="19"/>
        <v>3.3233551308801448</v>
      </c>
      <c r="BO185" s="23"/>
      <c r="BP185" s="2"/>
    </row>
    <row r="186" spans="1:68" x14ac:dyDescent="0.2">
      <c r="A186">
        <v>8.65</v>
      </c>
      <c r="B186">
        <v>2</v>
      </c>
      <c r="C186">
        <v>1.2589300000000001</v>
      </c>
      <c r="D186">
        <v>-0.27822999999999998</v>
      </c>
      <c r="E186">
        <v>0.10872</v>
      </c>
      <c r="F186">
        <v>1.7214499999999999</v>
      </c>
      <c r="G186">
        <v>1.7642800000000001</v>
      </c>
      <c r="H186" s="23"/>
      <c r="I186" s="17">
        <f t="shared" si="14"/>
        <v>28.379265091863516</v>
      </c>
      <c r="J186" s="16">
        <f t="shared" si="15"/>
        <v>-27.579265091863515</v>
      </c>
      <c r="K186" s="10">
        <v>100</v>
      </c>
      <c r="L186" s="16">
        <v>2784.6128608923932</v>
      </c>
      <c r="M186" s="16">
        <v>1023.9829396325472</v>
      </c>
      <c r="N186" s="16">
        <v>12.297681539807522</v>
      </c>
      <c r="O186" s="16">
        <v>3.3614877589453975</v>
      </c>
      <c r="P186" s="16">
        <v>3.7386610399590632</v>
      </c>
      <c r="Q186" s="16">
        <v>8.7396783485357774E-2</v>
      </c>
      <c r="R186" s="16">
        <v>2.3376492961318238</v>
      </c>
      <c r="S186" s="16">
        <v>26.192588959282336</v>
      </c>
      <c r="T186" s="22" t="s">
        <v>33</v>
      </c>
      <c r="U186" s="10">
        <v>3</v>
      </c>
      <c r="V186" s="22" t="s">
        <v>33</v>
      </c>
      <c r="W186" s="10">
        <v>3</v>
      </c>
      <c r="X186" s="22" t="s">
        <v>33</v>
      </c>
      <c r="Y186" s="10">
        <v>3</v>
      </c>
      <c r="Z186" s="22" t="s">
        <v>124</v>
      </c>
      <c r="AA186" s="15">
        <v>2</v>
      </c>
      <c r="AB186" s="11">
        <v>74.041034617069258</v>
      </c>
      <c r="AC186" s="10">
        <v>23.702561159004432</v>
      </c>
      <c r="AD186" s="21">
        <v>2.2564042239263156</v>
      </c>
      <c r="AE186" s="12">
        <v>336.14877589453977</v>
      </c>
      <c r="AF186" s="10">
        <v>272.90562180775146</v>
      </c>
      <c r="AG186" s="10">
        <v>186.93305199795316</v>
      </c>
      <c r="AH186" s="10">
        <v>285.83809548633906</v>
      </c>
      <c r="AI186" s="10">
        <v>4.2778016431067272</v>
      </c>
      <c r="AJ186" s="10"/>
      <c r="AK186" s="10"/>
      <c r="AL186" s="10"/>
      <c r="AM186" s="10"/>
      <c r="AN186" s="10">
        <v>3.3614877589453975</v>
      </c>
      <c r="AO186" s="10">
        <v>1.3120863285862439</v>
      </c>
      <c r="AP186" s="10">
        <v>1</v>
      </c>
      <c r="AQ186" s="10">
        <v>111.47500000000001</v>
      </c>
      <c r="AR186" s="10"/>
      <c r="AS186" s="10"/>
      <c r="AT186" s="10">
        <v>1.1797037057924058</v>
      </c>
      <c r="AU186" s="10">
        <v>1</v>
      </c>
      <c r="AV186" s="16"/>
      <c r="AW186" s="21">
        <v>40.935843271162717</v>
      </c>
      <c r="AX186" s="1" t="s">
        <v>120</v>
      </c>
      <c r="AY186" s="25">
        <v>27.579265091863501</v>
      </c>
      <c r="AZ186" s="19">
        <v>100</v>
      </c>
      <c r="BA186" s="19">
        <v>0</v>
      </c>
      <c r="BB186" s="19">
        <v>0</v>
      </c>
      <c r="BC186" s="19">
        <v>100</v>
      </c>
      <c r="BD186" s="19">
        <v>0</v>
      </c>
      <c r="BE186" s="19">
        <v>0</v>
      </c>
      <c r="BF186" s="26">
        <v>74.041034617069258</v>
      </c>
      <c r="BG186" s="26">
        <v>23.702561159004432</v>
      </c>
      <c r="BH186" s="26">
        <v>2.2564042239263156</v>
      </c>
      <c r="BI186" s="23"/>
      <c r="BJ186" s="27">
        <f t="shared" ca="1" si="16"/>
        <v>1</v>
      </c>
      <c r="BK186" s="26">
        <f t="shared" ca="1" si="17"/>
        <v>4.5828001985166829</v>
      </c>
      <c r="BL186" s="25">
        <f t="shared" si="18"/>
        <v>3.7247900692854974</v>
      </c>
      <c r="BM186" s="25">
        <f t="shared" ca="1" si="20"/>
        <v>3.3313347401737672</v>
      </c>
      <c r="BN186" s="24">
        <f t="shared" si="19"/>
        <v>3.3265223321803554</v>
      </c>
      <c r="BO186" s="23"/>
      <c r="BP186" s="2"/>
    </row>
    <row r="187" spans="1:68" x14ac:dyDescent="0.2">
      <c r="A187">
        <v>8.6999999999999993</v>
      </c>
      <c r="B187">
        <v>2.1</v>
      </c>
      <c r="C187">
        <v>1.2590699999999999</v>
      </c>
      <c r="D187">
        <v>-0.27688000000000001</v>
      </c>
      <c r="E187">
        <v>0.11199000000000001</v>
      </c>
      <c r="F187">
        <v>1.7216</v>
      </c>
      <c r="G187">
        <v>1.76498</v>
      </c>
      <c r="H187" s="23"/>
      <c r="I187" s="17">
        <f t="shared" si="14"/>
        <v>28.54330708661417</v>
      </c>
      <c r="J187" s="16">
        <f t="shared" si="15"/>
        <v>-27.74330708661417</v>
      </c>
      <c r="K187" s="10">
        <v>100</v>
      </c>
      <c r="L187" s="16">
        <v>2801.0170603674587</v>
      </c>
      <c r="M187" s="16">
        <v>1030.1509186351718</v>
      </c>
      <c r="N187" s="16">
        <v>12.368766404199473</v>
      </c>
      <c r="O187" s="16">
        <v>3.3997175141242524</v>
      </c>
      <c r="P187" s="16">
        <v>3.7913447577409261</v>
      </c>
      <c r="Q187" s="16">
        <v>9.5854536725876002E-2</v>
      </c>
      <c r="R187" s="16">
        <v>2.528246383559984</v>
      </c>
      <c r="S187" s="16">
        <v>27.196336362269019</v>
      </c>
      <c r="T187" s="22" t="s">
        <v>33</v>
      </c>
      <c r="U187" s="10">
        <v>3</v>
      </c>
      <c r="V187" s="22" t="s">
        <v>33</v>
      </c>
      <c r="W187" s="10">
        <v>3</v>
      </c>
      <c r="X187" s="22" t="s">
        <v>33</v>
      </c>
      <c r="Y187" s="10">
        <v>3</v>
      </c>
      <c r="Z187" s="22" t="s">
        <v>124</v>
      </c>
      <c r="AA187" s="15">
        <v>2</v>
      </c>
      <c r="AB187" s="11">
        <v>78.330052607615755</v>
      </c>
      <c r="AC187" s="10">
        <v>19.675018038457083</v>
      </c>
      <c r="AD187" s="21">
        <v>1.9949293539271555</v>
      </c>
      <c r="AE187" s="12">
        <v>339.97175141242525</v>
      </c>
      <c r="AF187" s="10">
        <v>278.13875334237855</v>
      </c>
      <c r="AG187" s="10">
        <v>189.5672378870463</v>
      </c>
      <c r="AH187" s="10">
        <v>305.02429628028779</v>
      </c>
      <c r="AI187" s="10">
        <v>3.9553107106274812</v>
      </c>
      <c r="AJ187" s="10"/>
      <c r="AK187" s="10"/>
      <c r="AL187" s="10"/>
      <c r="AM187" s="10"/>
      <c r="AN187" s="10">
        <v>3.3997175141242524</v>
      </c>
      <c r="AO187" s="10">
        <v>1.3412659211039741</v>
      </c>
      <c r="AP187" s="10">
        <v>1</v>
      </c>
      <c r="AQ187" s="10">
        <v>111.47500000000001</v>
      </c>
      <c r="AR187" s="10"/>
      <c r="AS187" s="10"/>
      <c r="AT187" s="10">
        <v>1.1958268710105273</v>
      </c>
      <c r="AU187" s="10">
        <v>1</v>
      </c>
      <c r="AV187" s="16"/>
      <c r="AW187" s="21">
        <v>41.720813001356788</v>
      </c>
      <c r="AX187" s="1" t="s">
        <v>120</v>
      </c>
      <c r="AY187" s="25">
        <v>27.743307086614202</v>
      </c>
      <c r="AZ187" s="19">
        <v>100</v>
      </c>
      <c r="BA187" s="19">
        <v>0</v>
      </c>
      <c r="BB187" s="19">
        <v>0</v>
      </c>
      <c r="BC187" s="19">
        <v>100</v>
      </c>
      <c r="BD187" s="19">
        <v>0</v>
      </c>
      <c r="BE187" s="19">
        <v>0</v>
      </c>
      <c r="BF187" s="26">
        <v>78.330052607615755</v>
      </c>
      <c r="BG187" s="26">
        <v>19.675018038457083</v>
      </c>
      <c r="BH187" s="26">
        <v>1.9949293539271555</v>
      </c>
      <c r="BI187" s="23"/>
      <c r="BJ187" s="27">
        <f t="shared" ca="1" si="16"/>
        <v>1</v>
      </c>
      <c r="BK187" s="26">
        <f t="shared" ca="1" si="17"/>
        <v>4.6417203233187854</v>
      </c>
      <c r="BL187" s="25">
        <f t="shared" si="18"/>
        <v>4.0092472926852896</v>
      </c>
      <c r="BM187" s="25">
        <f t="shared" ca="1" si="20"/>
        <v>3.3439747211581463</v>
      </c>
      <c r="BN187" s="24">
        <f t="shared" si="19"/>
        <v>3.3376022022291854</v>
      </c>
      <c r="BO187" s="23"/>
      <c r="BP187" s="2"/>
    </row>
    <row r="188" spans="1:68" x14ac:dyDescent="0.2">
      <c r="A188">
        <v>8.75</v>
      </c>
      <c r="B188">
        <v>2.1</v>
      </c>
      <c r="C188">
        <v>1.2594700000000001</v>
      </c>
      <c r="D188">
        <v>-0.27589000000000002</v>
      </c>
      <c r="E188">
        <v>0.11286</v>
      </c>
      <c r="F188">
        <v>1.7261</v>
      </c>
      <c r="G188">
        <v>1.7688999999999999</v>
      </c>
      <c r="H188" s="23"/>
      <c r="I188" s="17">
        <f t="shared" si="14"/>
        <v>28.707349081364828</v>
      </c>
      <c r="J188" s="16">
        <f t="shared" si="15"/>
        <v>-27.907349081364828</v>
      </c>
      <c r="K188" s="10">
        <v>100</v>
      </c>
      <c r="L188" s="16">
        <v>2817.4212598425247</v>
      </c>
      <c r="M188" s="16">
        <v>1036.3188976377965</v>
      </c>
      <c r="N188" s="16">
        <v>12.439851268591426</v>
      </c>
      <c r="O188" s="16">
        <v>3.5089453860640378</v>
      </c>
      <c r="P188" s="16">
        <v>3.9044181793640806</v>
      </c>
      <c r="Q188" s="16">
        <v>0.10205688910225616</v>
      </c>
      <c r="R188" s="16">
        <v>2.6138821308038866</v>
      </c>
      <c r="S188" s="16">
        <v>27.463388423614095</v>
      </c>
      <c r="T188" s="22" t="s">
        <v>33</v>
      </c>
      <c r="U188" s="10">
        <v>3</v>
      </c>
      <c r="V188" s="22" t="s">
        <v>33</v>
      </c>
      <c r="W188" s="10">
        <v>3</v>
      </c>
      <c r="X188" s="22" t="s">
        <v>33</v>
      </c>
      <c r="Y188" s="10">
        <v>3</v>
      </c>
      <c r="Z188" s="22" t="s">
        <v>124</v>
      </c>
      <c r="AA188" s="15">
        <v>2</v>
      </c>
      <c r="AB188" s="11">
        <v>79.442593723871525</v>
      </c>
      <c r="AC188" s="10">
        <v>18.636368643515326</v>
      </c>
      <c r="AD188" s="21">
        <v>1.9210376326131562</v>
      </c>
      <c r="AE188" s="12">
        <v>350.89453860640378</v>
      </c>
      <c r="AF188" s="10">
        <v>290.47655591715755</v>
      </c>
      <c r="AG188" s="10">
        <v>195.22090896820401</v>
      </c>
      <c r="AH188" s="10">
        <v>309.05562147475206</v>
      </c>
      <c r="AI188" s="10">
        <v>3.8257272132330424</v>
      </c>
      <c r="AJ188" s="10"/>
      <c r="AK188" s="10"/>
      <c r="AL188" s="10"/>
      <c r="AM188" s="10"/>
      <c r="AN188" s="10">
        <v>3.5089453860640378</v>
      </c>
      <c r="AO188" s="10">
        <v>1.3752673619401186</v>
      </c>
      <c r="AP188" s="10">
        <v>1</v>
      </c>
      <c r="AQ188" s="10">
        <v>111.47500000000001</v>
      </c>
      <c r="AR188" s="10"/>
      <c r="AS188" s="10"/>
      <c r="AT188" s="10">
        <v>1.243686555899663</v>
      </c>
      <c r="AU188" s="10">
        <v>1</v>
      </c>
      <c r="AV188" s="16"/>
      <c r="AW188" s="21">
        <v>43.571483387573636</v>
      </c>
      <c r="AX188" s="1" t="s">
        <v>120</v>
      </c>
      <c r="AY188" s="25">
        <v>27.907349081364799</v>
      </c>
      <c r="AZ188" s="19">
        <v>100</v>
      </c>
      <c r="BA188" s="19">
        <v>0</v>
      </c>
      <c r="BB188" s="19">
        <v>0</v>
      </c>
      <c r="BC188" s="19">
        <v>100</v>
      </c>
      <c r="BD188" s="19">
        <v>0</v>
      </c>
      <c r="BE188" s="19">
        <v>0</v>
      </c>
      <c r="BF188" s="26">
        <v>79.442593723871525</v>
      </c>
      <c r="BG188" s="26">
        <v>18.636368643515326</v>
      </c>
      <c r="BH188" s="26">
        <v>1.9210376326131562</v>
      </c>
      <c r="BI188" s="23"/>
      <c r="BJ188" s="27">
        <f t="shared" ca="1" si="16"/>
        <v>1</v>
      </c>
      <c r="BK188" s="26">
        <f t="shared" ca="1" si="17"/>
        <v>4.816485649603762</v>
      </c>
      <c r="BL188" s="25">
        <f t="shared" si="18"/>
        <v>4.0892968058313155</v>
      </c>
      <c r="BM188" s="25">
        <f t="shared" ca="1" si="20"/>
        <v>3.3352375117596047</v>
      </c>
      <c r="BN188" s="24">
        <f t="shared" si="19"/>
        <v>3.3335366850621182</v>
      </c>
      <c r="BO188" s="23"/>
      <c r="BP188" s="2"/>
    </row>
    <row r="189" spans="1:68" x14ac:dyDescent="0.2">
      <c r="A189">
        <v>8.8000000000000007</v>
      </c>
      <c r="B189">
        <v>2.1</v>
      </c>
      <c r="C189">
        <v>1.25943</v>
      </c>
      <c r="D189">
        <v>-0.27610000000000001</v>
      </c>
      <c r="E189">
        <v>0.11355</v>
      </c>
      <c r="F189">
        <v>1.7242500000000001</v>
      </c>
      <c r="G189">
        <v>1.7640800000000001</v>
      </c>
      <c r="H189" s="23"/>
      <c r="I189" s="17">
        <f t="shared" si="14"/>
        <v>28.871391076115486</v>
      </c>
      <c r="J189" s="16">
        <f t="shared" si="15"/>
        <v>-28.071391076115486</v>
      </c>
      <c r="K189" s="10">
        <v>100</v>
      </c>
      <c r="L189" s="16">
        <v>2833.8254593175907</v>
      </c>
      <c r="M189" s="16">
        <v>1042.4868766404211</v>
      </c>
      <c r="N189" s="16">
        <v>12.510936132983378</v>
      </c>
      <c r="O189" s="16">
        <v>3.4980225988700533</v>
      </c>
      <c r="P189" s="16">
        <v>3.8965453108844921</v>
      </c>
      <c r="Q189" s="16">
        <v>0.10074123859817559</v>
      </c>
      <c r="R189" s="16">
        <v>2.5853988741454654</v>
      </c>
      <c r="S189" s="16">
        <v>27.675188334336049</v>
      </c>
      <c r="T189" s="22" t="s">
        <v>33</v>
      </c>
      <c r="U189" s="10">
        <v>3</v>
      </c>
      <c r="V189" s="22" t="s">
        <v>33</v>
      </c>
      <c r="W189" s="10">
        <v>3</v>
      </c>
      <c r="X189" s="22" t="s">
        <v>33</v>
      </c>
      <c r="Y189" s="10">
        <v>3</v>
      </c>
      <c r="Z189" s="22" t="s">
        <v>124</v>
      </c>
      <c r="AA189" s="15">
        <v>2</v>
      </c>
      <c r="AB189" s="11">
        <v>78.922911921655</v>
      </c>
      <c r="AC189" s="10">
        <v>19.121123364165655</v>
      </c>
      <c r="AD189" s="21">
        <v>1.9559647141793486</v>
      </c>
      <c r="AE189" s="12">
        <v>349.80225988700533</v>
      </c>
      <c r="AF189" s="10">
        <v>288.58538318573153</v>
      </c>
      <c r="AG189" s="10">
        <v>194.82726554422459</v>
      </c>
      <c r="AH189" s="10">
        <v>311.95033099925496</v>
      </c>
      <c r="AI189" s="10">
        <v>3.8678751275101537</v>
      </c>
      <c r="AJ189" s="10"/>
      <c r="AK189" s="10"/>
      <c r="AL189" s="10"/>
      <c r="AM189" s="10"/>
      <c r="AN189" s="10">
        <v>3.4980225988700533</v>
      </c>
      <c r="AO189" s="10">
        <v>1.3745330933225774</v>
      </c>
      <c r="AP189" s="10">
        <v>1</v>
      </c>
      <c r="AQ189" s="10">
        <v>111.47500000000001</v>
      </c>
      <c r="AR189" s="10"/>
      <c r="AS189" s="10"/>
      <c r="AT189" s="10">
        <v>1.2274375157670707</v>
      </c>
      <c r="AU189" s="10">
        <v>1</v>
      </c>
      <c r="AV189" s="16"/>
      <c r="AW189" s="21">
        <v>43.287807477859729</v>
      </c>
      <c r="AX189" s="1" t="s">
        <v>120</v>
      </c>
      <c r="AY189" s="25">
        <v>28.0713910761155</v>
      </c>
      <c r="AZ189" s="19">
        <v>100</v>
      </c>
      <c r="BA189" s="19">
        <v>0</v>
      </c>
      <c r="BB189" s="19">
        <v>0</v>
      </c>
      <c r="BC189" s="19">
        <v>100</v>
      </c>
      <c r="BD189" s="19">
        <v>0</v>
      </c>
      <c r="BE189" s="19">
        <v>0</v>
      </c>
      <c r="BF189" s="26">
        <v>78.922911921655</v>
      </c>
      <c r="BG189" s="26">
        <v>19.121123364165655</v>
      </c>
      <c r="BH189" s="26">
        <v>1.9559647141793486</v>
      </c>
      <c r="BI189" s="23"/>
      <c r="BJ189" s="27">
        <f t="shared" ca="1" si="16"/>
        <v>1</v>
      </c>
      <c r="BK189" s="26">
        <f t="shared" ca="1" si="17"/>
        <v>4.7571487695206374</v>
      </c>
      <c r="BL189" s="25">
        <f t="shared" si="18"/>
        <v>4.0627486249748586</v>
      </c>
      <c r="BM189" s="25">
        <f t="shared" ca="1" si="20"/>
        <v>3.3381873352301867</v>
      </c>
      <c r="BN189" s="24">
        <f t="shared" si="19"/>
        <v>3.3319662663462206</v>
      </c>
      <c r="BO189" s="23"/>
      <c r="BP189" s="2"/>
    </row>
    <row r="190" spans="1:68" x14ac:dyDescent="0.2">
      <c r="A190">
        <v>8.85</v>
      </c>
      <c r="B190">
        <v>2.1</v>
      </c>
      <c r="C190">
        <v>1.2593099999999999</v>
      </c>
      <c r="D190">
        <v>-0.27583000000000002</v>
      </c>
      <c r="E190">
        <v>0.11388</v>
      </c>
      <c r="F190">
        <v>1.7198</v>
      </c>
      <c r="G190">
        <v>1.75813</v>
      </c>
      <c r="H190" s="23"/>
      <c r="I190" s="17">
        <f t="shared" si="14"/>
        <v>29.035433070866141</v>
      </c>
      <c r="J190" s="16">
        <f t="shared" si="15"/>
        <v>-28.23543307086614</v>
      </c>
      <c r="K190" s="10">
        <v>100</v>
      </c>
      <c r="L190" s="16">
        <v>2850.2296587926562</v>
      </c>
      <c r="M190" s="16">
        <v>1048.6548556430457</v>
      </c>
      <c r="N190" s="16">
        <v>12.582020997375327</v>
      </c>
      <c r="O190" s="16">
        <v>3.4652542372880997</v>
      </c>
      <c r="P190" s="16">
        <v>3.865235606078989</v>
      </c>
      <c r="Q190" s="16">
        <v>0.10243278924627926</v>
      </c>
      <c r="R190" s="16">
        <v>2.6501046685273129</v>
      </c>
      <c r="S190" s="16">
        <v>27.776483943811769</v>
      </c>
      <c r="T190" s="22" t="s">
        <v>33</v>
      </c>
      <c r="U190" s="10">
        <v>3</v>
      </c>
      <c r="V190" s="22" t="s">
        <v>33</v>
      </c>
      <c r="W190" s="10">
        <v>3</v>
      </c>
      <c r="X190" s="22" t="s">
        <v>33</v>
      </c>
      <c r="Y190" s="10">
        <v>3</v>
      </c>
      <c r="Z190" s="22" t="s">
        <v>124</v>
      </c>
      <c r="AA190" s="15">
        <v>2</v>
      </c>
      <c r="AB190" s="11">
        <v>80.714370515052821</v>
      </c>
      <c r="AC190" s="10">
        <v>17.453453030035476</v>
      </c>
      <c r="AD190" s="21">
        <v>1.8321764549117023</v>
      </c>
      <c r="AE190" s="12">
        <v>346.52542372880998</v>
      </c>
      <c r="AF190" s="10">
        <v>283.93693559243314</v>
      </c>
      <c r="AG190" s="10">
        <v>193.26178030394945</v>
      </c>
      <c r="AH190" s="10">
        <v>312.57180918383534</v>
      </c>
      <c r="AI190" s="10">
        <v>3.7734358641604486</v>
      </c>
      <c r="AJ190" s="10"/>
      <c r="AK190" s="10"/>
      <c r="AL190" s="10"/>
      <c r="AM190" s="10"/>
      <c r="AN190" s="10">
        <v>3.4652542372880997</v>
      </c>
      <c r="AO190" s="10">
        <v>1.375931158643068</v>
      </c>
      <c r="AP190" s="10">
        <v>1</v>
      </c>
      <c r="AQ190" s="10">
        <v>111.47500000000001</v>
      </c>
      <c r="AR190" s="10"/>
      <c r="AS190" s="10"/>
      <c r="AT190" s="10">
        <v>1.1991614557517121</v>
      </c>
      <c r="AU190" s="10">
        <v>1</v>
      </c>
      <c r="AV190" s="16"/>
      <c r="AW190" s="21">
        <v>42.590540338864969</v>
      </c>
      <c r="AX190" s="1" t="s">
        <v>120</v>
      </c>
      <c r="AY190" s="25">
        <v>28.235433070866101</v>
      </c>
      <c r="AZ190" s="19">
        <v>100</v>
      </c>
      <c r="BA190" s="19">
        <v>0</v>
      </c>
      <c r="BB190" s="19">
        <v>0</v>
      </c>
      <c r="BC190" s="19">
        <v>100</v>
      </c>
      <c r="BD190" s="19">
        <v>0</v>
      </c>
      <c r="BE190" s="19">
        <v>0</v>
      </c>
      <c r="BF190" s="26">
        <v>80.714370515052821</v>
      </c>
      <c r="BG190" s="26">
        <v>17.453453030035476</v>
      </c>
      <c r="BH190" s="26">
        <v>1.8321764549117023</v>
      </c>
      <c r="BI190" s="23"/>
      <c r="BJ190" s="27">
        <f t="shared" ca="1" si="16"/>
        <v>1</v>
      </c>
      <c r="BK190" s="26">
        <f t="shared" ca="1" si="17"/>
        <v>4.6538110486054132</v>
      </c>
      <c r="BL190" s="25">
        <f t="shared" si="18"/>
        <v>4.1978573448129248</v>
      </c>
      <c r="BM190" s="25">
        <f t="shared" ca="1" si="20"/>
        <v>3.3539568924457184</v>
      </c>
      <c r="BN190" s="24">
        <f t="shared" si="19"/>
        <v>3.3402893370423072</v>
      </c>
      <c r="BO190" s="23"/>
      <c r="BP190" s="2"/>
    </row>
    <row r="191" spans="1:68" x14ac:dyDescent="0.2">
      <c r="A191">
        <v>8.9</v>
      </c>
      <c r="B191">
        <v>2.2000000000000002</v>
      </c>
      <c r="C191">
        <v>1.2596099999999999</v>
      </c>
      <c r="D191">
        <v>-0.27567999999999998</v>
      </c>
      <c r="E191">
        <v>0.1157</v>
      </c>
      <c r="F191">
        <v>1.72923</v>
      </c>
      <c r="G191">
        <v>1.7697799999999999</v>
      </c>
      <c r="H191" s="23"/>
      <c r="I191" s="17">
        <f t="shared" si="14"/>
        <v>29.199475065616799</v>
      </c>
      <c r="J191" s="16">
        <f t="shared" si="15"/>
        <v>-28.399475065616798</v>
      </c>
      <c r="K191" s="10">
        <v>100</v>
      </c>
      <c r="L191" s="16">
        <v>2866.6338582677222</v>
      </c>
      <c r="M191" s="16">
        <v>1054.8228346456704</v>
      </c>
      <c r="N191" s="16">
        <v>12.65310586176728</v>
      </c>
      <c r="O191" s="16">
        <v>3.5471751412428927</v>
      </c>
      <c r="P191" s="16">
        <v>3.9552012231645084</v>
      </c>
      <c r="Q191" s="16">
        <v>0.10337253960633708</v>
      </c>
      <c r="R191" s="16">
        <v>2.6135848411684592</v>
      </c>
      <c r="S191" s="16">
        <v>28.335144577889988</v>
      </c>
      <c r="T191" s="22" t="s">
        <v>33</v>
      </c>
      <c r="U191" s="10">
        <v>3</v>
      </c>
      <c r="V191" s="22" t="s">
        <v>33</v>
      </c>
      <c r="W191" s="10">
        <v>3</v>
      </c>
      <c r="X191" s="22" t="s">
        <v>33</v>
      </c>
      <c r="Y191" s="10">
        <v>3</v>
      </c>
      <c r="Z191" s="22" t="s">
        <v>124</v>
      </c>
      <c r="AA191" s="15">
        <v>2</v>
      </c>
      <c r="AB191" s="11">
        <v>79.311609418708159</v>
      </c>
      <c r="AC191" s="10">
        <v>18.75847848866826</v>
      </c>
      <c r="AD191" s="21">
        <v>1.9299120926235798</v>
      </c>
      <c r="AE191" s="12">
        <v>354.71751412428927</v>
      </c>
      <c r="AF191" s="10">
        <v>293.55617292749042</v>
      </c>
      <c r="AG191" s="10">
        <v>197.76006115822543</v>
      </c>
      <c r="AH191" s="10">
        <v>322.60193930309566</v>
      </c>
      <c r="AI191" s="10">
        <v>3.8261623814474244</v>
      </c>
      <c r="AJ191" s="10"/>
      <c r="AK191" s="10"/>
      <c r="AL191" s="10"/>
      <c r="AM191" s="10"/>
      <c r="AN191" s="10">
        <v>3.5471751412428927</v>
      </c>
      <c r="AO191" s="10">
        <v>1.3956557308119568</v>
      </c>
      <c r="AP191" s="10">
        <v>1</v>
      </c>
      <c r="AQ191" s="10">
        <v>111.47500000000001</v>
      </c>
      <c r="AR191" s="10"/>
      <c r="AS191" s="10"/>
      <c r="AT191" s="10">
        <v>1.2341554663429213</v>
      </c>
      <c r="AU191" s="10">
        <v>1</v>
      </c>
      <c r="AV191" s="16"/>
      <c r="AW191" s="21">
        <v>44.033425939123561</v>
      </c>
      <c r="AX191" s="1" t="s">
        <v>120</v>
      </c>
      <c r="AY191" s="25">
        <v>28.399475065616802</v>
      </c>
      <c r="AZ191" s="19">
        <v>100</v>
      </c>
      <c r="BA191" s="19">
        <v>0</v>
      </c>
      <c r="BB191" s="19">
        <v>0</v>
      </c>
      <c r="BC191" s="19">
        <v>100</v>
      </c>
      <c r="BD191" s="19">
        <v>0</v>
      </c>
      <c r="BE191" s="19">
        <v>0</v>
      </c>
      <c r="BF191" s="26">
        <v>79.311609418708159</v>
      </c>
      <c r="BG191" s="26">
        <v>18.75847848866826</v>
      </c>
      <c r="BH191" s="26">
        <v>1.9299120926235798</v>
      </c>
      <c r="BI191" s="23"/>
      <c r="BJ191" s="27">
        <f t="shared" ca="1" si="16"/>
        <v>1</v>
      </c>
      <c r="BK191" s="26">
        <f t="shared" ca="1" si="17"/>
        <v>4.7816262811143702</v>
      </c>
      <c r="BL191" s="25">
        <f t="shared" si="18"/>
        <v>4.0990199213747447</v>
      </c>
      <c r="BM191" s="25">
        <f t="shared" ca="1" si="20"/>
        <v>3.3384403925108384</v>
      </c>
      <c r="BN191" s="24">
        <f t="shared" si="19"/>
        <v>3.3286248508071918</v>
      </c>
      <c r="BO191" s="23"/>
      <c r="BP191" s="2"/>
    </row>
    <row r="192" spans="1:68" x14ac:dyDescent="0.2">
      <c r="A192">
        <v>8.9499999999999993</v>
      </c>
      <c r="B192">
        <v>2.1</v>
      </c>
      <c r="C192">
        <v>1.2599400000000001</v>
      </c>
      <c r="D192">
        <v>-0.27512999999999999</v>
      </c>
      <c r="E192">
        <v>0.11699</v>
      </c>
      <c r="F192">
        <v>1.72343</v>
      </c>
      <c r="G192">
        <v>1.7645500000000001</v>
      </c>
      <c r="H192" s="23"/>
      <c r="I192" s="17">
        <f t="shared" si="14"/>
        <v>29.36351706036745</v>
      </c>
      <c r="J192" s="16">
        <f t="shared" si="15"/>
        <v>-28.563517060367449</v>
      </c>
      <c r="K192" s="10">
        <v>100</v>
      </c>
      <c r="L192" s="16">
        <v>2883.0380577427873</v>
      </c>
      <c r="M192" s="16">
        <v>1060.9908136482948</v>
      </c>
      <c r="N192" s="16">
        <v>12.724190726159229</v>
      </c>
      <c r="O192" s="16">
        <v>3.6372881355932196</v>
      </c>
      <c r="P192" s="16">
        <v>4.0510162394591411</v>
      </c>
      <c r="Q192" s="16">
        <v>0.10681829092654831</v>
      </c>
      <c r="R192" s="16">
        <v>2.6368270234534981</v>
      </c>
      <c r="S192" s="16">
        <v>28.73111832402234</v>
      </c>
      <c r="T192" s="22" t="s">
        <v>33</v>
      </c>
      <c r="U192" s="10">
        <v>3</v>
      </c>
      <c r="V192" s="22" t="s">
        <v>33</v>
      </c>
      <c r="W192" s="10">
        <v>3</v>
      </c>
      <c r="X192" s="22" t="s">
        <v>33</v>
      </c>
      <c r="Y192" s="10">
        <v>3</v>
      </c>
      <c r="Z192" s="22" t="s">
        <v>124</v>
      </c>
      <c r="AA192" s="15">
        <v>2</v>
      </c>
      <c r="AB192" s="11">
        <v>79.199777097984025</v>
      </c>
      <c r="AC192" s="10">
        <v>18.862772385564625</v>
      </c>
      <c r="AD192" s="21">
        <v>1.9374505164513525</v>
      </c>
      <c r="AE192" s="12">
        <v>363.72881355932196</v>
      </c>
      <c r="AF192" s="10">
        <v>303.86357487538453</v>
      </c>
      <c r="AG192" s="10">
        <v>202.55081197295706</v>
      </c>
      <c r="AH192" s="10">
        <v>329.28536772746975</v>
      </c>
      <c r="AI192" s="10">
        <v>3.7924368610660046</v>
      </c>
      <c r="AJ192" s="10"/>
      <c r="AK192" s="10"/>
      <c r="AL192" s="10"/>
      <c r="AM192" s="10"/>
      <c r="AN192" s="10">
        <v>3.6372881355932196</v>
      </c>
      <c r="AO192" s="10">
        <v>1.4213310919489162</v>
      </c>
      <c r="AP192" s="10">
        <v>1</v>
      </c>
      <c r="AQ192" s="10">
        <v>111.47500000000001</v>
      </c>
      <c r="AR192" s="10"/>
      <c r="AS192" s="10"/>
      <c r="AT192" s="10">
        <v>1.2718092673325914</v>
      </c>
      <c r="AU192" s="10">
        <v>1</v>
      </c>
      <c r="AV192" s="16"/>
      <c r="AW192" s="21">
        <v>45.579536231307678</v>
      </c>
      <c r="AX192" s="1" t="s">
        <v>120</v>
      </c>
      <c r="AY192" s="25">
        <v>28.563517060367399</v>
      </c>
      <c r="AZ192" s="19">
        <v>100</v>
      </c>
      <c r="BA192" s="19">
        <v>0</v>
      </c>
      <c r="BB192" s="19">
        <v>0</v>
      </c>
      <c r="BC192" s="19">
        <v>100</v>
      </c>
      <c r="BD192" s="19">
        <v>0</v>
      </c>
      <c r="BE192" s="19">
        <v>0</v>
      </c>
      <c r="BF192" s="26">
        <v>79.199777097984025</v>
      </c>
      <c r="BG192" s="26">
        <v>18.862772385564625</v>
      </c>
      <c r="BH192" s="26">
        <v>1.9374505164513525</v>
      </c>
      <c r="BI192" s="23"/>
      <c r="BJ192" s="27">
        <f t="shared" ca="1" si="16"/>
        <v>1</v>
      </c>
      <c r="BK192" s="26">
        <f t="shared" ca="1" si="17"/>
        <v>4.9189817235359463</v>
      </c>
      <c r="BL192" s="25">
        <f t="shared" si="18"/>
        <v>4.0934433841563376</v>
      </c>
      <c r="BM192" s="25">
        <f t="shared" ca="1" si="20"/>
        <v>3.327841144371845</v>
      </c>
      <c r="BN192" s="24">
        <f t="shared" si="19"/>
        <v>3.3214758954377559</v>
      </c>
      <c r="BO192" s="23"/>
      <c r="BP192" s="2"/>
    </row>
    <row r="193" spans="1:68" x14ac:dyDescent="0.2">
      <c r="A193">
        <v>9</v>
      </c>
      <c r="B193">
        <v>2.2000000000000002</v>
      </c>
      <c r="C193">
        <v>1.2600100000000001</v>
      </c>
      <c r="D193">
        <v>-0.27456999999999998</v>
      </c>
      <c r="E193">
        <v>0.11627</v>
      </c>
      <c r="F193">
        <v>1.7272000000000001</v>
      </c>
      <c r="G193">
        <v>1.7663500000000001</v>
      </c>
      <c r="H193" s="23"/>
      <c r="I193" s="17">
        <f t="shared" si="14"/>
        <v>29.527559055118108</v>
      </c>
      <c r="J193" s="16">
        <f t="shared" si="15"/>
        <v>-28.727559055118107</v>
      </c>
      <c r="K193" s="10">
        <v>100</v>
      </c>
      <c r="L193" s="16">
        <v>2899.4422572178532</v>
      </c>
      <c r="M193" s="16">
        <v>1067.1587926509194</v>
      </c>
      <c r="N193" s="16">
        <v>12.79527559055118</v>
      </c>
      <c r="O193" s="16">
        <v>3.6564030131826781</v>
      </c>
      <c r="P193" s="16">
        <v>4.0669485931727083</v>
      </c>
      <c r="Q193" s="16">
        <v>0.1103266922707634</v>
      </c>
      <c r="R193" s="16">
        <v>2.7127633837312737</v>
      </c>
      <c r="S193" s="16">
        <v>28.510109721529865</v>
      </c>
      <c r="T193" s="22" t="s">
        <v>33</v>
      </c>
      <c r="U193" s="10">
        <v>3</v>
      </c>
      <c r="V193" s="22" t="s">
        <v>33</v>
      </c>
      <c r="W193" s="10">
        <v>3</v>
      </c>
      <c r="X193" s="22" t="s">
        <v>33</v>
      </c>
      <c r="Y193" s="10">
        <v>3</v>
      </c>
      <c r="Z193" s="22" t="s">
        <v>124</v>
      </c>
      <c r="AA193" s="15">
        <v>2</v>
      </c>
      <c r="AB193" s="11">
        <v>80.756283831506806</v>
      </c>
      <c r="AC193" s="10">
        <v>17.414556377933948</v>
      </c>
      <c r="AD193" s="21">
        <v>1.829159790559252</v>
      </c>
      <c r="AE193" s="12">
        <v>365.6403013182678</v>
      </c>
      <c r="AF193" s="10">
        <v>304.77301651962387</v>
      </c>
      <c r="AG193" s="10">
        <v>203.34742965863541</v>
      </c>
      <c r="AH193" s="10">
        <v>323.27658783727583</v>
      </c>
      <c r="AI193" s="10">
        <v>3.6862780071314174</v>
      </c>
      <c r="AJ193" s="10"/>
      <c r="AK193" s="10"/>
      <c r="AL193" s="10"/>
      <c r="AM193" s="10"/>
      <c r="AN193" s="10">
        <v>3.6564030131826781</v>
      </c>
      <c r="AO193" s="10">
        <v>1.4338626611557781</v>
      </c>
      <c r="AP193" s="10">
        <v>1</v>
      </c>
      <c r="AQ193" s="10">
        <v>111.47500000000001</v>
      </c>
      <c r="AR193" s="10"/>
      <c r="AS193" s="10"/>
      <c r="AT193" s="10">
        <v>1.2679898576132143</v>
      </c>
      <c r="AU193" s="10">
        <v>1</v>
      </c>
      <c r="AV193" s="16"/>
      <c r="AW193" s="21">
        <v>45.715952477943581</v>
      </c>
      <c r="AX193" s="1" t="s">
        <v>120</v>
      </c>
      <c r="AY193" s="25">
        <v>28.7275590551181</v>
      </c>
      <c r="AZ193" s="19">
        <v>100</v>
      </c>
      <c r="BA193" s="19">
        <v>0</v>
      </c>
      <c r="BB193" s="19">
        <v>0</v>
      </c>
      <c r="BC193" s="19">
        <v>100</v>
      </c>
      <c r="BD193" s="19">
        <v>0</v>
      </c>
      <c r="BE193" s="19">
        <v>0</v>
      </c>
      <c r="BF193" s="26">
        <v>80.756283831506806</v>
      </c>
      <c r="BG193" s="26">
        <v>17.414556377933948</v>
      </c>
      <c r="BH193" s="26">
        <v>1.829159790559252</v>
      </c>
      <c r="BI193" s="23"/>
      <c r="BJ193" s="27">
        <f t="shared" ca="1" si="16"/>
        <v>1</v>
      </c>
      <c r="BK193" s="26">
        <f t="shared" ca="1" si="17"/>
        <v>4.9050384677285956</v>
      </c>
      <c r="BL193" s="25">
        <f t="shared" si="18"/>
        <v>4.215403275586203</v>
      </c>
      <c r="BM193" s="25">
        <f t="shared" ca="1" si="20"/>
        <v>3.3359046720541183</v>
      </c>
      <c r="BN193" s="24">
        <f t="shared" si="19"/>
        <v>3.3261060683681265</v>
      </c>
      <c r="BO193" s="23"/>
      <c r="BP193" s="2"/>
    </row>
    <row r="194" spans="1:68" x14ac:dyDescent="0.2">
      <c r="A194">
        <v>9.0500000000000007</v>
      </c>
      <c r="B194">
        <v>2.1</v>
      </c>
      <c r="C194">
        <v>1.25987</v>
      </c>
      <c r="D194">
        <v>-0.27366000000000001</v>
      </c>
      <c r="E194">
        <v>0.11564000000000001</v>
      </c>
      <c r="F194">
        <v>1.7241500000000001</v>
      </c>
      <c r="G194">
        <v>1.76423</v>
      </c>
      <c r="H194" s="23"/>
      <c r="I194" s="17">
        <f t="shared" si="14"/>
        <v>29.691601049868765</v>
      </c>
      <c r="J194" s="16">
        <f t="shared" si="15"/>
        <v>-28.891601049868765</v>
      </c>
      <c r="K194" s="10">
        <v>100</v>
      </c>
      <c r="L194" s="16">
        <v>2915.8464566929192</v>
      </c>
      <c r="M194" s="16">
        <v>1073.326771653544</v>
      </c>
      <c r="N194" s="16">
        <v>12.866360454943131</v>
      </c>
      <c r="O194" s="16">
        <v>3.618173258003762</v>
      </c>
      <c r="P194" s="16">
        <v>4.0259341296023869</v>
      </c>
      <c r="Q194" s="16">
        <v>0.11602784445511269</v>
      </c>
      <c r="R194" s="16">
        <v>2.8820105029033831</v>
      </c>
      <c r="S194" s="16">
        <v>28.316727194348946</v>
      </c>
      <c r="T194" s="22" t="s">
        <v>33</v>
      </c>
      <c r="U194" s="10">
        <v>3</v>
      </c>
      <c r="V194" s="22" t="s">
        <v>33</v>
      </c>
      <c r="W194" s="10">
        <v>3</v>
      </c>
      <c r="X194" s="22" t="s">
        <v>33</v>
      </c>
      <c r="Y194" s="10">
        <v>3</v>
      </c>
      <c r="Z194" s="22" t="s">
        <v>124</v>
      </c>
      <c r="AA194" s="15">
        <v>2</v>
      </c>
      <c r="AB194" s="11">
        <v>84.926759253901054</v>
      </c>
      <c r="AC194" s="10">
        <v>13.577868113524048</v>
      </c>
      <c r="AD194" s="21">
        <v>1.4953726325748922</v>
      </c>
      <c r="AE194" s="12">
        <v>361.81732580037618</v>
      </c>
      <c r="AF194" s="10">
        <v>298.98283260105273</v>
      </c>
      <c r="AG194" s="10">
        <v>201.29670648011935</v>
      </c>
      <c r="AH194" s="10">
        <v>317.83611578206251</v>
      </c>
      <c r="AI194" s="10">
        <v>3.4697999850888266</v>
      </c>
      <c r="AJ194" s="10"/>
      <c r="AK194" s="10"/>
      <c r="AL194" s="10"/>
      <c r="AM194" s="10"/>
      <c r="AN194" s="10">
        <v>3.618173258003762</v>
      </c>
      <c r="AO194" s="10">
        <v>1.4410668653960805</v>
      </c>
      <c r="AP194" s="10">
        <v>1</v>
      </c>
      <c r="AQ194" s="10">
        <v>111.47500000000001</v>
      </c>
      <c r="AR194" s="10"/>
      <c r="AS194" s="10"/>
      <c r="AT194" s="10">
        <v>1.2351382347740711</v>
      </c>
      <c r="AU194" s="10">
        <v>1</v>
      </c>
      <c r="AV194" s="16"/>
      <c r="AW194" s="21">
        <v>44.84742489015791</v>
      </c>
      <c r="AX194" s="1" t="s">
        <v>120</v>
      </c>
      <c r="AY194" s="25">
        <v>28.8916010498688</v>
      </c>
      <c r="AZ194" s="19">
        <v>100</v>
      </c>
      <c r="BA194" s="19">
        <v>0</v>
      </c>
      <c r="BB194" s="19">
        <v>0</v>
      </c>
      <c r="BC194" s="19">
        <v>100</v>
      </c>
      <c r="BD194" s="19">
        <v>0</v>
      </c>
      <c r="BE194" s="19">
        <v>0</v>
      </c>
      <c r="BF194" s="26">
        <v>84.926759253901054</v>
      </c>
      <c r="BG194" s="26">
        <v>13.577868113524048</v>
      </c>
      <c r="BH194" s="26">
        <v>1.4953726325748922</v>
      </c>
      <c r="BI194" s="23"/>
      <c r="BJ194" s="27">
        <f t="shared" ca="1" si="16"/>
        <v>1</v>
      </c>
      <c r="BK194" s="26">
        <f t="shared" ca="1" si="17"/>
        <v>4.785142733931262</v>
      </c>
      <c r="BL194" s="25">
        <f t="shared" si="18"/>
        <v>4.518199062097727</v>
      </c>
      <c r="BM194" s="25">
        <f t="shared" ca="1" si="20"/>
        <v>3.3615742729856359</v>
      </c>
      <c r="BN194" s="24">
        <f t="shared" si="19"/>
        <v>3.3430548817765029</v>
      </c>
      <c r="BO194" s="23"/>
      <c r="BP194" s="2"/>
    </row>
    <row r="195" spans="1:68" x14ac:dyDescent="0.2">
      <c r="A195">
        <v>9.1</v>
      </c>
      <c r="B195">
        <v>2.1</v>
      </c>
      <c r="C195">
        <v>1.25996</v>
      </c>
      <c r="D195">
        <v>-0.27318999999999999</v>
      </c>
      <c r="E195">
        <v>0.11609999999999999</v>
      </c>
      <c r="F195">
        <v>1.7231300000000001</v>
      </c>
      <c r="G195">
        <v>1.7625299999999999</v>
      </c>
      <c r="H195" s="23"/>
      <c r="I195" s="17">
        <f t="shared" si="14"/>
        <v>29.85564304461942</v>
      </c>
      <c r="J195" s="16">
        <f t="shared" si="15"/>
        <v>-29.055643044619419</v>
      </c>
      <c r="K195" s="10">
        <v>100</v>
      </c>
      <c r="L195" s="16">
        <v>2932.2506561679847</v>
      </c>
      <c r="M195" s="16">
        <v>1079.4947506561687</v>
      </c>
      <c r="N195" s="16">
        <v>12.937445319335081</v>
      </c>
      <c r="O195" s="16">
        <v>3.6427495291901821</v>
      </c>
      <c r="P195" s="16">
        <v>4.0525436799317376</v>
      </c>
      <c r="Q195" s="16">
        <v>0.11897239558329337</v>
      </c>
      <c r="R195" s="16">
        <v>2.9357461628963213</v>
      </c>
      <c r="S195" s="16">
        <v>28.45792713483025</v>
      </c>
      <c r="T195" s="22" t="s">
        <v>33</v>
      </c>
      <c r="U195" s="10">
        <v>3</v>
      </c>
      <c r="V195" s="22" t="s">
        <v>33</v>
      </c>
      <c r="W195" s="10">
        <v>3</v>
      </c>
      <c r="X195" s="22" t="s">
        <v>33</v>
      </c>
      <c r="Y195" s="10">
        <v>3</v>
      </c>
      <c r="Z195" s="22" t="s">
        <v>124</v>
      </c>
      <c r="AA195" s="15">
        <v>2</v>
      </c>
      <c r="AB195" s="11">
        <v>86.002769225826739</v>
      </c>
      <c r="AC195" s="10">
        <v>12.600289194127285</v>
      </c>
      <c r="AD195" s="21">
        <v>1.3969415800459755</v>
      </c>
      <c r="AE195" s="12">
        <v>364.27495291901823</v>
      </c>
      <c r="AF195" s="10">
        <v>301.14841502361963</v>
      </c>
      <c r="AG195" s="10">
        <v>202.62718399658689</v>
      </c>
      <c r="AH195" s="10">
        <v>319.27848306161491</v>
      </c>
      <c r="AI195" s="10">
        <v>3.4062890471887024</v>
      </c>
      <c r="AJ195" s="10"/>
      <c r="AK195" s="10"/>
      <c r="AL195" s="10"/>
      <c r="AM195" s="10"/>
      <c r="AN195" s="10">
        <v>3.6427495291901821</v>
      </c>
      <c r="AO195" s="10">
        <v>1.4541316410436447</v>
      </c>
      <c r="AP195" s="10">
        <v>1</v>
      </c>
      <c r="AQ195" s="10">
        <v>111.47500000000001</v>
      </c>
      <c r="AR195" s="10"/>
      <c r="AS195" s="10"/>
      <c r="AT195" s="10">
        <v>1.2369966493751905</v>
      </c>
      <c r="AU195" s="10">
        <v>1</v>
      </c>
      <c r="AV195" s="16"/>
      <c r="AW195" s="21">
        <v>45.172262253542947</v>
      </c>
      <c r="AX195" s="1" t="s">
        <v>120</v>
      </c>
      <c r="AY195" s="25">
        <v>29.055643044619401</v>
      </c>
      <c r="AZ195" s="19">
        <v>100</v>
      </c>
      <c r="BA195" s="19">
        <v>0</v>
      </c>
      <c r="BB195" s="19">
        <v>0</v>
      </c>
      <c r="BC195" s="19">
        <v>100</v>
      </c>
      <c r="BD195" s="19">
        <v>0</v>
      </c>
      <c r="BE195" s="19">
        <v>0</v>
      </c>
      <c r="BF195" s="26">
        <v>86.002769225826739</v>
      </c>
      <c r="BG195" s="26">
        <v>12.600289194127285</v>
      </c>
      <c r="BH195" s="26">
        <v>1.3969415800459755</v>
      </c>
      <c r="BI195" s="23"/>
      <c r="BJ195" s="27">
        <f t="shared" ca="1" si="16"/>
        <v>1</v>
      </c>
      <c r="BK195" s="26">
        <f t="shared" ca="1" si="17"/>
        <v>4.7919053803190721</v>
      </c>
      <c r="BL195" s="25">
        <f t="shared" si="18"/>
        <v>4.5998898630725815</v>
      </c>
      <c r="BM195" s="25">
        <f t="shared" ca="1" si="20"/>
        <v>3.3654126359573588</v>
      </c>
      <c r="BN195" s="24">
        <f t="shared" si="19"/>
        <v>3.3446227554068226</v>
      </c>
      <c r="BO195" s="23"/>
      <c r="BP195" s="2"/>
    </row>
    <row r="196" spans="1:68" s="28" customFormat="1" ht="13.5" thickBot="1" x14ac:dyDescent="0.25">
      <c r="A196">
        <v>9.15</v>
      </c>
      <c r="B196">
        <v>2.1</v>
      </c>
      <c r="C196">
        <v>1.2602199999999999</v>
      </c>
      <c r="D196">
        <v>-0.27299000000000001</v>
      </c>
      <c r="E196">
        <v>0.1163</v>
      </c>
      <c r="F196">
        <v>1.72298</v>
      </c>
      <c r="G196">
        <v>1.7599800000000001</v>
      </c>
      <c r="H196" s="23"/>
      <c r="I196" s="17">
        <f t="shared" si="14"/>
        <v>30.019685039370078</v>
      </c>
      <c r="J196" s="16">
        <f t="shared" si="15"/>
        <v>-29.219685039370077</v>
      </c>
      <c r="K196" s="10">
        <v>100</v>
      </c>
      <c r="L196" s="16">
        <v>2948.6548556430507</v>
      </c>
      <c r="M196" s="16">
        <v>1085.6627296587933</v>
      </c>
      <c r="N196" s="16">
        <v>13.008530183727034</v>
      </c>
      <c r="O196" s="16">
        <v>3.7137476459509902</v>
      </c>
      <c r="P196" s="16">
        <v>4.1244258311025153</v>
      </c>
      <c r="Q196" s="16">
        <v>0.12022539606337003</v>
      </c>
      <c r="R196" s="16">
        <v>2.9149607966457753</v>
      </c>
      <c r="S196" s="16">
        <v>28.519318413300383</v>
      </c>
      <c r="T196" s="22" t="s">
        <v>33</v>
      </c>
      <c r="U196" s="10">
        <v>3</v>
      </c>
      <c r="V196" s="22" t="s">
        <v>33</v>
      </c>
      <c r="W196" s="10">
        <v>3</v>
      </c>
      <c r="X196" s="22" t="s">
        <v>33</v>
      </c>
      <c r="Y196" s="10">
        <v>3</v>
      </c>
      <c r="Z196" s="22" t="s">
        <v>124</v>
      </c>
      <c r="AA196" s="15">
        <v>2</v>
      </c>
      <c r="AB196" s="11">
        <v>84.974405490615439</v>
      </c>
      <c r="AC196" s="10">
        <v>13.534464211640014</v>
      </c>
      <c r="AD196" s="21">
        <v>1.4911302977445502</v>
      </c>
      <c r="AE196" s="12">
        <v>371.37476459509901</v>
      </c>
      <c r="AF196" s="10">
        <v>308.64018578047188</v>
      </c>
      <c r="AG196" s="10">
        <v>206.22129155512576</v>
      </c>
      <c r="AH196" s="10">
        <v>319.07907215122316</v>
      </c>
      <c r="AI196" s="10">
        <v>3.430577869694484</v>
      </c>
      <c r="AJ196" s="10"/>
      <c r="AK196" s="10"/>
      <c r="AL196" s="10"/>
      <c r="AM196" s="10"/>
      <c r="AN196" s="10">
        <v>3.7137476459509902</v>
      </c>
      <c r="AO196" s="10">
        <v>1.4714894509086227</v>
      </c>
      <c r="AP196" s="10">
        <v>1</v>
      </c>
      <c r="AQ196" s="10">
        <v>111.47500000000001</v>
      </c>
      <c r="AR196" s="10"/>
      <c r="AS196" s="10"/>
      <c r="AT196" s="10">
        <v>1.2616854450074642</v>
      </c>
      <c r="AU196" s="10">
        <v>1</v>
      </c>
      <c r="AV196" s="16"/>
      <c r="AW196" s="21">
        <v>46.296027867070784</v>
      </c>
      <c r="AX196" s="1" t="s">
        <v>120</v>
      </c>
      <c r="AY196" s="25">
        <v>29.219685039370098</v>
      </c>
      <c r="AZ196" s="19">
        <v>100</v>
      </c>
      <c r="BA196" s="19">
        <v>0</v>
      </c>
      <c r="BB196" s="19">
        <v>0</v>
      </c>
      <c r="BC196" s="19">
        <v>100</v>
      </c>
      <c r="BD196" s="19">
        <v>0</v>
      </c>
      <c r="BE196" s="19">
        <v>0</v>
      </c>
      <c r="BF196" s="26">
        <v>84.974405490615439</v>
      </c>
      <c r="BG196" s="26">
        <v>13.534464211640014</v>
      </c>
      <c r="BH196" s="26">
        <v>1.4911302977445502</v>
      </c>
      <c r="BI196" s="23"/>
      <c r="BJ196" s="27">
        <f t="shared" ca="1" si="16"/>
        <v>1</v>
      </c>
      <c r="BK196" s="26">
        <f t="shared" ca="1" si="17"/>
        <v>4.8819920420660914</v>
      </c>
      <c r="BL196" s="25">
        <f t="shared" si="18"/>
        <v>4.5366389381814409</v>
      </c>
      <c r="BM196" s="25">
        <f t="shared" ca="1" si="20"/>
        <v>3.3553440348875028</v>
      </c>
      <c r="BN196" s="24">
        <f t="shared" si="19"/>
        <v>3.3364735025784955</v>
      </c>
      <c r="BO196" s="23"/>
      <c r="BP196" s="2"/>
    </row>
    <row r="197" spans="1:68" x14ac:dyDescent="0.2">
      <c r="A197">
        <v>9.1999999999999993</v>
      </c>
      <c r="B197">
        <v>2.1</v>
      </c>
      <c r="C197">
        <v>1.26064</v>
      </c>
      <c r="D197">
        <v>-0.27295999999999998</v>
      </c>
      <c r="E197">
        <v>0.11516</v>
      </c>
      <c r="F197">
        <v>1.7218500000000001</v>
      </c>
      <c r="G197">
        <v>1.76213</v>
      </c>
      <c r="H197" s="23"/>
      <c r="I197" s="17">
        <f t="shared" si="14"/>
        <v>30.183727034120732</v>
      </c>
      <c r="J197" s="16">
        <f t="shared" si="15"/>
        <v>-29.383727034120732</v>
      </c>
      <c r="K197" s="10">
        <v>100</v>
      </c>
      <c r="L197" s="16">
        <v>2965.0590551181162</v>
      </c>
      <c r="M197" s="16">
        <v>1091.8307086614179</v>
      </c>
      <c r="N197" s="16">
        <v>13.079615048118985</v>
      </c>
      <c r="O197" s="16">
        <v>3.8284369114877377</v>
      </c>
      <c r="P197" s="16">
        <v>4.2340761005024348</v>
      </c>
      <c r="Q197" s="16">
        <v>0.12041334613538174</v>
      </c>
      <c r="R197" s="16">
        <v>2.8439107677137154</v>
      </c>
      <c r="S197" s="16">
        <v>28.169388126020621</v>
      </c>
      <c r="T197" s="22" t="s">
        <v>33</v>
      </c>
      <c r="U197" s="10">
        <v>3</v>
      </c>
      <c r="V197" s="22" t="s">
        <v>33</v>
      </c>
      <c r="W197" s="10">
        <v>3</v>
      </c>
      <c r="X197" s="22" t="s">
        <v>33</v>
      </c>
      <c r="Y197" s="10">
        <v>3</v>
      </c>
      <c r="Z197" s="22" t="s">
        <v>124</v>
      </c>
      <c r="AA197" s="15">
        <v>2</v>
      </c>
      <c r="AB197" s="11">
        <v>82.367888276654909</v>
      </c>
      <c r="AC197" s="10">
        <v>15.923673507581967</v>
      </c>
      <c r="AD197" s="21">
        <v>1.7084382157631255</v>
      </c>
      <c r="AE197" s="12">
        <v>382.84369114877376</v>
      </c>
      <c r="AF197" s="10">
        <v>320.57526456428218</v>
      </c>
      <c r="AG197" s="10">
        <v>211.70380502512174</v>
      </c>
      <c r="AH197" s="10">
        <v>310.41818903111943</v>
      </c>
      <c r="AI197" s="10">
        <v>3.5162847278922285</v>
      </c>
      <c r="AJ197" s="10"/>
      <c r="AK197" s="10"/>
      <c r="AL197" s="10"/>
      <c r="AM197" s="10"/>
      <c r="AN197" s="10">
        <v>3.8284369114877377</v>
      </c>
      <c r="AO197" s="10">
        <v>1.493219393838495</v>
      </c>
      <c r="AP197" s="10">
        <v>1</v>
      </c>
      <c r="AQ197" s="10">
        <v>111.47500000000001</v>
      </c>
      <c r="AR197" s="10"/>
      <c r="AS197" s="10"/>
      <c r="AT197" s="10">
        <v>1.3051024149797381</v>
      </c>
      <c r="AU197" s="10">
        <v>1</v>
      </c>
      <c r="AV197" s="16"/>
      <c r="AW197" s="21">
        <v>48.086289684642324</v>
      </c>
      <c r="AX197" s="1" t="s">
        <v>120</v>
      </c>
      <c r="AY197" s="25">
        <v>29.3837270341207</v>
      </c>
      <c r="AZ197" s="19">
        <v>100</v>
      </c>
      <c r="BA197" s="19">
        <v>0</v>
      </c>
      <c r="BB197" s="19">
        <v>0</v>
      </c>
      <c r="BC197" s="19">
        <v>100</v>
      </c>
      <c r="BD197" s="19">
        <v>0</v>
      </c>
      <c r="BE197" s="19">
        <v>0</v>
      </c>
      <c r="BF197" s="26">
        <v>82.367888276654909</v>
      </c>
      <c r="BG197" s="26">
        <v>15.923673507581967</v>
      </c>
      <c r="BH197" s="26">
        <v>1.7084382157631255</v>
      </c>
      <c r="BI197" s="23"/>
      <c r="BJ197" s="27">
        <f t="shared" ca="1" si="16"/>
        <v>1</v>
      </c>
      <c r="BK197" s="26">
        <f t="shared" ca="1" si="17"/>
        <v>5.0402439702703852</v>
      </c>
      <c r="BL197" s="25">
        <f t="shared" si="18"/>
        <v>4.3762059969994809</v>
      </c>
      <c r="BM197" s="25">
        <f t="shared" ca="1" si="20"/>
        <v>3.3351175744777208</v>
      </c>
      <c r="BN197" s="24">
        <f t="shared" si="19"/>
        <v>3.321228346811008</v>
      </c>
      <c r="BO197" s="23"/>
      <c r="BP197" s="2"/>
    </row>
    <row r="198" spans="1:68" x14ac:dyDescent="0.2">
      <c r="A198">
        <v>9.25</v>
      </c>
      <c r="B198">
        <v>2.1</v>
      </c>
      <c r="C198">
        <v>1.26075</v>
      </c>
      <c r="D198">
        <v>-0.27356000000000003</v>
      </c>
      <c r="E198">
        <v>0.11081000000000001</v>
      </c>
      <c r="F198">
        <v>1.7203999999999999</v>
      </c>
      <c r="G198">
        <v>1.76448</v>
      </c>
      <c r="H198" s="23"/>
      <c r="I198" s="17">
        <f t="shared" si="14"/>
        <v>30.34776902887139</v>
      </c>
      <c r="J198" s="16">
        <f t="shared" si="15"/>
        <v>-29.547769028871389</v>
      </c>
      <c r="K198" s="10">
        <v>100</v>
      </c>
      <c r="L198" s="16">
        <v>2981.4632545931822</v>
      </c>
      <c r="M198" s="16">
        <v>1097.9986876640426</v>
      </c>
      <c r="N198" s="16">
        <v>13.150699912510936</v>
      </c>
      <c r="O198" s="16">
        <v>3.8584745762711798</v>
      </c>
      <c r="P198" s="16">
        <v>4.2448860168690308</v>
      </c>
      <c r="Q198" s="16">
        <v>0.11665434469515103</v>
      </c>
      <c r="R198" s="16">
        <v>2.748114890048182</v>
      </c>
      <c r="S198" s="16">
        <v>26.83412781929523</v>
      </c>
      <c r="T198" s="22" t="s">
        <v>33</v>
      </c>
      <c r="U198" s="10">
        <v>3</v>
      </c>
      <c r="V198" s="22" t="s">
        <v>33</v>
      </c>
      <c r="W198" s="10">
        <v>3</v>
      </c>
      <c r="X198" s="22" t="s">
        <v>33</v>
      </c>
      <c r="Y198" s="10">
        <v>3</v>
      </c>
      <c r="Z198" s="22" t="s">
        <v>124</v>
      </c>
      <c r="AA198" s="15">
        <v>2</v>
      </c>
      <c r="AB198" s="11">
        <v>79.638868928247987</v>
      </c>
      <c r="AC198" s="10">
        <v>18.453484232825517</v>
      </c>
      <c r="AD198" s="21">
        <v>1.9076468389265027</v>
      </c>
      <c r="AE198" s="12">
        <v>385.84745762711799</v>
      </c>
      <c r="AF198" s="10">
        <v>320.88206652064252</v>
      </c>
      <c r="AG198" s="10">
        <v>212.24430084345153</v>
      </c>
      <c r="AH198" s="10">
        <v>281.48765979670549</v>
      </c>
      <c r="AI198" s="10">
        <v>3.6388580536473394</v>
      </c>
      <c r="AJ198" s="10"/>
      <c r="AK198" s="10"/>
      <c r="AL198" s="10"/>
      <c r="AM198" s="10"/>
      <c r="AN198" s="10">
        <v>3.8584745762711798</v>
      </c>
      <c r="AO198" s="10">
        <v>1.4911850578003134</v>
      </c>
      <c r="AP198" s="10">
        <v>1</v>
      </c>
      <c r="AQ198" s="10">
        <v>111.47500000000001</v>
      </c>
      <c r="AR198" s="10"/>
      <c r="AS198" s="10"/>
      <c r="AT198" s="10">
        <v>1.2986368353424185</v>
      </c>
      <c r="AU198" s="10">
        <v>1</v>
      </c>
      <c r="AV198" s="16"/>
      <c r="AW198" s="21">
        <v>48.13230997809638</v>
      </c>
      <c r="AX198" s="1" t="s">
        <v>120</v>
      </c>
      <c r="AY198" s="25">
        <v>29.5477690288714</v>
      </c>
      <c r="AZ198" s="19">
        <v>100</v>
      </c>
      <c r="BA198" s="19">
        <v>0</v>
      </c>
      <c r="BB198" s="19">
        <v>0</v>
      </c>
      <c r="BC198" s="19">
        <v>100</v>
      </c>
      <c r="BD198" s="19">
        <v>0</v>
      </c>
      <c r="BE198" s="19">
        <v>0</v>
      </c>
      <c r="BF198" s="26">
        <v>79.638868928247987</v>
      </c>
      <c r="BG198" s="26">
        <v>18.453484232825517</v>
      </c>
      <c r="BH198" s="26">
        <v>1.9076468389265027</v>
      </c>
      <c r="BI198" s="23"/>
      <c r="BJ198" s="27">
        <f t="shared" ca="1" si="16"/>
        <v>1</v>
      </c>
      <c r="BK198" s="26">
        <f t="shared" ca="1" si="17"/>
        <v>5.0166806582106505</v>
      </c>
      <c r="BL198" s="25">
        <f t="shared" si="18"/>
        <v>4.2355775383115208</v>
      </c>
      <c r="BM198" s="25">
        <f t="shared" ca="1" si="20"/>
        <v>3.3289156329988829</v>
      </c>
      <c r="BN198" s="24">
        <f t="shared" si="19"/>
        <v>3.3127945818414979</v>
      </c>
      <c r="BO198" s="23"/>
      <c r="BP198" s="2"/>
    </row>
    <row r="199" spans="1:68" x14ac:dyDescent="0.2">
      <c r="A199">
        <v>9.3000000000000007</v>
      </c>
      <c r="B199">
        <v>2.1</v>
      </c>
      <c r="C199">
        <v>1.2607999999999999</v>
      </c>
      <c r="D199">
        <v>-0.27379999999999999</v>
      </c>
      <c r="E199">
        <v>0.11054</v>
      </c>
      <c r="F199">
        <v>1.7213499999999999</v>
      </c>
      <c r="G199">
        <v>1.7641500000000001</v>
      </c>
      <c r="H199" s="23"/>
      <c r="I199" s="17">
        <f t="shared" si="14"/>
        <v>30.511811023622048</v>
      </c>
      <c r="J199" s="16">
        <f t="shared" si="15"/>
        <v>-29.711811023622047</v>
      </c>
      <c r="K199" s="10">
        <v>100</v>
      </c>
      <c r="L199" s="16">
        <v>2997.8674540682482</v>
      </c>
      <c r="M199" s="16">
        <v>1104.1666666666672</v>
      </c>
      <c r="N199" s="16">
        <v>13.221784776902886</v>
      </c>
      <c r="O199" s="16">
        <v>3.872128060263615</v>
      </c>
      <c r="P199" s="16">
        <v>4.2573460544080071</v>
      </c>
      <c r="Q199" s="16">
        <v>0.1151507441190591</v>
      </c>
      <c r="R199" s="16">
        <v>2.7047541507656709</v>
      </c>
      <c r="S199" s="16">
        <v>26.751249593360548</v>
      </c>
      <c r="T199" s="22" t="s">
        <v>33</v>
      </c>
      <c r="U199" s="10">
        <v>3</v>
      </c>
      <c r="V199" s="22" t="s">
        <v>33</v>
      </c>
      <c r="W199" s="10">
        <v>3</v>
      </c>
      <c r="X199" s="22" t="s">
        <v>33</v>
      </c>
      <c r="Y199" s="10">
        <v>3</v>
      </c>
      <c r="Z199" s="22" t="s">
        <v>124</v>
      </c>
      <c r="AA199" s="15">
        <v>2</v>
      </c>
      <c r="AB199" s="11">
        <v>78.51881812424925</v>
      </c>
      <c r="AC199" s="10">
        <v>19.498561529399652</v>
      </c>
      <c r="AD199" s="21">
        <v>1.9826203463510923</v>
      </c>
      <c r="AE199" s="12">
        <v>387.21280602636153</v>
      </c>
      <c r="AF199" s="10">
        <v>321.38300037963586</v>
      </c>
      <c r="AG199" s="10">
        <v>212.86730272040035</v>
      </c>
      <c r="AH199" s="10">
        <v>278.32041908141474</v>
      </c>
      <c r="AI199" s="10">
        <v>3.6971936976856719</v>
      </c>
      <c r="AJ199" s="10"/>
      <c r="AK199" s="10"/>
      <c r="AL199" s="10"/>
      <c r="AM199" s="10"/>
      <c r="AN199" s="10">
        <v>3.872128060263615</v>
      </c>
      <c r="AO199" s="10">
        <v>1.493567946532613</v>
      </c>
      <c r="AP199" s="10">
        <v>1</v>
      </c>
      <c r="AQ199" s="10">
        <v>111.47500000000001</v>
      </c>
      <c r="AR199" s="10"/>
      <c r="AS199" s="10"/>
      <c r="AT199" s="10">
        <v>1.2930657929121627</v>
      </c>
      <c r="AU199" s="10">
        <v>1</v>
      </c>
      <c r="AV199" s="16"/>
      <c r="AW199" s="21">
        <v>48.207450056945383</v>
      </c>
      <c r="AX199" s="1" t="s">
        <v>120</v>
      </c>
      <c r="AY199" s="25">
        <v>29.711811023622001</v>
      </c>
      <c r="AZ199" s="19">
        <v>100</v>
      </c>
      <c r="BA199" s="19">
        <v>0</v>
      </c>
      <c r="BB199" s="19">
        <v>0</v>
      </c>
      <c r="BC199" s="19">
        <v>100</v>
      </c>
      <c r="BD199" s="19">
        <v>0</v>
      </c>
      <c r="BE199" s="19">
        <v>0</v>
      </c>
      <c r="BF199" s="26">
        <v>78.51881812424925</v>
      </c>
      <c r="BG199" s="26">
        <v>19.498561529399652</v>
      </c>
      <c r="BH199" s="26">
        <v>1.9826203463510923</v>
      </c>
      <c r="BI199" s="23"/>
      <c r="BJ199" s="27">
        <f t="shared" ca="1" si="16"/>
        <v>1</v>
      </c>
      <c r="BK199" s="26">
        <f t="shared" ca="1" si="17"/>
        <v>4.996369498639484</v>
      </c>
      <c r="BL199" s="25">
        <f t="shared" si="18"/>
        <v>4.174529782089798</v>
      </c>
      <c r="BM199" s="25">
        <f t="shared" ca="1" si="20"/>
        <v>3.3268892099943836</v>
      </c>
      <c r="BN199" s="24">
        <f t="shared" si="19"/>
        <v>3.3082380543177994</v>
      </c>
      <c r="BO199" s="23"/>
      <c r="BP199" s="2"/>
    </row>
    <row r="200" spans="1:68" x14ac:dyDescent="0.2">
      <c r="A200">
        <v>9.35</v>
      </c>
      <c r="B200">
        <v>2.1</v>
      </c>
      <c r="C200">
        <v>1.2606999999999999</v>
      </c>
      <c r="D200">
        <v>-0.27548</v>
      </c>
      <c r="E200">
        <v>0.11162999999999999</v>
      </c>
      <c r="F200">
        <v>1.7205999999999999</v>
      </c>
      <c r="G200">
        <v>1.76135</v>
      </c>
      <c r="H200" s="23"/>
      <c r="I200" s="17">
        <f t="shared" si="14"/>
        <v>30.675853018372699</v>
      </c>
      <c r="J200" s="16">
        <f t="shared" si="15"/>
        <v>-29.875853018372698</v>
      </c>
      <c r="K200" s="10">
        <v>100</v>
      </c>
      <c r="L200" s="16">
        <v>3014.2716535433133</v>
      </c>
      <c r="M200" s="16">
        <v>1110.3346456692916</v>
      </c>
      <c r="N200" s="16">
        <v>13.292869641294836</v>
      </c>
      <c r="O200" s="16">
        <v>3.8448210922786838</v>
      </c>
      <c r="P200" s="16">
        <v>4.2348570739574116</v>
      </c>
      <c r="Q200" s="16">
        <v>0.10462554008641378</v>
      </c>
      <c r="R200" s="16">
        <v>2.4705801933627658</v>
      </c>
      <c r="S200" s="16">
        <v>27.085832061022771</v>
      </c>
      <c r="T200" s="22" t="s">
        <v>33</v>
      </c>
      <c r="U200" s="10">
        <v>3</v>
      </c>
      <c r="V200" s="22" t="s">
        <v>33</v>
      </c>
      <c r="W200" s="10">
        <v>3</v>
      </c>
      <c r="X200" s="22" t="s">
        <v>33</v>
      </c>
      <c r="Y200" s="10">
        <v>3</v>
      </c>
      <c r="Z200" s="22" t="s">
        <v>33</v>
      </c>
      <c r="AA200" s="15">
        <v>3</v>
      </c>
      <c r="AB200" s="11">
        <v>73.368220659896792</v>
      </c>
      <c r="AC200" s="10">
        <v>24.336338427848517</v>
      </c>
      <c r="AD200" s="21">
        <v>2.2954409122546844</v>
      </c>
      <c r="AE200" s="12">
        <v>384.48210922786836</v>
      </c>
      <c r="AF200" s="10">
        <v>317.77228506338548</v>
      </c>
      <c r="AG200" s="10">
        <v>211.74285369787057</v>
      </c>
      <c r="AH200" s="10">
        <v>283.7409412058318</v>
      </c>
      <c r="AI200" s="10">
        <v>4.0476322229349542</v>
      </c>
      <c r="AJ200" s="10"/>
      <c r="AK200" s="10"/>
      <c r="AL200" s="10"/>
      <c r="AM200" s="10"/>
      <c r="AN200" s="10">
        <v>3.8448210922786838</v>
      </c>
      <c r="AO200" s="10">
        <v>1.4724355498374326</v>
      </c>
      <c r="AP200" s="10">
        <v>1</v>
      </c>
      <c r="AQ200" s="10">
        <v>111.47500000000001</v>
      </c>
      <c r="AR200" s="10"/>
      <c r="AS200" s="10"/>
      <c r="AT200" s="10">
        <v>1.2702946524400502</v>
      </c>
      <c r="AU200" s="10">
        <v>1</v>
      </c>
      <c r="AV200" s="16"/>
      <c r="AW200" s="21">
        <v>47.665842759507825</v>
      </c>
      <c r="AX200" s="1" t="s">
        <v>120</v>
      </c>
      <c r="AY200" s="25">
        <v>29.875853018372698</v>
      </c>
      <c r="AZ200" s="19">
        <v>100</v>
      </c>
      <c r="BA200" s="19">
        <v>0</v>
      </c>
      <c r="BB200" s="19">
        <v>0</v>
      </c>
      <c r="BC200" s="19">
        <v>100</v>
      </c>
      <c r="BD200" s="19">
        <v>0</v>
      </c>
      <c r="BE200" s="19">
        <v>0</v>
      </c>
      <c r="BF200" s="26">
        <v>73.368220659896792</v>
      </c>
      <c r="BG200" s="26">
        <v>24.336338427848517</v>
      </c>
      <c r="BH200" s="26">
        <v>2.2954409122546844</v>
      </c>
      <c r="BI200" s="23"/>
      <c r="BJ200" s="27">
        <f t="shared" ca="1" si="16"/>
        <v>1</v>
      </c>
      <c r="BK200" s="26">
        <f t="shared" ca="1" si="17"/>
        <v>4.9133317740284141</v>
      </c>
      <c r="BL200" s="25">
        <f t="shared" si="18"/>
        <v>3.8356390043285415</v>
      </c>
      <c r="BM200" s="25">
        <f t="shared" ca="1" si="20"/>
        <v>3.3127905714942179</v>
      </c>
      <c r="BN200" s="24">
        <f t="shared" si="19"/>
        <v>3.2907786341006053</v>
      </c>
      <c r="BO200" s="23"/>
      <c r="BP200" s="2"/>
    </row>
    <row r="201" spans="1:68" x14ac:dyDescent="0.2">
      <c r="A201">
        <v>9.4</v>
      </c>
      <c r="B201">
        <v>2.2000000000000002</v>
      </c>
      <c r="C201">
        <v>1.2601500000000001</v>
      </c>
      <c r="D201">
        <v>-0.27590999999999999</v>
      </c>
      <c r="E201">
        <v>0.1132</v>
      </c>
      <c r="F201">
        <v>1.7234499999999999</v>
      </c>
      <c r="G201">
        <v>1.7657499999999999</v>
      </c>
      <c r="H201" s="23"/>
      <c r="I201" s="17">
        <f t="shared" si="14"/>
        <v>30.83989501312336</v>
      </c>
      <c r="J201" s="16">
        <f t="shared" si="15"/>
        <v>-30.03989501312336</v>
      </c>
      <c r="K201" s="10">
        <v>95</v>
      </c>
      <c r="L201" s="16">
        <v>3029.855643044626</v>
      </c>
      <c r="M201" s="16">
        <v>1115.6824146981633</v>
      </c>
      <c r="N201" s="16">
        <v>13.363954505686788</v>
      </c>
      <c r="O201" s="16">
        <v>3.6946327683615934</v>
      </c>
      <c r="P201" s="16">
        <v>4.0916084201585852</v>
      </c>
      <c r="Q201" s="16">
        <v>0.10193158905424871</v>
      </c>
      <c r="R201" s="16">
        <v>2.4912351962140598</v>
      </c>
      <c r="S201" s="16">
        <v>27.567753597013322</v>
      </c>
      <c r="T201" s="22" t="s">
        <v>33</v>
      </c>
      <c r="U201" s="10">
        <v>3</v>
      </c>
      <c r="V201" s="22" t="s">
        <v>33</v>
      </c>
      <c r="W201" s="10">
        <v>3</v>
      </c>
      <c r="X201" s="22" t="s">
        <v>33</v>
      </c>
      <c r="Y201" s="10">
        <v>3</v>
      </c>
      <c r="Z201" s="22" t="s">
        <v>124</v>
      </c>
      <c r="AA201" s="15">
        <v>2</v>
      </c>
      <c r="AB201" s="11">
        <v>75.115576881478901</v>
      </c>
      <c r="AC201" s="10">
        <v>22.691057129505182</v>
      </c>
      <c r="AD201" s="21">
        <v>2.1933659890159194</v>
      </c>
      <c r="AE201" s="12">
        <v>369.46327683615931</v>
      </c>
      <c r="AF201" s="10">
        <v>309.02510671002653</v>
      </c>
      <c r="AG201" s="10">
        <v>204.58042100792926</v>
      </c>
      <c r="AH201" s="10">
        <v>292.19243845014586</v>
      </c>
      <c r="AI201" s="10">
        <v>4.0140730249785488</v>
      </c>
      <c r="AJ201" s="10"/>
      <c r="AK201" s="10"/>
      <c r="AL201" s="10"/>
      <c r="AM201" s="10"/>
      <c r="AN201" s="10">
        <v>3.6946327683615934</v>
      </c>
      <c r="AO201" s="10">
        <v>1.4461196172378714</v>
      </c>
      <c r="AP201" s="10">
        <v>1</v>
      </c>
      <c r="AQ201" s="10">
        <v>111.47500000000001</v>
      </c>
      <c r="AR201" s="10"/>
      <c r="AS201" s="10"/>
      <c r="AT201" s="10">
        <v>1.2273395697061007</v>
      </c>
      <c r="AU201" s="10">
        <v>1</v>
      </c>
      <c r="AV201" s="16"/>
      <c r="AW201" s="21">
        <v>46.353766006503982</v>
      </c>
      <c r="AX201" s="1" t="s">
        <v>120</v>
      </c>
      <c r="AY201" s="25">
        <v>30.039895013123399</v>
      </c>
      <c r="AZ201" s="19">
        <v>100</v>
      </c>
      <c r="BA201" s="19">
        <v>0</v>
      </c>
      <c r="BB201" s="19">
        <v>0</v>
      </c>
      <c r="BC201" s="19">
        <v>100</v>
      </c>
      <c r="BD201" s="19">
        <v>0</v>
      </c>
      <c r="BE201" s="19">
        <v>0</v>
      </c>
      <c r="BF201" s="26">
        <v>75.115576881478901</v>
      </c>
      <c r="BG201" s="26">
        <v>22.691057129505182</v>
      </c>
      <c r="BH201" s="26">
        <v>2.1933659890159194</v>
      </c>
      <c r="BI201" s="23"/>
      <c r="BJ201" s="27">
        <f t="shared" ca="1" si="16"/>
        <v>1</v>
      </c>
      <c r="BK201" s="26">
        <f t="shared" ca="1" si="17"/>
        <v>4.6190216224450715</v>
      </c>
      <c r="BL201" s="25">
        <f t="shared" si="18"/>
        <v>3.9559264391635027</v>
      </c>
      <c r="BM201" s="25">
        <f t="shared" ca="1" si="20"/>
        <v>3.3425949165072133</v>
      </c>
      <c r="BN201" s="24">
        <f t="shared" si="19"/>
        <v>3.3055801608937032</v>
      </c>
      <c r="BO201" s="23"/>
      <c r="BP201" s="2"/>
    </row>
    <row r="202" spans="1:68" x14ac:dyDescent="0.2">
      <c r="A202">
        <v>9.4499999999999993</v>
      </c>
      <c r="B202">
        <v>2.1</v>
      </c>
      <c r="C202">
        <v>1.2601500000000001</v>
      </c>
      <c r="D202">
        <v>-0.27667000000000003</v>
      </c>
      <c r="E202">
        <v>0.1148</v>
      </c>
      <c r="F202">
        <v>1.7257</v>
      </c>
      <c r="G202">
        <v>1.76488</v>
      </c>
      <c r="H202" s="23"/>
      <c r="I202" s="17">
        <f t="shared" si="14"/>
        <v>31.003937007874011</v>
      </c>
      <c r="J202" s="16">
        <f t="shared" si="15"/>
        <v>-30.203937007874011</v>
      </c>
      <c r="K202" s="10">
        <v>95</v>
      </c>
      <c r="L202" s="16">
        <v>3045.4396325459379</v>
      </c>
      <c r="M202" s="16">
        <v>1121.0301837270345</v>
      </c>
      <c r="N202" s="16">
        <v>13.435039370078737</v>
      </c>
      <c r="O202" s="16">
        <v>3.6946327683615934</v>
      </c>
      <c r="P202" s="16">
        <v>4.0986806954383441</v>
      </c>
      <c r="Q202" s="16">
        <v>9.7170187229956573E-2</v>
      </c>
      <c r="R202" s="16">
        <v>2.3707674359240238</v>
      </c>
      <c r="S202" s="16">
        <v>28.058883824774384</v>
      </c>
      <c r="T202" s="22" t="s">
        <v>33</v>
      </c>
      <c r="U202" s="10">
        <v>3</v>
      </c>
      <c r="V202" s="22" t="s">
        <v>33</v>
      </c>
      <c r="W202" s="10">
        <v>3</v>
      </c>
      <c r="X202" s="22" t="s">
        <v>33</v>
      </c>
      <c r="Y202" s="10">
        <v>3</v>
      </c>
      <c r="Z202" s="22" t="s">
        <v>124</v>
      </c>
      <c r="AA202" s="15">
        <v>2</v>
      </c>
      <c r="AB202" s="11">
        <v>72.407267227604706</v>
      </c>
      <c r="AC202" s="10">
        <v>25.241816217825274</v>
      </c>
      <c r="AD202" s="21">
        <v>2.3509165545700226</v>
      </c>
      <c r="AE202" s="12">
        <v>369.46327683615931</v>
      </c>
      <c r="AF202" s="10">
        <v>308.94043383109738</v>
      </c>
      <c r="AG202" s="10">
        <v>204.9340347719172</v>
      </c>
      <c r="AH202" s="10">
        <v>300.83337163945333</v>
      </c>
      <c r="AI202" s="10">
        <v>4.2180434269810307</v>
      </c>
      <c r="AJ202" s="10"/>
      <c r="AK202" s="10"/>
      <c r="AL202" s="10"/>
      <c r="AM202" s="10"/>
      <c r="AN202" s="10">
        <v>3.6946327683615934</v>
      </c>
      <c r="AO202" s="10">
        <v>1.4402353325366777</v>
      </c>
      <c r="AP202" s="10">
        <v>1</v>
      </c>
      <c r="AQ202" s="10">
        <v>111.47500000000001</v>
      </c>
      <c r="AR202" s="10"/>
      <c r="AS202" s="10"/>
      <c r="AT202" s="10">
        <v>1.2207846937864399</v>
      </c>
      <c r="AU202" s="10">
        <v>1</v>
      </c>
      <c r="AV202" s="16"/>
      <c r="AW202" s="21">
        <v>46.341065074664606</v>
      </c>
      <c r="AX202" s="1" t="s">
        <v>120</v>
      </c>
      <c r="AY202" s="25">
        <v>30.203937007874</v>
      </c>
      <c r="AZ202" s="19">
        <v>100</v>
      </c>
      <c r="BA202" s="19">
        <v>0</v>
      </c>
      <c r="BB202" s="19">
        <v>0</v>
      </c>
      <c r="BC202" s="19">
        <v>100</v>
      </c>
      <c r="BD202" s="19">
        <v>0</v>
      </c>
      <c r="BE202" s="19">
        <v>0</v>
      </c>
      <c r="BF202" s="26">
        <v>72.407267227604706</v>
      </c>
      <c r="BG202" s="26">
        <v>25.241816217825274</v>
      </c>
      <c r="BH202" s="26">
        <v>2.3509165545700226</v>
      </c>
      <c r="BI202" s="23"/>
      <c r="BJ202" s="27">
        <f t="shared" ca="1" si="16"/>
        <v>1</v>
      </c>
      <c r="BK202" s="26">
        <f t="shared" ca="1" si="17"/>
        <v>4.5957029820574569</v>
      </c>
      <c r="BL202" s="25">
        <f t="shared" si="18"/>
        <v>3.7721918844295579</v>
      </c>
      <c r="BM202" s="25">
        <f t="shared" ca="1" si="20"/>
        <v>3.3332621791417183</v>
      </c>
      <c r="BN202" s="24">
        <f t="shared" si="19"/>
        <v>3.2944513512046396</v>
      </c>
      <c r="BO202" s="23"/>
      <c r="BP202" s="2"/>
    </row>
    <row r="203" spans="1:68" x14ac:dyDescent="0.2">
      <c r="A203">
        <v>9.5</v>
      </c>
      <c r="B203">
        <v>2.1</v>
      </c>
      <c r="C203">
        <v>1.26007</v>
      </c>
      <c r="D203">
        <v>-0.27639000000000002</v>
      </c>
      <c r="E203">
        <v>0.11673</v>
      </c>
      <c r="F203">
        <v>1.72478</v>
      </c>
      <c r="G203">
        <v>1.7613300000000001</v>
      </c>
      <c r="H203" s="23"/>
      <c r="I203" s="17">
        <f t="shared" si="14"/>
        <v>31.167979002624669</v>
      </c>
      <c r="J203" s="16">
        <f t="shared" si="15"/>
        <v>-30.367979002624669</v>
      </c>
      <c r="K203" s="10">
        <v>95</v>
      </c>
      <c r="L203" s="16">
        <v>3061.0236220472502</v>
      </c>
      <c r="M203" s="16">
        <v>1126.3779527559059</v>
      </c>
      <c r="N203" s="16">
        <v>13.50612423447069</v>
      </c>
      <c r="O203" s="16">
        <v>3.6727871939736243</v>
      </c>
      <c r="P203" s="16">
        <v>4.0853660531065854</v>
      </c>
      <c r="Q203" s="16">
        <v>9.892438790206412E-2</v>
      </c>
      <c r="R203" s="16">
        <v>2.4214326602836542</v>
      </c>
      <c r="S203" s="16">
        <v>28.651309662011172</v>
      </c>
      <c r="T203" s="22" t="s">
        <v>33</v>
      </c>
      <c r="U203" s="10">
        <v>3</v>
      </c>
      <c r="V203" s="22" t="s">
        <v>33</v>
      </c>
      <c r="W203" s="10">
        <v>3</v>
      </c>
      <c r="X203" s="22" t="s">
        <v>33</v>
      </c>
      <c r="Y203" s="10">
        <v>3</v>
      </c>
      <c r="Z203" s="22" t="s">
        <v>124</v>
      </c>
      <c r="AA203" s="15">
        <v>2</v>
      </c>
      <c r="AB203" s="11">
        <v>73.882993903307408</v>
      </c>
      <c r="AC203" s="10">
        <v>23.851409381926644</v>
      </c>
      <c r="AD203" s="21">
        <v>2.2655967147659517</v>
      </c>
      <c r="AE203" s="12">
        <v>367.27871939736241</v>
      </c>
      <c r="AF203" s="10">
        <v>306.45730005669566</v>
      </c>
      <c r="AG203" s="10">
        <v>204.26830265532928</v>
      </c>
      <c r="AH203" s="10">
        <v>311.55810022368996</v>
      </c>
      <c r="AI203" s="10">
        <v>4.1297865367144126</v>
      </c>
      <c r="AJ203" s="10"/>
      <c r="AK203" s="10"/>
      <c r="AL203" s="10"/>
      <c r="AM203" s="10"/>
      <c r="AN203" s="10">
        <v>3.6727871939736243</v>
      </c>
      <c r="AO203" s="10">
        <v>1.4445537518249922</v>
      </c>
      <c r="AP203" s="10">
        <v>1</v>
      </c>
      <c r="AQ203" s="10">
        <v>111.47500000000001</v>
      </c>
      <c r="AR203" s="10"/>
      <c r="AS203" s="10"/>
      <c r="AT203" s="10">
        <v>1.2043949555137032</v>
      </c>
      <c r="AU203" s="10">
        <v>1</v>
      </c>
      <c r="AV203" s="16"/>
      <c r="AW203" s="21">
        <v>45.968595008504352</v>
      </c>
      <c r="AX203" s="1" t="s">
        <v>120</v>
      </c>
      <c r="AY203" s="25">
        <v>30.367979002624701</v>
      </c>
      <c r="AZ203" s="19">
        <v>100</v>
      </c>
      <c r="BA203" s="19">
        <v>0</v>
      </c>
      <c r="BB203" s="19">
        <v>0</v>
      </c>
      <c r="BC203" s="19">
        <v>100</v>
      </c>
      <c r="BD203" s="19">
        <v>0</v>
      </c>
      <c r="BE203" s="19">
        <v>0</v>
      </c>
      <c r="BF203" s="26">
        <v>73.882993903307408</v>
      </c>
      <c r="BG203" s="26">
        <v>23.851409381926644</v>
      </c>
      <c r="BH203" s="26">
        <v>2.2655967147659517</v>
      </c>
      <c r="BI203" s="23"/>
      <c r="BJ203" s="27">
        <f t="shared" ca="1" si="16"/>
        <v>1</v>
      </c>
      <c r="BK203" s="26">
        <f t="shared" ca="1" si="17"/>
        <v>4.5364066933874296</v>
      </c>
      <c r="BL203" s="25">
        <f t="shared" si="18"/>
        <v>3.8720168952343657</v>
      </c>
      <c r="BM203" s="25">
        <f t="shared" ca="1" si="20"/>
        <v>3.3441331531540843</v>
      </c>
      <c r="BN203" s="24">
        <f t="shared" si="19"/>
        <v>3.3001418483064899</v>
      </c>
      <c r="BO203" s="23"/>
      <c r="BP203" s="2"/>
    </row>
    <row r="204" spans="1:68" x14ac:dyDescent="0.2">
      <c r="A204">
        <v>9.5500000000000007</v>
      </c>
      <c r="B204">
        <v>2.1</v>
      </c>
      <c r="C204">
        <v>1.2601500000000001</v>
      </c>
      <c r="D204">
        <v>-0.27534999999999998</v>
      </c>
      <c r="E204">
        <v>0.11837</v>
      </c>
      <c r="F204">
        <v>1.7217</v>
      </c>
      <c r="G204">
        <v>1.76115</v>
      </c>
      <c r="H204" s="23"/>
      <c r="I204" s="17">
        <f t="shared" si="14"/>
        <v>31.332020997375327</v>
      </c>
      <c r="J204" s="16">
        <f t="shared" si="15"/>
        <v>-30.532020997375326</v>
      </c>
      <c r="K204" s="10">
        <v>95</v>
      </c>
      <c r="L204" s="16">
        <v>3076.6076115485625</v>
      </c>
      <c r="M204" s="16">
        <v>1131.7257217847773</v>
      </c>
      <c r="N204" s="16">
        <v>13.577209098862642</v>
      </c>
      <c r="O204" s="16">
        <v>3.6946327683615934</v>
      </c>
      <c r="P204" s="16">
        <v>4.1144607096563073</v>
      </c>
      <c r="Q204" s="16">
        <v>0.10543999039846381</v>
      </c>
      <c r="R204" s="16">
        <v>2.5626685448959243</v>
      </c>
      <c r="S204" s="16">
        <v>29.154718145466266</v>
      </c>
      <c r="T204" s="22" t="s">
        <v>33</v>
      </c>
      <c r="U204" s="10">
        <v>3</v>
      </c>
      <c r="V204" s="22" t="s">
        <v>33</v>
      </c>
      <c r="W204" s="10">
        <v>3</v>
      </c>
      <c r="X204" s="22" t="s">
        <v>33</v>
      </c>
      <c r="Y204" s="10">
        <v>3</v>
      </c>
      <c r="Z204" s="22" t="s">
        <v>124</v>
      </c>
      <c r="AA204" s="15">
        <v>2</v>
      </c>
      <c r="AB204" s="11">
        <v>77.104837251508656</v>
      </c>
      <c r="AC204" s="10">
        <v>20.822341350445527</v>
      </c>
      <c r="AD204" s="21">
        <v>2.0728213980458139</v>
      </c>
      <c r="AE204" s="12">
        <v>369.46327683615931</v>
      </c>
      <c r="AF204" s="10">
        <v>308.96349556246821</v>
      </c>
      <c r="AG204" s="10">
        <v>205.72303548281536</v>
      </c>
      <c r="AH204" s="10">
        <v>320.45161467298885</v>
      </c>
      <c r="AI204" s="10">
        <v>3.9021823637383908</v>
      </c>
      <c r="AJ204" s="10"/>
      <c r="AK204" s="10"/>
      <c r="AL204" s="10"/>
      <c r="AM204" s="10"/>
      <c r="AN204" s="10">
        <v>3.6946327683615934</v>
      </c>
      <c r="AO204" s="10">
        <v>1.4654668118487961</v>
      </c>
      <c r="AP204" s="10">
        <v>1</v>
      </c>
      <c r="AQ204" s="10">
        <v>111.47500000000001</v>
      </c>
      <c r="AR204" s="10"/>
      <c r="AS204" s="10"/>
      <c r="AT204" s="10">
        <v>1.2086577127160589</v>
      </c>
      <c r="AU204" s="10">
        <v>1</v>
      </c>
      <c r="AV204" s="16"/>
      <c r="AW204" s="21">
        <v>46.344524334370234</v>
      </c>
      <c r="AX204" s="1" t="s">
        <v>120</v>
      </c>
      <c r="AY204" s="25">
        <v>30.532020997375302</v>
      </c>
      <c r="AZ204" s="19">
        <v>100</v>
      </c>
      <c r="BA204" s="19">
        <v>0</v>
      </c>
      <c r="BB204" s="19">
        <v>0</v>
      </c>
      <c r="BC204" s="19">
        <v>100</v>
      </c>
      <c r="BD204" s="19">
        <v>0</v>
      </c>
      <c r="BE204" s="19">
        <v>0</v>
      </c>
      <c r="BF204" s="26">
        <v>77.104837251508656</v>
      </c>
      <c r="BG204" s="26">
        <v>20.822341350445527</v>
      </c>
      <c r="BH204" s="26">
        <v>2.0728213980458139</v>
      </c>
      <c r="BI204" s="23"/>
      <c r="BJ204" s="27">
        <f t="shared" ca="1" si="16"/>
        <v>1</v>
      </c>
      <c r="BK204" s="26">
        <f t="shared" ca="1" si="17"/>
        <v>4.5526170419089222</v>
      </c>
      <c r="BL204" s="25">
        <f t="shared" si="18"/>
        <v>4.0929180299373717</v>
      </c>
      <c r="BM204" s="25">
        <f t="shared" ca="1" si="20"/>
        <v>3.3559232136493975</v>
      </c>
      <c r="BN204" s="24">
        <f t="shared" si="19"/>
        <v>3.309495341011552</v>
      </c>
      <c r="BO204" s="23"/>
      <c r="BP204" s="2"/>
    </row>
    <row r="205" spans="1:68" x14ac:dyDescent="0.2">
      <c r="A205">
        <v>9.6</v>
      </c>
      <c r="B205">
        <v>0.4</v>
      </c>
      <c r="C205">
        <v>1.2604599999999999</v>
      </c>
      <c r="D205">
        <v>-0.27622000000000002</v>
      </c>
      <c r="E205">
        <v>0.1195</v>
      </c>
      <c r="F205">
        <v>1.7188000000000001</v>
      </c>
      <c r="G205">
        <v>1.7592300000000001</v>
      </c>
      <c r="H205" s="23"/>
      <c r="I205" s="17">
        <f t="shared" ref="I205:I268" si="21">IF(A205="(m)",0,A205/0.3048)</f>
        <v>31.496062992125982</v>
      </c>
      <c r="J205" s="16">
        <f t="shared" ref="J205:J268" si="22">$J$7-I205</f>
        <v>-30.696062992125981</v>
      </c>
      <c r="K205" s="10">
        <v>95</v>
      </c>
      <c r="L205" s="16">
        <v>3092.1916010498749</v>
      </c>
      <c r="M205" s="16">
        <v>1137.0734908136487</v>
      </c>
      <c r="N205" s="16">
        <v>13.648293963254591</v>
      </c>
      <c r="O205" s="16">
        <v>3.779284369114837</v>
      </c>
      <c r="P205" s="16">
        <v>4.2041071048258809</v>
      </c>
      <c r="Q205" s="16">
        <v>9.998943831012945E-2</v>
      </c>
      <c r="R205" s="16">
        <v>2.3783751416644905</v>
      </c>
      <c r="S205" s="16">
        <v>29.50157886882252</v>
      </c>
      <c r="T205" s="22" t="s">
        <v>33</v>
      </c>
      <c r="U205" s="10">
        <v>3</v>
      </c>
      <c r="V205" s="22" t="s">
        <v>33</v>
      </c>
      <c r="W205" s="10">
        <v>3</v>
      </c>
      <c r="X205" s="22" t="s">
        <v>33</v>
      </c>
      <c r="Y205" s="10">
        <v>3</v>
      </c>
      <c r="Z205" s="22" t="s">
        <v>124</v>
      </c>
      <c r="AA205" s="15">
        <v>2</v>
      </c>
      <c r="AB205" s="11">
        <v>72.189940227472036</v>
      </c>
      <c r="AC205" s="10">
        <v>25.446608788585124</v>
      </c>
      <c r="AD205" s="21">
        <v>2.3634509839428466</v>
      </c>
      <c r="AE205" s="12">
        <v>377.92843691148369</v>
      </c>
      <c r="AF205" s="10">
        <v>318.59342502351728</v>
      </c>
      <c r="AG205" s="10">
        <v>210.20535524129406</v>
      </c>
      <c r="AH205" s="10">
        <v>326.12471805739739</v>
      </c>
      <c r="AI205" s="10">
        <v>4.2045511764815888</v>
      </c>
      <c r="AJ205" s="10"/>
      <c r="AK205" s="10"/>
      <c r="AL205" s="10"/>
      <c r="AM205" s="10"/>
      <c r="AN205" s="10">
        <v>3.779284369114837</v>
      </c>
      <c r="AO205" s="10">
        <v>1.4716838082578081</v>
      </c>
      <c r="AP205" s="10">
        <v>1</v>
      </c>
      <c r="AQ205" s="10">
        <v>111.47500000000001</v>
      </c>
      <c r="AR205" s="10"/>
      <c r="AS205" s="10"/>
      <c r="AT205" s="10">
        <v>1.2420244874164024</v>
      </c>
      <c r="AU205" s="10">
        <v>1</v>
      </c>
      <c r="AV205" s="16"/>
      <c r="AW205" s="21">
        <v>47.789013753527591</v>
      </c>
      <c r="AX205" s="1" t="s">
        <v>120</v>
      </c>
      <c r="AY205" s="25">
        <v>30.696062992125999</v>
      </c>
      <c r="AZ205" s="19">
        <v>100</v>
      </c>
      <c r="BA205" s="19">
        <v>0</v>
      </c>
      <c r="BB205" s="19">
        <v>0</v>
      </c>
      <c r="BC205" s="19">
        <v>100</v>
      </c>
      <c r="BD205" s="19">
        <v>0</v>
      </c>
      <c r="BE205" s="19">
        <v>0</v>
      </c>
      <c r="BF205" s="26">
        <v>72.189940227472036</v>
      </c>
      <c r="BG205" s="26">
        <v>25.446608788585124</v>
      </c>
      <c r="BH205" s="26">
        <v>2.3634509839428466</v>
      </c>
      <c r="BI205" s="23"/>
      <c r="BJ205" s="27">
        <f t="shared" ca="1" si="16"/>
        <v>1</v>
      </c>
      <c r="BK205" s="26">
        <f t="shared" ca="1" si="17"/>
        <v>4.6751794422697639</v>
      </c>
      <c r="BL205" s="25">
        <f t="shared" si="18"/>
        <v>3.7618138850025185</v>
      </c>
      <c r="BM205" s="25">
        <f t="shared" ca="1" si="20"/>
        <v>3.3263465138600909</v>
      </c>
      <c r="BN205" s="24">
        <f t="shared" si="19"/>
        <v>3.2854804609360126</v>
      </c>
      <c r="BO205" s="23"/>
      <c r="BP205" s="2"/>
    </row>
    <row r="206" spans="1:68" x14ac:dyDescent="0.2">
      <c r="A206">
        <v>9.65</v>
      </c>
      <c r="B206">
        <v>2.1</v>
      </c>
      <c r="C206">
        <v>1.26092</v>
      </c>
      <c r="D206">
        <v>-0.27471000000000001</v>
      </c>
      <c r="E206">
        <v>0.12023</v>
      </c>
      <c r="F206">
        <v>1.7240800000000001</v>
      </c>
      <c r="G206">
        <v>1.76268</v>
      </c>
      <c r="H206" s="23"/>
      <c r="I206" s="17">
        <f t="shared" si="21"/>
        <v>31.66010498687664</v>
      </c>
      <c r="J206" s="16">
        <f t="shared" si="22"/>
        <v>-30.860104986876639</v>
      </c>
      <c r="K206" s="10">
        <v>95</v>
      </c>
      <c r="L206" s="16">
        <v>3107.7755905511872</v>
      </c>
      <c r="M206" s="16">
        <v>1142.4212598425202</v>
      </c>
      <c r="N206" s="16">
        <v>13.719378827646544</v>
      </c>
      <c r="O206" s="16">
        <v>3.9048964218455686</v>
      </c>
      <c r="P206" s="16">
        <v>4.3329458831530028</v>
      </c>
      <c r="Q206" s="16">
        <v>0.10944959193470946</v>
      </c>
      <c r="R206" s="16">
        <v>2.5259856662475801</v>
      </c>
      <c r="S206" s="16">
        <v>29.725657035238505</v>
      </c>
      <c r="T206" s="22" t="s">
        <v>33</v>
      </c>
      <c r="U206" s="10">
        <v>3</v>
      </c>
      <c r="V206" s="22" t="s">
        <v>33</v>
      </c>
      <c r="W206" s="10">
        <v>3</v>
      </c>
      <c r="X206" s="22" t="s">
        <v>33</v>
      </c>
      <c r="Y206" s="10">
        <v>3</v>
      </c>
      <c r="Z206" s="22" t="s">
        <v>124</v>
      </c>
      <c r="AA206" s="15">
        <v>2</v>
      </c>
      <c r="AB206" s="11">
        <v>74.72059110455109</v>
      </c>
      <c r="AC206" s="10">
        <v>23.062746316264409</v>
      </c>
      <c r="AD206" s="21">
        <v>2.2166625791845052</v>
      </c>
      <c r="AE206" s="12">
        <v>390.48964218455683</v>
      </c>
      <c r="AF206" s="10">
        <v>332.83422309133675</v>
      </c>
      <c r="AG206" s="10">
        <v>216.64729415765015</v>
      </c>
      <c r="AH206" s="10">
        <v>329.27200884189176</v>
      </c>
      <c r="AI206" s="10">
        <v>3.9588506513005157</v>
      </c>
      <c r="AJ206" s="10"/>
      <c r="AK206" s="10"/>
      <c r="AL206" s="10"/>
      <c r="AM206" s="10"/>
      <c r="AN206" s="10">
        <v>3.9048964218455686</v>
      </c>
      <c r="AO206" s="10">
        <v>1.5148737790433955</v>
      </c>
      <c r="AP206" s="10">
        <v>1</v>
      </c>
      <c r="AQ206" s="10">
        <v>111.47500000000001</v>
      </c>
      <c r="AR206" s="10"/>
      <c r="AS206" s="10"/>
      <c r="AT206" s="10">
        <v>1.2939332231601866</v>
      </c>
      <c r="AU206" s="10">
        <v>1</v>
      </c>
      <c r="AV206" s="16"/>
      <c r="AW206" s="21">
        <v>49.925133463700512</v>
      </c>
      <c r="AX206" s="1" t="s">
        <v>120</v>
      </c>
      <c r="AY206" s="25">
        <v>30.8601049868766</v>
      </c>
      <c r="AZ206" s="19">
        <v>100</v>
      </c>
      <c r="BA206" s="19">
        <v>0</v>
      </c>
      <c r="BB206" s="19">
        <v>0</v>
      </c>
      <c r="BC206" s="19">
        <v>100</v>
      </c>
      <c r="BD206" s="19">
        <v>0</v>
      </c>
      <c r="BE206" s="19">
        <v>0</v>
      </c>
      <c r="BF206" s="26">
        <v>74.72059110455109</v>
      </c>
      <c r="BG206" s="26">
        <v>23.062746316264409</v>
      </c>
      <c r="BH206" s="26">
        <v>2.2166625791845052</v>
      </c>
      <c r="BI206" s="23"/>
      <c r="BJ206" s="27">
        <f t="shared" ref="BJ206:BJ269" ca="1" si="23">IF((0.381*BM206)+(0.05*(M206/2116.217)-0.15)&lt;1,(0.381*BM206)+(0.05*(M206/2116.217)-0.15),1)</f>
        <v>1</v>
      </c>
      <c r="BK206" s="26">
        <f t="shared" ref="BK206:BK269" ca="1" si="24">((P206-(L206/2000))/1.06)*(1.06/(M206/2000))^BJ206</f>
        <v>4.8652072323312598</v>
      </c>
      <c r="BL206" s="25">
        <f t="shared" ref="BL206:BL269" si="25">(Q206/(P206-(L206/2000)))*100</f>
        <v>3.9383700690583598</v>
      </c>
      <c r="BM206" s="25">
        <f t="shared" ca="1" si="20"/>
        <v>3.3226343475077762</v>
      </c>
      <c r="BN206" s="24">
        <f t="shared" ref="BN206:BN269" si="26">SQRT(((3.47-LOG(P206/1.06))^2)+((LOG(R206)+1.22)^2))</f>
        <v>3.2868576822077005</v>
      </c>
      <c r="BO206" s="23"/>
      <c r="BP206" s="2"/>
    </row>
    <row r="207" spans="1:68" x14ac:dyDescent="0.2">
      <c r="A207">
        <v>9.6999999999999993</v>
      </c>
      <c r="B207">
        <v>2.1</v>
      </c>
      <c r="C207">
        <v>1.2610600000000001</v>
      </c>
      <c r="D207">
        <v>-0.27428000000000002</v>
      </c>
      <c r="E207">
        <v>0.12325</v>
      </c>
      <c r="F207">
        <v>1.7181</v>
      </c>
      <c r="G207">
        <v>1.7561</v>
      </c>
      <c r="H207" s="23"/>
      <c r="I207" s="17">
        <f t="shared" si="21"/>
        <v>31.824146981627294</v>
      </c>
      <c r="J207" s="16">
        <f t="shared" si="22"/>
        <v>-31.024146981627293</v>
      </c>
      <c r="K207" s="10">
        <v>95</v>
      </c>
      <c r="L207" s="16">
        <v>3123.3595800524995</v>
      </c>
      <c r="M207" s="16">
        <v>1147.7690288713916</v>
      </c>
      <c r="N207" s="16">
        <v>13.790463692038493</v>
      </c>
      <c r="O207" s="16">
        <v>3.9431261770244839</v>
      </c>
      <c r="P207" s="16">
        <v>4.3845245579224637</v>
      </c>
      <c r="Q207" s="16">
        <v>0.11214354296687451</v>
      </c>
      <c r="R207" s="16">
        <v>2.5577127345367616</v>
      </c>
      <c r="S207" s="16">
        <v>30.652665340137521</v>
      </c>
      <c r="T207" s="22" t="s">
        <v>33</v>
      </c>
      <c r="U207" s="10">
        <v>3</v>
      </c>
      <c r="V207" s="22" t="s">
        <v>33</v>
      </c>
      <c r="W207" s="10">
        <v>3</v>
      </c>
      <c r="X207" s="22" t="s">
        <v>33</v>
      </c>
      <c r="Y207" s="10">
        <v>3</v>
      </c>
      <c r="Z207" s="22" t="s">
        <v>124</v>
      </c>
      <c r="AA207" s="15">
        <v>2</v>
      </c>
      <c r="AB207" s="11">
        <v>75.356672797747876</v>
      </c>
      <c r="AC207" s="10">
        <v>22.464266625992209</v>
      </c>
      <c r="AD207" s="21">
        <v>2.1790605762599133</v>
      </c>
      <c r="AE207" s="12">
        <v>394.31261770244839</v>
      </c>
      <c r="AF207" s="10">
        <v>337.98559721119614</v>
      </c>
      <c r="AG207" s="10">
        <v>219.22622789612319</v>
      </c>
      <c r="AH207" s="10">
        <v>346.87957676089428</v>
      </c>
      <c r="AI207" s="10">
        <v>3.9097432111785388</v>
      </c>
      <c r="AJ207" s="10"/>
      <c r="AK207" s="10"/>
      <c r="AL207" s="10"/>
      <c r="AM207" s="10"/>
      <c r="AN207" s="10">
        <v>3.9431261770244839</v>
      </c>
      <c r="AO207" s="10">
        <v>1.5315302581049253</v>
      </c>
      <c r="AP207" s="10">
        <v>1</v>
      </c>
      <c r="AQ207" s="10">
        <v>111.47500000000001</v>
      </c>
      <c r="AR207" s="10"/>
      <c r="AS207" s="10"/>
      <c r="AT207" s="10">
        <v>1.3084789724180517</v>
      </c>
      <c r="AU207" s="10">
        <v>1</v>
      </c>
      <c r="AV207" s="16"/>
      <c r="AW207" s="21">
        <v>50.697839581679425</v>
      </c>
      <c r="AX207" s="1" t="s">
        <v>120</v>
      </c>
      <c r="AY207" s="25">
        <v>31.0241469816273</v>
      </c>
      <c r="AZ207" s="19">
        <v>100</v>
      </c>
      <c r="BA207" s="19">
        <v>0</v>
      </c>
      <c r="BB207" s="19">
        <v>0</v>
      </c>
      <c r="BC207" s="19">
        <v>100</v>
      </c>
      <c r="BD207" s="19">
        <v>0</v>
      </c>
      <c r="BE207" s="19">
        <v>0</v>
      </c>
      <c r="BF207" s="26">
        <v>75.356672797747876</v>
      </c>
      <c r="BG207" s="26">
        <v>22.464266625992209</v>
      </c>
      <c r="BH207" s="26">
        <v>2.1790605762599133</v>
      </c>
      <c r="BI207" s="23"/>
      <c r="BJ207" s="27">
        <f t="shared" ca="1" si="23"/>
        <v>1</v>
      </c>
      <c r="BK207" s="26">
        <f t="shared" ca="1" si="24"/>
        <v>4.9188376701049954</v>
      </c>
      <c r="BL207" s="25">
        <f t="shared" si="25"/>
        <v>3.9727137759137889</v>
      </c>
      <c r="BM207" s="25">
        <f t="shared" ref="BM207:BM270" ca="1" si="27">SQRT(((3.47-LOG(BK207))^2)+((LOG(BL207)+1.22)^2))</f>
        <v>3.3207117522472687</v>
      </c>
      <c r="BN207" s="24">
        <f t="shared" si="26"/>
        <v>3.2850719871906122</v>
      </c>
      <c r="BO207" s="23"/>
      <c r="BP207" s="2"/>
    </row>
    <row r="208" spans="1:68" x14ac:dyDescent="0.2">
      <c r="A208">
        <v>9.75</v>
      </c>
      <c r="B208">
        <v>2.1</v>
      </c>
      <c r="C208">
        <v>1.26091</v>
      </c>
      <c r="D208">
        <v>-0.27355000000000002</v>
      </c>
      <c r="E208">
        <v>0.12509000000000001</v>
      </c>
      <c r="F208">
        <v>1.7263299999999999</v>
      </c>
      <c r="G208">
        <v>1.7646999999999999</v>
      </c>
      <c r="H208" s="23"/>
      <c r="I208" s="17">
        <f t="shared" si="21"/>
        <v>31.988188976377952</v>
      </c>
      <c r="J208" s="16">
        <f t="shared" si="22"/>
        <v>-31.188188976377951</v>
      </c>
      <c r="K208" s="10">
        <v>95</v>
      </c>
      <c r="L208" s="16">
        <v>3138.9435695538118</v>
      </c>
      <c r="M208" s="16">
        <v>1153.116797900263</v>
      </c>
      <c r="N208" s="16">
        <v>13.861548556430446</v>
      </c>
      <c r="O208" s="16">
        <v>3.9021657250470572</v>
      </c>
      <c r="P208" s="16">
        <v>4.3516972225167603</v>
      </c>
      <c r="Q208" s="16">
        <v>0.11671699471915493</v>
      </c>
      <c r="R208" s="16">
        <v>2.6821028382956484</v>
      </c>
      <c r="S208" s="16">
        <v>31.217465102062739</v>
      </c>
      <c r="T208" s="22" t="s">
        <v>33</v>
      </c>
      <c r="U208" s="10">
        <v>3</v>
      </c>
      <c r="V208" s="22" t="s">
        <v>33</v>
      </c>
      <c r="W208" s="10">
        <v>3</v>
      </c>
      <c r="X208" s="22" t="s">
        <v>33</v>
      </c>
      <c r="Y208" s="10">
        <v>3</v>
      </c>
      <c r="Z208" s="22" t="s">
        <v>124</v>
      </c>
      <c r="AA208" s="15">
        <v>2</v>
      </c>
      <c r="AB208" s="11">
        <v>78.700260005951151</v>
      </c>
      <c r="AC208" s="10">
        <v>19.329035782210568</v>
      </c>
      <c r="AD208" s="21">
        <v>1.9707042118382772</v>
      </c>
      <c r="AE208" s="12">
        <v>390.21657250470571</v>
      </c>
      <c r="AF208" s="10">
        <v>333.20685248691854</v>
      </c>
      <c r="AG208" s="10">
        <v>217.58486112583802</v>
      </c>
      <c r="AH208" s="10">
        <v>357.03599751015003</v>
      </c>
      <c r="AI208" s="10">
        <v>3.7284178135222192</v>
      </c>
      <c r="AJ208" s="10"/>
      <c r="AK208" s="10"/>
      <c r="AL208" s="10"/>
      <c r="AM208" s="10"/>
      <c r="AN208" s="10">
        <v>3.9021657250470572</v>
      </c>
      <c r="AO208" s="10">
        <v>1.53782913168767</v>
      </c>
      <c r="AP208" s="10">
        <v>1</v>
      </c>
      <c r="AQ208" s="10">
        <v>111.47500000000001</v>
      </c>
      <c r="AR208" s="10"/>
      <c r="AS208" s="10"/>
      <c r="AT208" s="10">
        <v>1.282727772444729</v>
      </c>
      <c r="AU208" s="10">
        <v>1</v>
      </c>
      <c r="AV208" s="16"/>
      <c r="AW208" s="21">
        <v>49.981027873037782</v>
      </c>
      <c r="AX208" s="1" t="s">
        <v>120</v>
      </c>
      <c r="AY208" s="25">
        <v>31.188188976378001</v>
      </c>
      <c r="AZ208" s="19">
        <v>100</v>
      </c>
      <c r="BA208" s="19">
        <v>0</v>
      </c>
      <c r="BB208" s="19">
        <v>0</v>
      </c>
      <c r="BC208" s="19">
        <v>100</v>
      </c>
      <c r="BD208" s="19">
        <v>0</v>
      </c>
      <c r="BE208" s="19">
        <v>0</v>
      </c>
      <c r="BF208" s="26">
        <v>78.700260005951151</v>
      </c>
      <c r="BG208" s="26">
        <v>19.329035782210568</v>
      </c>
      <c r="BH208" s="26">
        <v>1.9707042118382772</v>
      </c>
      <c r="BI208" s="23"/>
      <c r="BJ208" s="27">
        <f t="shared" ca="1" si="23"/>
        <v>1</v>
      </c>
      <c r="BK208" s="26">
        <f t="shared" ca="1" si="24"/>
        <v>4.8255743785990681</v>
      </c>
      <c r="BL208" s="25">
        <f t="shared" si="25"/>
        <v>4.195094802021873</v>
      </c>
      <c r="BM208" s="25">
        <f t="shared" ca="1" si="27"/>
        <v>3.3406595701742456</v>
      </c>
      <c r="BN208" s="24">
        <f t="shared" si="26"/>
        <v>3.2981668275542506</v>
      </c>
      <c r="BO208" s="23"/>
      <c r="BP208" s="2"/>
    </row>
    <row r="209" spans="1:68" x14ac:dyDescent="0.2">
      <c r="A209">
        <v>9.8000000000000007</v>
      </c>
      <c r="B209">
        <v>2.1</v>
      </c>
      <c r="C209">
        <v>1.2613300000000001</v>
      </c>
      <c r="D209">
        <v>-0.27326</v>
      </c>
      <c r="E209">
        <v>0.12587999999999999</v>
      </c>
      <c r="F209">
        <v>1.7202500000000001</v>
      </c>
      <c r="G209">
        <v>1.75705</v>
      </c>
      <c r="H209" s="23"/>
      <c r="I209" s="17">
        <f t="shared" si="21"/>
        <v>32.15223097112861</v>
      </c>
      <c r="J209" s="16">
        <f t="shared" si="22"/>
        <v>-31.352230971128609</v>
      </c>
      <c r="K209" s="10">
        <v>95</v>
      </c>
      <c r="L209" s="16">
        <v>3154.5275590551241</v>
      </c>
      <c r="M209" s="16">
        <v>1158.4645669291344</v>
      </c>
      <c r="N209" s="16">
        <v>13.932633420822397</v>
      </c>
      <c r="O209" s="16">
        <v>4.0168549905838047</v>
      </c>
      <c r="P209" s="16">
        <v>4.4698784239728893</v>
      </c>
      <c r="Q209" s="16">
        <v>0.11853384541526639</v>
      </c>
      <c r="R209" s="16">
        <v>2.651836004745558</v>
      </c>
      <c r="S209" s="16">
        <v>31.459960652019767</v>
      </c>
      <c r="T209" s="22" t="s">
        <v>33</v>
      </c>
      <c r="U209" s="10">
        <v>3</v>
      </c>
      <c r="V209" s="22" t="s">
        <v>33</v>
      </c>
      <c r="W209" s="10">
        <v>3</v>
      </c>
      <c r="X209" s="22" t="s">
        <v>33</v>
      </c>
      <c r="Y209" s="10">
        <v>3</v>
      </c>
      <c r="Z209" s="22" t="s">
        <v>124</v>
      </c>
      <c r="AA209" s="15">
        <v>2</v>
      </c>
      <c r="AB209" s="11">
        <v>77.173622535390493</v>
      </c>
      <c r="AC209" s="10">
        <v>20.757844258812426</v>
      </c>
      <c r="AD209" s="21">
        <v>2.0685332057970816</v>
      </c>
      <c r="AE209" s="12">
        <v>401.68549905838046</v>
      </c>
      <c r="AF209" s="10">
        <v>346.19381798168007</v>
      </c>
      <c r="AG209" s="10">
        <v>223.49392119864447</v>
      </c>
      <c r="AH209" s="10">
        <v>360.56216018463158</v>
      </c>
      <c r="AI209" s="10">
        <v>3.7709722554881342</v>
      </c>
      <c r="AJ209" s="10"/>
      <c r="AK209" s="10"/>
      <c r="AL209" s="10"/>
      <c r="AM209" s="10"/>
      <c r="AN209" s="10">
        <v>4.0168549905838047</v>
      </c>
      <c r="AO209" s="10">
        <v>1.5637160633833229</v>
      </c>
      <c r="AP209" s="10">
        <v>1</v>
      </c>
      <c r="AQ209" s="10">
        <v>111.47500000000001</v>
      </c>
      <c r="AR209" s="10"/>
      <c r="AS209" s="10"/>
      <c r="AT209" s="10">
        <v>1.3287441595665861</v>
      </c>
      <c r="AU209" s="10">
        <v>1</v>
      </c>
      <c r="AV209" s="16"/>
      <c r="AW209" s="21">
        <v>51.92907269725201</v>
      </c>
      <c r="AX209" s="1" t="s">
        <v>120</v>
      </c>
      <c r="AY209" s="25">
        <v>31.352230971128598</v>
      </c>
      <c r="AZ209" s="19">
        <v>100</v>
      </c>
      <c r="BA209" s="19">
        <v>0</v>
      </c>
      <c r="BB209" s="19">
        <v>0</v>
      </c>
      <c r="BC209" s="19">
        <v>100</v>
      </c>
      <c r="BD209" s="19">
        <v>0</v>
      </c>
      <c r="BE209" s="19">
        <v>0</v>
      </c>
      <c r="BF209" s="26">
        <v>77.173622535390493</v>
      </c>
      <c r="BG209" s="26">
        <v>20.757844258812426</v>
      </c>
      <c r="BH209" s="26">
        <v>2.0685332057970816</v>
      </c>
      <c r="BI209" s="23"/>
      <c r="BJ209" s="27">
        <f t="shared" ca="1" si="23"/>
        <v>1</v>
      </c>
      <c r="BK209" s="26">
        <f t="shared" ca="1" si="24"/>
        <v>4.9938767693397637</v>
      </c>
      <c r="BL209" s="25">
        <f t="shared" si="25"/>
        <v>4.0978097667757547</v>
      </c>
      <c r="BM209" s="25">
        <f t="shared" ca="1" si="27"/>
        <v>3.3226198977579986</v>
      </c>
      <c r="BN209" s="24">
        <f t="shared" si="26"/>
        <v>3.2856245085553843</v>
      </c>
      <c r="BO209" s="23"/>
      <c r="BP209" s="2"/>
    </row>
    <row r="210" spans="1:68" x14ac:dyDescent="0.2">
      <c r="A210">
        <v>9.85</v>
      </c>
      <c r="B210">
        <v>2.1</v>
      </c>
      <c r="C210">
        <v>1.26159</v>
      </c>
      <c r="D210">
        <v>-0.27288000000000001</v>
      </c>
      <c r="E210">
        <v>0.12692000000000001</v>
      </c>
      <c r="F210">
        <v>1.72153</v>
      </c>
      <c r="G210">
        <v>1.7585999999999999</v>
      </c>
      <c r="H210" s="23"/>
      <c r="I210" s="17">
        <f t="shared" si="21"/>
        <v>32.316272965879264</v>
      </c>
      <c r="J210" s="16">
        <f t="shared" si="22"/>
        <v>-31.516272965879264</v>
      </c>
      <c r="K210" s="10">
        <v>95</v>
      </c>
      <c r="L210" s="16">
        <v>3170.1115485564364</v>
      </c>
      <c r="M210" s="16">
        <v>1163.8123359580059</v>
      </c>
      <c r="N210" s="16">
        <v>14.003718285214347</v>
      </c>
      <c r="O210" s="16">
        <v>4.0878531073446132</v>
      </c>
      <c r="P210" s="16">
        <v>4.5454735196655411</v>
      </c>
      <c r="Q210" s="16">
        <v>0.12091454632741228</v>
      </c>
      <c r="R210" s="16">
        <v>2.6601089150401482</v>
      </c>
      <c r="S210" s="16">
        <v>31.779195300064465</v>
      </c>
      <c r="T210" s="22" t="s">
        <v>33</v>
      </c>
      <c r="U210" s="10">
        <v>3</v>
      </c>
      <c r="V210" s="22" t="s">
        <v>33</v>
      </c>
      <c r="W210" s="10">
        <v>3</v>
      </c>
      <c r="X210" s="22" t="s">
        <v>33</v>
      </c>
      <c r="Y210" s="10">
        <v>3</v>
      </c>
      <c r="Z210" s="22" t="s">
        <v>124</v>
      </c>
      <c r="AA210" s="15">
        <v>2</v>
      </c>
      <c r="AB210" s="11">
        <v>76.906491943707707</v>
      </c>
      <c r="AC210" s="10">
        <v>21.008372862367395</v>
      </c>
      <c r="AD210" s="21">
        <v>2.0851351939249034</v>
      </c>
      <c r="AE210" s="12">
        <v>408.78531073446135</v>
      </c>
      <c r="AF210" s="10">
        <v>354.1706533866207</v>
      </c>
      <c r="AG210" s="10">
        <v>227.27367598327706</v>
      </c>
      <c r="AH210" s="10">
        <v>365.66695573405957</v>
      </c>
      <c r="AI210" s="10">
        <v>3.7592445720776335</v>
      </c>
      <c r="AJ210" s="10"/>
      <c r="AK210" s="10"/>
      <c r="AL210" s="10"/>
      <c r="AM210" s="10"/>
      <c r="AN210" s="10">
        <v>4.0878531073446132</v>
      </c>
      <c r="AO210" s="10">
        <v>1.5836818424647781</v>
      </c>
      <c r="AP210" s="10">
        <v>1</v>
      </c>
      <c r="AQ210" s="10">
        <v>111.47500000000001</v>
      </c>
      <c r="AR210" s="10"/>
      <c r="AS210" s="10"/>
      <c r="AT210" s="10">
        <v>1.3542860506721384</v>
      </c>
      <c r="AU210" s="10">
        <v>1</v>
      </c>
      <c r="AV210" s="16"/>
      <c r="AW210" s="21">
        <v>53.125598007993105</v>
      </c>
      <c r="AX210" s="1" t="s">
        <v>120</v>
      </c>
      <c r="AY210" s="25">
        <v>31.516272965879299</v>
      </c>
      <c r="AZ210" s="19">
        <v>100</v>
      </c>
      <c r="BA210" s="19">
        <v>0</v>
      </c>
      <c r="BB210" s="19">
        <v>0</v>
      </c>
      <c r="BC210" s="19">
        <v>100</v>
      </c>
      <c r="BD210" s="19">
        <v>0</v>
      </c>
      <c r="BE210" s="19">
        <v>0</v>
      </c>
      <c r="BF210" s="26">
        <v>76.906491943707707</v>
      </c>
      <c r="BG210" s="26">
        <v>21.008372862367395</v>
      </c>
      <c r="BH210" s="26">
        <v>2.0851351939249034</v>
      </c>
      <c r="BI210" s="23"/>
      <c r="BJ210" s="27">
        <f t="shared" ca="1" si="23"/>
        <v>1</v>
      </c>
      <c r="BK210" s="26">
        <f t="shared" ca="1" si="24"/>
        <v>5.0874486442875178</v>
      </c>
      <c r="BL210" s="25">
        <f t="shared" si="25"/>
        <v>4.0843744608615209</v>
      </c>
      <c r="BM210" s="25">
        <f t="shared" ca="1" si="27"/>
        <v>3.315109775806143</v>
      </c>
      <c r="BN210" s="24">
        <f t="shared" si="26"/>
        <v>3.2799980350438833</v>
      </c>
      <c r="BO210" s="23"/>
      <c r="BP210" s="2"/>
    </row>
    <row r="211" spans="1:68" x14ac:dyDescent="0.2">
      <c r="A211">
        <v>9.9</v>
      </c>
      <c r="B211">
        <v>2.1</v>
      </c>
      <c r="C211">
        <v>1.26156</v>
      </c>
      <c r="D211">
        <v>-0.27250000000000002</v>
      </c>
      <c r="E211">
        <v>0.12826000000000001</v>
      </c>
      <c r="F211">
        <v>1.7242</v>
      </c>
      <c r="G211">
        <v>1.7639800000000001</v>
      </c>
      <c r="H211" s="23"/>
      <c r="I211" s="17">
        <f t="shared" si="21"/>
        <v>32.480314960629919</v>
      </c>
      <c r="J211" s="16">
        <f t="shared" si="22"/>
        <v>-31.680314960629918</v>
      </c>
      <c r="K211" s="10">
        <v>95</v>
      </c>
      <c r="L211" s="16">
        <v>3185.6955380577488</v>
      </c>
      <c r="M211" s="16">
        <v>1169.1601049868773</v>
      </c>
      <c r="N211" s="16">
        <v>14.074803149606298</v>
      </c>
      <c r="O211" s="16">
        <v>4.0796610169491405</v>
      </c>
      <c r="P211" s="16">
        <v>4.5432044598168675</v>
      </c>
      <c r="Q211" s="16">
        <v>0.12329524723955816</v>
      </c>
      <c r="R211" s="16">
        <v>2.7138388406258978</v>
      </c>
      <c r="S211" s="16">
        <v>32.190516865814352</v>
      </c>
      <c r="T211" s="22" t="s">
        <v>33</v>
      </c>
      <c r="U211" s="10">
        <v>3</v>
      </c>
      <c r="V211" s="22" t="s">
        <v>33</v>
      </c>
      <c r="W211" s="10">
        <v>3</v>
      </c>
      <c r="X211" s="22" t="s">
        <v>33</v>
      </c>
      <c r="Y211" s="10">
        <v>3</v>
      </c>
      <c r="Z211" s="22" t="s">
        <v>124</v>
      </c>
      <c r="AA211" s="15">
        <v>2</v>
      </c>
      <c r="AB211" s="11">
        <v>78.312835131051528</v>
      </c>
      <c r="AC211" s="10">
        <v>19.691117180423234</v>
      </c>
      <c r="AD211" s="21">
        <v>1.9960476885252325</v>
      </c>
      <c r="AE211" s="12">
        <v>407.96610169491407</v>
      </c>
      <c r="AF211" s="10">
        <v>352.98699990434665</v>
      </c>
      <c r="AG211" s="10">
        <v>227.16022299084338</v>
      </c>
      <c r="AH211" s="10">
        <v>372.6661107334229</v>
      </c>
      <c r="AI211" s="10">
        <v>3.684817186010088</v>
      </c>
      <c r="AJ211" s="10"/>
      <c r="AK211" s="10"/>
      <c r="AL211" s="10"/>
      <c r="AM211" s="10"/>
      <c r="AN211" s="10">
        <v>4.0796610169491405</v>
      </c>
      <c r="AO211" s="10">
        <v>1.5906165764168436</v>
      </c>
      <c r="AP211" s="10">
        <v>1</v>
      </c>
      <c r="AQ211" s="10">
        <v>111.47500000000001</v>
      </c>
      <c r="AR211" s="10"/>
      <c r="AS211" s="10"/>
      <c r="AT211" s="10">
        <v>1.3429961255716834</v>
      </c>
      <c r="AU211" s="10">
        <v>1</v>
      </c>
      <c r="AV211" s="16"/>
      <c r="AW211" s="21">
        <v>52.948049985651998</v>
      </c>
      <c r="AX211" s="1" t="s">
        <v>120</v>
      </c>
      <c r="AY211" s="25">
        <v>31.6803149606299</v>
      </c>
      <c r="AZ211" s="19">
        <v>100</v>
      </c>
      <c r="BA211" s="19">
        <v>0</v>
      </c>
      <c r="BB211" s="19">
        <v>0</v>
      </c>
      <c r="BC211" s="19">
        <v>100</v>
      </c>
      <c r="BD211" s="19">
        <v>0</v>
      </c>
      <c r="BE211" s="19">
        <v>0</v>
      </c>
      <c r="BF211" s="26">
        <v>78.312835131051528</v>
      </c>
      <c r="BG211" s="26">
        <v>19.691117180423234</v>
      </c>
      <c r="BH211" s="26">
        <v>1.9960476885252325</v>
      </c>
      <c r="BI211" s="23"/>
      <c r="BJ211" s="27">
        <f t="shared" ca="1" si="23"/>
        <v>1</v>
      </c>
      <c r="BK211" s="26">
        <f t="shared" ca="1" si="24"/>
        <v>5.0469677817498031</v>
      </c>
      <c r="BL211" s="25">
        <f t="shared" si="25"/>
        <v>4.1789946152791435</v>
      </c>
      <c r="BM211" s="25">
        <f t="shared" ca="1" si="27"/>
        <v>3.3235019858899344</v>
      </c>
      <c r="BN211" s="24">
        <f t="shared" si="26"/>
        <v>3.284549284887893</v>
      </c>
      <c r="BO211" s="23"/>
      <c r="BP211" s="2"/>
    </row>
    <row r="212" spans="1:68" x14ac:dyDescent="0.2">
      <c r="A212">
        <v>9.9499999999999993</v>
      </c>
      <c r="B212">
        <v>2.1</v>
      </c>
      <c r="C212">
        <v>1.2611699999999999</v>
      </c>
      <c r="D212">
        <v>-0.27228999999999998</v>
      </c>
      <c r="E212">
        <v>0.1293</v>
      </c>
      <c r="F212">
        <v>1.7239</v>
      </c>
      <c r="G212">
        <v>1.75735</v>
      </c>
      <c r="H212" s="23"/>
      <c r="I212" s="17">
        <f t="shared" si="21"/>
        <v>32.644356955380573</v>
      </c>
      <c r="J212" s="16">
        <f t="shared" si="22"/>
        <v>-31.844356955380572</v>
      </c>
      <c r="K212" s="10">
        <v>95</v>
      </c>
      <c r="L212" s="16">
        <v>3201.2795275590611</v>
      </c>
      <c r="M212" s="16">
        <v>1174.5078740157487</v>
      </c>
      <c r="N212" s="16">
        <v>14.145888013998249</v>
      </c>
      <c r="O212" s="16">
        <v>3.9731638418078665</v>
      </c>
      <c r="P212" s="16">
        <v>4.4413042636074369</v>
      </c>
      <c r="Q212" s="16">
        <v>0.12461089774363908</v>
      </c>
      <c r="R212" s="16">
        <v>2.8057275599133176</v>
      </c>
      <c r="S212" s="16">
        <v>32.509751513859044</v>
      </c>
      <c r="T212" s="22" t="s">
        <v>33</v>
      </c>
      <c r="U212" s="10">
        <v>3</v>
      </c>
      <c r="V212" s="22" t="s">
        <v>33</v>
      </c>
      <c r="W212" s="10">
        <v>3</v>
      </c>
      <c r="X212" s="22" t="s">
        <v>33</v>
      </c>
      <c r="Y212" s="10">
        <v>3</v>
      </c>
      <c r="Z212" s="22" t="s">
        <v>124</v>
      </c>
      <c r="AA212" s="15">
        <v>2</v>
      </c>
      <c r="AB212" s="11">
        <v>81.330012090352412</v>
      </c>
      <c r="AC212" s="10">
        <v>16.882727007699543</v>
      </c>
      <c r="AD212" s="21">
        <v>1.7872609019480443</v>
      </c>
      <c r="AE212" s="12">
        <v>397.31638418078666</v>
      </c>
      <c r="AF212" s="10">
        <v>340.08203626198349</v>
      </c>
      <c r="AG212" s="10">
        <v>222.06521318037184</v>
      </c>
      <c r="AH212" s="10">
        <v>377.7709062828506</v>
      </c>
      <c r="AI212" s="10">
        <v>3.5641379237508533</v>
      </c>
      <c r="AJ212" s="10"/>
      <c r="AK212" s="10"/>
      <c r="AL212" s="10"/>
      <c r="AM212" s="10"/>
      <c r="AN212" s="10">
        <v>3.9731638418078665</v>
      </c>
      <c r="AO212" s="10">
        <v>1.5790475363250904</v>
      </c>
      <c r="AP212" s="10">
        <v>1</v>
      </c>
      <c r="AQ212" s="10">
        <v>111.47500000000001</v>
      </c>
      <c r="AR212" s="10"/>
      <c r="AS212" s="10"/>
      <c r="AT212" s="10">
        <v>1.2852618274445615</v>
      </c>
      <c r="AU212" s="10">
        <v>1</v>
      </c>
      <c r="AV212" s="16"/>
      <c r="AW212" s="21">
        <v>51.012305439297528</v>
      </c>
      <c r="AX212" s="1" t="s">
        <v>120</v>
      </c>
      <c r="AY212" s="25">
        <v>31.844356955380601</v>
      </c>
      <c r="AZ212" s="19">
        <v>100</v>
      </c>
      <c r="BA212" s="19">
        <v>0</v>
      </c>
      <c r="BB212" s="19">
        <v>0</v>
      </c>
      <c r="BC212" s="19">
        <v>100</v>
      </c>
      <c r="BD212" s="19">
        <v>0</v>
      </c>
      <c r="BE212" s="19">
        <v>0</v>
      </c>
      <c r="BF212" s="26">
        <v>81.330012090352412</v>
      </c>
      <c r="BG212" s="26">
        <v>16.882727007699543</v>
      </c>
      <c r="BH212" s="26">
        <v>1.7872609019480443</v>
      </c>
      <c r="BI212" s="23"/>
      <c r="BJ212" s="27">
        <f t="shared" ca="1" si="23"/>
        <v>1</v>
      </c>
      <c r="BK212" s="26">
        <f t="shared" ca="1" si="24"/>
        <v>4.8371995840528808</v>
      </c>
      <c r="BL212" s="25">
        <f t="shared" si="25"/>
        <v>4.3866812765530128</v>
      </c>
      <c r="BM212" s="25">
        <f t="shared" ca="1" si="27"/>
        <v>3.3505279182153562</v>
      </c>
      <c r="BN212" s="24">
        <f t="shared" si="26"/>
        <v>3.3003505986656649</v>
      </c>
      <c r="BO212" s="23"/>
      <c r="BP212" s="2"/>
    </row>
    <row r="213" spans="1:68" x14ac:dyDescent="0.2">
      <c r="A213">
        <v>10</v>
      </c>
      <c r="B213">
        <v>2.2000000000000002</v>
      </c>
      <c r="C213">
        <v>1.2607999999999999</v>
      </c>
      <c r="D213">
        <v>-0.27189000000000002</v>
      </c>
      <c r="E213">
        <v>0.13031999999999999</v>
      </c>
      <c r="F213">
        <v>1.7239800000000001</v>
      </c>
      <c r="G213">
        <v>1.75498</v>
      </c>
      <c r="H213" s="23"/>
      <c r="I213" s="17">
        <f t="shared" si="21"/>
        <v>32.808398950131235</v>
      </c>
      <c r="J213" s="16">
        <f t="shared" si="22"/>
        <v>-32.008398950131237</v>
      </c>
      <c r="K213" s="10">
        <v>95</v>
      </c>
      <c r="L213" s="16">
        <v>3216.8635170603739</v>
      </c>
      <c r="M213" s="16">
        <v>1179.8556430446204</v>
      </c>
      <c r="N213" s="16">
        <v>14.216972878390202</v>
      </c>
      <c r="O213" s="16">
        <v>3.872128060263615</v>
      </c>
      <c r="P213" s="16">
        <v>4.3447770575540314</v>
      </c>
      <c r="Q213" s="16">
        <v>0.12711689870379245</v>
      </c>
      <c r="R213" s="16">
        <v>2.9257404239598692</v>
      </c>
      <c r="S213" s="16">
        <v>32.822847034056721</v>
      </c>
      <c r="T213" s="22" t="s">
        <v>33</v>
      </c>
      <c r="U213" s="10">
        <v>3</v>
      </c>
      <c r="V213" s="22" t="s">
        <v>33</v>
      </c>
      <c r="W213" s="10">
        <v>3</v>
      </c>
      <c r="X213" s="22" t="s">
        <v>33</v>
      </c>
      <c r="Y213" s="10">
        <v>3</v>
      </c>
      <c r="Z213" s="22" t="s">
        <v>124</v>
      </c>
      <c r="AA213" s="15">
        <v>2</v>
      </c>
      <c r="AB213" s="11">
        <v>84.983550459372793</v>
      </c>
      <c r="AC213" s="10">
        <v>13.526134705452662</v>
      </c>
      <c r="AD213" s="21">
        <v>1.4903148351745483</v>
      </c>
      <c r="AE213" s="12">
        <v>387.21280602636153</v>
      </c>
      <c r="AF213" s="10">
        <v>327.80918910856451</v>
      </c>
      <c r="AG213" s="10">
        <v>217.23885287770156</v>
      </c>
      <c r="AH213" s="10">
        <v>382.74941120228266</v>
      </c>
      <c r="AI213" s="10">
        <v>3.4179382142402819</v>
      </c>
      <c r="AJ213" s="10"/>
      <c r="AK213" s="10"/>
      <c r="AL213" s="10"/>
      <c r="AM213" s="10"/>
      <c r="AN213" s="10">
        <v>3.872128060263615</v>
      </c>
      <c r="AO213" s="10">
        <v>1.5709051233953752</v>
      </c>
      <c r="AP213" s="10">
        <v>1</v>
      </c>
      <c r="AQ213" s="10">
        <v>111.47500000000001</v>
      </c>
      <c r="AR213" s="10"/>
      <c r="AS213" s="10"/>
      <c r="AT213" s="10">
        <v>1.2306686902882775</v>
      </c>
      <c r="AU213" s="10">
        <v>1</v>
      </c>
      <c r="AV213" s="16"/>
      <c r="AW213" s="21">
        <v>49.171378366284678</v>
      </c>
      <c r="AX213" s="1" t="s">
        <v>120</v>
      </c>
      <c r="AY213" s="25">
        <v>32.008398950131202</v>
      </c>
      <c r="AZ213" s="19">
        <v>100</v>
      </c>
      <c r="BA213" s="19">
        <v>0</v>
      </c>
      <c r="BB213" s="19">
        <v>0</v>
      </c>
      <c r="BC213" s="19">
        <v>100</v>
      </c>
      <c r="BD213" s="19">
        <v>0</v>
      </c>
      <c r="BE213" s="19">
        <v>0</v>
      </c>
      <c r="BF213" s="26">
        <v>84.983550459372793</v>
      </c>
      <c r="BG213" s="26">
        <v>13.526134705452662</v>
      </c>
      <c r="BH213" s="26">
        <v>1.4903148351745483</v>
      </c>
      <c r="BI213" s="23"/>
      <c r="BJ213" s="27">
        <f t="shared" ca="1" si="23"/>
        <v>1</v>
      </c>
      <c r="BK213" s="26">
        <f t="shared" ca="1" si="24"/>
        <v>4.6384408383430689</v>
      </c>
      <c r="BL213" s="25">
        <f t="shared" si="25"/>
        <v>4.64549919007443</v>
      </c>
      <c r="BM213" s="25">
        <f t="shared" ca="1" si="27"/>
        <v>3.3795297123568147</v>
      </c>
      <c r="BN213" s="24">
        <f t="shared" si="26"/>
        <v>3.3177965128365976</v>
      </c>
      <c r="BO213" s="23"/>
      <c r="BP213" s="2"/>
    </row>
    <row r="214" spans="1:68" x14ac:dyDescent="0.2">
      <c r="A214">
        <v>10.050000000000001</v>
      </c>
      <c r="B214">
        <v>2.1</v>
      </c>
      <c r="C214">
        <v>1.26101</v>
      </c>
      <c r="D214">
        <v>-0.27134000000000003</v>
      </c>
      <c r="E214">
        <v>0.13117000000000001</v>
      </c>
      <c r="F214">
        <v>1.7222</v>
      </c>
      <c r="G214">
        <v>1.7591300000000001</v>
      </c>
      <c r="H214" s="23"/>
      <c r="I214" s="17">
        <f t="shared" si="21"/>
        <v>32.972440944881889</v>
      </c>
      <c r="J214" s="16">
        <f t="shared" si="22"/>
        <v>-32.172440944881892</v>
      </c>
      <c r="K214" s="10">
        <v>95</v>
      </c>
      <c r="L214" s="16">
        <v>3232.4475065616862</v>
      </c>
      <c r="M214" s="16">
        <v>1185.2034120734918</v>
      </c>
      <c r="N214" s="16">
        <v>14.288057742782152</v>
      </c>
      <c r="O214" s="16">
        <v>3.9294726930319888</v>
      </c>
      <c r="P214" s="16">
        <v>4.4058788365647779</v>
      </c>
      <c r="Q214" s="16">
        <v>0.13056265002400363</v>
      </c>
      <c r="R214" s="16">
        <v>2.9633735939457222</v>
      </c>
      <c r="S214" s="16">
        <v>33.083759967554791</v>
      </c>
      <c r="T214" s="22" t="s">
        <v>33</v>
      </c>
      <c r="U214" s="10">
        <v>3</v>
      </c>
      <c r="V214" s="22" t="s">
        <v>33</v>
      </c>
      <c r="W214" s="10">
        <v>3</v>
      </c>
      <c r="X214" s="22" t="s">
        <v>33</v>
      </c>
      <c r="Y214" s="10">
        <v>3</v>
      </c>
      <c r="Z214" s="22" t="s">
        <v>124</v>
      </c>
      <c r="AA214" s="15">
        <v>2</v>
      </c>
      <c r="AB214" s="11">
        <v>85.483723765632973</v>
      </c>
      <c r="AC214" s="10">
        <v>13.071161950738627</v>
      </c>
      <c r="AD214" s="21">
        <v>1.4451142836284041</v>
      </c>
      <c r="AE214" s="12">
        <v>392.94726930319888</v>
      </c>
      <c r="AF214" s="10">
        <v>334.08092843328097</v>
      </c>
      <c r="AG214" s="10">
        <v>220.2939418282389</v>
      </c>
      <c r="AH214" s="10">
        <v>386.65444576675145</v>
      </c>
      <c r="AI214" s="10">
        <v>3.3745323304595667</v>
      </c>
      <c r="AJ214" s="10"/>
      <c r="AK214" s="10"/>
      <c r="AL214" s="10"/>
      <c r="AM214" s="10"/>
      <c r="AN214" s="10">
        <v>3.9294726930319888</v>
      </c>
      <c r="AO214" s="10">
        <v>1.590167569280122</v>
      </c>
      <c r="AP214" s="10">
        <v>1</v>
      </c>
      <c r="AQ214" s="10">
        <v>111.47500000000001</v>
      </c>
      <c r="AR214" s="10"/>
      <c r="AS214" s="10"/>
      <c r="AT214" s="10">
        <v>1.2494043487588737</v>
      </c>
      <c r="AU214" s="10">
        <v>1</v>
      </c>
      <c r="AV214" s="16"/>
      <c r="AW214" s="21">
        <v>50.112139264992145</v>
      </c>
      <c r="AX214" s="1" t="s">
        <v>120</v>
      </c>
      <c r="AY214" s="25">
        <v>32.172440944881899</v>
      </c>
      <c r="AZ214" s="19">
        <v>100</v>
      </c>
      <c r="BA214" s="19">
        <v>0</v>
      </c>
      <c r="BB214" s="19">
        <v>0</v>
      </c>
      <c r="BC214" s="19">
        <v>100</v>
      </c>
      <c r="BD214" s="19">
        <v>0</v>
      </c>
      <c r="BE214" s="19">
        <v>0</v>
      </c>
      <c r="BF214" s="26">
        <v>85.483723765632973</v>
      </c>
      <c r="BG214" s="26">
        <v>13.071161950738627</v>
      </c>
      <c r="BH214" s="26">
        <v>1.4451142836284041</v>
      </c>
      <c r="BI214" s="23"/>
      <c r="BJ214" s="27">
        <f t="shared" ca="1" si="23"/>
        <v>1</v>
      </c>
      <c r="BK214" s="26">
        <f t="shared" ca="1" si="24"/>
        <v>4.7074705571484721</v>
      </c>
      <c r="BL214" s="25">
        <f t="shared" si="25"/>
        <v>4.6802434754875675</v>
      </c>
      <c r="BM214" s="25">
        <f t="shared" ca="1" si="27"/>
        <v>3.3760201334135513</v>
      </c>
      <c r="BN214" s="24">
        <f t="shared" si="26"/>
        <v>3.315403560010739</v>
      </c>
      <c r="BO214" s="23"/>
      <c r="BP214" s="2"/>
    </row>
    <row r="215" spans="1:68" x14ac:dyDescent="0.2">
      <c r="A215">
        <v>10.1</v>
      </c>
      <c r="B215">
        <v>2.1</v>
      </c>
      <c r="C215">
        <v>1.26112</v>
      </c>
      <c r="D215">
        <v>-0.27100999999999997</v>
      </c>
      <c r="E215">
        <v>0.13159000000000001</v>
      </c>
      <c r="F215">
        <v>1.7208300000000001</v>
      </c>
      <c r="G215">
        <v>1.75773</v>
      </c>
      <c r="H215" s="23"/>
      <c r="I215" s="17">
        <f t="shared" si="21"/>
        <v>33.136482939632543</v>
      </c>
      <c r="J215" s="16">
        <f t="shared" si="22"/>
        <v>-32.336482939632546</v>
      </c>
      <c r="K215" s="10">
        <v>95</v>
      </c>
      <c r="L215" s="16">
        <v>3248.0314960629985</v>
      </c>
      <c r="M215" s="16">
        <v>1190.5511811023632</v>
      </c>
      <c r="N215" s="16">
        <v>14.3591426071741</v>
      </c>
      <c r="O215" s="16">
        <v>3.9595103578154309</v>
      </c>
      <c r="P215" s="16">
        <v>4.4377729736091567</v>
      </c>
      <c r="Q215" s="16">
        <v>0.13263010081613072</v>
      </c>
      <c r="R215" s="16">
        <v>2.9886634941639469</v>
      </c>
      <c r="S215" s="16">
        <v>33.21268165234207</v>
      </c>
      <c r="T215" s="22" t="s">
        <v>33</v>
      </c>
      <c r="U215" s="10">
        <v>3</v>
      </c>
      <c r="V215" s="22" t="s">
        <v>33</v>
      </c>
      <c r="W215" s="10">
        <v>3</v>
      </c>
      <c r="X215" s="22" t="s">
        <v>33</v>
      </c>
      <c r="Y215" s="10">
        <v>3</v>
      </c>
      <c r="Z215" s="22" t="s">
        <v>124</v>
      </c>
      <c r="AA215" s="15">
        <v>2</v>
      </c>
      <c r="AB215" s="11">
        <v>85.877587327110774</v>
      </c>
      <c r="AC215" s="10">
        <v>12.713733233010274</v>
      </c>
      <c r="AD215" s="21">
        <v>1.4086794398789584</v>
      </c>
      <c r="AE215" s="12">
        <v>395.95103578154306</v>
      </c>
      <c r="AF215" s="10">
        <v>336.91647458548368</v>
      </c>
      <c r="AG215" s="10">
        <v>221.88864868045783</v>
      </c>
      <c r="AH215" s="10">
        <v>387.84423178631255</v>
      </c>
      <c r="AI215" s="10">
        <v>3.3459772301322315</v>
      </c>
      <c r="AJ215" s="10"/>
      <c r="AK215" s="10"/>
      <c r="AL215" s="10"/>
      <c r="AM215" s="10"/>
      <c r="AN215" s="10">
        <v>3.9595103578154309</v>
      </c>
      <c r="AO215" s="10">
        <v>1.6021035933058014</v>
      </c>
      <c r="AP215" s="10">
        <v>1</v>
      </c>
      <c r="AQ215" s="10">
        <v>111.47500000000001</v>
      </c>
      <c r="AR215" s="10"/>
      <c r="AS215" s="10"/>
      <c r="AT215" s="10">
        <v>1.2545452336301495</v>
      </c>
      <c r="AU215" s="10">
        <v>1</v>
      </c>
      <c r="AV215" s="16"/>
      <c r="AW215" s="21">
        <v>50.537471187822547</v>
      </c>
      <c r="AX215" s="1" t="s">
        <v>120</v>
      </c>
      <c r="AY215" s="25">
        <v>32.336482939632504</v>
      </c>
      <c r="AZ215" s="19">
        <v>100</v>
      </c>
      <c r="BA215" s="19">
        <v>0</v>
      </c>
      <c r="BB215" s="19">
        <v>0</v>
      </c>
      <c r="BC215" s="19">
        <v>100</v>
      </c>
      <c r="BD215" s="19">
        <v>0</v>
      </c>
      <c r="BE215" s="19">
        <v>0</v>
      </c>
      <c r="BF215" s="26">
        <v>85.877587327110774</v>
      </c>
      <c r="BG215" s="26">
        <v>12.713733233010274</v>
      </c>
      <c r="BH215" s="26">
        <v>1.4086794398789584</v>
      </c>
      <c r="BI215" s="23"/>
      <c r="BJ215" s="27">
        <f t="shared" ca="1" si="23"/>
        <v>1</v>
      </c>
      <c r="BK215" s="26">
        <f t="shared" ca="1" si="24"/>
        <v>4.726814386883099</v>
      </c>
      <c r="BL215" s="25">
        <f t="shared" si="25"/>
        <v>4.7136298615422332</v>
      </c>
      <c r="BM215" s="25">
        <f t="shared" ca="1" si="27"/>
        <v>3.3762748642877911</v>
      </c>
      <c r="BN215" s="24">
        <f t="shared" si="26"/>
        <v>3.3145962421677289</v>
      </c>
      <c r="BO215" s="23"/>
      <c r="BP215" s="2"/>
    </row>
    <row r="216" spans="1:68" x14ac:dyDescent="0.2">
      <c r="A216">
        <v>10.15</v>
      </c>
      <c r="B216">
        <v>2.1</v>
      </c>
      <c r="C216">
        <v>1.2610399999999999</v>
      </c>
      <c r="D216">
        <v>-0.27078000000000002</v>
      </c>
      <c r="E216">
        <v>0.13195999999999999</v>
      </c>
      <c r="F216">
        <v>1.72298</v>
      </c>
      <c r="G216">
        <v>1.75688</v>
      </c>
      <c r="H216" s="23"/>
      <c r="I216" s="17">
        <f t="shared" si="21"/>
        <v>33.300524934383205</v>
      </c>
      <c r="J216" s="16">
        <f t="shared" si="22"/>
        <v>-32.500524934383208</v>
      </c>
      <c r="K216" s="10">
        <v>95</v>
      </c>
      <c r="L216" s="16">
        <v>3263.6154855643113</v>
      </c>
      <c r="M216" s="16">
        <v>1195.8989501312349</v>
      </c>
      <c r="N216" s="16">
        <v>14.430227471566054</v>
      </c>
      <c r="O216" s="16">
        <v>3.9376647834274618</v>
      </c>
      <c r="P216" s="16">
        <v>4.417562862879632</v>
      </c>
      <c r="Q216" s="16">
        <v>0.13407105136821876</v>
      </c>
      <c r="R216" s="16">
        <v>3.0349551444939307</v>
      </c>
      <c r="S216" s="16">
        <v>33.326255517511811</v>
      </c>
      <c r="T216" s="22" t="s">
        <v>33</v>
      </c>
      <c r="U216" s="10">
        <v>3</v>
      </c>
      <c r="V216" s="22" t="s">
        <v>33</v>
      </c>
      <c r="W216" s="10">
        <v>3</v>
      </c>
      <c r="X216" s="22" t="s">
        <v>33</v>
      </c>
      <c r="Y216" s="10">
        <v>3</v>
      </c>
      <c r="Z216" s="22" t="s">
        <v>124</v>
      </c>
      <c r="AA216" s="15">
        <v>2</v>
      </c>
      <c r="AB216" s="11">
        <v>87.157150376627101</v>
      </c>
      <c r="AC216" s="10">
        <v>11.557820289856949</v>
      </c>
      <c r="AD216" s="21">
        <v>1.2850293335159508</v>
      </c>
      <c r="AE216" s="12">
        <v>393.76647834274615</v>
      </c>
      <c r="AF216" s="10">
        <v>333.62210923487413</v>
      </c>
      <c r="AG216" s="10">
        <v>220.87814314398159</v>
      </c>
      <c r="AH216" s="10">
        <v>388.71829123088412</v>
      </c>
      <c r="AI216" s="10">
        <v>3.2949416132696974</v>
      </c>
      <c r="AJ216" s="10"/>
      <c r="AK216" s="10"/>
      <c r="AL216" s="10"/>
      <c r="AM216" s="10"/>
      <c r="AN216" s="10">
        <v>3.9376647834274618</v>
      </c>
      <c r="AO216" s="10">
        <v>1.6044151116721459</v>
      </c>
      <c r="AP216" s="10">
        <v>1</v>
      </c>
      <c r="AQ216" s="10">
        <v>111.47500000000001</v>
      </c>
      <c r="AR216" s="10"/>
      <c r="AS216" s="10"/>
      <c r="AT216" s="10">
        <v>1.2357883886348746</v>
      </c>
      <c r="AU216" s="10">
        <v>1</v>
      </c>
      <c r="AV216" s="16"/>
      <c r="AW216" s="21">
        <v>50.043316385231122</v>
      </c>
      <c r="AX216" s="1" t="s">
        <v>120</v>
      </c>
      <c r="AY216" s="25">
        <v>32.500524934383201</v>
      </c>
      <c r="AZ216" s="19">
        <v>100</v>
      </c>
      <c r="BA216" s="19">
        <v>0</v>
      </c>
      <c r="BB216" s="19">
        <v>0</v>
      </c>
      <c r="BC216" s="19">
        <v>100</v>
      </c>
      <c r="BD216" s="19">
        <v>0</v>
      </c>
      <c r="BE216" s="19">
        <v>0</v>
      </c>
      <c r="BF216" s="26">
        <v>87.157150376627101</v>
      </c>
      <c r="BG216" s="26">
        <v>11.557820289856949</v>
      </c>
      <c r="BH216" s="26">
        <v>1.2850293335159508</v>
      </c>
      <c r="BI216" s="23"/>
      <c r="BJ216" s="27">
        <f t="shared" ca="1" si="23"/>
        <v>1</v>
      </c>
      <c r="BK216" s="26">
        <f t="shared" ca="1" si="24"/>
        <v>4.6588470034057217</v>
      </c>
      <c r="BL216" s="25">
        <f t="shared" si="25"/>
        <v>4.8127364247122868</v>
      </c>
      <c r="BM216" s="25">
        <f t="shared" ca="1" si="27"/>
        <v>3.3865527117738567</v>
      </c>
      <c r="BN216" s="24">
        <f t="shared" si="26"/>
        <v>3.319717489778407</v>
      </c>
      <c r="BO216" s="23"/>
      <c r="BP216" s="2"/>
    </row>
    <row r="217" spans="1:68" x14ac:dyDescent="0.2">
      <c r="A217">
        <v>10.199999999999999</v>
      </c>
      <c r="B217">
        <v>2.1</v>
      </c>
      <c r="C217">
        <v>1.26149</v>
      </c>
      <c r="D217">
        <v>-0.27354000000000001</v>
      </c>
      <c r="E217">
        <v>0.13214000000000001</v>
      </c>
      <c r="F217">
        <v>1.71868</v>
      </c>
      <c r="G217">
        <v>1.75423</v>
      </c>
      <c r="H217" s="23"/>
      <c r="I217" s="17">
        <f t="shared" si="21"/>
        <v>33.464566929133852</v>
      </c>
      <c r="J217" s="16">
        <f t="shared" si="22"/>
        <v>-32.664566929133855</v>
      </c>
      <c r="K217" s="10">
        <v>95</v>
      </c>
      <c r="L217" s="16">
        <v>3279.1994750656227</v>
      </c>
      <c r="M217" s="16">
        <v>1201.2467191601061</v>
      </c>
      <c r="N217" s="16">
        <v>14.501312335958001</v>
      </c>
      <c r="O217" s="16">
        <v>4.0605461393596816</v>
      </c>
      <c r="P217" s="16">
        <v>4.5412398497808244</v>
      </c>
      <c r="Q217" s="16">
        <v>0.11677964474315883</v>
      </c>
      <c r="R217" s="16">
        <v>2.5715365980679263</v>
      </c>
      <c r="S217" s="16">
        <v>33.381507668134944</v>
      </c>
      <c r="T217" s="22" t="s">
        <v>33</v>
      </c>
      <c r="U217" s="10">
        <v>3</v>
      </c>
      <c r="V217" s="22" t="s">
        <v>33</v>
      </c>
      <c r="W217" s="10">
        <v>3</v>
      </c>
      <c r="X217" s="22" t="s">
        <v>33</v>
      </c>
      <c r="Y217" s="10">
        <v>3</v>
      </c>
      <c r="Z217" s="22" t="s">
        <v>124</v>
      </c>
      <c r="AA217" s="15">
        <v>2</v>
      </c>
      <c r="AB217" s="11">
        <v>75.331088362706438</v>
      </c>
      <c r="AC217" s="10">
        <v>22.488329705287427</v>
      </c>
      <c r="AD217" s="21">
        <v>2.1805819320061293</v>
      </c>
      <c r="AE217" s="12">
        <v>406.05461393596818</v>
      </c>
      <c r="AF217" s="10">
        <v>347.25563772317253</v>
      </c>
      <c r="AG217" s="10">
        <v>227.06199248904122</v>
      </c>
      <c r="AH217" s="10">
        <v>388.39258969049712</v>
      </c>
      <c r="AI217" s="10">
        <v>3.8887255221307386</v>
      </c>
      <c r="AJ217" s="10"/>
      <c r="AK217" s="10"/>
      <c r="AL217" s="10"/>
      <c r="AM217" s="10"/>
      <c r="AN217" s="10">
        <v>4.0605461393596816</v>
      </c>
      <c r="AO217" s="10">
        <v>1.5945987434740967</v>
      </c>
      <c r="AP217" s="10">
        <v>1</v>
      </c>
      <c r="AQ217" s="10">
        <v>111.47500000000001</v>
      </c>
      <c r="AR217" s="10"/>
      <c r="AS217" s="10"/>
      <c r="AT217" s="10">
        <v>1.2827917950599879</v>
      </c>
      <c r="AU217" s="10">
        <v>1</v>
      </c>
      <c r="AV217" s="16"/>
      <c r="AW217" s="21">
        <v>52.08834565847588</v>
      </c>
      <c r="AX217" s="1" t="s">
        <v>120</v>
      </c>
      <c r="AY217" s="25">
        <v>32.664566929133898</v>
      </c>
      <c r="AZ217" s="19">
        <v>100</v>
      </c>
      <c r="BA217" s="19">
        <v>0</v>
      </c>
      <c r="BB217" s="19">
        <v>0</v>
      </c>
      <c r="BC217" s="19">
        <v>100</v>
      </c>
      <c r="BD217" s="19">
        <v>0</v>
      </c>
      <c r="BE217" s="19">
        <v>0</v>
      </c>
      <c r="BF217" s="26">
        <v>75.331088362706438</v>
      </c>
      <c r="BG217" s="26">
        <v>22.488329705287427</v>
      </c>
      <c r="BH217" s="26">
        <v>2.1805819320061293</v>
      </c>
      <c r="BI217" s="23"/>
      <c r="BJ217" s="27">
        <f t="shared" ca="1" si="23"/>
        <v>1</v>
      </c>
      <c r="BK217" s="26">
        <f t="shared" ca="1" si="24"/>
        <v>4.8310477206161222</v>
      </c>
      <c r="BL217" s="25">
        <f t="shared" si="25"/>
        <v>4.0246081604063955</v>
      </c>
      <c r="BM217" s="25">
        <f t="shared" ca="1" si="27"/>
        <v>3.3303426181503042</v>
      </c>
      <c r="BN217" s="24">
        <f t="shared" si="26"/>
        <v>3.2729983587605136</v>
      </c>
      <c r="BO217" s="23"/>
      <c r="BP217" s="2"/>
    </row>
    <row r="218" spans="1:68" x14ac:dyDescent="0.2">
      <c r="A218">
        <v>10.25</v>
      </c>
      <c r="B218">
        <v>2.1</v>
      </c>
      <c r="C218">
        <v>1.26156</v>
      </c>
      <c r="D218">
        <v>-0.27522000000000002</v>
      </c>
      <c r="E218">
        <v>0.13259000000000001</v>
      </c>
      <c r="F218">
        <v>1.72298</v>
      </c>
      <c r="G218">
        <v>1.75705</v>
      </c>
      <c r="H218" s="23"/>
      <c r="I218" s="17">
        <f t="shared" si="21"/>
        <v>33.628608923884514</v>
      </c>
      <c r="J218" s="16">
        <f t="shared" si="22"/>
        <v>-32.828608923884516</v>
      </c>
      <c r="K218" s="10">
        <v>95</v>
      </c>
      <c r="L218" s="16">
        <v>3294.7834645669354</v>
      </c>
      <c r="M218" s="16">
        <v>1206.5944881889777</v>
      </c>
      <c r="N218" s="16">
        <v>14.572397200349956</v>
      </c>
      <c r="O218" s="16">
        <v>4.0796610169491405</v>
      </c>
      <c r="P218" s="16">
        <v>4.5623438047927163</v>
      </c>
      <c r="Q218" s="16">
        <v>0.10625444071051351</v>
      </c>
      <c r="R218" s="16">
        <v>2.3289441843224052</v>
      </c>
      <c r="S218" s="16">
        <v>33.519638044692748</v>
      </c>
      <c r="T218" s="22" t="s">
        <v>33</v>
      </c>
      <c r="U218" s="10">
        <v>3</v>
      </c>
      <c r="V218" s="22" t="s">
        <v>33</v>
      </c>
      <c r="W218" s="10">
        <v>3</v>
      </c>
      <c r="X218" s="22" t="s">
        <v>33</v>
      </c>
      <c r="Y218" s="10">
        <v>3</v>
      </c>
      <c r="Z218" s="22" t="s">
        <v>124</v>
      </c>
      <c r="AA218" s="15">
        <v>2</v>
      </c>
      <c r="AB218" s="11">
        <v>69.442142019644706</v>
      </c>
      <c r="AC218" s="10">
        <v>28.03402031826765</v>
      </c>
      <c r="AD218" s="21">
        <v>2.5238376620876459</v>
      </c>
      <c r="AE218" s="12">
        <v>407.96610169491407</v>
      </c>
      <c r="AF218" s="10">
        <v>348.82175069508264</v>
      </c>
      <c r="AG218" s="10">
        <v>228.11719023963582</v>
      </c>
      <c r="AH218" s="10">
        <v>389.77181165505181</v>
      </c>
      <c r="AI218" s="10">
        <v>4.2937911811353482</v>
      </c>
      <c r="AJ218" s="10"/>
      <c r="AK218" s="10"/>
      <c r="AL218" s="10"/>
      <c r="AM218" s="10"/>
      <c r="AN218" s="10">
        <v>4.0796610169491405</v>
      </c>
      <c r="AO218" s="10">
        <v>1.5795730753146504</v>
      </c>
      <c r="AP218" s="10">
        <v>1</v>
      </c>
      <c r="AQ218" s="10">
        <v>111.47500000000001</v>
      </c>
      <c r="AR218" s="10"/>
      <c r="AS218" s="10"/>
      <c r="AT218" s="10">
        <v>1.2828184263570246</v>
      </c>
      <c r="AU218" s="10">
        <v>1</v>
      </c>
      <c r="AV218" s="16"/>
      <c r="AW218" s="21">
        <v>52.323262604262396</v>
      </c>
      <c r="AX218" s="1" t="s">
        <v>120</v>
      </c>
      <c r="AY218" s="25">
        <v>32.828608923884502</v>
      </c>
      <c r="AZ218" s="19">
        <v>100</v>
      </c>
      <c r="BA218" s="19">
        <v>0</v>
      </c>
      <c r="BB218" s="19">
        <v>0</v>
      </c>
      <c r="BC218" s="19">
        <v>100</v>
      </c>
      <c r="BD218" s="19">
        <v>0</v>
      </c>
      <c r="BE218" s="19">
        <v>0</v>
      </c>
      <c r="BF218" s="26">
        <v>69.442142019644706</v>
      </c>
      <c r="BG218" s="26">
        <v>28.03402031826765</v>
      </c>
      <c r="BH218" s="26">
        <v>2.5238376620876459</v>
      </c>
      <c r="BI218" s="23"/>
      <c r="BJ218" s="27">
        <f t="shared" ca="1" si="23"/>
        <v>1</v>
      </c>
      <c r="BK218" s="26">
        <f t="shared" ca="1" si="24"/>
        <v>4.831701289941094</v>
      </c>
      <c r="BL218" s="25">
        <f t="shared" si="25"/>
        <v>3.6451522380965793</v>
      </c>
      <c r="BM218" s="25">
        <f t="shared" ca="1" si="27"/>
        <v>3.3069244190557758</v>
      </c>
      <c r="BN218" s="24">
        <f t="shared" si="26"/>
        <v>3.2500212982398553</v>
      </c>
      <c r="BO218" s="23"/>
      <c r="BP218" s="2"/>
    </row>
    <row r="219" spans="1:68" x14ac:dyDescent="0.2">
      <c r="A219">
        <v>10.3</v>
      </c>
      <c r="B219">
        <v>2.1</v>
      </c>
      <c r="C219">
        <v>1.2612399999999999</v>
      </c>
      <c r="D219">
        <v>-0.27442</v>
      </c>
      <c r="E219">
        <v>0.13358</v>
      </c>
      <c r="F219">
        <v>1.7217800000000001</v>
      </c>
      <c r="G219">
        <v>1.75545</v>
      </c>
      <c r="H219" s="23"/>
      <c r="I219" s="17">
        <f t="shared" si="21"/>
        <v>33.792650918635168</v>
      </c>
      <c r="J219" s="16">
        <f t="shared" si="22"/>
        <v>-32.992650918635171</v>
      </c>
      <c r="K219" s="10">
        <v>95</v>
      </c>
      <c r="L219" s="16">
        <v>3310.3674540682478</v>
      </c>
      <c r="M219" s="16">
        <v>1211.9422572178491</v>
      </c>
      <c r="N219" s="16">
        <v>14.643482064741907</v>
      </c>
      <c r="O219" s="16">
        <v>3.9922787193973237</v>
      </c>
      <c r="P219" s="16">
        <v>4.4793374775702501</v>
      </c>
      <c r="Q219" s="16">
        <v>0.11126644263082092</v>
      </c>
      <c r="R219" s="16">
        <v>2.4839932956151305</v>
      </c>
      <c r="S219" s="16">
        <v>33.823524873119901</v>
      </c>
      <c r="T219" s="22" t="s">
        <v>33</v>
      </c>
      <c r="U219" s="10">
        <v>3</v>
      </c>
      <c r="V219" s="22" t="s">
        <v>33</v>
      </c>
      <c r="W219" s="10">
        <v>3</v>
      </c>
      <c r="X219" s="22" t="s">
        <v>33</v>
      </c>
      <c r="Y219" s="10">
        <v>3</v>
      </c>
      <c r="Z219" s="22" t="s">
        <v>124</v>
      </c>
      <c r="AA219" s="15">
        <v>2</v>
      </c>
      <c r="AB219" s="11">
        <v>73.853953146725303</v>
      </c>
      <c r="AC219" s="10">
        <v>23.878762693376842</v>
      </c>
      <c r="AD219" s="21">
        <v>2.2672841598978533</v>
      </c>
      <c r="AE219" s="12">
        <v>399.22787193973238</v>
      </c>
      <c r="AF219" s="10">
        <v>338.13959516883295</v>
      </c>
      <c r="AG219" s="10">
        <v>223.9668738785125</v>
      </c>
      <c r="AH219" s="10">
        <v>394.56088062949021</v>
      </c>
      <c r="AI219" s="10">
        <v>4.0257757610105074</v>
      </c>
      <c r="AJ219" s="10"/>
      <c r="AK219" s="10"/>
      <c r="AL219" s="10"/>
      <c r="AM219" s="10"/>
      <c r="AN219" s="10">
        <v>3.9922787193973237</v>
      </c>
      <c r="AO219" s="10">
        <v>1.5790434496691732</v>
      </c>
      <c r="AP219" s="10">
        <v>1</v>
      </c>
      <c r="AQ219" s="10">
        <v>111.47500000000001</v>
      </c>
      <c r="AR219" s="10"/>
      <c r="AS219" s="10"/>
      <c r="AT219" s="10">
        <v>1.2358007287515846</v>
      </c>
      <c r="AU219" s="10">
        <v>1</v>
      </c>
      <c r="AV219" s="16"/>
      <c r="AW219" s="21">
        <v>50.720939275324945</v>
      </c>
      <c r="AX219" s="1" t="s">
        <v>120</v>
      </c>
      <c r="AY219" s="25">
        <v>32.992650918635199</v>
      </c>
      <c r="AZ219" s="19">
        <v>100</v>
      </c>
      <c r="BA219" s="19">
        <v>0</v>
      </c>
      <c r="BB219" s="19">
        <v>0</v>
      </c>
      <c r="BC219" s="19">
        <v>100</v>
      </c>
      <c r="BD219" s="19">
        <v>0</v>
      </c>
      <c r="BE219" s="19">
        <v>0</v>
      </c>
      <c r="BF219" s="26">
        <v>73.853953146725303</v>
      </c>
      <c r="BG219" s="26">
        <v>23.878762693376842</v>
      </c>
      <c r="BH219" s="26">
        <v>2.2672841598978533</v>
      </c>
      <c r="BI219" s="23"/>
      <c r="BJ219" s="27">
        <f t="shared" ca="1" si="23"/>
        <v>1</v>
      </c>
      <c r="BK219" s="26">
        <f t="shared" ca="1" si="24"/>
        <v>4.6605417604949126</v>
      </c>
      <c r="BL219" s="25">
        <f t="shared" si="25"/>
        <v>3.9398153379467575</v>
      </c>
      <c r="BM219" s="25">
        <f t="shared" ca="1" si="27"/>
        <v>3.3383695430219587</v>
      </c>
      <c r="BN219" s="24">
        <f t="shared" si="26"/>
        <v>3.2707140878852257</v>
      </c>
      <c r="BO219" s="23"/>
      <c r="BP219" s="2"/>
    </row>
    <row r="220" spans="1:68" x14ac:dyDescent="0.2">
      <c r="A220">
        <v>10.35</v>
      </c>
      <c r="B220">
        <v>2.1</v>
      </c>
      <c r="C220">
        <v>1.26146</v>
      </c>
      <c r="D220">
        <v>-0.27333000000000002</v>
      </c>
      <c r="E220">
        <v>0.13266</v>
      </c>
      <c r="F220">
        <v>1.7186300000000001</v>
      </c>
      <c r="G220">
        <v>1.7543</v>
      </c>
      <c r="H220" s="23"/>
      <c r="I220" s="17">
        <f t="shared" si="21"/>
        <v>33.956692913385822</v>
      </c>
      <c r="J220" s="16">
        <f t="shared" si="22"/>
        <v>-33.156692913385825</v>
      </c>
      <c r="K220" s="10">
        <v>95</v>
      </c>
      <c r="L220" s="16">
        <v>3325.9514435695601</v>
      </c>
      <c r="M220" s="16">
        <v>1217.2900262467206</v>
      </c>
      <c r="N220" s="16">
        <v>14.714566929133857</v>
      </c>
      <c r="O220" s="16">
        <v>4.0523540489642089</v>
      </c>
      <c r="P220" s="16">
        <v>4.5353462488512735</v>
      </c>
      <c r="Q220" s="16">
        <v>0.11809529524723941</v>
      </c>
      <c r="R220" s="16">
        <v>2.6038870852947769</v>
      </c>
      <c r="S220" s="16">
        <v>33.541124992157286</v>
      </c>
      <c r="T220" s="22" t="s">
        <v>33</v>
      </c>
      <c r="U220" s="10">
        <v>3</v>
      </c>
      <c r="V220" s="22" t="s">
        <v>33</v>
      </c>
      <c r="W220" s="10">
        <v>3</v>
      </c>
      <c r="X220" s="22" t="s">
        <v>33</v>
      </c>
      <c r="Y220" s="10">
        <v>3</v>
      </c>
      <c r="Z220" s="22" t="s">
        <v>124</v>
      </c>
      <c r="AA220" s="15">
        <v>2</v>
      </c>
      <c r="AB220" s="11">
        <v>76.189854040305605</v>
      </c>
      <c r="AC220" s="10">
        <v>21.681112076524414</v>
      </c>
      <c r="AD220" s="21">
        <v>2.12903388316998</v>
      </c>
      <c r="AE220" s="12">
        <v>405.2354048964209</v>
      </c>
      <c r="AF220" s="10">
        <v>343.81215711358197</v>
      </c>
      <c r="AG220" s="10">
        <v>226.76731244256368</v>
      </c>
      <c r="AH220" s="10">
        <v>387.2891944393391</v>
      </c>
      <c r="AI220" s="10">
        <v>3.8404123037723563</v>
      </c>
      <c r="AJ220" s="10"/>
      <c r="AK220" s="10"/>
      <c r="AL220" s="10"/>
      <c r="AM220" s="10"/>
      <c r="AN220" s="10">
        <v>4.0523540489642089</v>
      </c>
      <c r="AO220" s="10">
        <v>1.6047092477115719</v>
      </c>
      <c r="AP220" s="10">
        <v>1</v>
      </c>
      <c r="AQ220" s="10">
        <v>111.47500000000001</v>
      </c>
      <c r="AR220" s="10"/>
      <c r="AS220" s="10"/>
      <c r="AT220" s="10">
        <v>1.2517283877319445</v>
      </c>
      <c r="AU220" s="10">
        <v>1</v>
      </c>
      <c r="AV220" s="16"/>
      <c r="AW220" s="21">
        <v>51.571823567037299</v>
      </c>
      <c r="AX220" s="1" t="s">
        <v>120</v>
      </c>
      <c r="AY220" s="25">
        <v>33.156692913385797</v>
      </c>
      <c r="AZ220" s="19">
        <v>100</v>
      </c>
      <c r="BA220" s="19">
        <v>0</v>
      </c>
      <c r="BB220" s="19">
        <v>0</v>
      </c>
      <c r="BC220" s="19">
        <v>100</v>
      </c>
      <c r="BD220" s="19">
        <v>0</v>
      </c>
      <c r="BE220" s="19">
        <v>0</v>
      </c>
      <c r="BF220" s="26">
        <v>76.189854040305605</v>
      </c>
      <c r="BG220" s="26">
        <v>21.681112076524414</v>
      </c>
      <c r="BH220" s="26">
        <v>2.12903388316998</v>
      </c>
      <c r="BI220" s="23"/>
      <c r="BJ220" s="27">
        <f t="shared" ca="1" si="23"/>
        <v>1</v>
      </c>
      <c r="BK220" s="26">
        <f t="shared" ca="1" si="24"/>
        <v>4.7192870476773647</v>
      </c>
      <c r="BL220" s="25">
        <f t="shared" si="25"/>
        <v>4.1114227476720515</v>
      </c>
      <c r="BM220" s="25">
        <f t="shared" ca="1" si="27"/>
        <v>3.3439249946804415</v>
      </c>
      <c r="BN220" s="24">
        <f t="shared" si="26"/>
        <v>3.2761946642307209</v>
      </c>
      <c r="BO220" s="23"/>
      <c r="BP220" s="2"/>
    </row>
    <row r="221" spans="1:68" x14ac:dyDescent="0.2">
      <c r="A221">
        <v>10.4</v>
      </c>
      <c r="B221">
        <v>2.1</v>
      </c>
      <c r="C221">
        <v>1.2618199999999999</v>
      </c>
      <c r="D221">
        <v>-0.27141999999999999</v>
      </c>
      <c r="E221">
        <v>0.13174</v>
      </c>
      <c r="F221">
        <v>1.7215499999999999</v>
      </c>
      <c r="G221">
        <v>1.75623</v>
      </c>
      <c r="H221" s="23"/>
      <c r="I221" s="17">
        <f t="shared" si="21"/>
        <v>34.120734908136484</v>
      </c>
      <c r="J221" s="16">
        <f t="shared" si="22"/>
        <v>-33.320734908136487</v>
      </c>
      <c r="K221" s="10">
        <v>95</v>
      </c>
      <c r="L221" s="16">
        <v>3341.5354330708728</v>
      </c>
      <c r="M221" s="16">
        <v>1222.6377952755922</v>
      </c>
      <c r="N221" s="16">
        <v>14.78565179352581</v>
      </c>
      <c r="O221" s="16">
        <v>4.1506591337099481</v>
      </c>
      <c r="P221" s="16">
        <v>4.6295847753111516</v>
      </c>
      <c r="Q221" s="16">
        <v>0.1300614498319731</v>
      </c>
      <c r="R221" s="16">
        <v>2.8093545348941524</v>
      </c>
      <c r="S221" s="16">
        <v>33.258725111194671</v>
      </c>
      <c r="T221" s="22" t="s">
        <v>33</v>
      </c>
      <c r="U221" s="10">
        <v>3</v>
      </c>
      <c r="V221" s="22" t="s">
        <v>33</v>
      </c>
      <c r="W221" s="10">
        <v>3</v>
      </c>
      <c r="X221" s="22" t="s">
        <v>33</v>
      </c>
      <c r="Y221" s="10">
        <v>3</v>
      </c>
      <c r="Z221" s="22" t="s">
        <v>124</v>
      </c>
      <c r="AA221" s="15">
        <v>2</v>
      </c>
      <c r="AB221" s="11">
        <v>80.259183312314875</v>
      </c>
      <c r="AC221" s="10">
        <v>17.876252022600369</v>
      </c>
      <c r="AD221" s="21">
        <v>1.8645646650847609</v>
      </c>
      <c r="AE221" s="12">
        <v>415.06591337099479</v>
      </c>
      <c r="AF221" s="10">
        <v>353.98233731466695</v>
      </c>
      <c r="AG221" s="10">
        <v>231.47923876555757</v>
      </c>
      <c r="AH221" s="10">
        <v>380.01750824918804</v>
      </c>
      <c r="AI221" s="10">
        <v>3.559536497011321</v>
      </c>
      <c r="AJ221" s="10"/>
      <c r="AK221" s="10"/>
      <c r="AL221" s="10"/>
      <c r="AM221" s="10"/>
      <c r="AN221" s="10">
        <v>4.1506591337099481</v>
      </c>
      <c r="AO221" s="10">
        <v>1.6460975690503514</v>
      </c>
      <c r="AP221" s="10">
        <v>1</v>
      </c>
      <c r="AQ221" s="10">
        <v>111.47500000000001</v>
      </c>
      <c r="AR221" s="10"/>
      <c r="AS221" s="10"/>
      <c r="AT221" s="10">
        <v>1.2846583023562543</v>
      </c>
      <c r="AU221" s="10">
        <v>1</v>
      </c>
      <c r="AV221" s="16"/>
      <c r="AW221" s="21">
        <v>53.097350597200041</v>
      </c>
      <c r="AX221" s="1" t="s">
        <v>120</v>
      </c>
      <c r="AY221" s="25">
        <v>33.320734908136501</v>
      </c>
      <c r="AZ221" s="19">
        <v>100</v>
      </c>
      <c r="BA221" s="19">
        <v>0</v>
      </c>
      <c r="BB221" s="19">
        <v>0</v>
      </c>
      <c r="BC221" s="19">
        <v>100</v>
      </c>
      <c r="BD221" s="19">
        <v>0</v>
      </c>
      <c r="BE221" s="19">
        <v>0</v>
      </c>
      <c r="BF221" s="26">
        <v>80.259183312314875</v>
      </c>
      <c r="BG221" s="26">
        <v>17.876252022600369</v>
      </c>
      <c r="BH221" s="26">
        <v>1.8645646650847609</v>
      </c>
      <c r="BI221" s="23"/>
      <c r="BJ221" s="27">
        <f t="shared" ca="1" si="23"/>
        <v>1</v>
      </c>
      <c r="BK221" s="26">
        <f t="shared" ca="1" si="24"/>
        <v>4.8400549536566135</v>
      </c>
      <c r="BL221" s="25">
        <f t="shared" si="25"/>
        <v>4.3957246172492086</v>
      </c>
      <c r="BM221" s="25">
        <f t="shared" ca="1" si="27"/>
        <v>3.3508120583928696</v>
      </c>
      <c r="BN221" s="24">
        <f t="shared" si="26"/>
        <v>3.2850892100711619</v>
      </c>
      <c r="BO221" s="23"/>
      <c r="BP221" s="2"/>
    </row>
    <row r="222" spans="1:68" x14ac:dyDescent="0.2">
      <c r="A222">
        <v>10.45</v>
      </c>
      <c r="B222">
        <v>2.2000000000000002</v>
      </c>
      <c r="C222">
        <v>1.2617799999999999</v>
      </c>
      <c r="D222">
        <v>-0.2707</v>
      </c>
      <c r="E222">
        <v>0.13013</v>
      </c>
      <c r="F222">
        <v>1.72278</v>
      </c>
      <c r="G222">
        <v>1.7562500000000001</v>
      </c>
      <c r="H222" s="23"/>
      <c r="I222" s="17">
        <f t="shared" si="21"/>
        <v>34.284776902887138</v>
      </c>
      <c r="J222" s="16">
        <f t="shared" si="22"/>
        <v>-33.484776902887141</v>
      </c>
      <c r="K222" s="10">
        <v>95</v>
      </c>
      <c r="L222" s="16">
        <v>3357.1194225721852</v>
      </c>
      <c r="M222" s="16">
        <v>1227.9855643044637</v>
      </c>
      <c r="N222" s="16">
        <v>14.856736657917757</v>
      </c>
      <c r="O222" s="16">
        <v>4.1397363465159636</v>
      </c>
      <c r="P222" s="16">
        <v>4.6115455111169084</v>
      </c>
      <c r="Q222" s="16">
        <v>0.1345722515602496</v>
      </c>
      <c r="R222" s="16">
        <v>2.9181594594662568</v>
      </c>
      <c r="S222" s="16">
        <v>32.764525319510092</v>
      </c>
      <c r="T222" s="22" t="s">
        <v>33</v>
      </c>
      <c r="U222" s="10">
        <v>3</v>
      </c>
      <c r="V222" s="22" t="s">
        <v>33</v>
      </c>
      <c r="W222" s="10">
        <v>3</v>
      </c>
      <c r="X222" s="22" t="s">
        <v>33</v>
      </c>
      <c r="Y222" s="10">
        <v>3</v>
      </c>
      <c r="Z222" s="22" t="s">
        <v>124</v>
      </c>
      <c r="AA222" s="15">
        <v>2</v>
      </c>
      <c r="AB222" s="11">
        <v>82.790775340363453</v>
      </c>
      <c r="AC222" s="10">
        <v>15.534091737621779</v>
      </c>
      <c r="AD222" s="21">
        <v>1.6751329220147717</v>
      </c>
      <c r="AE222" s="12">
        <v>413.97363465159634</v>
      </c>
      <c r="AF222" s="10">
        <v>350.94336567409056</v>
      </c>
      <c r="AG222" s="10">
        <v>230.5772755558454</v>
      </c>
      <c r="AH222" s="10">
        <v>368.38879532418514</v>
      </c>
      <c r="AI222" s="10">
        <v>3.4268175330723842</v>
      </c>
      <c r="AJ222" s="10"/>
      <c r="AK222" s="10"/>
      <c r="AL222" s="10"/>
      <c r="AM222" s="10"/>
      <c r="AN222" s="10">
        <v>4.1397363465159636</v>
      </c>
      <c r="AO222" s="10">
        <v>1.6544624601416531</v>
      </c>
      <c r="AP222" s="10">
        <v>1</v>
      </c>
      <c r="AQ222" s="10">
        <v>111.47500000000001</v>
      </c>
      <c r="AR222" s="10"/>
      <c r="AS222" s="10"/>
      <c r="AT222" s="10">
        <v>1.2672107877033569</v>
      </c>
      <c r="AU222" s="10">
        <v>1</v>
      </c>
      <c r="AV222" s="16"/>
      <c r="AW222" s="21">
        <v>52.641504851113581</v>
      </c>
      <c r="AX222" s="1" t="s">
        <v>120</v>
      </c>
      <c r="AY222" s="25">
        <v>33.484776902887099</v>
      </c>
      <c r="AZ222" s="19">
        <v>100</v>
      </c>
      <c r="BA222" s="19">
        <v>0</v>
      </c>
      <c r="BB222" s="19">
        <v>0</v>
      </c>
      <c r="BC222" s="19">
        <v>100</v>
      </c>
      <c r="BD222" s="19">
        <v>0</v>
      </c>
      <c r="BE222" s="19">
        <v>0</v>
      </c>
      <c r="BF222" s="26">
        <v>82.790775340363453</v>
      </c>
      <c r="BG222" s="26">
        <v>15.534091737621779</v>
      </c>
      <c r="BH222" s="26">
        <v>1.6751329220147717</v>
      </c>
      <c r="BI222" s="23"/>
      <c r="BJ222" s="27">
        <f t="shared" ca="1" si="23"/>
        <v>1</v>
      </c>
      <c r="BK222" s="26">
        <f t="shared" ca="1" si="24"/>
        <v>4.7769059915489667</v>
      </c>
      <c r="BL222" s="25">
        <f t="shared" si="25"/>
        <v>4.5882339958145097</v>
      </c>
      <c r="BM222" s="25">
        <f t="shared" ca="1" si="27"/>
        <v>3.3659251596080475</v>
      </c>
      <c r="BN222" s="24">
        <f t="shared" si="26"/>
        <v>3.2949589604471297</v>
      </c>
      <c r="BO222" s="23"/>
      <c r="BP222" s="2"/>
    </row>
    <row r="223" spans="1:68" x14ac:dyDescent="0.2">
      <c r="A223">
        <v>10.5</v>
      </c>
      <c r="B223">
        <v>2.1</v>
      </c>
      <c r="C223">
        <v>1.26163</v>
      </c>
      <c r="D223">
        <v>-0.27043</v>
      </c>
      <c r="E223">
        <v>0.12925</v>
      </c>
      <c r="F223">
        <v>1.7220299999999999</v>
      </c>
      <c r="G223">
        <v>1.7589300000000001</v>
      </c>
      <c r="H223" s="23"/>
      <c r="I223" s="17">
        <f t="shared" si="21"/>
        <v>34.448818897637793</v>
      </c>
      <c r="J223" s="16">
        <f t="shared" si="22"/>
        <v>-33.648818897637796</v>
      </c>
      <c r="K223" s="10">
        <v>95</v>
      </c>
      <c r="L223" s="16">
        <v>3372.7034120734975</v>
      </c>
      <c r="M223" s="16">
        <v>1233.3333333333351</v>
      </c>
      <c r="N223" s="16">
        <v>14.927821522309708</v>
      </c>
      <c r="O223" s="16">
        <v>4.0987758945385977</v>
      </c>
      <c r="P223" s="16">
        <v>4.5666953077356753</v>
      </c>
      <c r="Q223" s="16">
        <v>0.13626380220835327</v>
      </c>
      <c r="R223" s="16">
        <v>2.9838601663993551</v>
      </c>
      <c r="S223" s="16">
        <v>32.494403694241512</v>
      </c>
      <c r="T223" s="22" t="s">
        <v>33</v>
      </c>
      <c r="U223" s="10">
        <v>3</v>
      </c>
      <c r="V223" s="22" t="s">
        <v>33</v>
      </c>
      <c r="W223" s="10">
        <v>3</v>
      </c>
      <c r="X223" s="22" t="s">
        <v>33</v>
      </c>
      <c r="Y223" s="10">
        <v>3</v>
      </c>
      <c r="Z223" s="22" t="s">
        <v>124</v>
      </c>
      <c r="AA223" s="15">
        <v>2</v>
      </c>
      <c r="AB223" s="11">
        <v>84.568807418224921</v>
      </c>
      <c r="AC223" s="10">
        <v>13.904284600700962</v>
      </c>
      <c r="AD223" s="21">
        <v>1.5269079810741113</v>
      </c>
      <c r="AE223" s="12">
        <v>409.87758945385974</v>
      </c>
      <c r="AF223" s="10">
        <v>344.75016589386831</v>
      </c>
      <c r="AG223" s="10">
        <v>228.33476538678377</v>
      </c>
      <c r="AH223" s="10">
        <v>361.36969039402572</v>
      </c>
      <c r="AI223" s="10">
        <v>3.3513634829835439</v>
      </c>
      <c r="AJ223" s="10"/>
      <c r="AK223" s="10"/>
      <c r="AL223" s="10"/>
      <c r="AM223" s="10"/>
      <c r="AN223" s="10">
        <v>4.0987758945385977</v>
      </c>
      <c r="AO223" s="10">
        <v>1.6532229728545296</v>
      </c>
      <c r="AP223" s="10">
        <v>1</v>
      </c>
      <c r="AQ223" s="10">
        <v>111.47500000000001</v>
      </c>
      <c r="AR223" s="10"/>
      <c r="AS223" s="10"/>
      <c r="AT223" s="10">
        <v>1.2380309221434496</v>
      </c>
      <c r="AU223" s="10">
        <v>1</v>
      </c>
      <c r="AV223" s="16"/>
      <c r="AW223" s="21">
        <v>51.712524884080246</v>
      </c>
      <c r="AX223" s="1" t="s">
        <v>120</v>
      </c>
      <c r="AY223" s="25">
        <v>33.648818897637803</v>
      </c>
      <c r="AZ223" s="19">
        <v>100</v>
      </c>
      <c r="BA223" s="19">
        <v>0</v>
      </c>
      <c r="BB223" s="19">
        <v>0</v>
      </c>
      <c r="BC223" s="19">
        <v>100</v>
      </c>
      <c r="BD223" s="19">
        <v>0</v>
      </c>
      <c r="BE223" s="19">
        <v>0</v>
      </c>
      <c r="BF223" s="26">
        <v>84.568807418224921</v>
      </c>
      <c r="BG223" s="26">
        <v>13.904284600700962</v>
      </c>
      <c r="BH223" s="26">
        <v>1.5269079810741113</v>
      </c>
      <c r="BI223" s="23"/>
      <c r="BJ223" s="27">
        <f t="shared" ca="1" si="23"/>
        <v>1</v>
      </c>
      <c r="BK223" s="26">
        <f t="shared" ca="1" si="24"/>
        <v>4.6708274622144685</v>
      </c>
      <c r="BL223" s="25">
        <f t="shared" si="25"/>
        <v>4.7308176055099871</v>
      </c>
      <c r="BM223" s="25">
        <f t="shared" ca="1" si="27"/>
        <v>3.3814461648939256</v>
      </c>
      <c r="BN223" s="24">
        <f t="shared" si="26"/>
        <v>3.3035572126967589</v>
      </c>
      <c r="BO223" s="23"/>
      <c r="BP223" s="2"/>
    </row>
    <row r="224" spans="1:68" x14ac:dyDescent="0.2">
      <c r="A224">
        <v>10.55</v>
      </c>
      <c r="B224">
        <v>2.1</v>
      </c>
      <c r="C224">
        <v>1.26153</v>
      </c>
      <c r="D224">
        <v>-0.27076</v>
      </c>
      <c r="E224">
        <v>0.12973000000000001</v>
      </c>
      <c r="F224">
        <v>1.71505</v>
      </c>
      <c r="G224">
        <v>1.7444999999999999</v>
      </c>
      <c r="H224" s="23"/>
      <c r="I224" s="17">
        <f t="shared" si="21"/>
        <v>34.612860892388454</v>
      </c>
      <c r="J224" s="16">
        <f t="shared" si="22"/>
        <v>-33.812860892388457</v>
      </c>
      <c r="K224" s="10">
        <v>95</v>
      </c>
      <c r="L224" s="16">
        <v>3388.2874015748102</v>
      </c>
      <c r="M224" s="16">
        <v>1238.6811023622067</v>
      </c>
      <c r="N224" s="16">
        <v>14.998906386701663</v>
      </c>
      <c r="O224" s="16">
        <v>4.0714689265536661</v>
      </c>
      <c r="P224" s="16">
        <v>4.5415100223346716</v>
      </c>
      <c r="Q224" s="16">
        <v>0.13419635141622654</v>
      </c>
      <c r="R224" s="16">
        <v>2.9548839649425616</v>
      </c>
      <c r="S224" s="16">
        <v>32.641742762569841</v>
      </c>
      <c r="T224" s="22" t="s">
        <v>33</v>
      </c>
      <c r="U224" s="10">
        <v>3</v>
      </c>
      <c r="V224" s="22" t="s">
        <v>33</v>
      </c>
      <c r="W224" s="10">
        <v>3</v>
      </c>
      <c r="X224" s="22" t="s">
        <v>33</v>
      </c>
      <c r="Y224" s="10">
        <v>3</v>
      </c>
      <c r="Z224" s="22" t="s">
        <v>124</v>
      </c>
      <c r="AA224" s="15">
        <v>2</v>
      </c>
      <c r="AB224" s="11">
        <v>84.12230713455466</v>
      </c>
      <c r="AC224" s="10">
        <v>14.31226665492386</v>
      </c>
      <c r="AD224" s="21">
        <v>1.5654262105214851</v>
      </c>
      <c r="AE224" s="12">
        <v>407.14689265536663</v>
      </c>
      <c r="AF224" s="10">
        <v>340.87048587602595</v>
      </c>
      <c r="AG224" s="10">
        <v>227.07550111673359</v>
      </c>
      <c r="AH224" s="10">
        <v>362.938348303574</v>
      </c>
      <c r="AI224" s="10">
        <v>3.3842276443482562</v>
      </c>
      <c r="AJ224" s="10"/>
      <c r="AK224" s="10"/>
      <c r="AL224" s="10"/>
      <c r="AM224" s="10"/>
      <c r="AN224" s="10">
        <v>4.0714689265536661</v>
      </c>
      <c r="AO224" s="10">
        <v>1.6482490702212302</v>
      </c>
      <c r="AP224" s="10">
        <v>1</v>
      </c>
      <c r="AQ224" s="10">
        <v>111.47500000000001</v>
      </c>
      <c r="AR224" s="10"/>
      <c r="AS224" s="10"/>
      <c r="AT224" s="10">
        <v>1.2178146180750575</v>
      </c>
      <c r="AU224" s="10">
        <v>1</v>
      </c>
      <c r="AV224" s="16"/>
      <c r="AW224" s="21">
        <v>51.130572881403893</v>
      </c>
      <c r="AX224" s="1" t="s">
        <v>120</v>
      </c>
      <c r="AY224" s="25">
        <v>33.8128608923885</v>
      </c>
      <c r="AZ224" s="19">
        <v>100</v>
      </c>
      <c r="BA224" s="19">
        <v>0</v>
      </c>
      <c r="BB224" s="19">
        <v>0</v>
      </c>
      <c r="BC224" s="19">
        <v>100</v>
      </c>
      <c r="BD224" s="19">
        <v>0</v>
      </c>
      <c r="BE224" s="19">
        <v>0</v>
      </c>
      <c r="BF224" s="26">
        <v>84.12230713455466</v>
      </c>
      <c r="BG224" s="26">
        <v>14.31226665492386</v>
      </c>
      <c r="BH224" s="26">
        <v>1.5654262105214851</v>
      </c>
      <c r="BI224" s="23"/>
      <c r="BJ224" s="27">
        <f t="shared" ca="1" si="23"/>
        <v>1</v>
      </c>
      <c r="BK224" s="26">
        <f t="shared" ca="1" si="24"/>
        <v>4.5974162617274823</v>
      </c>
      <c r="BL224" s="25">
        <f t="shared" si="25"/>
        <v>4.7129991810573886</v>
      </c>
      <c r="BM224" s="25">
        <f t="shared" ca="1" si="27"/>
        <v>3.3862299859224652</v>
      </c>
      <c r="BN224" s="24">
        <f t="shared" si="26"/>
        <v>3.3034482408976715</v>
      </c>
      <c r="BO224" s="23"/>
      <c r="BP224" s="2"/>
    </row>
    <row r="225" spans="1:68" x14ac:dyDescent="0.2">
      <c r="A225">
        <v>10.6</v>
      </c>
      <c r="B225">
        <v>0.3</v>
      </c>
      <c r="C225">
        <v>1.26146</v>
      </c>
      <c r="D225">
        <v>-0.27156000000000002</v>
      </c>
      <c r="E225">
        <v>0.13116</v>
      </c>
      <c r="F225">
        <v>1.7204299999999999</v>
      </c>
      <c r="G225">
        <v>1.7520500000000001</v>
      </c>
      <c r="H225" s="23"/>
      <c r="I225" s="17">
        <f t="shared" si="21"/>
        <v>34.776902887139101</v>
      </c>
      <c r="J225" s="16">
        <f t="shared" si="22"/>
        <v>-33.976902887139104</v>
      </c>
      <c r="K225" s="10">
        <v>95</v>
      </c>
      <c r="L225" s="16">
        <v>3403.8713910761217</v>
      </c>
      <c r="M225" s="16">
        <v>1244.0288713910779</v>
      </c>
      <c r="N225" s="16">
        <v>15.06999125109361</v>
      </c>
      <c r="O225" s="16">
        <v>4.0523540489642089</v>
      </c>
      <c r="P225" s="16">
        <v>4.5287159907764991</v>
      </c>
      <c r="Q225" s="16">
        <v>0.12918434949591914</v>
      </c>
      <c r="R225" s="16">
        <v>2.8525601905490445</v>
      </c>
      <c r="S225" s="16">
        <v>33.080690403631287</v>
      </c>
      <c r="T225" s="22" t="s">
        <v>33</v>
      </c>
      <c r="U225" s="10">
        <v>3</v>
      </c>
      <c r="V225" s="22" t="s">
        <v>33</v>
      </c>
      <c r="W225" s="10">
        <v>3</v>
      </c>
      <c r="X225" s="22" t="s">
        <v>33</v>
      </c>
      <c r="Y225" s="10">
        <v>3</v>
      </c>
      <c r="Z225" s="22" t="s">
        <v>124</v>
      </c>
      <c r="AA225" s="15">
        <v>2</v>
      </c>
      <c r="AB225" s="11">
        <v>81.958528105504143</v>
      </c>
      <c r="AC225" s="10">
        <v>16.301461059226028</v>
      </c>
      <c r="AD225" s="21">
        <v>1.740010835269834</v>
      </c>
      <c r="AE225" s="12">
        <v>405.2354048964209</v>
      </c>
      <c r="AF225" s="10">
        <v>338.4486004279284</v>
      </c>
      <c r="AG225" s="10">
        <v>226.43579953882497</v>
      </c>
      <c r="AH225" s="10">
        <v>370.50581113791793</v>
      </c>
      <c r="AI225" s="10">
        <v>3.505622785149805</v>
      </c>
      <c r="AJ225" s="10"/>
      <c r="AK225" s="10"/>
      <c r="AL225" s="10"/>
      <c r="AM225" s="10"/>
      <c r="AN225" s="10">
        <v>4.0523540489642089</v>
      </c>
      <c r="AO225" s="10">
        <v>1.639641120339508</v>
      </c>
      <c r="AP225" s="10">
        <v>1</v>
      </c>
      <c r="AQ225" s="10">
        <v>111.47500000000001</v>
      </c>
      <c r="AR225" s="10"/>
      <c r="AS225" s="10"/>
      <c r="AT225" s="10">
        <v>1.203230529815853</v>
      </c>
      <c r="AU225" s="10">
        <v>1</v>
      </c>
      <c r="AV225" s="16"/>
      <c r="AW225" s="21">
        <v>50.767290064189261</v>
      </c>
      <c r="AX225" s="1" t="s">
        <v>120</v>
      </c>
      <c r="AY225" s="25">
        <v>33.976902887139097</v>
      </c>
      <c r="AZ225" s="19">
        <v>100</v>
      </c>
      <c r="BA225" s="19">
        <v>0</v>
      </c>
      <c r="BB225" s="19">
        <v>0</v>
      </c>
      <c r="BC225" s="19">
        <v>100</v>
      </c>
      <c r="BD225" s="19">
        <v>0</v>
      </c>
      <c r="BE225" s="19">
        <v>0</v>
      </c>
      <c r="BF225" s="26">
        <v>81.958528105504143</v>
      </c>
      <c r="BG225" s="26">
        <v>16.301461059226028</v>
      </c>
      <c r="BH225" s="26">
        <v>1.740010835269834</v>
      </c>
      <c r="BI225" s="23"/>
      <c r="BJ225" s="27">
        <f t="shared" ca="1" si="23"/>
        <v>1</v>
      </c>
      <c r="BK225" s="26">
        <f t="shared" ca="1" si="24"/>
        <v>4.5445573816587101</v>
      </c>
      <c r="BL225" s="25">
        <f t="shared" si="25"/>
        <v>4.5700173343334578</v>
      </c>
      <c r="BM225" s="25">
        <f t="shared" ca="1" si="27"/>
        <v>3.3829417171098499</v>
      </c>
      <c r="BN225" s="24">
        <f t="shared" si="26"/>
        <v>3.2966969785409255</v>
      </c>
      <c r="BO225" s="23"/>
      <c r="BP225" s="2"/>
    </row>
    <row r="226" spans="1:68" x14ac:dyDescent="0.2">
      <c r="A226">
        <v>10.65</v>
      </c>
      <c r="B226">
        <v>2.1</v>
      </c>
      <c r="C226">
        <v>1.2615000000000001</v>
      </c>
      <c r="D226">
        <v>-0.27113999999999999</v>
      </c>
      <c r="E226">
        <v>0.13283</v>
      </c>
      <c r="F226">
        <v>1.7172799999999999</v>
      </c>
      <c r="G226">
        <v>1.7481</v>
      </c>
      <c r="H226" s="23"/>
      <c r="I226" s="17">
        <f t="shared" si="21"/>
        <v>34.940944881889763</v>
      </c>
      <c r="J226" s="16">
        <f t="shared" si="22"/>
        <v>-34.140944881889766</v>
      </c>
      <c r="K226" s="10">
        <v>95</v>
      </c>
      <c r="L226" s="16">
        <v>3419.4553805774344</v>
      </c>
      <c r="M226" s="16">
        <v>1249.3766404199496</v>
      </c>
      <c r="N226" s="16">
        <v>15.141076115485564</v>
      </c>
      <c r="O226" s="16">
        <v>4.0632768361581935</v>
      </c>
      <c r="P226" s="16">
        <v>4.5470204652937332</v>
      </c>
      <c r="Q226" s="16">
        <v>0.13181565050408064</v>
      </c>
      <c r="R226" s="16">
        <v>2.8989456174696473</v>
      </c>
      <c r="S226" s="16">
        <v>33.593307578856901</v>
      </c>
      <c r="T226" s="22" t="s">
        <v>33</v>
      </c>
      <c r="U226" s="10">
        <v>3</v>
      </c>
      <c r="V226" s="22" t="s">
        <v>33</v>
      </c>
      <c r="W226" s="10">
        <v>3</v>
      </c>
      <c r="X226" s="22" t="s">
        <v>33</v>
      </c>
      <c r="Y226" s="10">
        <v>3</v>
      </c>
      <c r="Z226" s="22" t="s">
        <v>124</v>
      </c>
      <c r="AA226" s="15">
        <v>2</v>
      </c>
      <c r="AB226" s="11">
        <v>83.077256378556584</v>
      </c>
      <c r="AC226" s="10">
        <v>15.270583247682239</v>
      </c>
      <c r="AD226" s="21">
        <v>1.6521603737611812</v>
      </c>
      <c r="AE226" s="12">
        <v>406.32768361581935</v>
      </c>
      <c r="AF226" s="10">
        <v>339.68536275340813</v>
      </c>
      <c r="AG226" s="10">
        <v>227.35102326468666</v>
      </c>
      <c r="AH226" s="10">
        <v>379.58876153221041</v>
      </c>
      <c r="AI226" s="10">
        <v>3.4495300428327895</v>
      </c>
      <c r="AJ226" s="10"/>
      <c r="AK226" s="10"/>
      <c r="AL226" s="10"/>
      <c r="AM226" s="10"/>
      <c r="AN226" s="10">
        <v>4.0632768361581935</v>
      </c>
      <c r="AO226" s="10">
        <v>1.6505364846229913</v>
      </c>
      <c r="AP226" s="10">
        <v>1</v>
      </c>
      <c r="AQ226" s="10">
        <v>111.47500000000001</v>
      </c>
      <c r="AR226" s="10"/>
      <c r="AS226" s="10"/>
      <c r="AT226" s="10">
        <v>1.202374888078201</v>
      </c>
      <c r="AU226" s="10">
        <v>1</v>
      </c>
      <c r="AV226" s="16"/>
      <c r="AW226" s="21">
        <v>50.952804413011215</v>
      </c>
      <c r="AX226" s="1" t="s">
        <v>120</v>
      </c>
      <c r="AY226" s="25">
        <v>34.140944881889801</v>
      </c>
      <c r="AZ226" s="19">
        <v>100</v>
      </c>
      <c r="BA226" s="19">
        <v>0</v>
      </c>
      <c r="BB226" s="19">
        <v>0</v>
      </c>
      <c r="BC226" s="19">
        <v>100</v>
      </c>
      <c r="BD226" s="19">
        <v>0</v>
      </c>
      <c r="BE226" s="19">
        <v>0</v>
      </c>
      <c r="BF226" s="26">
        <v>83.077256378556584</v>
      </c>
      <c r="BG226" s="26">
        <v>15.270583247682239</v>
      </c>
      <c r="BH226" s="26">
        <v>1.6521603737611812</v>
      </c>
      <c r="BI226" s="23"/>
      <c r="BJ226" s="27">
        <f t="shared" ca="1" si="23"/>
        <v>1</v>
      </c>
      <c r="BK226" s="26">
        <f t="shared" ca="1" si="24"/>
        <v>4.5419334461885317</v>
      </c>
      <c r="BL226" s="25">
        <f t="shared" si="25"/>
        <v>4.6458247687832497</v>
      </c>
      <c r="BM226" s="25">
        <f t="shared" ca="1" si="27"/>
        <v>3.3871257156202894</v>
      </c>
      <c r="BN226" s="24">
        <f t="shared" si="26"/>
        <v>3.2987552169162799</v>
      </c>
      <c r="BO226" s="23"/>
      <c r="BP226" s="2"/>
    </row>
    <row r="227" spans="1:68" x14ac:dyDescent="0.2">
      <c r="A227">
        <v>10.7</v>
      </c>
      <c r="B227">
        <v>2.1</v>
      </c>
      <c r="C227">
        <v>1.2616499999999999</v>
      </c>
      <c r="D227">
        <v>-0.27073999999999998</v>
      </c>
      <c r="E227">
        <v>0.13627</v>
      </c>
      <c r="F227">
        <v>1.7242500000000001</v>
      </c>
      <c r="G227">
        <v>1.75508</v>
      </c>
      <c r="H227" s="23"/>
      <c r="I227" s="17">
        <f t="shared" si="21"/>
        <v>35.104986876640417</v>
      </c>
      <c r="J227" s="16">
        <f t="shared" si="22"/>
        <v>-34.30498687664042</v>
      </c>
      <c r="K227" s="10">
        <v>95</v>
      </c>
      <c r="L227" s="16">
        <v>3435.0393700787467</v>
      </c>
      <c r="M227" s="16">
        <v>1254.724409448821</v>
      </c>
      <c r="N227" s="16">
        <v>15.212160979877515</v>
      </c>
      <c r="O227" s="16">
        <v>4.1042372881355602</v>
      </c>
      <c r="P227" s="16">
        <v>4.6031863091225818</v>
      </c>
      <c r="Q227" s="16">
        <v>0.13432165146423436</v>
      </c>
      <c r="R227" s="16">
        <v>2.9180146629745591</v>
      </c>
      <c r="S227" s="16">
        <v>34.649237568543185</v>
      </c>
      <c r="T227" s="22" t="s">
        <v>33</v>
      </c>
      <c r="U227" s="10">
        <v>3</v>
      </c>
      <c r="V227" s="22" t="s">
        <v>33</v>
      </c>
      <c r="W227" s="10">
        <v>3</v>
      </c>
      <c r="X227" s="22" t="s">
        <v>33</v>
      </c>
      <c r="Y227" s="10">
        <v>3</v>
      </c>
      <c r="Z227" s="22" t="s">
        <v>124</v>
      </c>
      <c r="AA227" s="15">
        <v>2</v>
      </c>
      <c r="AB227" s="11">
        <v>83.450873393873394</v>
      </c>
      <c r="AC227" s="10">
        <v>14.927437684474199</v>
      </c>
      <c r="AD227" s="21">
        <v>1.6216889216524075</v>
      </c>
      <c r="AE227" s="12">
        <v>410.42372881355607</v>
      </c>
      <c r="AF227" s="10">
        <v>345.37640382143081</v>
      </c>
      <c r="AG227" s="10">
        <v>230.15931545612909</v>
      </c>
      <c r="AH227" s="10">
        <v>399.84843268112229</v>
      </c>
      <c r="AI227" s="10">
        <v>3.4269875771652987</v>
      </c>
      <c r="AJ227" s="10"/>
      <c r="AK227" s="10"/>
      <c r="AL227" s="10"/>
      <c r="AM227" s="10"/>
      <c r="AN227" s="10">
        <v>4.1042372881355602</v>
      </c>
      <c r="AO227" s="10">
        <v>1.6672465639986052</v>
      </c>
      <c r="AP227" s="10">
        <v>1</v>
      </c>
      <c r="AQ227" s="10">
        <v>111.47500000000001</v>
      </c>
      <c r="AR227" s="10"/>
      <c r="AS227" s="10"/>
      <c r="AT227" s="10">
        <v>1.2180153186239429</v>
      </c>
      <c r="AU227" s="10">
        <v>1</v>
      </c>
      <c r="AV227" s="16"/>
      <c r="AW227" s="21">
        <v>51.806460573214622</v>
      </c>
      <c r="AX227" s="1" t="s">
        <v>120</v>
      </c>
      <c r="AY227" s="25">
        <v>34.304986876640399</v>
      </c>
      <c r="AZ227" s="19">
        <v>100</v>
      </c>
      <c r="BA227" s="19">
        <v>0</v>
      </c>
      <c r="BB227" s="19">
        <v>0</v>
      </c>
      <c r="BC227" s="19">
        <v>100</v>
      </c>
      <c r="BD227" s="19">
        <v>0</v>
      </c>
      <c r="BE227" s="19">
        <v>0</v>
      </c>
      <c r="BF227" s="26">
        <v>83.450873393873394</v>
      </c>
      <c r="BG227" s="26">
        <v>14.927437684474199</v>
      </c>
      <c r="BH227" s="26">
        <v>1.6216889216524075</v>
      </c>
      <c r="BI227" s="23"/>
      <c r="BJ227" s="27">
        <f t="shared" ca="1" si="23"/>
        <v>1</v>
      </c>
      <c r="BK227" s="26">
        <f t="shared" ca="1" si="24"/>
        <v>4.5996819737504469</v>
      </c>
      <c r="BL227" s="25">
        <f t="shared" si="25"/>
        <v>4.654787574670344</v>
      </c>
      <c r="BM227" s="25">
        <f t="shared" ca="1" si="27"/>
        <v>3.3830375524222855</v>
      </c>
      <c r="BN227" s="24">
        <f t="shared" si="26"/>
        <v>3.2956250726953042</v>
      </c>
      <c r="BO227" s="23"/>
      <c r="BP227" s="2"/>
    </row>
    <row r="228" spans="1:68" x14ac:dyDescent="0.2">
      <c r="A228">
        <v>10.75</v>
      </c>
      <c r="B228">
        <v>2.1</v>
      </c>
      <c r="C228">
        <v>1.2617799999999999</v>
      </c>
      <c r="D228">
        <v>-0.27087</v>
      </c>
      <c r="E228">
        <v>0.1371</v>
      </c>
      <c r="F228">
        <v>1.72058</v>
      </c>
      <c r="G228">
        <v>1.75315</v>
      </c>
      <c r="H228" s="23"/>
      <c r="I228" s="17">
        <f t="shared" si="21"/>
        <v>35.269028871391072</v>
      </c>
      <c r="J228" s="16">
        <f t="shared" si="22"/>
        <v>-34.469028871391075</v>
      </c>
      <c r="K228" s="10">
        <v>95</v>
      </c>
      <c r="L228" s="16">
        <v>3450.6233595800591</v>
      </c>
      <c r="M228" s="16">
        <v>1260.0721784776924</v>
      </c>
      <c r="N228" s="16">
        <v>15.283245844269466</v>
      </c>
      <c r="O228" s="16">
        <v>4.1397363465159636</v>
      </c>
      <c r="P228" s="16">
        <v>4.6423541103043604</v>
      </c>
      <c r="Q228" s="16">
        <v>0.13350720115218431</v>
      </c>
      <c r="R228" s="16">
        <v>2.8758513025933596</v>
      </c>
      <c r="S228" s="16">
        <v>34.904011374194241</v>
      </c>
      <c r="T228" s="22" t="s">
        <v>33</v>
      </c>
      <c r="U228" s="10">
        <v>3</v>
      </c>
      <c r="V228" s="22" t="s">
        <v>33</v>
      </c>
      <c r="W228" s="10">
        <v>3</v>
      </c>
      <c r="X228" s="22" t="s">
        <v>33</v>
      </c>
      <c r="Y228" s="10">
        <v>3</v>
      </c>
      <c r="Z228" s="22" t="s">
        <v>124</v>
      </c>
      <c r="AA228" s="15">
        <v>2</v>
      </c>
      <c r="AB228" s="11">
        <v>82.249077695424376</v>
      </c>
      <c r="AC228" s="10">
        <v>16.033254008831108</v>
      </c>
      <c r="AD228" s="21">
        <v>1.7176682957445188</v>
      </c>
      <c r="AE228" s="12">
        <v>413.97363465159634</v>
      </c>
      <c r="AF228" s="10">
        <v>349.06767516626883</v>
      </c>
      <c r="AG228" s="10">
        <v>232.11770551521801</v>
      </c>
      <c r="AH228" s="10">
        <v>403.62717661559532</v>
      </c>
      <c r="AI228" s="10">
        <v>3.4772312431391321</v>
      </c>
      <c r="AJ228" s="10"/>
      <c r="AK228" s="10"/>
      <c r="AL228" s="10"/>
      <c r="AM228" s="10"/>
      <c r="AN228" s="10">
        <v>4.1397363465159636</v>
      </c>
      <c r="AO228" s="10">
        <v>1.6749584205163883</v>
      </c>
      <c r="AP228" s="10">
        <v>1</v>
      </c>
      <c r="AQ228" s="10">
        <v>111.47500000000001</v>
      </c>
      <c r="AR228" s="10"/>
      <c r="AS228" s="10"/>
      <c r="AT228" s="10">
        <v>1.226154570781808</v>
      </c>
      <c r="AU228" s="10">
        <v>1</v>
      </c>
      <c r="AV228" s="16"/>
      <c r="AW228" s="21">
        <v>52.360151274940328</v>
      </c>
      <c r="AX228" s="1" t="s">
        <v>120</v>
      </c>
      <c r="AY228" s="25">
        <v>34.469028871391103</v>
      </c>
      <c r="AZ228" s="19">
        <v>100</v>
      </c>
      <c r="BA228" s="19">
        <v>0</v>
      </c>
      <c r="BB228" s="19">
        <v>0</v>
      </c>
      <c r="BC228" s="19">
        <v>100</v>
      </c>
      <c r="BD228" s="19">
        <v>0</v>
      </c>
      <c r="BE228" s="19">
        <v>0</v>
      </c>
      <c r="BF228" s="26">
        <v>82.249077695424376</v>
      </c>
      <c r="BG228" s="26">
        <v>16.033254008831108</v>
      </c>
      <c r="BH228" s="26">
        <v>1.7176682957445188</v>
      </c>
      <c r="BI228" s="23"/>
      <c r="BJ228" s="27">
        <f t="shared" ca="1" si="23"/>
        <v>1</v>
      </c>
      <c r="BK228" s="26">
        <f t="shared" ca="1" si="24"/>
        <v>4.6299608551606033</v>
      </c>
      <c r="BL228" s="25">
        <f t="shared" si="25"/>
        <v>4.576800109439767</v>
      </c>
      <c r="BM228" s="25">
        <f t="shared" ca="1" si="27"/>
        <v>3.3765810818094604</v>
      </c>
      <c r="BN228" s="24">
        <f t="shared" si="26"/>
        <v>3.2892326441966877</v>
      </c>
      <c r="BO228" s="23"/>
      <c r="BP228" s="2"/>
    </row>
    <row r="229" spans="1:68" x14ac:dyDescent="0.2">
      <c r="A229">
        <v>10.8</v>
      </c>
      <c r="B229">
        <v>2.1</v>
      </c>
      <c r="C229">
        <v>1.2618799999999999</v>
      </c>
      <c r="D229">
        <v>-0.27060000000000001</v>
      </c>
      <c r="E229">
        <v>0.13711000000000001</v>
      </c>
      <c r="F229">
        <v>1.7177</v>
      </c>
      <c r="G229">
        <v>1.7499</v>
      </c>
      <c r="H229" s="23"/>
      <c r="I229" s="17">
        <f t="shared" si="21"/>
        <v>35.433070866141733</v>
      </c>
      <c r="J229" s="16">
        <f t="shared" si="22"/>
        <v>-34.633070866141736</v>
      </c>
      <c r="K229" s="10">
        <v>95</v>
      </c>
      <c r="L229" s="16">
        <v>3466.2073490813718</v>
      </c>
      <c r="M229" s="16">
        <v>1265.4199475065641</v>
      </c>
      <c r="N229" s="16">
        <v>15.354330708661418</v>
      </c>
      <c r="O229" s="16">
        <v>4.1670433145008952</v>
      </c>
      <c r="P229" s="16">
        <v>4.6697052800097909</v>
      </c>
      <c r="Q229" s="16">
        <v>0.13519875180028795</v>
      </c>
      <c r="R229" s="16">
        <v>2.8952309341459017</v>
      </c>
      <c r="S229" s="16">
        <v>34.907080938117751</v>
      </c>
      <c r="T229" s="22" t="s">
        <v>33</v>
      </c>
      <c r="U229" s="10">
        <v>3</v>
      </c>
      <c r="V229" s="22" t="s">
        <v>33</v>
      </c>
      <c r="W229" s="10">
        <v>3</v>
      </c>
      <c r="X229" s="22" t="s">
        <v>33</v>
      </c>
      <c r="Y229" s="10">
        <v>3</v>
      </c>
      <c r="Z229" s="22" t="s">
        <v>124</v>
      </c>
      <c r="AA229" s="15">
        <v>2</v>
      </c>
      <c r="AB229" s="11">
        <v>82.507871228581209</v>
      </c>
      <c r="AC229" s="10">
        <v>15.794636442264576</v>
      </c>
      <c r="AD229" s="21">
        <v>1.6974923291542159</v>
      </c>
      <c r="AE229" s="12">
        <v>416.70433145008957</v>
      </c>
      <c r="AF229" s="10">
        <v>351.36875457271282</v>
      </c>
      <c r="AG229" s="10">
        <v>233.48526400048954</v>
      </c>
      <c r="AH229" s="10">
        <v>402.22800472024454</v>
      </c>
      <c r="AI229" s="10">
        <v>3.4539559114478782</v>
      </c>
      <c r="AJ229" s="10"/>
      <c r="AK229" s="10"/>
      <c r="AL229" s="10"/>
      <c r="AM229" s="10"/>
      <c r="AN229" s="10">
        <v>4.1670433145008952</v>
      </c>
      <c r="AO229" s="10">
        <v>1.6854999114408591</v>
      </c>
      <c r="AP229" s="10">
        <v>1</v>
      </c>
      <c r="AQ229" s="10">
        <v>111.47500000000001</v>
      </c>
      <c r="AR229" s="10"/>
      <c r="AS229" s="10"/>
      <c r="AT229" s="10">
        <v>1.2291203333456364</v>
      </c>
      <c r="AU229" s="10">
        <v>1</v>
      </c>
      <c r="AV229" s="16"/>
      <c r="AW229" s="21">
        <v>52.705313185906924</v>
      </c>
      <c r="AX229" s="1" t="s">
        <v>120</v>
      </c>
      <c r="AY229" s="25">
        <v>34.633070866141701</v>
      </c>
      <c r="AZ229" s="19">
        <v>100</v>
      </c>
      <c r="BA229" s="19">
        <v>0</v>
      </c>
      <c r="BB229" s="19">
        <v>0</v>
      </c>
      <c r="BC229" s="19">
        <v>100</v>
      </c>
      <c r="BD229" s="19">
        <v>0</v>
      </c>
      <c r="BE229" s="19">
        <v>0</v>
      </c>
      <c r="BF229" s="26">
        <v>82.507871228581209</v>
      </c>
      <c r="BG229" s="26">
        <v>15.794636442264576</v>
      </c>
      <c r="BH229" s="26">
        <v>1.6974923291542159</v>
      </c>
      <c r="BI229" s="23"/>
      <c r="BJ229" s="27">
        <f t="shared" ca="1" si="23"/>
        <v>1</v>
      </c>
      <c r="BK229" s="26">
        <f t="shared" ca="1" si="24"/>
        <v>4.6413075931915033</v>
      </c>
      <c r="BL229" s="25">
        <f t="shared" si="25"/>
        <v>4.6039187456853119</v>
      </c>
      <c r="BM229" s="25">
        <f t="shared" ca="1" si="27"/>
        <v>3.377128227733142</v>
      </c>
      <c r="BN229" s="24">
        <f t="shared" si="26"/>
        <v>3.288529622271203</v>
      </c>
      <c r="BO229" s="23"/>
      <c r="BP229" s="2"/>
    </row>
    <row r="230" spans="1:68" x14ac:dyDescent="0.2">
      <c r="A230">
        <v>10.85</v>
      </c>
      <c r="B230">
        <v>2.1</v>
      </c>
      <c r="C230">
        <v>1.26197</v>
      </c>
      <c r="D230">
        <v>-0.27023000000000003</v>
      </c>
      <c r="E230">
        <v>0.13635</v>
      </c>
      <c r="F230">
        <v>1.7187300000000001</v>
      </c>
      <c r="G230">
        <v>1.75285</v>
      </c>
      <c r="H230" s="23"/>
      <c r="I230" s="17">
        <f t="shared" si="21"/>
        <v>35.597112860892388</v>
      </c>
      <c r="J230" s="16">
        <f t="shared" si="22"/>
        <v>-34.797112860892391</v>
      </c>
      <c r="K230" s="10">
        <v>95</v>
      </c>
      <c r="L230" s="16">
        <v>3481.7913385826841</v>
      </c>
      <c r="M230" s="16">
        <v>1270.7677165354355</v>
      </c>
      <c r="N230" s="16">
        <v>15.425415573053366</v>
      </c>
      <c r="O230" s="16">
        <v>4.1916195856873752</v>
      </c>
      <c r="P230" s="16">
        <v>4.6909222204383854</v>
      </c>
      <c r="Q230" s="16">
        <v>0.13751680268842992</v>
      </c>
      <c r="R230" s="16">
        <v>2.9315515420244682</v>
      </c>
      <c r="S230" s="16">
        <v>34.673794079931248</v>
      </c>
      <c r="T230" s="22" t="s">
        <v>33</v>
      </c>
      <c r="U230" s="10">
        <v>3</v>
      </c>
      <c r="V230" s="22" t="s">
        <v>33</v>
      </c>
      <c r="W230" s="10">
        <v>3</v>
      </c>
      <c r="X230" s="22" t="s">
        <v>33</v>
      </c>
      <c r="Y230" s="10">
        <v>3</v>
      </c>
      <c r="Z230" s="22" t="s">
        <v>124</v>
      </c>
      <c r="AA230" s="15">
        <v>2</v>
      </c>
      <c r="AB230" s="11">
        <v>83.137497303345825</v>
      </c>
      <c r="AC230" s="10">
        <v>15.215215959437472</v>
      </c>
      <c r="AD230" s="21">
        <v>1.6472867372166979</v>
      </c>
      <c r="AE230" s="12">
        <v>419.16195856873753</v>
      </c>
      <c r="AF230" s="10">
        <v>352.94815994658785</v>
      </c>
      <c r="AG230" s="10">
        <v>234.54611102191927</v>
      </c>
      <c r="AH230" s="10">
        <v>395.96664357005932</v>
      </c>
      <c r="AI230" s="10">
        <v>3.4111629478955736</v>
      </c>
      <c r="AJ230" s="10"/>
      <c r="AK230" s="10"/>
      <c r="AL230" s="10"/>
      <c r="AM230" s="10"/>
      <c r="AN230" s="10">
        <v>4.1916195856873752</v>
      </c>
      <c r="AO230" s="10">
        <v>1.6962157740665769</v>
      </c>
      <c r="AP230" s="10">
        <v>1</v>
      </c>
      <c r="AQ230" s="10">
        <v>111.47500000000001</v>
      </c>
      <c r="AR230" s="10"/>
      <c r="AS230" s="10"/>
      <c r="AT230" s="10">
        <v>1.229421641477054</v>
      </c>
      <c r="AU230" s="10">
        <v>1</v>
      </c>
      <c r="AV230" s="16"/>
      <c r="AW230" s="21">
        <v>52.942223991988179</v>
      </c>
      <c r="AX230" s="1" t="s">
        <v>120</v>
      </c>
      <c r="AY230" s="25">
        <v>34.797112860892398</v>
      </c>
      <c r="AZ230" s="19">
        <v>100</v>
      </c>
      <c r="BA230" s="19">
        <v>0</v>
      </c>
      <c r="BB230" s="19">
        <v>0</v>
      </c>
      <c r="BC230" s="19">
        <v>100</v>
      </c>
      <c r="BD230" s="19">
        <v>0</v>
      </c>
      <c r="BE230" s="19">
        <v>0</v>
      </c>
      <c r="BF230" s="26">
        <v>83.137497303345825</v>
      </c>
      <c r="BG230" s="26">
        <v>15.215215959437472</v>
      </c>
      <c r="BH230" s="26">
        <v>1.6472867372166979</v>
      </c>
      <c r="BI230" s="23"/>
      <c r="BJ230" s="27">
        <f t="shared" ca="1" si="23"/>
        <v>1</v>
      </c>
      <c r="BK230" s="26">
        <f t="shared" ca="1" si="24"/>
        <v>4.6429044628075138</v>
      </c>
      <c r="BL230" s="25">
        <f t="shared" si="25"/>
        <v>4.6615445760974588</v>
      </c>
      <c r="BM230" s="25">
        <f t="shared" ca="1" si="27"/>
        <v>3.3800196276588075</v>
      </c>
      <c r="BN230" s="24">
        <f t="shared" si="26"/>
        <v>3.2896113942163239</v>
      </c>
      <c r="BO230" s="23"/>
      <c r="BP230" s="2"/>
    </row>
    <row r="231" spans="1:68" x14ac:dyDescent="0.2">
      <c r="A231">
        <v>10.9</v>
      </c>
      <c r="B231">
        <v>2.2000000000000002</v>
      </c>
      <c r="C231">
        <v>1.2619800000000001</v>
      </c>
      <c r="D231">
        <v>-0.27006000000000002</v>
      </c>
      <c r="E231">
        <v>0.13558999999999999</v>
      </c>
      <c r="F231">
        <v>1.7224999999999999</v>
      </c>
      <c r="G231">
        <v>1.7547999999999999</v>
      </c>
      <c r="H231" s="23"/>
      <c r="I231" s="17">
        <f t="shared" si="21"/>
        <v>35.761154855643042</v>
      </c>
      <c r="J231" s="16">
        <f t="shared" si="22"/>
        <v>-34.961154855643045</v>
      </c>
      <c r="K231" s="10">
        <v>95</v>
      </c>
      <c r="L231" s="16">
        <v>3497.3753280839965</v>
      </c>
      <c r="M231" s="16">
        <v>1276.1154855643069</v>
      </c>
      <c r="N231" s="16">
        <v>15.496500437445317</v>
      </c>
      <c r="O231" s="16">
        <v>4.1943502824858863</v>
      </c>
      <c r="P231" s="16">
        <v>4.6902935864790098</v>
      </c>
      <c r="Q231" s="16">
        <v>0.13858185309649526</v>
      </c>
      <c r="R231" s="16">
        <v>2.9546519965401199</v>
      </c>
      <c r="S231" s="16">
        <v>34.440507221744731</v>
      </c>
      <c r="T231" s="22" t="s">
        <v>33</v>
      </c>
      <c r="U231" s="10">
        <v>3</v>
      </c>
      <c r="V231" s="22" t="s">
        <v>33</v>
      </c>
      <c r="W231" s="10">
        <v>3</v>
      </c>
      <c r="X231" s="22" t="s">
        <v>33</v>
      </c>
      <c r="Y231" s="10">
        <v>3</v>
      </c>
      <c r="Z231" s="22" t="s">
        <v>124</v>
      </c>
      <c r="AA231" s="15">
        <v>2</v>
      </c>
      <c r="AB231" s="11">
        <v>83.612737460480602</v>
      </c>
      <c r="AC231" s="10">
        <v>14.77895830018231</v>
      </c>
      <c r="AD231" s="21">
        <v>1.6083042393370897</v>
      </c>
      <c r="AE231" s="12">
        <v>419.43502824858859</v>
      </c>
      <c r="AF231" s="10">
        <v>351.95749774540769</v>
      </c>
      <c r="AG231" s="10">
        <v>234.5146793239505</v>
      </c>
      <c r="AH231" s="10">
        <v>389.70528241987364</v>
      </c>
      <c r="AI231" s="10">
        <v>3.3844933385420486</v>
      </c>
      <c r="AJ231" s="10"/>
      <c r="AK231" s="10"/>
      <c r="AL231" s="10"/>
      <c r="AM231" s="10"/>
      <c r="AN231" s="10">
        <v>4.1943502824858863</v>
      </c>
      <c r="AO231" s="10">
        <v>1.7010486084277956</v>
      </c>
      <c r="AP231" s="10">
        <v>1</v>
      </c>
      <c r="AQ231" s="10">
        <v>111.47500000000001</v>
      </c>
      <c r="AR231" s="10"/>
      <c r="AS231" s="10"/>
      <c r="AT231" s="10">
        <v>1.2203617979948553</v>
      </c>
      <c r="AU231" s="10">
        <v>1</v>
      </c>
      <c r="AV231" s="16"/>
      <c r="AW231" s="21">
        <v>52.793624661811151</v>
      </c>
      <c r="AX231" s="1" t="s">
        <v>120</v>
      </c>
      <c r="AY231" s="25">
        <v>34.961154855643002</v>
      </c>
      <c r="AZ231" s="19">
        <v>100</v>
      </c>
      <c r="BA231" s="19">
        <v>0</v>
      </c>
      <c r="BB231" s="19">
        <v>0</v>
      </c>
      <c r="BC231" s="19">
        <v>100</v>
      </c>
      <c r="BD231" s="19">
        <v>0</v>
      </c>
      <c r="BE231" s="19">
        <v>0</v>
      </c>
      <c r="BF231" s="26">
        <v>83.612737460480602</v>
      </c>
      <c r="BG231" s="26">
        <v>14.77895830018231</v>
      </c>
      <c r="BH231" s="26">
        <v>1.6083042393370897</v>
      </c>
      <c r="BI231" s="23"/>
      <c r="BJ231" s="27">
        <f t="shared" ca="1" si="23"/>
        <v>1</v>
      </c>
      <c r="BK231" s="26">
        <f t="shared" ca="1" si="24"/>
        <v>4.6102503350411324</v>
      </c>
      <c r="BL231" s="25">
        <f t="shared" si="25"/>
        <v>4.71109512118759</v>
      </c>
      <c r="BM231" s="25">
        <f t="shared" ca="1" si="27"/>
        <v>3.3851281457368287</v>
      </c>
      <c r="BN231" s="24">
        <f t="shared" si="26"/>
        <v>3.2914108606071197</v>
      </c>
      <c r="BO231" s="23"/>
      <c r="BP231" s="2"/>
    </row>
    <row r="232" spans="1:68" x14ac:dyDescent="0.2">
      <c r="A232">
        <v>10.95</v>
      </c>
      <c r="B232">
        <v>2.1</v>
      </c>
      <c r="C232">
        <v>1.2620800000000001</v>
      </c>
      <c r="D232">
        <v>-0.26994000000000001</v>
      </c>
      <c r="E232">
        <v>0.13594000000000001</v>
      </c>
      <c r="F232">
        <v>1.72028</v>
      </c>
      <c r="G232">
        <v>1.7525500000000001</v>
      </c>
      <c r="H232" s="23"/>
      <c r="I232" s="17">
        <f t="shared" si="21"/>
        <v>35.925196850393696</v>
      </c>
      <c r="J232" s="16">
        <f t="shared" si="22"/>
        <v>-35.125196850393699</v>
      </c>
      <c r="K232" s="10">
        <v>95</v>
      </c>
      <c r="L232" s="16">
        <v>3512.9593175853088</v>
      </c>
      <c r="M232" s="16">
        <v>1281.4632545931784</v>
      </c>
      <c r="N232" s="16">
        <v>15.567585301837267</v>
      </c>
      <c r="O232" s="16">
        <v>4.2216572504708179</v>
      </c>
      <c r="P232" s="16">
        <v>4.7191476146813898</v>
      </c>
      <c r="Q232" s="16">
        <v>0.1393336533845414</v>
      </c>
      <c r="R232" s="16">
        <v>2.9525173773134541</v>
      </c>
      <c r="S232" s="16">
        <v>34.547941959067472</v>
      </c>
      <c r="T232" s="22" t="s">
        <v>33</v>
      </c>
      <c r="U232" s="10">
        <v>3</v>
      </c>
      <c r="V232" s="22" t="s">
        <v>33</v>
      </c>
      <c r="W232" s="10">
        <v>3</v>
      </c>
      <c r="X232" s="22" t="s">
        <v>33</v>
      </c>
      <c r="Y232" s="10">
        <v>3</v>
      </c>
      <c r="Z232" s="22" t="s">
        <v>124</v>
      </c>
      <c r="AA232" s="15">
        <v>2</v>
      </c>
      <c r="AB232" s="11">
        <v>83.389205356824917</v>
      </c>
      <c r="AC232" s="10">
        <v>14.984035714206215</v>
      </c>
      <c r="AD232" s="21">
        <v>1.6267589289688684</v>
      </c>
      <c r="AE232" s="12">
        <v>422.16572504708176</v>
      </c>
      <c r="AF232" s="10">
        <v>354.43538403384576</v>
      </c>
      <c r="AG232" s="10">
        <v>235.95738073406949</v>
      </c>
      <c r="AH232" s="10">
        <v>390.45305123444984</v>
      </c>
      <c r="AI232" s="10">
        <v>3.3869402689508199</v>
      </c>
      <c r="AJ232" s="10"/>
      <c r="AK232" s="10"/>
      <c r="AL232" s="10"/>
      <c r="AM232" s="10"/>
      <c r="AN232" s="10">
        <v>4.2216572504708179</v>
      </c>
      <c r="AO232" s="10">
        <v>1.7100506384979226</v>
      </c>
      <c r="AP232" s="10">
        <v>1</v>
      </c>
      <c r="AQ232" s="10">
        <v>111.47500000000001</v>
      </c>
      <c r="AR232" s="10"/>
      <c r="AS232" s="10"/>
      <c r="AT232" s="10">
        <v>1.2239549177284144</v>
      </c>
      <c r="AU232" s="10">
        <v>1</v>
      </c>
      <c r="AV232" s="16"/>
      <c r="AW232" s="21">
        <v>53.165307605076862</v>
      </c>
      <c r="AX232" s="1" t="s">
        <v>120</v>
      </c>
      <c r="AY232" s="25">
        <v>35.125196850393699</v>
      </c>
      <c r="AZ232" s="19">
        <v>100</v>
      </c>
      <c r="BA232" s="19">
        <v>0</v>
      </c>
      <c r="BB232" s="19">
        <v>0</v>
      </c>
      <c r="BC232" s="19">
        <v>100</v>
      </c>
      <c r="BD232" s="19">
        <v>0</v>
      </c>
      <c r="BE232" s="19">
        <v>0</v>
      </c>
      <c r="BF232" s="26">
        <v>83.389205356824917</v>
      </c>
      <c r="BG232" s="26">
        <v>14.984035714206215</v>
      </c>
      <c r="BH232" s="26">
        <v>1.6267589289688684</v>
      </c>
      <c r="BI232" s="23"/>
      <c r="BJ232" s="27">
        <f t="shared" ca="1" si="23"/>
        <v>1</v>
      </c>
      <c r="BK232" s="26">
        <f t="shared" ca="1" si="24"/>
        <v>4.6238828078285925</v>
      </c>
      <c r="BL232" s="25">
        <f t="shared" si="25"/>
        <v>4.7029790533088738</v>
      </c>
      <c r="BM232" s="25">
        <f t="shared" ca="1" si="27"/>
        <v>3.3836463302623097</v>
      </c>
      <c r="BN232" s="24">
        <f t="shared" si="26"/>
        <v>3.2889644615030571</v>
      </c>
      <c r="BO232" s="23"/>
      <c r="BP232" s="2"/>
    </row>
    <row r="233" spans="1:68" x14ac:dyDescent="0.2">
      <c r="A233">
        <v>11</v>
      </c>
      <c r="B233">
        <v>2.1</v>
      </c>
      <c r="C233">
        <v>1.2620199999999999</v>
      </c>
      <c r="D233">
        <v>-0.26976</v>
      </c>
      <c r="E233">
        <v>0.13663</v>
      </c>
      <c r="F233">
        <v>1.7210799999999999</v>
      </c>
      <c r="G233">
        <v>1.7529300000000001</v>
      </c>
      <c r="H233" s="23"/>
      <c r="I233" s="17">
        <f t="shared" si="21"/>
        <v>36.089238845144358</v>
      </c>
      <c r="J233" s="16">
        <f t="shared" si="22"/>
        <v>-35.289238845144361</v>
      </c>
      <c r="K233" s="10">
        <v>95</v>
      </c>
      <c r="L233" s="16">
        <v>3528.5433070866216</v>
      </c>
      <c r="M233" s="16">
        <v>1286.81102362205</v>
      </c>
      <c r="N233" s="16">
        <v>15.638670166229222</v>
      </c>
      <c r="O233" s="16">
        <v>4.2052730696798104</v>
      </c>
      <c r="P233" s="16">
        <v>4.7058133526047783</v>
      </c>
      <c r="Q233" s="16">
        <v>0.14046135381661062</v>
      </c>
      <c r="R233" s="16">
        <v>2.9848475341433161</v>
      </c>
      <c r="S233" s="16">
        <v>34.75974186978943</v>
      </c>
      <c r="T233" s="22" t="s">
        <v>33</v>
      </c>
      <c r="U233" s="10">
        <v>3</v>
      </c>
      <c r="V233" s="22" t="s">
        <v>33</v>
      </c>
      <c r="W233" s="10">
        <v>3</v>
      </c>
      <c r="X233" s="22" t="s">
        <v>33</v>
      </c>
      <c r="Y233" s="10">
        <v>3</v>
      </c>
      <c r="Z233" s="22" t="s">
        <v>124</v>
      </c>
      <c r="AA233" s="15">
        <v>2</v>
      </c>
      <c r="AB233" s="11">
        <v>84.314469518447297</v>
      </c>
      <c r="AC233" s="10">
        <v>14.136571524822259</v>
      </c>
      <c r="AD233" s="21">
        <v>1.5489589567304392</v>
      </c>
      <c r="AE233" s="12">
        <v>420.52730696798108</v>
      </c>
      <c r="AF233" s="10">
        <v>351.94994205416731</v>
      </c>
      <c r="AG233" s="10">
        <v>235.29066763023891</v>
      </c>
      <c r="AH233" s="10">
        <v>393.3477607589528</v>
      </c>
      <c r="AI233" s="10">
        <v>3.3502548741974887</v>
      </c>
      <c r="AJ233" s="10"/>
      <c r="AK233" s="10"/>
      <c r="AL233" s="10"/>
      <c r="AM233" s="10"/>
      <c r="AN233" s="10">
        <v>4.2052730696798104</v>
      </c>
      <c r="AO233" s="10">
        <v>1.712965092021457</v>
      </c>
      <c r="AP233" s="10">
        <v>1</v>
      </c>
      <c r="AQ233" s="10">
        <v>111.47500000000001</v>
      </c>
      <c r="AR233" s="10"/>
      <c r="AS233" s="10"/>
      <c r="AT233" s="10">
        <v>1.2096009899165812</v>
      </c>
      <c r="AU233" s="10">
        <v>1</v>
      </c>
      <c r="AV233" s="16"/>
      <c r="AW233" s="21">
        <v>52.792491308125101</v>
      </c>
      <c r="AX233" s="1" t="s">
        <v>120</v>
      </c>
      <c r="AY233" s="25">
        <v>35.289238845144403</v>
      </c>
      <c r="AZ233" s="19">
        <v>100</v>
      </c>
      <c r="BA233" s="19">
        <v>0</v>
      </c>
      <c r="BB233" s="19">
        <v>0</v>
      </c>
      <c r="BC233" s="19">
        <v>100</v>
      </c>
      <c r="BD233" s="19">
        <v>0</v>
      </c>
      <c r="BE233" s="19">
        <v>0</v>
      </c>
      <c r="BF233" s="26">
        <v>84.314469518447297</v>
      </c>
      <c r="BG233" s="26">
        <v>14.136571524822259</v>
      </c>
      <c r="BH233" s="26">
        <v>1.5489589567304392</v>
      </c>
      <c r="BI233" s="23"/>
      <c r="BJ233" s="27">
        <f t="shared" ca="1" si="23"/>
        <v>1</v>
      </c>
      <c r="BK233" s="26">
        <f t="shared" ca="1" si="24"/>
        <v>4.571831675457311</v>
      </c>
      <c r="BL233" s="25">
        <f t="shared" si="25"/>
        <v>4.7750930697812795</v>
      </c>
      <c r="BM233" s="25">
        <f t="shared" ca="1" si="27"/>
        <v>3.3914193096775147</v>
      </c>
      <c r="BN233" s="24">
        <f t="shared" si="26"/>
        <v>3.2924510053411518</v>
      </c>
      <c r="BO233" s="23"/>
      <c r="BP233" s="2"/>
    </row>
    <row r="234" spans="1:68" x14ac:dyDescent="0.2">
      <c r="A234">
        <v>11.05</v>
      </c>
      <c r="B234">
        <v>2.1</v>
      </c>
      <c r="C234">
        <v>1.26207</v>
      </c>
      <c r="D234">
        <v>-0.26968999999999999</v>
      </c>
      <c r="E234">
        <v>0.13711999999999999</v>
      </c>
      <c r="F234">
        <v>1.71993</v>
      </c>
      <c r="G234">
        <v>1.75098</v>
      </c>
      <c r="H234" s="23"/>
      <c r="I234" s="17">
        <f t="shared" si="21"/>
        <v>36.253280839895012</v>
      </c>
      <c r="J234" s="16">
        <f t="shared" si="22"/>
        <v>-35.453280839895015</v>
      </c>
      <c r="K234" s="10">
        <v>95</v>
      </c>
      <c r="L234" s="16">
        <v>3544.1272965879339</v>
      </c>
      <c r="M234" s="16">
        <v>1292.1587926509214</v>
      </c>
      <c r="N234" s="16">
        <v>15.709755030621173</v>
      </c>
      <c r="O234" s="16">
        <v>4.2189265536723068</v>
      </c>
      <c r="P234" s="16">
        <v>4.7216327209017006</v>
      </c>
      <c r="Q234" s="16">
        <v>0.14089990398463759</v>
      </c>
      <c r="R234" s="16">
        <v>2.9841351988455727</v>
      </c>
      <c r="S234" s="16">
        <v>34.910150502041247</v>
      </c>
      <c r="T234" s="22" t="s">
        <v>33</v>
      </c>
      <c r="U234" s="10">
        <v>3</v>
      </c>
      <c r="V234" s="22" t="s">
        <v>33</v>
      </c>
      <c r="W234" s="10">
        <v>3</v>
      </c>
      <c r="X234" s="22" t="s">
        <v>33</v>
      </c>
      <c r="Y234" s="10">
        <v>3</v>
      </c>
      <c r="Z234" s="22" t="s">
        <v>124</v>
      </c>
      <c r="AA234" s="15">
        <v>2</v>
      </c>
      <c r="AB234" s="11">
        <v>84.231886258898513</v>
      </c>
      <c r="AC234" s="10">
        <v>14.212057622658094</v>
      </c>
      <c r="AD234" s="21">
        <v>1.5560561184433894</v>
      </c>
      <c r="AE234" s="12">
        <v>421.8926553672307</v>
      </c>
      <c r="AF234" s="10">
        <v>352.89433894196327</v>
      </c>
      <c r="AG234" s="10">
        <v>236.08163604508502</v>
      </c>
      <c r="AH234" s="10">
        <v>394.97956398349868</v>
      </c>
      <c r="AI234" s="10">
        <v>3.3510546049885908</v>
      </c>
      <c r="AJ234" s="10"/>
      <c r="AK234" s="10"/>
      <c r="AL234" s="10"/>
      <c r="AM234" s="10"/>
      <c r="AN234" s="10">
        <v>4.2189265536723068</v>
      </c>
      <c r="AO234" s="10">
        <v>1.7192843330383822</v>
      </c>
      <c r="AP234" s="10">
        <v>1</v>
      </c>
      <c r="AQ234" s="10">
        <v>111.47500000000001</v>
      </c>
      <c r="AR234" s="10"/>
      <c r="AS234" s="10"/>
      <c r="AT234" s="10">
        <v>1.207696517255535</v>
      </c>
      <c r="AU234" s="10">
        <v>1</v>
      </c>
      <c r="AV234" s="16"/>
      <c r="AW234" s="21">
        <v>52.934150841294489</v>
      </c>
      <c r="AX234" s="1" t="s">
        <v>120</v>
      </c>
      <c r="AY234" s="25">
        <v>35.453280839895001</v>
      </c>
      <c r="AZ234" s="19">
        <v>100</v>
      </c>
      <c r="BA234" s="19">
        <v>0</v>
      </c>
      <c r="BB234" s="19">
        <v>0</v>
      </c>
      <c r="BC234" s="19">
        <v>100</v>
      </c>
      <c r="BD234" s="19">
        <v>0</v>
      </c>
      <c r="BE234" s="19">
        <v>0</v>
      </c>
      <c r="BF234" s="26">
        <v>84.231886258898513</v>
      </c>
      <c r="BG234" s="26">
        <v>14.212057622658094</v>
      </c>
      <c r="BH234" s="26">
        <v>1.5560561184433894</v>
      </c>
      <c r="BI234" s="23"/>
      <c r="BJ234" s="27">
        <f t="shared" ca="1" si="23"/>
        <v>1</v>
      </c>
      <c r="BK234" s="26">
        <f t="shared" ca="1" si="24"/>
        <v>4.5653352968431395</v>
      </c>
      <c r="BL234" s="25">
        <f t="shared" si="25"/>
        <v>4.7769657368988838</v>
      </c>
      <c r="BM234" s="25">
        <f t="shared" ca="1" si="27"/>
        <v>3.392026329294676</v>
      </c>
      <c r="BN234" s="24">
        <f t="shared" si="26"/>
        <v>3.2911481684829051</v>
      </c>
      <c r="BO234" s="23"/>
      <c r="BP234" s="2"/>
    </row>
    <row r="235" spans="1:68" x14ac:dyDescent="0.2">
      <c r="A235">
        <v>11.1</v>
      </c>
      <c r="B235">
        <v>2.1</v>
      </c>
      <c r="C235">
        <v>1.2623899999999999</v>
      </c>
      <c r="D235">
        <v>-0.26930999999999999</v>
      </c>
      <c r="E235">
        <v>0.13722000000000001</v>
      </c>
      <c r="F235">
        <v>1.7203999999999999</v>
      </c>
      <c r="G235">
        <v>1.7502</v>
      </c>
      <c r="H235" s="23"/>
      <c r="I235" s="17">
        <f t="shared" si="21"/>
        <v>36.417322834645667</v>
      </c>
      <c r="J235" s="16">
        <f t="shared" si="22"/>
        <v>-35.61732283464567</v>
      </c>
      <c r="K235" s="10">
        <v>95</v>
      </c>
      <c r="L235" s="16">
        <v>3559.7112860892462</v>
      </c>
      <c r="M235" s="16">
        <v>1297.5065616797929</v>
      </c>
      <c r="N235" s="16">
        <v>15.780839895013123</v>
      </c>
      <c r="O235" s="16">
        <v>4.3063088512240615</v>
      </c>
      <c r="P235" s="16">
        <v>4.8094570356584407</v>
      </c>
      <c r="Q235" s="16">
        <v>0.14328060489678349</v>
      </c>
      <c r="R235" s="16">
        <v>2.9791430474265082</v>
      </c>
      <c r="S235" s="16">
        <v>34.940846141276317</v>
      </c>
      <c r="T235" s="22" t="s">
        <v>33</v>
      </c>
      <c r="U235" s="10">
        <v>3</v>
      </c>
      <c r="V235" s="22" t="s">
        <v>33</v>
      </c>
      <c r="W235" s="10">
        <v>3</v>
      </c>
      <c r="X235" s="22" t="s">
        <v>33</v>
      </c>
      <c r="Y235" s="10">
        <v>3</v>
      </c>
      <c r="Z235" s="22" t="s">
        <v>124</v>
      </c>
      <c r="AA235" s="15">
        <v>2</v>
      </c>
      <c r="AB235" s="11">
        <v>83.499905692316901</v>
      </c>
      <c r="AC235" s="10">
        <v>14.882448089744841</v>
      </c>
      <c r="AD235" s="21">
        <v>1.6176462179382591</v>
      </c>
      <c r="AE235" s="12">
        <v>430.63088512240608</v>
      </c>
      <c r="AF235" s="10">
        <v>362.30990600150255</v>
      </c>
      <c r="AG235" s="10">
        <v>240.47285178292205</v>
      </c>
      <c r="AH235" s="10">
        <v>394.14869992312856</v>
      </c>
      <c r="AI235" s="10">
        <v>3.3566699687812451</v>
      </c>
      <c r="AJ235" s="10"/>
      <c r="AK235" s="10"/>
      <c r="AL235" s="10"/>
      <c r="AM235" s="10"/>
      <c r="AN235" s="10">
        <v>4.3063088512240615</v>
      </c>
      <c r="AO235" s="10">
        <v>1.7408152509093349</v>
      </c>
      <c r="AP235" s="10">
        <v>1</v>
      </c>
      <c r="AQ235" s="10">
        <v>111.47500000000001</v>
      </c>
      <c r="AR235" s="10"/>
      <c r="AS235" s="10"/>
      <c r="AT235" s="10">
        <v>1.2361373805135336</v>
      </c>
      <c r="AU235" s="10">
        <v>1</v>
      </c>
      <c r="AV235" s="16"/>
      <c r="AW235" s="21">
        <v>54.346485900225382</v>
      </c>
      <c r="AX235" s="1" t="s">
        <v>120</v>
      </c>
      <c r="AY235" s="25">
        <v>35.617322834645698</v>
      </c>
      <c r="AZ235" s="19">
        <v>100</v>
      </c>
      <c r="BA235" s="19">
        <v>0</v>
      </c>
      <c r="BB235" s="19">
        <v>0</v>
      </c>
      <c r="BC235" s="19">
        <v>100</v>
      </c>
      <c r="BD235" s="19">
        <v>0</v>
      </c>
      <c r="BE235" s="19">
        <v>0</v>
      </c>
      <c r="BF235" s="26">
        <v>83.499905692316901</v>
      </c>
      <c r="BG235" s="26">
        <v>14.882448089744841</v>
      </c>
      <c r="BH235" s="26">
        <v>1.6176462179382591</v>
      </c>
      <c r="BI235" s="23"/>
      <c r="BJ235" s="27">
        <f t="shared" ca="1" si="23"/>
        <v>1</v>
      </c>
      <c r="BK235" s="26">
        <f t="shared" ca="1" si="24"/>
        <v>4.6698821911029107</v>
      </c>
      <c r="BL235" s="25">
        <f t="shared" si="25"/>
        <v>4.7293549985190229</v>
      </c>
      <c r="BM235" s="25">
        <f t="shared" ca="1" si="27"/>
        <v>3.3814437152723675</v>
      </c>
      <c r="BN235" s="24">
        <f t="shared" si="26"/>
        <v>3.2839145837982828</v>
      </c>
      <c r="BO235" s="23"/>
      <c r="BP235" s="2"/>
    </row>
    <row r="236" spans="1:68" x14ac:dyDescent="0.2">
      <c r="A236">
        <v>11.15</v>
      </c>
      <c r="B236">
        <v>2.1</v>
      </c>
      <c r="C236">
        <v>1.2624599999999999</v>
      </c>
      <c r="D236">
        <v>-0.26910000000000001</v>
      </c>
      <c r="E236">
        <v>0.13650000000000001</v>
      </c>
      <c r="F236">
        <v>1.72078</v>
      </c>
      <c r="G236">
        <v>1.74935</v>
      </c>
      <c r="H236" s="23"/>
      <c r="I236" s="17">
        <f t="shared" si="21"/>
        <v>36.581364829396328</v>
      </c>
      <c r="J236" s="16">
        <f t="shared" si="22"/>
        <v>-35.781364829396331</v>
      </c>
      <c r="K236" s="10">
        <v>95</v>
      </c>
      <c r="L236" s="16">
        <v>3575.295275590559</v>
      </c>
      <c r="M236" s="16">
        <v>1302.8543307086645</v>
      </c>
      <c r="N236" s="16">
        <v>15.851924759405076</v>
      </c>
      <c r="O236" s="16">
        <v>4.3254237288135196</v>
      </c>
      <c r="P236" s="16">
        <v>4.825389389372007</v>
      </c>
      <c r="Q236" s="16">
        <v>0.14459625540086404</v>
      </c>
      <c r="R236" s="16">
        <v>2.9965717527240288</v>
      </c>
      <c r="S236" s="16">
        <v>34.719837538783842</v>
      </c>
      <c r="T236" s="22" t="s">
        <v>33</v>
      </c>
      <c r="U236" s="10">
        <v>3</v>
      </c>
      <c r="V236" s="22" t="s">
        <v>33</v>
      </c>
      <c r="W236" s="10">
        <v>3</v>
      </c>
      <c r="X236" s="22" t="s">
        <v>33</v>
      </c>
      <c r="Y236" s="10">
        <v>3</v>
      </c>
      <c r="Z236" s="22" t="s">
        <v>124</v>
      </c>
      <c r="AA236" s="15">
        <v>2</v>
      </c>
      <c r="AB236" s="11">
        <v>83.730670245148488</v>
      </c>
      <c r="AC236" s="10">
        <v>14.670848352164384</v>
      </c>
      <c r="AD236" s="21">
        <v>1.5984814026871332</v>
      </c>
      <c r="AE236" s="12">
        <v>432.54237288135192</v>
      </c>
      <c r="AF236" s="10">
        <v>363.26759529125661</v>
      </c>
      <c r="AG236" s="10">
        <v>241.26946946860036</v>
      </c>
      <c r="AH236" s="10">
        <v>388.13992003293464</v>
      </c>
      <c r="AI236" s="10">
        <v>3.3371468548715764</v>
      </c>
      <c r="AJ236" s="10"/>
      <c r="AK236" s="10"/>
      <c r="AL236" s="10"/>
      <c r="AM236" s="10"/>
      <c r="AN236" s="10">
        <v>4.3254237288135196</v>
      </c>
      <c r="AO236" s="10">
        <v>1.7487726076551184</v>
      </c>
      <c r="AP236" s="10">
        <v>1</v>
      </c>
      <c r="AQ236" s="10">
        <v>111.47500000000001</v>
      </c>
      <c r="AR236" s="10"/>
      <c r="AS236" s="10"/>
      <c r="AT236" s="10">
        <v>1.2341842959346794</v>
      </c>
      <c r="AU236" s="10">
        <v>1</v>
      </c>
      <c r="AV236" s="16"/>
      <c r="AW236" s="21">
        <v>54.490139293688493</v>
      </c>
      <c r="AX236" s="1" t="s">
        <v>120</v>
      </c>
      <c r="AY236" s="25">
        <v>35.781364829396303</v>
      </c>
      <c r="AZ236" s="19">
        <v>100</v>
      </c>
      <c r="BA236" s="19">
        <v>0</v>
      </c>
      <c r="BB236" s="19">
        <v>0</v>
      </c>
      <c r="BC236" s="19">
        <v>100</v>
      </c>
      <c r="BD236" s="19">
        <v>0</v>
      </c>
      <c r="BE236" s="19">
        <v>0</v>
      </c>
      <c r="BF236" s="26">
        <v>83.730670245148488</v>
      </c>
      <c r="BG236" s="26">
        <v>14.670848352164384</v>
      </c>
      <c r="BH236" s="26">
        <v>1.5984814026871332</v>
      </c>
      <c r="BI236" s="23"/>
      <c r="BJ236" s="27">
        <f t="shared" ca="1" si="23"/>
        <v>1</v>
      </c>
      <c r="BK236" s="26">
        <f t="shared" ca="1" si="24"/>
        <v>4.6632101225382607</v>
      </c>
      <c r="BL236" s="25">
        <f t="shared" si="25"/>
        <v>4.7599917052136487</v>
      </c>
      <c r="BM236" s="25">
        <f t="shared" ca="1" si="27"/>
        <v>3.3835299744192184</v>
      </c>
      <c r="BN236" s="24">
        <f t="shared" si="26"/>
        <v>3.2839923152459516</v>
      </c>
      <c r="BO236" s="23"/>
      <c r="BP236" s="2"/>
    </row>
    <row r="237" spans="1:68" x14ac:dyDescent="0.2">
      <c r="A237">
        <v>11.2</v>
      </c>
      <c r="B237">
        <v>2.1</v>
      </c>
      <c r="C237">
        <v>1.26244</v>
      </c>
      <c r="D237">
        <v>-0.26933000000000001</v>
      </c>
      <c r="E237">
        <v>0.13650000000000001</v>
      </c>
      <c r="F237">
        <v>1.7192799999999999</v>
      </c>
      <c r="G237">
        <v>1.7490000000000001</v>
      </c>
      <c r="H237" s="23"/>
      <c r="I237" s="17">
        <f t="shared" si="21"/>
        <v>36.745406824146976</v>
      </c>
      <c r="J237" s="16">
        <f t="shared" si="22"/>
        <v>-35.945406824146978</v>
      </c>
      <c r="K237" s="10">
        <v>95</v>
      </c>
      <c r="L237" s="16">
        <v>3590.8792650918704</v>
      </c>
      <c r="M237" s="16">
        <v>1308.2020997375357</v>
      </c>
      <c r="N237" s="16">
        <v>15.923009623797023</v>
      </c>
      <c r="O237" s="16">
        <v>4.3199623352165579</v>
      </c>
      <c r="P237" s="16">
        <v>4.8199279957750454</v>
      </c>
      <c r="Q237" s="16">
        <v>0.14315530484877567</v>
      </c>
      <c r="R237" s="16">
        <v>2.970071440367156</v>
      </c>
      <c r="S237" s="16">
        <v>34.719837538783842</v>
      </c>
      <c r="T237" s="22" t="s">
        <v>33</v>
      </c>
      <c r="U237" s="10">
        <v>3</v>
      </c>
      <c r="V237" s="22" t="s">
        <v>33</v>
      </c>
      <c r="W237" s="10">
        <v>3</v>
      </c>
      <c r="X237" s="22" t="s">
        <v>33</v>
      </c>
      <c r="Y237" s="10">
        <v>3</v>
      </c>
      <c r="Z237" s="22" t="s">
        <v>124</v>
      </c>
      <c r="AA237" s="15">
        <v>2</v>
      </c>
      <c r="AB237" s="11">
        <v>83.143640767468099</v>
      </c>
      <c r="AC237" s="10">
        <v>15.209570363270444</v>
      </c>
      <c r="AD237" s="21">
        <v>1.6467888692614634</v>
      </c>
      <c r="AE237" s="12">
        <v>431.99623352165582</v>
      </c>
      <c r="AF237" s="10">
        <v>361.7083731327134</v>
      </c>
      <c r="AG237" s="10">
        <v>240.99639978875226</v>
      </c>
      <c r="AH237" s="10">
        <v>386.67760282258598</v>
      </c>
      <c r="AI237" s="10">
        <v>3.3669223790670215</v>
      </c>
      <c r="AJ237" s="10"/>
      <c r="AK237" s="10"/>
      <c r="AL237" s="10"/>
      <c r="AM237" s="10"/>
      <c r="AN237" s="10">
        <v>4.3199623352165579</v>
      </c>
      <c r="AO237" s="10">
        <v>1.7481645136021144</v>
      </c>
      <c r="AP237" s="10">
        <v>1</v>
      </c>
      <c r="AQ237" s="10">
        <v>111.47500000000001</v>
      </c>
      <c r="AR237" s="10"/>
      <c r="AS237" s="10"/>
      <c r="AT237" s="10">
        <v>1.2233080196447055</v>
      </c>
      <c r="AU237" s="10">
        <v>1</v>
      </c>
      <c r="AV237" s="16"/>
      <c r="AW237" s="21">
        <v>54.256255969907009</v>
      </c>
      <c r="AX237" s="1" t="s">
        <v>120</v>
      </c>
      <c r="AY237" s="25">
        <v>35.945406824147</v>
      </c>
      <c r="AZ237" s="19">
        <v>100</v>
      </c>
      <c r="BA237" s="19">
        <v>0</v>
      </c>
      <c r="BB237" s="19">
        <v>0</v>
      </c>
      <c r="BC237" s="19">
        <v>100</v>
      </c>
      <c r="BD237" s="19">
        <v>0</v>
      </c>
      <c r="BE237" s="19">
        <v>0</v>
      </c>
      <c r="BF237" s="26">
        <v>83.143640767468099</v>
      </c>
      <c r="BG237" s="26">
        <v>15.209570363270444</v>
      </c>
      <c r="BH237" s="26">
        <v>1.6467888692614634</v>
      </c>
      <c r="BI237" s="23"/>
      <c r="BJ237" s="27">
        <f t="shared" ca="1" si="23"/>
        <v>1</v>
      </c>
      <c r="BK237" s="26">
        <f t="shared" ca="1" si="24"/>
        <v>4.6238855049015939</v>
      </c>
      <c r="BL237" s="25">
        <f t="shared" si="25"/>
        <v>4.733207328195344</v>
      </c>
      <c r="BM237" s="25">
        <f t="shared" ca="1" si="27"/>
        <v>3.3852030668902922</v>
      </c>
      <c r="BN237" s="24">
        <f t="shared" si="26"/>
        <v>3.2824222708648358</v>
      </c>
      <c r="BO237" s="23"/>
      <c r="BP237" s="2"/>
    </row>
    <row r="238" spans="1:68" x14ac:dyDescent="0.2">
      <c r="A238">
        <v>11.25</v>
      </c>
      <c r="B238">
        <v>2.1</v>
      </c>
      <c r="C238">
        <v>1.26223</v>
      </c>
      <c r="D238">
        <v>-0.26967999999999998</v>
      </c>
      <c r="E238">
        <v>0.13729</v>
      </c>
      <c r="F238">
        <v>1.7261500000000001</v>
      </c>
      <c r="G238">
        <v>1.75525</v>
      </c>
      <c r="H238" s="23"/>
      <c r="I238" s="17">
        <f t="shared" si="21"/>
        <v>36.909448818897637</v>
      </c>
      <c r="J238" s="16">
        <f t="shared" si="22"/>
        <v>-36.10944881889764</v>
      </c>
      <c r="K238" s="10">
        <v>95</v>
      </c>
      <c r="L238" s="16">
        <v>3606.4632545931831</v>
      </c>
      <c r="M238" s="16">
        <v>1313.5498687664074</v>
      </c>
      <c r="N238" s="16">
        <v>15.994094488188974</v>
      </c>
      <c r="O238" s="16">
        <v>4.2626177024481837</v>
      </c>
      <c r="P238" s="16">
        <v>4.7660752989260518</v>
      </c>
      <c r="Q238" s="16">
        <v>0.14096255400864149</v>
      </c>
      <c r="R238" s="16">
        <v>2.9576233099045841</v>
      </c>
      <c r="S238" s="16">
        <v>34.962333088740863</v>
      </c>
      <c r="T238" s="22" t="s">
        <v>33</v>
      </c>
      <c r="U238" s="10">
        <v>3</v>
      </c>
      <c r="V238" s="22" t="s">
        <v>33</v>
      </c>
      <c r="W238" s="10">
        <v>3</v>
      </c>
      <c r="X238" s="22" t="s">
        <v>33</v>
      </c>
      <c r="Y238" s="10">
        <v>3</v>
      </c>
      <c r="Z238" s="22" t="s">
        <v>124</v>
      </c>
      <c r="AA238" s="15">
        <v>2</v>
      </c>
      <c r="AB238" s="11">
        <v>83.305202497635719</v>
      </c>
      <c r="AC238" s="10">
        <v>15.061158212141862</v>
      </c>
      <c r="AD238" s="21">
        <v>1.6336392902224137</v>
      </c>
      <c r="AE238" s="12">
        <v>426.26177024481842</v>
      </c>
      <c r="AF238" s="10">
        <v>354.45605647393108</v>
      </c>
      <c r="AG238" s="10">
        <v>238.30376494630258</v>
      </c>
      <c r="AH238" s="10">
        <v>390.20376549706742</v>
      </c>
      <c r="AI238" s="10">
        <v>3.3810931792807009</v>
      </c>
      <c r="AJ238" s="10"/>
      <c r="AK238" s="10"/>
      <c r="AL238" s="10"/>
      <c r="AM238" s="10"/>
      <c r="AN238" s="10">
        <v>4.2626177024481837</v>
      </c>
      <c r="AO238" s="10">
        <v>1.7383758137098357</v>
      </c>
      <c r="AP238" s="10">
        <v>1</v>
      </c>
      <c r="AQ238" s="10">
        <v>111.47500000000001</v>
      </c>
      <c r="AR238" s="10"/>
      <c r="AS238" s="10"/>
      <c r="AT238" s="10">
        <v>1.1924080608872798</v>
      </c>
      <c r="AU238" s="10">
        <v>1</v>
      </c>
      <c r="AV238" s="16"/>
      <c r="AW238" s="21">
        <v>53.168408471089663</v>
      </c>
      <c r="AX238" s="1" t="s">
        <v>120</v>
      </c>
      <c r="AY238" s="25">
        <v>36.109448818897597</v>
      </c>
      <c r="AZ238" s="19">
        <v>100</v>
      </c>
      <c r="BA238" s="19">
        <v>0</v>
      </c>
      <c r="BB238" s="19">
        <v>0</v>
      </c>
      <c r="BC238" s="19">
        <v>100</v>
      </c>
      <c r="BD238" s="19">
        <v>0</v>
      </c>
      <c r="BE238" s="19">
        <v>0</v>
      </c>
      <c r="BF238" s="26">
        <v>83.305202497635719</v>
      </c>
      <c r="BG238" s="26">
        <v>15.061158212141862</v>
      </c>
      <c r="BH238" s="26">
        <v>1.6336392902224137</v>
      </c>
      <c r="BI238" s="23"/>
      <c r="BJ238" s="27">
        <f t="shared" ca="1" si="23"/>
        <v>1</v>
      </c>
      <c r="BK238" s="26">
        <f t="shared" ca="1" si="24"/>
        <v>4.5112008947356559</v>
      </c>
      <c r="BL238" s="25">
        <f t="shared" si="25"/>
        <v>4.7576777458230541</v>
      </c>
      <c r="BM238" s="25">
        <f t="shared" ca="1" si="27"/>
        <v>3.3953377546058299</v>
      </c>
      <c r="BN238" s="24">
        <f t="shared" si="26"/>
        <v>3.2856648513592961</v>
      </c>
      <c r="BO238" s="23"/>
      <c r="BP238" s="2"/>
    </row>
    <row r="239" spans="1:68" x14ac:dyDescent="0.2">
      <c r="A239">
        <v>11.3</v>
      </c>
      <c r="B239">
        <v>2.1</v>
      </c>
      <c r="C239">
        <v>1.2623500000000001</v>
      </c>
      <c r="D239">
        <v>-0.26988000000000001</v>
      </c>
      <c r="E239">
        <v>0.13877</v>
      </c>
      <c r="F239">
        <v>1.72035</v>
      </c>
      <c r="G239">
        <v>1.7515000000000001</v>
      </c>
      <c r="H239" s="23"/>
      <c r="I239" s="17">
        <f t="shared" si="21"/>
        <v>37.073490813648291</v>
      </c>
      <c r="J239" s="16">
        <f t="shared" si="22"/>
        <v>-36.273490813648294</v>
      </c>
      <c r="K239" s="10">
        <v>95</v>
      </c>
      <c r="L239" s="16">
        <v>3622.0472440944955</v>
      </c>
      <c r="M239" s="16">
        <v>1318.8976377952788</v>
      </c>
      <c r="N239" s="16">
        <v>16.065179352580927</v>
      </c>
      <c r="O239" s="16">
        <v>4.2953860640301382</v>
      </c>
      <c r="P239" s="16">
        <v>4.8053855151417837</v>
      </c>
      <c r="Q239" s="16">
        <v>0.13970955352856446</v>
      </c>
      <c r="R239" s="16">
        <v>2.9073536990599247</v>
      </c>
      <c r="S239" s="16">
        <v>35.416628549419855</v>
      </c>
      <c r="T239" s="22" t="s">
        <v>33</v>
      </c>
      <c r="U239" s="10">
        <v>3</v>
      </c>
      <c r="V239" s="22" t="s">
        <v>33</v>
      </c>
      <c r="W239" s="10">
        <v>3</v>
      </c>
      <c r="X239" s="22" t="s">
        <v>33</v>
      </c>
      <c r="Y239" s="10">
        <v>3</v>
      </c>
      <c r="Z239" s="22" t="s">
        <v>124</v>
      </c>
      <c r="AA239" s="15">
        <v>2</v>
      </c>
      <c r="AB239" s="11">
        <v>81.979467999834668</v>
      </c>
      <c r="AC239" s="10">
        <v>16.282120618043834</v>
      </c>
      <c r="AD239" s="21">
        <v>1.7384113821214928</v>
      </c>
      <c r="AE239" s="12">
        <v>429.53860640301383</v>
      </c>
      <c r="AF239" s="10">
        <v>358.16408252864591</v>
      </c>
      <c r="AG239" s="10">
        <v>240.26927575708919</v>
      </c>
      <c r="AH239" s="10">
        <v>398.08695490640082</v>
      </c>
      <c r="AI239" s="10">
        <v>3.4395539845163801</v>
      </c>
      <c r="AJ239" s="10"/>
      <c r="AK239" s="10"/>
      <c r="AL239" s="10"/>
      <c r="AM239" s="10"/>
      <c r="AN239" s="10">
        <v>4.2953860640301382</v>
      </c>
      <c r="AO239" s="10">
        <v>1.745249433948409</v>
      </c>
      <c r="AP239" s="10">
        <v>1</v>
      </c>
      <c r="AQ239" s="10">
        <v>111.47500000000001</v>
      </c>
      <c r="AR239" s="10"/>
      <c r="AS239" s="10"/>
      <c r="AT239" s="10">
        <v>1.2003371347710663</v>
      </c>
      <c r="AU239" s="10">
        <v>1</v>
      </c>
      <c r="AV239" s="16"/>
      <c r="AW239" s="21">
        <v>53.724612379296886</v>
      </c>
      <c r="AX239" s="1" t="s">
        <v>120</v>
      </c>
      <c r="AY239" s="25">
        <v>36.273490813648301</v>
      </c>
      <c r="AZ239" s="19">
        <v>100</v>
      </c>
      <c r="BA239" s="19">
        <v>0</v>
      </c>
      <c r="BB239" s="19">
        <v>0</v>
      </c>
      <c r="BC239" s="19">
        <v>100</v>
      </c>
      <c r="BD239" s="19">
        <v>0</v>
      </c>
      <c r="BE239" s="19">
        <v>0</v>
      </c>
      <c r="BF239" s="26">
        <v>81.979467999834668</v>
      </c>
      <c r="BG239" s="26">
        <v>16.282120618043834</v>
      </c>
      <c r="BH239" s="26">
        <v>1.7384113821214928</v>
      </c>
      <c r="BI239" s="23"/>
      <c r="BJ239" s="27">
        <f t="shared" ca="1" si="23"/>
        <v>1</v>
      </c>
      <c r="BK239" s="26">
        <f t="shared" ca="1" si="24"/>
        <v>4.5407040050508067</v>
      </c>
      <c r="BL239" s="25">
        <f t="shared" si="25"/>
        <v>4.6657537905073001</v>
      </c>
      <c r="BM239" s="25">
        <f t="shared" ca="1" si="27"/>
        <v>3.3882593713055136</v>
      </c>
      <c r="BN239" s="24">
        <f t="shared" si="26"/>
        <v>3.278777845395485</v>
      </c>
      <c r="BO239" s="23"/>
      <c r="BP239" s="2"/>
    </row>
    <row r="240" spans="1:68" x14ac:dyDescent="0.2">
      <c r="A240">
        <v>11.35</v>
      </c>
      <c r="B240">
        <v>2.2000000000000002</v>
      </c>
      <c r="C240">
        <v>1.26244</v>
      </c>
      <c r="D240">
        <v>-0.26973000000000003</v>
      </c>
      <c r="E240">
        <v>0.14004</v>
      </c>
      <c r="F240">
        <v>1.7210799999999999</v>
      </c>
      <c r="G240">
        <v>1.7516799999999999</v>
      </c>
      <c r="H240" s="23"/>
      <c r="I240" s="17">
        <f t="shared" si="21"/>
        <v>37.237532808398946</v>
      </c>
      <c r="J240" s="16">
        <f t="shared" si="22"/>
        <v>-36.437532808398949</v>
      </c>
      <c r="K240" s="10">
        <v>95</v>
      </c>
      <c r="L240" s="16">
        <v>3637.6312335958078</v>
      </c>
      <c r="M240" s="16">
        <v>1324.2454068241502</v>
      </c>
      <c r="N240" s="16">
        <v>16.136264216972876</v>
      </c>
      <c r="O240" s="16">
        <v>4.3199623352165579</v>
      </c>
      <c r="P240" s="16">
        <v>4.8355754048315127</v>
      </c>
      <c r="Q240" s="16">
        <v>0.14064930388862196</v>
      </c>
      <c r="R240" s="16">
        <v>2.9086363485944364</v>
      </c>
      <c r="S240" s="16">
        <v>35.806463167705196</v>
      </c>
      <c r="T240" s="22" t="s">
        <v>33</v>
      </c>
      <c r="U240" s="10">
        <v>3</v>
      </c>
      <c r="V240" s="22" t="s">
        <v>33</v>
      </c>
      <c r="W240" s="10">
        <v>3</v>
      </c>
      <c r="X240" s="22" t="s">
        <v>33</v>
      </c>
      <c r="Y240" s="10">
        <v>3</v>
      </c>
      <c r="Z240" s="22" t="s">
        <v>124</v>
      </c>
      <c r="AA240" s="15">
        <v>2</v>
      </c>
      <c r="AB240" s="11">
        <v>81.916390768302108</v>
      </c>
      <c r="AC240" s="10">
        <v>16.34038484046296</v>
      </c>
      <c r="AD240" s="21">
        <v>1.743224391234927</v>
      </c>
      <c r="AE240" s="12">
        <v>431.99623352165582</v>
      </c>
      <c r="AF240" s="10">
        <v>360.79912899206624</v>
      </c>
      <c r="AG240" s="10">
        <v>241.77877024157564</v>
      </c>
      <c r="AH240" s="10">
        <v>404.6440927007792</v>
      </c>
      <c r="AI240" s="10">
        <v>3.4380372110911628</v>
      </c>
      <c r="AJ240" s="10"/>
      <c r="AK240" s="10"/>
      <c r="AL240" s="10"/>
      <c r="AM240" s="10"/>
      <c r="AN240" s="10">
        <v>4.3199623352165579</v>
      </c>
      <c r="AO240" s="10">
        <v>1.7548181534766216</v>
      </c>
      <c r="AP240" s="10">
        <v>1</v>
      </c>
      <c r="AQ240" s="10">
        <v>111.47500000000001</v>
      </c>
      <c r="AR240" s="10"/>
      <c r="AS240" s="10"/>
      <c r="AT240" s="10">
        <v>1.2044428702503214</v>
      </c>
      <c r="AU240" s="10">
        <v>1</v>
      </c>
      <c r="AV240" s="16"/>
      <c r="AW240" s="21">
        <v>54.119869348809935</v>
      </c>
      <c r="AX240" s="1" t="s">
        <v>120</v>
      </c>
      <c r="AY240" s="25">
        <v>36.437532808398899</v>
      </c>
      <c r="AZ240" s="19">
        <v>100</v>
      </c>
      <c r="BA240" s="19">
        <v>0</v>
      </c>
      <c r="BB240" s="19">
        <v>0</v>
      </c>
      <c r="BC240" s="19">
        <v>100</v>
      </c>
      <c r="BD240" s="19">
        <v>0</v>
      </c>
      <c r="BE240" s="19">
        <v>0</v>
      </c>
      <c r="BF240" s="26">
        <v>81.916390768302108</v>
      </c>
      <c r="BG240" s="26">
        <v>16.34038484046296</v>
      </c>
      <c r="BH240" s="26">
        <v>1.743224391234927</v>
      </c>
      <c r="BI240" s="23"/>
      <c r="BJ240" s="27">
        <f t="shared" ca="1" si="23"/>
        <v>1</v>
      </c>
      <c r="BK240" s="26">
        <f t="shared" ca="1" si="24"/>
        <v>4.5561944523085085</v>
      </c>
      <c r="BL240" s="25">
        <f t="shared" si="25"/>
        <v>4.6622639444654066</v>
      </c>
      <c r="BM240" s="25">
        <f t="shared" ca="1" si="27"/>
        <v>3.3868503643078047</v>
      </c>
      <c r="BN240" s="24">
        <f t="shared" si="26"/>
        <v>3.2765425567776267</v>
      </c>
      <c r="BO240" s="23"/>
      <c r="BP240" s="2"/>
    </row>
    <row r="241" spans="1:68" x14ac:dyDescent="0.2">
      <c r="A241">
        <v>11.4</v>
      </c>
      <c r="B241">
        <v>2.1</v>
      </c>
      <c r="C241">
        <v>1.26267</v>
      </c>
      <c r="D241">
        <v>-0.26960000000000001</v>
      </c>
      <c r="E241">
        <v>0.14007</v>
      </c>
      <c r="F241">
        <v>1.71953</v>
      </c>
      <c r="G241">
        <v>1.7492000000000001</v>
      </c>
      <c r="H241" s="23"/>
      <c r="I241" s="17">
        <f t="shared" si="21"/>
        <v>37.401574803149607</v>
      </c>
      <c r="J241" s="16">
        <f t="shared" si="22"/>
        <v>-36.60157480314961</v>
      </c>
      <c r="K241" s="10">
        <v>95</v>
      </c>
      <c r="L241" s="16">
        <v>3653.2152230971205</v>
      </c>
      <c r="M241" s="16">
        <v>1329.5931758530219</v>
      </c>
      <c r="N241" s="16">
        <v>16.207349081364828</v>
      </c>
      <c r="O241" s="16">
        <v>4.3827683615818938</v>
      </c>
      <c r="P241" s="16">
        <v>4.8985140363583444</v>
      </c>
      <c r="Q241" s="16">
        <v>0.14146375420067203</v>
      </c>
      <c r="R241" s="16">
        <v>2.887891167621091</v>
      </c>
      <c r="S241" s="16">
        <v>35.815671859475714</v>
      </c>
      <c r="T241" s="22" t="s">
        <v>33</v>
      </c>
      <c r="U241" s="10">
        <v>3</v>
      </c>
      <c r="V241" s="22" t="s">
        <v>33</v>
      </c>
      <c r="W241" s="10">
        <v>3</v>
      </c>
      <c r="X241" s="22" t="s">
        <v>33</v>
      </c>
      <c r="Y241" s="10">
        <v>3</v>
      </c>
      <c r="Z241" s="22" t="s">
        <v>124</v>
      </c>
      <c r="AA241" s="15">
        <v>2</v>
      </c>
      <c r="AB241" s="11">
        <v>80.986746745403508</v>
      </c>
      <c r="AC241" s="10">
        <v>17.200787099224343</v>
      </c>
      <c r="AD241" s="21">
        <v>1.8124661553721555</v>
      </c>
      <c r="AE241" s="12">
        <v>438.27683615818944</v>
      </c>
      <c r="AF241" s="10">
        <v>367.28696861279269</v>
      </c>
      <c r="AG241" s="10">
        <v>244.92570181791723</v>
      </c>
      <c r="AH241" s="10">
        <v>403.37121143542396</v>
      </c>
      <c r="AI241" s="10">
        <v>3.4627343689816157</v>
      </c>
      <c r="AJ241" s="10"/>
      <c r="AK241" s="10"/>
      <c r="AL241" s="10"/>
      <c r="AM241" s="10"/>
      <c r="AN241" s="10">
        <v>4.3827683615818938</v>
      </c>
      <c r="AO241" s="10">
        <v>1.7694205001881111</v>
      </c>
      <c r="AP241" s="10">
        <v>1</v>
      </c>
      <c r="AQ241" s="10">
        <v>111.47500000000001</v>
      </c>
      <c r="AR241" s="10"/>
      <c r="AS241" s="10"/>
      <c r="AT241" s="10">
        <v>1.221971681516222</v>
      </c>
      <c r="AU241" s="10">
        <v>1</v>
      </c>
      <c r="AV241" s="16"/>
      <c r="AW241" s="21">
        <v>55.093045291918905</v>
      </c>
      <c r="AX241" s="1" t="s">
        <v>120</v>
      </c>
      <c r="AY241" s="25">
        <v>36.601574803149603</v>
      </c>
      <c r="AZ241" s="19">
        <v>100</v>
      </c>
      <c r="BA241" s="19">
        <v>0</v>
      </c>
      <c r="BB241" s="19">
        <v>0</v>
      </c>
      <c r="BC241" s="19">
        <v>100</v>
      </c>
      <c r="BD241" s="19">
        <v>0</v>
      </c>
      <c r="BE241" s="19">
        <v>0</v>
      </c>
      <c r="BF241" s="26">
        <v>80.986746745403508</v>
      </c>
      <c r="BG241" s="26">
        <v>17.200787099224343</v>
      </c>
      <c r="BH241" s="26">
        <v>1.8124661553721555</v>
      </c>
      <c r="BI241" s="23"/>
      <c r="BJ241" s="27">
        <f t="shared" ca="1" si="23"/>
        <v>1</v>
      </c>
      <c r="BK241" s="26">
        <f t="shared" ca="1" si="24"/>
        <v>4.6208215875340262</v>
      </c>
      <c r="BL241" s="25">
        <f t="shared" si="25"/>
        <v>4.6050801892323792</v>
      </c>
      <c r="BM241" s="25">
        <f t="shared" ca="1" si="27"/>
        <v>3.3787842050760837</v>
      </c>
      <c r="BN241" s="24">
        <f t="shared" si="26"/>
        <v>3.2701271873689932</v>
      </c>
      <c r="BO241" s="23"/>
      <c r="BP241" s="2"/>
    </row>
    <row r="242" spans="1:68" x14ac:dyDescent="0.2">
      <c r="A242">
        <v>11.45</v>
      </c>
      <c r="B242">
        <v>2.1</v>
      </c>
      <c r="C242">
        <v>1.26268</v>
      </c>
      <c r="D242">
        <v>-0.26985999999999999</v>
      </c>
      <c r="E242">
        <v>0.13918</v>
      </c>
      <c r="F242">
        <v>1.7203999999999999</v>
      </c>
      <c r="G242">
        <v>1.75105</v>
      </c>
      <c r="H242" s="23"/>
      <c r="I242" s="17">
        <f t="shared" si="21"/>
        <v>37.565616797900262</v>
      </c>
      <c r="J242" s="16">
        <f t="shared" si="22"/>
        <v>-36.765616797900265</v>
      </c>
      <c r="K242" s="10">
        <v>95</v>
      </c>
      <c r="L242" s="16">
        <v>3668.7992125984329</v>
      </c>
      <c r="M242" s="16">
        <v>1334.9409448818933</v>
      </c>
      <c r="N242" s="16">
        <v>16.278433945756781</v>
      </c>
      <c r="O242" s="16">
        <v>4.3854990583804039</v>
      </c>
      <c r="P242" s="16">
        <v>4.8973107800324875</v>
      </c>
      <c r="Q242" s="16">
        <v>0.13983485357657227</v>
      </c>
      <c r="R242" s="16">
        <v>2.8553395905914845</v>
      </c>
      <c r="S242" s="16">
        <v>35.542480670283624</v>
      </c>
      <c r="T242" s="22" t="s">
        <v>33</v>
      </c>
      <c r="U242" s="10">
        <v>3</v>
      </c>
      <c r="V242" s="22" t="s">
        <v>33</v>
      </c>
      <c r="W242" s="10">
        <v>3</v>
      </c>
      <c r="X242" s="22" t="s">
        <v>33</v>
      </c>
      <c r="Y242" s="10">
        <v>3</v>
      </c>
      <c r="Z242" s="22" t="s">
        <v>124</v>
      </c>
      <c r="AA242" s="15">
        <v>2</v>
      </c>
      <c r="AB242" s="11">
        <v>80.14112984302605</v>
      </c>
      <c r="AC242" s="10">
        <v>17.986014708232105</v>
      </c>
      <c r="AD242" s="21">
        <v>1.8728554487418412</v>
      </c>
      <c r="AE242" s="12">
        <v>438.54990583804039</v>
      </c>
      <c r="AF242" s="10">
        <v>366.22870378026187</v>
      </c>
      <c r="AG242" s="10">
        <v>244.86553900162437</v>
      </c>
      <c r="AH242" s="10">
        <v>396.28896119026649</v>
      </c>
      <c r="AI242" s="10">
        <v>3.5022103966024218</v>
      </c>
      <c r="AJ242" s="10"/>
      <c r="AK242" s="10"/>
      <c r="AL242" s="10"/>
      <c r="AM242" s="10"/>
      <c r="AN242" s="10">
        <v>4.3854990583804039</v>
      </c>
      <c r="AO242" s="10">
        <v>1.769064389269992</v>
      </c>
      <c r="AP242" s="10">
        <v>1</v>
      </c>
      <c r="AQ242" s="10">
        <v>111.47500000000001</v>
      </c>
      <c r="AR242" s="10"/>
      <c r="AS242" s="10"/>
      <c r="AT242" s="10">
        <v>1.2131115330493165</v>
      </c>
      <c r="AU242" s="10">
        <v>1</v>
      </c>
      <c r="AV242" s="16"/>
      <c r="AW242" s="21">
        <v>54.934305567039281</v>
      </c>
      <c r="AX242" s="1" t="s">
        <v>120</v>
      </c>
      <c r="AY242" s="25">
        <v>36.7656167979003</v>
      </c>
      <c r="AZ242" s="19">
        <v>100</v>
      </c>
      <c r="BA242" s="19">
        <v>0</v>
      </c>
      <c r="BB242" s="19">
        <v>0</v>
      </c>
      <c r="BC242" s="19">
        <v>100</v>
      </c>
      <c r="BD242" s="19">
        <v>0</v>
      </c>
      <c r="BE242" s="19">
        <v>0</v>
      </c>
      <c r="BF242" s="26">
        <v>80.14112984302605</v>
      </c>
      <c r="BG242" s="26">
        <v>17.986014708232105</v>
      </c>
      <c r="BH242" s="26">
        <v>1.8728554487418412</v>
      </c>
      <c r="BI242" s="23"/>
      <c r="BJ242" s="27">
        <f t="shared" ca="1" si="23"/>
        <v>1</v>
      </c>
      <c r="BK242" s="26">
        <f t="shared" ca="1" si="24"/>
        <v>4.5888339637440012</v>
      </c>
      <c r="BL242" s="25">
        <f t="shared" si="25"/>
        <v>4.5654230777490241</v>
      </c>
      <c r="BM242" s="25">
        <f t="shared" ca="1" si="27"/>
        <v>3.3791988201097523</v>
      </c>
      <c r="BN242" s="24">
        <f t="shared" si="26"/>
        <v>3.2676914599551008</v>
      </c>
      <c r="BO242" s="23"/>
      <c r="BP242" s="2"/>
    </row>
    <row r="243" spans="1:68" x14ac:dyDescent="0.2">
      <c r="A243">
        <v>11.5</v>
      </c>
      <c r="B243">
        <v>2.1</v>
      </c>
      <c r="C243">
        <v>1.2626200000000001</v>
      </c>
      <c r="D243">
        <v>-0.27060000000000001</v>
      </c>
      <c r="E243">
        <v>0.14088999999999999</v>
      </c>
      <c r="F243">
        <v>1.71865</v>
      </c>
      <c r="G243">
        <v>1.7444</v>
      </c>
      <c r="H243" s="23"/>
      <c r="I243" s="17">
        <f t="shared" si="21"/>
        <v>37.729658792650916</v>
      </c>
      <c r="J243" s="16">
        <f t="shared" si="22"/>
        <v>-36.929658792650919</v>
      </c>
      <c r="K243" s="10">
        <v>95</v>
      </c>
      <c r="L243" s="16">
        <v>3684.3832020997452</v>
      </c>
      <c r="M243" s="16">
        <v>1340.2887139107647</v>
      </c>
      <c r="N243" s="16">
        <v>16.34951881014873</v>
      </c>
      <c r="O243" s="16">
        <v>4.3691148775894568</v>
      </c>
      <c r="P243" s="16">
        <v>4.8884850934467838</v>
      </c>
      <c r="Q243" s="16">
        <v>0.13519875180028795</v>
      </c>
      <c r="R243" s="16">
        <v>2.7656574422519458</v>
      </c>
      <c r="S243" s="16">
        <v>36.067376101203259</v>
      </c>
      <c r="T243" s="22" t="s">
        <v>33</v>
      </c>
      <c r="U243" s="10">
        <v>3</v>
      </c>
      <c r="V243" s="22" t="s">
        <v>33</v>
      </c>
      <c r="W243" s="10">
        <v>3</v>
      </c>
      <c r="X243" s="22" t="s">
        <v>33</v>
      </c>
      <c r="Y243" s="10">
        <v>3</v>
      </c>
      <c r="Z243" s="22" t="s">
        <v>124</v>
      </c>
      <c r="AA243" s="15">
        <v>2</v>
      </c>
      <c r="AB243" s="11">
        <v>78.227714479026773</v>
      </c>
      <c r="AC243" s="10">
        <v>19.770719546973226</v>
      </c>
      <c r="AD243" s="21">
        <v>2.001565974</v>
      </c>
      <c r="AE243" s="12">
        <v>436.91148775894573</v>
      </c>
      <c r="AF243" s="10">
        <v>364.27368244657242</v>
      </c>
      <c r="AG243" s="10">
        <v>244.4242546723392</v>
      </c>
      <c r="AH243" s="10">
        <v>405.62449284455033</v>
      </c>
      <c r="AI243" s="10">
        <v>3.615776794054967</v>
      </c>
      <c r="AJ243" s="10"/>
      <c r="AK243" s="10"/>
      <c r="AL243" s="10"/>
      <c r="AM243" s="10"/>
      <c r="AN243" s="10">
        <v>4.3691148775894568</v>
      </c>
      <c r="AO243" s="10">
        <v>1.761641329453481</v>
      </c>
      <c r="AP243" s="10">
        <v>1</v>
      </c>
      <c r="AQ243" s="10">
        <v>111.47500000000001</v>
      </c>
      <c r="AR243" s="10"/>
      <c r="AS243" s="10"/>
      <c r="AT243" s="10">
        <v>1.2012205055722605</v>
      </c>
      <c r="AU243" s="10">
        <v>1</v>
      </c>
      <c r="AV243" s="16"/>
      <c r="AW243" s="21">
        <v>54.641052366985868</v>
      </c>
      <c r="AX243" s="1" t="s">
        <v>120</v>
      </c>
      <c r="AY243" s="25">
        <v>36.929658792650898</v>
      </c>
      <c r="AZ243" s="19">
        <v>100</v>
      </c>
      <c r="BA243" s="19">
        <v>0</v>
      </c>
      <c r="BB243" s="19">
        <v>0</v>
      </c>
      <c r="BC243" s="19">
        <v>100</v>
      </c>
      <c r="BD243" s="19">
        <v>0</v>
      </c>
      <c r="BE243" s="19">
        <v>0</v>
      </c>
      <c r="BF243" s="26">
        <v>78.227714479026773</v>
      </c>
      <c r="BG243" s="26">
        <v>19.770719546973226</v>
      </c>
      <c r="BH243" s="26">
        <v>2.001565974</v>
      </c>
      <c r="BI243" s="23"/>
      <c r="BJ243" s="27">
        <f t="shared" ca="1" si="23"/>
        <v>1</v>
      </c>
      <c r="BK243" s="26">
        <f t="shared" ca="1" si="24"/>
        <v>4.5457272911121906</v>
      </c>
      <c r="BL243" s="25">
        <f t="shared" si="25"/>
        <v>4.4381394024483729</v>
      </c>
      <c r="BM243" s="25">
        <f t="shared" ca="1" si="27"/>
        <v>3.3757982920107255</v>
      </c>
      <c r="BN243" s="24">
        <f t="shared" si="26"/>
        <v>3.261280157690992</v>
      </c>
      <c r="BO243" s="23"/>
      <c r="BP243" s="2"/>
    </row>
    <row r="244" spans="1:68" x14ac:dyDescent="0.2">
      <c r="A244">
        <v>11.55</v>
      </c>
      <c r="B244">
        <v>2.1</v>
      </c>
      <c r="C244">
        <v>1.2628900000000001</v>
      </c>
      <c r="D244">
        <v>-0.27093</v>
      </c>
      <c r="E244">
        <v>0.14255999999999999</v>
      </c>
      <c r="F244">
        <v>1.7193000000000001</v>
      </c>
      <c r="G244">
        <v>1.74675</v>
      </c>
      <c r="H244" s="23"/>
      <c r="I244" s="17">
        <f t="shared" si="21"/>
        <v>37.893700787401578</v>
      </c>
      <c r="J244" s="16">
        <f t="shared" si="22"/>
        <v>-37.09370078740158</v>
      </c>
      <c r="K244" s="10">
        <v>95</v>
      </c>
      <c r="L244" s="16">
        <v>3699.9671916010579</v>
      </c>
      <c r="M244" s="16">
        <v>1345.6364829396364</v>
      </c>
      <c r="N244" s="16">
        <v>16.420603674540686</v>
      </c>
      <c r="O244" s="16">
        <v>4.4428436911487781</v>
      </c>
      <c r="P244" s="16">
        <v>4.9695955943293537</v>
      </c>
      <c r="Q244" s="16">
        <v>0.13313130100816123</v>
      </c>
      <c r="R244" s="16">
        <v>2.6789161910895345</v>
      </c>
      <c r="S244" s="16">
        <v>36.57999327642888</v>
      </c>
      <c r="T244" s="22" t="s">
        <v>33</v>
      </c>
      <c r="U244" s="10">
        <v>3</v>
      </c>
      <c r="V244" s="22" t="s">
        <v>33</v>
      </c>
      <c r="W244" s="10">
        <v>3</v>
      </c>
      <c r="X244" s="22" t="s">
        <v>33</v>
      </c>
      <c r="Y244" s="10">
        <v>3</v>
      </c>
      <c r="Z244" s="22" t="s">
        <v>124</v>
      </c>
      <c r="AA244" s="15">
        <v>2</v>
      </c>
      <c r="AB244" s="11">
        <v>75.740505659538172</v>
      </c>
      <c r="AC244" s="10">
        <v>22.10335907381679</v>
      </c>
      <c r="AD244" s="21">
        <v>2.1561352666450428</v>
      </c>
      <c r="AE244" s="12">
        <v>444.28436911487779</v>
      </c>
      <c r="AF244" s="10">
        <v>372.89938905032693</v>
      </c>
      <c r="AG244" s="10">
        <v>248.47977971646768</v>
      </c>
      <c r="AH244" s="10">
        <v>414.70744323884287</v>
      </c>
      <c r="AI244" s="10">
        <v>3.7328528728377011</v>
      </c>
      <c r="AJ244" s="10"/>
      <c r="AK244" s="10"/>
      <c r="AL244" s="10"/>
      <c r="AM244" s="10"/>
      <c r="AN244" s="10">
        <v>4.4428436911487781</v>
      </c>
      <c r="AO244" s="10">
        <v>1.7735760025843479</v>
      </c>
      <c r="AP244" s="10">
        <v>1</v>
      </c>
      <c r="AQ244" s="10">
        <v>111.47500000000001</v>
      </c>
      <c r="AR244" s="10"/>
      <c r="AS244" s="10"/>
      <c r="AT244" s="10">
        <v>1.2259280934446917</v>
      </c>
      <c r="AU244" s="10">
        <v>1</v>
      </c>
      <c r="AV244" s="16"/>
      <c r="AW244" s="21">
        <v>55.934908357549034</v>
      </c>
      <c r="AX244" s="1" t="s">
        <v>120</v>
      </c>
      <c r="AY244" s="25">
        <v>37.093700787401602</v>
      </c>
      <c r="AZ244" s="19">
        <v>100</v>
      </c>
      <c r="BA244" s="19">
        <v>0</v>
      </c>
      <c r="BB244" s="19">
        <v>0</v>
      </c>
      <c r="BC244" s="19">
        <v>100</v>
      </c>
      <c r="BD244" s="19">
        <v>0</v>
      </c>
      <c r="BE244" s="19">
        <v>0</v>
      </c>
      <c r="BF244" s="26">
        <v>75.740505659538172</v>
      </c>
      <c r="BG244" s="26">
        <v>22.10335907381679</v>
      </c>
      <c r="BH244" s="26">
        <v>2.1561352666450428</v>
      </c>
      <c r="BI244" s="23"/>
      <c r="BJ244" s="27">
        <f t="shared" ca="1" si="23"/>
        <v>1</v>
      </c>
      <c r="BK244" s="26">
        <f t="shared" ca="1" si="24"/>
        <v>4.6366340955825098</v>
      </c>
      <c r="BL244" s="25">
        <f t="shared" si="25"/>
        <v>4.2675595898125955</v>
      </c>
      <c r="BM244" s="25">
        <f t="shared" ca="1" si="27"/>
        <v>3.3592325212410143</v>
      </c>
      <c r="BN244" s="24">
        <f t="shared" si="26"/>
        <v>3.2480894824492808</v>
      </c>
      <c r="BO244" s="23"/>
      <c r="BP244" s="2"/>
    </row>
    <row r="245" spans="1:68" x14ac:dyDescent="0.2">
      <c r="A245">
        <v>11.6</v>
      </c>
      <c r="B245">
        <v>0.3</v>
      </c>
      <c r="C245">
        <v>1.2631300000000001</v>
      </c>
      <c r="D245">
        <v>-0.27079999999999999</v>
      </c>
      <c r="E245">
        <v>0.14527000000000001</v>
      </c>
      <c r="F245">
        <v>1.7195800000000001</v>
      </c>
      <c r="G245">
        <v>1.7508999999999999</v>
      </c>
      <c r="H245" s="23"/>
      <c r="I245" s="17">
        <f t="shared" si="21"/>
        <v>38.057742782152225</v>
      </c>
      <c r="J245" s="16">
        <f t="shared" si="22"/>
        <v>-37.257742782152228</v>
      </c>
      <c r="K245" s="10">
        <v>95</v>
      </c>
      <c r="L245" s="16">
        <v>3715.5511811023694</v>
      </c>
      <c r="M245" s="16">
        <v>1350.9842519685076</v>
      </c>
      <c r="N245" s="16">
        <v>16.491688538932628</v>
      </c>
      <c r="O245" s="16">
        <v>4.508380414312624</v>
      </c>
      <c r="P245" s="16">
        <v>5.0471109837482917</v>
      </c>
      <c r="Q245" s="16">
        <v>0.1339457513202113</v>
      </c>
      <c r="R245" s="16">
        <v>2.6539093701627903</v>
      </c>
      <c r="S245" s="16">
        <v>37.411845099699185</v>
      </c>
      <c r="T245" s="22" t="s">
        <v>33</v>
      </c>
      <c r="U245" s="10">
        <v>3</v>
      </c>
      <c r="V245" s="22" t="s">
        <v>33</v>
      </c>
      <c r="W245" s="10">
        <v>3</v>
      </c>
      <c r="X245" s="22" t="s">
        <v>33</v>
      </c>
      <c r="Y245" s="10">
        <v>3</v>
      </c>
      <c r="Z245" s="22" t="s">
        <v>124</v>
      </c>
      <c r="AA245" s="15">
        <v>2</v>
      </c>
      <c r="AB245" s="11">
        <v>74.841321896053344</v>
      </c>
      <c r="AC245" s="10">
        <v>22.949119088110649</v>
      </c>
      <c r="AD245" s="21">
        <v>2.2095590158360032</v>
      </c>
      <c r="AE245" s="12">
        <v>450.83804143126247</v>
      </c>
      <c r="AF245" s="10">
        <v>381.10214136424247</v>
      </c>
      <c r="AG245" s="10">
        <v>253.53332378112188</v>
      </c>
      <c r="AH245" s="10">
        <v>430.357506392912</v>
      </c>
      <c r="AI245" s="10">
        <v>3.768026185229755</v>
      </c>
      <c r="AJ245" s="10"/>
      <c r="AK245" s="10"/>
      <c r="AL245" s="10"/>
      <c r="AM245" s="10"/>
      <c r="AN245" s="10">
        <v>4.508380414312624</v>
      </c>
      <c r="AO245" s="10">
        <v>1.7906345393698631</v>
      </c>
      <c r="AP245" s="10">
        <v>2.0282665902489749</v>
      </c>
      <c r="AQ245" s="10">
        <v>111.47500000000001</v>
      </c>
      <c r="AR245" s="10"/>
      <c r="AS245" s="10"/>
      <c r="AT245" s="10">
        <v>1.2490065165386077</v>
      </c>
      <c r="AU245" s="10">
        <v>1</v>
      </c>
      <c r="AV245" s="16"/>
      <c r="AW245" s="21">
        <v>57.165321204636371</v>
      </c>
      <c r="AX245" s="1" t="s">
        <v>120</v>
      </c>
      <c r="AY245" s="25">
        <v>37.257742782152199</v>
      </c>
      <c r="AZ245" s="19">
        <v>100</v>
      </c>
      <c r="BA245" s="19">
        <v>0</v>
      </c>
      <c r="BB245" s="19">
        <v>0</v>
      </c>
      <c r="BC245" s="19">
        <v>100</v>
      </c>
      <c r="BD245" s="19">
        <v>0</v>
      </c>
      <c r="BE245" s="19">
        <v>0</v>
      </c>
      <c r="BF245" s="26">
        <v>74.841321896053344</v>
      </c>
      <c r="BG245" s="26">
        <v>22.949119088110649</v>
      </c>
      <c r="BH245" s="26">
        <v>2.2095590158360032</v>
      </c>
      <c r="BI245" s="23"/>
      <c r="BJ245" s="27">
        <f t="shared" ca="1" si="23"/>
        <v>1</v>
      </c>
      <c r="BK245" s="26">
        <f t="shared" ca="1" si="24"/>
        <v>4.7214989938631096</v>
      </c>
      <c r="BL245" s="25">
        <f t="shared" si="25"/>
        <v>4.1998013631905664</v>
      </c>
      <c r="BM245" s="25">
        <f t="shared" ca="1" si="27"/>
        <v>3.3488298587459453</v>
      </c>
      <c r="BN245" s="24">
        <f t="shared" si="26"/>
        <v>3.2402305765824195</v>
      </c>
      <c r="BO245" s="23"/>
      <c r="BP245" s="2"/>
    </row>
    <row r="246" spans="1:68" x14ac:dyDescent="0.2">
      <c r="A246">
        <v>11.65</v>
      </c>
      <c r="B246">
        <v>2.1</v>
      </c>
      <c r="C246">
        <v>1.26325</v>
      </c>
      <c r="D246">
        <v>-0.26990999999999998</v>
      </c>
      <c r="E246">
        <v>0.1464</v>
      </c>
      <c r="F246">
        <v>1.72248</v>
      </c>
      <c r="G246">
        <v>1.7513300000000001</v>
      </c>
      <c r="H246" s="23"/>
      <c r="I246" s="17">
        <f t="shared" si="21"/>
        <v>38.221784776902886</v>
      </c>
      <c r="J246" s="16">
        <f t="shared" si="22"/>
        <v>-37.421784776902889</v>
      </c>
      <c r="K246" s="10">
        <v>95</v>
      </c>
      <c r="L246" s="16">
        <v>3731.1351706036821</v>
      </c>
      <c r="M246" s="16">
        <v>1356.3320209973792</v>
      </c>
      <c r="N246" s="16">
        <v>16.562773403324584</v>
      </c>
      <c r="O246" s="16">
        <v>4.5411487758945173</v>
      </c>
      <c r="P246" s="16">
        <v>5.0848741397465158</v>
      </c>
      <c r="Q246" s="16">
        <v>0.13952160345655309</v>
      </c>
      <c r="R246" s="16">
        <v>2.7438555925301298</v>
      </c>
      <c r="S246" s="16">
        <v>37.758705823055443</v>
      </c>
      <c r="T246" s="22" t="s">
        <v>33</v>
      </c>
      <c r="U246" s="10">
        <v>3</v>
      </c>
      <c r="V246" s="22" t="s">
        <v>33</v>
      </c>
      <c r="W246" s="10">
        <v>3</v>
      </c>
      <c r="X246" s="22" t="s">
        <v>33</v>
      </c>
      <c r="Y246" s="10">
        <v>3</v>
      </c>
      <c r="Z246" s="22" t="s">
        <v>124</v>
      </c>
      <c r="AA246" s="15">
        <v>2</v>
      </c>
      <c r="AB246" s="11">
        <v>76.839015149230306</v>
      </c>
      <c r="AC246" s="10">
        <v>21.071677510639873</v>
      </c>
      <c r="AD246" s="21">
        <v>2.0893073401298277</v>
      </c>
      <c r="AE246" s="12">
        <v>454.11487758945179</v>
      </c>
      <c r="AF246" s="10">
        <v>384.62816033454453</v>
      </c>
      <c r="AG246" s="10">
        <v>256.36556048098868</v>
      </c>
      <c r="AH246" s="10">
        <v>436.03060977732048</v>
      </c>
      <c r="AI246" s="10">
        <v>3.6445066669047717</v>
      </c>
      <c r="AJ246" s="10"/>
      <c r="AK246" s="10"/>
      <c r="AL246" s="10"/>
      <c r="AM246" s="10"/>
      <c r="AN246" s="10">
        <v>4.5411487758945173</v>
      </c>
      <c r="AO246" s="10">
        <v>1.8104702607162353</v>
      </c>
      <c r="AP246" s="10">
        <v>2.0509244838479095</v>
      </c>
      <c r="AQ246" s="10">
        <v>111.47500000000001</v>
      </c>
      <c r="AR246" s="10"/>
      <c r="AS246" s="10"/>
      <c r="AT246" s="10">
        <v>1.2558828675065437</v>
      </c>
      <c r="AU246" s="10">
        <v>1</v>
      </c>
      <c r="AV246" s="16"/>
      <c r="AW246" s="21">
        <v>57.694224050181681</v>
      </c>
      <c r="AX246" s="1" t="s">
        <v>120</v>
      </c>
      <c r="AY246" s="25">
        <v>37.421784776902904</v>
      </c>
      <c r="AZ246" s="19">
        <v>100</v>
      </c>
      <c r="BA246" s="19">
        <v>0</v>
      </c>
      <c r="BB246" s="19">
        <v>0</v>
      </c>
      <c r="BC246" s="19">
        <v>100</v>
      </c>
      <c r="BD246" s="19">
        <v>0</v>
      </c>
      <c r="BE246" s="19">
        <v>0</v>
      </c>
      <c r="BF246" s="26">
        <v>76.839015149230306</v>
      </c>
      <c r="BG246" s="26">
        <v>21.071677510639873</v>
      </c>
      <c r="BH246" s="26">
        <v>2.0893073401298277</v>
      </c>
      <c r="BI246" s="23"/>
      <c r="BJ246" s="27">
        <f t="shared" ca="1" si="23"/>
        <v>1</v>
      </c>
      <c r="BK246" s="26">
        <f t="shared" ca="1" si="24"/>
        <v>4.7470774185178586</v>
      </c>
      <c r="BL246" s="25">
        <f t="shared" si="25"/>
        <v>4.3339023822979907</v>
      </c>
      <c r="BM246" s="25">
        <f t="shared" ca="1" si="27"/>
        <v>3.3544081476149588</v>
      </c>
      <c r="BN246" s="24">
        <f t="shared" si="26"/>
        <v>3.2448152731466422</v>
      </c>
      <c r="BO246" s="23"/>
      <c r="BP246" s="2"/>
    </row>
    <row r="247" spans="1:68" x14ac:dyDescent="0.2">
      <c r="A247">
        <v>11.7</v>
      </c>
      <c r="B247">
        <v>2.1</v>
      </c>
      <c r="C247">
        <v>1.26383</v>
      </c>
      <c r="D247">
        <v>-0.26960000000000001</v>
      </c>
      <c r="E247">
        <v>0.14846000000000001</v>
      </c>
      <c r="F247">
        <v>1.7180299999999999</v>
      </c>
      <c r="G247">
        <v>1.7452300000000001</v>
      </c>
      <c r="H247" s="23"/>
      <c r="I247" s="17">
        <f t="shared" si="21"/>
        <v>38.385826771653541</v>
      </c>
      <c r="J247" s="16">
        <f t="shared" si="22"/>
        <v>-37.585826771653544</v>
      </c>
      <c r="K247" s="10">
        <v>95</v>
      </c>
      <c r="L247" s="16">
        <v>3746.7191601049944</v>
      </c>
      <c r="M247" s="16">
        <v>1361.6797900262507</v>
      </c>
      <c r="N247" s="16">
        <v>16.633858267716533</v>
      </c>
      <c r="O247" s="16">
        <v>4.6995291902071417</v>
      </c>
      <c r="P247" s="16">
        <v>5.2523601084818301</v>
      </c>
      <c r="Q247" s="16">
        <v>0.14146375420067203</v>
      </c>
      <c r="R247" s="16">
        <v>2.6933369243328875</v>
      </c>
      <c r="S247" s="16">
        <v>38.391035991297812</v>
      </c>
      <c r="T247" s="22" t="s">
        <v>33</v>
      </c>
      <c r="U247" s="10">
        <v>3</v>
      </c>
      <c r="V247" s="22" t="s">
        <v>33</v>
      </c>
      <c r="W247" s="10">
        <v>3</v>
      </c>
      <c r="X247" s="22" t="s">
        <v>33</v>
      </c>
      <c r="Y247" s="10">
        <v>3</v>
      </c>
      <c r="Z247" s="22" t="s">
        <v>124</v>
      </c>
      <c r="AA247" s="15">
        <v>2</v>
      </c>
      <c r="AB247" s="11">
        <v>74.676072763732293</v>
      </c>
      <c r="AC247" s="10">
        <v>23.104648888702414</v>
      </c>
      <c r="AD247" s="21">
        <v>2.2192783475652926</v>
      </c>
      <c r="AE247" s="12">
        <v>469.95291902071415</v>
      </c>
      <c r="AF247" s="10">
        <v>403.41568668568084</v>
      </c>
      <c r="AG247" s="10">
        <v>268.92700813613726</v>
      </c>
      <c r="AH247" s="10">
        <v>447.57622745652918</v>
      </c>
      <c r="AI247" s="10">
        <v>3.7128663367940495</v>
      </c>
      <c r="AJ247" s="10"/>
      <c r="AK247" s="10"/>
      <c r="AL247" s="10"/>
      <c r="AM247" s="10"/>
      <c r="AN247" s="10">
        <v>4.6995291902071417</v>
      </c>
      <c r="AO247" s="10">
        <v>1.8445842414178206</v>
      </c>
      <c r="AP247" s="10">
        <v>2.1514160650890979</v>
      </c>
      <c r="AQ247" s="10">
        <v>111.47500000000001</v>
      </c>
      <c r="AR247" s="10"/>
      <c r="AS247" s="10"/>
      <c r="AT247" s="10">
        <v>1.3148868464521297</v>
      </c>
      <c r="AU247" s="10">
        <v>1</v>
      </c>
      <c r="AV247" s="16"/>
      <c r="AW247" s="21">
        <v>60.51235300285213</v>
      </c>
      <c r="AX247" s="1" t="s">
        <v>120</v>
      </c>
      <c r="AY247" s="25">
        <v>37.585826771653501</v>
      </c>
      <c r="AZ247" s="19">
        <v>100</v>
      </c>
      <c r="BA247" s="19">
        <v>0</v>
      </c>
      <c r="BB247" s="19">
        <v>0</v>
      </c>
      <c r="BC247" s="19">
        <v>100</v>
      </c>
      <c r="BD247" s="19">
        <v>0</v>
      </c>
      <c r="BE247" s="19">
        <v>0</v>
      </c>
      <c r="BF247" s="26">
        <v>74.676072763732293</v>
      </c>
      <c r="BG247" s="26">
        <v>23.104648888702414</v>
      </c>
      <c r="BH247" s="26">
        <v>2.2192783475652926</v>
      </c>
      <c r="BI247" s="23"/>
      <c r="BJ247" s="27">
        <f t="shared" ca="1" si="23"/>
        <v>1</v>
      </c>
      <c r="BK247" s="26">
        <f t="shared" ca="1" si="24"/>
        <v>4.9629884399829294</v>
      </c>
      <c r="BL247" s="25">
        <f t="shared" si="25"/>
        <v>4.1865561431690246</v>
      </c>
      <c r="BM247" s="25">
        <f t="shared" ca="1" si="27"/>
        <v>3.3300056083603966</v>
      </c>
      <c r="BN247" s="24">
        <f t="shared" si="26"/>
        <v>3.2285932628591332</v>
      </c>
      <c r="BO247" s="23"/>
      <c r="BP247" s="2"/>
    </row>
    <row r="248" spans="1:68" x14ac:dyDescent="0.2">
      <c r="A248">
        <v>11.75</v>
      </c>
      <c r="B248">
        <v>2.1</v>
      </c>
      <c r="C248">
        <v>1.2636799999999999</v>
      </c>
      <c r="D248">
        <v>-0.26989999999999997</v>
      </c>
      <c r="E248">
        <v>0.14882999999999999</v>
      </c>
      <c r="F248">
        <v>1.7194799999999999</v>
      </c>
      <c r="G248">
        <v>1.7426299999999999</v>
      </c>
      <c r="H248" s="23"/>
      <c r="I248" s="17">
        <f t="shared" si="21"/>
        <v>38.549868766404195</v>
      </c>
      <c r="J248" s="16">
        <f t="shared" si="22"/>
        <v>-37.749868766404198</v>
      </c>
      <c r="K248" s="10">
        <v>95</v>
      </c>
      <c r="L248" s="16">
        <v>3762.3031496063068</v>
      </c>
      <c r="M248" s="16">
        <v>1367.0275590551221</v>
      </c>
      <c r="N248" s="16">
        <v>16.704943132108482</v>
      </c>
      <c r="O248" s="16">
        <v>4.6585687382297145</v>
      </c>
      <c r="P248" s="16">
        <v>5.2130351201628473</v>
      </c>
      <c r="Q248" s="16">
        <v>0.13958425348055703</v>
      </c>
      <c r="R248" s="16">
        <v>2.6776004815443604</v>
      </c>
      <c r="S248" s="16">
        <v>38.504609856467553</v>
      </c>
      <c r="T248" s="22" t="s">
        <v>33</v>
      </c>
      <c r="U248" s="10">
        <v>3</v>
      </c>
      <c r="V248" s="22" t="s">
        <v>33</v>
      </c>
      <c r="W248" s="10">
        <v>3</v>
      </c>
      <c r="X248" s="22" t="s">
        <v>33</v>
      </c>
      <c r="Y248" s="10">
        <v>3</v>
      </c>
      <c r="Z248" s="22" t="s">
        <v>124</v>
      </c>
      <c r="AA248" s="15">
        <v>2</v>
      </c>
      <c r="AB248" s="11">
        <v>74.58970725203811</v>
      </c>
      <c r="AC248" s="10">
        <v>23.185945151355213</v>
      </c>
      <c r="AD248" s="21">
        <v>2.2243475966066826</v>
      </c>
      <c r="AE248" s="12">
        <v>465.85687382297147</v>
      </c>
      <c r="AF248" s="10">
        <v>397.87251220689978</v>
      </c>
      <c r="AG248" s="10">
        <v>265.97763401221357</v>
      </c>
      <c r="AH248" s="10">
        <v>448.45028690110087</v>
      </c>
      <c r="AI248" s="10">
        <v>3.7346871084487918</v>
      </c>
      <c r="AJ248" s="10"/>
      <c r="AK248" s="10"/>
      <c r="AL248" s="10"/>
      <c r="AM248" s="10"/>
      <c r="AN248" s="10">
        <v>4.6585687382297145</v>
      </c>
      <c r="AO248" s="10">
        <v>1.8373199831521996</v>
      </c>
      <c r="AP248" s="10">
        <v>2.1278210720977082</v>
      </c>
      <c r="AQ248" s="10">
        <v>111.47500000000001</v>
      </c>
      <c r="AR248" s="10"/>
      <c r="AS248" s="10"/>
      <c r="AT248" s="10">
        <v>1.2905599677523771</v>
      </c>
      <c r="AU248" s="10">
        <v>1</v>
      </c>
      <c r="AV248" s="16"/>
      <c r="AW248" s="21">
        <v>59.680876831034972</v>
      </c>
      <c r="AX248" s="1" t="s">
        <v>120</v>
      </c>
      <c r="AY248" s="25">
        <v>37.749868766404198</v>
      </c>
      <c r="AZ248" s="19">
        <v>100</v>
      </c>
      <c r="BA248" s="19">
        <v>0</v>
      </c>
      <c r="BB248" s="19">
        <v>0</v>
      </c>
      <c r="BC248" s="19">
        <v>100</v>
      </c>
      <c r="BD248" s="19">
        <v>0</v>
      </c>
      <c r="BE248" s="19">
        <v>0</v>
      </c>
      <c r="BF248" s="26">
        <v>74.58970725203811</v>
      </c>
      <c r="BG248" s="26">
        <v>23.185945151355213</v>
      </c>
      <c r="BH248" s="26">
        <v>2.2243475966066826</v>
      </c>
      <c r="BI248" s="23"/>
      <c r="BJ248" s="27">
        <f t="shared" ca="1" si="23"/>
        <v>1</v>
      </c>
      <c r="BK248" s="26">
        <f t="shared" ca="1" si="24"/>
        <v>4.8746399050837912</v>
      </c>
      <c r="BL248" s="25">
        <f t="shared" si="25"/>
        <v>4.189349705062642</v>
      </c>
      <c r="BM248" s="25">
        <f t="shared" ca="1" si="27"/>
        <v>3.3366671789895808</v>
      </c>
      <c r="BN248" s="24">
        <f t="shared" si="26"/>
        <v>3.2300999868648326</v>
      </c>
      <c r="BO248" s="23"/>
      <c r="BP248" s="2"/>
    </row>
    <row r="249" spans="1:68" x14ac:dyDescent="0.2">
      <c r="A249">
        <v>11.8</v>
      </c>
      <c r="B249">
        <v>2.1</v>
      </c>
      <c r="C249">
        <v>1.2639899999999999</v>
      </c>
      <c r="D249">
        <v>-0.26956999999999998</v>
      </c>
      <c r="E249">
        <v>0.14909</v>
      </c>
      <c r="F249">
        <v>1.72353</v>
      </c>
      <c r="G249">
        <v>1.7472799999999999</v>
      </c>
      <c r="H249" s="23"/>
      <c r="I249" s="17">
        <f t="shared" si="21"/>
        <v>38.713910761154857</v>
      </c>
      <c r="J249" s="16">
        <f t="shared" si="22"/>
        <v>-37.91391076115486</v>
      </c>
      <c r="K249" s="10">
        <v>95</v>
      </c>
      <c r="L249" s="16">
        <v>3777.8871391076195</v>
      </c>
      <c r="M249" s="16">
        <v>1372.3753280839937</v>
      </c>
      <c r="N249" s="16">
        <v>16.776027996500439</v>
      </c>
      <c r="O249" s="16">
        <v>4.7432203389830194</v>
      </c>
      <c r="P249" s="16">
        <v>5.2988359656491131</v>
      </c>
      <c r="Q249" s="16">
        <v>0.14165170427268373</v>
      </c>
      <c r="R249" s="16">
        <v>2.6732607914449988</v>
      </c>
      <c r="S249" s="16">
        <v>38.584418518478721</v>
      </c>
      <c r="T249" s="22" t="s">
        <v>33</v>
      </c>
      <c r="U249" s="10">
        <v>3</v>
      </c>
      <c r="V249" s="22" t="s">
        <v>33</v>
      </c>
      <c r="W249" s="10">
        <v>3</v>
      </c>
      <c r="X249" s="22" t="s">
        <v>33</v>
      </c>
      <c r="Y249" s="10">
        <v>3</v>
      </c>
      <c r="Z249" s="22" t="s">
        <v>124</v>
      </c>
      <c r="AA249" s="15">
        <v>2</v>
      </c>
      <c r="AB249" s="11">
        <v>73.937932429811298</v>
      </c>
      <c r="AC249" s="10">
        <v>23.799664546141102</v>
      </c>
      <c r="AD249" s="21">
        <v>2.2624030240475959</v>
      </c>
      <c r="AE249" s="12">
        <v>474.32203389830192</v>
      </c>
      <c r="AF249" s="10">
        <v>407.05002405814793</v>
      </c>
      <c r="AG249" s="10">
        <v>272.41269742368348</v>
      </c>
      <c r="AH249" s="10">
        <v>448.62974788069607</v>
      </c>
      <c r="AI249" s="10">
        <v>3.7407498856834769</v>
      </c>
      <c r="AJ249" s="10"/>
      <c r="AK249" s="10"/>
      <c r="AL249" s="10"/>
      <c r="AM249" s="10"/>
      <c r="AN249" s="10">
        <v>4.7432203389830194</v>
      </c>
      <c r="AO249" s="10">
        <v>1.8582989483385992</v>
      </c>
      <c r="AP249" s="10">
        <v>2.1793015793894677</v>
      </c>
      <c r="AQ249" s="10">
        <v>111.47500000000001</v>
      </c>
      <c r="AR249" s="10"/>
      <c r="AS249" s="10"/>
      <c r="AT249" s="10">
        <v>1.316386473842498</v>
      </c>
      <c r="AU249" s="10">
        <v>1</v>
      </c>
      <c r="AV249" s="16"/>
      <c r="AW249" s="21">
        <v>61.057503608722186</v>
      </c>
      <c r="AX249" s="1" t="s">
        <v>120</v>
      </c>
      <c r="AY249" s="25">
        <v>37.913910761154902</v>
      </c>
      <c r="AZ249" s="19">
        <v>100</v>
      </c>
      <c r="BA249" s="19">
        <v>0</v>
      </c>
      <c r="BB249" s="19">
        <v>0</v>
      </c>
      <c r="BC249" s="19">
        <v>100</v>
      </c>
      <c r="BD249" s="19">
        <v>0</v>
      </c>
      <c r="BE249" s="19">
        <v>0</v>
      </c>
      <c r="BF249" s="26">
        <v>73.937932429811298</v>
      </c>
      <c r="BG249" s="26">
        <v>23.799664546141102</v>
      </c>
      <c r="BH249" s="26">
        <v>2.2624030240475959</v>
      </c>
      <c r="BI249" s="23"/>
      <c r="BJ249" s="27">
        <f t="shared" ca="1" si="23"/>
        <v>1</v>
      </c>
      <c r="BK249" s="26">
        <f t="shared" ca="1" si="24"/>
        <v>4.9693292007164489</v>
      </c>
      <c r="BL249" s="25">
        <f t="shared" si="25"/>
        <v>4.1541400084908924</v>
      </c>
      <c r="BM249" s="25">
        <f t="shared" ca="1" si="27"/>
        <v>3.3276774084551524</v>
      </c>
      <c r="BN249" s="24">
        <f t="shared" si="26"/>
        <v>3.2236440660578882</v>
      </c>
      <c r="BO249" s="23"/>
      <c r="BP249" s="2"/>
    </row>
    <row r="250" spans="1:68" x14ac:dyDescent="0.2">
      <c r="A250">
        <v>11.85</v>
      </c>
      <c r="B250">
        <v>2.1</v>
      </c>
      <c r="C250">
        <v>1.2640400000000001</v>
      </c>
      <c r="D250">
        <v>-0.26962999999999998</v>
      </c>
      <c r="E250">
        <v>0.14946000000000001</v>
      </c>
      <c r="F250">
        <v>1.71773</v>
      </c>
      <c r="G250">
        <v>1.7474799999999999</v>
      </c>
      <c r="H250" s="23"/>
      <c r="I250" s="17">
        <f t="shared" si="21"/>
        <v>38.877952755905511</v>
      </c>
      <c r="J250" s="16">
        <f t="shared" si="22"/>
        <v>-38.077952755905514</v>
      </c>
      <c r="K250" s="10">
        <v>95</v>
      </c>
      <c r="L250" s="16">
        <v>3793.4711286089318</v>
      </c>
      <c r="M250" s="16">
        <v>1377.7230971128652</v>
      </c>
      <c r="N250" s="16">
        <v>16.847112860892388</v>
      </c>
      <c r="O250" s="16">
        <v>4.756873822975515</v>
      </c>
      <c r="P250" s="16">
        <v>5.314124913300053</v>
      </c>
      <c r="Q250" s="16">
        <v>0.14127580412866067</v>
      </c>
      <c r="R250" s="16">
        <v>2.6584961105276106</v>
      </c>
      <c r="S250" s="16">
        <v>38.697992383648476</v>
      </c>
      <c r="T250" s="22" t="s">
        <v>33</v>
      </c>
      <c r="U250" s="10">
        <v>3</v>
      </c>
      <c r="V250" s="22" t="s">
        <v>33</v>
      </c>
      <c r="W250" s="10">
        <v>3</v>
      </c>
      <c r="X250" s="22" t="s">
        <v>33</v>
      </c>
      <c r="Y250" s="10">
        <v>3</v>
      </c>
      <c r="Z250" s="22" t="s">
        <v>124</v>
      </c>
      <c r="AA250" s="15">
        <v>2</v>
      </c>
      <c r="AB250" s="11">
        <v>73.511701661444249</v>
      </c>
      <c r="AC250" s="10">
        <v>24.201162756962177</v>
      </c>
      <c r="AD250" s="21">
        <v>2.2871355815935797</v>
      </c>
      <c r="AE250" s="12">
        <v>475.68738229755155</v>
      </c>
      <c r="AF250" s="10">
        <v>407.93201851700485</v>
      </c>
      <c r="AG250" s="10">
        <v>273.55936849750395</v>
      </c>
      <c r="AH250" s="10">
        <v>449.5038073252681</v>
      </c>
      <c r="AI250" s="10">
        <v>3.7615251571744373</v>
      </c>
      <c r="AJ250" s="10"/>
      <c r="AK250" s="10"/>
      <c r="AL250" s="10"/>
      <c r="AM250" s="10"/>
      <c r="AN250" s="10">
        <v>4.756873822975515</v>
      </c>
      <c r="AO250" s="10">
        <v>1.862935527651703</v>
      </c>
      <c r="AP250" s="10">
        <v>2.1884749479800316</v>
      </c>
      <c r="AQ250" s="10">
        <v>111.47500000000001</v>
      </c>
      <c r="AR250" s="10"/>
      <c r="AS250" s="10"/>
      <c r="AT250" s="10">
        <v>1.3139644964299411</v>
      </c>
      <c r="AU250" s="10">
        <v>1</v>
      </c>
      <c r="AV250" s="16"/>
      <c r="AW250" s="21">
        <v>61.189802777550732</v>
      </c>
      <c r="AX250" s="1" t="s">
        <v>120</v>
      </c>
      <c r="AY250" s="25">
        <v>38.0779527559055</v>
      </c>
      <c r="AZ250" s="19">
        <v>100</v>
      </c>
      <c r="BA250" s="19">
        <v>0</v>
      </c>
      <c r="BB250" s="19">
        <v>0</v>
      </c>
      <c r="BC250" s="19">
        <v>100</v>
      </c>
      <c r="BD250" s="19">
        <v>0</v>
      </c>
      <c r="BE250" s="19">
        <v>0</v>
      </c>
      <c r="BF250" s="26">
        <v>73.511701661444249</v>
      </c>
      <c r="BG250" s="26">
        <v>24.201162756962177</v>
      </c>
      <c r="BH250" s="26">
        <v>2.2871355815935797</v>
      </c>
      <c r="BI250" s="23"/>
      <c r="BJ250" s="27">
        <f t="shared" ca="1" si="23"/>
        <v>1</v>
      </c>
      <c r="BK250" s="26">
        <f t="shared" ca="1" si="24"/>
        <v>4.9609233613880974</v>
      </c>
      <c r="BL250" s="25">
        <f t="shared" si="25"/>
        <v>4.1340271681417677</v>
      </c>
      <c r="BM250" s="25">
        <f t="shared" ca="1" si="27"/>
        <v>3.3271264382335786</v>
      </c>
      <c r="BN250" s="24">
        <f t="shared" si="26"/>
        <v>3.2213398198715177</v>
      </c>
      <c r="BO250" s="23"/>
      <c r="BP250" s="2"/>
    </row>
    <row r="251" spans="1:68" x14ac:dyDescent="0.2">
      <c r="A251">
        <v>11.9</v>
      </c>
      <c r="B251">
        <v>2.1</v>
      </c>
      <c r="C251">
        <v>1.2644</v>
      </c>
      <c r="D251">
        <v>-0.26949000000000001</v>
      </c>
      <c r="E251">
        <v>0.15068999999999999</v>
      </c>
      <c r="F251">
        <v>1.7215800000000001</v>
      </c>
      <c r="G251">
        <v>1.7470000000000001</v>
      </c>
      <c r="H251" s="23"/>
      <c r="I251" s="17">
        <f t="shared" si="21"/>
        <v>39.041994750656166</v>
      </c>
      <c r="J251" s="16">
        <f t="shared" si="22"/>
        <v>-38.241994750656168</v>
      </c>
      <c r="K251" s="10">
        <v>95</v>
      </c>
      <c r="L251" s="16">
        <v>3809.0551181102442</v>
      </c>
      <c r="M251" s="16">
        <v>1383.0708661417366</v>
      </c>
      <c r="N251" s="16">
        <v>16.91819772528434</v>
      </c>
      <c r="O251" s="16">
        <v>4.855178907721255</v>
      </c>
      <c r="P251" s="16">
        <v>5.4178668096671077</v>
      </c>
      <c r="Q251" s="16">
        <v>0.14215290446471426</v>
      </c>
      <c r="R251" s="16">
        <v>2.6237799757474773</v>
      </c>
      <c r="S251" s="16">
        <v>39.075548746239789</v>
      </c>
      <c r="T251" s="22" t="s">
        <v>33</v>
      </c>
      <c r="U251" s="10">
        <v>3</v>
      </c>
      <c r="V251" s="22" t="s">
        <v>33</v>
      </c>
      <c r="W251" s="10">
        <v>3</v>
      </c>
      <c r="X251" s="22" t="s">
        <v>33</v>
      </c>
      <c r="Y251" s="10">
        <v>3</v>
      </c>
      <c r="Z251" s="22" t="s">
        <v>124</v>
      </c>
      <c r="AA251" s="15">
        <v>2</v>
      </c>
      <c r="AB251" s="11">
        <v>72.097314755673978</v>
      </c>
      <c r="AC251" s="10">
        <v>25.53389077224567</v>
      </c>
      <c r="AD251" s="21">
        <v>2.3687944720803573</v>
      </c>
      <c r="AE251" s="12">
        <v>485.5178907721255</v>
      </c>
      <c r="AF251" s="10">
        <v>419.22024223658127</v>
      </c>
      <c r="AG251" s="10">
        <v>281.3400107250331</v>
      </c>
      <c r="AH251" s="10">
        <v>455.808363859655</v>
      </c>
      <c r="AI251" s="10">
        <v>3.8112951895484848</v>
      </c>
      <c r="AJ251" s="10"/>
      <c r="AK251" s="10"/>
      <c r="AL251" s="10"/>
      <c r="AM251" s="10"/>
      <c r="AN251" s="10">
        <v>4.855178907721255</v>
      </c>
      <c r="AO251" s="10">
        <v>1.8846819706430755</v>
      </c>
      <c r="AP251" s="10">
        <v>2.2507200858002645</v>
      </c>
      <c r="AQ251" s="10">
        <v>111.47500000000001</v>
      </c>
      <c r="AR251" s="10"/>
      <c r="AS251" s="10"/>
      <c r="AT251" s="10">
        <v>1.3466383760956171</v>
      </c>
      <c r="AU251" s="10">
        <v>1</v>
      </c>
      <c r="AV251" s="16"/>
      <c r="AW251" s="21">
        <v>62.883036335487191</v>
      </c>
      <c r="AX251" s="1" t="s">
        <v>120</v>
      </c>
      <c r="AY251" s="25">
        <v>38.241994750656197</v>
      </c>
      <c r="AZ251" s="19">
        <v>100</v>
      </c>
      <c r="BA251" s="19">
        <v>0</v>
      </c>
      <c r="BB251" s="19">
        <v>0</v>
      </c>
      <c r="BC251" s="19">
        <v>100</v>
      </c>
      <c r="BD251" s="19">
        <v>0</v>
      </c>
      <c r="BE251" s="19">
        <v>0</v>
      </c>
      <c r="BF251" s="26">
        <v>72.097314755673978</v>
      </c>
      <c r="BG251" s="26">
        <v>25.53389077224567</v>
      </c>
      <c r="BH251" s="26">
        <v>2.3687944720803573</v>
      </c>
      <c r="BI251" s="23"/>
      <c r="BJ251" s="27">
        <f t="shared" ca="1" si="23"/>
        <v>1</v>
      </c>
      <c r="BK251" s="26">
        <f t="shared" ca="1" si="24"/>
        <v>5.0804905758920675</v>
      </c>
      <c r="BL251" s="25">
        <f t="shared" si="25"/>
        <v>4.046091035471532</v>
      </c>
      <c r="BM251" s="25">
        <f t="shared" ca="1" si="27"/>
        <v>3.3133482825554852</v>
      </c>
      <c r="BN251" s="24">
        <f t="shared" si="26"/>
        <v>3.211205579694465</v>
      </c>
      <c r="BO251" s="23"/>
      <c r="BP251" s="2"/>
    </row>
    <row r="252" spans="1:68" x14ac:dyDescent="0.2">
      <c r="A252">
        <v>11.95</v>
      </c>
      <c r="B252">
        <v>2.2000000000000002</v>
      </c>
      <c r="C252">
        <v>1.2646500000000001</v>
      </c>
      <c r="D252">
        <v>-0.26962999999999998</v>
      </c>
      <c r="E252">
        <v>0.15261</v>
      </c>
      <c r="F252">
        <v>1.7206999999999999</v>
      </c>
      <c r="G252">
        <v>1.7484</v>
      </c>
      <c r="H252" s="23"/>
      <c r="I252" s="17">
        <f t="shared" si="21"/>
        <v>39.20603674540682</v>
      </c>
      <c r="J252" s="16">
        <f t="shared" si="22"/>
        <v>-38.406036745406823</v>
      </c>
      <c r="K252" s="10">
        <v>95</v>
      </c>
      <c r="L252" s="16">
        <v>3824.6391076115565</v>
      </c>
      <c r="M252" s="16">
        <v>1388.418635170608</v>
      </c>
      <c r="N252" s="16">
        <v>16.989282589676289</v>
      </c>
      <c r="O252" s="16">
        <v>4.9234463276836138</v>
      </c>
      <c r="P252" s="16">
        <v>5.4946209599651779</v>
      </c>
      <c r="Q252" s="16">
        <v>0.14127580412866067</v>
      </c>
      <c r="R252" s="16">
        <v>2.5711656028327021</v>
      </c>
      <c r="S252" s="16">
        <v>39.664905019553075</v>
      </c>
      <c r="T252" s="22" t="s">
        <v>33</v>
      </c>
      <c r="U252" s="10">
        <v>3</v>
      </c>
      <c r="V252" s="22" t="s">
        <v>33</v>
      </c>
      <c r="W252" s="10">
        <v>3</v>
      </c>
      <c r="X252" s="22" t="s">
        <v>33</v>
      </c>
      <c r="Y252" s="10">
        <v>3</v>
      </c>
      <c r="Z252" s="22" t="s">
        <v>124</v>
      </c>
      <c r="AA252" s="15">
        <v>2</v>
      </c>
      <c r="AB252" s="11">
        <v>70.480777995929984</v>
      </c>
      <c r="AC252" s="10">
        <v>27.056668374389503</v>
      </c>
      <c r="AD252" s="21">
        <v>2.4625536296805177</v>
      </c>
      <c r="AE252" s="12">
        <v>492.34463276836141</v>
      </c>
      <c r="AF252" s="10">
        <v>427.33343700686515</v>
      </c>
      <c r="AG252" s="10">
        <v>287.09657199738831</v>
      </c>
      <c r="AH252" s="10">
        <v>466.46994712889392</v>
      </c>
      <c r="AI252" s="10">
        <v>3.8892866289836832</v>
      </c>
      <c r="AJ252" s="10"/>
      <c r="AK252" s="10"/>
      <c r="AL252" s="10"/>
      <c r="AM252" s="10"/>
      <c r="AN252" s="10">
        <v>4.9234463276836138</v>
      </c>
      <c r="AO252" s="10">
        <v>1.8986281909923681</v>
      </c>
      <c r="AP252" s="10">
        <v>2.2967725759791069</v>
      </c>
      <c r="AQ252" s="10">
        <v>111.47500000000001</v>
      </c>
      <c r="AR252" s="10"/>
      <c r="AS252" s="10"/>
      <c r="AT252" s="10">
        <v>1.3684185491189091</v>
      </c>
      <c r="AU252" s="10">
        <v>1</v>
      </c>
      <c r="AV252" s="16"/>
      <c r="AW252" s="21">
        <v>64.10001555102977</v>
      </c>
      <c r="AX252" s="1" t="s">
        <v>120</v>
      </c>
      <c r="AY252" s="25">
        <v>38.406036745406801</v>
      </c>
      <c r="AZ252" s="19">
        <v>100</v>
      </c>
      <c r="BA252" s="19">
        <v>0</v>
      </c>
      <c r="BB252" s="19">
        <v>0</v>
      </c>
      <c r="BC252" s="19">
        <v>100</v>
      </c>
      <c r="BD252" s="19">
        <v>0</v>
      </c>
      <c r="BE252" s="19">
        <v>0</v>
      </c>
      <c r="BF252" s="26">
        <v>70.480777995929984</v>
      </c>
      <c r="BG252" s="26">
        <v>27.056668374389503</v>
      </c>
      <c r="BH252" s="26">
        <v>2.4625536296805177</v>
      </c>
      <c r="BI252" s="23"/>
      <c r="BJ252" s="27">
        <f t="shared" ca="1" si="23"/>
        <v>1</v>
      </c>
      <c r="BK252" s="26">
        <f t="shared" ca="1" si="24"/>
        <v>5.1602611999214609</v>
      </c>
      <c r="BL252" s="25">
        <f t="shared" si="25"/>
        <v>3.9437162904760452</v>
      </c>
      <c r="BM252" s="25">
        <f t="shared" ca="1" si="27"/>
        <v>3.3015712650292395</v>
      </c>
      <c r="BN252" s="24">
        <f t="shared" si="26"/>
        <v>3.2014648978459417</v>
      </c>
      <c r="BO252" s="23"/>
      <c r="BP252" s="2"/>
    </row>
    <row r="253" spans="1:68" x14ac:dyDescent="0.2">
      <c r="A253">
        <v>12</v>
      </c>
      <c r="B253">
        <v>2.1</v>
      </c>
      <c r="C253">
        <v>1.26498</v>
      </c>
      <c r="D253">
        <v>-0.26926</v>
      </c>
      <c r="E253">
        <v>0.15404999999999999</v>
      </c>
      <c r="F253">
        <v>1.71905</v>
      </c>
      <c r="G253">
        <v>1.74563</v>
      </c>
      <c r="H253" s="23"/>
      <c r="I253" s="17">
        <f t="shared" si="21"/>
        <v>39.370078740157481</v>
      </c>
      <c r="J253" s="16">
        <f t="shared" si="22"/>
        <v>-38.570078740157484</v>
      </c>
      <c r="K253" s="10">
        <v>95</v>
      </c>
      <c r="L253" s="16">
        <v>3840.2230971128693</v>
      </c>
      <c r="M253" s="16">
        <v>1393.7664041994797</v>
      </c>
      <c r="N253" s="16">
        <v>17.060367454068242</v>
      </c>
      <c r="O253" s="16">
        <v>5.0135593220338794</v>
      </c>
      <c r="P253" s="16">
        <v>5.5910990020672271</v>
      </c>
      <c r="Q253" s="16">
        <v>0.14359385501680266</v>
      </c>
      <c r="R253" s="16">
        <v>2.5682581360786303</v>
      </c>
      <c r="S253" s="16">
        <v>40.106922224538025</v>
      </c>
      <c r="T253" s="22" t="s">
        <v>33</v>
      </c>
      <c r="U253" s="10">
        <v>3</v>
      </c>
      <c r="V253" s="22" t="s">
        <v>33</v>
      </c>
      <c r="W253" s="10">
        <v>3</v>
      </c>
      <c r="X253" s="22" t="s">
        <v>33</v>
      </c>
      <c r="Y253" s="10">
        <v>3</v>
      </c>
      <c r="Z253" s="22" t="s">
        <v>124</v>
      </c>
      <c r="AA253" s="15">
        <v>2</v>
      </c>
      <c r="AB253" s="11">
        <v>69.910577415495993</v>
      </c>
      <c r="AC253" s="10">
        <v>27.593367453082976</v>
      </c>
      <c r="AD253" s="21">
        <v>2.4960551314210377</v>
      </c>
      <c r="AE253" s="12">
        <v>501.35593220338797</v>
      </c>
      <c r="AF253" s="10">
        <v>437.7670896364408</v>
      </c>
      <c r="AG253" s="10">
        <v>294.33242515504202</v>
      </c>
      <c r="AH253" s="10">
        <v>474.10055527823556</v>
      </c>
      <c r="AI253" s="10">
        <v>3.8936896021163188</v>
      </c>
      <c r="AJ253" s="10"/>
      <c r="AK253" s="10"/>
      <c r="AL253" s="10"/>
      <c r="AM253" s="10"/>
      <c r="AN253" s="10">
        <v>5.0135593220338794</v>
      </c>
      <c r="AO253" s="10">
        <v>1.9220685960866077</v>
      </c>
      <c r="AP253" s="10">
        <v>2.3546594012403363</v>
      </c>
      <c r="AQ253" s="10">
        <v>111.47500000000001</v>
      </c>
      <c r="AR253" s="10"/>
      <c r="AS253" s="10"/>
      <c r="AT253" s="10">
        <v>1.3978255246348101</v>
      </c>
      <c r="AU253" s="10">
        <v>1</v>
      </c>
      <c r="AV253" s="16"/>
      <c r="AW253" s="21">
        <v>65.665063445466117</v>
      </c>
      <c r="AX253" s="1" t="s">
        <v>120</v>
      </c>
      <c r="AY253" s="25">
        <v>38.570078740157498</v>
      </c>
      <c r="AZ253" s="19">
        <v>100</v>
      </c>
      <c r="BA253" s="19">
        <v>0</v>
      </c>
      <c r="BB253" s="19">
        <v>0</v>
      </c>
      <c r="BC253" s="19">
        <v>100</v>
      </c>
      <c r="BD253" s="19">
        <v>0</v>
      </c>
      <c r="BE253" s="19">
        <v>0</v>
      </c>
      <c r="BF253" s="26">
        <v>69.910577415495993</v>
      </c>
      <c r="BG253" s="26">
        <v>27.593367453082976</v>
      </c>
      <c r="BH253" s="26">
        <v>2.4960551314210377</v>
      </c>
      <c r="BI253" s="23"/>
      <c r="BJ253" s="27">
        <f t="shared" ca="1" si="23"/>
        <v>1</v>
      </c>
      <c r="BK253" s="26">
        <f t="shared" ca="1" si="24"/>
        <v>5.2677226864558442</v>
      </c>
      <c r="BL253" s="25">
        <f t="shared" si="25"/>
        <v>3.9115866462435047</v>
      </c>
      <c r="BM253" s="25">
        <f t="shared" ca="1" si="27"/>
        <v>3.2921421438108034</v>
      </c>
      <c r="BN253" s="24">
        <f t="shared" si="26"/>
        <v>3.1947104345761828</v>
      </c>
      <c r="BO253" s="23"/>
      <c r="BP253" s="2"/>
    </row>
    <row r="254" spans="1:68" x14ac:dyDescent="0.2">
      <c r="A254">
        <v>12.05</v>
      </c>
      <c r="B254">
        <v>2.1</v>
      </c>
      <c r="C254">
        <v>1.26501</v>
      </c>
      <c r="D254">
        <v>-0.26885999999999999</v>
      </c>
      <c r="E254">
        <v>0.15534000000000001</v>
      </c>
      <c r="F254">
        <v>1.71848</v>
      </c>
      <c r="G254">
        <v>1.74055</v>
      </c>
      <c r="H254" s="23"/>
      <c r="I254" s="17">
        <f t="shared" si="21"/>
        <v>39.534120734908136</v>
      </c>
      <c r="J254" s="16">
        <f t="shared" si="22"/>
        <v>-38.734120734908139</v>
      </c>
      <c r="K254" s="10">
        <v>95</v>
      </c>
      <c r="L254" s="16">
        <v>3855.8070866141816</v>
      </c>
      <c r="M254" s="16">
        <v>1399.1141732283511</v>
      </c>
      <c r="N254" s="16">
        <v>17.131452318460191</v>
      </c>
      <c r="O254" s="16">
        <v>5.021751412429353</v>
      </c>
      <c r="P254" s="16">
        <v>5.6049931144070069</v>
      </c>
      <c r="Q254" s="16">
        <v>0.14609985597695635</v>
      </c>
      <c r="R254" s="16">
        <v>2.6066018814799796</v>
      </c>
      <c r="S254" s="16">
        <v>40.502895970670394</v>
      </c>
      <c r="T254" s="22" t="s">
        <v>33</v>
      </c>
      <c r="U254" s="10">
        <v>3</v>
      </c>
      <c r="V254" s="22" t="s">
        <v>33</v>
      </c>
      <c r="W254" s="10">
        <v>3</v>
      </c>
      <c r="X254" s="22" t="s">
        <v>33</v>
      </c>
      <c r="Y254" s="10">
        <v>3</v>
      </c>
      <c r="Z254" s="22" t="s">
        <v>124</v>
      </c>
      <c r="AA254" s="15">
        <v>2</v>
      </c>
      <c r="AB254" s="11">
        <v>70.856557840977104</v>
      </c>
      <c r="AC254" s="10">
        <v>26.702812969340911</v>
      </c>
      <c r="AD254" s="21">
        <v>2.4406291896819883</v>
      </c>
      <c r="AE254" s="12">
        <v>502.1751412429353</v>
      </c>
      <c r="AF254" s="10">
        <v>438.48498582339653</v>
      </c>
      <c r="AG254" s="10">
        <v>295.37448358052552</v>
      </c>
      <c r="AH254" s="10">
        <v>480.78398370260993</v>
      </c>
      <c r="AI254" s="10">
        <v>3.8364124844113854</v>
      </c>
      <c r="AJ254" s="10"/>
      <c r="AK254" s="10"/>
      <c r="AL254" s="10"/>
      <c r="AM254" s="10"/>
      <c r="AN254" s="10">
        <v>5.021751412429353</v>
      </c>
      <c r="AO254" s="10">
        <v>1.9319493071697396</v>
      </c>
      <c r="AP254" s="10">
        <v>2.3629958686442043</v>
      </c>
      <c r="AQ254" s="10">
        <v>111.47500000000001</v>
      </c>
      <c r="AR254" s="10"/>
      <c r="AS254" s="10"/>
      <c r="AT254" s="10">
        <v>1.394572020690672</v>
      </c>
      <c r="AU254" s="10">
        <v>1</v>
      </c>
      <c r="AV254" s="16"/>
      <c r="AW254" s="21">
        <v>65.772747873509473</v>
      </c>
      <c r="AX254" s="1" t="s">
        <v>120</v>
      </c>
      <c r="AY254" s="25">
        <v>38.734120734908103</v>
      </c>
      <c r="AZ254" s="19">
        <v>100</v>
      </c>
      <c r="BA254" s="19">
        <v>0</v>
      </c>
      <c r="BB254" s="19">
        <v>0</v>
      </c>
      <c r="BC254" s="19">
        <v>100</v>
      </c>
      <c r="BD254" s="19">
        <v>0</v>
      </c>
      <c r="BE254" s="19">
        <v>0</v>
      </c>
      <c r="BF254" s="26">
        <v>70.856557840977104</v>
      </c>
      <c r="BG254" s="26">
        <v>26.702812969340911</v>
      </c>
      <c r="BH254" s="26">
        <v>2.4406291896819883</v>
      </c>
      <c r="BI254" s="23"/>
      <c r="BJ254" s="27">
        <f t="shared" ca="1" si="23"/>
        <v>1</v>
      </c>
      <c r="BK254" s="26">
        <f t="shared" ca="1" si="24"/>
        <v>5.2563109451108021</v>
      </c>
      <c r="BL254" s="25">
        <f t="shared" si="25"/>
        <v>3.9732471334184538</v>
      </c>
      <c r="BM254" s="25">
        <f t="shared" ca="1" si="27"/>
        <v>3.2966718570082221</v>
      </c>
      <c r="BN254" s="24">
        <f t="shared" si="26"/>
        <v>3.1970721647101845</v>
      </c>
      <c r="BO254" s="23"/>
      <c r="BP254" s="2"/>
    </row>
    <row r="255" spans="1:68" x14ac:dyDescent="0.2">
      <c r="A255">
        <v>12.1</v>
      </c>
      <c r="B255">
        <v>2.1</v>
      </c>
      <c r="C255">
        <v>1.2652300000000001</v>
      </c>
      <c r="D255">
        <v>-0.26873000000000002</v>
      </c>
      <c r="E255">
        <v>0.15411</v>
      </c>
      <c r="F255">
        <v>1.7135499999999999</v>
      </c>
      <c r="G255">
        <v>1.74058</v>
      </c>
      <c r="H255" s="23"/>
      <c r="I255" s="17">
        <f t="shared" si="21"/>
        <v>39.69816272965879</v>
      </c>
      <c r="J255" s="16">
        <f t="shared" si="22"/>
        <v>-38.898162729658793</v>
      </c>
      <c r="K255" s="10">
        <v>95</v>
      </c>
      <c r="L255" s="16">
        <v>3871.3910761154939</v>
      </c>
      <c r="M255" s="16">
        <v>1404.4619422572225</v>
      </c>
      <c r="N255" s="16">
        <v>17.20253718285214</v>
      </c>
      <c r="O255" s="16">
        <v>5.0818267419962373</v>
      </c>
      <c r="P255" s="16">
        <v>5.6596316323525757</v>
      </c>
      <c r="Q255" s="16">
        <v>0.14691430628900604</v>
      </c>
      <c r="R255" s="16">
        <v>2.5958280650137864</v>
      </c>
      <c r="S255" s="16">
        <v>40.125339608079067</v>
      </c>
      <c r="T255" s="22" t="s">
        <v>33</v>
      </c>
      <c r="U255" s="10">
        <v>3</v>
      </c>
      <c r="V255" s="22" t="s">
        <v>33</v>
      </c>
      <c r="W255" s="10">
        <v>3</v>
      </c>
      <c r="X255" s="22" t="s">
        <v>33</v>
      </c>
      <c r="Y255" s="10">
        <v>3</v>
      </c>
      <c r="Z255" s="22" t="s">
        <v>124</v>
      </c>
      <c r="AA255" s="15">
        <v>2</v>
      </c>
      <c r="AB255" s="11">
        <v>70.15814886678362</v>
      </c>
      <c r="AC255" s="10">
        <v>27.360380400449557</v>
      </c>
      <c r="AD255" s="21">
        <v>2.4814707327668204</v>
      </c>
      <c r="AE255" s="12">
        <v>508.18267419962376</v>
      </c>
      <c r="AF255" s="10">
        <v>443.9963414933863</v>
      </c>
      <c r="AG255" s="10">
        <v>299.4723724264432</v>
      </c>
      <c r="AH255" s="10">
        <v>471.55479274752531</v>
      </c>
      <c r="AI255" s="10">
        <v>3.852335266259975</v>
      </c>
      <c r="AJ255" s="10"/>
      <c r="AK255" s="10"/>
      <c r="AL255" s="10"/>
      <c r="AM255" s="10"/>
      <c r="AN255" s="10">
        <v>5.0818267419962373</v>
      </c>
      <c r="AO255" s="10">
        <v>1.9454807769982261</v>
      </c>
      <c r="AP255" s="10">
        <v>2.3957789794115456</v>
      </c>
      <c r="AQ255" s="10">
        <v>111.47500000000001</v>
      </c>
      <c r="AR255" s="10"/>
      <c r="AS255" s="10"/>
      <c r="AT255" s="10">
        <v>1.4072925484610743</v>
      </c>
      <c r="AU255" s="10">
        <v>1</v>
      </c>
      <c r="AV255" s="16"/>
      <c r="AW255" s="21">
        <v>66.59945122400795</v>
      </c>
      <c r="AX255" s="1" t="s">
        <v>120</v>
      </c>
      <c r="AY255" s="25">
        <v>38.8981627296588</v>
      </c>
      <c r="AZ255" s="19">
        <v>100</v>
      </c>
      <c r="BA255" s="19">
        <v>0</v>
      </c>
      <c r="BB255" s="19">
        <v>0</v>
      </c>
      <c r="BC255" s="19">
        <v>100</v>
      </c>
      <c r="BD255" s="19">
        <v>0</v>
      </c>
      <c r="BE255" s="19">
        <v>0</v>
      </c>
      <c r="BF255" s="26">
        <v>70.15814886678362</v>
      </c>
      <c r="BG255" s="26">
        <v>27.360380400449557</v>
      </c>
      <c r="BH255" s="26">
        <v>2.4814707327668204</v>
      </c>
      <c r="BI255" s="23"/>
      <c r="BJ255" s="27">
        <f t="shared" ca="1" si="23"/>
        <v>1</v>
      </c>
      <c r="BK255" s="26">
        <f t="shared" ca="1" si="24"/>
        <v>5.3030074824381428</v>
      </c>
      <c r="BL255" s="25">
        <f t="shared" si="25"/>
        <v>3.9451350014862698</v>
      </c>
      <c r="BM255" s="25">
        <f t="shared" ca="1" si="27"/>
        <v>3.2917668271193246</v>
      </c>
      <c r="BN255" s="24">
        <f t="shared" si="26"/>
        <v>3.1925320874137211</v>
      </c>
      <c r="BO255" s="23"/>
      <c r="BP255" s="2"/>
    </row>
    <row r="256" spans="1:68" x14ac:dyDescent="0.2">
      <c r="A256">
        <v>12.15</v>
      </c>
      <c r="B256">
        <v>2.1</v>
      </c>
      <c r="C256">
        <v>1.26501</v>
      </c>
      <c r="D256">
        <v>-0.26899000000000001</v>
      </c>
      <c r="E256">
        <v>0.15756999999999999</v>
      </c>
      <c r="F256">
        <v>1.7153</v>
      </c>
      <c r="G256">
        <v>1.74115</v>
      </c>
      <c r="H256" s="23"/>
      <c r="I256" s="17">
        <f t="shared" si="21"/>
        <v>39.862204724409445</v>
      </c>
      <c r="J256" s="16">
        <f t="shared" si="22"/>
        <v>-39.062204724409447</v>
      </c>
      <c r="K256" s="10">
        <v>95</v>
      </c>
      <c r="L256" s="16">
        <v>3886.9750656168062</v>
      </c>
      <c r="M256" s="16">
        <v>1409.8097112860939</v>
      </c>
      <c r="N256" s="16">
        <v>17.273622047244093</v>
      </c>
      <c r="O256" s="16">
        <v>5.021751412429353</v>
      </c>
      <c r="P256" s="16">
        <v>5.614850098078171</v>
      </c>
      <c r="Q256" s="16">
        <v>0.1452854056649063</v>
      </c>
      <c r="R256" s="16">
        <v>2.5875206484075868</v>
      </c>
      <c r="S256" s="16">
        <v>41.187408725612372</v>
      </c>
      <c r="T256" s="22" t="s">
        <v>33</v>
      </c>
      <c r="U256" s="10">
        <v>3</v>
      </c>
      <c r="V256" s="22" t="s">
        <v>33</v>
      </c>
      <c r="W256" s="10">
        <v>3</v>
      </c>
      <c r="X256" s="22" t="s">
        <v>33</v>
      </c>
      <c r="Y256" s="10">
        <v>3</v>
      </c>
      <c r="Z256" s="22" t="s">
        <v>124</v>
      </c>
      <c r="AA256" s="15">
        <v>2</v>
      </c>
      <c r="AB256" s="11">
        <v>70.502769050938156</v>
      </c>
      <c r="AC256" s="10">
        <v>27.035963404862002</v>
      </c>
      <c r="AD256" s="21">
        <v>2.4612675441998362</v>
      </c>
      <c r="AE256" s="12">
        <v>502.1751412429353</v>
      </c>
      <c r="AF256" s="10">
        <v>437.8112204316144</v>
      </c>
      <c r="AG256" s="10">
        <v>296.11375735586284</v>
      </c>
      <c r="AH256" s="10">
        <v>491.94075452643318</v>
      </c>
      <c r="AI256" s="10">
        <v>3.8647034589479334</v>
      </c>
      <c r="AJ256" s="10"/>
      <c r="AK256" s="10"/>
      <c r="AL256" s="10"/>
      <c r="AM256" s="10"/>
      <c r="AN256" s="10">
        <v>5.021751412429353</v>
      </c>
      <c r="AO256" s="10">
        <v>1.9376022646722457</v>
      </c>
      <c r="AP256" s="10">
        <v>2.3689100588469025</v>
      </c>
      <c r="AQ256" s="10">
        <v>111.47500000000001</v>
      </c>
      <c r="AR256" s="10"/>
      <c r="AS256" s="10"/>
      <c r="AT256" s="10">
        <v>1.3811521088963954</v>
      </c>
      <c r="AU256" s="10">
        <v>1</v>
      </c>
      <c r="AV256" s="16"/>
      <c r="AW256" s="21">
        <v>65.671683064742155</v>
      </c>
      <c r="AX256" s="1" t="s">
        <v>120</v>
      </c>
      <c r="AY256" s="25">
        <v>39.062204724409398</v>
      </c>
      <c r="AZ256" s="19">
        <v>100</v>
      </c>
      <c r="BA256" s="19">
        <v>0</v>
      </c>
      <c r="BB256" s="19">
        <v>0</v>
      </c>
      <c r="BC256" s="19">
        <v>100</v>
      </c>
      <c r="BD256" s="19">
        <v>0</v>
      </c>
      <c r="BE256" s="19">
        <v>0</v>
      </c>
      <c r="BF256" s="26">
        <v>70.502769050938156</v>
      </c>
      <c r="BG256" s="26">
        <v>27.035963404862002</v>
      </c>
      <c r="BH256" s="26">
        <v>2.4612675441998362</v>
      </c>
      <c r="BI256" s="23"/>
      <c r="BJ256" s="27">
        <f t="shared" ca="1" si="23"/>
        <v>1</v>
      </c>
      <c r="BK256" s="26">
        <f t="shared" ca="1" si="24"/>
        <v>5.2083093709442254</v>
      </c>
      <c r="BL256" s="25">
        <f t="shared" si="25"/>
        <v>3.957261182517692</v>
      </c>
      <c r="BM256" s="25">
        <f t="shared" ca="1" si="27"/>
        <v>3.2990304952895677</v>
      </c>
      <c r="BN256" s="24">
        <f t="shared" si="26"/>
        <v>3.1947845290999801</v>
      </c>
      <c r="BO256" s="23"/>
      <c r="BP256" s="2"/>
    </row>
    <row r="257" spans="1:68" x14ac:dyDescent="0.2">
      <c r="A257">
        <v>12.2</v>
      </c>
      <c r="B257">
        <v>2.1</v>
      </c>
      <c r="C257">
        <v>1.2648999999999999</v>
      </c>
      <c r="D257">
        <v>-0.26990999999999998</v>
      </c>
      <c r="E257">
        <v>0.15762999999999999</v>
      </c>
      <c r="F257">
        <v>1.7179500000000001</v>
      </c>
      <c r="G257">
        <v>1.7350000000000001</v>
      </c>
      <c r="H257" s="23"/>
      <c r="I257" s="17">
        <f t="shared" si="21"/>
        <v>40.026246719160099</v>
      </c>
      <c r="J257" s="16">
        <f t="shared" si="22"/>
        <v>-39.226246719160102</v>
      </c>
      <c r="K257" s="10">
        <v>95</v>
      </c>
      <c r="L257" s="16">
        <v>3902.5590551181185</v>
      </c>
      <c r="M257" s="16">
        <v>1415.1574803149654</v>
      </c>
      <c r="N257" s="16">
        <v>17.344706911636042</v>
      </c>
      <c r="O257" s="16">
        <v>4.9917137476459104</v>
      </c>
      <c r="P257" s="16">
        <v>5.5850776436177192</v>
      </c>
      <c r="Q257" s="16">
        <v>0.13952160345655309</v>
      </c>
      <c r="R257" s="16">
        <v>2.4981139450404912</v>
      </c>
      <c r="S257" s="16">
        <v>41.205826109153413</v>
      </c>
      <c r="T257" s="22" t="s">
        <v>33</v>
      </c>
      <c r="U257" s="10">
        <v>3</v>
      </c>
      <c r="V257" s="22" t="s">
        <v>33</v>
      </c>
      <c r="W257" s="10">
        <v>3</v>
      </c>
      <c r="X257" s="22" t="s">
        <v>33</v>
      </c>
      <c r="Y257" s="10">
        <v>3</v>
      </c>
      <c r="Z257" s="22" t="s">
        <v>124</v>
      </c>
      <c r="AA257" s="15">
        <v>2</v>
      </c>
      <c r="AB257" s="11">
        <v>68.513217204128537</v>
      </c>
      <c r="AC257" s="10">
        <v>28.906974572111039</v>
      </c>
      <c r="AD257" s="21">
        <v>2.5798082237604234</v>
      </c>
      <c r="AE257" s="12">
        <v>499.17137476459101</v>
      </c>
      <c r="AF257" s="10">
        <v>433.39187346560175</v>
      </c>
      <c r="AG257" s="10">
        <v>293.88082327132895</v>
      </c>
      <c r="AH257" s="10">
        <v>490.85730920607165</v>
      </c>
      <c r="AI257" s="10">
        <v>4.0030199662641541</v>
      </c>
      <c r="AJ257" s="10"/>
      <c r="AK257" s="10"/>
      <c r="AL257" s="10"/>
      <c r="AM257" s="10"/>
      <c r="AN257" s="10">
        <v>4.9917137476459104</v>
      </c>
      <c r="AO257" s="10">
        <v>1.924228106017239</v>
      </c>
      <c r="AP257" s="10">
        <v>2.3510465861706313</v>
      </c>
      <c r="AQ257" s="10">
        <v>111.47500000000001</v>
      </c>
      <c r="AR257" s="10"/>
      <c r="AS257" s="10"/>
      <c r="AT257" s="10">
        <v>1.3610559870115522</v>
      </c>
      <c r="AU257" s="10">
        <v>1</v>
      </c>
      <c r="AV257" s="16"/>
      <c r="AW257" s="21">
        <v>65.008781019840256</v>
      </c>
      <c r="AX257" s="1" t="s">
        <v>120</v>
      </c>
      <c r="AY257" s="25">
        <v>39.226246719160102</v>
      </c>
      <c r="AZ257" s="19">
        <v>100</v>
      </c>
      <c r="BA257" s="19">
        <v>0</v>
      </c>
      <c r="BB257" s="19">
        <v>0</v>
      </c>
      <c r="BC257" s="19">
        <v>100</v>
      </c>
      <c r="BD257" s="19">
        <v>0</v>
      </c>
      <c r="BE257" s="19">
        <v>0</v>
      </c>
      <c r="BF257" s="26">
        <v>68.513217204128537</v>
      </c>
      <c r="BG257" s="26">
        <v>28.906974572111039</v>
      </c>
      <c r="BH257" s="26">
        <v>2.5798082237604234</v>
      </c>
      <c r="BI257" s="23"/>
      <c r="BJ257" s="27">
        <f t="shared" ca="1" si="23"/>
        <v>1</v>
      </c>
      <c r="BK257" s="26">
        <f t="shared" ca="1" si="24"/>
        <v>5.1355388592510591</v>
      </c>
      <c r="BL257" s="25">
        <f t="shared" si="25"/>
        <v>3.8395529691088872</v>
      </c>
      <c r="BM257" s="25">
        <f t="shared" ca="1" si="27"/>
        <v>3.2969370977396104</v>
      </c>
      <c r="BN257" s="24">
        <f t="shared" si="26"/>
        <v>3.1889957537067484</v>
      </c>
      <c r="BO257" s="23"/>
      <c r="BP257" s="2"/>
    </row>
    <row r="258" spans="1:68" x14ac:dyDescent="0.2">
      <c r="A258">
        <v>12.25</v>
      </c>
      <c r="B258">
        <v>2.1</v>
      </c>
      <c r="C258">
        <v>1.26502</v>
      </c>
      <c r="D258">
        <v>-0.26945999999999998</v>
      </c>
      <c r="E258">
        <v>0.15883</v>
      </c>
      <c r="F258">
        <v>1.71953</v>
      </c>
      <c r="G258">
        <v>1.74448</v>
      </c>
      <c r="H258" s="23"/>
      <c r="I258" s="17">
        <f t="shared" si="21"/>
        <v>40.190288713910761</v>
      </c>
      <c r="J258" s="16">
        <f t="shared" si="22"/>
        <v>-39.390288713910763</v>
      </c>
      <c r="K258" s="10">
        <v>95</v>
      </c>
      <c r="L258" s="16">
        <v>3918.1430446194313</v>
      </c>
      <c r="M258" s="16">
        <v>1420.505249343837</v>
      </c>
      <c r="N258" s="16">
        <v>17.415791776027998</v>
      </c>
      <c r="O258" s="16">
        <v>5.024482109227864</v>
      </c>
      <c r="P258" s="16">
        <v>5.6231502116594925</v>
      </c>
      <c r="Q258" s="16">
        <v>0.14234085453672599</v>
      </c>
      <c r="R258" s="16">
        <v>2.5313365138563255</v>
      </c>
      <c r="S258" s="16">
        <v>41.574173779974217</v>
      </c>
      <c r="T258" s="22" t="s">
        <v>33</v>
      </c>
      <c r="U258" s="10">
        <v>3</v>
      </c>
      <c r="V258" s="22" t="s">
        <v>33</v>
      </c>
      <c r="W258" s="10">
        <v>3</v>
      </c>
      <c r="X258" s="22" t="s">
        <v>33</v>
      </c>
      <c r="Y258" s="10">
        <v>3</v>
      </c>
      <c r="Z258" s="22" t="s">
        <v>124</v>
      </c>
      <c r="AA258" s="15">
        <v>2</v>
      </c>
      <c r="AB258" s="11">
        <v>69.175497162646323</v>
      </c>
      <c r="AC258" s="10">
        <v>28.284727577433145</v>
      </c>
      <c r="AD258" s="21">
        <v>2.5397752599205345</v>
      </c>
      <c r="AE258" s="12">
        <v>502.44821092278642</v>
      </c>
      <c r="AF258" s="10">
        <v>436.95429385279198</v>
      </c>
      <c r="AG258" s="10">
        <v>296.73626587446194</v>
      </c>
      <c r="AH258" s="10">
        <v>496.97242979546508</v>
      </c>
      <c r="AI258" s="10">
        <v>3.9504822631289169</v>
      </c>
      <c r="AJ258" s="10"/>
      <c r="AK258" s="10"/>
      <c r="AL258" s="10"/>
      <c r="AM258" s="10"/>
      <c r="AN258" s="10">
        <v>5.024482109227864</v>
      </c>
      <c r="AO258" s="10">
        <v>1.9388660488677809</v>
      </c>
      <c r="AP258" s="10">
        <v>2.3738901269956956</v>
      </c>
      <c r="AQ258" s="10">
        <v>111.47500000000001</v>
      </c>
      <c r="AR258" s="10"/>
      <c r="AS258" s="10"/>
      <c r="AT258" s="10">
        <v>1.367339995469167</v>
      </c>
      <c r="AU258" s="10">
        <v>1</v>
      </c>
      <c r="AV258" s="16"/>
      <c r="AW258" s="21">
        <v>65.543144077918797</v>
      </c>
      <c r="AX258" s="1" t="s">
        <v>120</v>
      </c>
      <c r="AY258" s="25">
        <v>39.390288713910799</v>
      </c>
      <c r="AZ258" s="19">
        <v>100</v>
      </c>
      <c r="BA258" s="19">
        <v>0</v>
      </c>
      <c r="BB258" s="19">
        <v>0</v>
      </c>
      <c r="BC258" s="19">
        <v>100</v>
      </c>
      <c r="BD258" s="19">
        <v>0</v>
      </c>
      <c r="BE258" s="19">
        <v>0</v>
      </c>
      <c r="BF258" s="26">
        <v>69.175497162646323</v>
      </c>
      <c r="BG258" s="26">
        <v>28.284727577433145</v>
      </c>
      <c r="BH258" s="26">
        <v>2.5397752599205345</v>
      </c>
      <c r="BI258" s="23"/>
      <c r="BJ258" s="27">
        <f t="shared" ca="1" si="23"/>
        <v>1</v>
      </c>
      <c r="BK258" s="26">
        <f t="shared" ca="1" si="24"/>
        <v>5.1588386470832068</v>
      </c>
      <c r="BL258" s="25">
        <f t="shared" si="25"/>
        <v>3.8847652194387137</v>
      </c>
      <c r="BM258" s="25">
        <f t="shared" ca="1" si="27"/>
        <v>3.2980783303970336</v>
      </c>
      <c r="BN258" s="24">
        <f t="shared" si="26"/>
        <v>3.1893699504923649</v>
      </c>
      <c r="BO258" s="23"/>
      <c r="BP258" s="2"/>
    </row>
    <row r="259" spans="1:68" x14ac:dyDescent="0.2">
      <c r="A259">
        <v>12.3</v>
      </c>
      <c r="B259">
        <v>2.1</v>
      </c>
      <c r="C259">
        <v>1.2656000000000001</v>
      </c>
      <c r="D259">
        <v>-0.26817000000000002</v>
      </c>
      <c r="E259">
        <v>0.15941</v>
      </c>
      <c r="F259">
        <v>1.72113</v>
      </c>
      <c r="G259">
        <v>1.7432799999999999</v>
      </c>
      <c r="H259" s="23"/>
      <c r="I259" s="17">
        <f t="shared" si="21"/>
        <v>40.354330708661415</v>
      </c>
      <c r="J259" s="16">
        <f t="shared" si="22"/>
        <v>-39.554330708661418</v>
      </c>
      <c r="K259" s="10">
        <v>95</v>
      </c>
      <c r="L259" s="16">
        <v>3933.7270341207436</v>
      </c>
      <c r="M259" s="16">
        <v>1425.8530183727084</v>
      </c>
      <c r="N259" s="16">
        <v>17.486876640419947</v>
      </c>
      <c r="O259" s="16">
        <v>5.1828625235404884</v>
      </c>
      <c r="P259" s="16">
        <v>5.7840943257610293</v>
      </c>
      <c r="Q259" s="16">
        <v>0.15042270763322116</v>
      </c>
      <c r="R259" s="16">
        <v>2.6006268079563108</v>
      </c>
      <c r="S259" s="16">
        <v>41.752208487537608</v>
      </c>
      <c r="T259" s="22" t="s">
        <v>33</v>
      </c>
      <c r="U259" s="10">
        <v>3</v>
      </c>
      <c r="V259" s="22" t="s">
        <v>33</v>
      </c>
      <c r="W259" s="10">
        <v>3</v>
      </c>
      <c r="X259" s="22" t="s">
        <v>33</v>
      </c>
      <c r="Y259" s="10">
        <v>3</v>
      </c>
      <c r="Z259" s="22" t="s">
        <v>124</v>
      </c>
      <c r="AA259" s="15">
        <v>2</v>
      </c>
      <c r="AB259" s="11">
        <v>69.911919039789638</v>
      </c>
      <c r="AC259" s="10">
        <v>27.592105036828244</v>
      </c>
      <c r="AD259" s="21">
        <v>2.4959759233821179</v>
      </c>
      <c r="AE259" s="12">
        <v>518.28625235404877</v>
      </c>
      <c r="AF259" s="10">
        <v>454.97219024701326</v>
      </c>
      <c r="AG259" s="10">
        <v>308.80707443207723</v>
      </c>
      <c r="AH259" s="10">
        <v>499.17254085499184</v>
      </c>
      <c r="AI259" s="10">
        <v>3.8452268389321298</v>
      </c>
      <c r="AJ259" s="10"/>
      <c r="AK259" s="10"/>
      <c r="AL259" s="10"/>
      <c r="AM259" s="10"/>
      <c r="AN259" s="10">
        <v>5.1828625235404884</v>
      </c>
      <c r="AO259" s="10">
        <v>1.9842127641743998</v>
      </c>
      <c r="AP259" s="10">
        <v>2.4704565954566178</v>
      </c>
      <c r="AQ259" s="10">
        <v>111.47500000000001</v>
      </c>
      <c r="AR259" s="10"/>
      <c r="AS259" s="10"/>
      <c r="AT259" s="10">
        <v>1.4209437090814645</v>
      </c>
      <c r="AU259" s="10">
        <v>1</v>
      </c>
      <c r="AV259" s="16"/>
      <c r="AW259" s="21">
        <v>68.245828537051992</v>
      </c>
      <c r="AX259" s="1" t="s">
        <v>120</v>
      </c>
      <c r="AY259" s="25">
        <v>39.554330708661404</v>
      </c>
      <c r="AZ259" s="19">
        <v>100</v>
      </c>
      <c r="BA259" s="19">
        <v>0</v>
      </c>
      <c r="BB259" s="19">
        <v>0</v>
      </c>
      <c r="BC259" s="19">
        <v>100</v>
      </c>
      <c r="BD259" s="19">
        <v>0</v>
      </c>
      <c r="BE259" s="19">
        <v>0</v>
      </c>
      <c r="BF259" s="26">
        <v>69.911919039789638</v>
      </c>
      <c r="BG259" s="26">
        <v>27.592105036828244</v>
      </c>
      <c r="BH259" s="26">
        <v>2.4959759233821179</v>
      </c>
      <c r="BI259" s="23"/>
      <c r="BJ259" s="27">
        <f t="shared" ca="1" si="23"/>
        <v>1</v>
      </c>
      <c r="BK259" s="26">
        <f t="shared" ca="1" si="24"/>
        <v>5.3543117832119469</v>
      </c>
      <c r="BL259" s="25">
        <f t="shared" si="25"/>
        <v>3.9406238493716694</v>
      </c>
      <c r="BM259" s="25">
        <f t="shared" ca="1" si="27"/>
        <v>3.2880057548154267</v>
      </c>
      <c r="BN259" s="24">
        <f t="shared" si="26"/>
        <v>3.1848319470139836</v>
      </c>
      <c r="BO259" s="23"/>
      <c r="BP259" s="2"/>
    </row>
    <row r="260" spans="1:68" x14ac:dyDescent="0.2">
      <c r="A260">
        <v>12.35</v>
      </c>
      <c r="B260">
        <v>2.1</v>
      </c>
      <c r="C260">
        <v>1.2661800000000001</v>
      </c>
      <c r="D260">
        <v>-0.26701999999999998</v>
      </c>
      <c r="E260">
        <v>0.15276999999999999</v>
      </c>
      <c r="F260">
        <v>1.72028</v>
      </c>
      <c r="G260">
        <v>1.7436799999999999</v>
      </c>
      <c r="H260" s="23"/>
      <c r="I260" s="17">
        <f t="shared" si="21"/>
        <v>40.518372703412069</v>
      </c>
      <c r="J260" s="16">
        <f t="shared" si="22"/>
        <v>-39.718372703412072</v>
      </c>
      <c r="K260" s="10">
        <v>95</v>
      </c>
      <c r="L260" s="16">
        <v>3949.3110236220559</v>
      </c>
      <c r="M260" s="16">
        <v>1431.2007874015799</v>
      </c>
      <c r="N260" s="16">
        <v>17.557961504811896</v>
      </c>
      <c r="O260" s="16">
        <v>5.3412429378531137</v>
      </c>
      <c r="P260" s="16">
        <v>5.913124797662654</v>
      </c>
      <c r="Q260" s="16">
        <v>0.15762746039366304</v>
      </c>
      <c r="R260" s="16">
        <v>2.665721860901197</v>
      </c>
      <c r="S260" s="16">
        <v>39.71401804232918</v>
      </c>
      <c r="T260" s="22" t="s">
        <v>33</v>
      </c>
      <c r="U260" s="10">
        <v>3</v>
      </c>
      <c r="V260" s="22" t="s">
        <v>33</v>
      </c>
      <c r="W260" s="10">
        <v>3</v>
      </c>
      <c r="X260" s="22" t="s">
        <v>33</v>
      </c>
      <c r="Y260" s="10">
        <v>3</v>
      </c>
      <c r="Z260" s="22" t="s">
        <v>124</v>
      </c>
      <c r="AA260" s="15">
        <v>2</v>
      </c>
      <c r="AB260" s="11">
        <v>70.226204851604692</v>
      </c>
      <c r="AC260" s="10">
        <v>27.29632280853798</v>
      </c>
      <c r="AD260" s="21">
        <v>2.4774723398573246</v>
      </c>
      <c r="AE260" s="12">
        <v>534.12429378531135</v>
      </c>
      <c r="AF260" s="10">
        <v>469.23554050006828</v>
      </c>
      <c r="AG260" s="10">
        <v>318.48435982469903</v>
      </c>
      <c r="AH260" s="10">
        <v>455.78173448606987</v>
      </c>
      <c r="AI260" s="10">
        <v>3.7513291040121168</v>
      </c>
      <c r="AJ260" s="10"/>
      <c r="AK260" s="10"/>
      <c r="AL260" s="10"/>
      <c r="AM260" s="10"/>
      <c r="AN260" s="10">
        <v>5.3412429378531137</v>
      </c>
      <c r="AO260" s="10">
        <v>2.0223313698003103</v>
      </c>
      <c r="AP260" s="10">
        <v>2.5478748785975922</v>
      </c>
      <c r="AQ260" s="10">
        <v>111.47500000000001</v>
      </c>
      <c r="AR260" s="10"/>
      <c r="AS260" s="10"/>
      <c r="AT260" s="10">
        <v>1.4619543265237784</v>
      </c>
      <c r="AU260" s="10">
        <v>1</v>
      </c>
      <c r="AV260" s="16"/>
      <c r="AW260" s="21">
        <v>70.385331075010242</v>
      </c>
      <c r="AX260" s="1" t="s">
        <v>120</v>
      </c>
      <c r="AY260" s="25">
        <v>39.718372703412101</v>
      </c>
      <c r="AZ260" s="19">
        <v>100</v>
      </c>
      <c r="BA260" s="19">
        <v>0</v>
      </c>
      <c r="BB260" s="19">
        <v>0</v>
      </c>
      <c r="BC260" s="19">
        <v>100</v>
      </c>
      <c r="BD260" s="19">
        <v>0</v>
      </c>
      <c r="BE260" s="19">
        <v>0</v>
      </c>
      <c r="BF260" s="26">
        <v>70.226204851604692</v>
      </c>
      <c r="BG260" s="26">
        <v>27.29632280853798</v>
      </c>
      <c r="BH260" s="26">
        <v>2.4774723398573246</v>
      </c>
      <c r="BI260" s="23"/>
      <c r="BJ260" s="27">
        <f t="shared" ca="1" si="23"/>
        <v>1</v>
      </c>
      <c r="BK260" s="26">
        <f t="shared" ca="1" si="24"/>
        <v>5.5037271087617601</v>
      </c>
      <c r="BL260" s="25">
        <f t="shared" si="25"/>
        <v>4.0022518636851281</v>
      </c>
      <c r="BM260" s="25">
        <f t="shared" ca="1" si="27"/>
        <v>3.2817841463529098</v>
      </c>
      <c r="BN260" s="24">
        <f t="shared" si="26"/>
        <v>3.1821530165234342</v>
      </c>
      <c r="BO260" s="23"/>
      <c r="BP260" s="2"/>
    </row>
    <row r="261" spans="1:68" x14ac:dyDescent="0.2">
      <c r="A261">
        <v>12.4</v>
      </c>
      <c r="B261">
        <v>2.2000000000000002</v>
      </c>
      <c r="C261">
        <v>1.2663899999999999</v>
      </c>
      <c r="D261">
        <v>-0.26643</v>
      </c>
      <c r="E261">
        <v>0.15176000000000001</v>
      </c>
      <c r="F261">
        <v>1.7184299999999999</v>
      </c>
      <c r="G261">
        <v>1.7442299999999999</v>
      </c>
      <c r="H261" s="23"/>
      <c r="I261" s="17">
        <f t="shared" si="21"/>
        <v>40.682414698162731</v>
      </c>
      <c r="J261" s="16">
        <f t="shared" si="22"/>
        <v>-39.882414698162734</v>
      </c>
      <c r="K261" s="10">
        <v>95</v>
      </c>
      <c r="L261" s="16">
        <v>3964.8950131233687</v>
      </c>
      <c r="M261" s="16">
        <v>1436.5485564304515</v>
      </c>
      <c r="N261" s="16">
        <v>17.629046369203849</v>
      </c>
      <c r="O261" s="16">
        <v>5.3985875706214257</v>
      </c>
      <c r="P261" s="16">
        <v>5.9660050566606175</v>
      </c>
      <c r="Q261" s="16">
        <v>0.16132381180988956</v>
      </c>
      <c r="R261" s="16">
        <v>2.7040508728664765</v>
      </c>
      <c r="S261" s="16">
        <v>39.403992086055013</v>
      </c>
      <c r="T261" s="22" t="s">
        <v>33</v>
      </c>
      <c r="U261" s="10">
        <v>3</v>
      </c>
      <c r="V261" s="22" t="s">
        <v>33</v>
      </c>
      <c r="W261" s="10">
        <v>3</v>
      </c>
      <c r="X261" s="22" t="s">
        <v>33</v>
      </c>
      <c r="Y261" s="10">
        <v>3</v>
      </c>
      <c r="Z261" s="22" t="s">
        <v>124</v>
      </c>
      <c r="AA261" s="15">
        <v>2</v>
      </c>
      <c r="AB261" s="11">
        <v>70.773825721395156</v>
      </c>
      <c r="AC261" s="10">
        <v>26.780727191206935</v>
      </c>
      <c r="AD261" s="21">
        <v>2.4454470873979046</v>
      </c>
      <c r="AE261" s="12">
        <v>539.85875706214256</v>
      </c>
      <c r="AF261" s="10">
        <v>474.54004217622207</v>
      </c>
      <c r="AG261" s="10">
        <v>322.4503792495463</v>
      </c>
      <c r="AH261" s="10">
        <v>447.94174046093826</v>
      </c>
      <c r="AI261" s="10">
        <v>3.6981552752368616</v>
      </c>
      <c r="AJ261" s="10"/>
      <c r="AK261" s="10"/>
      <c r="AL261" s="10"/>
      <c r="AM261" s="10"/>
      <c r="AN261" s="10">
        <v>5.3985875706214257</v>
      </c>
      <c r="AO261" s="10">
        <v>2.0408956142715775</v>
      </c>
      <c r="AP261" s="10">
        <v>2.5796030339963707</v>
      </c>
      <c r="AQ261" s="10">
        <v>111.47500000000001</v>
      </c>
      <c r="AR261" s="10"/>
      <c r="AS261" s="10"/>
      <c r="AT261" s="10">
        <v>1.473489039264485</v>
      </c>
      <c r="AU261" s="10">
        <v>1</v>
      </c>
      <c r="AV261" s="16"/>
      <c r="AW261" s="21">
        <v>71.181006326433319</v>
      </c>
      <c r="AX261" s="1" t="s">
        <v>120</v>
      </c>
      <c r="AY261" s="25">
        <v>39.882414698162698</v>
      </c>
      <c r="AZ261" s="19">
        <v>100</v>
      </c>
      <c r="BA261" s="19">
        <v>0</v>
      </c>
      <c r="BB261" s="19">
        <v>0</v>
      </c>
      <c r="BC261" s="19">
        <v>100</v>
      </c>
      <c r="BD261" s="19">
        <v>0</v>
      </c>
      <c r="BE261" s="19">
        <v>0</v>
      </c>
      <c r="BF261" s="26">
        <v>70.773825721395156</v>
      </c>
      <c r="BG261" s="26">
        <v>26.780727191206935</v>
      </c>
      <c r="BH261" s="26">
        <v>2.4454470873979046</v>
      </c>
      <c r="BI261" s="23"/>
      <c r="BJ261" s="27">
        <f t="shared" ca="1" si="23"/>
        <v>1</v>
      </c>
      <c r="BK261" s="26">
        <f t="shared" ca="1" si="24"/>
        <v>5.5460116990369093</v>
      </c>
      <c r="BL261" s="25">
        <f t="shared" si="25"/>
        <v>4.0497422161224463</v>
      </c>
      <c r="BM261" s="25">
        <f t="shared" ca="1" si="27"/>
        <v>3.2818701386768048</v>
      </c>
      <c r="BN261" s="24">
        <f t="shared" si="26"/>
        <v>3.1820588089409476</v>
      </c>
      <c r="BO261" s="23"/>
      <c r="BP261" s="2"/>
    </row>
    <row r="262" spans="1:68" x14ac:dyDescent="0.2">
      <c r="A262">
        <v>12.45</v>
      </c>
      <c r="B262">
        <v>2.1</v>
      </c>
      <c r="C262">
        <v>1.2660800000000001</v>
      </c>
      <c r="D262">
        <v>-0.26706000000000002</v>
      </c>
      <c r="E262">
        <v>0.14896000000000001</v>
      </c>
      <c r="F262">
        <v>1.7196</v>
      </c>
      <c r="G262">
        <v>1.74603</v>
      </c>
      <c r="H262" s="23"/>
      <c r="I262" s="17">
        <f t="shared" si="21"/>
        <v>40.846456692913378</v>
      </c>
      <c r="J262" s="16">
        <f t="shared" si="22"/>
        <v>-40.046456692913381</v>
      </c>
      <c r="K262" s="10">
        <v>95</v>
      </c>
      <c r="L262" s="16">
        <v>3980.4790026246801</v>
      </c>
      <c r="M262" s="16">
        <v>1441.8963254593227</v>
      </c>
      <c r="N262" s="16">
        <v>17.700131233595798</v>
      </c>
      <c r="O262" s="16">
        <v>5.3139359698681821</v>
      </c>
      <c r="P262" s="16">
        <v>5.8689769741677953</v>
      </c>
      <c r="Q262" s="16">
        <v>0.15737686029764744</v>
      </c>
      <c r="R262" s="16">
        <v>2.6815041359054415</v>
      </c>
      <c r="S262" s="16">
        <v>38.544514187473148</v>
      </c>
      <c r="T262" s="22" t="s">
        <v>33</v>
      </c>
      <c r="U262" s="10">
        <v>3</v>
      </c>
      <c r="V262" s="22" t="s">
        <v>33</v>
      </c>
      <c r="W262" s="10">
        <v>3</v>
      </c>
      <c r="X262" s="22" t="s">
        <v>33</v>
      </c>
      <c r="Y262" s="10">
        <v>3</v>
      </c>
      <c r="Z262" s="22" t="s">
        <v>124</v>
      </c>
      <c r="AA262" s="15">
        <v>2</v>
      </c>
      <c r="AB262" s="11">
        <v>70.584502750155153</v>
      </c>
      <c r="AC262" s="10">
        <v>26.959006192305125</v>
      </c>
      <c r="AD262" s="21">
        <v>2.4564910575397252</v>
      </c>
      <c r="AE262" s="12">
        <v>531.39359698681824</v>
      </c>
      <c r="AF262" s="10">
        <v>462.20826838287178</v>
      </c>
      <c r="AG262" s="10">
        <v>315.17327306258466</v>
      </c>
      <c r="AH262" s="10">
        <v>428.79873505119122</v>
      </c>
      <c r="AI262" s="10">
        <v>3.7292502614855683</v>
      </c>
      <c r="AJ262" s="10"/>
      <c r="AK262" s="10"/>
      <c r="AL262" s="10"/>
      <c r="AM262" s="10"/>
      <c r="AN262" s="10">
        <v>5.3139359698681821</v>
      </c>
      <c r="AO262" s="10">
        <v>2.0199009287384007</v>
      </c>
      <c r="AP262" s="10">
        <v>2.5213861845006771</v>
      </c>
      <c r="AQ262" s="10">
        <v>111.47500000000001</v>
      </c>
      <c r="AR262" s="10"/>
      <c r="AS262" s="10"/>
      <c r="AT262" s="10">
        <v>1.4276884590080721</v>
      </c>
      <c r="AU262" s="10">
        <v>1</v>
      </c>
      <c r="AV262" s="16"/>
      <c r="AW262" s="21">
        <v>69.331240257430764</v>
      </c>
      <c r="AX262" s="1" t="s">
        <v>120</v>
      </c>
      <c r="AY262" s="25">
        <v>40.046456692913402</v>
      </c>
      <c r="AZ262" s="19">
        <v>100</v>
      </c>
      <c r="BA262" s="19">
        <v>0</v>
      </c>
      <c r="BB262" s="19">
        <v>0</v>
      </c>
      <c r="BC262" s="19">
        <v>100</v>
      </c>
      <c r="BD262" s="19">
        <v>0</v>
      </c>
      <c r="BE262" s="19">
        <v>0</v>
      </c>
      <c r="BF262" s="26">
        <v>70.584502750155153</v>
      </c>
      <c r="BG262" s="26">
        <v>26.959006192305125</v>
      </c>
      <c r="BH262" s="26">
        <v>2.4564910575397252</v>
      </c>
      <c r="BI262" s="23"/>
      <c r="BJ262" s="27">
        <f t="shared" ca="1" si="23"/>
        <v>1</v>
      </c>
      <c r="BK262" s="26">
        <f t="shared" ca="1" si="24"/>
        <v>5.3800504299362375</v>
      </c>
      <c r="BL262" s="25">
        <f t="shared" si="25"/>
        <v>4.0574249069192474</v>
      </c>
      <c r="BM262" s="25">
        <f t="shared" ca="1" si="27"/>
        <v>3.2932948997174103</v>
      </c>
      <c r="BN262" s="24">
        <f t="shared" si="26"/>
        <v>3.186264502317619</v>
      </c>
      <c r="BO262" s="23"/>
      <c r="BP262" s="2"/>
    </row>
    <row r="263" spans="1:68" x14ac:dyDescent="0.2">
      <c r="A263">
        <v>12.5</v>
      </c>
      <c r="B263">
        <v>2.1</v>
      </c>
      <c r="C263">
        <v>1.2656400000000001</v>
      </c>
      <c r="D263">
        <v>-0.26856999999999998</v>
      </c>
      <c r="E263">
        <v>0.15115999999999999</v>
      </c>
      <c r="F263">
        <v>1.7168300000000001</v>
      </c>
      <c r="G263">
        <v>1.74308</v>
      </c>
      <c r="H263" s="23"/>
      <c r="I263" s="17">
        <f t="shared" si="21"/>
        <v>41.01049868766404</v>
      </c>
      <c r="J263" s="16">
        <f t="shared" si="22"/>
        <v>-40.210498687664042</v>
      </c>
      <c r="K263" s="10">
        <v>95</v>
      </c>
      <c r="L263" s="16">
        <v>3996.0629921259929</v>
      </c>
      <c r="M263" s="16">
        <v>1447.2440944881944</v>
      </c>
      <c r="N263" s="16">
        <v>17.77121609798775</v>
      </c>
      <c r="O263" s="16">
        <v>5.1937853107344729</v>
      </c>
      <c r="P263" s="16">
        <v>5.7585506935437554</v>
      </c>
      <c r="Q263" s="16">
        <v>0.1479167066730678</v>
      </c>
      <c r="R263" s="16">
        <v>2.5686446910835707</v>
      </c>
      <c r="S263" s="16">
        <v>39.2198182506446</v>
      </c>
      <c r="T263" s="22" t="s">
        <v>33</v>
      </c>
      <c r="U263" s="10">
        <v>3</v>
      </c>
      <c r="V263" s="22" t="s">
        <v>33</v>
      </c>
      <c r="W263" s="10">
        <v>3</v>
      </c>
      <c r="X263" s="22" t="s">
        <v>33</v>
      </c>
      <c r="Y263" s="10">
        <v>3</v>
      </c>
      <c r="Z263" s="22" t="s">
        <v>124</v>
      </c>
      <c r="AA263" s="15">
        <v>2</v>
      </c>
      <c r="AB263" s="11">
        <v>68.667537511622839</v>
      </c>
      <c r="AC263" s="10">
        <v>28.762043910343337</v>
      </c>
      <c r="AD263" s="21">
        <v>2.5704185780338196</v>
      </c>
      <c r="AE263" s="12">
        <v>519.37853107344722</v>
      </c>
      <c r="AF263" s="10">
        <v>448.30023598584864</v>
      </c>
      <c r="AG263" s="10">
        <v>306.89130201578166</v>
      </c>
      <c r="AH263" s="10">
        <v>441.22838714036953</v>
      </c>
      <c r="AI263" s="10">
        <v>3.8931036412753324</v>
      </c>
      <c r="AJ263" s="10"/>
      <c r="AK263" s="10"/>
      <c r="AL263" s="10"/>
      <c r="AM263" s="10"/>
      <c r="AN263" s="10">
        <v>5.1937853107344729</v>
      </c>
      <c r="AO263" s="10">
        <v>1.9861974297477709</v>
      </c>
      <c r="AP263" s="10">
        <v>2.455130416126253</v>
      </c>
      <c r="AQ263" s="10">
        <v>111.47500000000001</v>
      </c>
      <c r="AR263" s="10"/>
      <c r="AS263" s="10"/>
      <c r="AT263" s="10">
        <v>1.3772129026303324</v>
      </c>
      <c r="AU263" s="10">
        <v>1</v>
      </c>
      <c r="AV263" s="16"/>
      <c r="AW263" s="21">
        <v>67.245035397877288</v>
      </c>
      <c r="AX263" s="1" t="s">
        <v>120</v>
      </c>
      <c r="AY263" s="25">
        <v>40.210498687664</v>
      </c>
      <c r="AZ263" s="19">
        <v>100</v>
      </c>
      <c r="BA263" s="19">
        <v>0</v>
      </c>
      <c r="BB263" s="19">
        <v>0</v>
      </c>
      <c r="BC263" s="19">
        <v>100</v>
      </c>
      <c r="BD263" s="19">
        <v>0</v>
      </c>
      <c r="BE263" s="19">
        <v>0</v>
      </c>
      <c r="BF263" s="26">
        <v>68.667537511622839</v>
      </c>
      <c r="BG263" s="26">
        <v>28.762043910343337</v>
      </c>
      <c r="BH263" s="26">
        <v>2.5704185780338196</v>
      </c>
      <c r="BI263" s="23"/>
      <c r="BJ263" s="27">
        <f t="shared" ca="1" si="23"/>
        <v>1</v>
      </c>
      <c r="BK263" s="26">
        <f t="shared" ca="1" si="24"/>
        <v>5.1968001967361772</v>
      </c>
      <c r="BL263" s="25">
        <f t="shared" si="25"/>
        <v>3.9334118217548237</v>
      </c>
      <c r="BM263" s="25">
        <f t="shared" ca="1" si="27"/>
        <v>3.2983871992907514</v>
      </c>
      <c r="BN263" s="24">
        <f t="shared" si="26"/>
        <v>3.1837273987856682</v>
      </c>
      <c r="BO263" s="23"/>
      <c r="BP263" s="2"/>
    </row>
    <row r="264" spans="1:68" x14ac:dyDescent="0.2">
      <c r="A264">
        <v>12.55</v>
      </c>
      <c r="B264">
        <v>2.1</v>
      </c>
      <c r="C264">
        <v>1.26528</v>
      </c>
      <c r="D264">
        <v>-0.26930999999999999</v>
      </c>
      <c r="E264">
        <v>0.15323000000000001</v>
      </c>
      <c r="F264">
        <v>1.7129000000000001</v>
      </c>
      <c r="G264">
        <v>1.7362</v>
      </c>
      <c r="H264" s="23"/>
      <c r="I264" s="17">
        <f t="shared" si="21"/>
        <v>41.174540682414701</v>
      </c>
      <c r="J264" s="16">
        <f t="shared" si="22"/>
        <v>-40.374540682414704</v>
      </c>
      <c r="K264" s="10">
        <v>95</v>
      </c>
      <c r="L264" s="16">
        <v>4011.6469816273056</v>
      </c>
      <c r="M264" s="16">
        <v>1452.591863517066</v>
      </c>
      <c r="N264" s="16">
        <v>17.842300962379703</v>
      </c>
      <c r="O264" s="16">
        <v>5.0954802259886725</v>
      </c>
      <c r="P264" s="16">
        <v>5.6693953649411437</v>
      </c>
      <c r="Q264" s="16">
        <v>0.14328060489678349</v>
      </c>
      <c r="R264" s="16">
        <v>2.5272642966975534</v>
      </c>
      <c r="S264" s="16">
        <v>39.855217982810487</v>
      </c>
      <c r="T264" s="22" t="s">
        <v>33</v>
      </c>
      <c r="U264" s="10">
        <v>3</v>
      </c>
      <c r="V264" s="22" t="s">
        <v>33</v>
      </c>
      <c r="W264" s="10">
        <v>3</v>
      </c>
      <c r="X264" s="22" t="s">
        <v>33</v>
      </c>
      <c r="Y264" s="10">
        <v>3</v>
      </c>
      <c r="Z264" s="22" t="s">
        <v>124</v>
      </c>
      <c r="AA264" s="15">
        <v>2</v>
      </c>
      <c r="AB264" s="11">
        <v>68.361546494280915</v>
      </c>
      <c r="AC264" s="10">
        <v>29.049377786890304</v>
      </c>
      <c r="AD264" s="21">
        <v>2.5890757188287754</v>
      </c>
      <c r="AE264" s="12">
        <v>509.54802259886731</v>
      </c>
      <c r="AF264" s="10">
        <v>436.89466853252293</v>
      </c>
      <c r="AG264" s="10">
        <v>300.20465237058579</v>
      </c>
      <c r="AH264" s="10">
        <v>452.83715013457618</v>
      </c>
      <c r="AI264" s="10">
        <v>3.9568477317814676</v>
      </c>
      <c r="AJ264" s="10"/>
      <c r="AK264" s="10"/>
      <c r="AL264" s="10"/>
      <c r="AM264" s="10"/>
      <c r="AN264" s="10">
        <v>5.0954802259886725</v>
      </c>
      <c r="AO264" s="10">
        <v>1.9650711184490228</v>
      </c>
      <c r="AP264" s="10">
        <v>2.4016372189646864</v>
      </c>
      <c r="AQ264" s="10">
        <v>111.47500000000001</v>
      </c>
      <c r="AR264" s="10"/>
      <c r="AS264" s="10"/>
      <c r="AT264" s="10">
        <v>1.3352278386617034</v>
      </c>
      <c r="AU264" s="10">
        <v>1</v>
      </c>
      <c r="AV264" s="16"/>
      <c r="AW264" s="21">
        <v>65.534200279878434</v>
      </c>
      <c r="AX264" s="1" t="s">
        <v>120</v>
      </c>
      <c r="AY264" s="25">
        <v>40.374540682414697</v>
      </c>
      <c r="AZ264" s="19">
        <v>100</v>
      </c>
      <c r="BA264" s="19">
        <v>0</v>
      </c>
      <c r="BB264" s="19">
        <v>0</v>
      </c>
      <c r="BC264" s="19">
        <v>100</v>
      </c>
      <c r="BD264" s="19">
        <v>0</v>
      </c>
      <c r="BE264" s="19">
        <v>0</v>
      </c>
      <c r="BF264" s="26">
        <v>68.361546494280915</v>
      </c>
      <c r="BG264" s="26">
        <v>29.049377786890304</v>
      </c>
      <c r="BH264" s="26">
        <v>2.5890757188287754</v>
      </c>
      <c r="BI264" s="23"/>
      <c r="BJ264" s="27">
        <f t="shared" ca="1" si="23"/>
        <v>1</v>
      </c>
      <c r="BK264" s="26">
        <f t="shared" ca="1" si="24"/>
        <v>5.0441861422204628</v>
      </c>
      <c r="BL264" s="25">
        <f t="shared" si="25"/>
        <v>3.9109538401210404</v>
      </c>
      <c r="BM264" s="25">
        <f t="shared" ca="1" si="27"/>
        <v>3.3078412324812216</v>
      </c>
      <c r="BN264" s="24">
        <f t="shared" si="26"/>
        <v>3.1859524609706562</v>
      </c>
      <c r="BO264" s="23"/>
      <c r="BP264" s="2"/>
    </row>
    <row r="265" spans="1:68" x14ac:dyDescent="0.2">
      <c r="A265">
        <v>12.6</v>
      </c>
      <c r="B265">
        <v>0.3</v>
      </c>
      <c r="C265">
        <v>1.2647900000000001</v>
      </c>
      <c r="D265">
        <v>-0.26983000000000001</v>
      </c>
      <c r="E265">
        <v>0.15478</v>
      </c>
      <c r="F265">
        <v>1.71865</v>
      </c>
      <c r="G265">
        <v>1.7363</v>
      </c>
      <c r="H265" s="23"/>
      <c r="I265" s="17">
        <f t="shared" si="21"/>
        <v>41.338582677165348</v>
      </c>
      <c r="J265" s="16">
        <f t="shared" si="22"/>
        <v>-40.538582677165351</v>
      </c>
      <c r="K265" s="10">
        <v>95</v>
      </c>
      <c r="L265" s="16">
        <v>4027.2309711286171</v>
      </c>
      <c r="M265" s="16">
        <v>1457.9396325459372</v>
      </c>
      <c r="N265" s="16">
        <v>17.913385826771652</v>
      </c>
      <c r="O265" s="16">
        <v>4.961676082862529</v>
      </c>
      <c r="P265" s="16">
        <v>5.5424424884922665</v>
      </c>
      <c r="Q265" s="16">
        <v>0.14002280364858363</v>
      </c>
      <c r="R265" s="16">
        <v>2.5263735968268861</v>
      </c>
      <c r="S265" s="16">
        <v>40.331000390954017</v>
      </c>
      <c r="T265" s="22" t="s">
        <v>33</v>
      </c>
      <c r="U265" s="10">
        <v>3</v>
      </c>
      <c r="V265" s="22" t="s">
        <v>33</v>
      </c>
      <c r="W265" s="10">
        <v>3</v>
      </c>
      <c r="X265" s="22" t="s">
        <v>33</v>
      </c>
      <c r="Y265" s="10">
        <v>3</v>
      </c>
      <c r="Z265" s="22" t="s">
        <v>124</v>
      </c>
      <c r="AA265" s="15">
        <v>2</v>
      </c>
      <c r="AB265" s="11">
        <v>69.25495615317827</v>
      </c>
      <c r="AC265" s="10">
        <v>28.210027960087743</v>
      </c>
      <c r="AD265" s="21">
        <v>2.5350158867339876</v>
      </c>
      <c r="AE265" s="12">
        <v>496.16760828625291</v>
      </c>
      <c r="AF265" s="10">
        <v>421.04233074434268</v>
      </c>
      <c r="AG265" s="10">
        <v>290.68318663691997</v>
      </c>
      <c r="AH265" s="10">
        <v>461.16235674889435</v>
      </c>
      <c r="AI265" s="10">
        <v>3.9582427605164789</v>
      </c>
      <c r="AJ265" s="10"/>
      <c r="AK265" s="10"/>
      <c r="AL265" s="10"/>
      <c r="AM265" s="10"/>
      <c r="AN265" s="10">
        <v>4.961676082862529</v>
      </c>
      <c r="AO265" s="10">
        <v>1.9404225898746603</v>
      </c>
      <c r="AP265" s="10">
        <v>2.32546549309536</v>
      </c>
      <c r="AQ265" s="10">
        <v>111.47500000000001</v>
      </c>
      <c r="AR265" s="10"/>
      <c r="AS265" s="10"/>
      <c r="AT265" s="10">
        <v>1.2794232644698034</v>
      </c>
      <c r="AU265" s="10">
        <v>1</v>
      </c>
      <c r="AV265" s="16"/>
      <c r="AW265" s="21">
        <v>63.1563496116514</v>
      </c>
      <c r="AX265" s="1" t="s">
        <v>120</v>
      </c>
      <c r="AY265" s="25">
        <v>40.538582677165401</v>
      </c>
      <c r="AZ265" s="19">
        <v>100</v>
      </c>
      <c r="BA265" s="19">
        <v>0</v>
      </c>
      <c r="BB265" s="19">
        <v>0</v>
      </c>
      <c r="BC265" s="19">
        <v>100</v>
      </c>
      <c r="BD265" s="19">
        <v>0</v>
      </c>
      <c r="BE265" s="19">
        <v>0</v>
      </c>
      <c r="BF265" s="26">
        <v>69.25495615317827</v>
      </c>
      <c r="BG265" s="26">
        <v>28.210027960087743</v>
      </c>
      <c r="BH265" s="26">
        <v>2.5350158867339876</v>
      </c>
      <c r="BI265" s="23"/>
      <c r="BJ265" s="27">
        <f t="shared" ca="1" si="23"/>
        <v>1</v>
      </c>
      <c r="BK265" s="26">
        <f t="shared" ca="1" si="24"/>
        <v>4.8408410391666479</v>
      </c>
      <c r="BL265" s="25">
        <f t="shared" si="25"/>
        <v>3.9679701932796116</v>
      </c>
      <c r="BM265" s="25">
        <f t="shared" ca="1" si="27"/>
        <v>3.3262376732194383</v>
      </c>
      <c r="BN265" s="24">
        <f t="shared" si="26"/>
        <v>3.1943429115926354</v>
      </c>
      <c r="BO265" s="23"/>
      <c r="BP265" s="2"/>
    </row>
    <row r="266" spans="1:68" x14ac:dyDescent="0.2">
      <c r="A266">
        <v>12.65</v>
      </c>
      <c r="B266">
        <v>2.1</v>
      </c>
      <c r="C266">
        <v>1.26433</v>
      </c>
      <c r="D266">
        <v>-0.26877000000000001</v>
      </c>
      <c r="E266">
        <v>0.15597</v>
      </c>
      <c r="F266">
        <v>1.7179500000000001</v>
      </c>
      <c r="G266">
        <v>1.74038</v>
      </c>
      <c r="H266" s="23"/>
      <c r="I266" s="17">
        <f t="shared" si="21"/>
        <v>41.50262467191601</v>
      </c>
      <c r="J266" s="16">
        <f t="shared" si="22"/>
        <v>-40.702624671916013</v>
      </c>
      <c r="K266" s="10">
        <v>95</v>
      </c>
      <c r="L266" s="16">
        <v>4042.8149606299298</v>
      </c>
      <c r="M266" s="16">
        <v>1463.2874015748089</v>
      </c>
      <c r="N266" s="16">
        <v>17.984470691163605</v>
      </c>
      <c r="O266" s="16">
        <v>4.836064030131797</v>
      </c>
      <c r="P266" s="16">
        <v>5.4220904405008561</v>
      </c>
      <c r="Q266" s="16">
        <v>0.14666370619299077</v>
      </c>
      <c r="R266" s="16">
        <v>2.7049291745019834</v>
      </c>
      <c r="S266" s="16">
        <v>40.69627849785131</v>
      </c>
      <c r="T266" s="22" t="s">
        <v>33</v>
      </c>
      <c r="U266" s="10">
        <v>3</v>
      </c>
      <c r="V266" s="22" t="s">
        <v>33</v>
      </c>
      <c r="W266" s="10">
        <v>3</v>
      </c>
      <c r="X266" s="22" t="s">
        <v>33</v>
      </c>
      <c r="Y266" s="10">
        <v>3</v>
      </c>
      <c r="Z266" s="22" t="s">
        <v>124</v>
      </c>
      <c r="AA266" s="15">
        <v>2</v>
      </c>
      <c r="AB266" s="11">
        <v>74.465814594654006</v>
      </c>
      <c r="AC266" s="10">
        <v>23.302577726866133</v>
      </c>
      <c r="AD266" s="21">
        <v>2.2316076784798557</v>
      </c>
      <c r="AE266" s="12">
        <v>483.60640301317972</v>
      </c>
      <c r="AF266" s="10">
        <v>405.96656100998183</v>
      </c>
      <c r="AG266" s="10">
        <v>281.6567830375642</v>
      </c>
      <c r="AH266" s="10">
        <v>467.21433202328996</v>
      </c>
      <c r="AI266" s="10">
        <v>3.6969544689986735</v>
      </c>
      <c r="AJ266" s="10"/>
      <c r="AK266" s="10"/>
      <c r="AL266" s="10"/>
      <c r="AM266" s="10"/>
      <c r="AN266" s="10">
        <v>4.836064030131797</v>
      </c>
      <c r="AO266" s="10">
        <v>1.9367077742619077</v>
      </c>
      <c r="AP266" s="10">
        <v>2.2532542643005136</v>
      </c>
      <c r="AQ266" s="10">
        <v>111.47500000000001</v>
      </c>
      <c r="AR266" s="10"/>
      <c r="AS266" s="10"/>
      <c r="AT266" s="10">
        <v>1.226607428892132</v>
      </c>
      <c r="AU266" s="10">
        <v>1</v>
      </c>
      <c r="AV266" s="16"/>
      <c r="AW266" s="21">
        <v>60.894984151497269</v>
      </c>
      <c r="AX266" s="1" t="s">
        <v>120</v>
      </c>
      <c r="AY266" s="25">
        <v>40.702624671915999</v>
      </c>
      <c r="AZ266" s="19">
        <v>100</v>
      </c>
      <c r="BA266" s="19">
        <v>0</v>
      </c>
      <c r="BB266" s="19">
        <v>0</v>
      </c>
      <c r="BC266" s="19">
        <v>100</v>
      </c>
      <c r="BD266" s="19">
        <v>0</v>
      </c>
      <c r="BE266" s="19">
        <v>0</v>
      </c>
      <c r="BF266" s="26">
        <v>74.465814594654006</v>
      </c>
      <c r="BG266" s="26">
        <v>23.302577726866133</v>
      </c>
      <c r="BH266" s="26">
        <v>2.2316076784798557</v>
      </c>
      <c r="BI266" s="23"/>
      <c r="BJ266" s="27">
        <f t="shared" ca="1" si="23"/>
        <v>1</v>
      </c>
      <c r="BK266" s="26">
        <f t="shared" ca="1" si="24"/>
        <v>4.6480041535600343</v>
      </c>
      <c r="BL266" s="25">
        <f t="shared" si="25"/>
        <v>4.3127721081348236</v>
      </c>
      <c r="BM266" s="25">
        <f t="shared" ca="1" si="27"/>
        <v>3.3608684505607598</v>
      </c>
      <c r="BN266" s="24">
        <f t="shared" si="26"/>
        <v>3.2176867909862934</v>
      </c>
      <c r="BO266" s="23"/>
      <c r="BP266" s="2"/>
    </row>
    <row r="267" spans="1:68" x14ac:dyDescent="0.2">
      <c r="A267">
        <v>12.7</v>
      </c>
      <c r="B267">
        <v>2.1</v>
      </c>
      <c r="C267">
        <v>1.2646900000000001</v>
      </c>
      <c r="D267">
        <v>-0.26912000000000003</v>
      </c>
      <c r="E267">
        <v>0.16220000000000001</v>
      </c>
      <c r="F267">
        <v>1.71563</v>
      </c>
      <c r="G267">
        <v>1.73715</v>
      </c>
      <c r="H267" s="23"/>
      <c r="I267" s="17">
        <f t="shared" si="21"/>
        <v>41.666666666666664</v>
      </c>
      <c r="J267" s="16">
        <f t="shared" si="22"/>
        <v>-40.866666666666667</v>
      </c>
      <c r="K267" s="10">
        <v>95</v>
      </c>
      <c r="L267" s="16">
        <v>4058.3989501312421</v>
      </c>
      <c r="M267" s="16">
        <v>1468.6351706036803</v>
      </c>
      <c r="N267" s="16">
        <v>18.055555555555557</v>
      </c>
      <c r="O267" s="16">
        <v>4.9343691148775983</v>
      </c>
      <c r="P267" s="16">
        <v>5.5479331971172199</v>
      </c>
      <c r="Q267" s="16">
        <v>0.14447095535285626</v>
      </c>
      <c r="R267" s="16">
        <v>2.6040500168229368</v>
      </c>
      <c r="S267" s="16">
        <v>42.608616822195962</v>
      </c>
      <c r="T267" s="22" t="s">
        <v>33</v>
      </c>
      <c r="U267" s="10">
        <v>3</v>
      </c>
      <c r="V267" s="22" t="s">
        <v>33</v>
      </c>
      <c r="W267" s="10">
        <v>3</v>
      </c>
      <c r="X267" s="22" t="s">
        <v>33</v>
      </c>
      <c r="Y267" s="10">
        <v>3</v>
      </c>
      <c r="Z267" s="22" t="s">
        <v>124</v>
      </c>
      <c r="AA267" s="15">
        <v>2</v>
      </c>
      <c r="AB267" s="11">
        <v>71.696449086900301</v>
      </c>
      <c r="AC267" s="10">
        <v>25.911612021974861</v>
      </c>
      <c r="AD267" s="21">
        <v>2.3919388911248376</v>
      </c>
      <c r="AE267" s="12">
        <v>493.4369114877598</v>
      </c>
      <c r="AF267" s="10">
        <v>419.85488593535916</v>
      </c>
      <c r="AG267" s="10">
        <v>291.0949897837915</v>
      </c>
      <c r="AH267" s="10">
        <v>505.09154605660262</v>
      </c>
      <c r="AI267" s="10">
        <v>3.8401720148987266</v>
      </c>
      <c r="AJ267" s="10"/>
      <c r="AK267" s="10"/>
      <c r="AL267" s="10"/>
      <c r="AM267" s="10"/>
      <c r="AN267" s="10">
        <v>4.9343691148775983</v>
      </c>
      <c r="AO267" s="10">
        <v>1.955765196281942</v>
      </c>
      <c r="AP267" s="10">
        <v>2.328759918270332</v>
      </c>
      <c r="AQ267" s="10">
        <v>111.47500000000001</v>
      </c>
      <c r="AR267" s="10"/>
      <c r="AS267" s="10"/>
      <c r="AT267" s="10">
        <v>1.2658136777184792</v>
      </c>
      <c r="AU267" s="10">
        <v>1</v>
      </c>
      <c r="AV267" s="16"/>
      <c r="AW267" s="21">
        <v>62.978232890303872</v>
      </c>
      <c r="AX267" s="1" t="s">
        <v>120</v>
      </c>
      <c r="AY267" s="25">
        <v>40.866666666666703</v>
      </c>
      <c r="AZ267" s="19">
        <v>100</v>
      </c>
      <c r="BA267" s="19">
        <v>0</v>
      </c>
      <c r="BB267" s="19">
        <v>0</v>
      </c>
      <c r="BC267" s="19">
        <v>100</v>
      </c>
      <c r="BD267" s="19">
        <v>0</v>
      </c>
      <c r="BE267" s="19">
        <v>0</v>
      </c>
      <c r="BF267" s="26">
        <v>71.696449086900301</v>
      </c>
      <c r="BG267" s="26">
        <v>25.911612021974861</v>
      </c>
      <c r="BH267" s="26">
        <v>2.3919388911248376</v>
      </c>
      <c r="BI267" s="23"/>
      <c r="BJ267" s="27">
        <f t="shared" ca="1" si="23"/>
        <v>1</v>
      </c>
      <c r="BK267" s="26">
        <f t="shared" ca="1" si="24"/>
        <v>4.7918418304053398</v>
      </c>
      <c r="BL267" s="25">
        <f t="shared" si="25"/>
        <v>4.1057655044332941</v>
      </c>
      <c r="BM267" s="25">
        <f t="shared" ca="1" si="27"/>
        <v>3.338057897005323</v>
      </c>
      <c r="BN267" s="24">
        <f t="shared" si="26"/>
        <v>3.2006734627427593</v>
      </c>
      <c r="BO267" s="23"/>
      <c r="BP267" s="2"/>
    </row>
    <row r="268" spans="1:68" x14ac:dyDescent="0.2">
      <c r="A268">
        <v>12.75</v>
      </c>
      <c r="B268">
        <v>2.1</v>
      </c>
      <c r="C268">
        <v>1.26509</v>
      </c>
      <c r="D268">
        <v>-0.26884999999999998</v>
      </c>
      <c r="E268">
        <v>0.16303000000000001</v>
      </c>
      <c r="F268">
        <v>1.7173799999999999</v>
      </c>
      <c r="G268">
        <v>1.7389300000000001</v>
      </c>
      <c r="H268" s="23"/>
      <c r="I268" s="17">
        <f t="shared" si="21"/>
        <v>41.830708661417319</v>
      </c>
      <c r="J268" s="16">
        <f t="shared" si="22"/>
        <v>-41.030708661417322</v>
      </c>
      <c r="K268" s="10">
        <v>95</v>
      </c>
      <c r="L268" s="16">
        <v>4073.9829396325545</v>
      </c>
      <c r="M268" s="16">
        <v>1473.9829396325517</v>
      </c>
      <c r="N268" s="16">
        <v>18.126640419947503</v>
      </c>
      <c r="O268" s="16">
        <v>5.0435969868173212</v>
      </c>
      <c r="P268" s="16">
        <v>5.660829811858318</v>
      </c>
      <c r="Q268" s="16">
        <v>0.14616250600096023</v>
      </c>
      <c r="R268" s="16">
        <v>2.5819978847408329</v>
      </c>
      <c r="S268" s="16">
        <v>42.863390627847011</v>
      </c>
      <c r="T268" s="22" t="s">
        <v>33</v>
      </c>
      <c r="U268" s="10">
        <v>3</v>
      </c>
      <c r="V268" s="22" t="s">
        <v>33</v>
      </c>
      <c r="W268" s="10">
        <v>3</v>
      </c>
      <c r="X268" s="22" t="s">
        <v>33</v>
      </c>
      <c r="Y268" s="10">
        <v>3</v>
      </c>
      <c r="Z268" s="22" t="s">
        <v>124</v>
      </c>
      <c r="AA268" s="15">
        <v>2</v>
      </c>
      <c r="AB268" s="11">
        <v>70.500269002366039</v>
      </c>
      <c r="AC268" s="10">
        <v>27.038317265369898</v>
      </c>
      <c r="AD268" s="21">
        <v>2.461413732264063</v>
      </c>
      <c r="AE268" s="12">
        <v>504.35969868173214</v>
      </c>
      <c r="AF268" s="10">
        <v>432.22013534599944</v>
      </c>
      <c r="AG268" s="10">
        <v>299.56223588937382</v>
      </c>
      <c r="AH268" s="10">
        <v>508.87028999107559</v>
      </c>
      <c r="AI268" s="10">
        <v>3.872969865350508</v>
      </c>
      <c r="AJ268" s="10"/>
      <c r="AK268" s="10"/>
      <c r="AL268" s="10"/>
      <c r="AM268" s="10"/>
      <c r="AN268" s="10">
        <v>5.0435969868173212</v>
      </c>
      <c r="AO268" s="10">
        <v>1.9804763723064298</v>
      </c>
      <c r="AP268" s="10">
        <v>2.3964978871149909</v>
      </c>
      <c r="AQ268" s="10">
        <v>111.47500000000001</v>
      </c>
      <c r="AR268" s="10"/>
      <c r="AS268" s="10"/>
      <c r="AT268" s="10">
        <v>1.2999803434594726</v>
      </c>
      <c r="AU268" s="10">
        <v>1</v>
      </c>
      <c r="AV268" s="16"/>
      <c r="AW268" s="21">
        <v>64.833020301899921</v>
      </c>
      <c r="AX268" s="1" t="s">
        <v>120</v>
      </c>
      <c r="AY268" s="25">
        <v>41.0307086614173</v>
      </c>
      <c r="AZ268" s="19">
        <v>100</v>
      </c>
      <c r="BA268" s="19">
        <v>0</v>
      </c>
      <c r="BB268" s="19">
        <v>0</v>
      </c>
      <c r="BC268" s="19">
        <v>100</v>
      </c>
      <c r="BD268" s="19">
        <v>0</v>
      </c>
      <c r="BE268" s="19">
        <v>0</v>
      </c>
      <c r="BF268" s="26">
        <v>70.500269002366039</v>
      </c>
      <c r="BG268" s="26">
        <v>27.038317265369898</v>
      </c>
      <c r="BH268" s="26">
        <v>2.461413732264063</v>
      </c>
      <c r="BI268" s="23"/>
      <c r="BJ268" s="27">
        <f t="shared" ca="1" si="23"/>
        <v>1</v>
      </c>
      <c r="BK268" s="26">
        <f t="shared" ca="1" si="24"/>
        <v>4.917069586905022</v>
      </c>
      <c r="BL268" s="25">
        <f t="shared" si="25"/>
        <v>4.0333616515188524</v>
      </c>
      <c r="BM268" s="25">
        <f t="shared" ca="1" si="27"/>
        <v>3.3244512595471187</v>
      </c>
      <c r="BN268" s="24">
        <f t="shared" si="26"/>
        <v>3.1912660635146537</v>
      </c>
      <c r="BO268" s="23"/>
      <c r="BP268" s="2"/>
    </row>
    <row r="269" spans="1:68" x14ac:dyDescent="0.2">
      <c r="A269">
        <v>12.8</v>
      </c>
      <c r="B269">
        <v>2.1</v>
      </c>
      <c r="C269">
        <v>1.2651300000000001</v>
      </c>
      <c r="D269">
        <v>-0.26874999999999999</v>
      </c>
      <c r="E269">
        <v>0.16175999999999999</v>
      </c>
      <c r="F269">
        <v>1.7157800000000001</v>
      </c>
      <c r="G269">
        <v>1.73468</v>
      </c>
      <c r="H269" s="23"/>
      <c r="I269" s="17">
        <f t="shared" ref="I269:I332" si="28">IF(A269="(m)",0,A269/0.3048)</f>
        <v>41.99475065616798</v>
      </c>
      <c r="J269" s="16">
        <f t="shared" ref="J269:J332" si="29">$J$7-I269</f>
        <v>-41.194750656167983</v>
      </c>
      <c r="K269" s="10">
        <v>95</v>
      </c>
      <c r="L269" s="16">
        <v>4089.5669291338672</v>
      </c>
      <c r="M269" s="16">
        <v>1479.3307086614234</v>
      </c>
      <c r="N269" s="16">
        <v>18.197725284339455</v>
      </c>
      <c r="O269" s="16">
        <v>5.0545197740113066</v>
      </c>
      <c r="P269" s="16">
        <v>5.6661389805489941</v>
      </c>
      <c r="Q269" s="16">
        <v>0.14678900624099858</v>
      </c>
      <c r="R269" s="16">
        <v>2.5906354705541679</v>
      </c>
      <c r="S269" s="16">
        <v>42.473556009561662</v>
      </c>
      <c r="T269" s="22" t="s">
        <v>33</v>
      </c>
      <c r="U269" s="10">
        <v>3</v>
      </c>
      <c r="V269" s="22" t="s">
        <v>33</v>
      </c>
      <c r="W269" s="10">
        <v>3</v>
      </c>
      <c r="X269" s="22" t="s">
        <v>33</v>
      </c>
      <c r="Y269" s="10">
        <v>3</v>
      </c>
      <c r="Z269" s="22" t="s">
        <v>124</v>
      </c>
      <c r="AA269" s="15">
        <v>2</v>
      </c>
      <c r="AB269" s="11">
        <v>70.580039814048547</v>
      </c>
      <c r="AC269" s="10">
        <v>26.963208455237819</v>
      </c>
      <c r="AD269" s="21">
        <v>2.4567517307136355</v>
      </c>
      <c r="AE269" s="12">
        <v>505.45197740113065</v>
      </c>
      <c r="AF269" s="10">
        <v>431.92803816247238</v>
      </c>
      <c r="AG269" s="10">
        <v>299.96042354117458</v>
      </c>
      <c r="AH269" s="10">
        <v>499.38851777599973</v>
      </c>
      <c r="AI269" s="10">
        <v>3.8600567751281813</v>
      </c>
      <c r="AJ269" s="10"/>
      <c r="AK269" s="10"/>
      <c r="AL269" s="10"/>
      <c r="AM269" s="10"/>
      <c r="AN269" s="10">
        <v>5.0545197740113066</v>
      </c>
      <c r="AO269" s="10">
        <v>1.9853933081155746</v>
      </c>
      <c r="AP269" s="10">
        <v>2.3996833883293966</v>
      </c>
      <c r="AQ269" s="10">
        <v>111.47500000000001</v>
      </c>
      <c r="AR269" s="10"/>
      <c r="AS269" s="10"/>
      <c r="AT269" s="10">
        <v>1.2940931040715806</v>
      </c>
      <c r="AU269" s="10">
        <v>1</v>
      </c>
      <c r="AV269" s="16"/>
      <c r="AW269" s="21">
        <v>64.789205724370859</v>
      </c>
      <c r="AX269" s="1" t="s">
        <v>120</v>
      </c>
      <c r="AY269" s="25">
        <v>41.194750656167997</v>
      </c>
      <c r="AZ269" s="19">
        <v>100</v>
      </c>
      <c r="BA269" s="19">
        <v>0</v>
      </c>
      <c r="BB269" s="19">
        <v>0</v>
      </c>
      <c r="BC269" s="19">
        <v>100</v>
      </c>
      <c r="BD269" s="19">
        <v>0</v>
      </c>
      <c r="BE269" s="19">
        <v>0</v>
      </c>
      <c r="BF269" s="26">
        <v>70.580039814048547</v>
      </c>
      <c r="BG269" s="26">
        <v>26.963208455237819</v>
      </c>
      <c r="BH269" s="26">
        <v>2.4567517307136355</v>
      </c>
      <c r="BI269" s="23"/>
      <c r="BJ269" s="27">
        <f t="shared" ca="1" si="23"/>
        <v>1</v>
      </c>
      <c r="BK269" s="26">
        <f t="shared" ca="1" si="24"/>
        <v>4.8959377301899645</v>
      </c>
      <c r="BL269" s="25">
        <f t="shared" si="25"/>
        <v>4.0534271101850514</v>
      </c>
      <c r="BM269" s="25">
        <f t="shared" ca="1" si="27"/>
        <v>3.3271980872395472</v>
      </c>
      <c r="BN269" s="24">
        <f t="shared" si="26"/>
        <v>3.1916582525456487</v>
      </c>
      <c r="BO269" s="23"/>
      <c r="BP269" s="2"/>
    </row>
    <row r="270" spans="1:68" x14ac:dyDescent="0.2">
      <c r="A270">
        <v>12.85</v>
      </c>
      <c r="B270">
        <v>2.1</v>
      </c>
      <c r="C270">
        <v>1.2653099999999999</v>
      </c>
      <c r="D270">
        <v>-0.26890999999999998</v>
      </c>
      <c r="E270">
        <v>0.15995000000000001</v>
      </c>
      <c r="F270">
        <v>1.71678</v>
      </c>
      <c r="G270">
        <v>1.73908</v>
      </c>
      <c r="H270" s="23"/>
      <c r="I270" s="17">
        <f t="shared" si="28"/>
        <v>42.158792650918635</v>
      </c>
      <c r="J270" s="16">
        <f t="shared" si="29"/>
        <v>-41.358792650918637</v>
      </c>
      <c r="K270" s="10">
        <v>95</v>
      </c>
      <c r="L270" s="16">
        <v>4105.1509186351796</v>
      </c>
      <c r="M270" s="16">
        <v>1484.6784776902948</v>
      </c>
      <c r="N270" s="16">
        <v>18.268810148731408</v>
      </c>
      <c r="O270" s="16">
        <v>5.103672316384146</v>
      </c>
      <c r="P270" s="16">
        <v>5.7072910115116064</v>
      </c>
      <c r="Q270" s="16">
        <v>0.14578660585693717</v>
      </c>
      <c r="R270" s="16">
        <v>2.5543923651849112</v>
      </c>
      <c r="S270" s="16">
        <v>41.917964939406964</v>
      </c>
      <c r="T270" s="22" t="s">
        <v>33</v>
      </c>
      <c r="U270" s="10">
        <v>3</v>
      </c>
      <c r="V270" s="22" t="s">
        <v>33</v>
      </c>
      <c r="W270" s="10">
        <v>3</v>
      </c>
      <c r="X270" s="22" t="s">
        <v>33</v>
      </c>
      <c r="Y270" s="10">
        <v>3</v>
      </c>
      <c r="Z270" s="22" t="s">
        <v>124</v>
      </c>
      <c r="AA270" s="15">
        <v>2</v>
      </c>
      <c r="AB270" s="11">
        <v>69.296653047842824</v>
      </c>
      <c r="AC270" s="10">
        <v>28.170825131310167</v>
      </c>
      <c r="AD270" s="21">
        <v>2.5325218208470126</v>
      </c>
      <c r="AE270" s="12">
        <v>510.36723163841464</v>
      </c>
      <c r="AF270" s="10">
        <v>435.8527483050554</v>
      </c>
      <c r="AG270" s="10">
        <v>303.04682586337049</v>
      </c>
      <c r="AH270" s="10">
        <v>486.49689855104003</v>
      </c>
      <c r="AI270" s="10">
        <v>3.9148253558439152</v>
      </c>
      <c r="AJ270" s="10"/>
      <c r="AK270" s="10"/>
      <c r="AL270" s="10"/>
      <c r="AM270" s="10"/>
      <c r="AN270" s="10">
        <v>5.103672316384146</v>
      </c>
      <c r="AO270" s="10">
        <v>1.9930364313877733</v>
      </c>
      <c r="AP270" s="10">
        <v>2.424374606906964</v>
      </c>
      <c r="AQ270" s="10">
        <v>111.47500000000001</v>
      </c>
      <c r="AR270" s="10"/>
      <c r="AS270" s="10"/>
      <c r="AT270" s="10">
        <v>1.3014676957762672</v>
      </c>
      <c r="AU270" s="10">
        <v>1</v>
      </c>
      <c r="AV270" s="16"/>
      <c r="AW270" s="21">
        <v>65.37791224575831</v>
      </c>
      <c r="AX270" s="1" t="s">
        <v>120</v>
      </c>
      <c r="AY270" s="25">
        <v>41.358792650918602</v>
      </c>
      <c r="AZ270" s="19">
        <v>100</v>
      </c>
      <c r="BA270" s="19">
        <v>0</v>
      </c>
      <c r="BB270" s="19">
        <v>0</v>
      </c>
      <c r="BC270" s="19">
        <v>100</v>
      </c>
      <c r="BD270" s="19">
        <v>0</v>
      </c>
      <c r="BE270" s="19">
        <v>0</v>
      </c>
      <c r="BF270" s="26">
        <v>69.296653047842824</v>
      </c>
      <c r="BG270" s="26">
        <v>28.170825131310167</v>
      </c>
      <c r="BH270" s="26">
        <v>2.5325218208470126</v>
      </c>
      <c r="BI270" s="23"/>
      <c r="BJ270" s="27">
        <f t="shared" ref="BJ270:BJ333" ca="1" si="30">IF((0.381*BM270)+(0.05*(M270/2116.217)-0.15)&lt;1,(0.381*BM270)+(0.05*(M270/2116.217)-0.15),1)</f>
        <v>1</v>
      </c>
      <c r="BK270" s="26">
        <f t="shared" ref="BK270:BK333" ca="1" si="31">((P270-(L270/2000))/1.06)*(1.06/(M270/2000))^BJ270</f>
        <v>4.9232417753905011</v>
      </c>
      <c r="BL270" s="25">
        <f t="shared" ref="BL270:BL333" si="32">(Q270/(P270-(L270/2000)))*100</f>
        <v>3.9890000678552902</v>
      </c>
      <c r="BM270" s="25">
        <f t="shared" ca="1" si="27"/>
        <v>3.3213603329384607</v>
      </c>
      <c r="BN270" s="24">
        <f t="shared" ref="BN270:BN333" si="33">SQRT(((3.47-LOG(P270/1.06))^2)+((LOG(R270)+1.22)^2))</f>
        <v>3.1858289135913425</v>
      </c>
      <c r="BO270" s="23"/>
      <c r="BP270" s="2"/>
    </row>
    <row r="271" spans="1:68" x14ac:dyDescent="0.2">
      <c r="A271">
        <v>12.9</v>
      </c>
      <c r="B271">
        <v>2.1</v>
      </c>
      <c r="C271">
        <v>1.2655099999999999</v>
      </c>
      <c r="D271">
        <v>-0.26873999999999998</v>
      </c>
      <c r="E271">
        <v>0.15876000000000001</v>
      </c>
      <c r="F271">
        <v>1.7164999999999999</v>
      </c>
      <c r="G271">
        <v>1.73688</v>
      </c>
      <c r="H271" s="23"/>
      <c r="I271" s="17">
        <f t="shared" si="28"/>
        <v>42.322834645669289</v>
      </c>
      <c r="J271" s="16">
        <f t="shared" si="29"/>
        <v>-41.522834645669292</v>
      </c>
      <c r="K271" s="10">
        <v>95</v>
      </c>
      <c r="L271" s="16">
        <v>4120.7349081364919</v>
      </c>
      <c r="M271" s="16">
        <v>1490.0262467191662</v>
      </c>
      <c r="N271" s="16">
        <v>18.339895013123357</v>
      </c>
      <c r="O271" s="16">
        <v>5.1582862523540083</v>
      </c>
      <c r="P271" s="16">
        <v>5.7566449427421471</v>
      </c>
      <c r="Q271" s="16">
        <v>0.14685165626500246</v>
      </c>
      <c r="R271" s="16">
        <v>2.5509938119450957</v>
      </c>
      <c r="S271" s="16">
        <v>41.552686832509679</v>
      </c>
      <c r="T271" s="22" t="s">
        <v>33</v>
      </c>
      <c r="U271" s="10">
        <v>3</v>
      </c>
      <c r="V271" s="22" t="s">
        <v>33</v>
      </c>
      <c r="W271" s="10">
        <v>3</v>
      </c>
      <c r="X271" s="22" t="s">
        <v>33</v>
      </c>
      <c r="Y271" s="10">
        <v>3</v>
      </c>
      <c r="Z271" s="22" t="s">
        <v>124</v>
      </c>
      <c r="AA271" s="15">
        <v>2</v>
      </c>
      <c r="AB271" s="11">
        <v>68.818000197726562</v>
      </c>
      <c r="AC271" s="10">
        <v>28.620699049642766</v>
      </c>
      <c r="AD271" s="21">
        <v>2.5613007526306704</v>
      </c>
      <c r="AE271" s="12">
        <v>515.82862523540075</v>
      </c>
      <c r="AF271" s="10">
        <v>440.74238789092419</v>
      </c>
      <c r="AG271" s="10">
        <v>306.74837070566105</v>
      </c>
      <c r="AH271" s="10">
        <v>477.52028885594717</v>
      </c>
      <c r="AI271" s="10">
        <v>3.9200408692387794</v>
      </c>
      <c r="AJ271" s="10"/>
      <c r="AK271" s="10"/>
      <c r="AL271" s="10"/>
      <c r="AM271" s="10"/>
      <c r="AN271" s="10">
        <v>5.1582862523540083</v>
      </c>
      <c r="AO271" s="10">
        <v>2.0060966240075935</v>
      </c>
      <c r="AP271" s="10">
        <v>2.4539869656452882</v>
      </c>
      <c r="AQ271" s="10">
        <v>111.47500000000001</v>
      </c>
      <c r="AR271" s="10"/>
      <c r="AS271" s="10"/>
      <c r="AT271" s="10">
        <v>1.3118063620591141</v>
      </c>
      <c r="AU271" s="10">
        <v>1</v>
      </c>
      <c r="AV271" s="16"/>
      <c r="AW271" s="21">
        <v>66.111358183638629</v>
      </c>
      <c r="AX271" s="1" t="s">
        <v>120</v>
      </c>
      <c r="AY271" s="25">
        <v>41.522834645669299</v>
      </c>
      <c r="AZ271" s="19">
        <v>100</v>
      </c>
      <c r="BA271" s="19">
        <v>0</v>
      </c>
      <c r="BB271" s="19">
        <v>0</v>
      </c>
      <c r="BC271" s="19">
        <v>100</v>
      </c>
      <c r="BD271" s="19">
        <v>0</v>
      </c>
      <c r="BE271" s="19">
        <v>0</v>
      </c>
      <c r="BF271" s="26">
        <v>68.818000197726562</v>
      </c>
      <c r="BG271" s="26">
        <v>28.620699049642766</v>
      </c>
      <c r="BH271" s="26">
        <v>2.5613007526306704</v>
      </c>
      <c r="BI271" s="23"/>
      <c r="BJ271" s="27">
        <f t="shared" ca="1" si="30"/>
        <v>1</v>
      </c>
      <c r="BK271" s="26">
        <f t="shared" ca="1" si="31"/>
        <v>4.9613588979557877</v>
      </c>
      <c r="BL271" s="25">
        <f t="shared" si="32"/>
        <v>3.9729608157121303</v>
      </c>
      <c r="BM271" s="25">
        <f t="shared" ref="BM271:BM334" ca="1" si="34">SQRT(((3.47-LOG(BK271))^2)+((LOG(BL271)+1.22)^2))</f>
        <v>3.3175998182636541</v>
      </c>
      <c r="BN271" s="24">
        <f t="shared" si="33"/>
        <v>3.1823190807856019</v>
      </c>
      <c r="BO271" s="23"/>
      <c r="BP271" s="2"/>
    </row>
    <row r="272" spans="1:68" x14ac:dyDescent="0.2">
      <c r="A272">
        <v>12.95</v>
      </c>
      <c r="B272">
        <v>2.2000000000000002</v>
      </c>
      <c r="C272">
        <v>1.2655799999999999</v>
      </c>
      <c r="D272">
        <v>-0.26828000000000002</v>
      </c>
      <c r="E272">
        <v>0.15873000000000001</v>
      </c>
      <c r="F272">
        <v>1.7128300000000001</v>
      </c>
      <c r="G272">
        <v>1.73658</v>
      </c>
      <c r="H272" s="23"/>
      <c r="I272" s="17">
        <f t="shared" si="28"/>
        <v>42.486876640419943</v>
      </c>
      <c r="J272" s="16">
        <f t="shared" si="29"/>
        <v>-41.686876640419946</v>
      </c>
      <c r="K272" s="10">
        <v>95</v>
      </c>
      <c r="L272" s="16">
        <v>4136.3188976378042</v>
      </c>
      <c r="M272" s="16">
        <v>1495.3740157480377</v>
      </c>
      <c r="N272" s="16">
        <v>18.41097987751531</v>
      </c>
      <c r="O272" s="16">
        <v>5.1774011299434655</v>
      </c>
      <c r="P272" s="16">
        <v>5.7756272151701094</v>
      </c>
      <c r="Q272" s="16">
        <v>0.1497335573691789</v>
      </c>
      <c r="R272" s="16">
        <v>2.592507303378111</v>
      </c>
      <c r="S272" s="16">
        <v>41.543478140739154</v>
      </c>
      <c r="T272" s="22" t="s">
        <v>33</v>
      </c>
      <c r="U272" s="10">
        <v>3</v>
      </c>
      <c r="V272" s="22" t="s">
        <v>33</v>
      </c>
      <c r="W272" s="10">
        <v>3</v>
      </c>
      <c r="X272" s="22" t="s">
        <v>33</v>
      </c>
      <c r="Y272" s="10">
        <v>3</v>
      </c>
      <c r="Z272" s="22" t="s">
        <v>124</v>
      </c>
      <c r="AA272" s="15">
        <v>2</v>
      </c>
      <c r="AB272" s="11">
        <v>69.713922790926773</v>
      </c>
      <c r="AC272" s="10">
        <v>27.778390156964534</v>
      </c>
      <c r="AD272" s="21">
        <v>2.5076870521086989</v>
      </c>
      <c r="AE272" s="12">
        <v>517.74011299434653</v>
      </c>
      <c r="AF272" s="10">
        <v>442.05889114707793</v>
      </c>
      <c r="AG272" s="10">
        <v>308.17204113775819</v>
      </c>
      <c r="AH272" s="10">
        <v>475.86853570060475</v>
      </c>
      <c r="AI272" s="10">
        <v>3.8572697507813052</v>
      </c>
      <c r="AJ272" s="10"/>
      <c r="AK272" s="10"/>
      <c r="AL272" s="10"/>
      <c r="AM272" s="10"/>
      <c r="AN272" s="10">
        <v>5.1774011299434655</v>
      </c>
      <c r="AO272" s="10">
        <v>2.0176719612442269</v>
      </c>
      <c r="AP272" s="10">
        <v>2.4653763291020656</v>
      </c>
      <c r="AQ272" s="10">
        <v>111.47500000000001</v>
      </c>
      <c r="AR272" s="10"/>
      <c r="AS272" s="10"/>
      <c r="AT272" s="10">
        <v>1.3109460536501172</v>
      </c>
      <c r="AU272" s="10">
        <v>1</v>
      </c>
      <c r="AV272" s="16"/>
      <c r="AW272" s="21">
        <v>66.308833672061695</v>
      </c>
      <c r="AX272" s="1" t="s">
        <v>120</v>
      </c>
      <c r="AY272" s="25">
        <v>41.686876640419896</v>
      </c>
      <c r="AZ272" s="19">
        <v>100</v>
      </c>
      <c r="BA272" s="19">
        <v>0</v>
      </c>
      <c r="BB272" s="19">
        <v>0</v>
      </c>
      <c r="BC272" s="19">
        <v>100</v>
      </c>
      <c r="BD272" s="19">
        <v>0</v>
      </c>
      <c r="BE272" s="19">
        <v>0</v>
      </c>
      <c r="BF272" s="26">
        <v>69.713922790926773</v>
      </c>
      <c r="BG272" s="26">
        <v>27.778390156964534</v>
      </c>
      <c r="BH272" s="26">
        <v>2.5076870521086989</v>
      </c>
      <c r="BI272" s="23"/>
      <c r="BJ272" s="27">
        <f t="shared" ca="1" si="30"/>
        <v>1</v>
      </c>
      <c r="BK272" s="26">
        <f t="shared" ca="1" si="31"/>
        <v>4.9585825717275203</v>
      </c>
      <c r="BL272" s="25">
        <f t="shared" si="32"/>
        <v>4.0387015290639399</v>
      </c>
      <c r="BM272" s="25">
        <f t="shared" ca="1" si="34"/>
        <v>3.3217163769789271</v>
      </c>
      <c r="BN272" s="24">
        <f t="shared" si="33"/>
        <v>3.1846810489029411</v>
      </c>
      <c r="BO272" s="23"/>
      <c r="BP272" s="2"/>
    </row>
    <row r="273" spans="1:68" x14ac:dyDescent="0.2">
      <c r="A273">
        <v>13</v>
      </c>
      <c r="B273">
        <v>2.1</v>
      </c>
      <c r="C273">
        <v>1.2656700000000001</v>
      </c>
      <c r="D273">
        <v>-0.26773000000000002</v>
      </c>
      <c r="E273">
        <v>0.15914</v>
      </c>
      <c r="F273">
        <v>1.7133</v>
      </c>
      <c r="G273">
        <v>1.74003</v>
      </c>
      <c r="H273" s="23"/>
      <c r="I273" s="17">
        <f t="shared" si="28"/>
        <v>42.650918635170605</v>
      </c>
      <c r="J273" s="16">
        <f t="shared" si="29"/>
        <v>-41.850918635170608</v>
      </c>
      <c r="K273" s="10">
        <v>95</v>
      </c>
      <c r="L273" s="16">
        <v>4151.9028871391174</v>
      </c>
      <c r="M273" s="16">
        <v>1500.7217847769093</v>
      </c>
      <c r="N273" s="16">
        <v>18.482064741907262</v>
      </c>
      <c r="O273" s="16">
        <v>5.2019774011299464</v>
      </c>
      <c r="P273" s="16">
        <v>5.8020157568970285</v>
      </c>
      <c r="Q273" s="16">
        <v>0.15317930868939011</v>
      </c>
      <c r="R273" s="16">
        <v>2.6401050101820442</v>
      </c>
      <c r="S273" s="16">
        <v>41.669330261602923</v>
      </c>
      <c r="T273" s="22" t="s">
        <v>33</v>
      </c>
      <c r="U273" s="10">
        <v>3</v>
      </c>
      <c r="V273" s="22" t="s">
        <v>33</v>
      </c>
      <c r="W273" s="10">
        <v>3</v>
      </c>
      <c r="X273" s="22" t="s">
        <v>33</v>
      </c>
      <c r="Y273" s="10">
        <v>3</v>
      </c>
      <c r="Z273" s="22" t="s">
        <v>124</v>
      </c>
      <c r="AA273" s="15">
        <v>2</v>
      </c>
      <c r="AB273" s="11">
        <v>70.746605456807984</v>
      </c>
      <c r="AC273" s="10">
        <v>26.80636123045872</v>
      </c>
      <c r="AD273" s="21">
        <v>2.4470333127332911</v>
      </c>
      <c r="AE273" s="12">
        <v>520.19774011299467</v>
      </c>
      <c r="AF273" s="10">
        <v>444.24672020310885</v>
      </c>
      <c r="AG273" s="10">
        <v>310.15118176727714</v>
      </c>
      <c r="AH273" s="10">
        <v>476.99517640516791</v>
      </c>
      <c r="AI273" s="10">
        <v>3.787728124992447</v>
      </c>
      <c r="AJ273" s="10"/>
      <c r="AK273" s="10"/>
      <c r="AL273" s="10"/>
      <c r="AM273" s="10"/>
      <c r="AN273" s="10">
        <v>5.2019774011299464</v>
      </c>
      <c r="AO273" s="10">
        <v>2.0315237203177077</v>
      </c>
      <c r="AP273" s="10">
        <v>2.481209454138217</v>
      </c>
      <c r="AQ273" s="10">
        <v>111.47500000000001</v>
      </c>
      <c r="AR273" s="10"/>
      <c r="AS273" s="10"/>
      <c r="AT273" s="10">
        <v>1.3127954142435532</v>
      </c>
      <c r="AU273" s="10">
        <v>1</v>
      </c>
      <c r="AV273" s="16"/>
      <c r="AW273" s="21">
        <v>66.637008030466333</v>
      </c>
      <c r="AX273" s="1" t="s">
        <v>120</v>
      </c>
      <c r="AY273" s="25">
        <v>41.850918635170601</v>
      </c>
      <c r="AZ273" s="19">
        <v>100</v>
      </c>
      <c r="BA273" s="19">
        <v>0</v>
      </c>
      <c r="BB273" s="19">
        <v>0</v>
      </c>
      <c r="BC273" s="19">
        <v>100</v>
      </c>
      <c r="BD273" s="19">
        <v>0</v>
      </c>
      <c r="BE273" s="19">
        <v>0</v>
      </c>
      <c r="BF273" s="26">
        <v>70.746605456807984</v>
      </c>
      <c r="BG273" s="26">
        <v>26.80636123045872</v>
      </c>
      <c r="BH273" s="26">
        <v>2.4470333127332911</v>
      </c>
      <c r="BI273" s="23"/>
      <c r="BJ273" s="27">
        <f t="shared" ca="1" si="30"/>
        <v>1</v>
      </c>
      <c r="BK273" s="26">
        <f t="shared" ca="1" si="31"/>
        <v>4.9656963084351711</v>
      </c>
      <c r="BL273" s="25">
        <f t="shared" si="32"/>
        <v>4.1110215983523135</v>
      </c>
      <c r="BM273" s="25">
        <f t="shared" ca="1" si="34"/>
        <v>3.3254409954641226</v>
      </c>
      <c r="BN273" s="24">
        <f t="shared" si="33"/>
        <v>3.1870444552722215</v>
      </c>
      <c r="BO273" s="23"/>
      <c r="BP273" s="2"/>
    </row>
    <row r="274" spans="1:68" x14ac:dyDescent="0.2">
      <c r="A274">
        <v>13.05</v>
      </c>
      <c r="B274">
        <v>2.1</v>
      </c>
      <c r="C274">
        <v>1.26597</v>
      </c>
      <c r="D274">
        <v>-0.26777000000000001</v>
      </c>
      <c r="E274">
        <v>0.16014</v>
      </c>
      <c r="F274">
        <v>1.7132499999999999</v>
      </c>
      <c r="G274">
        <v>1.73828</v>
      </c>
      <c r="H274" s="23"/>
      <c r="I274" s="17">
        <f t="shared" si="28"/>
        <v>42.814960629921259</v>
      </c>
      <c r="J274" s="16">
        <f t="shared" si="29"/>
        <v>-42.014960629921262</v>
      </c>
      <c r="K274" s="10">
        <v>95</v>
      </c>
      <c r="L274" s="16">
        <v>4167.4868766404297</v>
      </c>
      <c r="M274" s="16">
        <v>1506.0695538057807</v>
      </c>
      <c r="N274" s="16">
        <v>18.553149606299215</v>
      </c>
      <c r="O274" s="16">
        <v>5.2838983050847403</v>
      </c>
      <c r="P274" s="16">
        <v>5.888356832901672</v>
      </c>
      <c r="Q274" s="16">
        <v>0.15292870859337485</v>
      </c>
      <c r="R274" s="16">
        <v>2.5971372478460082</v>
      </c>
      <c r="S274" s="16">
        <v>41.976286653953586</v>
      </c>
      <c r="T274" s="22" t="s">
        <v>33</v>
      </c>
      <c r="U274" s="10">
        <v>3</v>
      </c>
      <c r="V274" s="22" t="s">
        <v>33</v>
      </c>
      <c r="W274" s="10">
        <v>3</v>
      </c>
      <c r="X274" s="22" t="s">
        <v>33</v>
      </c>
      <c r="Y274" s="10">
        <v>3</v>
      </c>
      <c r="Z274" s="22" t="s">
        <v>124</v>
      </c>
      <c r="AA274" s="15">
        <v>2</v>
      </c>
      <c r="AB274" s="11">
        <v>69.248371401328924</v>
      </c>
      <c r="AC274" s="10">
        <v>28.216218634110206</v>
      </c>
      <c r="AD274" s="21">
        <v>2.5354099645608712</v>
      </c>
      <c r="AE274" s="12">
        <v>528.38983050847401</v>
      </c>
      <c r="AF274" s="10">
        <v>453.48778858593079</v>
      </c>
      <c r="AG274" s="10">
        <v>316.62676246762538</v>
      </c>
      <c r="AH274" s="10">
        <v>481.8473906946042</v>
      </c>
      <c r="AI274" s="10">
        <v>3.8503933545651914</v>
      </c>
      <c r="AJ274" s="10"/>
      <c r="AK274" s="10"/>
      <c r="AL274" s="10"/>
      <c r="AM274" s="10"/>
      <c r="AN274" s="10">
        <v>5.2838983050847403</v>
      </c>
      <c r="AO274" s="10">
        <v>2.0481882438703183</v>
      </c>
      <c r="AP274" s="10">
        <v>2.5330140997410031</v>
      </c>
      <c r="AQ274" s="10">
        <v>111.47500000000001</v>
      </c>
      <c r="AR274" s="10"/>
      <c r="AS274" s="10"/>
      <c r="AT274" s="10">
        <v>1.3364486658700905</v>
      </c>
      <c r="AU274" s="10">
        <v>1</v>
      </c>
      <c r="AV274" s="16"/>
      <c r="AW274" s="21">
        <v>68.023168287889618</v>
      </c>
      <c r="AX274" s="1" t="s">
        <v>120</v>
      </c>
      <c r="AY274" s="25">
        <v>42.014960629921298</v>
      </c>
      <c r="AZ274" s="19">
        <v>100</v>
      </c>
      <c r="BA274" s="19">
        <v>0</v>
      </c>
      <c r="BB274" s="19">
        <v>0</v>
      </c>
      <c r="BC274" s="19">
        <v>100</v>
      </c>
      <c r="BD274" s="19">
        <v>0</v>
      </c>
      <c r="BE274" s="19">
        <v>0</v>
      </c>
      <c r="BF274" s="26">
        <v>69.248371401328924</v>
      </c>
      <c r="BG274" s="26">
        <v>28.216218634110206</v>
      </c>
      <c r="BH274" s="26">
        <v>2.5354099645608712</v>
      </c>
      <c r="BI274" s="23"/>
      <c r="BJ274" s="27">
        <f t="shared" ca="1" si="30"/>
        <v>1</v>
      </c>
      <c r="BK274" s="26">
        <f t="shared" ca="1" si="31"/>
        <v>5.0523740885237904</v>
      </c>
      <c r="BL274" s="25">
        <f t="shared" si="32"/>
        <v>4.0195597484668593</v>
      </c>
      <c r="BM274" s="25">
        <f t="shared" ca="1" si="34"/>
        <v>3.3137854956807749</v>
      </c>
      <c r="BN274" s="24">
        <f t="shared" si="33"/>
        <v>3.177876285898162</v>
      </c>
      <c r="BO274" s="23"/>
      <c r="BP274" s="2"/>
    </row>
    <row r="275" spans="1:68" x14ac:dyDescent="0.2">
      <c r="A275">
        <v>13.1</v>
      </c>
      <c r="B275">
        <v>2.1</v>
      </c>
      <c r="C275">
        <v>1.2662800000000001</v>
      </c>
      <c r="D275">
        <v>-0.26801000000000003</v>
      </c>
      <c r="E275">
        <v>0.16159999999999999</v>
      </c>
      <c r="F275">
        <v>1.7112799999999999</v>
      </c>
      <c r="G275">
        <v>1.73525</v>
      </c>
      <c r="H275" s="23"/>
      <c r="I275" s="17">
        <f t="shared" si="28"/>
        <v>42.979002624671914</v>
      </c>
      <c r="J275" s="16">
        <f t="shared" si="29"/>
        <v>-42.179002624671917</v>
      </c>
      <c r="K275" s="10">
        <v>95</v>
      </c>
      <c r="L275" s="16">
        <v>4183.070866141742</v>
      </c>
      <c r="M275" s="16">
        <v>1511.4173228346522</v>
      </c>
      <c r="N275" s="16">
        <v>18.62423447069116</v>
      </c>
      <c r="O275" s="16">
        <v>5.3685499058380444</v>
      </c>
      <c r="P275" s="16">
        <v>5.9794618848477565</v>
      </c>
      <c r="Q275" s="16">
        <v>0.15142510801728254</v>
      </c>
      <c r="R275" s="16">
        <v>2.5324203236582381</v>
      </c>
      <c r="S275" s="16">
        <v>42.424442986785557</v>
      </c>
      <c r="T275" s="22" t="s">
        <v>33</v>
      </c>
      <c r="U275" s="10">
        <v>3</v>
      </c>
      <c r="V275" s="22" t="s">
        <v>33</v>
      </c>
      <c r="W275" s="10">
        <v>3</v>
      </c>
      <c r="X275" s="22" t="s">
        <v>33</v>
      </c>
      <c r="Y275" s="10">
        <v>3</v>
      </c>
      <c r="Z275" s="22" t="s">
        <v>124</v>
      </c>
      <c r="AA275" s="15">
        <v>2</v>
      </c>
      <c r="AB275" s="11">
        <v>67.22485519024363</v>
      </c>
      <c r="AC275" s="10">
        <v>30.115230306146856</v>
      </c>
      <c r="AD275" s="21">
        <v>2.6599145036095071</v>
      </c>
      <c r="AE275" s="12">
        <v>536.85499058380447</v>
      </c>
      <c r="AF275" s="10">
        <v>463.28932472656948</v>
      </c>
      <c r="AG275" s="10">
        <v>323.45964136358174</v>
      </c>
      <c r="AH275" s="10">
        <v>489.60428947394183</v>
      </c>
      <c r="AI275" s="10">
        <v>3.9487915598285754</v>
      </c>
      <c r="AJ275" s="10"/>
      <c r="AK275" s="10"/>
      <c r="AL275" s="10"/>
      <c r="AM275" s="10"/>
      <c r="AN275" s="10">
        <v>5.3685499058380444</v>
      </c>
      <c r="AO275" s="10">
        <v>2.0632774747322706</v>
      </c>
      <c r="AP275" s="10">
        <v>2.5876771309086539</v>
      </c>
      <c r="AQ275" s="10">
        <v>111.47500000000001</v>
      </c>
      <c r="AR275" s="10"/>
      <c r="AS275" s="10"/>
      <c r="AT275" s="10">
        <v>1.3616827535019955</v>
      </c>
      <c r="AU275" s="10">
        <v>1</v>
      </c>
      <c r="AV275" s="16"/>
      <c r="AW275" s="21">
        <v>69.493398708985424</v>
      </c>
      <c r="AX275" s="1" t="s">
        <v>120</v>
      </c>
      <c r="AY275" s="25">
        <v>42.179002624671902</v>
      </c>
      <c r="AZ275" s="19">
        <v>100</v>
      </c>
      <c r="BA275" s="19">
        <v>0</v>
      </c>
      <c r="BB275" s="19">
        <v>0</v>
      </c>
      <c r="BC275" s="19">
        <v>100</v>
      </c>
      <c r="BD275" s="19">
        <v>0</v>
      </c>
      <c r="BE275" s="19">
        <v>0</v>
      </c>
      <c r="BF275" s="26">
        <v>67.22485519024363</v>
      </c>
      <c r="BG275" s="26">
        <v>30.115230306146856</v>
      </c>
      <c r="BH275" s="26">
        <v>2.6599145036095071</v>
      </c>
      <c r="BI275" s="23"/>
      <c r="BJ275" s="27">
        <f t="shared" ca="1" si="30"/>
        <v>1</v>
      </c>
      <c r="BK275" s="26">
        <f t="shared" ca="1" si="31"/>
        <v>5.14474247851693</v>
      </c>
      <c r="BL275" s="25">
        <f t="shared" si="32"/>
        <v>3.8947523801042392</v>
      </c>
      <c r="BM275" s="25">
        <f t="shared" ca="1" si="34"/>
        <v>3.299683599066273</v>
      </c>
      <c r="BN275" s="24">
        <f t="shared" si="33"/>
        <v>3.1665268630397532</v>
      </c>
      <c r="BO275" s="23"/>
      <c r="BP275" s="2"/>
    </row>
    <row r="276" spans="1:68" x14ac:dyDescent="0.2">
      <c r="A276">
        <v>13.15</v>
      </c>
      <c r="B276">
        <v>2.1</v>
      </c>
      <c r="C276">
        <v>1.2663199999999999</v>
      </c>
      <c r="D276">
        <v>-0.26851999999999998</v>
      </c>
      <c r="E276">
        <v>0.16247</v>
      </c>
      <c r="F276">
        <v>1.71133</v>
      </c>
      <c r="G276">
        <v>1.7365299999999999</v>
      </c>
      <c r="H276" s="23"/>
      <c r="I276" s="17">
        <f t="shared" si="28"/>
        <v>43.143044619422568</v>
      </c>
      <c r="J276" s="16">
        <f t="shared" si="29"/>
        <v>-42.343044619422571</v>
      </c>
      <c r="K276" s="10">
        <v>95</v>
      </c>
      <c r="L276" s="16">
        <v>4198.6548556430544</v>
      </c>
      <c r="M276" s="16">
        <v>1516.7650918635236</v>
      </c>
      <c r="N276" s="16">
        <v>18.695319335083113</v>
      </c>
      <c r="O276" s="16">
        <v>5.3794726930319685</v>
      </c>
      <c r="P276" s="16">
        <v>5.9942302217250498</v>
      </c>
      <c r="Q276" s="16">
        <v>0.14822995679308698</v>
      </c>
      <c r="R276" s="16">
        <v>2.4728772721450234</v>
      </c>
      <c r="S276" s="16">
        <v>42.691495048130641</v>
      </c>
      <c r="T276" s="22" t="s">
        <v>33</v>
      </c>
      <c r="U276" s="10">
        <v>3</v>
      </c>
      <c r="V276" s="22" t="s">
        <v>33</v>
      </c>
      <c r="W276" s="10">
        <v>3</v>
      </c>
      <c r="X276" s="22" t="s">
        <v>33</v>
      </c>
      <c r="Y276" s="10">
        <v>3</v>
      </c>
      <c r="Z276" s="22" t="s">
        <v>124</v>
      </c>
      <c r="AA276" s="15">
        <v>2</v>
      </c>
      <c r="AB276" s="11">
        <v>65.738264714360284</v>
      </c>
      <c r="AC276" s="10">
        <v>31.504717215464112</v>
      </c>
      <c r="AD276" s="21">
        <v>2.7570180701756075</v>
      </c>
      <c r="AE276" s="12">
        <v>537.94726930319689</v>
      </c>
      <c r="AF276" s="10">
        <v>464.11007085911507</v>
      </c>
      <c r="AG276" s="10">
        <v>324.56726662937876</v>
      </c>
      <c r="AH276" s="10">
        <v>493.63561466840633</v>
      </c>
      <c r="AI276" s="10">
        <v>4.0438723395786642</v>
      </c>
      <c r="AJ276" s="10"/>
      <c r="AK276" s="10"/>
      <c r="AL276" s="10"/>
      <c r="AM276" s="10"/>
      <c r="AN276" s="10">
        <v>5.3794726930319685</v>
      </c>
      <c r="AO276" s="10">
        <v>2.0622725823677492</v>
      </c>
      <c r="AP276" s="10">
        <v>2.5965381330350299</v>
      </c>
      <c r="AQ276" s="10">
        <v>111.47500000000001</v>
      </c>
      <c r="AR276" s="10"/>
      <c r="AS276" s="10"/>
      <c r="AT276" s="10">
        <v>1.3591315132231263</v>
      </c>
      <c r="AU276" s="10">
        <v>1</v>
      </c>
      <c r="AV276" s="16"/>
      <c r="AW276" s="21">
        <v>69.61651062886726</v>
      </c>
      <c r="AX276" s="1" t="s">
        <v>120</v>
      </c>
      <c r="AY276" s="25">
        <v>42.343044619422599</v>
      </c>
      <c r="AZ276" s="19">
        <v>100</v>
      </c>
      <c r="BA276" s="19">
        <v>0</v>
      </c>
      <c r="BB276" s="19">
        <v>0</v>
      </c>
      <c r="BC276" s="19">
        <v>100</v>
      </c>
      <c r="BD276" s="19">
        <v>0</v>
      </c>
      <c r="BE276" s="19">
        <v>0</v>
      </c>
      <c r="BF276" s="26">
        <v>65.738264714360284</v>
      </c>
      <c r="BG276" s="26">
        <v>31.504717215464112</v>
      </c>
      <c r="BH276" s="26">
        <v>2.7570180701756075</v>
      </c>
      <c r="BI276" s="23"/>
      <c r="BJ276" s="27">
        <f t="shared" ca="1" si="30"/>
        <v>1</v>
      </c>
      <c r="BK276" s="26">
        <f t="shared" ca="1" si="31"/>
        <v>5.135802260741877</v>
      </c>
      <c r="BL276" s="25">
        <f t="shared" si="32"/>
        <v>3.8057421362377308</v>
      </c>
      <c r="BM276" s="25">
        <f t="shared" ca="1" si="34"/>
        <v>3.2948178205647016</v>
      </c>
      <c r="BN276" s="24">
        <f t="shared" si="33"/>
        <v>3.1603200012421322</v>
      </c>
      <c r="BO276" s="23"/>
      <c r="BP276" s="2"/>
    </row>
    <row r="277" spans="1:68" x14ac:dyDescent="0.2">
      <c r="A277">
        <v>13.2</v>
      </c>
      <c r="B277">
        <v>2.1</v>
      </c>
      <c r="C277">
        <v>1.26637</v>
      </c>
      <c r="D277">
        <v>-0.26869999999999999</v>
      </c>
      <c r="E277">
        <v>0.16375999999999999</v>
      </c>
      <c r="F277">
        <v>1.7093799999999999</v>
      </c>
      <c r="G277">
        <v>1.7371000000000001</v>
      </c>
      <c r="H277" s="23"/>
      <c r="I277" s="17">
        <f t="shared" si="28"/>
        <v>43.307086614173222</v>
      </c>
      <c r="J277" s="16">
        <f t="shared" si="29"/>
        <v>-42.507086614173225</v>
      </c>
      <c r="K277" s="10">
        <v>95</v>
      </c>
      <c r="L277" s="16">
        <v>4214.2388451443667</v>
      </c>
      <c r="M277" s="16">
        <v>1522.112860892395</v>
      </c>
      <c r="N277" s="16">
        <v>18.766404199475062</v>
      </c>
      <c r="O277" s="16">
        <v>5.3931261770244641</v>
      </c>
      <c r="P277" s="16">
        <v>6.0135857276618507</v>
      </c>
      <c r="Q277" s="16">
        <v>0.14710225636101776</v>
      </c>
      <c r="R277" s="16">
        <v>2.4461654497476126</v>
      </c>
      <c r="S277" s="16">
        <v>43.087468794262996</v>
      </c>
      <c r="T277" s="22" t="s">
        <v>33</v>
      </c>
      <c r="U277" s="10">
        <v>3</v>
      </c>
      <c r="V277" s="22" t="s">
        <v>33</v>
      </c>
      <c r="W277" s="10">
        <v>3</v>
      </c>
      <c r="X277" s="22" t="s">
        <v>33</v>
      </c>
      <c r="Y277" s="10">
        <v>3</v>
      </c>
      <c r="Z277" s="22" t="s">
        <v>124</v>
      </c>
      <c r="AA277" s="15">
        <v>2</v>
      </c>
      <c r="AB277" s="11">
        <v>65.058562337152736</v>
      </c>
      <c r="AC277" s="10">
        <v>32.137990311725034</v>
      </c>
      <c r="AD277" s="21">
        <v>2.8034473511222271</v>
      </c>
      <c r="AE277" s="12">
        <v>539.31261770244635</v>
      </c>
      <c r="AF277" s="10">
        <v>465.47048393983795</v>
      </c>
      <c r="AG277" s="10">
        <v>326.01892957463883</v>
      </c>
      <c r="AH277" s="10">
        <v>500.31904309278036</v>
      </c>
      <c r="AI277" s="10">
        <v>4.088030922451205</v>
      </c>
      <c r="AJ277" s="10"/>
      <c r="AK277" s="10"/>
      <c r="AL277" s="10"/>
      <c r="AM277" s="10"/>
      <c r="AN277" s="10">
        <v>5.3931261770244641</v>
      </c>
      <c r="AO277" s="10">
        <v>2.0660445519884632</v>
      </c>
      <c r="AP277" s="10">
        <v>2.6081514365971104</v>
      </c>
      <c r="AQ277" s="10">
        <v>111.47500000000001</v>
      </c>
      <c r="AR277" s="10"/>
      <c r="AS277" s="10"/>
      <c r="AT277" s="10">
        <v>1.3582519956355676</v>
      </c>
      <c r="AU277" s="10">
        <v>1</v>
      </c>
      <c r="AV277" s="16"/>
      <c r="AW277" s="21">
        <v>69.820572590975686</v>
      </c>
      <c r="AX277" s="1" t="s">
        <v>120</v>
      </c>
      <c r="AY277" s="25">
        <v>42.507086614173197</v>
      </c>
      <c r="AZ277" s="19">
        <v>100</v>
      </c>
      <c r="BA277" s="19">
        <v>0</v>
      </c>
      <c r="BB277" s="19">
        <v>0</v>
      </c>
      <c r="BC277" s="19">
        <v>100</v>
      </c>
      <c r="BD277" s="19">
        <v>0</v>
      </c>
      <c r="BE277" s="19">
        <v>0</v>
      </c>
      <c r="BF277" s="26">
        <v>65.058562337152736</v>
      </c>
      <c r="BG277" s="26">
        <v>32.137990311725034</v>
      </c>
      <c r="BH277" s="26">
        <v>2.8034473511222271</v>
      </c>
      <c r="BI277" s="23"/>
      <c r="BJ277" s="27">
        <f t="shared" ca="1" si="30"/>
        <v>1</v>
      </c>
      <c r="BK277" s="26">
        <f t="shared" ca="1" si="31"/>
        <v>5.1329522343032519</v>
      </c>
      <c r="BL277" s="25">
        <f t="shared" si="32"/>
        <v>3.765609245608001</v>
      </c>
      <c r="BM277" s="25">
        <f t="shared" ca="1" si="34"/>
        <v>3.292506236222132</v>
      </c>
      <c r="BN277" s="24">
        <f t="shared" si="33"/>
        <v>3.156710145182609</v>
      </c>
      <c r="BO277" s="23"/>
      <c r="BP277" s="2"/>
    </row>
    <row r="278" spans="1:68" x14ac:dyDescent="0.2">
      <c r="A278">
        <v>13.25</v>
      </c>
      <c r="B278">
        <v>2.1</v>
      </c>
      <c r="C278">
        <v>1.2660899999999999</v>
      </c>
      <c r="D278">
        <v>-0.26874999999999999</v>
      </c>
      <c r="E278">
        <v>0.16453000000000001</v>
      </c>
      <c r="F278">
        <v>1.7088000000000001</v>
      </c>
      <c r="G278">
        <v>1.7338499999999999</v>
      </c>
      <c r="H278" s="23"/>
      <c r="I278" s="17">
        <f t="shared" si="28"/>
        <v>43.471128608923884</v>
      </c>
      <c r="J278" s="16">
        <f t="shared" si="29"/>
        <v>-42.671128608923887</v>
      </c>
      <c r="K278" s="10">
        <v>95</v>
      </c>
      <c r="L278" s="16">
        <v>4229.8228346456799</v>
      </c>
      <c r="M278" s="16">
        <v>1527.4606299212667</v>
      </c>
      <c r="N278" s="16">
        <v>18.837489063867014</v>
      </c>
      <c r="O278" s="16">
        <v>5.3166666666666327</v>
      </c>
      <c r="P278" s="16">
        <v>5.9405297497824039</v>
      </c>
      <c r="Q278" s="16">
        <v>0.14678900624099858</v>
      </c>
      <c r="R278" s="16">
        <v>2.4709750211481616</v>
      </c>
      <c r="S278" s="16">
        <v>43.323825216373017</v>
      </c>
      <c r="T278" s="22" t="s">
        <v>33</v>
      </c>
      <c r="U278" s="10">
        <v>3</v>
      </c>
      <c r="V278" s="22" t="s">
        <v>33</v>
      </c>
      <c r="W278" s="10">
        <v>3</v>
      </c>
      <c r="X278" s="22" t="s">
        <v>33</v>
      </c>
      <c r="Y278" s="10">
        <v>3</v>
      </c>
      <c r="Z278" s="22" t="s">
        <v>124</v>
      </c>
      <c r="AA278" s="15">
        <v>2</v>
      </c>
      <c r="AB278" s="11">
        <v>66.159820298311914</v>
      </c>
      <c r="AC278" s="10">
        <v>31.111281538991278</v>
      </c>
      <c r="AD278" s="21">
        <v>2.7288981626968147</v>
      </c>
      <c r="AE278" s="12">
        <v>531.66666666666322</v>
      </c>
      <c r="AF278" s="10">
        <v>455.9589577480611</v>
      </c>
      <c r="AG278" s="10">
        <v>320.5397312336803</v>
      </c>
      <c r="AH278" s="10">
        <v>503.71891513726638</v>
      </c>
      <c r="AI278" s="10">
        <v>4.0469854670377874</v>
      </c>
      <c r="AJ278" s="10"/>
      <c r="AK278" s="10"/>
      <c r="AL278" s="10"/>
      <c r="AM278" s="10"/>
      <c r="AN278" s="10">
        <v>5.3166666666666327</v>
      </c>
      <c r="AO278" s="10">
        <v>2.0560002028157705</v>
      </c>
      <c r="AP278" s="10">
        <v>2.5643178498694423</v>
      </c>
      <c r="AQ278" s="10">
        <v>111.47500000000001</v>
      </c>
      <c r="AR278" s="10"/>
      <c r="AS278" s="10"/>
      <c r="AT278" s="10">
        <v>1.3242058430802972</v>
      </c>
      <c r="AU278" s="10">
        <v>1</v>
      </c>
      <c r="AV278" s="16"/>
      <c r="AW278" s="21">
        <v>68.393843662209164</v>
      </c>
      <c r="AX278" s="1" t="s">
        <v>120</v>
      </c>
      <c r="AY278" s="25">
        <v>42.671128608923901</v>
      </c>
      <c r="AZ278" s="19">
        <v>100</v>
      </c>
      <c r="BA278" s="19">
        <v>0</v>
      </c>
      <c r="BB278" s="19">
        <v>0</v>
      </c>
      <c r="BC278" s="19">
        <v>100</v>
      </c>
      <c r="BD278" s="19">
        <v>0</v>
      </c>
      <c r="BE278" s="19">
        <v>0</v>
      </c>
      <c r="BF278" s="26">
        <v>66.159820298311914</v>
      </c>
      <c r="BG278" s="26">
        <v>31.111281538991278</v>
      </c>
      <c r="BH278" s="26">
        <v>2.7288981626968147</v>
      </c>
      <c r="BI278" s="23"/>
      <c r="BJ278" s="27">
        <f t="shared" ca="1" si="30"/>
        <v>1</v>
      </c>
      <c r="BK278" s="26">
        <f t="shared" ca="1" si="31"/>
        <v>5.0091220127313605</v>
      </c>
      <c r="BL278" s="25">
        <f t="shared" si="32"/>
        <v>3.8370008057396854</v>
      </c>
      <c r="BM278" s="25">
        <f t="shared" ca="1" si="34"/>
        <v>3.3058444421623472</v>
      </c>
      <c r="BN278" s="24">
        <f t="shared" si="33"/>
        <v>3.1635109416384792</v>
      </c>
      <c r="BO278" s="23"/>
      <c r="BP278" s="2"/>
    </row>
    <row r="279" spans="1:68" x14ac:dyDescent="0.2">
      <c r="A279">
        <v>13.3</v>
      </c>
      <c r="B279">
        <v>2.1</v>
      </c>
      <c r="C279">
        <v>1.2659499999999999</v>
      </c>
      <c r="D279">
        <v>-0.26883000000000001</v>
      </c>
      <c r="E279">
        <v>0.16503000000000001</v>
      </c>
      <c r="F279">
        <v>1.7123299999999999</v>
      </c>
      <c r="G279">
        <v>1.7373799999999999</v>
      </c>
      <c r="H279" s="23"/>
      <c r="I279" s="17">
        <f t="shared" si="28"/>
        <v>43.635170603674538</v>
      </c>
      <c r="J279" s="16">
        <f t="shared" si="29"/>
        <v>-42.835170603674541</v>
      </c>
      <c r="K279" s="10">
        <v>95</v>
      </c>
      <c r="L279" s="16">
        <v>4245.4068241469922</v>
      </c>
      <c r="M279" s="16">
        <v>1532.8083989501381</v>
      </c>
      <c r="N279" s="16">
        <v>18.908573928258967</v>
      </c>
      <c r="O279" s="16">
        <v>5.2784369114877174</v>
      </c>
      <c r="P279" s="16">
        <v>5.9045100806284134</v>
      </c>
      <c r="Q279" s="16">
        <v>0.14628780604896771</v>
      </c>
      <c r="R279" s="16">
        <v>2.4775604419562338</v>
      </c>
      <c r="S279" s="16">
        <v>43.477303412548345</v>
      </c>
      <c r="T279" s="22" t="s">
        <v>33</v>
      </c>
      <c r="U279" s="10">
        <v>3</v>
      </c>
      <c r="V279" s="22" t="s">
        <v>33</v>
      </c>
      <c r="W279" s="10">
        <v>3</v>
      </c>
      <c r="X279" s="22" t="s">
        <v>33</v>
      </c>
      <c r="Y279" s="10">
        <v>3</v>
      </c>
      <c r="Z279" s="22" t="s">
        <v>124</v>
      </c>
      <c r="AA279" s="15">
        <v>2</v>
      </c>
      <c r="AB279" s="11">
        <v>66.575638467715009</v>
      </c>
      <c r="AC279" s="10">
        <v>30.722731448916591</v>
      </c>
      <c r="AD279" s="21">
        <v>2.7016300833684066</v>
      </c>
      <c r="AE279" s="12">
        <v>527.84369114877177</v>
      </c>
      <c r="AF279" s="10">
        <v>450.80464434751451</v>
      </c>
      <c r="AG279" s="10">
        <v>317.83825604713104</v>
      </c>
      <c r="AH279" s="10">
        <v>505.41386367681002</v>
      </c>
      <c r="AI279" s="10">
        <v>4.0362284732412794</v>
      </c>
      <c r="AJ279" s="10"/>
      <c r="AK279" s="10"/>
      <c r="AL279" s="10"/>
      <c r="AM279" s="10"/>
      <c r="AN279" s="10">
        <v>5.2784369114877174</v>
      </c>
      <c r="AO279" s="10">
        <v>2.0518110779679199</v>
      </c>
      <c r="AP279" s="10">
        <v>2.5427060483770481</v>
      </c>
      <c r="AQ279" s="10">
        <v>111.47500000000001</v>
      </c>
      <c r="AR279" s="10"/>
      <c r="AS279" s="10"/>
      <c r="AT279" s="10">
        <v>1.3036673492805047</v>
      </c>
      <c r="AU279" s="10">
        <v>1</v>
      </c>
      <c r="AV279" s="16"/>
      <c r="AW279" s="21">
        <v>67.62069665212718</v>
      </c>
      <c r="AX279" s="1" t="s">
        <v>120</v>
      </c>
      <c r="AY279" s="25">
        <v>42.835170603674499</v>
      </c>
      <c r="AZ279" s="19">
        <v>100</v>
      </c>
      <c r="BA279" s="19">
        <v>0</v>
      </c>
      <c r="BB279" s="19">
        <v>0</v>
      </c>
      <c r="BC279" s="19">
        <v>100</v>
      </c>
      <c r="BD279" s="19">
        <v>0</v>
      </c>
      <c r="BE279" s="19">
        <v>0</v>
      </c>
      <c r="BF279" s="26">
        <v>66.575638467715009</v>
      </c>
      <c r="BG279" s="26">
        <v>30.722731448916591</v>
      </c>
      <c r="BH279" s="26">
        <v>2.7016300833684066</v>
      </c>
      <c r="BI279" s="23"/>
      <c r="BJ279" s="27">
        <f t="shared" ca="1" si="30"/>
        <v>1</v>
      </c>
      <c r="BK279" s="26">
        <f t="shared" ca="1" si="31"/>
        <v>4.9344806189021124</v>
      </c>
      <c r="BL279" s="25">
        <f t="shared" si="32"/>
        <v>3.8681989554179506</v>
      </c>
      <c r="BM279" s="25">
        <f t="shared" ca="1" si="34"/>
        <v>3.3132274495917882</v>
      </c>
      <c r="BN279" s="24">
        <f t="shared" si="33"/>
        <v>3.1663725238746134</v>
      </c>
      <c r="BO279" s="23"/>
      <c r="BP279" s="2"/>
    </row>
    <row r="280" spans="1:68" x14ac:dyDescent="0.2">
      <c r="A280">
        <v>13.35</v>
      </c>
      <c r="B280">
        <v>2.1</v>
      </c>
      <c r="C280">
        <v>1.2659199999999999</v>
      </c>
      <c r="D280">
        <v>-0.26915</v>
      </c>
      <c r="E280">
        <v>0.16614999999999999</v>
      </c>
      <c r="F280">
        <v>1.7121999999999999</v>
      </c>
      <c r="G280">
        <v>1.7374499999999999</v>
      </c>
      <c r="H280" s="23"/>
      <c r="I280" s="17">
        <f t="shared" si="28"/>
        <v>43.799212598425193</v>
      </c>
      <c r="J280" s="16">
        <f t="shared" si="29"/>
        <v>-42.999212598425196</v>
      </c>
      <c r="K280" s="10">
        <v>95</v>
      </c>
      <c r="L280" s="16">
        <v>4260.9908136483045</v>
      </c>
      <c r="M280" s="16">
        <v>1538.1561679790095</v>
      </c>
      <c r="N280" s="16">
        <v>18.979658792650916</v>
      </c>
      <c r="O280" s="16">
        <v>5.2702448210922439</v>
      </c>
      <c r="P280" s="16">
        <v>5.9012685829287719</v>
      </c>
      <c r="Q280" s="16">
        <v>0.14428300528084489</v>
      </c>
      <c r="R280" s="16">
        <v>2.4449489673835165</v>
      </c>
      <c r="S280" s="16">
        <v>43.821094571981092</v>
      </c>
      <c r="T280" s="22" t="s">
        <v>33</v>
      </c>
      <c r="U280" s="10">
        <v>3</v>
      </c>
      <c r="V280" s="22" t="s">
        <v>33</v>
      </c>
      <c r="W280" s="10">
        <v>3</v>
      </c>
      <c r="X280" s="22" t="s">
        <v>33</v>
      </c>
      <c r="Y280" s="10">
        <v>3</v>
      </c>
      <c r="Z280" s="22" t="s">
        <v>124</v>
      </c>
      <c r="AA280" s="15">
        <v>2</v>
      </c>
      <c r="AB280" s="11">
        <v>65.873917998732267</v>
      </c>
      <c r="AC280" s="10">
        <v>31.378166894905391</v>
      </c>
      <c r="AD280" s="21">
        <v>2.7479151063623393</v>
      </c>
      <c r="AE280" s="12">
        <v>527.02448210922444</v>
      </c>
      <c r="AF280" s="10">
        <v>449.50658641218536</v>
      </c>
      <c r="AG280" s="10">
        <v>317.59514371965793</v>
      </c>
      <c r="AH280" s="10">
        <v>511.02382174622073</v>
      </c>
      <c r="AI280" s="10">
        <v>4.0900649189015947</v>
      </c>
      <c r="AJ280" s="10"/>
      <c r="AK280" s="10"/>
      <c r="AL280" s="10"/>
      <c r="AM280" s="10"/>
      <c r="AN280" s="10">
        <v>5.2702448210922439</v>
      </c>
      <c r="AO280" s="10">
        <v>2.0500453737863373</v>
      </c>
      <c r="AP280" s="10">
        <v>2.5407611497572633</v>
      </c>
      <c r="AQ280" s="10">
        <v>111.47500000000001</v>
      </c>
      <c r="AR280" s="10"/>
      <c r="AS280" s="10"/>
      <c r="AT280" s="10">
        <v>1.2949500119150958</v>
      </c>
      <c r="AU280" s="10">
        <v>1</v>
      </c>
      <c r="AV280" s="16"/>
      <c r="AW280" s="21">
        <v>67.425987961827801</v>
      </c>
      <c r="AX280" s="1" t="s">
        <v>120</v>
      </c>
      <c r="AY280" s="25">
        <v>42.999212598425203</v>
      </c>
      <c r="AZ280" s="19">
        <v>100</v>
      </c>
      <c r="BA280" s="19">
        <v>0</v>
      </c>
      <c r="BB280" s="19">
        <v>0</v>
      </c>
      <c r="BC280" s="19">
        <v>100</v>
      </c>
      <c r="BD280" s="19">
        <v>0</v>
      </c>
      <c r="BE280" s="19">
        <v>0</v>
      </c>
      <c r="BF280" s="26">
        <v>65.873917998732267</v>
      </c>
      <c r="BG280" s="26">
        <v>31.378166894905391</v>
      </c>
      <c r="BH280" s="26">
        <v>2.7479151063623393</v>
      </c>
      <c r="BI280" s="23"/>
      <c r="BJ280" s="27">
        <f t="shared" ca="1" si="30"/>
        <v>1</v>
      </c>
      <c r="BK280" s="26">
        <f t="shared" ca="1" si="31"/>
        <v>4.9029783250930317</v>
      </c>
      <c r="BL280" s="25">
        <f t="shared" si="32"/>
        <v>3.8263506857205294</v>
      </c>
      <c r="BM280" s="25">
        <f t="shared" ca="1" si="34"/>
        <v>3.3129859174500784</v>
      </c>
      <c r="BN280" s="24">
        <f t="shared" si="33"/>
        <v>3.1636484939715857</v>
      </c>
      <c r="BO280" s="23"/>
      <c r="BP280" s="2"/>
    </row>
    <row r="281" spans="1:68" x14ac:dyDescent="0.2">
      <c r="A281">
        <v>13.4</v>
      </c>
      <c r="B281">
        <v>2.2000000000000002</v>
      </c>
      <c r="C281">
        <v>1.2658499999999999</v>
      </c>
      <c r="D281">
        <v>-0.26944000000000001</v>
      </c>
      <c r="E281">
        <v>0.16719000000000001</v>
      </c>
      <c r="F281">
        <v>1.712</v>
      </c>
      <c r="G281">
        <v>1.7343299999999999</v>
      </c>
      <c r="H281" s="23"/>
      <c r="I281" s="17">
        <f t="shared" si="28"/>
        <v>43.963254593175854</v>
      </c>
      <c r="J281" s="16">
        <f t="shared" si="29"/>
        <v>-43.163254593175857</v>
      </c>
      <c r="K281" s="10">
        <v>95</v>
      </c>
      <c r="L281" s="16">
        <v>4276.5748031496178</v>
      </c>
      <c r="M281" s="16">
        <v>1543.5039370078812</v>
      </c>
      <c r="N281" s="16">
        <v>19.050743657042872</v>
      </c>
      <c r="O281" s="16">
        <v>5.2511299435027858</v>
      </c>
      <c r="P281" s="16">
        <v>5.8867506842711572</v>
      </c>
      <c r="Q281" s="16">
        <v>0.14246615458473344</v>
      </c>
      <c r="R281" s="16">
        <v>2.4201153102235087</v>
      </c>
      <c r="S281" s="16">
        <v>44.140329220025784</v>
      </c>
      <c r="T281" s="22" t="s">
        <v>33</v>
      </c>
      <c r="U281" s="10">
        <v>3</v>
      </c>
      <c r="V281" s="22" t="s">
        <v>33</v>
      </c>
      <c r="W281" s="10">
        <v>3</v>
      </c>
      <c r="X281" s="22" t="s">
        <v>33</v>
      </c>
      <c r="Y281" s="10">
        <v>3</v>
      </c>
      <c r="Z281" s="22" t="s">
        <v>124</v>
      </c>
      <c r="AA281" s="15">
        <v>2</v>
      </c>
      <c r="AB281" s="11">
        <v>65.425885067500587</v>
      </c>
      <c r="AC281" s="10">
        <v>31.795931815058779</v>
      </c>
      <c r="AD281" s="21">
        <v>2.778183117440634</v>
      </c>
      <c r="AE281" s="12">
        <v>525.11299435027854</v>
      </c>
      <c r="AF281" s="10">
        <v>446.8818930700358</v>
      </c>
      <c r="AG281" s="10">
        <v>316.50630132033677</v>
      </c>
      <c r="AH281" s="10">
        <v>516.1286172956485</v>
      </c>
      <c r="AI281" s="10">
        <v>4.132034518254609</v>
      </c>
      <c r="AJ281" s="10"/>
      <c r="AK281" s="10"/>
      <c r="AL281" s="10"/>
      <c r="AM281" s="10"/>
      <c r="AN281" s="10">
        <v>5.2511299435027858</v>
      </c>
      <c r="AO281" s="10">
        <v>2.0467637011675452</v>
      </c>
      <c r="AP281" s="10">
        <v>2.5320504105626944</v>
      </c>
      <c r="AQ281" s="10">
        <v>111.47500000000001</v>
      </c>
      <c r="AR281" s="10"/>
      <c r="AS281" s="10"/>
      <c r="AT281" s="10">
        <v>1.2822989216927181</v>
      </c>
      <c r="AU281" s="10">
        <v>1</v>
      </c>
      <c r="AV281" s="16"/>
      <c r="AW281" s="21">
        <v>67.032283960505367</v>
      </c>
      <c r="AX281" s="1" t="s">
        <v>120</v>
      </c>
      <c r="AY281" s="25">
        <v>43.1632545931759</v>
      </c>
      <c r="AZ281" s="19">
        <v>100</v>
      </c>
      <c r="BA281" s="19">
        <v>0</v>
      </c>
      <c r="BB281" s="19">
        <v>0</v>
      </c>
      <c r="BC281" s="19">
        <v>100</v>
      </c>
      <c r="BD281" s="19">
        <v>0</v>
      </c>
      <c r="BE281" s="19">
        <v>0</v>
      </c>
      <c r="BF281" s="26">
        <v>65.425885067500587</v>
      </c>
      <c r="BG281" s="26">
        <v>31.795931815058779</v>
      </c>
      <c r="BH281" s="26">
        <v>2.778183117440634</v>
      </c>
      <c r="BI281" s="23"/>
      <c r="BJ281" s="27">
        <f t="shared" ca="1" si="30"/>
        <v>1</v>
      </c>
      <c r="BK281" s="26">
        <f t="shared" ca="1" si="31"/>
        <v>4.8570828914927588</v>
      </c>
      <c r="BL281" s="25">
        <f t="shared" si="32"/>
        <v>3.8006549308455422</v>
      </c>
      <c r="BM281" s="25">
        <f t="shared" ca="1" si="34"/>
        <v>3.3148236271982179</v>
      </c>
      <c r="BN281" s="24">
        <f t="shared" si="33"/>
        <v>3.162318769701411</v>
      </c>
      <c r="BO281" s="23"/>
      <c r="BP281" s="2"/>
    </row>
    <row r="282" spans="1:68" x14ac:dyDescent="0.2">
      <c r="A282">
        <v>13.45</v>
      </c>
      <c r="B282">
        <v>2.1</v>
      </c>
      <c r="C282">
        <v>1.2659499999999999</v>
      </c>
      <c r="D282">
        <v>-0.26943</v>
      </c>
      <c r="E282">
        <v>0.16950000000000001</v>
      </c>
      <c r="F282">
        <v>1.70553</v>
      </c>
      <c r="G282">
        <v>1.7328300000000001</v>
      </c>
      <c r="H282" s="23"/>
      <c r="I282" s="17">
        <f t="shared" si="28"/>
        <v>44.127296587926502</v>
      </c>
      <c r="J282" s="16">
        <f t="shared" si="29"/>
        <v>-43.327296587926504</v>
      </c>
      <c r="K282" s="10">
        <v>95</v>
      </c>
      <c r="L282" s="16">
        <v>4292.1587926509292</v>
      </c>
      <c r="M282" s="16">
        <v>1548.8517060367524</v>
      </c>
      <c r="N282" s="16">
        <v>19.121828521434818</v>
      </c>
      <c r="O282" s="16">
        <v>5.2784369114877174</v>
      </c>
      <c r="P282" s="16">
        <v>5.9242682496912416</v>
      </c>
      <c r="Q282" s="16">
        <v>0.14252880460873732</v>
      </c>
      <c r="R282" s="16">
        <v>2.4058465721258582</v>
      </c>
      <c r="S282" s="16">
        <v>44.849398486355824</v>
      </c>
      <c r="T282" s="22" t="s">
        <v>33</v>
      </c>
      <c r="U282" s="10">
        <v>3</v>
      </c>
      <c r="V282" s="22" t="s">
        <v>33</v>
      </c>
      <c r="W282" s="10">
        <v>3</v>
      </c>
      <c r="X282" s="22" t="s">
        <v>33</v>
      </c>
      <c r="Y282" s="10">
        <v>3</v>
      </c>
      <c r="Z282" s="22" t="s">
        <v>124</v>
      </c>
      <c r="AA282" s="15">
        <v>2</v>
      </c>
      <c r="AB282" s="11">
        <v>65.010053513888636</v>
      </c>
      <c r="AC282" s="10">
        <v>32.18313125396017</v>
      </c>
      <c r="AD282" s="21">
        <v>2.8068152321511919</v>
      </c>
      <c r="AE282" s="12">
        <v>527.84369114877177</v>
      </c>
      <c r="AF282" s="10">
        <v>450.37901903114499</v>
      </c>
      <c r="AG282" s="10">
        <v>319.32011872684313</v>
      </c>
      <c r="AH282" s="10">
        <v>529.25286784980358</v>
      </c>
      <c r="AI282" s="10">
        <v>4.1565410346029603</v>
      </c>
      <c r="AJ282" s="10"/>
      <c r="AK282" s="10"/>
      <c r="AL282" s="10"/>
      <c r="AM282" s="10"/>
      <c r="AN282" s="10">
        <v>5.2784369114877174</v>
      </c>
      <c r="AO282" s="10">
        <v>2.055855959820224</v>
      </c>
      <c r="AP282" s="10">
        <v>2.554560949814745</v>
      </c>
      <c r="AQ282" s="10">
        <v>111.47500000000001</v>
      </c>
      <c r="AR282" s="10"/>
      <c r="AS282" s="10"/>
      <c r="AT282" s="10">
        <v>1.2881197120526633</v>
      </c>
      <c r="AU282" s="10">
        <v>1</v>
      </c>
      <c r="AV282" s="16"/>
      <c r="AW282" s="21">
        <v>67.556852854671746</v>
      </c>
      <c r="AX282" s="1" t="s">
        <v>120</v>
      </c>
      <c r="AY282" s="25">
        <v>43.327296587926497</v>
      </c>
      <c r="AZ282" s="19">
        <v>100</v>
      </c>
      <c r="BA282" s="19">
        <v>0</v>
      </c>
      <c r="BB282" s="19">
        <v>0</v>
      </c>
      <c r="BC282" s="19">
        <v>100</v>
      </c>
      <c r="BD282" s="19">
        <v>0</v>
      </c>
      <c r="BE282" s="19">
        <v>0</v>
      </c>
      <c r="BF282" s="26">
        <v>65.010053513888636</v>
      </c>
      <c r="BG282" s="26">
        <v>32.18313125396017</v>
      </c>
      <c r="BH282" s="26">
        <v>2.8068152321511919</v>
      </c>
      <c r="BI282" s="23"/>
      <c r="BJ282" s="27">
        <f t="shared" ca="1" si="30"/>
        <v>1</v>
      </c>
      <c r="BK282" s="26">
        <f t="shared" ca="1" si="31"/>
        <v>4.8786966998067474</v>
      </c>
      <c r="BL282" s="25">
        <f t="shared" si="32"/>
        <v>3.7724108068808255</v>
      </c>
      <c r="BM282" s="25">
        <f t="shared" ca="1" si="34"/>
        <v>3.3114458172254744</v>
      </c>
      <c r="BN282" s="24">
        <f t="shared" si="33"/>
        <v>3.1586384991461509</v>
      </c>
      <c r="BO282" s="23"/>
      <c r="BP282" s="2"/>
    </row>
    <row r="283" spans="1:68" x14ac:dyDescent="0.2">
      <c r="A283">
        <v>13.5</v>
      </c>
      <c r="B283">
        <v>2.1</v>
      </c>
      <c r="C283">
        <v>1.2662599999999999</v>
      </c>
      <c r="D283">
        <v>-0.26900000000000002</v>
      </c>
      <c r="E283">
        <v>0.17075000000000001</v>
      </c>
      <c r="F283">
        <v>1.7102299999999999</v>
      </c>
      <c r="G283">
        <v>1.7363999999999999</v>
      </c>
      <c r="H283" s="23"/>
      <c r="I283" s="17">
        <f t="shared" si="28"/>
        <v>44.291338582677163</v>
      </c>
      <c r="J283" s="16">
        <f t="shared" si="29"/>
        <v>-43.491338582677166</v>
      </c>
      <c r="K283" s="10">
        <v>95</v>
      </c>
      <c r="L283" s="16">
        <v>4307.7427821522424</v>
      </c>
      <c r="M283" s="16">
        <v>1554.199475065624</v>
      </c>
      <c r="N283" s="16">
        <v>19.19291338582677</v>
      </c>
      <c r="O283" s="16">
        <v>5.3630885122410215</v>
      </c>
      <c r="P283" s="16">
        <v>6.0144450655068571</v>
      </c>
      <c r="Q283" s="16">
        <v>0.14522275564090242</v>
      </c>
      <c r="R283" s="16">
        <v>2.4145661662746272</v>
      </c>
      <c r="S283" s="16">
        <v>45.233093976794159</v>
      </c>
      <c r="T283" s="22" t="s">
        <v>33</v>
      </c>
      <c r="U283" s="10">
        <v>3</v>
      </c>
      <c r="V283" s="22" t="s">
        <v>33</v>
      </c>
      <c r="W283" s="10">
        <v>3</v>
      </c>
      <c r="X283" s="22" t="s">
        <v>33</v>
      </c>
      <c r="Y283" s="10">
        <v>3</v>
      </c>
      <c r="Z283" s="22" t="s">
        <v>124</v>
      </c>
      <c r="AA283" s="15">
        <v>2</v>
      </c>
      <c r="AB283" s="11">
        <v>64.767240524917085</v>
      </c>
      <c r="AC283" s="10">
        <v>32.40897246705002</v>
      </c>
      <c r="AD283" s="21">
        <v>2.8237870080328911</v>
      </c>
      <c r="AE283" s="12">
        <v>536.30885122410223</v>
      </c>
      <c r="AF283" s="10">
        <v>460.07135092114021</v>
      </c>
      <c r="AG283" s="10">
        <v>326.08337991301426</v>
      </c>
      <c r="AH283" s="10">
        <v>535.6837150141863</v>
      </c>
      <c r="AI283" s="10">
        <v>4.1415307394241951</v>
      </c>
      <c r="AJ283" s="10"/>
      <c r="AK283" s="10"/>
      <c r="AL283" s="10"/>
      <c r="AM283" s="10"/>
      <c r="AN283" s="10">
        <v>5.3630885122410215</v>
      </c>
      <c r="AO283" s="10">
        <v>2.0789958437179981</v>
      </c>
      <c r="AP283" s="10">
        <v>2.6086670393041143</v>
      </c>
      <c r="AQ283" s="10">
        <v>111.47500000000001</v>
      </c>
      <c r="AR283" s="10"/>
      <c r="AS283" s="10"/>
      <c r="AT283" s="10">
        <v>1.3124519536704475</v>
      </c>
      <c r="AU283" s="10">
        <v>1</v>
      </c>
      <c r="AV283" s="16"/>
      <c r="AW283" s="21">
        <v>69.010702638171026</v>
      </c>
      <c r="AX283" s="1" t="s">
        <v>120</v>
      </c>
      <c r="AY283" s="25">
        <v>43.491338582677201</v>
      </c>
      <c r="AZ283" s="19">
        <v>100</v>
      </c>
      <c r="BA283" s="19">
        <v>0</v>
      </c>
      <c r="BB283" s="19">
        <v>0</v>
      </c>
      <c r="BC283" s="19">
        <v>100</v>
      </c>
      <c r="BD283" s="19">
        <v>0</v>
      </c>
      <c r="BE283" s="19">
        <v>0</v>
      </c>
      <c r="BF283" s="26">
        <v>64.767240524917085</v>
      </c>
      <c r="BG283" s="26">
        <v>32.40897246705002</v>
      </c>
      <c r="BH283" s="26">
        <v>2.8237870080328911</v>
      </c>
      <c r="BI283" s="23"/>
      <c r="BJ283" s="27">
        <f t="shared" ca="1" si="30"/>
        <v>1</v>
      </c>
      <c r="BK283" s="26">
        <f t="shared" ca="1" si="31"/>
        <v>4.9679255930358979</v>
      </c>
      <c r="BL283" s="25">
        <f t="shared" si="32"/>
        <v>3.7616884921207046</v>
      </c>
      <c r="BM283" s="25">
        <f t="shared" ca="1" si="34"/>
        <v>3.3041646710369261</v>
      </c>
      <c r="BN283" s="24">
        <f t="shared" si="33"/>
        <v>3.1537831872352724</v>
      </c>
      <c r="BO283" s="23"/>
      <c r="BP283" s="2"/>
    </row>
    <row r="284" spans="1:68" x14ac:dyDescent="0.2">
      <c r="A284">
        <v>13.55</v>
      </c>
      <c r="B284">
        <v>2.1</v>
      </c>
      <c r="C284">
        <v>1.2662</v>
      </c>
      <c r="D284">
        <v>-0.26861000000000002</v>
      </c>
      <c r="E284">
        <v>0.17105000000000001</v>
      </c>
      <c r="F284">
        <v>1.70763</v>
      </c>
      <c r="G284">
        <v>1.7329300000000001</v>
      </c>
      <c r="H284" s="23"/>
      <c r="I284" s="17">
        <f t="shared" si="28"/>
        <v>44.455380577427825</v>
      </c>
      <c r="J284" s="16">
        <f t="shared" si="29"/>
        <v>-43.655380577427827</v>
      </c>
      <c r="K284" s="10">
        <v>95</v>
      </c>
      <c r="L284" s="16">
        <v>4323.3267716535556</v>
      </c>
      <c r="M284" s="16">
        <v>1559.5472440944957</v>
      </c>
      <c r="N284" s="16">
        <v>19.263998250218723</v>
      </c>
      <c r="O284" s="16">
        <v>5.3467043314500753</v>
      </c>
      <c r="P284" s="16">
        <v>5.9993869363308656</v>
      </c>
      <c r="Q284" s="16">
        <v>0.14766610657705218</v>
      </c>
      <c r="R284" s="16">
        <v>2.4613532706620611</v>
      </c>
      <c r="S284" s="16">
        <v>45.325180894499361</v>
      </c>
      <c r="T284" s="22" t="s">
        <v>33</v>
      </c>
      <c r="U284" s="10">
        <v>3</v>
      </c>
      <c r="V284" s="22" t="s">
        <v>33</v>
      </c>
      <c r="W284" s="10">
        <v>3</v>
      </c>
      <c r="X284" s="22" t="s">
        <v>33</v>
      </c>
      <c r="Y284" s="10">
        <v>3</v>
      </c>
      <c r="Z284" s="22" t="s">
        <v>124</v>
      </c>
      <c r="AA284" s="15">
        <v>2</v>
      </c>
      <c r="AB284" s="11">
        <v>66.034927016035297</v>
      </c>
      <c r="AC284" s="10">
        <v>31.227895152687211</v>
      </c>
      <c r="AD284" s="21">
        <v>2.7371778312774966</v>
      </c>
      <c r="AE284" s="12">
        <v>534.67043314500756</v>
      </c>
      <c r="AF284" s="10">
        <v>457.38310104741697</v>
      </c>
      <c r="AG284" s="10">
        <v>324.95402022481494</v>
      </c>
      <c r="AH284" s="10">
        <v>536.11575725377315</v>
      </c>
      <c r="AI284" s="10">
        <v>4.0628056602822298</v>
      </c>
      <c r="AJ284" s="10"/>
      <c r="AK284" s="10"/>
      <c r="AL284" s="10"/>
      <c r="AM284" s="10"/>
      <c r="AN284" s="10">
        <v>5.3467043314500753</v>
      </c>
      <c r="AO284" s="10">
        <v>2.0841881412854617</v>
      </c>
      <c r="AP284" s="10">
        <v>2.5996321617985192</v>
      </c>
      <c r="AQ284" s="10">
        <v>111.47500000000001</v>
      </c>
      <c r="AR284" s="10"/>
      <c r="AS284" s="10"/>
      <c r="AT284" s="10">
        <v>1.2996737609238422</v>
      </c>
      <c r="AU284" s="10">
        <v>1</v>
      </c>
      <c r="AV284" s="16"/>
      <c r="AW284" s="21">
        <v>68.607465157112543</v>
      </c>
      <c r="AX284" s="1" t="s">
        <v>120</v>
      </c>
      <c r="AY284" s="25">
        <v>43.655380577427799</v>
      </c>
      <c r="AZ284" s="19">
        <v>100</v>
      </c>
      <c r="BA284" s="19">
        <v>0</v>
      </c>
      <c r="BB284" s="19">
        <v>0</v>
      </c>
      <c r="BC284" s="19">
        <v>100</v>
      </c>
      <c r="BD284" s="19">
        <v>0</v>
      </c>
      <c r="BE284" s="19">
        <v>0</v>
      </c>
      <c r="BF284" s="26">
        <v>66.034927016035297</v>
      </c>
      <c r="BG284" s="26">
        <v>31.227895152687211</v>
      </c>
      <c r="BH284" s="26">
        <v>2.7371778312774966</v>
      </c>
      <c r="BI284" s="23"/>
      <c r="BJ284" s="27">
        <f t="shared" ca="1" si="30"/>
        <v>1</v>
      </c>
      <c r="BK284" s="26">
        <f t="shared" ca="1" si="31"/>
        <v>4.9215867810818992</v>
      </c>
      <c r="BL284" s="25">
        <f t="shared" si="32"/>
        <v>3.8477525708608198</v>
      </c>
      <c r="BM284" s="25">
        <f t="shared" ca="1" si="34"/>
        <v>3.3129250851998839</v>
      </c>
      <c r="BN284" s="24">
        <f t="shared" si="33"/>
        <v>3.1589637326169711</v>
      </c>
      <c r="BO284" s="23"/>
      <c r="BP284" s="2"/>
    </row>
    <row r="285" spans="1:68" x14ac:dyDescent="0.2">
      <c r="A285">
        <v>13.6</v>
      </c>
      <c r="B285">
        <v>0.4</v>
      </c>
      <c r="C285">
        <v>1.2664800000000001</v>
      </c>
      <c r="D285">
        <v>-0.26889999999999997</v>
      </c>
      <c r="E285">
        <v>0.17146</v>
      </c>
      <c r="F285">
        <v>1.7063999999999999</v>
      </c>
      <c r="G285">
        <v>1.7319</v>
      </c>
      <c r="H285" s="23"/>
      <c r="I285" s="17">
        <f t="shared" si="28"/>
        <v>44.619422572178472</v>
      </c>
      <c r="J285" s="16">
        <f t="shared" si="29"/>
        <v>-43.819422572178475</v>
      </c>
      <c r="K285" s="10">
        <v>95</v>
      </c>
      <c r="L285" s="16">
        <v>4338.910761154867</v>
      </c>
      <c r="M285" s="16">
        <v>1564.8950131233669</v>
      </c>
      <c r="N285" s="16">
        <v>19.335083114610669</v>
      </c>
      <c r="O285" s="16">
        <v>5.4231638418079067</v>
      </c>
      <c r="P285" s="16">
        <v>6.0776587172291361</v>
      </c>
      <c r="Q285" s="16">
        <v>0.14584925588094108</v>
      </c>
      <c r="R285" s="16">
        <v>2.3997605437679983</v>
      </c>
      <c r="S285" s="16">
        <v>45.45103301536313</v>
      </c>
      <c r="T285" s="22" t="s">
        <v>33</v>
      </c>
      <c r="U285" s="10">
        <v>3</v>
      </c>
      <c r="V285" s="22" t="s">
        <v>33</v>
      </c>
      <c r="W285" s="10">
        <v>3</v>
      </c>
      <c r="X285" s="22" t="s">
        <v>33</v>
      </c>
      <c r="Y285" s="10">
        <v>3</v>
      </c>
      <c r="Z285" s="22" t="s">
        <v>124</v>
      </c>
      <c r="AA285" s="15">
        <v>2</v>
      </c>
      <c r="AB285" s="11">
        <v>64.072843816885026</v>
      </c>
      <c r="AC285" s="10">
        <v>33.053741283870863</v>
      </c>
      <c r="AD285" s="21">
        <v>2.8734148992441138</v>
      </c>
      <c r="AE285" s="12">
        <v>542.31638418079069</v>
      </c>
      <c r="AF285" s="10">
        <v>465.67484059419519</v>
      </c>
      <c r="AG285" s="10">
        <v>330.82440379218519</v>
      </c>
      <c r="AH285" s="10">
        <v>537.24239795833637</v>
      </c>
      <c r="AI285" s="10">
        <v>4.1670824307738803</v>
      </c>
      <c r="AJ285" s="10"/>
      <c r="AK285" s="10"/>
      <c r="AL285" s="10"/>
      <c r="AM285" s="10"/>
      <c r="AN285" s="10">
        <v>5.4231638418079067</v>
      </c>
      <c r="AO285" s="10">
        <v>2.0962794578944606</v>
      </c>
      <c r="AP285" s="10">
        <v>2.6465952303374816</v>
      </c>
      <c r="AQ285" s="10">
        <v>111.47500000000001</v>
      </c>
      <c r="AR285" s="10"/>
      <c r="AS285" s="10"/>
      <c r="AT285" s="10">
        <v>1.3196411321248063</v>
      </c>
      <c r="AU285" s="10">
        <v>1</v>
      </c>
      <c r="AV285" s="16"/>
      <c r="AW285" s="21">
        <v>69.851226089129284</v>
      </c>
      <c r="AX285" s="1" t="s">
        <v>120</v>
      </c>
      <c r="AY285" s="25">
        <v>43.819422572178503</v>
      </c>
      <c r="AZ285" s="19">
        <v>100</v>
      </c>
      <c r="BA285" s="19">
        <v>0</v>
      </c>
      <c r="BB285" s="19">
        <v>0</v>
      </c>
      <c r="BC285" s="19">
        <v>100</v>
      </c>
      <c r="BD285" s="19">
        <v>0</v>
      </c>
      <c r="BE285" s="19">
        <v>0</v>
      </c>
      <c r="BF285" s="26">
        <v>64.072843816885026</v>
      </c>
      <c r="BG285" s="26">
        <v>33.053741283870863</v>
      </c>
      <c r="BH285" s="26">
        <v>2.8734148992441138</v>
      </c>
      <c r="BI285" s="23"/>
      <c r="BJ285" s="27">
        <f t="shared" ca="1" si="30"/>
        <v>1</v>
      </c>
      <c r="BK285" s="26">
        <f t="shared" ca="1" si="31"/>
        <v>4.9948441318773664</v>
      </c>
      <c r="BL285" s="25">
        <f t="shared" si="32"/>
        <v>3.7318748109430602</v>
      </c>
      <c r="BM285" s="25">
        <f t="shared" ca="1" si="34"/>
        <v>3.3003171434475118</v>
      </c>
      <c r="BN285" s="24">
        <f t="shared" si="33"/>
        <v>3.1485150138985092</v>
      </c>
      <c r="BO285" s="23"/>
      <c r="BP285" s="2"/>
    </row>
    <row r="286" spans="1:68" x14ac:dyDescent="0.2">
      <c r="A286">
        <v>13.65</v>
      </c>
      <c r="B286">
        <v>2.1</v>
      </c>
      <c r="C286">
        <v>1.2665500000000001</v>
      </c>
      <c r="D286">
        <v>-0.26862999999999998</v>
      </c>
      <c r="E286">
        <v>0.17161000000000001</v>
      </c>
      <c r="F286">
        <v>1.7075800000000001</v>
      </c>
      <c r="G286">
        <v>1.7304999999999999</v>
      </c>
      <c r="H286" s="23"/>
      <c r="I286" s="17">
        <f t="shared" si="28"/>
        <v>44.783464566929133</v>
      </c>
      <c r="J286" s="16">
        <f t="shared" si="29"/>
        <v>-43.983464566929136</v>
      </c>
      <c r="K286" s="10">
        <v>95</v>
      </c>
      <c r="L286" s="16">
        <v>4354.4947506561803</v>
      </c>
      <c r="M286" s="16">
        <v>1570.2427821522385</v>
      </c>
      <c r="N286" s="16">
        <v>19.406167979002625</v>
      </c>
      <c r="O286" s="16">
        <v>5.4422787193973639</v>
      </c>
      <c r="P286" s="16">
        <v>6.0974366206260706</v>
      </c>
      <c r="Q286" s="16">
        <v>0.14754080652904475</v>
      </c>
      <c r="R286" s="16">
        <v>2.4197185753428232</v>
      </c>
      <c r="S286" s="16">
        <v>45.497076474215731</v>
      </c>
      <c r="T286" s="22" t="s">
        <v>33</v>
      </c>
      <c r="U286" s="10">
        <v>3</v>
      </c>
      <c r="V286" s="22" t="s">
        <v>33</v>
      </c>
      <c r="W286" s="10">
        <v>3</v>
      </c>
      <c r="X286" s="22" t="s">
        <v>33</v>
      </c>
      <c r="Y286" s="10">
        <v>3</v>
      </c>
      <c r="Z286" s="22" t="s">
        <v>124</v>
      </c>
      <c r="AA286" s="15">
        <v>2</v>
      </c>
      <c r="AB286" s="11">
        <v>64.45875777702561</v>
      </c>
      <c r="AC286" s="10">
        <v>32.695612690004026</v>
      </c>
      <c r="AD286" s="21">
        <v>2.8456295329703707</v>
      </c>
      <c r="AE286" s="12">
        <v>544.22787193973636</v>
      </c>
      <c r="AF286" s="10">
        <v>467.08494749375723</v>
      </c>
      <c r="AG286" s="10">
        <v>332.30774654695529</v>
      </c>
      <c r="AH286" s="10">
        <v>536.72726047295532</v>
      </c>
      <c r="AI286" s="10">
        <v>4.1327120029167901</v>
      </c>
      <c r="AJ286" s="10"/>
      <c r="AK286" s="10"/>
      <c r="AL286" s="10"/>
      <c r="AM286" s="10"/>
      <c r="AN286" s="10">
        <v>5.4422787193973639</v>
      </c>
      <c r="AO286" s="10">
        <v>2.1057336369984729</v>
      </c>
      <c r="AP286" s="10">
        <v>2.6584619723756422</v>
      </c>
      <c r="AQ286" s="10">
        <v>111.47500000000001</v>
      </c>
      <c r="AR286" s="10"/>
      <c r="AS286" s="10"/>
      <c r="AT286" s="10">
        <v>1.3190725755977968</v>
      </c>
      <c r="AU286" s="10">
        <v>1</v>
      </c>
      <c r="AV286" s="16"/>
      <c r="AW286" s="21">
        <v>70.06274212406359</v>
      </c>
      <c r="AX286" s="1" t="s">
        <v>120</v>
      </c>
      <c r="AY286" s="25">
        <v>43.983464566929101</v>
      </c>
      <c r="AZ286" s="19">
        <v>100</v>
      </c>
      <c r="BA286" s="19">
        <v>0</v>
      </c>
      <c r="BB286" s="19">
        <v>0</v>
      </c>
      <c r="BC286" s="19">
        <v>100</v>
      </c>
      <c r="BD286" s="19">
        <v>0</v>
      </c>
      <c r="BE286" s="19">
        <v>0</v>
      </c>
      <c r="BF286" s="26">
        <v>64.45875777702561</v>
      </c>
      <c r="BG286" s="26">
        <v>32.695612690004026</v>
      </c>
      <c r="BH286" s="26">
        <v>2.8456295329703707</v>
      </c>
      <c r="BI286" s="23"/>
      <c r="BJ286" s="27">
        <f t="shared" ca="1" si="30"/>
        <v>1</v>
      </c>
      <c r="BK286" s="26">
        <f t="shared" ca="1" si="31"/>
        <v>4.9930995255712114</v>
      </c>
      <c r="BL286" s="25">
        <f t="shared" si="32"/>
        <v>3.7636143894331289</v>
      </c>
      <c r="BM286" s="25">
        <f t="shared" ca="1" si="34"/>
        <v>3.3024429397169608</v>
      </c>
      <c r="BN286" s="24">
        <f t="shared" si="33"/>
        <v>3.1491302288677967</v>
      </c>
      <c r="BO286" s="23"/>
      <c r="BP286" s="2"/>
    </row>
    <row r="287" spans="1:68" x14ac:dyDescent="0.2">
      <c r="A287">
        <v>13.7</v>
      </c>
      <c r="B287">
        <v>2.1</v>
      </c>
      <c r="C287">
        <v>1.2668900000000001</v>
      </c>
      <c r="D287">
        <v>-0.26852999999999999</v>
      </c>
      <c r="E287">
        <v>0.17387</v>
      </c>
      <c r="F287">
        <v>1.7067300000000001</v>
      </c>
      <c r="G287">
        <v>1.73308</v>
      </c>
      <c r="H287" s="23"/>
      <c r="I287" s="17">
        <f t="shared" si="28"/>
        <v>44.947506561679788</v>
      </c>
      <c r="J287" s="16">
        <f t="shared" si="29"/>
        <v>-44.147506561679791</v>
      </c>
      <c r="K287" s="10">
        <v>95</v>
      </c>
      <c r="L287" s="16">
        <v>4370.0787401574926</v>
      </c>
      <c r="M287" s="16">
        <v>1575.59055118111</v>
      </c>
      <c r="N287" s="16">
        <v>19.477252843394574</v>
      </c>
      <c r="O287" s="16">
        <v>5.5351224105461423</v>
      </c>
      <c r="P287" s="16">
        <v>6.200269900607509</v>
      </c>
      <c r="Q287" s="16">
        <v>0.14816730676908305</v>
      </c>
      <c r="R287" s="16">
        <v>2.3896912415791038</v>
      </c>
      <c r="S287" s="16">
        <v>46.190797920928233</v>
      </c>
      <c r="T287" s="22" t="s">
        <v>33</v>
      </c>
      <c r="U287" s="10">
        <v>3</v>
      </c>
      <c r="V287" s="22" t="s">
        <v>33</v>
      </c>
      <c r="W287" s="10">
        <v>3</v>
      </c>
      <c r="X287" s="22" t="s">
        <v>33</v>
      </c>
      <c r="Y287" s="10">
        <v>3</v>
      </c>
      <c r="Z287" s="22" t="s">
        <v>124</v>
      </c>
      <c r="AA287" s="15">
        <v>2</v>
      </c>
      <c r="AB287" s="11">
        <v>63.266076738421702</v>
      </c>
      <c r="AC287" s="10">
        <v>33.800666117478116</v>
      </c>
      <c r="AD287" s="21">
        <v>2.9332571441001858</v>
      </c>
      <c r="AE287" s="12">
        <v>553.51224105461426</v>
      </c>
      <c r="AF287" s="10">
        <v>478.26627516796691</v>
      </c>
      <c r="AG287" s="10">
        <v>340.02024254556318</v>
      </c>
      <c r="AH287" s="10">
        <v>549.53578445212099</v>
      </c>
      <c r="AI287" s="10">
        <v>4.1846410222401857</v>
      </c>
      <c r="AJ287" s="10"/>
      <c r="AK287" s="10"/>
      <c r="AL287" s="10"/>
      <c r="AM287" s="10"/>
      <c r="AN287" s="10">
        <v>5.5351224105461423</v>
      </c>
      <c r="AO287" s="10">
        <v>2.1268765033176931</v>
      </c>
      <c r="AP287" s="10">
        <v>2.7201619403645054</v>
      </c>
      <c r="AQ287" s="10">
        <v>111.47500000000001</v>
      </c>
      <c r="AR287" s="10"/>
      <c r="AS287" s="10"/>
      <c r="AT287" s="10">
        <v>1.3473974645541593</v>
      </c>
      <c r="AU287" s="10">
        <v>1</v>
      </c>
      <c r="AV287" s="16"/>
      <c r="AW287" s="21">
        <v>71.739941275195036</v>
      </c>
      <c r="AX287" s="1" t="s">
        <v>120</v>
      </c>
      <c r="AY287" s="25">
        <v>44.147506561679798</v>
      </c>
      <c r="AZ287" s="19">
        <v>100</v>
      </c>
      <c r="BA287" s="19">
        <v>0</v>
      </c>
      <c r="BB287" s="19">
        <v>0</v>
      </c>
      <c r="BC287" s="19">
        <v>100</v>
      </c>
      <c r="BD287" s="19">
        <v>0</v>
      </c>
      <c r="BE287" s="19">
        <v>0</v>
      </c>
      <c r="BF287" s="26">
        <v>63.266076738421702</v>
      </c>
      <c r="BG287" s="26">
        <v>33.800666117478116</v>
      </c>
      <c r="BH287" s="26">
        <v>2.9332571441001858</v>
      </c>
      <c r="BI287" s="23"/>
      <c r="BJ287" s="27">
        <f t="shared" ca="1" si="30"/>
        <v>1</v>
      </c>
      <c r="BK287" s="26">
        <f t="shared" ca="1" si="31"/>
        <v>5.0967943765832127</v>
      </c>
      <c r="BL287" s="25">
        <f t="shared" si="32"/>
        <v>3.6901320021984136</v>
      </c>
      <c r="BM287" s="25">
        <f t="shared" ca="1" si="34"/>
        <v>3.2902957316052932</v>
      </c>
      <c r="BN287" s="24">
        <f t="shared" si="33"/>
        <v>3.1401177248434489</v>
      </c>
      <c r="BO287" s="23"/>
      <c r="BP287" s="2"/>
    </row>
    <row r="288" spans="1:68" x14ac:dyDescent="0.2">
      <c r="A288">
        <v>13.75</v>
      </c>
      <c r="B288">
        <v>2.1</v>
      </c>
      <c r="C288">
        <v>1.2667200000000001</v>
      </c>
      <c r="D288">
        <v>-0.26869999999999999</v>
      </c>
      <c r="E288">
        <v>0.17465</v>
      </c>
      <c r="F288">
        <v>1.7030000000000001</v>
      </c>
      <c r="G288">
        <v>1.7303500000000001</v>
      </c>
      <c r="H288" s="23"/>
      <c r="I288" s="17">
        <f t="shared" si="28"/>
        <v>45.111548556430442</v>
      </c>
      <c r="J288" s="16">
        <f t="shared" si="29"/>
        <v>-44.311548556430445</v>
      </c>
      <c r="K288" s="10">
        <v>95</v>
      </c>
      <c r="L288" s="16">
        <v>4385.6627296588049</v>
      </c>
      <c r="M288" s="16">
        <v>1580.9383202099814</v>
      </c>
      <c r="N288" s="16">
        <v>19.548337707786526</v>
      </c>
      <c r="O288" s="16">
        <v>5.4887005649717535</v>
      </c>
      <c r="P288" s="16">
        <v>6.1572957892320028</v>
      </c>
      <c r="Q288" s="16">
        <v>0.14710225636101776</v>
      </c>
      <c r="R288" s="16">
        <v>2.3890724336854663</v>
      </c>
      <c r="S288" s="16">
        <v>46.430223906961757</v>
      </c>
      <c r="T288" s="22" t="s">
        <v>33</v>
      </c>
      <c r="U288" s="10">
        <v>3</v>
      </c>
      <c r="V288" s="22" t="s">
        <v>33</v>
      </c>
      <c r="W288" s="10">
        <v>3</v>
      </c>
      <c r="X288" s="22" t="s">
        <v>33</v>
      </c>
      <c r="Y288" s="10">
        <v>3</v>
      </c>
      <c r="Z288" s="22" t="s">
        <v>124</v>
      </c>
      <c r="AA288" s="15">
        <v>2</v>
      </c>
      <c r="AB288" s="11">
        <v>63.556487692088595</v>
      </c>
      <c r="AC288" s="10">
        <v>33.532079847609168</v>
      </c>
      <c r="AD288" s="21">
        <v>2.911432460302239</v>
      </c>
      <c r="AE288" s="12">
        <v>548.87005649717537</v>
      </c>
      <c r="AF288" s="10">
        <v>472.29379209430084</v>
      </c>
      <c r="AG288" s="10">
        <v>336.79718419240021</v>
      </c>
      <c r="AH288" s="10">
        <v>552.99880181160472</v>
      </c>
      <c r="AI288" s="10">
        <v>4.185724911058327</v>
      </c>
      <c r="AJ288" s="10"/>
      <c r="AK288" s="10"/>
      <c r="AL288" s="10"/>
      <c r="AM288" s="10"/>
      <c r="AN288" s="10">
        <v>5.4887005649717535</v>
      </c>
      <c r="AO288" s="10">
        <v>2.1203194310209419</v>
      </c>
      <c r="AP288" s="10">
        <v>2.6943774735392019</v>
      </c>
      <c r="AQ288" s="10">
        <v>111.47500000000001</v>
      </c>
      <c r="AR288" s="10"/>
      <c r="AS288" s="10"/>
      <c r="AT288" s="10">
        <v>1.3249823884087337</v>
      </c>
      <c r="AU288" s="10">
        <v>1</v>
      </c>
      <c r="AV288" s="16"/>
      <c r="AW288" s="21">
        <v>70.844068814145118</v>
      </c>
      <c r="AX288" s="1" t="s">
        <v>120</v>
      </c>
      <c r="AY288" s="25">
        <v>44.311548556430402</v>
      </c>
      <c r="AZ288" s="19">
        <v>100</v>
      </c>
      <c r="BA288" s="19">
        <v>0</v>
      </c>
      <c r="BB288" s="19">
        <v>0</v>
      </c>
      <c r="BC288" s="19">
        <v>100</v>
      </c>
      <c r="BD288" s="19">
        <v>0</v>
      </c>
      <c r="BE288" s="19">
        <v>0</v>
      </c>
      <c r="BF288" s="26">
        <v>63.556487692088595</v>
      </c>
      <c r="BG288" s="26">
        <v>33.532079847609168</v>
      </c>
      <c r="BH288" s="26">
        <v>2.911432460302239</v>
      </c>
      <c r="BI288" s="23"/>
      <c r="BJ288" s="27">
        <f t="shared" ca="1" si="30"/>
        <v>1</v>
      </c>
      <c r="BK288" s="26">
        <f t="shared" ca="1" si="31"/>
        <v>5.0153309255936529</v>
      </c>
      <c r="BL288" s="25">
        <f t="shared" si="32"/>
        <v>3.7105202774819803</v>
      </c>
      <c r="BM288" s="25">
        <f t="shared" ca="1" si="34"/>
        <v>3.2974713454717444</v>
      </c>
      <c r="BN288" s="24">
        <f t="shared" si="33"/>
        <v>3.142660899273142</v>
      </c>
      <c r="BO288" s="23"/>
      <c r="BP288" s="2"/>
    </row>
    <row r="289" spans="1:68" x14ac:dyDescent="0.2">
      <c r="A289">
        <v>13.8</v>
      </c>
      <c r="B289">
        <v>2.1</v>
      </c>
      <c r="C289">
        <v>1.26698</v>
      </c>
      <c r="D289">
        <v>-0.26866000000000001</v>
      </c>
      <c r="E289">
        <v>0.17568</v>
      </c>
      <c r="F289">
        <v>1.70425</v>
      </c>
      <c r="G289">
        <v>1.7321</v>
      </c>
      <c r="H289" s="23"/>
      <c r="I289" s="17">
        <f t="shared" si="28"/>
        <v>45.275590551181104</v>
      </c>
      <c r="J289" s="16">
        <f t="shared" si="29"/>
        <v>-44.475590551181106</v>
      </c>
      <c r="K289" s="10">
        <v>95</v>
      </c>
      <c r="L289" s="16">
        <v>4401.2467191601181</v>
      </c>
      <c r="M289" s="16">
        <v>1586.286089238853</v>
      </c>
      <c r="N289" s="16">
        <v>19.619422572178479</v>
      </c>
      <c r="O289" s="16">
        <v>5.559698681732562</v>
      </c>
      <c r="P289" s="16">
        <v>6.2328466832041558</v>
      </c>
      <c r="Q289" s="16">
        <v>0.14735285645703303</v>
      </c>
      <c r="R289" s="16">
        <v>2.3641341420142634</v>
      </c>
      <c r="S289" s="16">
        <v>46.746388991082938</v>
      </c>
      <c r="T289" s="22" t="s">
        <v>33</v>
      </c>
      <c r="U289" s="10">
        <v>3</v>
      </c>
      <c r="V289" s="22" t="s">
        <v>33</v>
      </c>
      <c r="W289" s="10">
        <v>3</v>
      </c>
      <c r="X289" s="22" t="s">
        <v>33</v>
      </c>
      <c r="Y289" s="10">
        <v>3</v>
      </c>
      <c r="Z289" s="22" t="s">
        <v>124</v>
      </c>
      <c r="AA289" s="15">
        <v>2</v>
      </c>
      <c r="AB289" s="11">
        <v>62.565888027828379</v>
      </c>
      <c r="AC289" s="10">
        <v>34.446849376415287</v>
      </c>
      <c r="AD289" s="21">
        <v>2.987262595756337</v>
      </c>
      <c r="AE289" s="12">
        <v>555.96986817325626</v>
      </c>
      <c r="AF289" s="10">
        <v>480.26542729682978</v>
      </c>
      <c r="AG289" s="10">
        <v>342.4635012403117</v>
      </c>
      <c r="AH289" s="10">
        <v>558.0404520460346</v>
      </c>
      <c r="AI289" s="10">
        <v>4.2298784245296295</v>
      </c>
      <c r="AJ289" s="10"/>
      <c r="AK289" s="10"/>
      <c r="AL289" s="10"/>
      <c r="AM289" s="10"/>
      <c r="AN289" s="10">
        <v>5.559698681732562</v>
      </c>
      <c r="AO289" s="10">
        <v>2.136163325542642</v>
      </c>
      <c r="AP289" s="10">
        <v>2.7397080099224933</v>
      </c>
      <c r="AQ289" s="10">
        <v>111.47500000000001</v>
      </c>
      <c r="AR289" s="10"/>
      <c r="AS289" s="10"/>
      <c r="AT289" s="10">
        <v>1.3436702754462306</v>
      </c>
      <c r="AU289" s="10">
        <v>1</v>
      </c>
      <c r="AV289" s="16"/>
      <c r="AW289" s="21">
        <v>72.039814094524473</v>
      </c>
      <c r="AX289" s="1" t="s">
        <v>120</v>
      </c>
      <c r="AY289" s="25">
        <v>44.475590551181099</v>
      </c>
      <c r="AZ289" s="19">
        <v>100</v>
      </c>
      <c r="BA289" s="19">
        <v>0</v>
      </c>
      <c r="BB289" s="19">
        <v>0</v>
      </c>
      <c r="BC289" s="19">
        <v>100</v>
      </c>
      <c r="BD289" s="19">
        <v>0</v>
      </c>
      <c r="BE289" s="19">
        <v>0</v>
      </c>
      <c r="BF289" s="26">
        <v>62.565888027828379</v>
      </c>
      <c r="BG289" s="26">
        <v>34.446849376415287</v>
      </c>
      <c r="BH289" s="26">
        <v>2.987262595756337</v>
      </c>
      <c r="BI289" s="23"/>
      <c r="BJ289" s="27">
        <f t="shared" ca="1" si="30"/>
        <v>1</v>
      </c>
      <c r="BK289" s="26">
        <f t="shared" ca="1" si="31"/>
        <v>5.0838538533221032</v>
      </c>
      <c r="BL289" s="25">
        <f t="shared" si="32"/>
        <v>3.6543823253468681</v>
      </c>
      <c r="BM289" s="25">
        <f t="shared" ca="1" si="34"/>
        <v>3.2889290825440005</v>
      </c>
      <c r="BN289" s="24">
        <f t="shared" si="33"/>
        <v>3.1357831665578959</v>
      </c>
      <c r="BO289" s="23"/>
      <c r="BP289" s="2"/>
    </row>
    <row r="290" spans="1:68" x14ac:dyDescent="0.2">
      <c r="A290">
        <v>13.85</v>
      </c>
      <c r="B290">
        <v>2.1</v>
      </c>
      <c r="C290">
        <v>1.26684</v>
      </c>
      <c r="D290">
        <v>-0.26896999999999999</v>
      </c>
      <c r="E290">
        <v>0.17693</v>
      </c>
      <c r="F290">
        <v>1.7081299999999999</v>
      </c>
      <c r="G290">
        <v>1.7382500000000001</v>
      </c>
      <c r="H290" s="23"/>
      <c r="I290" s="17">
        <f t="shared" si="28"/>
        <v>45.439632545931758</v>
      </c>
      <c r="J290" s="16">
        <f t="shared" si="29"/>
        <v>-44.639632545931761</v>
      </c>
      <c r="K290" s="10">
        <v>95</v>
      </c>
      <c r="L290" s="16">
        <v>4416.8307086614304</v>
      </c>
      <c r="M290" s="16">
        <v>1591.6338582677245</v>
      </c>
      <c r="N290" s="16">
        <v>19.690507436570428</v>
      </c>
      <c r="O290" s="16">
        <v>5.5214689265536467</v>
      </c>
      <c r="P290" s="16">
        <v>6.200142143087553</v>
      </c>
      <c r="Q290" s="16">
        <v>0.14541070571291412</v>
      </c>
      <c r="R290" s="16">
        <v>2.3452801945037725</v>
      </c>
      <c r="S290" s="16">
        <v>47.130084481521273</v>
      </c>
      <c r="T290" s="22" t="s">
        <v>33</v>
      </c>
      <c r="U290" s="10">
        <v>3</v>
      </c>
      <c r="V290" s="22" t="s">
        <v>33</v>
      </c>
      <c r="W290" s="10">
        <v>3</v>
      </c>
      <c r="X290" s="22" t="s">
        <v>33</v>
      </c>
      <c r="Y290" s="10">
        <v>3</v>
      </c>
      <c r="Z290" s="22" t="s">
        <v>124</v>
      </c>
      <c r="AA290" s="15">
        <v>2</v>
      </c>
      <c r="AB290" s="11">
        <v>62.374670862332813</v>
      </c>
      <c r="AC290" s="10">
        <v>34.622963033196157</v>
      </c>
      <c r="AD290" s="21">
        <v>3.0023661044710295</v>
      </c>
      <c r="AE290" s="12">
        <v>552.1468926553647</v>
      </c>
      <c r="AF290" s="10">
        <v>475.5011290771522</v>
      </c>
      <c r="AG290" s="10">
        <v>340.01066073156647</v>
      </c>
      <c r="AH290" s="10">
        <v>564.47129921041733</v>
      </c>
      <c r="AI290" s="10">
        <v>4.26388285008984</v>
      </c>
      <c r="AJ290" s="10"/>
      <c r="AK290" s="10"/>
      <c r="AL290" s="10"/>
      <c r="AM290" s="10"/>
      <c r="AN290" s="10">
        <v>5.5214689265536467</v>
      </c>
      <c r="AO290" s="10">
        <v>2.1295146362194224</v>
      </c>
      <c r="AP290" s="10">
        <v>2.720085285852532</v>
      </c>
      <c r="AQ290" s="10">
        <v>111.47500000000001</v>
      </c>
      <c r="AR290" s="10"/>
      <c r="AS290" s="10"/>
      <c r="AT290" s="10">
        <v>1.32495693389114</v>
      </c>
      <c r="AU290" s="10">
        <v>1</v>
      </c>
      <c r="AV290" s="16"/>
      <c r="AW290" s="21">
        <v>71.325169361572833</v>
      </c>
      <c r="AX290" s="1" t="s">
        <v>120</v>
      </c>
      <c r="AY290" s="25">
        <v>44.639632545931804</v>
      </c>
      <c r="AZ290" s="19">
        <v>100</v>
      </c>
      <c r="BA290" s="19">
        <v>0</v>
      </c>
      <c r="BB290" s="19">
        <v>0</v>
      </c>
      <c r="BC290" s="19">
        <v>100</v>
      </c>
      <c r="BD290" s="19">
        <v>0</v>
      </c>
      <c r="BE290" s="19">
        <v>0</v>
      </c>
      <c r="BF290" s="26">
        <v>62.374670862332813</v>
      </c>
      <c r="BG290" s="26">
        <v>34.622963033196157</v>
      </c>
      <c r="BH290" s="26">
        <v>3.0023661044710295</v>
      </c>
      <c r="BI290" s="23"/>
      <c r="BJ290" s="27">
        <f t="shared" ca="1" si="30"/>
        <v>1</v>
      </c>
      <c r="BK290" s="26">
        <f t="shared" ca="1" si="31"/>
        <v>5.0158857428445085</v>
      </c>
      <c r="BL290" s="25">
        <f t="shared" si="32"/>
        <v>3.6428020605638705</v>
      </c>
      <c r="BM290" s="25">
        <f t="shared" ca="1" si="34"/>
        <v>3.2930968593510741</v>
      </c>
      <c r="BN290" s="24">
        <f t="shared" si="33"/>
        <v>3.1359863705379545</v>
      </c>
      <c r="BO290" s="23"/>
      <c r="BP290" s="2"/>
    </row>
    <row r="291" spans="1:68" x14ac:dyDescent="0.2">
      <c r="A291">
        <v>13.9</v>
      </c>
      <c r="B291">
        <v>2.1</v>
      </c>
      <c r="C291">
        <v>1.2668999999999999</v>
      </c>
      <c r="D291">
        <v>-0.26911000000000002</v>
      </c>
      <c r="E291">
        <v>0.17829</v>
      </c>
      <c r="F291">
        <v>1.702</v>
      </c>
      <c r="G291">
        <v>1.7304299999999999</v>
      </c>
      <c r="H291" s="23"/>
      <c r="I291" s="17">
        <f t="shared" si="28"/>
        <v>45.603674540682412</v>
      </c>
      <c r="J291" s="16">
        <f t="shared" si="29"/>
        <v>-44.803674540682415</v>
      </c>
      <c r="K291" s="10">
        <v>95</v>
      </c>
      <c r="L291" s="16">
        <v>4432.4146981627428</v>
      </c>
      <c r="M291" s="16">
        <v>1596.9816272965959</v>
      </c>
      <c r="N291" s="16">
        <v>19.761592300962377</v>
      </c>
      <c r="O291" s="16">
        <v>5.5378531073445929</v>
      </c>
      <c r="P291" s="16">
        <v>6.2225377578662942</v>
      </c>
      <c r="Q291" s="16">
        <v>0.14453360537686016</v>
      </c>
      <c r="R291" s="16">
        <v>2.3227437261292039</v>
      </c>
      <c r="S291" s="16">
        <v>47.547545175118174</v>
      </c>
      <c r="T291" s="22" t="s">
        <v>33</v>
      </c>
      <c r="U291" s="10">
        <v>3</v>
      </c>
      <c r="V291" s="22" t="s">
        <v>33</v>
      </c>
      <c r="W291" s="10">
        <v>3</v>
      </c>
      <c r="X291" s="22" t="s">
        <v>33</v>
      </c>
      <c r="Y291" s="10">
        <v>3</v>
      </c>
      <c r="Z291" s="22" t="s">
        <v>124</v>
      </c>
      <c r="AA291" s="15">
        <v>2</v>
      </c>
      <c r="AB291" s="11">
        <v>61.776073179540603</v>
      </c>
      <c r="AC291" s="10">
        <v>35.173244596456087</v>
      </c>
      <c r="AD291" s="21">
        <v>3.0506822240033094</v>
      </c>
      <c r="AE291" s="12">
        <v>553.78531073445924</v>
      </c>
      <c r="AF291" s="10">
        <v>477.21920202163284</v>
      </c>
      <c r="AG291" s="10">
        <v>341.69033183997203</v>
      </c>
      <c r="AH291" s="10">
        <v>571.59674483977642</v>
      </c>
      <c r="AI291" s="10">
        <v>4.3052532604037026</v>
      </c>
      <c r="AJ291" s="10"/>
      <c r="AK291" s="10"/>
      <c r="AL291" s="10"/>
      <c r="AM291" s="10"/>
      <c r="AN291" s="10">
        <v>5.5378531073445929</v>
      </c>
      <c r="AO291" s="10">
        <v>2.1341903227443684</v>
      </c>
      <c r="AP291" s="10">
        <v>2.7335226547197764</v>
      </c>
      <c r="AQ291" s="10">
        <v>111.47500000000001</v>
      </c>
      <c r="AR291" s="10"/>
      <c r="AS291" s="10"/>
      <c r="AT291" s="10">
        <v>1.3252779296694985</v>
      </c>
      <c r="AU291" s="10">
        <v>1</v>
      </c>
      <c r="AV291" s="16"/>
      <c r="AW291" s="21">
        <v>71.58288030324492</v>
      </c>
      <c r="AX291" s="1" t="s">
        <v>120</v>
      </c>
      <c r="AY291" s="25">
        <v>44.803674540682401</v>
      </c>
      <c r="AZ291" s="19">
        <v>100</v>
      </c>
      <c r="BA291" s="19">
        <v>0</v>
      </c>
      <c r="BB291" s="19">
        <v>0</v>
      </c>
      <c r="BC291" s="19">
        <v>100</v>
      </c>
      <c r="BD291" s="19">
        <v>0</v>
      </c>
      <c r="BE291" s="19">
        <v>0</v>
      </c>
      <c r="BF291" s="26">
        <v>61.776073179540603</v>
      </c>
      <c r="BG291" s="26">
        <v>35.173244596456087</v>
      </c>
      <c r="BH291" s="26">
        <v>3.0506822240033094</v>
      </c>
      <c r="BI291" s="23"/>
      <c r="BJ291" s="27">
        <f t="shared" ca="1" si="30"/>
        <v>1</v>
      </c>
      <c r="BK291" s="26">
        <f t="shared" ca="1" si="31"/>
        <v>5.0173782093747974</v>
      </c>
      <c r="BL291" s="25">
        <f t="shared" si="32"/>
        <v>3.607630690168055</v>
      </c>
      <c r="BM291" s="25">
        <f t="shared" ca="1" si="34"/>
        <v>3.2907106882271919</v>
      </c>
      <c r="BN291" s="24">
        <f t="shared" si="33"/>
        <v>3.132511588885257</v>
      </c>
      <c r="BO291" s="23"/>
      <c r="BP291" s="2"/>
    </row>
    <row r="292" spans="1:68" x14ac:dyDescent="0.2">
      <c r="A292">
        <v>13.95</v>
      </c>
      <c r="B292">
        <v>2.1</v>
      </c>
      <c r="C292">
        <v>1.2672300000000001</v>
      </c>
      <c r="D292">
        <v>-0.26873999999999998</v>
      </c>
      <c r="E292">
        <v>0.18071000000000001</v>
      </c>
      <c r="F292">
        <v>1.70455</v>
      </c>
      <c r="G292">
        <v>1.7314000000000001</v>
      </c>
      <c r="H292" s="23"/>
      <c r="I292" s="17">
        <f t="shared" si="28"/>
        <v>45.767716535433067</v>
      </c>
      <c r="J292" s="16">
        <f t="shared" si="29"/>
        <v>-44.96771653543307</v>
      </c>
      <c r="K292" s="10">
        <v>95</v>
      </c>
      <c r="L292" s="16">
        <v>4447.9986876640551</v>
      </c>
      <c r="M292" s="16">
        <v>1602.3293963254673</v>
      </c>
      <c r="N292" s="16">
        <v>19.832677165354326</v>
      </c>
      <c r="O292" s="16">
        <v>5.6279661016949198</v>
      </c>
      <c r="P292" s="16">
        <v>6.3233475685772573</v>
      </c>
      <c r="Q292" s="16">
        <v>0.14685165626500246</v>
      </c>
      <c r="R292" s="16">
        <v>2.3223720453823455</v>
      </c>
      <c r="S292" s="16">
        <v>48.290379644606794</v>
      </c>
      <c r="T292" s="22" t="s">
        <v>33</v>
      </c>
      <c r="U292" s="10">
        <v>3</v>
      </c>
      <c r="V292" s="22" t="s">
        <v>33</v>
      </c>
      <c r="W292" s="10">
        <v>3</v>
      </c>
      <c r="X292" s="22" t="s">
        <v>33</v>
      </c>
      <c r="Y292" s="10">
        <v>3</v>
      </c>
      <c r="Z292" s="22" t="s">
        <v>124</v>
      </c>
      <c r="AA292" s="15">
        <v>2</v>
      </c>
      <c r="AB292" s="11">
        <v>61.340089553934646</v>
      </c>
      <c r="AC292" s="10">
        <v>35.573010121777855</v>
      </c>
      <c r="AD292" s="21">
        <v>3.0869003242875048</v>
      </c>
      <c r="AE292" s="12">
        <v>562.79661016949194</v>
      </c>
      <c r="AF292" s="10">
        <v>488.16247448755144</v>
      </c>
      <c r="AG292" s="10">
        <v>349.25106764329428</v>
      </c>
      <c r="AH292" s="10">
        <v>585.41559385890798</v>
      </c>
      <c r="AI292" s="10">
        <v>4.3059422885679979</v>
      </c>
      <c r="AJ292" s="10"/>
      <c r="AK292" s="10"/>
      <c r="AL292" s="10"/>
      <c r="AM292" s="10"/>
      <c r="AN292" s="10">
        <v>5.6279661016949198</v>
      </c>
      <c r="AO292" s="10">
        <v>2.1584738550298845</v>
      </c>
      <c r="AP292" s="10">
        <v>2.7940085411463542</v>
      </c>
      <c r="AQ292" s="10">
        <v>111.47500000000001</v>
      </c>
      <c r="AR292" s="10"/>
      <c r="AS292" s="10"/>
      <c r="AT292" s="10">
        <v>1.3524196698866535</v>
      </c>
      <c r="AU292" s="10">
        <v>1</v>
      </c>
      <c r="AV292" s="16"/>
      <c r="AW292" s="21">
        <v>73.224371173132724</v>
      </c>
      <c r="AX292" s="1" t="s">
        <v>120</v>
      </c>
      <c r="AY292" s="25">
        <v>44.967716535433098</v>
      </c>
      <c r="AZ292" s="19">
        <v>100</v>
      </c>
      <c r="BA292" s="19">
        <v>0</v>
      </c>
      <c r="BB292" s="19">
        <v>0</v>
      </c>
      <c r="BC292" s="19">
        <v>100</v>
      </c>
      <c r="BD292" s="19">
        <v>0</v>
      </c>
      <c r="BE292" s="19">
        <v>0</v>
      </c>
      <c r="BF292" s="26">
        <v>61.340089553934646</v>
      </c>
      <c r="BG292" s="26">
        <v>35.573010121777855</v>
      </c>
      <c r="BH292" s="26">
        <v>3.0869003242875048</v>
      </c>
      <c r="BI292" s="23"/>
      <c r="BJ292" s="27">
        <f t="shared" ca="1" si="30"/>
        <v>1</v>
      </c>
      <c r="BK292" s="26">
        <f t="shared" ca="1" si="31"/>
        <v>5.1167359647099238</v>
      </c>
      <c r="BL292" s="25">
        <f t="shared" si="32"/>
        <v>3.5823171932198838</v>
      </c>
      <c r="BM292" s="25">
        <f t="shared" ca="1" si="34"/>
        <v>3.2818923881492998</v>
      </c>
      <c r="BN292" s="24">
        <f t="shared" si="33"/>
        <v>3.1264595093557066</v>
      </c>
      <c r="BO292" s="23"/>
      <c r="BP292" s="2"/>
    </row>
    <row r="293" spans="1:68" x14ac:dyDescent="0.2">
      <c r="A293">
        <v>14</v>
      </c>
      <c r="B293">
        <v>2.1</v>
      </c>
      <c r="C293">
        <v>1.2672000000000001</v>
      </c>
      <c r="D293">
        <v>-0.26848</v>
      </c>
      <c r="E293">
        <v>0.17910999999999999</v>
      </c>
      <c r="F293">
        <v>1.7037800000000001</v>
      </c>
      <c r="G293">
        <v>1.7319</v>
      </c>
      <c r="H293" s="23"/>
      <c r="I293" s="17">
        <f t="shared" si="28"/>
        <v>45.931758530183721</v>
      </c>
      <c r="J293" s="16">
        <f t="shared" si="29"/>
        <v>-45.131758530183724</v>
      </c>
      <c r="K293" s="10">
        <v>95</v>
      </c>
      <c r="L293" s="16">
        <v>4463.5826771653674</v>
      </c>
      <c r="M293" s="16">
        <v>1607.6771653543387</v>
      </c>
      <c r="N293" s="16">
        <v>19.903762029746279</v>
      </c>
      <c r="O293" s="16">
        <v>5.6197740112994463</v>
      </c>
      <c r="P293" s="16">
        <v>6.3080832029020248</v>
      </c>
      <c r="Q293" s="16">
        <v>0.14848055688910222</v>
      </c>
      <c r="R293" s="16">
        <v>2.3538141795719172</v>
      </c>
      <c r="S293" s="16">
        <v>47.799249416845718</v>
      </c>
      <c r="T293" s="22" t="s">
        <v>33</v>
      </c>
      <c r="U293" s="10">
        <v>3</v>
      </c>
      <c r="V293" s="22" t="s">
        <v>33</v>
      </c>
      <c r="W293" s="10">
        <v>3</v>
      </c>
      <c r="X293" s="22" t="s">
        <v>33</v>
      </c>
      <c r="Y293" s="10">
        <v>3</v>
      </c>
      <c r="Z293" s="22" t="s">
        <v>124</v>
      </c>
      <c r="AA293" s="15">
        <v>2</v>
      </c>
      <c r="AB293" s="11">
        <v>62.102515905703541</v>
      </c>
      <c r="AC293" s="10">
        <v>34.87334835408754</v>
      </c>
      <c r="AD293" s="21">
        <v>3.0241357402089144</v>
      </c>
      <c r="AE293" s="12">
        <v>561.97740112994461</v>
      </c>
      <c r="AF293" s="10">
        <v>485.4499614962703</v>
      </c>
      <c r="AG293" s="10">
        <v>348.10624021765187</v>
      </c>
      <c r="AH293" s="10">
        <v>573.85002624890274</v>
      </c>
      <c r="AI293" s="10">
        <v>4.2484237229884805</v>
      </c>
      <c r="AJ293" s="10"/>
      <c r="AK293" s="10"/>
      <c r="AL293" s="10"/>
      <c r="AM293" s="10"/>
      <c r="AN293" s="10">
        <v>5.6197740112994463</v>
      </c>
      <c r="AO293" s="10">
        <v>2.1619646288792649</v>
      </c>
      <c r="AP293" s="10">
        <v>2.7848499217412148</v>
      </c>
      <c r="AQ293" s="10">
        <v>111.47500000000001</v>
      </c>
      <c r="AR293" s="10"/>
      <c r="AS293" s="10"/>
      <c r="AT293" s="10">
        <v>1.3398044448196949</v>
      </c>
      <c r="AU293" s="10">
        <v>1</v>
      </c>
      <c r="AV293" s="16"/>
      <c r="AW293" s="21">
        <v>72.817494224440537</v>
      </c>
      <c r="AX293" s="1" t="s">
        <v>120</v>
      </c>
      <c r="AY293" s="25">
        <v>45.131758530183703</v>
      </c>
      <c r="AZ293" s="19">
        <v>100</v>
      </c>
      <c r="BA293" s="19">
        <v>0</v>
      </c>
      <c r="BB293" s="19">
        <v>0</v>
      </c>
      <c r="BC293" s="19">
        <v>100</v>
      </c>
      <c r="BD293" s="19">
        <v>0</v>
      </c>
      <c r="BE293" s="19">
        <v>0</v>
      </c>
      <c r="BF293" s="26">
        <v>62.102515905703541</v>
      </c>
      <c r="BG293" s="26">
        <v>34.87334835408754</v>
      </c>
      <c r="BH293" s="26">
        <v>3.0241357402089144</v>
      </c>
      <c r="BI293" s="23"/>
      <c r="BJ293" s="27">
        <f t="shared" ca="1" si="30"/>
        <v>1</v>
      </c>
      <c r="BK293" s="26">
        <f t="shared" ca="1" si="31"/>
        <v>5.0710328567998406</v>
      </c>
      <c r="BL293" s="25">
        <f t="shared" si="32"/>
        <v>3.6425398826022359</v>
      </c>
      <c r="BM293" s="25">
        <f t="shared" ca="1" si="34"/>
        <v>3.2890869732440211</v>
      </c>
      <c r="BN293" s="24">
        <f t="shared" si="33"/>
        <v>3.1303299156631019</v>
      </c>
      <c r="BO293" s="23"/>
      <c r="BP293" s="2"/>
    </row>
    <row r="294" spans="1:68" x14ac:dyDescent="0.2">
      <c r="A294">
        <v>14.05</v>
      </c>
      <c r="B294">
        <v>2.1</v>
      </c>
      <c r="C294">
        <v>1.2674099999999999</v>
      </c>
      <c r="D294">
        <v>-0.26865</v>
      </c>
      <c r="E294">
        <v>0.1794</v>
      </c>
      <c r="F294">
        <v>1.6991799999999999</v>
      </c>
      <c r="G294">
        <v>1.7278</v>
      </c>
      <c r="H294" s="23"/>
      <c r="I294" s="17">
        <f t="shared" si="28"/>
        <v>46.095800524934383</v>
      </c>
      <c r="J294" s="16">
        <f t="shared" si="29"/>
        <v>-45.295800524934386</v>
      </c>
      <c r="K294" s="10">
        <v>95</v>
      </c>
      <c r="L294" s="16">
        <v>4479.1666666666806</v>
      </c>
      <c r="M294" s="16">
        <v>1613.0249343832104</v>
      </c>
      <c r="N294" s="16">
        <v>19.974846894138231</v>
      </c>
      <c r="O294" s="16">
        <v>5.6771186440677592</v>
      </c>
      <c r="P294" s="16">
        <v>6.3667096855647936</v>
      </c>
      <c r="Q294" s="16">
        <v>0.14741550648103693</v>
      </c>
      <c r="R294" s="16">
        <v>2.3154111583770081</v>
      </c>
      <c r="S294" s="16">
        <v>47.888266770627418</v>
      </c>
      <c r="T294" s="22" t="s">
        <v>33</v>
      </c>
      <c r="U294" s="10">
        <v>3</v>
      </c>
      <c r="V294" s="22" t="s">
        <v>33</v>
      </c>
      <c r="W294" s="10">
        <v>3</v>
      </c>
      <c r="X294" s="22" t="s">
        <v>33</v>
      </c>
      <c r="Y294" s="10">
        <v>3</v>
      </c>
      <c r="Z294" s="22" t="s">
        <v>124</v>
      </c>
      <c r="AA294" s="15">
        <v>2</v>
      </c>
      <c r="AB294" s="11">
        <v>60.83224222817848</v>
      </c>
      <c r="AC294" s="10">
        <v>36.037524281191672</v>
      </c>
      <c r="AD294" s="21">
        <v>3.1302334906298483</v>
      </c>
      <c r="AE294" s="12">
        <v>567.71186440677593</v>
      </c>
      <c r="AF294" s="10">
        <v>491.43048948593059</v>
      </c>
      <c r="AG294" s="10">
        <v>352.50322641735954</v>
      </c>
      <c r="AH294" s="10">
        <v>574.21892317349182</v>
      </c>
      <c r="AI294" s="10">
        <v>4.3188873664276191</v>
      </c>
      <c r="AJ294" s="10"/>
      <c r="AK294" s="10"/>
      <c r="AL294" s="10"/>
      <c r="AM294" s="10"/>
      <c r="AN294" s="10">
        <v>5.6771186440677592</v>
      </c>
      <c r="AO294" s="10">
        <v>2.1723276433877423</v>
      </c>
      <c r="AP294" s="10">
        <v>2.8200258113388763</v>
      </c>
      <c r="AQ294" s="10">
        <v>111.47500000000001</v>
      </c>
      <c r="AR294" s="10"/>
      <c r="AS294" s="10"/>
      <c r="AT294" s="10">
        <v>1.3523866818172603</v>
      </c>
      <c r="AU294" s="10">
        <v>1</v>
      </c>
      <c r="AV294" s="16"/>
      <c r="AW294" s="21">
        <v>73.714573422889586</v>
      </c>
      <c r="AX294" s="1" t="s">
        <v>120</v>
      </c>
      <c r="AY294" s="25">
        <v>45.2958005249344</v>
      </c>
      <c r="AZ294" s="19">
        <v>100</v>
      </c>
      <c r="BA294" s="19">
        <v>0</v>
      </c>
      <c r="BB294" s="19">
        <v>0</v>
      </c>
      <c r="BC294" s="19">
        <v>100</v>
      </c>
      <c r="BD294" s="19">
        <v>0</v>
      </c>
      <c r="BE294" s="19">
        <v>0</v>
      </c>
      <c r="BF294" s="26">
        <v>60.83224222817848</v>
      </c>
      <c r="BG294" s="26">
        <v>36.037524281191672</v>
      </c>
      <c r="BH294" s="26">
        <v>3.1302334906298483</v>
      </c>
      <c r="BI294" s="23"/>
      <c r="BJ294" s="27">
        <f t="shared" ca="1" si="30"/>
        <v>1</v>
      </c>
      <c r="BK294" s="26">
        <f t="shared" ca="1" si="31"/>
        <v>5.1172505325338786</v>
      </c>
      <c r="BL294" s="25">
        <f t="shared" si="32"/>
        <v>3.5718680238934861</v>
      </c>
      <c r="BM294" s="25">
        <f t="shared" ca="1" si="34"/>
        <v>3.2811699998901123</v>
      </c>
      <c r="BN294" s="24">
        <f t="shared" si="33"/>
        <v>3.1232404360473596</v>
      </c>
      <c r="BO294" s="23"/>
      <c r="BP294" s="2"/>
    </row>
    <row r="295" spans="1:68" x14ac:dyDescent="0.2">
      <c r="A295">
        <v>14.1</v>
      </c>
      <c r="B295">
        <v>2.1</v>
      </c>
      <c r="C295">
        <v>1.2674799999999999</v>
      </c>
      <c r="D295">
        <v>-0.26868999999999998</v>
      </c>
      <c r="E295">
        <v>0.18074000000000001</v>
      </c>
      <c r="F295">
        <v>1.70238</v>
      </c>
      <c r="G295">
        <v>1.7323999999999999</v>
      </c>
      <c r="H295" s="23"/>
      <c r="I295" s="17">
        <f t="shared" si="28"/>
        <v>46.259842519685037</v>
      </c>
      <c r="J295" s="16">
        <f t="shared" si="29"/>
        <v>-45.45984251968504</v>
      </c>
      <c r="K295" s="10">
        <v>95</v>
      </c>
      <c r="L295" s="16">
        <v>4494.7506561679929</v>
      </c>
      <c r="M295" s="16">
        <v>1618.3727034120818</v>
      </c>
      <c r="N295" s="16">
        <v>20.045931758530184</v>
      </c>
      <c r="O295" s="16">
        <v>5.6962335216572173</v>
      </c>
      <c r="P295" s="16">
        <v>6.3917475937010506</v>
      </c>
      <c r="Q295" s="16">
        <v>0.14716490638502167</v>
      </c>
      <c r="R295" s="16">
        <v>2.3024204918549973</v>
      </c>
      <c r="S295" s="16">
        <v>48.299588336377312</v>
      </c>
      <c r="T295" s="22" t="s">
        <v>33</v>
      </c>
      <c r="U295" s="10">
        <v>3</v>
      </c>
      <c r="V295" s="22" t="s">
        <v>33</v>
      </c>
      <c r="W295" s="10">
        <v>3</v>
      </c>
      <c r="X295" s="22" t="s">
        <v>33</v>
      </c>
      <c r="Y295" s="10">
        <v>3</v>
      </c>
      <c r="Z295" s="22" t="s">
        <v>124</v>
      </c>
      <c r="AA295" s="15">
        <v>2</v>
      </c>
      <c r="AB295" s="11">
        <v>60.454236876784194</v>
      </c>
      <c r="AC295" s="10">
        <v>36.382443448440036</v>
      </c>
      <c r="AD295" s="21">
        <v>3.163319674775769</v>
      </c>
      <c r="AE295" s="12">
        <v>569.62335216572171</v>
      </c>
      <c r="AF295" s="10">
        <v>493.45942047247189</v>
      </c>
      <c r="AG295" s="10">
        <v>354.3810695275788</v>
      </c>
      <c r="AH295" s="10">
        <v>581.21807817285526</v>
      </c>
      <c r="AI295" s="10">
        <v>4.3432552982288968</v>
      </c>
      <c r="AJ295" s="10"/>
      <c r="AK295" s="10"/>
      <c r="AL295" s="10"/>
      <c r="AM295" s="10"/>
      <c r="AN295" s="10">
        <v>5.6962335216572173</v>
      </c>
      <c r="AO295" s="10">
        <v>2.1787290127438381</v>
      </c>
      <c r="AP295" s="10">
        <v>2.8350485562206305</v>
      </c>
      <c r="AQ295" s="10">
        <v>111.47500000000001</v>
      </c>
      <c r="AR295" s="10"/>
      <c r="AS295" s="10"/>
      <c r="AT295" s="10">
        <v>1.3535077252183791</v>
      </c>
      <c r="AU295" s="10">
        <v>1</v>
      </c>
      <c r="AV295" s="16"/>
      <c r="AW295" s="21">
        <v>74.018913070870781</v>
      </c>
      <c r="AX295" s="1" t="s">
        <v>120</v>
      </c>
      <c r="AY295" s="25">
        <v>45.459842519684997</v>
      </c>
      <c r="AZ295" s="19">
        <v>100</v>
      </c>
      <c r="BA295" s="19">
        <v>0</v>
      </c>
      <c r="BB295" s="19">
        <v>0</v>
      </c>
      <c r="BC295" s="19">
        <v>100</v>
      </c>
      <c r="BD295" s="19">
        <v>0</v>
      </c>
      <c r="BE295" s="19">
        <v>0</v>
      </c>
      <c r="BF295" s="26">
        <v>60.454236876784194</v>
      </c>
      <c r="BG295" s="26">
        <v>36.382443448440036</v>
      </c>
      <c r="BH295" s="26">
        <v>3.163319674775769</v>
      </c>
      <c r="BI295" s="23"/>
      <c r="BJ295" s="27">
        <f t="shared" ca="1" si="30"/>
        <v>1</v>
      </c>
      <c r="BK295" s="26">
        <f t="shared" ca="1" si="31"/>
        <v>5.1216536918588691</v>
      </c>
      <c r="BL295" s="25">
        <f t="shared" si="32"/>
        <v>3.5509577072973273</v>
      </c>
      <c r="BM295" s="25">
        <f t="shared" ca="1" si="34"/>
        <v>3.2794784919431343</v>
      </c>
      <c r="BN295" s="24">
        <f t="shared" si="33"/>
        <v>3.1205320631599442</v>
      </c>
      <c r="BO295" s="23"/>
      <c r="BP295" s="2"/>
    </row>
    <row r="296" spans="1:68" x14ac:dyDescent="0.2">
      <c r="A296">
        <v>14.15</v>
      </c>
      <c r="B296">
        <v>2.1</v>
      </c>
      <c r="C296">
        <v>1.26769</v>
      </c>
      <c r="D296">
        <v>-0.26868999999999998</v>
      </c>
      <c r="E296">
        <v>0.18088000000000001</v>
      </c>
      <c r="F296">
        <v>1.7049300000000001</v>
      </c>
      <c r="G296">
        <v>1.7340500000000001</v>
      </c>
      <c r="H296" s="23"/>
      <c r="I296" s="17">
        <f t="shared" si="28"/>
        <v>46.423884514435692</v>
      </c>
      <c r="J296" s="16">
        <f t="shared" si="29"/>
        <v>-45.623884514435694</v>
      </c>
      <c r="K296" s="10">
        <v>95</v>
      </c>
      <c r="L296" s="16">
        <v>4510.3346456693052</v>
      </c>
      <c r="M296" s="16">
        <v>1623.7204724409532</v>
      </c>
      <c r="N296" s="16">
        <v>20.117016622922133</v>
      </c>
      <c r="O296" s="16">
        <v>5.7535781544255906</v>
      </c>
      <c r="P296" s="16">
        <v>6.4497110505564024</v>
      </c>
      <c r="Q296" s="16">
        <v>0.14716490638502167</v>
      </c>
      <c r="R296" s="16">
        <v>2.2817286732918998</v>
      </c>
      <c r="S296" s="16">
        <v>48.34256223130641</v>
      </c>
      <c r="T296" s="22" t="s">
        <v>33</v>
      </c>
      <c r="U296" s="10">
        <v>3</v>
      </c>
      <c r="V296" s="22" t="s">
        <v>33</v>
      </c>
      <c r="W296" s="10">
        <v>3</v>
      </c>
      <c r="X296" s="22" t="s">
        <v>33</v>
      </c>
      <c r="Y296" s="10">
        <v>3</v>
      </c>
      <c r="Z296" s="22" t="s">
        <v>124</v>
      </c>
      <c r="AA296" s="15">
        <v>2</v>
      </c>
      <c r="AB296" s="11">
        <v>59.621674951704676</v>
      </c>
      <c r="AC296" s="10">
        <v>37.139502490570855</v>
      </c>
      <c r="AD296" s="21">
        <v>3.2388225577244714</v>
      </c>
      <c r="AE296" s="12">
        <v>575.35781544255906</v>
      </c>
      <c r="AF296" s="10">
        <v>499.36194542596553</v>
      </c>
      <c r="AG296" s="10">
        <v>358.72832879173018</v>
      </c>
      <c r="AH296" s="10">
        <v>580.63979537247656</v>
      </c>
      <c r="AI296" s="10">
        <v>4.3826420367382166</v>
      </c>
      <c r="AJ296" s="10"/>
      <c r="AK296" s="10"/>
      <c r="AL296" s="10"/>
      <c r="AM296" s="10"/>
      <c r="AN296" s="10">
        <v>5.7535781544255906</v>
      </c>
      <c r="AO296" s="10">
        <v>2.1911562273129417</v>
      </c>
      <c r="AP296" s="10">
        <v>2.8698266303338413</v>
      </c>
      <c r="AQ296" s="10">
        <v>111.47500000000001</v>
      </c>
      <c r="AR296" s="10"/>
      <c r="AS296" s="10"/>
      <c r="AT296" s="10">
        <v>1.3657431159536857</v>
      </c>
      <c r="AU296" s="10">
        <v>1</v>
      </c>
      <c r="AV296" s="16"/>
      <c r="AW296" s="21">
        <v>74.904291813894829</v>
      </c>
      <c r="AX296" s="1" t="s">
        <v>120</v>
      </c>
      <c r="AY296" s="25">
        <v>45.623884514435701</v>
      </c>
      <c r="AZ296" s="19">
        <v>100</v>
      </c>
      <c r="BA296" s="19">
        <v>0</v>
      </c>
      <c r="BB296" s="19">
        <v>0</v>
      </c>
      <c r="BC296" s="19">
        <v>100</v>
      </c>
      <c r="BD296" s="19">
        <v>0</v>
      </c>
      <c r="BE296" s="19">
        <v>0</v>
      </c>
      <c r="BF296" s="26">
        <v>59.621674951704676</v>
      </c>
      <c r="BG296" s="26">
        <v>37.139502490570855</v>
      </c>
      <c r="BH296" s="26">
        <v>3.2388225577244714</v>
      </c>
      <c r="BI296" s="23"/>
      <c r="BJ296" s="27">
        <f t="shared" ca="1" si="30"/>
        <v>1</v>
      </c>
      <c r="BK296" s="26">
        <f t="shared" ca="1" si="31"/>
        <v>5.1665835332063716</v>
      </c>
      <c r="BL296" s="25">
        <f t="shared" si="32"/>
        <v>3.5084842580709896</v>
      </c>
      <c r="BM296" s="25">
        <f t="shared" ca="1" si="34"/>
        <v>3.2734651596230262</v>
      </c>
      <c r="BN296" s="24">
        <f t="shared" si="33"/>
        <v>3.1151651879219409</v>
      </c>
      <c r="BO296" s="23"/>
      <c r="BP296" s="2"/>
    </row>
    <row r="297" spans="1:68" x14ac:dyDescent="0.2">
      <c r="A297">
        <v>14.2</v>
      </c>
      <c r="B297">
        <v>2.1</v>
      </c>
      <c r="C297">
        <v>1.2677099999999999</v>
      </c>
      <c r="D297">
        <v>-0.26845000000000002</v>
      </c>
      <c r="E297">
        <v>0.18087</v>
      </c>
      <c r="F297">
        <v>1.7049000000000001</v>
      </c>
      <c r="G297">
        <v>1.7338800000000001</v>
      </c>
      <c r="H297" s="23"/>
      <c r="I297" s="17">
        <f t="shared" si="28"/>
        <v>46.587926509186346</v>
      </c>
      <c r="J297" s="16">
        <f t="shared" si="29"/>
        <v>-45.787926509186349</v>
      </c>
      <c r="K297" s="10">
        <v>95</v>
      </c>
      <c r="L297" s="16">
        <v>4525.9186351706176</v>
      </c>
      <c r="M297" s="16">
        <v>1629.0682414698247</v>
      </c>
      <c r="N297" s="16">
        <v>20.188101487314086</v>
      </c>
      <c r="O297" s="16">
        <v>5.7590395480225522</v>
      </c>
      <c r="P297" s="16">
        <v>6.455128242432866</v>
      </c>
      <c r="Q297" s="16">
        <v>0.14866850696111361</v>
      </c>
      <c r="R297" s="16">
        <v>2.3031069465644283</v>
      </c>
      <c r="S297" s="16">
        <v>48.339492667382899</v>
      </c>
      <c r="T297" s="22" t="s">
        <v>33</v>
      </c>
      <c r="U297" s="10">
        <v>3</v>
      </c>
      <c r="V297" s="22" t="s">
        <v>33</v>
      </c>
      <c r="W297" s="10">
        <v>3</v>
      </c>
      <c r="X297" s="22" t="s">
        <v>33</v>
      </c>
      <c r="Y297" s="10">
        <v>3</v>
      </c>
      <c r="Z297" s="22" t="s">
        <v>124</v>
      </c>
      <c r="AA297" s="15">
        <v>2</v>
      </c>
      <c r="AB297" s="11">
        <v>60.119802001258599</v>
      </c>
      <c r="AC297" s="10">
        <v>36.686992655425868</v>
      </c>
      <c r="AD297" s="21">
        <v>3.1932053433155363</v>
      </c>
      <c r="AE297" s="12">
        <v>575.90395480225527</v>
      </c>
      <c r="AF297" s="10">
        <v>499.08255685253113</v>
      </c>
      <c r="AG297" s="10">
        <v>359.13461818246492</v>
      </c>
      <c r="AH297" s="10">
        <v>579.11433284712984</v>
      </c>
      <c r="AI297" s="10">
        <v>4.341960765181625</v>
      </c>
      <c r="AJ297" s="10"/>
      <c r="AK297" s="10"/>
      <c r="AL297" s="10"/>
      <c r="AM297" s="10"/>
      <c r="AN297" s="10">
        <v>5.7590395480225522</v>
      </c>
      <c r="AO297" s="10">
        <v>2.1978499169630381</v>
      </c>
      <c r="AP297" s="10">
        <v>2.8730769454597196</v>
      </c>
      <c r="AQ297" s="10">
        <v>111.47500000000001</v>
      </c>
      <c r="AR297" s="10"/>
      <c r="AS297" s="10"/>
      <c r="AT297" s="10">
        <v>1.3602066930374632</v>
      </c>
      <c r="AU297" s="10">
        <v>1</v>
      </c>
      <c r="AV297" s="16"/>
      <c r="AW297" s="21">
        <v>74.862383527879672</v>
      </c>
      <c r="AX297" s="1" t="s">
        <v>120</v>
      </c>
      <c r="AY297" s="25">
        <v>45.787926509186299</v>
      </c>
      <c r="AZ297" s="19">
        <v>100</v>
      </c>
      <c r="BA297" s="19">
        <v>0</v>
      </c>
      <c r="BB297" s="19">
        <v>0</v>
      </c>
      <c r="BC297" s="19">
        <v>100</v>
      </c>
      <c r="BD297" s="19">
        <v>0</v>
      </c>
      <c r="BE297" s="19">
        <v>0</v>
      </c>
      <c r="BF297" s="26">
        <v>60.119802001258599</v>
      </c>
      <c r="BG297" s="26">
        <v>36.686992655425868</v>
      </c>
      <c r="BH297" s="26">
        <v>3.1932053433155363</v>
      </c>
      <c r="BI297" s="23"/>
      <c r="BJ297" s="27">
        <f t="shared" ca="1" si="30"/>
        <v>1</v>
      </c>
      <c r="BK297" s="26">
        <f t="shared" ca="1" si="31"/>
        <v>5.1467075695554394</v>
      </c>
      <c r="BL297" s="25">
        <f t="shared" si="32"/>
        <v>3.5463386525274561</v>
      </c>
      <c r="BM297" s="25">
        <f t="shared" ca="1" si="34"/>
        <v>3.2773894359885012</v>
      </c>
      <c r="BN297" s="24">
        <f t="shared" si="33"/>
        <v>3.1169049404342468</v>
      </c>
      <c r="BO297" s="23"/>
      <c r="BP297" s="2"/>
    </row>
    <row r="298" spans="1:68" x14ac:dyDescent="0.2">
      <c r="A298">
        <v>14.25</v>
      </c>
      <c r="B298">
        <v>2.1</v>
      </c>
      <c r="C298">
        <v>1.26759</v>
      </c>
      <c r="D298">
        <v>-0.26821</v>
      </c>
      <c r="E298">
        <v>0.18068999999999999</v>
      </c>
      <c r="F298">
        <v>1.70133</v>
      </c>
      <c r="G298">
        <v>1.7294499999999999</v>
      </c>
      <c r="H298" s="23"/>
      <c r="I298" s="17">
        <f t="shared" si="28"/>
        <v>46.751968503937007</v>
      </c>
      <c r="J298" s="16">
        <f t="shared" si="29"/>
        <v>-45.95196850393701</v>
      </c>
      <c r="K298" s="10">
        <v>95</v>
      </c>
      <c r="L298" s="16">
        <v>4541.5026246719308</v>
      </c>
      <c r="M298" s="16">
        <v>1634.4160104986963</v>
      </c>
      <c r="N298" s="16">
        <v>20.259186351706035</v>
      </c>
      <c r="O298" s="16">
        <v>5.7262711864406599</v>
      </c>
      <c r="P298" s="16">
        <v>6.4215642498820005</v>
      </c>
      <c r="Q298" s="16">
        <v>0.15017210753720589</v>
      </c>
      <c r="R298" s="16">
        <v>2.3385596046939088</v>
      </c>
      <c r="S298" s="16">
        <v>48.284240516759773</v>
      </c>
      <c r="T298" s="22" t="s">
        <v>33</v>
      </c>
      <c r="U298" s="10">
        <v>3</v>
      </c>
      <c r="V298" s="22" t="s">
        <v>33</v>
      </c>
      <c r="W298" s="10">
        <v>3</v>
      </c>
      <c r="X298" s="22" t="s">
        <v>33</v>
      </c>
      <c r="Y298" s="10">
        <v>3</v>
      </c>
      <c r="Z298" s="22" t="s">
        <v>124</v>
      </c>
      <c r="AA298" s="15">
        <v>2</v>
      </c>
      <c r="AB298" s="11">
        <v>61.177138959223562</v>
      </c>
      <c r="AC298" s="10">
        <v>35.72219331463198</v>
      </c>
      <c r="AD298" s="21">
        <v>3.1006677261444522</v>
      </c>
      <c r="AE298" s="12">
        <v>572.62711864406606</v>
      </c>
      <c r="AF298" s="10">
        <v>494.21714658176387</v>
      </c>
      <c r="AG298" s="10">
        <v>356.61731874115003</v>
      </c>
      <c r="AH298" s="10">
        <v>576.5153999668197</v>
      </c>
      <c r="AI298" s="10">
        <v>4.27613646448361</v>
      </c>
      <c r="AJ298" s="10"/>
      <c r="AK298" s="10"/>
      <c r="AL298" s="10"/>
      <c r="AM298" s="10"/>
      <c r="AN298" s="10">
        <v>5.7262711864406599</v>
      </c>
      <c r="AO298" s="10">
        <v>2.1980254203410694</v>
      </c>
      <c r="AP298" s="10">
        <v>2.8529385499292004</v>
      </c>
      <c r="AQ298" s="10">
        <v>111.47500000000001</v>
      </c>
      <c r="AR298" s="10"/>
      <c r="AS298" s="10"/>
      <c r="AT298" s="10">
        <v>1.3416327906807148</v>
      </c>
      <c r="AU298" s="10">
        <v>1</v>
      </c>
      <c r="AV298" s="16"/>
      <c r="AW298" s="21">
        <v>74.132571987264583</v>
      </c>
      <c r="AX298" s="1" t="s">
        <v>120</v>
      </c>
      <c r="AY298" s="25">
        <v>45.951968503937003</v>
      </c>
      <c r="AZ298" s="19">
        <v>100</v>
      </c>
      <c r="BA298" s="19">
        <v>0</v>
      </c>
      <c r="BB298" s="19">
        <v>0</v>
      </c>
      <c r="BC298" s="19">
        <v>100</v>
      </c>
      <c r="BD298" s="19">
        <v>0</v>
      </c>
      <c r="BE298" s="19">
        <v>0</v>
      </c>
      <c r="BF298" s="26">
        <v>61.177138959223562</v>
      </c>
      <c r="BG298" s="26">
        <v>35.72219331463198</v>
      </c>
      <c r="BH298" s="26">
        <v>3.1006677261444522</v>
      </c>
      <c r="BI298" s="23"/>
      <c r="BJ298" s="27">
        <f t="shared" ca="1" si="30"/>
        <v>1</v>
      </c>
      <c r="BK298" s="26">
        <f t="shared" ca="1" si="31"/>
        <v>5.079261229556276</v>
      </c>
      <c r="BL298" s="25">
        <f t="shared" si="32"/>
        <v>3.6178962963815895</v>
      </c>
      <c r="BM298" s="25">
        <f t="shared" ca="1" si="34"/>
        <v>3.2868989567849751</v>
      </c>
      <c r="BN298" s="24">
        <f t="shared" si="33"/>
        <v>3.1222268473782218</v>
      </c>
      <c r="BO298" s="23"/>
      <c r="BP298" s="2"/>
    </row>
    <row r="299" spans="1:68" x14ac:dyDescent="0.2">
      <c r="A299">
        <v>14.3</v>
      </c>
      <c r="B299">
        <v>2.1</v>
      </c>
      <c r="C299">
        <v>1.2674099999999999</v>
      </c>
      <c r="D299">
        <v>-0.26912000000000003</v>
      </c>
      <c r="E299">
        <v>0.18434</v>
      </c>
      <c r="F299">
        <v>1.6964300000000001</v>
      </c>
      <c r="G299">
        <v>1.7270000000000001</v>
      </c>
      <c r="H299" s="23"/>
      <c r="I299" s="17">
        <f t="shared" si="28"/>
        <v>46.916010498687662</v>
      </c>
      <c r="J299" s="16">
        <f t="shared" si="29"/>
        <v>-46.116010498687665</v>
      </c>
      <c r="K299" s="10">
        <v>95</v>
      </c>
      <c r="L299" s="16">
        <v>4557.0866141732431</v>
      </c>
      <c r="M299" s="16">
        <v>1639.7637795275677</v>
      </c>
      <c r="N299" s="16">
        <v>20.330271216097984</v>
      </c>
      <c r="O299" s="16">
        <v>5.6771186440677592</v>
      </c>
      <c r="P299" s="16">
        <v>6.3885453354910506</v>
      </c>
      <c r="Q299" s="16">
        <v>0.14447095535285626</v>
      </c>
      <c r="R299" s="16">
        <v>2.2614061224588871</v>
      </c>
      <c r="S299" s="16">
        <v>49.404631348839708</v>
      </c>
      <c r="T299" s="22" t="s">
        <v>33</v>
      </c>
      <c r="U299" s="10">
        <v>3</v>
      </c>
      <c r="V299" s="22" t="s">
        <v>33</v>
      </c>
      <c r="W299" s="10">
        <v>3</v>
      </c>
      <c r="X299" s="22" t="s">
        <v>33</v>
      </c>
      <c r="Y299" s="10">
        <v>3</v>
      </c>
      <c r="Z299" s="22" t="s">
        <v>124</v>
      </c>
      <c r="AA299" s="15">
        <v>2</v>
      </c>
      <c r="AB299" s="11">
        <v>59.687574374605155</v>
      </c>
      <c r="AC299" s="10">
        <v>37.079715367362532</v>
      </c>
      <c r="AD299" s="21">
        <v>3.2327102580323115</v>
      </c>
      <c r="AE299" s="12">
        <v>567.71186440677593</v>
      </c>
      <c r="AF299" s="10">
        <v>489.41586315333961</v>
      </c>
      <c r="AG299" s="10">
        <v>354.14090016182877</v>
      </c>
      <c r="AH299" s="10">
        <v>598.10112273068682</v>
      </c>
      <c r="AI299" s="10">
        <v>4.4220274725031405</v>
      </c>
      <c r="AJ299" s="10"/>
      <c r="AK299" s="10"/>
      <c r="AL299" s="10"/>
      <c r="AM299" s="10"/>
      <c r="AN299" s="10">
        <v>5.6771186440677592</v>
      </c>
      <c r="AO299" s="10">
        <v>2.1835406872510053</v>
      </c>
      <c r="AP299" s="10">
        <v>2.8331272012946305</v>
      </c>
      <c r="AQ299" s="10">
        <v>111.47500000000001</v>
      </c>
      <c r="AR299" s="10"/>
      <c r="AS299" s="10"/>
      <c r="AT299" s="10">
        <v>1.3233749838278364</v>
      </c>
      <c r="AU299" s="10">
        <v>1</v>
      </c>
      <c r="AV299" s="16"/>
      <c r="AW299" s="21">
        <v>73.412379473000939</v>
      </c>
      <c r="AX299" s="1" t="s">
        <v>120</v>
      </c>
      <c r="AY299" s="25">
        <v>46.1160104986877</v>
      </c>
      <c r="AZ299" s="19">
        <v>100</v>
      </c>
      <c r="BA299" s="19">
        <v>0</v>
      </c>
      <c r="BB299" s="19">
        <v>0</v>
      </c>
      <c r="BC299" s="19">
        <v>100</v>
      </c>
      <c r="BD299" s="19">
        <v>0</v>
      </c>
      <c r="BE299" s="19">
        <v>0</v>
      </c>
      <c r="BF299" s="26">
        <v>59.687574374605155</v>
      </c>
      <c r="BG299" s="26">
        <v>37.079715367362532</v>
      </c>
      <c r="BH299" s="26">
        <v>3.2327102580323115</v>
      </c>
      <c r="BI299" s="23"/>
      <c r="BJ299" s="27">
        <f t="shared" ca="1" si="30"/>
        <v>1</v>
      </c>
      <c r="BK299" s="26">
        <f t="shared" ca="1" si="31"/>
        <v>5.0129196408870076</v>
      </c>
      <c r="BL299" s="25">
        <f t="shared" si="32"/>
        <v>3.5151066679386114</v>
      </c>
      <c r="BM299" s="25">
        <f t="shared" ca="1" si="34"/>
        <v>3.2849560284853054</v>
      </c>
      <c r="BN299" s="24">
        <f t="shared" si="33"/>
        <v>3.1167692837138627</v>
      </c>
      <c r="BO299" s="23"/>
      <c r="BP299" s="2"/>
    </row>
    <row r="300" spans="1:68" x14ac:dyDescent="0.2">
      <c r="A300">
        <v>14.35</v>
      </c>
      <c r="B300">
        <v>2.1</v>
      </c>
      <c r="C300">
        <v>1.2670399999999999</v>
      </c>
      <c r="D300">
        <v>-0.26962000000000003</v>
      </c>
      <c r="E300">
        <v>0.18603</v>
      </c>
      <c r="F300">
        <v>1.70018</v>
      </c>
      <c r="G300">
        <v>1.7304999999999999</v>
      </c>
      <c r="H300" s="23"/>
      <c r="I300" s="17">
        <f t="shared" si="28"/>
        <v>47.080052493438316</v>
      </c>
      <c r="J300" s="16">
        <f t="shared" si="29"/>
        <v>-46.280052493438319</v>
      </c>
      <c r="K300" s="10">
        <v>95</v>
      </c>
      <c r="L300" s="16">
        <v>4572.6706036745554</v>
      </c>
      <c r="M300" s="16">
        <v>1645.1115485564392</v>
      </c>
      <c r="N300" s="16">
        <v>20.401356080489936</v>
      </c>
      <c r="O300" s="16">
        <v>5.576082862523509</v>
      </c>
      <c r="P300" s="16">
        <v>6.2949796447110469</v>
      </c>
      <c r="Q300" s="16">
        <v>0.14133845415266422</v>
      </c>
      <c r="R300" s="16">
        <v>2.2452567304393876</v>
      </c>
      <c r="S300" s="16">
        <v>49.923387651912329</v>
      </c>
      <c r="T300" s="22" t="s">
        <v>33</v>
      </c>
      <c r="U300" s="10">
        <v>3</v>
      </c>
      <c r="V300" s="22" t="s">
        <v>33</v>
      </c>
      <c r="W300" s="10">
        <v>3</v>
      </c>
      <c r="X300" s="22" t="s">
        <v>33</v>
      </c>
      <c r="Y300" s="10">
        <v>3</v>
      </c>
      <c r="Z300" s="22" t="s">
        <v>124</v>
      </c>
      <c r="AA300" s="15">
        <v>2</v>
      </c>
      <c r="AB300" s="11">
        <v>59.938638137487374</v>
      </c>
      <c r="AC300" s="10">
        <v>36.851720970861834</v>
      </c>
      <c r="AD300" s="21">
        <v>3.2096408916507944</v>
      </c>
      <c r="AE300" s="12">
        <v>557.60828625235092</v>
      </c>
      <c r="AF300" s="10">
        <v>477.49142956149723</v>
      </c>
      <c r="AG300" s="10">
        <v>347.12347335332851</v>
      </c>
      <c r="AH300" s="10">
        <v>607.3103637549749</v>
      </c>
      <c r="AI300" s="10">
        <v>4.4538336593887156</v>
      </c>
      <c r="AJ300" s="10"/>
      <c r="AK300" s="10"/>
      <c r="AL300" s="10"/>
      <c r="AM300" s="10"/>
      <c r="AN300" s="10">
        <v>5.576082862523509</v>
      </c>
      <c r="AO300" s="10">
        <v>2.1642188431925149</v>
      </c>
      <c r="AP300" s="10">
        <v>2.7769877868266279</v>
      </c>
      <c r="AQ300" s="10">
        <v>111.47500000000001</v>
      </c>
      <c r="AR300" s="10"/>
      <c r="AS300" s="10"/>
      <c r="AT300" s="10">
        <v>1.2851113527214415</v>
      </c>
      <c r="AU300" s="10">
        <v>1</v>
      </c>
      <c r="AV300" s="16"/>
      <c r="AW300" s="21">
        <v>71.623714434224581</v>
      </c>
      <c r="AX300" s="1" t="s">
        <v>120</v>
      </c>
      <c r="AY300" s="25">
        <v>46.280052493438298</v>
      </c>
      <c r="AZ300" s="19">
        <v>100</v>
      </c>
      <c r="BA300" s="19">
        <v>0</v>
      </c>
      <c r="BB300" s="19">
        <v>0</v>
      </c>
      <c r="BC300" s="19">
        <v>100</v>
      </c>
      <c r="BD300" s="19">
        <v>0</v>
      </c>
      <c r="BE300" s="19">
        <v>0</v>
      </c>
      <c r="BF300" s="26">
        <v>59.938638137487374</v>
      </c>
      <c r="BG300" s="26">
        <v>36.851720970861834</v>
      </c>
      <c r="BH300" s="26">
        <v>3.2096408916507944</v>
      </c>
      <c r="BI300" s="23"/>
      <c r="BJ300" s="27">
        <f t="shared" ca="1" si="30"/>
        <v>1</v>
      </c>
      <c r="BK300" s="26">
        <f t="shared" ca="1" si="31"/>
        <v>4.8734012552416823</v>
      </c>
      <c r="BL300" s="25">
        <f t="shared" si="32"/>
        <v>3.525841707656701</v>
      </c>
      <c r="BM300" s="25">
        <f t="shared" ca="1" si="34"/>
        <v>3.2960090521877197</v>
      </c>
      <c r="BN300" s="24">
        <f t="shared" si="33"/>
        <v>3.1207327279070496</v>
      </c>
      <c r="BO300" s="23"/>
      <c r="BP300" s="2"/>
    </row>
    <row r="301" spans="1:68" x14ac:dyDescent="0.2">
      <c r="A301">
        <v>14.4</v>
      </c>
      <c r="B301">
        <v>2.1</v>
      </c>
      <c r="C301">
        <v>1.26698</v>
      </c>
      <c r="D301">
        <v>-0.27009</v>
      </c>
      <c r="E301">
        <v>0.18892999999999999</v>
      </c>
      <c r="F301">
        <v>1.6968000000000001</v>
      </c>
      <c r="G301">
        <v>1.7313799999999999</v>
      </c>
      <c r="H301" s="23"/>
      <c r="I301" s="17">
        <f t="shared" si="28"/>
        <v>47.244094488188978</v>
      </c>
      <c r="J301" s="16">
        <f t="shared" si="29"/>
        <v>-46.444094488188981</v>
      </c>
      <c r="K301" s="10">
        <v>95</v>
      </c>
      <c r="L301" s="16">
        <v>4588.2545931758686</v>
      </c>
      <c r="M301" s="16">
        <v>1650.4593175853108</v>
      </c>
      <c r="N301" s="16">
        <v>20.472440944881889</v>
      </c>
      <c r="O301" s="16">
        <v>5.559698681732562</v>
      </c>
      <c r="P301" s="16">
        <v>6.291413962864663</v>
      </c>
      <c r="Q301" s="16">
        <v>0.1383939030244839</v>
      </c>
      <c r="R301" s="16">
        <v>2.1997265454373176</v>
      </c>
      <c r="S301" s="16">
        <v>50.813561189729263</v>
      </c>
      <c r="T301" s="22" t="s">
        <v>33</v>
      </c>
      <c r="U301" s="10">
        <v>3</v>
      </c>
      <c r="V301" s="22" t="s">
        <v>33</v>
      </c>
      <c r="W301" s="10">
        <v>3</v>
      </c>
      <c r="X301" s="22" t="s">
        <v>33</v>
      </c>
      <c r="Y301" s="10">
        <v>3</v>
      </c>
      <c r="Z301" s="22" t="s">
        <v>124</v>
      </c>
      <c r="AA301" s="15">
        <v>2</v>
      </c>
      <c r="AB301" s="11">
        <v>59.01558150055267</v>
      </c>
      <c r="AC301" s="10">
        <v>37.688240009198893</v>
      </c>
      <c r="AD301" s="21">
        <v>3.2961784902484363</v>
      </c>
      <c r="AE301" s="12">
        <v>555.96986817325626</v>
      </c>
      <c r="AF301" s="10">
        <v>476.15523231478664</v>
      </c>
      <c r="AG301" s="10">
        <v>346.8560472148497</v>
      </c>
      <c r="AH301" s="10">
        <v>624.16018789400323</v>
      </c>
      <c r="AI301" s="10">
        <v>4.5460196044558554</v>
      </c>
      <c r="AJ301" s="10"/>
      <c r="AK301" s="10"/>
      <c r="AL301" s="10"/>
      <c r="AM301" s="10"/>
      <c r="AN301" s="10">
        <v>5.559698681732562</v>
      </c>
      <c r="AO301" s="10">
        <v>2.1601245481421576</v>
      </c>
      <c r="AP301" s="10">
        <v>2.774848377718798</v>
      </c>
      <c r="AQ301" s="10">
        <v>111.47500000000001</v>
      </c>
      <c r="AR301" s="10"/>
      <c r="AS301" s="10"/>
      <c r="AT301" s="10">
        <v>1.2769494102772132</v>
      </c>
      <c r="AU301" s="10">
        <v>1</v>
      </c>
      <c r="AV301" s="16"/>
      <c r="AW301" s="21">
        <v>71.423284847217985</v>
      </c>
      <c r="AX301" s="1" t="s">
        <v>120</v>
      </c>
      <c r="AY301" s="25">
        <v>46.444094488189002</v>
      </c>
      <c r="AZ301" s="19">
        <v>100</v>
      </c>
      <c r="BA301" s="19">
        <v>0</v>
      </c>
      <c r="BB301" s="19">
        <v>0</v>
      </c>
      <c r="BC301" s="19">
        <v>100</v>
      </c>
      <c r="BD301" s="19">
        <v>0</v>
      </c>
      <c r="BE301" s="19">
        <v>0</v>
      </c>
      <c r="BF301" s="26">
        <v>59.01558150055267</v>
      </c>
      <c r="BG301" s="26">
        <v>37.688240009198893</v>
      </c>
      <c r="BH301" s="26">
        <v>3.2961784902484363</v>
      </c>
      <c r="BI301" s="23"/>
      <c r="BJ301" s="27">
        <f t="shared" ca="1" si="30"/>
        <v>1</v>
      </c>
      <c r="BK301" s="26">
        <f t="shared" ca="1" si="31"/>
        <v>4.8438475564789103</v>
      </c>
      <c r="BL301" s="25">
        <f t="shared" si="32"/>
        <v>3.4621960989700757</v>
      </c>
      <c r="BM301" s="25">
        <f t="shared" ca="1" si="34"/>
        <v>3.2940070445428997</v>
      </c>
      <c r="BN301" s="24">
        <f t="shared" si="33"/>
        <v>3.1164753889430368</v>
      </c>
      <c r="BO301" s="23"/>
      <c r="BP301" s="2"/>
    </row>
    <row r="302" spans="1:68" x14ac:dyDescent="0.2">
      <c r="A302">
        <v>14.45</v>
      </c>
      <c r="B302">
        <v>2.2000000000000002</v>
      </c>
      <c r="C302">
        <v>1.26668</v>
      </c>
      <c r="D302">
        <v>-0.27100000000000002</v>
      </c>
      <c r="E302">
        <v>0.18942999999999999</v>
      </c>
      <c r="F302">
        <v>1.7001999999999999</v>
      </c>
      <c r="G302">
        <v>1.7321500000000001</v>
      </c>
      <c r="H302" s="23"/>
      <c r="I302" s="17">
        <f t="shared" si="28"/>
        <v>47.408136482939625</v>
      </c>
      <c r="J302" s="16">
        <f t="shared" si="29"/>
        <v>-46.608136482939628</v>
      </c>
      <c r="K302" s="10">
        <v>95</v>
      </c>
      <c r="L302" s="16">
        <v>4603.8385826771801</v>
      </c>
      <c r="M302" s="16">
        <v>1655.807086614182</v>
      </c>
      <c r="N302" s="16">
        <v>20.543525809273838</v>
      </c>
      <c r="O302" s="16">
        <v>5.4777777777777681</v>
      </c>
      <c r="P302" s="16">
        <v>6.2117031449347939</v>
      </c>
      <c r="Q302" s="16">
        <v>0.13269275084013424</v>
      </c>
      <c r="R302" s="16">
        <v>2.1361734091935127</v>
      </c>
      <c r="S302" s="16">
        <v>50.967039385904599</v>
      </c>
      <c r="T302" s="22" t="s">
        <v>122</v>
      </c>
      <c r="U302" s="10">
        <v>4</v>
      </c>
      <c r="V302" s="22" t="s">
        <v>33</v>
      </c>
      <c r="W302" s="10">
        <v>3</v>
      </c>
      <c r="X302" s="22" t="s">
        <v>33</v>
      </c>
      <c r="Y302" s="10">
        <v>3</v>
      </c>
      <c r="Z302" s="22" t="s">
        <v>124</v>
      </c>
      <c r="AA302" s="15">
        <v>2</v>
      </c>
      <c r="AB302" s="11">
        <v>57.941089742363133</v>
      </c>
      <c r="AC302" s="10">
        <v>38.655766201950321</v>
      </c>
      <c r="AD302" s="21">
        <v>3.403144055686544</v>
      </c>
      <c r="AE302" s="12">
        <v>547.77777777777681</v>
      </c>
      <c r="AF302" s="10">
        <v>465.86078376413673</v>
      </c>
      <c r="AG302" s="10">
        <v>340.87773587010952</v>
      </c>
      <c r="AH302" s="10">
        <v>625.85513643354705</v>
      </c>
      <c r="AI302" s="10">
        <v>4.6812678956505609</v>
      </c>
      <c r="AJ302" s="10"/>
      <c r="AK302" s="10"/>
      <c r="AL302" s="10"/>
      <c r="AM302" s="10"/>
      <c r="AN302" s="10">
        <v>3.6518518518518452</v>
      </c>
      <c r="AO302" s="10">
        <v>2.1374604573427707</v>
      </c>
      <c r="AP302" s="10">
        <v>2.7270218869608764</v>
      </c>
      <c r="AQ302" s="10">
        <v>114.66</v>
      </c>
      <c r="AR302" s="10"/>
      <c r="AS302" s="10"/>
      <c r="AT302" s="10">
        <v>1.2437191275160633</v>
      </c>
      <c r="AU302" s="10">
        <v>1</v>
      </c>
      <c r="AV302" s="16"/>
      <c r="AW302" s="21">
        <v>69.879117564620515</v>
      </c>
      <c r="AX302" s="1" t="s">
        <v>120</v>
      </c>
      <c r="AY302" s="25">
        <v>46.608136482939599</v>
      </c>
      <c r="AZ302" s="19">
        <v>100</v>
      </c>
      <c r="BA302" s="19">
        <v>0</v>
      </c>
      <c r="BB302" s="19">
        <v>0</v>
      </c>
      <c r="BC302" s="19">
        <v>100</v>
      </c>
      <c r="BD302" s="19">
        <v>0</v>
      </c>
      <c r="BE302" s="19">
        <v>0</v>
      </c>
      <c r="BF302" s="26">
        <v>57.941089742363133</v>
      </c>
      <c r="BG302" s="26">
        <v>38.655766201950321</v>
      </c>
      <c r="BH302" s="26">
        <v>3.403144055686544</v>
      </c>
      <c r="BI302" s="23"/>
      <c r="BJ302" s="27">
        <f t="shared" ca="1" si="30"/>
        <v>1</v>
      </c>
      <c r="BK302" s="26">
        <f t="shared" ca="1" si="31"/>
        <v>4.7225113181403096</v>
      </c>
      <c r="BL302" s="25">
        <f t="shared" si="32"/>
        <v>3.3938641062749277</v>
      </c>
      <c r="BM302" s="25">
        <f t="shared" ca="1" si="34"/>
        <v>3.2987239389165701</v>
      </c>
      <c r="BN302" s="24">
        <f t="shared" si="33"/>
        <v>3.1149143837292446</v>
      </c>
      <c r="BO302" s="23"/>
      <c r="BP302" s="2"/>
    </row>
    <row r="303" spans="1:68" x14ac:dyDescent="0.2">
      <c r="A303">
        <v>14.5</v>
      </c>
      <c r="B303">
        <v>2.1</v>
      </c>
      <c r="C303">
        <v>1.2662899999999999</v>
      </c>
      <c r="D303">
        <v>-0.26050000000000001</v>
      </c>
      <c r="E303">
        <v>0.18934999999999999</v>
      </c>
      <c r="F303">
        <v>1.69818</v>
      </c>
      <c r="G303">
        <v>1.7275</v>
      </c>
      <c r="H303" s="23"/>
      <c r="I303" s="17">
        <f t="shared" si="28"/>
        <v>47.572178477690287</v>
      </c>
      <c r="J303" s="16">
        <f t="shared" si="29"/>
        <v>-46.772178477690289</v>
      </c>
      <c r="K303" s="10">
        <v>95</v>
      </c>
      <c r="L303" s="16">
        <v>4619.4225721784933</v>
      </c>
      <c r="M303" s="16">
        <v>1661.1548556430537</v>
      </c>
      <c r="N303" s="16">
        <v>20.614610673665791</v>
      </c>
      <c r="O303" s="16">
        <v>5.371280602636495</v>
      </c>
      <c r="P303" s="16">
        <v>6.1048523560295331</v>
      </c>
      <c r="Q303" s="16">
        <v>0.19847527604416698</v>
      </c>
      <c r="R303" s="16">
        <v>3.251106897747337</v>
      </c>
      <c r="S303" s="16">
        <v>50.942482874516536</v>
      </c>
      <c r="T303" s="22" t="s">
        <v>33</v>
      </c>
      <c r="U303" s="10">
        <v>3</v>
      </c>
      <c r="V303" s="22" t="s">
        <v>33</v>
      </c>
      <c r="W303" s="10">
        <v>3</v>
      </c>
      <c r="X303" s="22" t="s">
        <v>33</v>
      </c>
      <c r="Y303" s="10">
        <v>3</v>
      </c>
      <c r="Z303" s="22" t="s">
        <v>124</v>
      </c>
      <c r="AA303" s="15">
        <v>2</v>
      </c>
      <c r="AB303" s="11">
        <v>86.301024304832865</v>
      </c>
      <c r="AC303" s="10">
        <v>12.33031069889249</v>
      </c>
      <c r="AD303" s="21">
        <v>1.3686649962746458</v>
      </c>
      <c r="AE303" s="12">
        <v>537.12806026364956</v>
      </c>
      <c r="AF303" s="10">
        <v>452.37339745167583</v>
      </c>
      <c r="AG303" s="10">
        <v>332.863926702215</v>
      </c>
      <c r="AH303" s="10">
        <v>623.88765670321527</v>
      </c>
      <c r="AI303" s="10">
        <v>3.0758754831866373</v>
      </c>
      <c r="AJ303" s="10"/>
      <c r="AK303" s="10"/>
      <c r="AL303" s="10"/>
      <c r="AM303" s="10"/>
      <c r="AN303" s="10">
        <v>5.371280602636495</v>
      </c>
      <c r="AO303" s="10">
        <v>2.2524534186635647</v>
      </c>
      <c r="AP303" s="10">
        <v>2.6629114136177199</v>
      </c>
      <c r="AQ303" s="10">
        <v>111.47500000000001</v>
      </c>
      <c r="AR303" s="10"/>
      <c r="AS303" s="10"/>
      <c r="AT303" s="10">
        <v>1.2018374407201911</v>
      </c>
      <c r="AU303" s="10">
        <v>1</v>
      </c>
      <c r="AV303" s="16"/>
      <c r="AW303" s="21">
        <v>67.856009617751383</v>
      </c>
      <c r="AX303" s="1" t="s">
        <v>120</v>
      </c>
      <c r="AY303" s="25">
        <v>46.772178477690296</v>
      </c>
      <c r="AZ303" s="19">
        <v>100</v>
      </c>
      <c r="BA303" s="19">
        <v>0</v>
      </c>
      <c r="BB303" s="19">
        <v>0</v>
      </c>
      <c r="BC303" s="19">
        <v>100</v>
      </c>
      <c r="BD303" s="19">
        <v>0</v>
      </c>
      <c r="BE303" s="19">
        <v>0</v>
      </c>
      <c r="BF303" s="26">
        <v>86.301024304832865</v>
      </c>
      <c r="BG303" s="26">
        <v>12.33031069889249</v>
      </c>
      <c r="BH303" s="26">
        <v>1.3686649962746458</v>
      </c>
      <c r="BI303" s="23"/>
      <c r="BJ303" s="27">
        <f t="shared" ca="1" si="30"/>
        <v>1</v>
      </c>
      <c r="BK303" s="26">
        <f t="shared" ca="1" si="31"/>
        <v>4.5692802896104956</v>
      </c>
      <c r="BL303" s="25">
        <f t="shared" si="32"/>
        <v>5.2297206450691922</v>
      </c>
      <c r="BM303" s="25">
        <f t="shared" ca="1" si="34"/>
        <v>3.4138913646816262</v>
      </c>
      <c r="BN303" s="24">
        <f t="shared" si="33"/>
        <v>3.2159027939922304</v>
      </c>
      <c r="BO303" s="23"/>
      <c r="BP303" s="2"/>
    </row>
    <row r="304" spans="1:68" x14ac:dyDescent="0.2">
      <c r="A304">
        <v>14.55</v>
      </c>
      <c r="B304">
        <v>0.4</v>
      </c>
      <c r="C304">
        <v>1.26796</v>
      </c>
      <c r="D304">
        <v>-0.26634000000000002</v>
      </c>
      <c r="E304">
        <v>0.18678</v>
      </c>
      <c r="F304">
        <v>1.6940999999999999</v>
      </c>
      <c r="G304">
        <v>1.7256</v>
      </c>
      <c r="H304" s="23"/>
      <c r="I304" s="17">
        <f t="shared" si="28"/>
        <v>47.736220472440948</v>
      </c>
      <c r="J304" s="16">
        <f t="shared" si="29"/>
        <v>-46.936220472440951</v>
      </c>
      <c r="K304" s="10">
        <v>95</v>
      </c>
      <c r="L304" s="16">
        <v>4635.0065616798065</v>
      </c>
      <c r="M304" s="16">
        <v>1666.5026246719253</v>
      </c>
      <c r="N304" s="16">
        <v>20.685695538057743</v>
      </c>
      <c r="O304" s="16">
        <v>5.827306967984911</v>
      </c>
      <c r="P304" s="16">
        <v>6.5495188792098356</v>
      </c>
      <c r="Q304" s="16">
        <v>0.16188766202592397</v>
      </c>
      <c r="R304" s="16">
        <v>2.4717489179213552</v>
      </c>
      <c r="S304" s="16">
        <v>50.153604946175335</v>
      </c>
      <c r="T304" s="22" t="s">
        <v>33</v>
      </c>
      <c r="U304" s="10">
        <v>3</v>
      </c>
      <c r="V304" s="22" t="s">
        <v>33</v>
      </c>
      <c r="W304" s="10">
        <v>3</v>
      </c>
      <c r="X304" s="22" t="s">
        <v>33</v>
      </c>
      <c r="Y304" s="10">
        <v>3</v>
      </c>
      <c r="Z304" s="22" t="s">
        <v>124</v>
      </c>
      <c r="AA304" s="15">
        <v>2</v>
      </c>
      <c r="AB304" s="11">
        <v>64.169288444682792</v>
      </c>
      <c r="AC304" s="10">
        <v>32.964289700317693</v>
      </c>
      <c r="AD304" s="21">
        <v>2.8664218549995102</v>
      </c>
      <c r="AE304" s="12">
        <v>582.73069679849118</v>
      </c>
      <c r="AF304" s="10">
        <v>503.77040079634003</v>
      </c>
      <c r="AG304" s="10">
        <v>366.21391594073765</v>
      </c>
      <c r="AH304" s="10">
        <v>606.19699353841906</v>
      </c>
      <c r="AI304" s="10">
        <v>4.0457183686802667</v>
      </c>
      <c r="AJ304" s="10"/>
      <c r="AK304" s="10"/>
      <c r="AL304" s="10"/>
      <c r="AM304" s="10"/>
      <c r="AN304" s="10">
        <v>5.827306967984911</v>
      </c>
      <c r="AO304" s="10">
        <v>2.2593526221753097</v>
      </c>
      <c r="AP304" s="10">
        <v>2.9297113275259012</v>
      </c>
      <c r="AQ304" s="10">
        <v>111.47500000000001</v>
      </c>
      <c r="AR304" s="10"/>
      <c r="AS304" s="10"/>
      <c r="AT304" s="10">
        <v>1.3410449929994503</v>
      </c>
      <c r="AU304" s="10">
        <v>1</v>
      </c>
      <c r="AV304" s="16"/>
      <c r="AW304" s="21">
        <v>75.565560119451007</v>
      </c>
      <c r="AX304" s="1" t="s">
        <v>120</v>
      </c>
      <c r="AY304" s="25">
        <v>46.936220472441001</v>
      </c>
      <c r="AZ304" s="19">
        <v>100</v>
      </c>
      <c r="BA304" s="19">
        <v>0</v>
      </c>
      <c r="BB304" s="19">
        <v>0</v>
      </c>
      <c r="BC304" s="19">
        <v>100</v>
      </c>
      <c r="BD304" s="19">
        <v>0</v>
      </c>
      <c r="BE304" s="19">
        <v>0</v>
      </c>
      <c r="BF304" s="26">
        <v>64.169288444682792</v>
      </c>
      <c r="BG304" s="26">
        <v>32.964289700317693</v>
      </c>
      <c r="BH304" s="26">
        <v>2.8664218549995102</v>
      </c>
      <c r="BI304" s="23"/>
      <c r="BJ304" s="27">
        <f t="shared" ca="1" si="30"/>
        <v>1</v>
      </c>
      <c r="BK304" s="26">
        <f t="shared" ca="1" si="31"/>
        <v>5.0789186116080254</v>
      </c>
      <c r="BL304" s="25">
        <f t="shared" si="32"/>
        <v>3.82530872731847</v>
      </c>
      <c r="BM304" s="25">
        <f t="shared" ca="1" si="34"/>
        <v>3.3000859143719028</v>
      </c>
      <c r="BN304" s="24">
        <f t="shared" si="33"/>
        <v>3.1271937773179017</v>
      </c>
      <c r="BO304" s="23"/>
      <c r="BP304" s="2"/>
    </row>
    <row r="305" spans="1:68" x14ac:dyDescent="0.2">
      <c r="A305">
        <v>14.6</v>
      </c>
      <c r="B305">
        <v>2.1</v>
      </c>
      <c r="C305">
        <v>1.28051</v>
      </c>
      <c r="D305">
        <v>-0.26149</v>
      </c>
      <c r="E305">
        <v>0.1434</v>
      </c>
      <c r="F305">
        <v>1.69238</v>
      </c>
      <c r="G305">
        <v>1.7208000000000001</v>
      </c>
      <c r="H305" s="23"/>
      <c r="I305" s="17">
        <f t="shared" si="28"/>
        <v>47.900262467191595</v>
      </c>
      <c r="J305" s="16">
        <f t="shared" si="29"/>
        <v>-47.100262467191598</v>
      </c>
      <c r="K305" s="10">
        <v>122</v>
      </c>
      <c r="L305" s="16">
        <v>4655.0196850393859</v>
      </c>
      <c r="M305" s="16">
        <v>1676.2795275590638</v>
      </c>
      <c r="N305" s="16">
        <v>20.756780402449692</v>
      </c>
      <c r="O305" s="16">
        <v>9.2543314500941545</v>
      </c>
      <c r="P305" s="16">
        <v>9.7847962977966034</v>
      </c>
      <c r="Q305" s="16">
        <v>0.19227292366778678</v>
      </c>
      <c r="R305" s="16">
        <v>1.9650171328664645</v>
      </c>
      <c r="S305" s="16">
        <v>36.837836646003439</v>
      </c>
      <c r="T305" s="22" t="s">
        <v>122</v>
      </c>
      <c r="U305" s="10">
        <v>5</v>
      </c>
      <c r="V305" s="22" t="s">
        <v>143</v>
      </c>
      <c r="W305" s="10">
        <v>4</v>
      </c>
      <c r="X305" s="22" t="s">
        <v>33</v>
      </c>
      <c r="Y305" s="10">
        <v>3</v>
      </c>
      <c r="Z305" s="22" t="s">
        <v>33</v>
      </c>
      <c r="AA305" s="15">
        <v>3</v>
      </c>
      <c r="AB305" s="11">
        <v>36.618757571981646</v>
      </c>
      <c r="AC305" s="10">
        <v>55.553328047598058</v>
      </c>
      <c r="AD305" s="21">
        <v>7.8279143804202942</v>
      </c>
      <c r="AE305" s="12">
        <v>925.4331450094154</v>
      </c>
      <c r="AF305" s="10">
        <v>807.39768085857838</v>
      </c>
      <c r="AG305" s="10">
        <v>608.85972233474524</v>
      </c>
      <c r="AH305" s="10">
        <v>330.81029986739134</v>
      </c>
      <c r="AI305" s="10">
        <v>5.0890141529771409</v>
      </c>
      <c r="AJ305" s="10"/>
      <c r="AK305" s="10"/>
      <c r="AL305" s="10"/>
      <c r="AM305" s="10"/>
      <c r="AN305" s="10">
        <v>4.6271657250470772</v>
      </c>
      <c r="AO305" s="10">
        <v>2.8898858603359852</v>
      </c>
      <c r="AP305" s="10">
        <v>4.8708777786779613</v>
      </c>
      <c r="AQ305" s="10">
        <v>114.66</v>
      </c>
      <c r="AR305" s="10"/>
      <c r="AS305" s="10"/>
      <c r="AT305" s="10">
        <v>2.1870416011524294</v>
      </c>
      <c r="AU305" s="10">
        <v>1</v>
      </c>
      <c r="AV305" s="16"/>
      <c r="AW305" s="21">
        <v>121.10965212878675</v>
      </c>
      <c r="AX305" s="1" t="s">
        <v>120</v>
      </c>
      <c r="AY305" s="25">
        <v>47.100262467191598</v>
      </c>
      <c r="AZ305" s="19">
        <v>0</v>
      </c>
      <c r="BA305" s="19">
        <v>100</v>
      </c>
      <c r="BB305" s="19">
        <v>0</v>
      </c>
      <c r="BC305" s="19">
        <v>100</v>
      </c>
      <c r="BD305" s="19">
        <v>0</v>
      </c>
      <c r="BE305" s="19">
        <v>0</v>
      </c>
      <c r="BF305" s="26">
        <v>36.618757571981646</v>
      </c>
      <c r="BG305" s="26">
        <v>55.553328047598058</v>
      </c>
      <c r="BH305" s="26">
        <v>7.8279143804202942</v>
      </c>
      <c r="BI305" s="23"/>
      <c r="BJ305" s="27">
        <f t="shared" ca="1" si="30"/>
        <v>1</v>
      </c>
      <c r="BK305" s="26">
        <f t="shared" ca="1" si="31"/>
        <v>8.8974259157551554</v>
      </c>
      <c r="BL305" s="25">
        <f t="shared" si="32"/>
        <v>2.578322890248248</v>
      </c>
      <c r="BM305" s="25">
        <f t="shared" ca="1" si="34"/>
        <v>3.0025604845721672</v>
      </c>
      <c r="BN305" s="24">
        <f t="shared" si="33"/>
        <v>2.9264433475429859</v>
      </c>
      <c r="BO305" s="23"/>
      <c r="BP305" s="2"/>
    </row>
    <row r="306" spans="1:68" x14ac:dyDescent="0.2">
      <c r="A306">
        <v>14.65</v>
      </c>
      <c r="B306">
        <v>2.1</v>
      </c>
      <c r="C306">
        <v>1.2732699999999999</v>
      </c>
      <c r="D306">
        <v>-0.25902999999999998</v>
      </c>
      <c r="E306">
        <v>0.14491000000000001</v>
      </c>
      <c r="F306">
        <v>1.69513</v>
      </c>
      <c r="G306">
        <v>1.7195</v>
      </c>
      <c r="H306" s="23"/>
      <c r="I306" s="17">
        <f t="shared" si="28"/>
        <v>48.064304461942257</v>
      </c>
      <c r="J306" s="16">
        <f t="shared" si="29"/>
        <v>-47.26430446194226</v>
      </c>
      <c r="K306" s="10">
        <v>122</v>
      </c>
      <c r="L306" s="16">
        <v>4675.0328083989662</v>
      </c>
      <c r="M306" s="16">
        <v>1686.0564304462032</v>
      </c>
      <c r="N306" s="16">
        <v>20.827865266841641</v>
      </c>
      <c r="O306" s="16">
        <v>7.2773069679848899</v>
      </c>
      <c r="P306" s="16">
        <v>7.8144462754826121</v>
      </c>
      <c r="Q306" s="16">
        <v>0.20768482957273168</v>
      </c>
      <c r="R306" s="16">
        <v>2.6577037227107341</v>
      </c>
      <c r="S306" s="16">
        <v>37.301340798452948</v>
      </c>
      <c r="T306" s="22" t="s">
        <v>122</v>
      </c>
      <c r="U306" s="10">
        <v>4</v>
      </c>
      <c r="V306" s="22" t="s">
        <v>33</v>
      </c>
      <c r="W306" s="10">
        <v>3</v>
      </c>
      <c r="X306" s="22" t="s">
        <v>33</v>
      </c>
      <c r="Y306" s="10">
        <v>3</v>
      </c>
      <c r="Z306" s="22" t="s">
        <v>33</v>
      </c>
      <c r="AA306" s="15">
        <v>3</v>
      </c>
      <c r="AB306" s="11">
        <v>59.996560488266041</v>
      </c>
      <c r="AC306" s="10">
        <v>36.799072522846764</v>
      </c>
      <c r="AD306" s="21">
        <v>3.2043669888871942</v>
      </c>
      <c r="AE306" s="12">
        <v>727.73069679848891</v>
      </c>
      <c r="AF306" s="10">
        <v>574.41455332989813</v>
      </c>
      <c r="AG306" s="10">
        <v>461.08347066119592</v>
      </c>
      <c r="AH306" s="10">
        <v>338.88292522171832</v>
      </c>
      <c r="AI306" s="10">
        <v>3.7626466466324038</v>
      </c>
      <c r="AJ306" s="10"/>
      <c r="AK306" s="10"/>
      <c r="AL306" s="10"/>
      <c r="AM306" s="10"/>
      <c r="AN306" s="10">
        <v>4.8515379786565935</v>
      </c>
      <c r="AO306" s="10">
        <v>2.5710580755280397</v>
      </c>
      <c r="AP306" s="10">
        <v>3.6886677652895674</v>
      </c>
      <c r="AQ306" s="10">
        <v>114.66</v>
      </c>
      <c r="AR306" s="10"/>
      <c r="AS306" s="10"/>
      <c r="AT306" s="10">
        <v>1.5203153617122347</v>
      </c>
      <c r="AU306" s="10">
        <v>1</v>
      </c>
      <c r="AV306" s="16"/>
      <c r="AW306" s="21">
        <v>86.162182999484727</v>
      </c>
      <c r="AX306" s="1" t="s">
        <v>120</v>
      </c>
      <c r="AY306" s="25">
        <v>47.264304461942302</v>
      </c>
      <c r="AZ306" s="19">
        <v>100</v>
      </c>
      <c r="BA306" s="19">
        <v>0</v>
      </c>
      <c r="BB306" s="19">
        <v>0</v>
      </c>
      <c r="BC306" s="19">
        <v>100</v>
      </c>
      <c r="BD306" s="19">
        <v>0</v>
      </c>
      <c r="BE306" s="19">
        <v>0</v>
      </c>
      <c r="BF306" s="26">
        <v>59.996560488266041</v>
      </c>
      <c r="BG306" s="26">
        <v>36.799072522846764</v>
      </c>
      <c r="BH306" s="26">
        <v>3.2043669888871942</v>
      </c>
      <c r="BI306" s="23"/>
      <c r="BJ306" s="27">
        <f t="shared" ca="1" si="30"/>
        <v>1</v>
      </c>
      <c r="BK306" s="26">
        <f t="shared" ca="1" si="31"/>
        <v>6.4967337657064039</v>
      </c>
      <c r="BL306" s="25">
        <f t="shared" si="32"/>
        <v>3.7919935886284319</v>
      </c>
      <c r="BM306" s="25">
        <f t="shared" ca="1" si="34"/>
        <v>3.2089241364998582</v>
      </c>
      <c r="BN306" s="24">
        <f t="shared" si="33"/>
        <v>3.0784618638213956</v>
      </c>
      <c r="BO306" s="23"/>
      <c r="BP306" s="2"/>
    </row>
    <row r="307" spans="1:68" x14ac:dyDescent="0.2">
      <c r="A307">
        <v>14.7</v>
      </c>
      <c r="B307">
        <v>2.1</v>
      </c>
      <c r="C307">
        <v>1.2738400000000001</v>
      </c>
      <c r="D307">
        <v>-0.24951999999999999</v>
      </c>
      <c r="E307">
        <v>0.12114</v>
      </c>
      <c r="F307">
        <v>1.69428</v>
      </c>
      <c r="G307">
        <v>1.72065</v>
      </c>
      <c r="H307" s="23"/>
      <c r="I307" s="17">
        <f t="shared" si="28"/>
        <v>48.228346456692911</v>
      </c>
      <c r="J307" s="16">
        <f t="shared" si="29"/>
        <v>-47.428346456692914</v>
      </c>
      <c r="K307" s="10">
        <v>122</v>
      </c>
      <c r="L307" s="16">
        <v>4695.0459317585464</v>
      </c>
      <c r="M307" s="16">
        <v>1695.8333333333421</v>
      </c>
      <c r="N307" s="16">
        <v>20.898950131233594</v>
      </c>
      <c r="O307" s="16">
        <v>7.4329566854990636</v>
      </c>
      <c r="P307" s="16">
        <v>7.8650285033718612</v>
      </c>
      <c r="Q307" s="16">
        <v>0.26726500240038403</v>
      </c>
      <c r="R307" s="16">
        <v>3.3981441044467076</v>
      </c>
      <c r="S307" s="16">
        <v>30.00498735227761</v>
      </c>
      <c r="T307" s="22" t="s">
        <v>33</v>
      </c>
      <c r="U307" s="10">
        <v>3</v>
      </c>
      <c r="V307" s="22" t="s">
        <v>33</v>
      </c>
      <c r="W307" s="10">
        <v>3</v>
      </c>
      <c r="X307" s="22" t="s">
        <v>33</v>
      </c>
      <c r="Y307" s="10">
        <v>3</v>
      </c>
      <c r="Z307" s="22" t="s">
        <v>33</v>
      </c>
      <c r="AA307" s="15">
        <v>3</v>
      </c>
      <c r="AB307" s="11">
        <v>76.33444744989059</v>
      </c>
      <c r="AC307" s="10">
        <v>21.545305614488498</v>
      </c>
      <c r="AD307" s="21">
        <v>2.120246935620917</v>
      </c>
      <c r="AE307" s="12">
        <v>743.2956685499064</v>
      </c>
      <c r="AF307" s="10">
        <v>579.18816111924627</v>
      </c>
      <c r="AG307" s="10">
        <v>464.87713775288955</v>
      </c>
      <c r="AH307" s="10">
        <v>187.32419426147692</v>
      </c>
      <c r="AI307" s="10">
        <v>2.9427827933825128</v>
      </c>
      <c r="AJ307" s="10"/>
      <c r="AK307" s="10"/>
      <c r="AL307" s="10"/>
      <c r="AM307" s="10"/>
      <c r="AN307" s="10">
        <v>7.4329566854990636</v>
      </c>
      <c r="AO307" s="10">
        <v>2.6817528236442607</v>
      </c>
      <c r="AP307" s="10">
        <v>3.7190171020231166</v>
      </c>
      <c r="AQ307" s="10">
        <v>111.47500000000001</v>
      </c>
      <c r="AR307" s="10"/>
      <c r="AS307" s="10"/>
      <c r="AT307" s="10">
        <v>1.5242456504926214</v>
      </c>
      <c r="AU307" s="10">
        <v>1</v>
      </c>
      <c r="AV307" s="16"/>
      <c r="AW307" s="21">
        <v>86.878224167886941</v>
      </c>
      <c r="AX307" s="1" t="s">
        <v>120</v>
      </c>
      <c r="AY307" s="25">
        <v>47.4283464566929</v>
      </c>
      <c r="AZ307" s="19">
        <v>100</v>
      </c>
      <c r="BA307" s="19">
        <v>0</v>
      </c>
      <c r="BB307" s="19">
        <v>0</v>
      </c>
      <c r="BC307" s="19">
        <v>100</v>
      </c>
      <c r="BD307" s="19">
        <v>0</v>
      </c>
      <c r="BE307" s="19">
        <v>0</v>
      </c>
      <c r="BF307" s="26">
        <v>76.33444744989059</v>
      </c>
      <c r="BG307" s="26">
        <v>21.545305614488498</v>
      </c>
      <c r="BH307" s="26">
        <v>2.120246935620917</v>
      </c>
      <c r="BI307" s="23"/>
      <c r="BJ307" s="27">
        <f t="shared" ca="1" si="30"/>
        <v>1</v>
      </c>
      <c r="BK307" s="26">
        <f t="shared" ca="1" si="31"/>
        <v>6.5071318378290623</v>
      </c>
      <c r="BL307" s="25">
        <f t="shared" si="32"/>
        <v>4.8439462468005372</v>
      </c>
      <c r="BM307" s="25">
        <f t="shared" ca="1" si="34"/>
        <v>3.2691532874276366</v>
      </c>
      <c r="BN307" s="24">
        <f t="shared" si="33"/>
        <v>3.1344532065967217</v>
      </c>
      <c r="BO307" s="23"/>
      <c r="BP307" s="2"/>
    </row>
    <row r="308" spans="1:68" x14ac:dyDescent="0.2">
      <c r="A308">
        <v>14.75</v>
      </c>
      <c r="B308">
        <v>2.1</v>
      </c>
      <c r="C308">
        <v>1.27488</v>
      </c>
      <c r="D308">
        <v>-0.24299999999999999</v>
      </c>
      <c r="E308">
        <v>0.10982</v>
      </c>
      <c r="F308">
        <v>1.6934</v>
      </c>
      <c r="G308">
        <v>1.7172499999999999</v>
      </c>
      <c r="H308" s="23"/>
      <c r="I308" s="17">
        <f t="shared" si="28"/>
        <v>48.392388451443566</v>
      </c>
      <c r="J308" s="16">
        <f t="shared" si="29"/>
        <v>-47.592388451443568</v>
      </c>
      <c r="K308" s="10">
        <v>122</v>
      </c>
      <c r="L308" s="16">
        <v>4715.0590551181267</v>
      </c>
      <c r="M308" s="16">
        <v>1705.6102362204811</v>
      </c>
      <c r="N308" s="16">
        <v>20.970034995625543</v>
      </c>
      <c r="O308" s="16">
        <v>7.7169491525423597</v>
      </c>
      <c r="P308" s="16">
        <v>8.0989846228108604</v>
      </c>
      <c r="Q308" s="16">
        <v>0.30811281805088814</v>
      </c>
      <c r="R308" s="16">
        <v>3.8043388449347799</v>
      </c>
      <c r="S308" s="16">
        <v>26.530240990868069</v>
      </c>
      <c r="T308" s="22" t="s">
        <v>33</v>
      </c>
      <c r="U308" s="10">
        <v>3</v>
      </c>
      <c r="V308" s="22" t="s">
        <v>33</v>
      </c>
      <c r="W308" s="10">
        <v>3</v>
      </c>
      <c r="X308" s="22" t="s">
        <v>33</v>
      </c>
      <c r="Y308" s="10">
        <v>3</v>
      </c>
      <c r="Z308" s="22" t="s">
        <v>33</v>
      </c>
      <c r="AA308" s="15">
        <v>3</v>
      </c>
      <c r="AB308" s="11">
        <v>84.398909328266853</v>
      </c>
      <c r="AC308" s="10">
        <v>14.059420136609447</v>
      </c>
      <c r="AD308" s="21">
        <v>1.5416705351236935</v>
      </c>
      <c r="AE308" s="12">
        <v>771.69491525423598</v>
      </c>
      <c r="AF308" s="10">
        <v>605.53516791444736</v>
      </c>
      <c r="AG308" s="10">
        <v>482.42384671081453</v>
      </c>
      <c r="AH308" s="10">
        <v>114.38138047356054</v>
      </c>
      <c r="AI308" s="10">
        <v>2.6285776340123657</v>
      </c>
      <c r="AJ308" s="10"/>
      <c r="AK308" s="10"/>
      <c r="AL308" s="10"/>
      <c r="AM308" s="10"/>
      <c r="AN308" s="10">
        <v>7.7169491525423597</v>
      </c>
      <c r="AO308" s="10">
        <v>2.7882737554657</v>
      </c>
      <c r="AP308" s="10">
        <v>3.8593907736865161</v>
      </c>
      <c r="AQ308" s="10">
        <v>111.47500000000001</v>
      </c>
      <c r="AR308" s="10"/>
      <c r="AS308" s="10"/>
      <c r="AT308" s="10">
        <v>1.5874619076859577</v>
      </c>
      <c r="AU308" s="10">
        <v>1</v>
      </c>
      <c r="AV308" s="16"/>
      <c r="AW308" s="21">
        <v>90.830275187167103</v>
      </c>
      <c r="AX308" s="1" t="s">
        <v>120</v>
      </c>
      <c r="AY308" s="25">
        <v>47.592388451443597</v>
      </c>
      <c r="AZ308" s="19">
        <v>100</v>
      </c>
      <c r="BA308" s="19">
        <v>0</v>
      </c>
      <c r="BB308" s="19">
        <v>0</v>
      </c>
      <c r="BC308" s="19">
        <v>100</v>
      </c>
      <c r="BD308" s="19">
        <v>0</v>
      </c>
      <c r="BE308" s="19">
        <v>0</v>
      </c>
      <c r="BF308" s="26">
        <v>84.398909328266853</v>
      </c>
      <c r="BG308" s="26">
        <v>14.059420136609447</v>
      </c>
      <c r="BH308" s="26">
        <v>1.5416705351236935</v>
      </c>
      <c r="BI308" s="23"/>
      <c r="BJ308" s="27">
        <f t="shared" ca="1" si="30"/>
        <v>1</v>
      </c>
      <c r="BK308" s="26">
        <f t="shared" ca="1" si="31"/>
        <v>6.7324350819733354</v>
      </c>
      <c r="BL308" s="25">
        <f t="shared" si="32"/>
        <v>5.3664587276089382</v>
      </c>
      <c r="BM308" s="25">
        <f t="shared" ca="1" si="34"/>
        <v>3.2833727709231439</v>
      </c>
      <c r="BN308" s="24">
        <f t="shared" si="33"/>
        <v>3.1516549523608846</v>
      </c>
      <c r="BO308" s="23"/>
      <c r="BP308" s="2"/>
    </row>
    <row r="309" spans="1:68" x14ac:dyDescent="0.2">
      <c r="A309">
        <v>14.8</v>
      </c>
      <c r="B309">
        <v>2.1</v>
      </c>
      <c r="C309">
        <v>1.27996</v>
      </c>
      <c r="D309">
        <v>-0.23610999999999999</v>
      </c>
      <c r="E309">
        <v>0.10556</v>
      </c>
      <c r="F309">
        <v>1.6928300000000001</v>
      </c>
      <c r="G309">
        <v>1.7142999999999999</v>
      </c>
      <c r="I309" s="17">
        <f t="shared" si="28"/>
        <v>48.556430446194227</v>
      </c>
      <c r="J309" s="16">
        <f t="shared" si="29"/>
        <v>-47.75643044619423</v>
      </c>
      <c r="K309" s="10">
        <v>122</v>
      </c>
      <c r="L309" s="16">
        <v>4735.072178477707</v>
      </c>
      <c r="M309" s="16">
        <v>1715.3871391076204</v>
      </c>
      <c r="N309" s="16">
        <v>21.041119860017499</v>
      </c>
      <c r="O309" s="16">
        <v>9.1041431261770036</v>
      </c>
      <c r="P309" s="16">
        <v>9.4673486635131443</v>
      </c>
      <c r="Q309" s="16">
        <v>0.35127868458953432</v>
      </c>
      <c r="R309" s="16">
        <v>3.7104230241709701</v>
      </c>
      <c r="S309" s="16">
        <v>25.222606759454226</v>
      </c>
      <c r="T309" s="22" t="s">
        <v>33</v>
      </c>
      <c r="U309" s="10">
        <v>3</v>
      </c>
      <c r="V309" s="22" t="s">
        <v>33</v>
      </c>
      <c r="W309" s="10">
        <v>3</v>
      </c>
      <c r="X309" s="22" t="s">
        <v>33</v>
      </c>
      <c r="Y309" s="10">
        <v>3</v>
      </c>
      <c r="Z309" s="22" t="s">
        <v>33</v>
      </c>
      <c r="AA309" s="15">
        <v>3</v>
      </c>
      <c r="AB309" s="11">
        <v>77.282798291786108</v>
      </c>
      <c r="AC309" s="10">
        <v>20.655494045282808</v>
      </c>
      <c r="AD309" s="21">
        <v>2.06170766293108</v>
      </c>
      <c r="AE309" s="12">
        <v>910.41431261770026</v>
      </c>
      <c r="AF309" s="10">
        <v>765.34193015238782</v>
      </c>
      <c r="AG309" s="10">
        <v>585.0511497634858</v>
      </c>
      <c r="AH309" s="10">
        <v>86.019159074126975</v>
      </c>
      <c r="AI309" s="10">
        <v>2.6951104860164365</v>
      </c>
      <c r="AJ309" s="10"/>
      <c r="AK309" s="10"/>
      <c r="AL309" s="10"/>
      <c r="AM309" s="10"/>
      <c r="AN309" s="10">
        <v>9.1041431261770036</v>
      </c>
      <c r="AO309" s="10">
        <v>3.0993466045173585</v>
      </c>
      <c r="AP309" s="10">
        <v>4.6804091981078866</v>
      </c>
      <c r="AQ309" s="10">
        <v>111.47500000000001</v>
      </c>
      <c r="AR309" s="10"/>
      <c r="AS309" s="10"/>
      <c r="AT309" s="10">
        <v>2.0178231038301546</v>
      </c>
      <c r="AU309" s="10">
        <v>1</v>
      </c>
      <c r="AV309" s="16"/>
      <c r="AW309" s="21">
        <v>114.80128952285817</v>
      </c>
      <c r="AX309" s="1" t="s">
        <v>120</v>
      </c>
      <c r="AY309" s="25">
        <v>47.756430446194202</v>
      </c>
      <c r="AZ309" s="19">
        <v>100</v>
      </c>
      <c r="BA309" s="19">
        <v>0</v>
      </c>
      <c r="BB309" s="19">
        <v>0</v>
      </c>
      <c r="BC309" s="19">
        <v>100</v>
      </c>
      <c r="BD309" s="19">
        <v>0</v>
      </c>
      <c r="BE309" s="19">
        <v>0</v>
      </c>
      <c r="BF309" s="26">
        <v>77.282798291786108</v>
      </c>
      <c r="BG309" s="26">
        <v>20.655494045282808</v>
      </c>
      <c r="BH309" s="26">
        <v>2.06170766293108</v>
      </c>
      <c r="BI309" s="23"/>
      <c r="BJ309" s="27">
        <f t="shared" ca="1" si="30"/>
        <v>1</v>
      </c>
      <c r="BK309" s="26">
        <f t="shared" ca="1" si="31"/>
        <v>8.2777962040309561</v>
      </c>
      <c r="BL309" s="25">
        <f t="shared" si="32"/>
        <v>4.9477177166953652</v>
      </c>
      <c r="BM309" s="25">
        <f t="shared" ca="1" si="34"/>
        <v>3.1903111758812943</v>
      </c>
      <c r="BN309" s="24">
        <f t="shared" si="33"/>
        <v>3.0899494522296767</v>
      </c>
      <c r="BO309" s="23"/>
      <c r="BP309" s="2"/>
    </row>
    <row r="310" spans="1:68" x14ac:dyDescent="0.2">
      <c r="A310">
        <v>14.85</v>
      </c>
      <c r="B310">
        <v>2.2000000000000002</v>
      </c>
      <c r="C310">
        <v>1.28782</v>
      </c>
      <c r="D310">
        <v>-0.22735</v>
      </c>
      <c r="E310">
        <v>0.10518</v>
      </c>
      <c r="F310">
        <v>1.69563</v>
      </c>
      <c r="G310">
        <v>1.71878</v>
      </c>
      <c r="I310" s="17">
        <f t="shared" si="28"/>
        <v>48.720472440944881</v>
      </c>
      <c r="J310" s="16">
        <f t="shared" si="29"/>
        <v>-47.920472440944884</v>
      </c>
      <c r="K310" s="10">
        <v>122</v>
      </c>
      <c r="L310" s="16">
        <v>4755.0853018372873</v>
      </c>
      <c r="M310" s="16">
        <v>1725.1640419947594</v>
      </c>
      <c r="N310" s="16">
        <v>21.112204724409448</v>
      </c>
      <c r="O310" s="16">
        <v>11.250470809792816</v>
      </c>
      <c r="P310" s="16">
        <v>11.611996681750014</v>
      </c>
      <c r="Q310" s="16">
        <v>0.40616010561689864</v>
      </c>
      <c r="R310" s="16">
        <v>3.4977628460335324</v>
      </c>
      <c r="S310" s="16">
        <v>25.105963330360979</v>
      </c>
      <c r="T310" s="22" t="s">
        <v>122</v>
      </c>
      <c r="U310" s="10">
        <v>4</v>
      </c>
      <c r="V310" s="22" t="s">
        <v>33</v>
      </c>
      <c r="W310" s="10">
        <v>3</v>
      </c>
      <c r="X310" s="22" t="s">
        <v>33</v>
      </c>
      <c r="Y310" s="10">
        <v>3</v>
      </c>
      <c r="Z310" s="22" t="s">
        <v>33</v>
      </c>
      <c r="AA310" s="15">
        <v>3</v>
      </c>
      <c r="AB310" s="11">
        <v>65.888621700118733</v>
      </c>
      <c r="AC310" s="10">
        <v>31.364446747654625</v>
      </c>
      <c r="AD310" s="21">
        <v>2.7469315522266449</v>
      </c>
      <c r="AE310" s="12">
        <v>1125.0470809792816</v>
      </c>
      <c r="AF310" s="10">
        <v>1016.476219159103</v>
      </c>
      <c r="AG310" s="10">
        <v>745.89975113125104</v>
      </c>
      <c r="AH310" s="10">
        <v>82.157319893860063</v>
      </c>
      <c r="AI310" s="10">
        <v>2.8589702733391467</v>
      </c>
      <c r="AJ310" s="10"/>
      <c r="AK310" s="10"/>
      <c r="AL310" s="10"/>
      <c r="AM310" s="10"/>
      <c r="AN310" s="10">
        <v>7.5003138731952106</v>
      </c>
      <c r="AO310" s="10">
        <v>3.5696022739809572</v>
      </c>
      <c r="AP310" s="10">
        <v>5.9671980090500085</v>
      </c>
      <c r="AQ310" s="10">
        <v>114.66</v>
      </c>
      <c r="AR310" s="10"/>
      <c r="AS310" s="10"/>
      <c r="AT310" s="10">
        <v>2.7019649908056311</v>
      </c>
      <c r="AU310" s="10">
        <v>1</v>
      </c>
      <c r="AV310" s="16"/>
      <c r="AW310" s="21">
        <v>152.47143287386544</v>
      </c>
      <c r="AX310" s="1" t="s">
        <v>120</v>
      </c>
      <c r="AY310" s="25">
        <v>47.920472440944899</v>
      </c>
      <c r="AZ310" s="19">
        <v>100</v>
      </c>
      <c r="BA310" s="19">
        <v>0</v>
      </c>
      <c r="BB310" s="19">
        <v>0</v>
      </c>
      <c r="BC310" s="19">
        <v>100</v>
      </c>
      <c r="BD310" s="19">
        <v>0</v>
      </c>
      <c r="BE310" s="19">
        <v>0</v>
      </c>
      <c r="BF310" s="26">
        <v>65.888621700118733</v>
      </c>
      <c r="BG310" s="26">
        <v>31.364446747654625</v>
      </c>
      <c r="BH310" s="26">
        <v>2.7469315522266449</v>
      </c>
      <c r="BI310" s="23"/>
      <c r="BJ310" s="27">
        <f t="shared" ca="1" si="30"/>
        <v>1</v>
      </c>
      <c r="BK310" s="26">
        <f t="shared" ca="1" si="31"/>
        <v>10.705595301133018</v>
      </c>
      <c r="BL310" s="25">
        <f t="shared" si="32"/>
        <v>4.3983120632886221</v>
      </c>
      <c r="BM310" s="25">
        <f t="shared" ca="1" si="34"/>
        <v>3.0703964248811397</v>
      </c>
      <c r="BN310" s="24">
        <f t="shared" si="33"/>
        <v>3.0029644604130254</v>
      </c>
      <c r="BO310" s="23"/>
      <c r="BP310" s="2"/>
    </row>
    <row r="311" spans="1:68" x14ac:dyDescent="0.2">
      <c r="A311">
        <v>14.9</v>
      </c>
      <c r="B311">
        <v>2.1</v>
      </c>
      <c r="C311">
        <v>1.28851</v>
      </c>
      <c r="D311">
        <v>-0.22223999999999999</v>
      </c>
      <c r="E311">
        <v>9.8169999999999993E-2</v>
      </c>
      <c r="F311">
        <v>1.69465</v>
      </c>
      <c r="G311">
        <v>1.7148000000000001</v>
      </c>
      <c r="I311" s="17">
        <f t="shared" si="28"/>
        <v>48.884514435695536</v>
      </c>
      <c r="J311" s="16">
        <f t="shared" si="29"/>
        <v>-48.084514435695539</v>
      </c>
      <c r="K311" s="10">
        <v>122</v>
      </c>
      <c r="L311" s="16">
        <v>4775.0984251968675</v>
      </c>
      <c r="M311" s="16">
        <v>1734.9409448818983</v>
      </c>
      <c r="N311" s="16">
        <v>21.183289588801401</v>
      </c>
      <c r="O311" s="16">
        <v>11.438888888888883</v>
      </c>
      <c r="P311" s="16">
        <v>11.769429354776635</v>
      </c>
      <c r="Q311" s="16">
        <v>0.43817426788286123</v>
      </c>
      <c r="R311" s="16">
        <v>3.7229865159522606</v>
      </c>
      <c r="S311" s="16">
        <v>22.954199019982806</v>
      </c>
      <c r="T311" s="22" t="s">
        <v>33</v>
      </c>
      <c r="U311" s="10">
        <v>3</v>
      </c>
      <c r="V311" s="22" t="s">
        <v>33</v>
      </c>
      <c r="W311" s="10">
        <v>3</v>
      </c>
      <c r="X311" s="22" t="s">
        <v>33</v>
      </c>
      <c r="Y311" s="10">
        <v>3</v>
      </c>
      <c r="Z311" s="22" t="s">
        <v>33</v>
      </c>
      <c r="AA311" s="15">
        <v>3</v>
      </c>
      <c r="AB311" s="11">
        <v>70.731654374198513</v>
      </c>
      <c r="AC311" s="10">
        <v>26.820440830259898</v>
      </c>
      <c r="AD311" s="21">
        <v>2.4479047955415898</v>
      </c>
      <c r="AE311" s="12">
        <v>1143.8888888888882</v>
      </c>
      <c r="AF311" s="10">
        <v>1033.8204675528482</v>
      </c>
      <c r="AG311" s="10">
        <v>757.70720160824771</v>
      </c>
      <c r="AH311" s="10">
        <v>36.430136870017478</v>
      </c>
      <c r="AI311" s="10">
        <v>2.6860156374867272</v>
      </c>
      <c r="AJ311" s="10"/>
      <c r="AK311" s="10"/>
      <c r="AL311" s="10"/>
      <c r="AM311" s="10"/>
      <c r="AN311" s="10">
        <v>11.438888888888883</v>
      </c>
      <c r="AO311" s="10">
        <v>3.6439919783478278</v>
      </c>
      <c r="AP311" s="10">
        <v>6.0616576128659814</v>
      </c>
      <c r="AQ311" s="10">
        <v>111.47500000000001</v>
      </c>
      <c r="AR311" s="10"/>
      <c r="AS311" s="10"/>
      <c r="AT311" s="10">
        <v>2.734026148524253</v>
      </c>
      <c r="AU311" s="10">
        <v>1</v>
      </c>
      <c r="AV311" s="16"/>
      <c r="AW311" s="21">
        <v>155.07307013292723</v>
      </c>
      <c r="AX311" s="1" t="s">
        <v>120</v>
      </c>
      <c r="AY311" s="25">
        <v>48.084514435695503</v>
      </c>
      <c r="AZ311" s="19">
        <v>100</v>
      </c>
      <c r="BA311" s="19">
        <v>0</v>
      </c>
      <c r="BB311" s="19">
        <v>0</v>
      </c>
      <c r="BC311" s="19">
        <v>100</v>
      </c>
      <c r="BD311" s="19">
        <v>0</v>
      </c>
      <c r="BE311" s="19">
        <v>0</v>
      </c>
      <c r="BF311" s="26">
        <v>70.731654374198513</v>
      </c>
      <c r="BG311" s="26">
        <v>26.820440830259898</v>
      </c>
      <c r="BH311" s="26">
        <v>2.4479047955415898</v>
      </c>
      <c r="BI311" s="23"/>
      <c r="BJ311" s="27">
        <f t="shared" ca="1" si="30"/>
        <v>1</v>
      </c>
      <c r="BK311" s="26">
        <f t="shared" ca="1" si="31"/>
        <v>10.815215549387878</v>
      </c>
      <c r="BL311" s="25">
        <f t="shared" si="32"/>
        <v>4.6704313127275769</v>
      </c>
      <c r="BM311" s="25">
        <f t="shared" ca="1" si="34"/>
        <v>3.0827900415505964</v>
      </c>
      <c r="BN311" s="24">
        <f t="shared" si="33"/>
        <v>3.0142556561637885</v>
      </c>
      <c r="BO311" s="23"/>
      <c r="BP311" s="2"/>
    </row>
    <row r="312" spans="1:68" x14ac:dyDescent="0.2">
      <c r="A312">
        <v>14.95</v>
      </c>
      <c r="B312">
        <v>2.1</v>
      </c>
      <c r="C312">
        <v>1.2880100000000001</v>
      </c>
      <c r="D312">
        <v>-0.22608</v>
      </c>
      <c r="E312">
        <v>9.6250000000000002E-2</v>
      </c>
      <c r="F312">
        <v>1.6962999999999999</v>
      </c>
      <c r="G312">
        <v>1.71543</v>
      </c>
      <c r="I312" s="17">
        <f t="shared" si="28"/>
        <v>49.04855643044619</v>
      </c>
      <c r="J312" s="16">
        <f t="shared" si="29"/>
        <v>-48.248556430446193</v>
      </c>
      <c r="K312" s="10">
        <v>122</v>
      </c>
      <c r="L312" s="16">
        <v>4795.1115485564478</v>
      </c>
      <c r="M312" s="16">
        <v>1744.7178477690372</v>
      </c>
      <c r="N312" s="16">
        <v>21.25437445319335</v>
      </c>
      <c r="O312" s="16">
        <v>11.302354048964229</v>
      </c>
      <c r="P312" s="16">
        <v>11.62440778451627</v>
      </c>
      <c r="Q312" s="16">
        <v>0.41411665866538638</v>
      </c>
      <c r="R312" s="16">
        <v>3.5624753221148211</v>
      </c>
      <c r="S312" s="16">
        <v>22.364842746669535</v>
      </c>
      <c r="T312" s="22" t="s">
        <v>122</v>
      </c>
      <c r="U312" s="10">
        <v>4</v>
      </c>
      <c r="V312" s="22" t="s">
        <v>33</v>
      </c>
      <c r="W312" s="10">
        <v>3</v>
      </c>
      <c r="X312" s="22" t="s">
        <v>33</v>
      </c>
      <c r="Y312" s="10">
        <v>3</v>
      </c>
      <c r="Z312" s="22" t="s">
        <v>33</v>
      </c>
      <c r="AA312" s="15">
        <v>3</v>
      </c>
      <c r="AB312" s="11">
        <v>67.055348379453378</v>
      </c>
      <c r="AC312" s="10">
        <v>30.273941117409294</v>
      </c>
      <c r="AD312" s="21">
        <v>2.6707105031373262</v>
      </c>
      <c r="AE312" s="12">
        <v>1130.235404896423</v>
      </c>
      <c r="AF312" s="10">
        <v>1015.5818637951826</v>
      </c>
      <c r="AG312" s="10">
        <v>746.83058383872026</v>
      </c>
      <c r="AH312" s="10">
        <v>22.843919180081514</v>
      </c>
      <c r="AI312" s="10">
        <v>2.8070369885576132</v>
      </c>
      <c r="AJ312" s="10"/>
      <c r="AK312" s="10"/>
      <c r="AL312" s="10"/>
      <c r="AM312" s="10"/>
      <c r="AN312" s="10">
        <v>7.5349026993094865</v>
      </c>
      <c r="AO312" s="10">
        <v>3.5918928639232055</v>
      </c>
      <c r="AP312" s="10">
        <v>5.974644670709762</v>
      </c>
      <c r="AQ312" s="10">
        <v>114.66</v>
      </c>
      <c r="AR312" s="10"/>
      <c r="AS312" s="10"/>
      <c r="AT312" s="10">
        <v>2.6675235767404195</v>
      </c>
      <c r="AU312" s="10">
        <v>1</v>
      </c>
      <c r="AV312" s="16"/>
      <c r="AW312" s="21">
        <v>152.3372795692774</v>
      </c>
      <c r="AX312" s="1" t="s">
        <v>120</v>
      </c>
      <c r="AY312" s="25">
        <v>48.2485564304462</v>
      </c>
      <c r="AZ312" s="19">
        <v>100</v>
      </c>
      <c r="BA312" s="19">
        <v>0</v>
      </c>
      <c r="BB312" s="19">
        <v>0</v>
      </c>
      <c r="BC312" s="19">
        <v>100</v>
      </c>
      <c r="BD312" s="19">
        <v>0</v>
      </c>
      <c r="BE312" s="19">
        <v>0</v>
      </c>
      <c r="BF312" s="26">
        <v>67.055348379453378</v>
      </c>
      <c r="BG312" s="26">
        <v>30.273941117409294</v>
      </c>
      <c r="BH312" s="26">
        <v>2.6707105031373262</v>
      </c>
      <c r="BI312" s="23"/>
      <c r="BJ312" s="27">
        <f t="shared" ca="1" si="30"/>
        <v>1</v>
      </c>
      <c r="BK312" s="26">
        <f t="shared" ca="1" si="31"/>
        <v>10.576898748455378</v>
      </c>
      <c r="BL312" s="25">
        <f t="shared" si="32"/>
        <v>4.4881684263049371</v>
      </c>
      <c r="BM312" s="25">
        <f t="shared" ca="1" si="34"/>
        <v>3.0799035672362134</v>
      </c>
      <c r="BN312" s="24">
        <f t="shared" si="33"/>
        <v>3.0072726702335113</v>
      </c>
      <c r="BO312" s="23"/>
      <c r="BP312" s="2"/>
    </row>
    <row r="313" spans="1:68" x14ac:dyDescent="0.2">
      <c r="A313">
        <v>15</v>
      </c>
      <c r="B313">
        <v>2.1</v>
      </c>
      <c r="C313">
        <v>1.28365</v>
      </c>
      <c r="D313">
        <v>-0.23105000000000001</v>
      </c>
      <c r="E313">
        <v>9.2990000000000003E-2</v>
      </c>
      <c r="F313">
        <v>1.6926300000000001</v>
      </c>
      <c r="G313">
        <v>1.7103299999999999</v>
      </c>
      <c r="I313" s="17">
        <f t="shared" si="28"/>
        <v>49.212598425196845</v>
      </c>
      <c r="J313" s="16">
        <f t="shared" si="29"/>
        <v>-48.412598425196848</v>
      </c>
      <c r="K313" s="10">
        <v>122</v>
      </c>
      <c r="L313" s="16">
        <v>4815.1246719160281</v>
      </c>
      <c r="M313" s="16">
        <v>1754.4947506561762</v>
      </c>
      <c r="N313" s="16">
        <v>21.325459317585299</v>
      </c>
      <c r="O313" s="16">
        <v>10.111770244821063</v>
      </c>
      <c r="P313" s="16">
        <v>10.419414219490594</v>
      </c>
      <c r="Q313" s="16">
        <v>0.3829795967354776</v>
      </c>
      <c r="R313" s="16">
        <v>3.675634624632492</v>
      </c>
      <c r="S313" s="16">
        <v>21.364164907606359</v>
      </c>
      <c r="T313" s="22" t="s">
        <v>33</v>
      </c>
      <c r="U313" s="10">
        <v>3</v>
      </c>
      <c r="V313" s="22" t="s">
        <v>33</v>
      </c>
      <c r="W313" s="10">
        <v>3</v>
      </c>
      <c r="X313" s="22" t="s">
        <v>33</v>
      </c>
      <c r="Y313" s="10">
        <v>3</v>
      </c>
      <c r="Z313" s="22" t="s">
        <v>33</v>
      </c>
      <c r="AA313" s="15">
        <v>3</v>
      </c>
      <c r="AB313" s="11">
        <v>72.940802902409473</v>
      </c>
      <c r="AC313" s="10">
        <v>24.739058744402058</v>
      </c>
      <c r="AD313" s="21">
        <v>2.3201383531884741</v>
      </c>
      <c r="AE313" s="12">
        <v>1011.1770244821062</v>
      </c>
      <c r="AF313" s="10">
        <v>872.64067241806913</v>
      </c>
      <c r="AG313" s="10">
        <v>656.45606646179453</v>
      </c>
      <c r="AH313" s="10">
        <v>0.7962292804332296</v>
      </c>
      <c r="AI313" s="10">
        <v>2.720618619975006</v>
      </c>
      <c r="AJ313" s="10"/>
      <c r="AK313" s="10"/>
      <c r="AL313" s="10"/>
      <c r="AM313" s="10"/>
      <c r="AN313" s="10">
        <v>10.111770244821063</v>
      </c>
      <c r="AO313" s="10">
        <v>3.3348591025270102</v>
      </c>
      <c r="AP313" s="10">
        <v>5.2516485316943564</v>
      </c>
      <c r="AQ313" s="10">
        <v>111.47500000000001</v>
      </c>
      <c r="AR313" s="10"/>
      <c r="AS313" s="10"/>
      <c r="AT313" s="10">
        <v>2.2613698485849847</v>
      </c>
      <c r="AU313" s="10">
        <v>1</v>
      </c>
      <c r="AV313" s="16"/>
      <c r="AW313" s="21">
        <v>130.89610086271037</v>
      </c>
      <c r="AX313" s="1" t="s">
        <v>120</v>
      </c>
      <c r="AY313" s="25">
        <v>48.412598425196798</v>
      </c>
      <c r="AZ313" s="19">
        <v>100</v>
      </c>
      <c r="BA313" s="19">
        <v>0</v>
      </c>
      <c r="BB313" s="19">
        <v>0</v>
      </c>
      <c r="BC313" s="19">
        <v>100</v>
      </c>
      <c r="BD313" s="19">
        <v>0</v>
      </c>
      <c r="BE313" s="19">
        <v>0</v>
      </c>
      <c r="BF313" s="26">
        <v>72.940802902409473</v>
      </c>
      <c r="BG313" s="26">
        <v>24.739058744402058</v>
      </c>
      <c r="BH313" s="26">
        <v>2.3201383531884741</v>
      </c>
      <c r="BI313" s="23"/>
      <c r="BJ313" s="27">
        <f t="shared" ca="1" si="30"/>
        <v>1</v>
      </c>
      <c r="BK313" s="26">
        <f t="shared" ca="1" si="31"/>
        <v>9.132944832734518</v>
      </c>
      <c r="BL313" s="25">
        <f t="shared" si="32"/>
        <v>4.780163216979175</v>
      </c>
      <c r="BM313" s="25">
        <f t="shared" ca="1" si="34"/>
        <v>3.1472077549893425</v>
      </c>
      <c r="BN313" s="24">
        <f t="shared" si="33"/>
        <v>3.0537243305885111</v>
      </c>
      <c r="BO313" s="23"/>
      <c r="BP313" s="2"/>
    </row>
    <row r="314" spans="1:68" x14ac:dyDescent="0.2">
      <c r="A314">
        <v>15.05</v>
      </c>
      <c r="B314">
        <v>2.1</v>
      </c>
      <c r="C314">
        <v>1.2863800000000001</v>
      </c>
      <c r="D314">
        <v>-0.22749</v>
      </c>
      <c r="E314">
        <v>9.4039999999999999E-2</v>
      </c>
      <c r="F314">
        <v>1.6948300000000001</v>
      </c>
      <c r="G314">
        <v>1.71468</v>
      </c>
      <c r="I314" s="17">
        <f t="shared" si="28"/>
        <v>49.376640419947506</v>
      </c>
      <c r="J314" s="16">
        <f t="shared" si="29"/>
        <v>-48.576640419947509</v>
      </c>
      <c r="K314" s="10">
        <v>122</v>
      </c>
      <c r="L314" s="16">
        <v>4835.1377952756084</v>
      </c>
      <c r="M314" s="16">
        <v>1764.2716535433156</v>
      </c>
      <c r="N314" s="16">
        <v>21.396544181977251</v>
      </c>
      <c r="O314" s="16">
        <v>10.857250470809797</v>
      </c>
      <c r="P314" s="16">
        <v>11.169535626131671</v>
      </c>
      <c r="Q314" s="16">
        <v>0.40528300528084493</v>
      </c>
      <c r="R314" s="16">
        <v>3.6284678150152065</v>
      </c>
      <c r="S314" s="16">
        <v>21.686469119574557</v>
      </c>
      <c r="T314" s="22" t="s">
        <v>33</v>
      </c>
      <c r="U314" s="10">
        <v>3</v>
      </c>
      <c r="V314" s="22" t="s">
        <v>33</v>
      </c>
      <c r="W314" s="10">
        <v>3</v>
      </c>
      <c r="X314" s="22" t="s">
        <v>33</v>
      </c>
      <c r="Y314" s="10">
        <v>3</v>
      </c>
      <c r="Z314" s="22" t="s">
        <v>33</v>
      </c>
      <c r="AA314" s="15">
        <v>3</v>
      </c>
      <c r="AB314" s="11">
        <v>69.777261929568908</v>
      </c>
      <c r="AC314" s="10">
        <v>27.718802239396936</v>
      </c>
      <c r="AD314" s="21">
        <v>2.5039358310341506</v>
      </c>
      <c r="AE314" s="12">
        <v>1085.7250470809797</v>
      </c>
      <c r="AF314" s="10">
        <v>959.71300711939671</v>
      </c>
      <c r="AG314" s="10">
        <v>712.71517195987531</v>
      </c>
      <c r="AH314" s="10">
        <v>5.9641701448588584</v>
      </c>
      <c r="AI314" s="10">
        <v>2.7559842087115469</v>
      </c>
      <c r="AJ314" s="10"/>
      <c r="AK314" s="10"/>
      <c r="AL314" s="10"/>
      <c r="AM314" s="10"/>
      <c r="AN314" s="10">
        <v>10.857250470809797</v>
      </c>
      <c r="AO314" s="10">
        <v>3.5065748671314316</v>
      </c>
      <c r="AP314" s="10">
        <v>5.7017213756790017</v>
      </c>
      <c r="AQ314" s="10">
        <v>111.47500000000001</v>
      </c>
      <c r="AR314" s="10"/>
      <c r="AS314" s="10"/>
      <c r="AT314" s="10">
        <v>2.4842422392175734</v>
      </c>
      <c r="AU314" s="10">
        <v>1</v>
      </c>
      <c r="AV314" s="16"/>
      <c r="AW314" s="21">
        <v>143.9569510679095</v>
      </c>
      <c r="AX314" s="1" t="s">
        <v>120</v>
      </c>
      <c r="AY314" s="25">
        <v>48.576640419947502</v>
      </c>
      <c r="AZ314" s="19">
        <v>100</v>
      </c>
      <c r="BA314" s="19">
        <v>0</v>
      </c>
      <c r="BB314" s="19">
        <v>0</v>
      </c>
      <c r="BC314" s="19">
        <v>100</v>
      </c>
      <c r="BD314" s="19">
        <v>0</v>
      </c>
      <c r="BE314" s="19">
        <v>0</v>
      </c>
      <c r="BF314" s="26">
        <v>69.777261929568908</v>
      </c>
      <c r="BG314" s="26">
        <v>27.718802239396936</v>
      </c>
      <c r="BH314" s="26">
        <v>2.5039358310341506</v>
      </c>
      <c r="BI314" s="23"/>
      <c r="BJ314" s="27">
        <f t="shared" ca="1" si="30"/>
        <v>1</v>
      </c>
      <c r="BK314" s="26">
        <f t="shared" ca="1" si="31"/>
        <v>9.9213368994697078</v>
      </c>
      <c r="BL314" s="25">
        <f t="shared" si="32"/>
        <v>4.6307649223729452</v>
      </c>
      <c r="BM314" s="25">
        <f t="shared" ca="1" si="34"/>
        <v>3.1102316996863424</v>
      </c>
      <c r="BN314" s="24">
        <f t="shared" si="33"/>
        <v>3.0259790230957173</v>
      </c>
      <c r="BO314" s="23"/>
      <c r="BP314" s="2"/>
    </row>
    <row r="315" spans="1:68" x14ac:dyDescent="0.2">
      <c r="A315">
        <v>15.1</v>
      </c>
      <c r="B315">
        <v>2.1</v>
      </c>
      <c r="C315">
        <v>1.2869999999999999</v>
      </c>
      <c r="D315">
        <v>-0.21901000000000001</v>
      </c>
      <c r="E315">
        <v>9.0910000000000005E-2</v>
      </c>
      <c r="F315">
        <v>1.6938</v>
      </c>
      <c r="G315">
        <v>1.7096</v>
      </c>
      <c r="I315" s="17">
        <f t="shared" si="28"/>
        <v>49.540682414698161</v>
      </c>
      <c r="J315" s="16">
        <f t="shared" si="29"/>
        <v>-48.740682414698163</v>
      </c>
      <c r="K315" s="10">
        <v>122</v>
      </c>
      <c r="L315" s="16">
        <v>4855.1509186351886</v>
      </c>
      <c r="M315" s="16">
        <v>1774.0485564304545</v>
      </c>
      <c r="N315" s="16">
        <v>21.467629046369201</v>
      </c>
      <c r="O315" s="16">
        <v>11.026553672316346</v>
      </c>
      <c r="P315" s="16">
        <v>11.325003689122191</v>
      </c>
      <c r="Q315" s="16">
        <v>0.45841022563610168</v>
      </c>
      <c r="R315" s="16">
        <v>4.0477710932351441</v>
      </c>
      <c r="S315" s="16">
        <v>20.725695611516976</v>
      </c>
      <c r="T315" s="22" t="s">
        <v>33</v>
      </c>
      <c r="U315" s="10">
        <v>3</v>
      </c>
      <c r="V315" s="22" t="s">
        <v>33</v>
      </c>
      <c r="W315" s="10">
        <v>3</v>
      </c>
      <c r="X315" s="22" t="s">
        <v>33</v>
      </c>
      <c r="Y315" s="10">
        <v>3</v>
      </c>
      <c r="Z315" s="22" t="s">
        <v>33</v>
      </c>
      <c r="AA315" s="15">
        <v>3</v>
      </c>
      <c r="AB315" s="11">
        <v>79.466808834247473</v>
      </c>
      <c r="AC315" s="10">
        <v>18.613799542491208</v>
      </c>
      <c r="AD315" s="21">
        <v>1.919391623261314</v>
      </c>
      <c r="AE315" s="12">
        <v>1102.6553672316345</v>
      </c>
      <c r="AF315" s="10">
        <v>976.82612492065937</v>
      </c>
      <c r="AG315" s="10">
        <v>724.37527668416431</v>
      </c>
      <c r="AH315" s="10">
        <v>0</v>
      </c>
      <c r="AI315" s="10">
        <v>2.470495433082307</v>
      </c>
      <c r="AJ315" s="10"/>
      <c r="AK315" s="10"/>
      <c r="AL315" s="10"/>
      <c r="AM315" s="10"/>
      <c r="AN315" s="10">
        <v>11.026553672316346</v>
      </c>
      <c r="AO315" s="10">
        <v>3.6066003032743437</v>
      </c>
      <c r="AP315" s="10">
        <v>5.7950022134733139</v>
      </c>
      <c r="AQ315" s="10">
        <v>111.47500000000001</v>
      </c>
      <c r="AR315" s="10"/>
      <c r="AS315" s="10"/>
      <c r="AT315" s="10">
        <v>2.5160479134080398</v>
      </c>
      <c r="AU315" s="10">
        <v>1</v>
      </c>
      <c r="AV315" s="16"/>
      <c r="AW315" s="21">
        <v>146.5239187380989</v>
      </c>
      <c r="AX315" s="1" t="s">
        <v>120</v>
      </c>
      <c r="AY315" s="25">
        <v>48.740682414698199</v>
      </c>
      <c r="AZ315" s="19">
        <v>100</v>
      </c>
      <c r="BA315" s="19">
        <v>0</v>
      </c>
      <c r="BB315" s="19">
        <v>0</v>
      </c>
      <c r="BC315" s="19">
        <v>100</v>
      </c>
      <c r="BD315" s="19">
        <v>0</v>
      </c>
      <c r="BE315" s="19">
        <v>0</v>
      </c>
      <c r="BF315" s="26">
        <v>79.466808834247473</v>
      </c>
      <c r="BG315" s="26">
        <v>18.613799542491208</v>
      </c>
      <c r="BH315" s="26">
        <v>1.919391623261314</v>
      </c>
      <c r="BI315" s="23"/>
      <c r="BJ315" s="27">
        <f t="shared" ca="1" si="30"/>
        <v>1</v>
      </c>
      <c r="BK315" s="26">
        <f t="shared" ca="1" si="31"/>
        <v>10.030647918349004</v>
      </c>
      <c r="BL315" s="25">
        <f t="shared" si="32"/>
        <v>5.1521654774412182</v>
      </c>
      <c r="BM315" s="25">
        <f t="shared" ca="1" si="34"/>
        <v>3.1347920460343524</v>
      </c>
      <c r="BN315" s="24">
        <f t="shared" si="33"/>
        <v>3.0493450409508776</v>
      </c>
      <c r="BO315" s="23"/>
      <c r="BP315" s="2"/>
    </row>
    <row r="316" spans="1:68" x14ac:dyDescent="0.2">
      <c r="A316">
        <v>15.15</v>
      </c>
      <c r="B316">
        <v>2.1</v>
      </c>
      <c r="C316">
        <v>1.30111</v>
      </c>
      <c r="D316">
        <v>-0.20794000000000001</v>
      </c>
      <c r="E316">
        <v>0.10108</v>
      </c>
      <c r="F316">
        <v>1.6927000000000001</v>
      </c>
      <c r="G316">
        <v>1.7096499999999999</v>
      </c>
      <c r="I316" s="17">
        <f t="shared" si="28"/>
        <v>49.704724409448815</v>
      </c>
      <c r="J316" s="16">
        <f t="shared" si="29"/>
        <v>-48.904724409448818</v>
      </c>
      <c r="K316" s="10">
        <v>122</v>
      </c>
      <c r="L316" s="16">
        <v>4875.1640419947689</v>
      </c>
      <c r="M316" s="16">
        <v>1783.8254593175934</v>
      </c>
      <c r="N316" s="16">
        <v>21.538713910761153</v>
      </c>
      <c r="O316" s="16">
        <v>14.879566854990564</v>
      </c>
      <c r="P316" s="16">
        <v>15.222970021543379</v>
      </c>
      <c r="Q316" s="16">
        <v>0.52776380220835317</v>
      </c>
      <c r="R316" s="16">
        <v>3.4668911615898059</v>
      </c>
      <c r="S316" s="16">
        <v>23.847442121723255</v>
      </c>
      <c r="T316" s="22" t="s">
        <v>122</v>
      </c>
      <c r="U316" s="10">
        <v>4</v>
      </c>
      <c r="V316" s="22" t="s">
        <v>143</v>
      </c>
      <c r="W316" s="10">
        <v>4</v>
      </c>
      <c r="X316" s="22" t="s">
        <v>33</v>
      </c>
      <c r="Y316" s="10">
        <v>3</v>
      </c>
      <c r="Z316" s="22" t="s">
        <v>33</v>
      </c>
      <c r="AA316" s="15">
        <v>3</v>
      </c>
      <c r="AB316" s="11">
        <v>56.599729125797332</v>
      </c>
      <c r="AC316" s="10">
        <v>39.853387305046027</v>
      </c>
      <c r="AD316" s="21">
        <v>3.5468835691566412</v>
      </c>
      <c r="AE316" s="12">
        <v>1487.9566854990564</v>
      </c>
      <c r="AF316" s="10">
        <v>1434.2331567725882</v>
      </c>
      <c r="AG316" s="10">
        <v>1014.8646681028919</v>
      </c>
      <c r="AH316" s="10">
        <v>47.493837482648942</v>
      </c>
      <c r="AI316" s="10">
        <v>2.8844285943531953</v>
      </c>
      <c r="AJ316" s="10"/>
      <c r="AK316" s="10"/>
      <c r="AL316" s="10"/>
      <c r="AM316" s="10"/>
      <c r="AN316" s="10">
        <v>9.9197112366603761</v>
      </c>
      <c r="AO316" s="10">
        <v>4.4149099405074441</v>
      </c>
      <c r="AP316" s="10">
        <v>8.1040526767202437</v>
      </c>
      <c r="AQ316" s="10">
        <v>114.66</v>
      </c>
      <c r="AR316" s="10"/>
      <c r="AS316" s="10"/>
      <c r="AT316" s="10">
        <v>3.7440429415052221</v>
      </c>
      <c r="AU316" s="10">
        <v>1</v>
      </c>
      <c r="AV316" s="16"/>
      <c r="AW316" s="21">
        <v>215.13497351588825</v>
      </c>
      <c r="AX316" s="1" t="s">
        <v>120</v>
      </c>
      <c r="AY316" s="25">
        <v>48.904724409448797</v>
      </c>
      <c r="AZ316" s="19">
        <v>100</v>
      </c>
      <c r="BA316" s="19">
        <v>0</v>
      </c>
      <c r="BB316" s="19">
        <v>0</v>
      </c>
      <c r="BC316" s="19">
        <v>100</v>
      </c>
      <c r="BD316" s="19">
        <v>0</v>
      </c>
      <c r="BE316" s="19">
        <v>0</v>
      </c>
      <c r="BF316" s="26">
        <v>56.599729125797332</v>
      </c>
      <c r="BG316" s="26">
        <v>39.853387305046027</v>
      </c>
      <c r="BH316" s="26">
        <v>3.5468835691566412</v>
      </c>
      <c r="BI316" s="23"/>
      <c r="BJ316" s="27">
        <f t="shared" ca="1" si="30"/>
        <v>1</v>
      </c>
      <c r="BK316" s="26">
        <f t="shared" ca="1" si="31"/>
        <v>14.334797088765706</v>
      </c>
      <c r="BL316" s="25">
        <f t="shared" si="32"/>
        <v>4.1278669226605817</v>
      </c>
      <c r="BM316" s="25">
        <f t="shared" ca="1" si="34"/>
        <v>2.9534171498986312</v>
      </c>
      <c r="BN316" s="24">
        <f t="shared" si="33"/>
        <v>2.906279979136738</v>
      </c>
      <c r="BO316" s="23"/>
      <c r="BP316" s="2"/>
    </row>
    <row r="317" spans="1:68" x14ac:dyDescent="0.2">
      <c r="A317">
        <v>15.2</v>
      </c>
      <c r="B317">
        <v>2.1</v>
      </c>
      <c r="C317">
        <v>1.3190200000000001</v>
      </c>
      <c r="D317">
        <v>-0.1915</v>
      </c>
      <c r="E317">
        <v>9.9339999999999998E-2</v>
      </c>
      <c r="F317">
        <v>1.69268</v>
      </c>
      <c r="G317">
        <v>1.71418</v>
      </c>
      <c r="I317" s="17">
        <f t="shared" si="28"/>
        <v>49.868766404199469</v>
      </c>
      <c r="J317" s="16">
        <f t="shared" si="29"/>
        <v>-49.068766404199472</v>
      </c>
      <c r="K317" s="10">
        <v>122</v>
      </c>
      <c r="L317" s="16">
        <v>4895.1771653543492</v>
      </c>
      <c r="M317" s="16">
        <v>1793.6023622047323</v>
      </c>
      <c r="N317" s="16">
        <v>21.609798775153102</v>
      </c>
      <c r="O317" s="16">
        <v>19.770244821092284</v>
      </c>
      <c r="P317" s="16">
        <v>20.10595688827836</v>
      </c>
      <c r="Q317" s="16">
        <v>0.63076044167066725</v>
      </c>
      <c r="R317" s="16">
        <v>3.1371819067134101</v>
      </c>
      <c r="S317" s="16">
        <v>23.313337999033084</v>
      </c>
      <c r="T317" s="22" t="s">
        <v>122</v>
      </c>
      <c r="U317" s="10">
        <v>5</v>
      </c>
      <c r="V317" s="22" t="s">
        <v>143</v>
      </c>
      <c r="W317" s="10">
        <v>4</v>
      </c>
      <c r="X317" s="22" t="s">
        <v>143</v>
      </c>
      <c r="Y317" s="10">
        <v>4</v>
      </c>
      <c r="Z317" s="22" t="s">
        <v>123</v>
      </c>
      <c r="AA317" s="15">
        <v>4</v>
      </c>
      <c r="AB317" s="11">
        <v>40.077313793599565</v>
      </c>
      <c r="AC317" s="10">
        <v>53.221220898767122</v>
      </c>
      <c r="AD317" s="21">
        <v>6.7014653076333115</v>
      </c>
      <c r="AE317" s="12">
        <v>1977.0244821092285</v>
      </c>
      <c r="AF317" s="10">
        <v>2007.5249573673166</v>
      </c>
      <c r="AG317" s="10">
        <v>1340.3971258852241</v>
      </c>
      <c r="AH317" s="10">
        <v>35.044235462673917</v>
      </c>
      <c r="AI317" s="10">
        <v>3.1875741660375216</v>
      </c>
      <c r="AJ317" s="10"/>
      <c r="AK317" s="10"/>
      <c r="AL317" s="10"/>
      <c r="AM317" s="10"/>
      <c r="AN317" s="10">
        <v>9.8851224105461419</v>
      </c>
      <c r="AO317" s="10">
        <v>5.4311733984236179</v>
      </c>
      <c r="AP317" s="10">
        <v>10.382779881196567</v>
      </c>
      <c r="AQ317" s="10">
        <v>114.66</v>
      </c>
      <c r="AR317" s="10"/>
      <c r="AS317" s="10"/>
      <c r="AT317" s="10">
        <v>5.2987963688992483</v>
      </c>
      <c r="AU317" s="10">
        <v>1</v>
      </c>
      <c r="AV317" s="16"/>
      <c r="AW317" s="21">
        <v>301.12874360509744</v>
      </c>
      <c r="AX317" s="1" t="s">
        <v>120</v>
      </c>
      <c r="AY317" s="25">
        <v>49.068766404199501</v>
      </c>
      <c r="AZ317" s="19">
        <v>0</v>
      </c>
      <c r="BA317" s="19">
        <v>100</v>
      </c>
      <c r="BB317" s="19">
        <v>0</v>
      </c>
      <c r="BC317" s="19">
        <v>0</v>
      </c>
      <c r="BD317" s="19">
        <v>100</v>
      </c>
      <c r="BE317" s="19">
        <v>0</v>
      </c>
      <c r="BF317" s="26">
        <v>40.077313793599565</v>
      </c>
      <c r="BG317" s="26">
        <v>53.221220898767122</v>
      </c>
      <c r="BH317" s="26">
        <v>6.7014653076333115</v>
      </c>
      <c r="BI317" s="23"/>
      <c r="BJ317" s="27">
        <f t="shared" ca="1" si="30"/>
        <v>0.96250256945456625</v>
      </c>
      <c r="BK317" s="26">
        <f t="shared" ca="1" si="31"/>
        <v>19.567336888740055</v>
      </c>
      <c r="BL317" s="25">
        <f t="shared" si="32"/>
        <v>3.5720199667066166</v>
      </c>
      <c r="BM317" s="25">
        <f t="shared" ca="1" si="34"/>
        <v>2.8087270524620327</v>
      </c>
      <c r="BN317" s="24">
        <f t="shared" si="33"/>
        <v>2.7841138213178414</v>
      </c>
      <c r="BO317" s="23"/>
      <c r="BP317" s="2"/>
    </row>
    <row r="318" spans="1:68" x14ac:dyDescent="0.2">
      <c r="A318">
        <v>15.25</v>
      </c>
      <c r="B318">
        <v>2.1</v>
      </c>
      <c r="C318">
        <v>1.32968</v>
      </c>
      <c r="D318">
        <v>-0.19077</v>
      </c>
      <c r="E318">
        <v>0.10061</v>
      </c>
      <c r="F318">
        <v>1.6909799999999999</v>
      </c>
      <c r="G318">
        <v>1.70638</v>
      </c>
      <c r="I318" s="17">
        <f t="shared" si="28"/>
        <v>50.032808398950131</v>
      </c>
      <c r="J318" s="16">
        <f t="shared" si="29"/>
        <v>-49.232808398950134</v>
      </c>
      <c r="K318" s="10">
        <v>122</v>
      </c>
      <c r="L318" s="16">
        <v>4915.1902887139295</v>
      </c>
      <c r="M318" s="16">
        <v>1803.3792650918717</v>
      </c>
      <c r="N318" s="16">
        <v>21.680883639545058</v>
      </c>
      <c r="O318" s="16">
        <v>22.681167608286227</v>
      </c>
      <c r="P318" s="16">
        <v>23.022493293975611</v>
      </c>
      <c r="Q318" s="16">
        <v>0.63533389342294755</v>
      </c>
      <c r="R318" s="16">
        <v>2.7596224497074688</v>
      </c>
      <c r="S318" s="16">
        <v>23.703172617318437</v>
      </c>
      <c r="T318" s="22" t="s">
        <v>122</v>
      </c>
      <c r="U318" s="10">
        <v>5</v>
      </c>
      <c r="V318" s="22" t="s">
        <v>143</v>
      </c>
      <c r="W318" s="10">
        <v>4</v>
      </c>
      <c r="X318" s="22" t="s">
        <v>143</v>
      </c>
      <c r="Y318" s="10">
        <v>4</v>
      </c>
      <c r="Z318" s="22" t="s">
        <v>123</v>
      </c>
      <c r="AA318" s="15">
        <v>4</v>
      </c>
      <c r="AB318" s="11">
        <v>28.196397005862238</v>
      </c>
      <c r="AC318" s="10">
        <v>60.170109733346372</v>
      </c>
      <c r="AD318" s="21">
        <v>11.63349326079139</v>
      </c>
      <c r="AE318" s="12">
        <v>2268.1167608286228</v>
      </c>
      <c r="AF318" s="10">
        <v>2349.4696448987829</v>
      </c>
      <c r="AG318" s="10">
        <v>1534.8328862650408</v>
      </c>
      <c r="AH318" s="10">
        <v>41.601373257052359</v>
      </c>
      <c r="AI318" s="10">
        <v>3.6236841025336783</v>
      </c>
      <c r="AJ318" s="10"/>
      <c r="AK318" s="10"/>
      <c r="AL318" s="10"/>
      <c r="AM318" s="10"/>
      <c r="AN318" s="10">
        <v>11.340583804143114</v>
      </c>
      <c r="AO318" s="10">
        <v>5.9638971953258917</v>
      </c>
      <c r="AP318" s="10">
        <v>11.743830203855286</v>
      </c>
      <c r="AQ318" s="10">
        <v>114.66</v>
      </c>
      <c r="AR318" s="10"/>
      <c r="AS318" s="10"/>
      <c r="AT318" s="10">
        <v>6.2145318713435751</v>
      </c>
      <c r="AU318" s="10">
        <v>1</v>
      </c>
      <c r="AV318" s="16"/>
      <c r="AW318" s="21">
        <v>352.42044673481746</v>
      </c>
      <c r="AX318" s="1" t="s">
        <v>120</v>
      </c>
      <c r="AY318" s="25">
        <v>49.232808398950098</v>
      </c>
      <c r="AZ318" s="19">
        <v>0</v>
      </c>
      <c r="BA318" s="19">
        <v>100</v>
      </c>
      <c r="BB318" s="19">
        <v>0</v>
      </c>
      <c r="BC318" s="19">
        <v>0</v>
      </c>
      <c r="BD318" s="19">
        <v>100</v>
      </c>
      <c r="BE318" s="19">
        <v>0</v>
      </c>
      <c r="BF318" s="26">
        <v>28.196397005862238</v>
      </c>
      <c r="BG318" s="26">
        <v>60.170109733346372</v>
      </c>
      <c r="BH318" s="26">
        <v>11.63349326079139</v>
      </c>
      <c r="BI318" s="23"/>
      <c r="BJ318" s="27">
        <f t="shared" ca="1" si="30"/>
        <v>0.92938387542185752</v>
      </c>
      <c r="BK318" s="26">
        <f t="shared" ca="1" si="31"/>
        <v>22.548039629414028</v>
      </c>
      <c r="BL318" s="25">
        <f t="shared" si="32"/>
        <v>3.0894093848684059</v>
      </c>
      <c r="BM318" s="25">
        <f t="shared" ca="1" si="34"/>
        <v>2.7211950483455776</v>
      </c>
      <c r="BN318" s="24">
        <f t="shared" si="33"/>
        <v>2.7034728631485483</v>
      </c>
      <c r="BO318" s="23"/>
      <c r="BP318" s="2"/>
    </row>
    <row r="319" spans="1:68" x14ac:dyDescent="0.2">
      <c r="A319">
        <v>15.3</v>
      </c>
      <c r="B319">
        <v>2.1</v>
      </c>
      <c r="C319">
        <v>1.3291599999999999</v>
      </c>
      <c r="D319">
        <v>-0.18551000000000001</v>
      </c>
      <c r="E319">
        <v>0.11070000000000001</v>
      </c>
      <c r="F319">
        <v>1.6976</v>
      </c>
      <c r="G319">
        <v>1.7124999999999999</v>
      </c>
      <c r="I319" s="17">
        <f t="shared" si="28"/>
        <v>50.196850393700785</v>
      </c>
      <c r="J319" s="16">
        <f t="shared" si="29"/>
        <v>-49.396850393700788</v>
      </c>
      <c r="K319" s="10">
        <v>122</v>
      </c>
      <c r="L319" s="16">
        <v>4935.2034120735098</v>
      </c>
      <c r="M319" s="16">
        <v>1813.1561679790107</v>
      </c>
      <c r="N319" s="16">
        <v>21.751968503937007</v>
      </c>
      <c r="O319" s="16">
        <v>22.53917137476455</v>
      </c>
      <c r="P319" s="16">
        <v>22.925096596436916</v>
      </c>
      <c r="Q319" s="16">
        <v>0.66828780604896776</v>
      </c>
      <c r="R319" s="16">
        <v>2.9150926507015678</v>
      </c>
      <c r="S319" s="16">
        <v>26.800362616136656</v>
      </c>
      <c r="T319" s="22" t="s">
        <v>122</v>
      </c>
      <c r="U319" s="10">
        <v>5</v>
      </c>
      <c r="V319" s="22" t="s">
        <v>143</v>
      </c>
      <c r="W319" s="10">
        <v>4</v>
      </c>
      <c r="X319" s="22" t="s">
        <v>143</v>
      </c>
      <c r="Y319" s="10">
        <v>4</v>
      </c>
      <c r="Z319" s="22" t="s">
        <v>123</v>
      </c>
      <c r="AA319" s="15">
        <v>4</v>
      </c>
      <c r="AB319" s="11">
        <v>31.64887532550221</v>
      </c>
      <c r="AC319" s="10">
        <v>58.487565221068124</v>
      </c>
      <c r="AD319" s="21">
        <v>9.8635594534296658</v>
      </c>
      <c r="AE319" s="12">
        <v>2253.9171374764546</v>
      </c>
      <c r="AF319" s="10">
        <v>2336.8339673436672</v>
      </c>
      <c r="AG319" s="10">
        <v>1528.3397730957945</v>
      </c>
      <c r="AH319" s="10">
        <v>103.85267887953563</v>
      </c>
      <c r="AI319" s="10">
        <v>3.4304226994614821</v>
      </c>
      <c r="AJ319" s="10"/>
      <c r="AK319" s="10"/>
      <c r="AL319" s="10"/>
      <c r="AM319" s="10"/>
      <c r="AN319" s="10">
        <v>11.269585687382275</v>
      </c>
      <c r="AO319" s="10">
        <v>5.9921352984345875</v>
      </c>
      <c r="AP319" s="10">
        <v>11.698378411670561</v>
      </c>
      <c r="AQ319" s="10">
        <v>114.66</v>
      </c>
      <c r="AR319" s="10"/>
      <c r="AS319" s="10"/>
      <c r="AT319" s="10">
        <v>6.1442624165906903</v>
      </c>
      <c r="AU319" s="10">
        <v>1</v>
      </c>
      <c r="AV319" s="16"/>
      <c r="AW319" s="21">
        <v>350.52509510155005</v>
      </c>
      <c r="AX319" s="1" t="s">
        <v>120</v>
      </c>
      <c r="AY319" s="25">
        <v>49.396850393700802</v>
      </c>
      <c r="AZ319" s="19">
        <v>0</v>
      </c>
      <c r="BA319" s="19">
        <v>100</v>
      </c>
      <c r="BB319" s="19">
        <v>0</v>
      </c>
      <c r="BC319" s="19">
        <v>0</v>
      </c>
      <c r="BD319" s="19">
        <v>100</v>
      </c>
      <c r="BE319" s="19">
        <v>0</v>
      </c>
      <c r="BF319" s="26">
        <v>31.64887532550221</v>
      </c>
      <c r="BG319" s="26">
        <v>58.487565221068124</v>
      </c>
      <c r="BH319" s="26">
        <v>9.8635594534296658</v>
      </c>
      <c r="BI319" s="23"/>
      <c r="BJ319" s="27">
        <f t="shared" ca="1" si="30"/>
        <v>0.9366109717805472</v>
      </c>
      <c r="BK319" s="26">
        <f t="shared" ca="1" si="31"/>
        <v>22.343081988558588</v>
      </c>
      <c r="BL319" s="25">
        <f t="shared" si="32"/>
        <v>3.2667137869484062</v>
      </c>
      <c r="BM319" s="25">
        <f t="shared" ca="1" si="34"/>
        <v>2.7395575071986724</v>
      </c>
      <c r="BN319" s="24">
        <f t="shared" si="33"/>
        <v>2.7196058378328249</v>
      </c>
      <c r="BO319" s="23"/>
      <c r="BP319" s="2"/>
    </row>
    <row r="320" spans="1:68" x14ac:dyDescent="0.2">
      <c r="A320">
        <v>15.35</v>
      </c>
      <c r="B320">
        <v>2.1</v>
      </c>
      <c r="C320">
        <v>1.3309500000000001</v>
      </c>
      <c r="D320">
        <v>-0.18209</v>
      </c>
      <c r="E320">
        <v>0.12111</v>
      </c>
      <c r="F320">
        <v>1.69783</v>
      </c>
      <c r="G320">
        <v>1.7120500000000001</v>
      </c>
      <c r="I320" s="17">
        <f t="shared" si="28"/>
        <v>50.36089238845144</v>
      </c>
      <c r="J320" s="16">
        <f t="shared" si="29"/>
        <v>-49.560892388451443</v>
      </c>
      <c r="K320" s="10">
        <v>122</v>
      </c>
      <c r="L320" s="16">
        <v>4955.21653543309</v>
      </c>
      <c r="M320" s="16">
        <v>1822.9330708661496</v>
      </c>
      <c r="N320" s="16">
        <v>21.823053368328956</v>
      </c>
      <c r="O320" s="16">
        <v>23.027966101694918</v>
      </c>
      <c r="P320" s="16">
        <v>23.459905314406221</v>
      </c>
      <c r="Q320" s="16">
        <v>0.68971411425828111</v>
      </c>
      <c r="R320" s="16">
        <v>2.9399697271358658</v>
      </c>
      <c r="S320" s="16">
        <v>29.995778660507092</v>
      </c>
      <c r="T320" s="22" t="s">
        <v>122</v>
      </c>
      <c r="U320" s="10">
        <v>5</v>
      </c>
      <c r="V320" s="22" t="s">
        <v>143</v>
      </c>
      <c r="W320" s="10">
        <v>4</v>
      </c>
      <c r="X320" s="22" t="s">
        <v>143</v>
      </c>
      <c r="Y320" s="10">
        <v>4</v>
      </c>
      <c r="Z320" s="22" t="s">
        <v>123</v>
      </c>
      <c r="AA320" s="15">
        <v>4</v>
      </c>
      <c r="AB320" s="11">
        <v>31.719953091876164</v>
      </c>
      <c r="AC320" s="10">
        <v>58.449588974066494</v>
      </c>
      <c r="AD320" s="21">
        <v>9.8304579340573426</v>
      </c>
      <c r="AE320" s="12">
        <v>2302.7966101694919</v>
      </c>
      <c r="AF320" s="10">
        <v>2398.5753974953741</v>
      </c>
      <c r="AG320" s="10">
        <v>1563.9936876270815</v>
      </c>
      <c r="AH320" s="10">
        <v>168.1246345819502</v>
      </c>
      <c r="AI320" s="10">
        <v>3.4013955680224139</v>
      </c>
      <c r="AJ320" s="10"/>
      <c r="AK320" s="10"/>
      <c r="AL320" s="10"/>
      <c r="AM320" s="10"/>
      <c r="AN320" s="10">
        <v>11.513983050847459</v>
      </c>
      <c r="AO320" s="10">
        <v>6.1185634641722499</v>
      </c>
      <c r="AP320" s="10">
        <v>11.947955813389569</v>
      </c>
      <c r="AQ320" s="10">
        <v>114.66</v>
      </c>
      <c r="AR320" s="10"/>
      <c r="AS320" s="10"/>
      <c r="AT320" s="10">
        <v>6.2790707496052169</v>
      </c>
      <c r="AU320" s="10">
        <v>1</v>
      </c>
      <c r="AV320" s="16"/>
      <c r="AW320" s="21">
        <v>359.78630962430611</v>
      </c>
      <c r="AX320" s="1" t="s">
        <v>120</v>
      </c>
      <c r="AY320" s="25">
        <v>49.5608923884514</v>
      </c>
      <c r="AZ320" s="19">
        <v>0</v>
      </c>
      <c r="BA320" s="19">
        <v>100</v>
      </c>
      <c r="BB320" s="19">
        <v>0</v>
      </c>
      <c r="BC320" s="19">
        <v>0</v>
      </c>
      <c r="BD320" s="19">
        <v>100</v>
      </c>
      <c r="BE320" s="19">
        <v>0</v>
      </c>
      <c r="BF320" s="26">
        <v>31.719953091876164</v>
      </c>
      <c r="BG320" s="26">
        <v>58.449588974066494</v>
      </c>
      <c r="BH320" s="26">
        <v>9.8304579340573426</v>
      </c>
      <c r="BI320" s="23"/>
      <c r="BJ320" s="27">
        <f t="shared" ca="1" si="30"/>
        <v>0.9349313683330529</v>
      </c>
      <c r="BK320" s="26">
        <f t="shared" ca="1" si="31"/>
        <v>22.795339734030303</v>
      </c>
      <c r="BL320" s="25">
        <f t="shared" si="32"/>
        <v>3.287123963232117</v>
      </c>
      <c r="BM320" s="25">
        <f t="shared" ca="1" si="34"/>
        <v>2.7345428012061403</v>
      </c>
      <c r="BN320" s="24">
        <f t="shared" si="33"/>
        <v>2.7140449429116456</v>
      </c>
      <c r="BO320" s="23"/>
      <c r="BP320" s="2"/>
    </row>
    <row r="321" spans="1:68" x14ac:dyDescent="0.2">
      <c r="A321">
        <v>15.4</v>
      </c>
      <c r="B321">
        <v>2.1</v>
      </c>
      <c r="C321">
        <v>1.3429800000000001</v>
      </c>
      <c r="D321">
        <v>-0.17823</v>
      </c>
      <c r="E321">
        <v>0.13111</v>
      </c>
      <c r="F321">
        <v>1.6923299999999999</v>
      </c>
      <c r="G321">
        <v>1.70638</v>
      </c>
      <c r="I321" s="17">
        <f t="shared" si="28"/>
        <v>50.524934383202101</v>
      </c>
      <c r="J321" s="16">
        <f t="shared" si="29"/>
        <v>-49.724934383202104</v>
      </c>
      <c r="K321" s="10">
        <v>122</v>
      </c>
      <c r="L321" s="16">
        <v>4975.2296587926703</v>
      </c>
      <c r="M321" s="16">
        <v>1832.709973753289</v>
      </c>
      <c r="N321" s="16">
        <v>21.894138232720909</v>
      </c>
      <c r="O321" s="16">
        <v>26.312994350282487</v>
      </c>
      <c r="P321" s="16">
        <v>26.789135283492286</v>
      </c>
      <c r="Q321" s="16">
        <v>0.71389702352376372</v>
      </c>
      <c r="R321" s="16">
        <v>2.6648752039550665</v>
      </c>
      <c r="S321" s="16">
        <v>33.065342584013749</v>
      </c>
      <c r="T321" s="22" t="s">
        <v>122</v>
      </c>
      <c r="U321" s="10">
        <v>5</v>
      </c>
      <c r="V321" s="22" t="s">
        <v>143</v>
      </c>
      <c r="W321" s="10">
        <v>4</v>
      </c>
      <c r="X321" s="22" t="s">
        <v>143</v>
      </c>
      <c r="Y321" s="10">
        <v>4</v>
      </c>
      <c r="Z321" s="22" t="s">
        <v>123</v>
      </c>
      <c r="AA321" s="15">
        <v>4</v>
      </c>
      <c r="AB321" s="11">
        <v>23.056006642815149</v>
      </c>
      <c r="AC321" s="10">
        <v>61.973652916180626</v>
      </c>
      <c r="AD321" s="21">
        <v>14.970340441004229</v>
      </c>
      <c r="AE321" s="12">
        <v>2631.2994350282488</v>
      </c>
      <c r="AF321" s="10">
        <v>2789.0722689549361</v>
      </c>
      <c r="AG321" s="10">
        <v>1785.9423522328191</v>
      </c>
      <c r="AH321" s="10">
        <v>229.80763236945268</v>
      </c>
      <c r="AI321" s="10">
        <v>3.7525209380005977</v>
      </c>
      <c r="AJ321" s="10"/>
      <c r="AK321" s="10"/>
      <c r="AL321" s="10"/>
      <c r="AM321" s="10"/>
      <c r="AN321" s="10">
        <v>13.156497175141244</v>
      </c>
      <c r="AO321" s="10">
        <v>6.7412466493506917</v>
      </c>
      <c r="AP321" s="10">
        <v>13.501596465629733</v>
      </c>
      <c r="AQ321" s="10">
        <v>114.66</v>
      </c>
      <c r="AR321" s="10"/>
      <c r="AS321" s="10"/>
      <c r="AT321" s="10">
        <v>7.3151659286878301</v>
      </c>
      <c r="AU321" s="10">
        <v>1</v>
      </c>
      <c r="AV321" s="16"/>
      <c r="AW321" s="21">
        <v>418.3608403432404</v>
      </c>
      <c r="AX321" s="1" t="s">
        <v>120</v>
      </c>
      <c r="AY321" s="25">
        <v>49.724934383202097</v>
      </c>
      <c r="AZ321" s="19">
        <v>0</v>
      </c>
      <c r="BA321" s="19">
        <v>100</v>
      </c>
      <c r="BB321" s="19">
        <v>0</v>
      </c>
      <c r="BC321" s="19">
        <v>0</v>
      </c>
      <c r="BD321" s="19">
        <v>100</v>
      </c>
      <c r="BE321" s="19">
        <v>0</v>
      </c>
      <c r="BF321" s="26">
        <v>23.056006642815149</v>
      </c>
      <c r="BG321" s="26">
        <v>61.973652916180626</v>
      </c>
      <c r="BH321" s="26">
        <v>14.970340441004229</v>
      </c>
      <c r="BI321" s="23"/>
      <c r="BJ321" s="27">
        <f t="shared" ca="1" si="30"/>
        <v>0.90576246307760067</v>
      </c>
      <c r="BK321" s="26">
        <f t="shared" ca="1" si="31"/>
        <v>26.158324172366296</v>
      </c>
      <c r="BL321" s="25">
        <f t="shared" si="32"/>
        <v>2.9376640234189071</v>
      </c>
      <c r="BM321" s="25">
        <f t="shared" ca="1" si="34"/>
        <v>2.657377696767524</v>
      </c>
      <c r="BN321" s="24">
        <f t="shared" si="33"/>
        <v>2.6423808772386024</v>
      </c>
      <c r="BO321" s="23"/>
      <c r="BP321" s="2"/>
    </row>
    <row r="322" spans="1:68" x14ac:dyDescent="0.2">
      <c r="A322">
        <v>15.45</v>
      </c>
      <c r="B322">
        <v>2.2000000000000002</v>
      </c>
      <c r="C322">
        <v>1.35589</v>
      </c>
      <c r="D322">
        <v>-0.16547999999999999</v>
      </c>
      <c r="E322">
        <v>0.13469999999999999</v>
      </c>
      <c r="F322">
        <v>1.69428</v>
      </c>
      <c r="G322">
        <v>1.7079299999999999</v>
      </c>
      <c r="I322" s="17">
        <f t="shared" si="28"/>
        <v>50.688976377952748</v>
      </c>
      <c r="J322" s="16">
        <f t="shared" si="29"/>
        <v>-49.888976377952751</v>
      </c>
      <c r="K322" s="10">
        <v>122</v>
      </c>
      <c r="L322" s="16">
        <v>4995.2427821522497</v>
      </c>
      <c r="M322" s="16">
        <v>1842.4868766404275</v>
      </c>
      <c r="N322" s="16">
        <v>21.965223097112855</v>
      </c>
      <c r="O322" s="16">
        <v>29.838323917137469</v>
      </c>
      <c r="P322" s="16">
        <v>30.330333268006228</v>
      </c>
      <c r="Q322" s="16">
        <v>0.79377580412866056</v>
      </c>
      <c r="R322" s="16">
        <v>2.6171021502291576</v>
      </c>
      <c r="S322" s="16">
        <v>34.167316032552641</v>
      </c>
      <c r="T322" s="22" t="s">
        <v>34</v>
      </c>
      <c r="U322" s="10">
        <v>6</v>
      </c>
      <c r="V322" s="22" t="s">
        <v>141</v>
      </c>
      <c r="W322" s="10">
        <v>5</v>
      </c>
      <c r="X322" s="22" t="s">
        <v>143</v>
      </c>
      <c r="Y322" s="10">
        <v>4</v>
      </c>
      <c r="Z322" s="22" t="s">
        <v>123</v>
      </c>
      <c r="AA322" s="15">
        <v>4</v>
      </c>
      <c r="AB322" s="11">
        <v>19.452636887115808</v>
      </c>
      <c r="AC322" s="10">
        <v>62.58307610875859</v>
      </c>
      <c r="AD322" s="21">
        <v>17.964287004125605</v>
      </c>
      <c r="AE322" s="12">
        <v>2983.8323917137468</v>
      </c>
      <c r="AF322" s="10">
        <v>3204.506553994248</v>
      </c>
      <c r="AG322" s="10">
        <v>2022.022217867082</v>
      </c>
      <c r="AH322" s="10">
        <v>251.01448324333273</v>
      </c>
      <c r="AI322" s="10">
        <v>3.8210201306526703</v>
      </c>
      <c r="AJ322" s="10"/>
      <c r="AK322" s="10"/>
      <c r="AL322" s="10"/>
      <c r="AM322" s="10"/>
      <c r="AN322" s="10">
        <v>11.935329566854987</v>
      </c>
      <c r="AO322" s="10">
        <v>7.4606588589126046</v>
      </c>
      <c r="AP322" s="10">
        <v>15.165166634003114</v>
      </c>
      <c r="AQ322" s="10">
        <v>114.66</v>
      </c>
      <c r="AR322" s="10"/>
      <c r="AS322" s="10"/>
      <c r="AT322" s="10">
        <v>8.4159057732373057</v>
      </c>
      <c r="AU322" s="10">
        <v>1</v>
      </c>
      <c r="AV322" s="16"/>
      <c r="AW322" s="21">
        <v>480.67598309913723</v>
      </c>
      <c r="AX322" s="1" t="s">
        <v>120</v>
      </c>
      <c r="AY322" s="25">
        <v>49.888976377952801</v>
      </c>
      <c r="AZ322" s="19">
        <v>0</v>
      </c>
      <c r="BA322" s="19">
        <v>100</v>
      </c>
      <c r="BB322" s="19">
        <v>0</v>
      </c>
      <c r="BC322" s="19">
        <v>0</v>
      </c>
      <c r="BD322" s="19">
        <v>100</v>
      </c>
      <c r="BE322" s="19">
        <v>0</v>
      </c>
      <c r="BF322" s="26">
        <v>19.452636887115808</v>
      </c>
      <c r="BG322" s="26">
        <v>62.58307610875859</v>
      </c>
      <c r="BH322" s="26">
        <v>17.964287004125605</v>
      </c>
      <c r="BI322" s="23"/>
      <c r="BJ322" s="27">
        <f t="shared" ca="1" si="30"/>
        <v>0.8865503274412827</v>
      </c>
      <c r="BK322" s="26">
        <f t="shared" ca="1" si="31"/>
        <v>29.735035569367035</v>
      </c>
      <c r="BL322" s="25">
        <f t="shared" si="32"/>
        <v>2.8519527943901259</v>
      </c>
      <c r="BM322" s="25">
        <f t="shared" ca="1" si="34"/>
        <v>2.6063458459224358</v>
      </c>
      <c r="BN322" s="24">
        <f t="shared" si="33"/>
        <v>2.5954482507435421</v>
      </c>
      <c r="BO322" s="23"/>
      <c r="BP322" s="2"/>
    </row>
    <row r="323" spans="1:68" x14ac:dyDescent="0.2">
      <c r="A323">
        <v>15.5</v>
      </c>
      <c r="B323">
        <v>2.1</v>
      </c>
      <c r="C323">
        <v>1.3590100000000001</v>
      </c>
      <c r="D323">
        <v>-0.14685999999999999</v>
      </c>
      <c r="E323">
        <v>0.13194</v>
      </c>
      <c r="F323">
        <v>1.6953499999999999</v>
      </c>
      <c r="G323">
        <v>1.70963</v>
      </c>
      <c r="I323" s="17">
        <f t="shared" si="28"/>
        <v>50.85301837270341</v>
      </c>
      <c r="J323" s="16">
        <f t="shared" si="29"/>
        <v>-50.053018372703413</v>
      </c>
      <c r="K323" s="10">
        <v>122</v>
      </c>
      <c r="L323" s="16">
        <v>5015.25590551183</v>
      </c>
      <c r="M323" s="16">
        <v>1852.2637795275668</v>
      </c>
      <c r="N323" s="16">
        <v>22.036307961504811</v>
      </c>
      <c r="O323" s="16">
        <v>30.690301318267416</v>
      </c>
      <c r="P323" s="16">
        <v>31.170110994278588</v>
      </c>
      <c r="Q323" s="16">
        <v>0.91043014882381179</v>
      </c>
      <c r="R323" s="16">
        <v>2.9208434611956475</v>
      </c>
      <c r="S323" s="16">
        <v>33.320116389664811</v>
      </c>
      <c r="T323" s="22" t="s">
        <v>122</v>
      </c>
      <c r="U323" s="10">
        <v>5</v>
      </c>
      <c r="V323" s="22" t="s">
        <v>143</v>
      </c>
      <c r="W323" s="10">
        <v>4</v>
      </c>
      <c r="X323" s="22" t="s">
        <v>143</v>
      </c>
      <c r="Y323" s="10">
        <v>4</v>
      </c>
      <c r="Z323" s="22" t="s">
        <v>123</v>
      </c>
      <c r="AA323" s="15">
        <v>4</v>
      </c>
      <c r="AB323" s="11">
        <v>24.115100056824296</v>
      </c>
      <c r="AC323" s="10">
        <v>61.682181732417803</v>
      </c>
      <c r="AD323" s="21">
        <v>14.202718210757901</v>
      </c>
      <c r="AE323" s="12">
        <v>3069.0301318267416</v>
      </c>
      <c r="AF323" s="10">
        <v>3302.1266910051386</v>
      </c>
      <c r="AG323" s="10">
        <v>2078.0073996185724</v>
      </c>
      <c r="AH323" s="10">
        <v>232.12405909357716</v>
      </c>
      <c r="AI323" s="10">
        <v>3.423668585069088</v>
      </c>
      <c r="AJ323" s="10"/>
      <c r="AK323" s="10"/>
      <c r="AL323" s="10"/>
      <c r="AM323" s="10"/>
      <c r="AN323" s="10">
        <v>15.345150659133708</v>
      </c>
      <c r="AO323" s="10">
        <v>7.7478549851846887</v>
      </c>
      <c r="AP323" s="10">
        <v>15.585055497139294</v>
      </c>
      <c r="AQ323" s="10">
        <v>114.66</v>
      </c>
      <c r="AR323" s="10"/>
      <c r="AS323" s="10"/>
      <c r="AT323" s="10">
        <v>8.6369073466973507</v>
      </c>
      <c r="AU323" s="10">
        <v>1</v>
      </c>
      <c r="AV323" s="16"/>
      <c r="AW323" s="21">
        <v>495.31900365077081</v>
      </c>
      <c r="AX323" s="1" t="s">
        <v>120</v>
      </c>
      <c r="AY323" s="25">
        <v>50.053018372703399</v>
      </c>
      <c r="AZ323" s="19">
        <v>0</v>
      </c>
      <c r="BA323" s="19">
        <v>100</v>
      </c>
      <c r="BB323" s="19">
        <v>0</v>
      </c>
      <c r="BC323" s="19">
        <v>0</v>
      </c>
      <c r="BD323" s="19">
        <v>100</v>
      </c>
      <c r="BE323" s="19">
        <v>0</v>
      </c>
      <c r="BF323" s="26">
        <v>24.115100056824296</v>
      </c>
      <c r="BG323" s="26">
        <v>61.682181732417803</v>
      </c>
      <c r="BH323" s="26">
        <v>14.202718210757901</v>
      </c>
      <c r="BI323" s="23"/>
      <c r="BJ323" s="27">
        <f t="shared" ca="1" si="30"/>
        <v>0.89509807199123537</v>
      </c>
      <c r="BK323" s="26">
        <f t="shared" ca="1" si="31"/>
        <v>30.513375575423836</v>
      </c>
      <c r="BL323" s="25">
        <f t="shared" si="32"/>
        <v>3.1763826864019169</v>
      </c>
      <c r="BM323" s="25">
        <f t="shared" ca="1" si="34"/>
        <v>2.6281745729940686</v>
      </c>
      <c r="BN323" s="24">
        <f t="shared" si="33"/>
        <v>2.6167175415569166</v>
      </c>
      <c r="BO323" s="23"/>
      <c r="BP323" s="2"/>
    </row>
    <row r="324" spans="1:68" x14ac:dyDescent="0.2">
      <c r="A324">
        <v>15.55</v>
      </c>
      <c r="B324">
        <v>0.4</v>
      </c>
      <c r="C324">
        <v>1.3666</v>
      </c>
      <c r="D324">
        <v>-0.16084000000000001</v>
      </c>
      <c r="E324">
        <v>0.13086</v>
      </c>
      <c r="F324">
        <v>1.6948300000000001</v>
      </c>
      <c r="G324">
        <v>1.7081299999999999</v>
      </c>
      <c r="I324" s="17">
        <f t="shared" si="28"/>
        <v>51.017060367454071</v>
      </c>
      <c r="J324" s="16">
        <f t="shared" si="29"/>
        <v>-50.217060367454074</v>
      </c>
      <c r="K324" s="10">
        <v>122</v>
      </c>
      <c r="L324" s="16">
        <v>5035.2690288714102</v>
      </c>
      <c r="M324" s="16">
        <v>1862.0406824147062</v>
      </c>
      <c r="N324" s="16">
        <v>22.107392825896763</v>
      </c>
      <c r="O324" s="16">
        <v>32.762900188323911</v>
      </c>
      <c r="P324" s="16">
        <v>33.237936078521244</v>
      </c>
      <c r="Q324" s="16">
        <v>0.82284541526644239</v>
      </c>
      <c r="R324" s="16">
        <v>2.4756212699926787</v>
      </c>
      <c r="S324" s="16">
        <v>32.988603485926092</v>
      </c>
      <c r="T324" s="22" t="s">
        <v>34</v>
      </c>
      <c r="U324" s="10">
        <v>6</v>
      </c>
      <c r="V324" s="22" t="s">
        <v>141</v>
      </c>
      <c r="W324" s="10">
        <v>5</v>
      </c>
      <c r="X324" s="22" t="s">
        <v>141</v>
      </c>
      <c r="Y324" s="10">
        <v>5</v>
      </c>
      <c r="Z324" s="22" t="s">
        <v>121</v>
      </c>
      <c r="AA324" s="15">
        <v>5</v>
      </c>
      <c r="AB324" s="11">
        <v>15.417312895698586</v>
      </c>
      <c r="AC324" s="10">
        <v>62.372487540794197</v>
      </c>
      <c r="AD324" s="21">
        <v>22.210199563507214</v>
      </c>
      <c r="AE324" s="12">
        <v>3276.2900188323911</v>
      </c>
      <c r="AF324" s="10">
        <v>3544.2229877772402</v>
      </c>
      <c r="AG324" s="10">
        <v>2215.8624052347495</v>
      </c>
      <c r="AH324" s="10">
        <v>223.84204786346049</v>
      </c>
      <c r="AI324" s="10">
        <v>4.0393900800624376</v>
      </c>
      <c r="AJ324" s="10"/>
      <c r="AK324" s="10"/>
      <c r="AL324" s="10"/>
      <c r="AM324" s="10"/>
      <c r="AN324" s="10">
        <v>13.105160075329565</v>
      </c>
      <c r="AO324" s="10">
        <v>8.0103810926458276</v>
      </c>
      <c r="AP324" s="10">
        <v>16.618968039260622</v>
      </c>
      <c r="AQ324" s="10">
        <v>114.66</v>
      </c>
      <c r="AR324" s="10"/>
      <c r="AS324" s="10"/>
      <c r="AT324" s="10">
        <v>9.2514110948372057</v>
      </c>
      <c r="AU324" s="10">
        <v>1</v>
      </c>
      <c r="AV324" s="16"/>
      <c r="AW324" s="21">
        <v>531.63344816658605</v>
      </c>
      <c r="AX324" s="1" t="s">
        <v>120</v>
      </c>
      <c r="AY324" s="25">
        <v>50.217060367454103</v>
      </c>
      <c r="AZ324" s="19">
        <v>0</v>
      </c>
      <c r="BA324" s="19">
        <v>100</v>
      </c>
      <c r="BB324" s="19">
        <v>0</v>
      </c>
      <c r="BC324" s="19">
        <v>0</v>
      </c>
      <c r="BD324" s="19">
        <v>100</v>
      </c>
      <c r="BE324" s="19">
        <v>0</v>
      </c>
      <c r="BF324" s="26">
        <v>15.417312895698586</v>
      </c>
      <c r="BG324" s="26">
        <v>62.372487540794197</v>
      </c>
      <c r="BH324" s="26">
        <v>22.210199563507214</v>
      </c>
      <c r="BI324" s="23"/>
      <c r="BJ324" s="27">
        <f t="shared" ca="1" si="30"/>
        <v>0.86929750811370321</v>
      </c>
      <c r="BK324" s="26">
        <f t="shared" ca="1" si="31"/>
        <v>32.441554149331495</v>
      </c>
      <c r="BL324" s="25">
        <f t="shared" si="32"/>
        <v>2.6785069591517741</v>
      </c>
      <c r="BM324" s="25">
        <f t="shared" ca="1" si="34"/>
        <v>2.5598502595736154</v>
      </c>
      <c r="BN324" s="24">
        <f t="shared" si="33"/>
        <v>2.5493836815826745</v>
      </c>
      <c r="BO324" s="23"/>
      <c r="BP324" s="2"/>
    </row>
    <row r="325" spans="1:68" x14ac:dyDescent="0.2">
      <c r="A325">
        <v>15.6</v>
      </c>
      <c r="B325">
        <v>2.1</v>
      </c>
      <c r="C325">
        <v>1.3604099999999999</v>
      </c>
      <c r="D325">
        <v>-0.15740999999999999</v>
      </c>
      <c r="E325">
        <v>0.12826000000000001</v>
      </c>
      <c r="F325">
        <v>1.6940500000000001</v>
      </c>
      <c r="G325">
        <v>1.70695</v>
      </c>
      <c r="I325" s="17">
        <f t="shared" si="28"/>
        <v>51.181102362204719</v>
      </c>
      <c r="J325" s="16">
        <f t="shared" si="29"/>
        <v>-50.381102362204722</v>
      </c>
      <c r="K325" s="10">
        <v>122</v>
      </c>
      <c r="L325" s="16">
        <v>5055.2821522309896</v>
      </c>
      <c r="M325" s="16">
        <v>1871.8175853018447</v>
      </c>
      <c r="N325" s="16">
        <v>22.178477690288712</v>
      </c>
      <c r="O325" s="16">
        <v>31.072598870056453</v>
      </c>
      <c r="P325" s="16">
        <v>31.536142312924181</v>
      </c>
      <c r="Q325" s="16">
        <v>0.84433437349975993</v>
      </c>
      <c r="R325" s="16">
        <v>2.6773546527082157</v>
      </c>
      <c r="S325" s="16">
        <v>32.190516865814352</v>
      </c>
      <c r="T325" s="22" t="s">
        <v>34</v>
      </c>
      <c r="U325" s="10">
        <v>6</v>
      </c>
      <c r="V325" s="22" t="s">
        <v>141</v>
      </c>
      <c r="W325" s="10">
        <v>5</v>
      </c>
      <c r="X325" s="22" t="s">
        <v>143</v>
      </c>
      <c r="Y325" s="10">
        <v>4</v>
      </c>
      <c r="Z325" s="22" t="s">
        <v>123</v>
      </c>
      <c r="AA325" s="15">
        <v>4</v>
      </c>
      <c r="AB325" s="11">
        <v>19.534707591589964</v>
      </c>
      <c r="AC325" s="10">
        <v>62.576586021522019</v>
      </c>
      <c r="AD325" s="21">
        <v>17.888706386888021</v>
      </c>
      <c r="AE325" s="12">
        <v>3107.2598870056454</v>
      </c>
      <c r="AF325" s="10">
        <v>3342.8347139799639</v>
      </c>
      <c r="AG325" s="10">
        <v>2102.4094875282785</v>
      </c>
      <c r="AH325" s="10">
        <v>205.9619487536703</v>
      </c>
      <c r="AI325" s="10">
        <v>3.7350300192336241</v>
      </c>
      <c r="AJ325" s="10"/>
      <c r="AK325" s="10"/>
      <c r="AL325" s="10"/>
      <c r="AM325" s="10"/>
      <c r="AN325" s="10">
        <v>12.429039548022581</v>
      </c>
      <c r="AO325" s="10">
        <v>7.7493013919884035</v>
      </c>
      <c r="AP325" s="10">
        <v>15.76807115646209</v>
      </c>
      <c r="AQ325" s="10">
        <v>114.66</v>
      </c>
      <c r="AR325" s="10"/>
      <c r="AS325" s="10"/>
      <c r="AT325" s="10">
        <v>8.6522746505274757</v>
      </c>
      <c r="AU325" s="10">
        <v>1</v>
      </c>
      <c r="AV325" s="16"/>
      <c r="AW325" s="21">
        <v>501.42520709699454</v>
      </c>
      <c r="AX325" s="1" t="s">
        <v>120</v>
      </c>
      <c r="AY325" s="25">
        <v>50.3811023622047</v>
      </c>
      <c r="AZ325" s="19">
        <v>0</v>
      </c>
      <c r="BA325" s="19">
        <v>100</v>
      </c>
      <c r="BB325" s="19">
        <v>0</v>
      </c>
      <c r="BC325" s="19">
        <v>0</v>
      </c>
      <c r="BD325" s="19">
        <v>100</v>
      </c>
      <c r="BE325" s="19">
        <v>0</v>
      </c>
      <c r="BF325" s="26">
        <v>19.534707591589964</v>
      </c>
      <c r="BG325" s="26">
        <v>62.576586021522019</v>
      </c>
      <c r="BH325" s="26">
        <v>17.888706386888021</v>
      </c>
      <c r="BI325" s="23"/>
      <c r="BJ325" s="27">
        <f t="shared" ca="1" si="30"/>
        <v>0.8859639529687936</v>
      </c>
      <c r="BK325" s="26">
        <f t="shared" ca="1" si="31"/>
        <v>30.558045127405741</v>
      </c>
      <c r="BL325" s="25">
        <f t="shared" si="32"/>
        <v>2.9106445955518376</v>
      </c>
      <c r="BM325" s="25">
        <f t="shared" ca="1" si="34"/>
        <v>2.6029879113306493</v>
      </c>
      <c r="BN325" s="24">
        <f t="shared" si="33"/>
        <v>2.5886166588920365</v>
      </c>
      <c r="BO325" s="23"/>
      <c r="BP325" s="2"/>
    </row>
    <row r="326" spans="1:68" x14ac:dyDescent="0.2">
      <c r="A326">
        <v>15.65</v>
      </c>
      <c r="B326">
        <v>2.1</v>
      </c>
      <c r="C326">
        <v>1.3530800000000001</v>
      </c>
      <c r="D326">
        <v>-0.12734000000000001</v>
      </c>
      <c r="E326">
        <v>0.11877</v>
      </c>
      <c r="F326">
        <v>1.69085</v>
      </c>
      <c r="G326">
        <v>1.7041500000000001</v>
      </c>
      <c r="I326" s="17">
        <f t="shared" si="28"/>
        <v>51.34514435695538</v>
      </c>
      <c r="J326" s="16">
        <f t="shared" si="29"/>
        <v>-50.545144356955383</v>
      </c>
      <c r="K326" s="10">
        <v>122</v>
      </c>
      <c r="L326" s="16">
        <v>5075.2952755905699</v>
      </c>
      <c r="M326" s="16">
        <v>1881.5944881889841</v>
      </c>
      <c r="N326" s="16">
        <v>22.249562554680665</v>
      </c>
      <c r="O326" s="16">
        <v>29.07099811676083</v>
      </c>
      <c r="P326" s="16">
        <v>29.492594126875485</v>
      </c>
      <c r="Q326" s="16">
        <v>1.0327229956793083</v>
      </c>
      <c r="R326" s="16">
        <v>3.5016349909288813</v>
      </c>
      <c r="S326" s="16">
        <v>29.277500702406524</v>
      </c>
      <c r="T326" s="22" t="s">
        <v>122</v>
      </c>
      <c r="U326" s="10">
        <v>5</v>
      </c>
      <c r="V326" s="22" t="s">
        <v>143</v>
      </c>
      <c r="W326" s="10">
        <v>4</v>
      </c>
      <c r="X326" s="22" t="s">
        <v>143</v>
      </c>
      <c r="Y326" s="10">
        <v>4</v>
      </c>
      <c r="Z326" s="22" t="s">
        <v>123</v>
      </c>
      <c r="AA326" s="15">
        <v>4</v>
      </c>
      <c r="AB326" s="11">
        <v>37.757236219704723</v>
      </c>
      <c r="AC326" s="10">
        <v>54.809325843722021</v>
      </c>
      <c r="AD326" s="21">
        <v>7.4334379365732595</v>
      </c>
      <c r="AE326" s="12">
        <v>2907.0998116760829</v>
      </c>
      <c r="AF326" s="10">
        <v>3101.2400377766126</v>
      </c>
      <c r="AG326" s="10">
        <v>1966.172941791699</v>
      </c>
      <c r="AH326" s="10">
        <v>144.57472761036053</v>
      </c>
      <c r="AI326" s="10">
        <v>2.8558087938649748</v>
      </c>
      <c r="AJ326" s="10"/>
      <c r="AK326" s="10"/>
      <c r="AL326" s="10"/>
      <c r="AM326" s="10"/>
      <c r="AN326" s="10">
        <v>14.535499058380415</v>
      </c>
      <c r="AO326" s="10">
        <v>7.6027389131084142</v>
      </c>
      <c r="AP326" s="10">
        <v>14.763210592541892</v>
      </c>
      <c r="AQ326" s="10">
        <v>114.66</v>
      </c>
      <c r="AR326" s="10"/>
      <c r="AS326" s="10"/>
      <c r="AT326" s="10">
        <v>7.9530394406881531</v>
      </c>
      <c r="AU326" s="10">
        <v>1</v>
      </c>
      <c r="AV326" s="16"/>
      <c r="AW326" s="21">
        <v>465.18600566649189</v>
      </c>
      <c r="AX326" s="1" t="s">
        <v>120</v>
      </c>
      <c r="AY326" s="25">
        <v>50.545144356955397</v>
      </c>
      <c r="AZ326" s="19">
        <v>0</v>
      </c>
      <c r="BA326" s="19">
        <v>100</v>
      </c>
      <c r="BB326" s="19">
        <v>0</v>
      </c>
      <c r="BC326" s="19">
        <v>0</v>
      </c>
      <c r="BD326" s="19">
        <v>100</v>
      </c>
      <c r="BE326" s="19">
        <v>0</v>
      </c>
      <c r="BF326" s="26">
        <v>37.757236219704723</v>
      </c>
      <c r="BG326" s="26">
        <v>54.809325843722021</v>
      </c>
      <c r="BH326" s="26">
        <v>7.4334379365732595</v>
      </c>
      <c r="BI326" s="23"/>
      <c r="BJ326" s="27">
        <f t="shared" ca="1" si="30"/>
        <v>0.92521910739152202</v>
      </c>
      <c r="BK326" s="26">
        <f t="shared" ca="1" si="31"/>
        <v>28.396711697875965</v>
      </c>
      <c r="BL326" s="25">
        <f t="shared" si="32"/>
        <v>3.8312930656259243</v>
      </c>
      <c r="BM326" s="25">
        <f t="shared" ca="1" si="34"/>
        <v>2.7054135147087806</v>
      </c>
      <c r="BN326" s="24">
        <f t="shared" si="33"/>
        <v>2.6862014584327114</v>
      </c>
      <c r="BO326" s="23"/>
      <c r="BP326" s="2"/>
    </row>
    <row r="327" spans="1:68" x14ac:dyDescent="0.2">
      <c r="A327">
        <v>15.7</v>
      </c>
      <c r="B327">
        <v>2.1</v>
      </c>
      <c r="C327">
        <v>1.3602399999999999</v>
      </c>
      <c r="D327">
        <v>-0.11094999999999999</v>
      </c>
      <c r="E327">
        <v>0.11185</v>
      </c>
      <c r="F327">
        <v>1.6920500000000001</v>
      </c>
      <c r="G327">
        <v>1.7050799999999999</v>
      </c>
      <c r="I327" s="17">
        <f t="shared" si="28"/>
        <v>51.509186351706035</v>
      </c>
      <c r="J327" s="16">
        <f t="shared" si="29"/>
        <v>-50.709186351706037</v>
      </c>
      <c r="K327" s="10">
        <v>122</v>
      </c>
      <c r="L327" s="16">
        <v>5095.3083989501501</v>
      </c>
      <c r="M327" s="16">
        <v>1891.371391076123</v>
      </c>
      <c r="N327" s="16">
        <v>22.320647419072614</v>
      </c>
      <c r="O327" s="16">
        <v>31.026177024482067</v>
      </c>
      <c r="P327" s="16">
        <v>31.417185444011761</v>
      </c>
      <c r="Q327" s="16">
        <v>1.1354063850216034</v>
      </c>
      <c r="R327" s="16">
        <v>3.6139659519946474</v>
      </c>
      <c r="S327" s="16">
        <v>27.153362467339925</v>
      </c>
      <c r="T327" s="22" t="s">
        <v>122</v>
      </c>
      <c r="U327" s="10">
        <v>5</v>
      </c>
      <c r="V327" s="22" t="s">
        <v>143</v>
      </c>
      <c r="W327" s="10">
        <v>4</v>
      </c>
      <c r="X327" s="22" t="s">
        <v>143</v>
      </c>
      <c r="Y327" s="10">
        <v>4</v>
      </c>
      <c r="Z327" s="22" t="s">
        <v>123</v>
      </c>
      <c r="AA327" s="15">
        <v>4</v>
      </c>
      <c r="AB327" s="11">
        <v>38.466292313326171</v>
      </c>
      <c r="AC327" s="10">
        <v>54.33390507937559</v>
      </c>
      <c r="AD327" s="21">
        <v>7.1998026072982366</v>
      </c>
      <c r="AE327" s="12">
        <v>3102.6177024482067</v>
      </c>
      <c r="AF327" s="10">
        <v>3326.4853031244343</v>
      </c>
      <c r="AG327" s="10">
        <v>2094.4790296007841</v>
      </c>
      <c r="AH327" s="10">
        <v>99.415852421498954</v>
      </c>
      <c r="AI327" s="10">
        <v>2.7670432242120944</v>
      </c>
      <c r="AJ327" s="10"/>
      <c r="AK327" s="10"/>
      <c r="AL327" s="10"/>
      <c r="AM327" s="10"/>
      <c r="AN327" s="10">
        <v>15.513088512241033</v>
      </c>
      <c r="AO327" s="10">
        <v>8.0541021569884172</v>
      </c>
      <c r="AP327" s="10">
        <v>15.70859272200588</v>
      </c>
      <c r="AQ327" s="10">
        <v>114.66</v>
      </c>
      <c r="AR327" s="10"/>
      <c r="AS327" s="10"/>
      <c r="AT327" s="10">
        <v>8.5139218258394642</v>
      </c>
      <c r="AU327" s="10">
        <v>1</v>
      </c>
      <c r="AV327" s="16"/>
      <c r="AW327" s="21">
        <v>498.97279546866514</v>
      </c>
      <c r="AX327" s="1" t="s">
        <v>120</v>
      </c>
      <c r="AY327" s="25">
        <v>50.709186351706002</v>
      </c>
      <c r="AZ327" s="19">
        <v>0</v>
      </c>
      <c r="BA327" s="19">
        <v>100</v>
      </c>
      <c r="BB327" s="19">
        <v>0</v>
      </c>
      <c r="BC327" s="19">
        <v>0</v>
      </c>
      <c r="BD327" s="19">
        <v>100</v>
      </c>
      <c r="BE327" s="19">
        <v>0</v>
      </c>
      <c r="BF327" s="26">
        <v>38.466292313326171</v>
      </c>
      <c r="BG327" s="26">
        <v>54.33390507937559</v>
      </c>
      <c r="BH327" s="26">
        <v>7.1998026072982366</v>
      </c>
      <c r="BI327" s="23"/>
      <c r="BJ327" s="27">
        <f t="shared" ca="1" si="30"/>
        <v>0.92058028103291178</v>
      </c>
      <c r="BK327" s="26">
        <f t="shared" ca="1" si="31"/>
        <v>30.252198885567797</v>
      </c>
      <c r="BL327" s="25">
        <f t="shared" si="32"/>
        <v>3.9328881906818958</v>
      </c>
      <c r="BM327" s="25">
        <f t="shared" ca="1" si="34"/>
        <v>2.692631819448227</v>
      </c>
      <c r="BN327" s="24">
        <f t="shared" si="33"/>
        <v>2.6746560768724037</v>
      </c>
      <c r="BO327" s="23"/>
      <c r="BP327" s="2"/>
    </row>
    <row r="328" spans="1:68" x14ac:dyDescent="0.2">
      <c r="A328">
        <v>15.75</v>
      </c>
      <c r="B328">
        <v>2.1</v>
      </c>
      <c r="C328">
        <v>1.3699399999999999</v>
      </c>
      <c r="D328">
        <v>-0.10902000000000001</v>
      </c>
      <c r="E328">
        <v>0.10347000000000001</v>
      </c>
      <c r="F328">
        <v>1.6895</v>
      </c>
      <c r="G328">
        <v>1.69713</v>
      </c>
      <c r="I328" s="17">
        <f t="shared" si="28"/>
        <v>51.673228346456689</v>
      </c>
      <c r="J328" s="16">
        <f t="shared" si="29"/>
        <v>-50.873228346456692</v>
      </c>
      <c r="K328" s="10">
        <v>122</v>
      </c>
      <c r="L328" s="16">
        <v>5115.3215223097304</v>
      </c>
      <c r="M328" s="16">
        <v>1901.1482939632619</v>
      </c>
      <c r="N328" s="16">
        <v>22.391732283464567</v>
      </c>
      <c r="O328" s="16">
        <v>33.674952919020683</v>
      </c>
      <c r="P328" s="16">
        <v>34.02892029677264</v>
      </c>
      <c r="Q328" s="16">
        <v>1.1474978396543445</v>
      </c>
      <c r="R328" s="16">
        <v>3.3721253264775939</v>
      </c>
      <c r="S328" s="16">
        <v>24.581067899441344</v>
      </c>
      <c r="T328" s="22" t="s">
        <v>122</v>
      </c>
      <c r="U328" s="10">
        <v>5</v>
      </c>
      <c r="V328" s="22" t="s">
        <v>143</v>
      </c>
      <c r="W328" s="10">
        <v>4</v>
      </c>
      <c r="X328" s="22" t="s">
        <v>143</v>
      </c>
      <c r="Y328" s="10">
        <v>4</v>
      </c>
      <c r="Z328" s="22" t="s">
        <v>123</v>
      </c>
      <c r="AA328" s="15">
        <v>4</v>
      </c>
      <c r="AB328" s="11">
        <v>30.61229224285681</v>
      </c>
      <c r="AC328" s="10">
        <v>59.026793608481356</v>
      </c>
      <c r="AD328" s="21">
        <v>10.360914148661832</v>
      </c>
      <c r="AE328" s="12">
        <v>3367.4952919020679</v>
      </c>
      <c r="AF328" s="10">
        <v>3632.5709844280918</v>
      </c>
      <c r="AG328" s="10">
        <v>2268.5946864515095</v>
      </c>
      <c r="AH328" s="10">
        <v>45.037761242950836</v>
      </c>
      <c r="AI328" s="10">
        <v>2.9654888332533167</v>
      </c>
      <c r="AJ328" s="10"/>
      <c r="AK328" s="10"/>
      <c r="AL328" s="10"/>
      <c r="AM328" s="10"/>
      <c r="AN328" s="10">
        <v>16.837476459510341</v>
      </c>
      <c r="AO328" s="10">
        <v>8.534038199151837</v>
      </c>
      <c r="AP328" s="10">
        <v>17.01446014838632</v>
      </c>
      <c r="AQ328" s="10">
        <v>114.66</v>
      </c>
      <c r="AR328" s="10"/>
      <c r="AS328" s="10"/>
      <c r="AT328" s="10">
        <v>9.2876466820009682</v>
      </c>
      <c r="AU328" s="10">
        <v>1</v>
      </c>
      <c r="AV328" s="16"/>
      <c r="AW328" s="21">
        <v>544.88564766421382</v>
      </c>
      <c r="AX328" s="1" t="s">
        <v>120</v>
      </c>
      <c r="AY328" s="25">
        <v>50.873228346456699</v>
      </c>
      <c r="AZ328" s="19">
        <v>0</v>
      </c>
      <c r="BA328" s="19">
        <v>100</v>
      </c>
      <c r="BB328" s="19">
        <v>0</v>
      </c>
      <c r="BC328" s="19">
        <v>0</v>
      </c>
      <c r="BD328" s="19">
        <v>100</v>
      </c>
      <c r="BE328" s="19">
        <v>0</v>
      </c>
      <c r="BF328" s="26">
        <v>30.61229224285681</v>
      </c>
      <c r="BG328" s="26">
        <v>59.026793608481356</v>
      </c>
      <c r="BH328" s="26">
        <v>10.360914148661832</v>
      </c>
      <c r="BI328" s="23"/>
      <c r="BJ328" s="27">
        <f t="shared" ca="1" si="30"/>
        <v>0.90264125075868251</v>
      </c>
      <c r="BK328" s="26">
        <f t="shared" ca="1" si="31"/>
        <v>32.758282432815648</v>
      </c>
      <c r="BL328" s="25">
        <f t="shared" si="32"/>
        <v>3.6461770408510579</v>
      </c>
      <c r="BM328" s="25">
        <f t="shared" ca="1" si="34"/>
        <v>2.6449414524931356</v>
      </c>
      <c r="BN328" s="24">
        <f t="shared" si="33"/>
        <v>2.6287513179499835</v>
      </c>
      <c r="BO328" s="23"/>
      <c r="BP328" s="2"/>
    </row>
    <row r="329" spans="1:68" x14ac:dyDescent="0.2">
      <c r="A329">
        <v>15.8</v>
      </c>
      <c r="B329">
        <v>2.1</v>
      </c>
      <c r="C329">
        <v>1.3629</v>
      </c>
      <c r="D329">
        <v>-0.10245</v>
      </c>
      <c r="E329">
        <v>8.7340000000000001E-2</v>
      </c>
      <c r="F329">
        <v>1.6856800000000001</v>
      </c>
      <c r="G329">
        <v>1.6937500000000001</v>
      </c>
      <c r="I329" s="17">
        <f t="shared" si="28"/>
        <v>51.837270341207351</v>
      </c>
      <c r="J329" s="16">
        <f t="shared" si="29"/>
        <v>-51.037270341207353</v>
      </c>
      <c r="K329" s="10">
        <v>122</v>
      </c>
      <c r="L329" s="16">
        <v>5135.3346456693107</v>
      </c>
      <c r="M329" s="16">
        <v>1910.9251968504013</v>
      </c>
      <c r="N329" s="16">
        <v>22.462817147856516</v>
      </c>
      <c r="O329" s="16">
        <v>31.75254237288134</v>
      </c>
      <c r="P329" s="16">
        <v>32.035212375469222</v>
      </c>
      <c r="Q329" s="16">
        <v>1.188658905424868</v>
      </c>
      <c r="R329" s="16">
        <v>3.7104761207547874</v>
      </c>
      <c r="S329" s="16">
        <v>19.629861290825097</v>
      </c>
      <c r="T329" s="22" t="s">
        <v>122</v>
      </c>
      <c r="U329" s="10">
        <v>5</v>
      </c>
      <c r="V329" s="22" t="s">
        <v>143</v>
      </c>
      <c r="W329" s="10">
        <v>4</v>
      </c>
      <c r="X329" s="22" t="s">
        <v>143</v>
      </c>
      <c r="Y329" s="10">
        <v>4</v>
      </c>
      <c r="Z329" s="22" t="s">
        <v>123</v>
      </c>
      <c r="AA329" s="15">
        <v>4</v>
      </c>
      <c r="AB329" s="11">
        <v>39.82088889254625</v>
      </c>
      <c r="AC329" s="10">
        <v>53.401246436572897</v>
      </c>
      <c r="AD329" s="21">
        <v>6.7778646708808541</v>
      </c>
      <c r="AE329" s="12">
        <v>3175.2542372881339</v>
      </c>
      <c r="AF329" s="10">
        <v>3396.8398687830086</v>
      </c>
      <c r="AG329" s="10">
        <v>2135.6808250312815</v>
      </c>
      <c r="AH329" s="10">
        <v>0</v>
      </c>
      <c r="AI329" s="10">
        <v>2.6950719192246932</v>
      </c>
      <c r="AJ329" s="10"/>
      <c r="AK329" s="10"/>
      <c r="AL329" s="10"/>
      <c r="AM329" s="10"/>
      <c r="AN329" s="10">
        <v>15.87627118644067</v>
      </c>
      <c r="AO329" s="10">
        <v>8.2297850414004809</v>
      </c>
      <c r="AP329" s="10">
        <v>16.017606187734611</v>
      </c>
      <c r="AQ329" s="10">
        <v>114.66</v>
      </c>
      <c r="AR329" s="10"/>
      <c r="AS329" s="10"/>
      <c r="AT329" s="10">
        <v>8.6091047362557394</v>
      </c>
      <c r="AU329" s="10">
        <v>1</v>
      </c>
      <c r="AV329" s="16"/>
      <c r="AW329" s="21">
        <v>509.52598031745129</v>
      </c>
      <c r="AX329" s="1" t="s">
        <v>120</v>
      </c>
      <c r="AY329" s="25">
        <v>51.037270341207403</v>
      </c>
      <c r="AZ329" s="19">
        <v>0</v>
      </c>
      <c r="BA329" s="19">
        <v>100</v>
      </c>
      <c r="BB329" s="19">
        <v>0</v>
      </c>
      <c r="BC329" s="19">
        <v>0</v>
      </c>
      <c r="BD329" s="19">
        <v>100</v>
      </c>
      <c r="BE329" s="19">
        <v>0</v>
      </c>
      <c r="BF329" s="26">
        <v>39.82088889254625</v>
      </c>
      <c r="BG329" s="26">
        <v>53.401246436572897</v>
      </c>
      <c r="BH329" s="26">
        <v>6.7778646708808541</v>
      </c>
      <c r="BI329" s="23"/>
      <c r="BJ329" s="27">
        <f t="shared" ca="1" si="30"/>
        <v>0.92250321228454879</v>
      </c>
      <c r="BK329" s="26">
        <f t="shared" ca="1" si="31"/>
        <v>30.593965054613811</v>
      </c>
      <c r="BL329" s="25">
        <f t="shared" si="32"/>
        <v>4.0337900673493499</v>
      </c>
      <c r="BM329" s="25">
        <f t="shared" ca="1" si="34"/>
        <v>2.6964662871130982</v>
      </c>
      <c r="BN329" s="24">
        <f t="shared" si="33"/>
        <v>2.6759816908119922</v>
      </c>
      <c r="BO329" s="23"/>
      <c r="BP329" s="2"/>
    </row>
    <row r="330" spans="1:68" x14ac:dyDescent="0.2">
      <c r="A330">
        <v>15.85</v>
      </c>
      <c r="B330">
        <v>2.1</v>
      </c>
      <c r="C330">
        <v>1.37324</v>
      </c>
      <c r="D330">
        <v>-0.11218</v>
      </c>
      <c r="E330">
        <v>8.0589999999999995E-2</v>
      </c>
      <c r="F330">
        <v>1.68668</v>
      </c>
      <c r="G330">
        <v>1.6954499999999999</v>
      </c>
      <c r="I330" s="17">
        <f t="shared" si="28"/>
        <v>52.001312335958005</v>
      </c>
      <c r="J330" s="16">
        <f t="shared" si="29"/>
        <v>-51.201312335958008</v>
      </c>
      <c r="K330" s="10">
        <v>122</v>
      </c>
      <c r="L330" s="16">
        <v>5155.347769028891</v>
      </c>
      <c r="M330" s="16">
        <v>1920.7020997375403</v>
      </c>
      <c r="N330" s="16">
        <v>22.533902012248468</v>
      </c>
      <c r="O330" s="16">
        <v>34.576082862523528</v>
      </c>
      <c r="P330" s="16">
        <v>34.828916703774922</v>
      </c>
      <c r="Q330" s="16">
        <v>1.1277004320691308</v>
      </c>
      <c r="R330" s="16">
        <v>3.2378280428885846</v>
      </c>
      <c r="S330" s="16">
        <v>17.557905642458095</v>
      </c>
      <c r="T330" s="22" t="s">
        <v>122</v>
      </c>
      <c r="U330" s="10">
        <v>5</v>
      </c>
      <c r="V330" s="22" t="s">
        <v>143</v>
      </c>
      <c r="W330" s="10">
        <v>4</v>
      </c>
      <c r="X330" s="22" t="s">
        <v>143</v>
      </c>
      <c r="Y330" s="10">
        <v>4</v>
      </c>
      <c r="Z330" s="22" t="s">
        <v>123</v>
      </c>
      <c r="AA330" s="15">
        <v>4</v>
      </c>
      <c r="AB330" s="11">
        <v>26.943537289832101</v>
      </c>
      <c r="AC330" s="10">
        <v>60.694567813800482</v>
      </c>
      <c r="AD330" s="21">
        <v>12.361894896367419</v>
      </c>
      <c r="AE330" s="12">
        <v>3457.6082862523531</v>
      </c>
      <c r="AF330" s="10">
        <v>3724.3337236801744</v>
      </c>
      <c r="AG330" s="10">
        <v>2321.9277802516617</v>
      </c>
      <c r="AH330" s="10">
        <v>0</v>
      </c>
      <c r="AI330" s="10">
        <v>3.0884901444854478</v>
      </c>
      <c r="AJ330" s="10"/>
      <c r="AK330" s="10"/>
      <c r="AL330" s="10"/>
      <c r="AM330" s="10"/>
      <c r="AN330" s="10">
        <v>17.288041431261764</v>
      </c>
      <c r="AO330" s="10">
        <v>8.6681077162668281</v>
      </c>
      <c r="AP330" s="10">
        <v>17.414458351887461</v>
      </c>
      <c r="AQ330" s="10">
        <v>114.66</v>
      </c>
      <c r="AR330" s="10"/>
      <c r="AS330" s="10"/>
      <c r="AT330" s="10">
        <v>9.431712224162057</v>
      </c>
      <c r="AU330" s="10">
        <v>1</v>
      </c>
      <c r="AV330" s="16"/>
      <c r="AW330" s="21">
        <v>558.65005855202617</v>
      </c>
      <c r="AX330" s="1" t="s">
        <v>120</v>
      </c>
      <c r="AY330" s="25">
        <v>51.201312335958001</v>
      </c>
      <c r="AZ330" s="19">
        <v>0</v>
      </c>
      <c r="BA330" s="19">
        <v>100</v>
      </c>
      <c r="BB330" s="19">
        <v>0</v>
      </c>
      <c r="BC330" s="19">
        <v>0</v>
      </c>
      <c r="BD330" s="19">
        <v>100</v>
      </c>
      <c r="BE330" s="19">
        <v>0</v>
      </c>
      <c r="BF330" s="26">
        <v>26.943537289832101</v>
      </c>
      <c r="BG330" s="26">
        <v>60.694567813800482</v>
      </c>
      <c r="BH330" s="26">
        <v>12.361894896367419</v>
      </c>
      <c r="BI330" s="23"/>
      <c r="BJ330" s="27">
        <f t="shared" ca="1" si="30"/>
        <v>0.89664844834761137</v>
      </c>
      <c r="BK330" s="26">
        <f t="shared" ca="1" si="31"/>
        <v>33.241847590012505</v>
      </c>
      <c r="BL330" s="25">
        <f t="shared" si="32"/>
        <v>3.4966107767966914</v>
      </c>
      <c r="BM330" s="25">
        <f t="shared" ca="1" si="34"/>
        <v>2.627999716318878</v>
      </c>
      <c r="BN330" s="24">
        <f t="shared" si="33"/>
        <v>2.609485864625952</v>
      </c>
      <c r="BO330" s="23"/>
      <c r="BP330" s="2"/>
    </row>
    <row r="331" spans="1:68" x14ac:dyDescent="0.2">
      <c r="A331">
        <v>15.9</v>
      </c>
      <c r="B331">
        <v>2.2000000000000002</v>
      </c>
      <c r="C331">
        <v>1.35616</v>
      </c>
      <c r="D331">
        <v>-0.11003</v>
      </c>
      <c r="E331">
        <v>7.077E-2</v>
      </c>
      <c r="F331">
        <v>1.6858500000000001</v>
      </c>
      <c r="G331">
        <v>1.69208</v>
      </c>
      <c r="I331" s="17">
        <f t="shared" si="28"/>
        <v>52.165354330708659</v>
      </c>
      <c r="J331" s="16">
        <f t="shared" si="29"/>
        <v>-51.365354330708662</v>
      </c>
      <c r="K331" s="10">
        <v>122</v>
      </c>
      <c r="L331" s="16">
        <v>5175.3608923884713</v>
      </c>
      <c r="M331" s="16">
        <v>1930.4790026246792</v>
      </c>
      <c r="N331" s="16">
        <v>22.604986876640417</v>
      </c>
      <c r="O331" s="16">
        <v>29.912052730696789</v>
      </c>
      <c r="P331" s="16">
        <v>30.121480482418661</v>
      </c>
      <c r="Q331" s="16">
        <v>1.1411701872299564</v>
      </c>
      <c r="R331" s="16">
        <v>3.7885594232197048</v>
      </c>
      <c r="S331" s="16">
        <v>14.543593869574559</v>
      </c>
      <c r="T331" s="22" t="s">
        <v>122</v>
      </c>
      <c r="U331" s="10">
        <v>5</v>
      </c>
      <c r="V331" s="22" t="s">
        <v>143</v>
      </c>
      <c r="W331" s="10">
        <v>4</v>
      </c>
      <c r="X331" s="22" t="s">
        <v>143</v>
      </c>
      <c r="Y331" s="10">
        <v>4</v>
      </c>
      <c r="Z331" s="22" t="s">
        <v>123</v>
      </c>
      <c r="AA331" s="15">
        <v>4</v>
      </c>
      <c r="AB331" s="11">
        <v>43.247064298611875</v>
      </c>
      <c r="AC331" s="10">
        <v>50.911247769310158</v>
      </c>
      <c r="AD331" s="21">
        <v>5.8416879320779653</v>
      </c>
      <c r="AE331" s="12">
        <v>2991.2052730696787</v>
      </c>
      <c r="AF331" s="10">
        <v>3169.340455087698</v>
      </c>
      <c r="AG331" s="10">
        <v>2008.0986988279108</v>
      </c>
      <c r="AH331" s="10">
        <v>0</v>
      </c>
      <c r="AI331" s="10">
        <v>2.6395257096169567</v>
      </c>
      <c r="AJ331" s="10"/>
      <c r="AK331" s="10"/>
      <c r="AL331" s="10"/>
      <c r="AM331" s="10"/>
      <c r="AN331" s="10">
        <v>14.956026365348395</v>
      </c>
      <c r="AO331" s="10">
        <v>7.8562942080060774</v>
      </c>
      <c r="AP331" s="10">
        <v>15.060740241209331</v>
      </c>
      <c r="AQ331" s="10">
        <v>114.66</v>
      </c>
      <c r="AR331" s="10"/>
      <c r="AS331" s="10"/>
      <c r="AT331" s="10">
        <v>7.9191608222825201</v>
      </c>
      <c r="AU331" s="10">
        <v>1</v>
      </c>
      <c r="AV331" s="16"/>
      <c r="AW331" s="21">
        <v>475.40106826315468</v>
      </c>
      <c r="AX331" s="1" t="s">
        <v>120</v>
      </c>
      <c r="AY331" s="25">
        <v>51.365354330708698</v>
      </c>
      <c r="AZ331" s="19">
        <v>0</v>
      </c>
      <c r="BA331" s="19">
        <v>100</v>
      </c>
      <c r="BB331" s="19">
        <v>0</v>
      </c>
      <c r="BC331" s="19">
        <v>0</v>
      </c>
      <c r="BD331" s="19">
        <v>100</v>
      </c>
      <c r="BE331" s="19">
        <v>0</v>
      </c>
      <c r="BF331" s="26">
        <v>43.247064298611875</v>
      </c>
      <c r="BG331" s="26">
        <v>50.911247769310158</v>
      </c>
      <c r="BH331" s="26">
        <v>5.8416879320779653</v>
      </c>
      <c r="BI331" s="23"/>
      <c r="BJ331" s="27">
        <f t="shared" ca="1" si="30"/>
        <v>0.93527784349265264</v>
      </c>
      <c r="BK331" s="26">
        <f t="shared" ca="1" si="31"/>
        <v>28.352983616350119</v>
      </c>
      <c r="BL331" s="25">
        <f t="shared" si="32"/>
        <v>4.1446156568602701</v>
      </c>
      <c r="BM331" s="25">
        <f t="shared" ca="1" si="34"/>
        <v>2.7287829068946805</v>
      </c>
      <c r="BN331" s="24">
        <f t="shared" si="33"/>
        <v>2.7019432334959257</v>
      </c>
      <c r="BO331" s="23"/>
      <c r="BP331" s="2"/>
    </row>
    <row r="332" spans="1:68" x14ac:dyDescent="0.2">
      <c r="A332">
        <v>15.95</v>
      </c>
      <c r="B332">
        <v>2.1</v>
      </c>
      <c r="C332">
        <v>1.35395</v>
      </c>
      <c r="D332">
        <v>-9.3229999999999993E-2</v>
      </c>
      <c r="E332">
        <v>6.9129999999999997E-2</v>
      </c>
      <c r="F332">
        <v>1.6870000000000001</v>
      </c>
      <c r="G332">
        <v>1.6913800000000001</v>
      </c>
      <c r="I332" s="17">
        <f t="shared" si="28"/>
        <v>52.329396325459314</v>
      </c>
      <c r="J332" s="16">
        <f t="shared" si="29"/>
        <v>-51.529396325459317</v>
      </c>
      <c r="K332" s="10">
        <v>122</v>
      </c>
      <c r="L332" s="16">
        <v>5195.3740157480515</v>
      </c>
      <c r="M332" s="16">
        <v>1940.2559055118181</v>
      </c>
      <c r="N332" s="16">
        <v>22.67607174103237</v>
      </c>
      <c r="O332" s="16">
        <v>29.308568738229734</v>
      </c>
      <c r="P332" s="16">
        <v>29.510747407789854</v>
      </c>
      <c r="Q332" s="16">
        <v>1.2464222275564092</v>
      </c>
      <c r="R332" s="16">
        <v>4.2236213482935892</v>
      </c>
      <c r="S332" s="16">
        <v>14.040185386119465</v>
      </c>
      <c r="T332" s="22" t="s">
        <v>122</v>
      </c>
      <c r="U332" s="10">
        <v>4</v>
      </c>
      <c r="V332" s="22" t="s">
        <v>143</v>
      </c>
      <c r="W332" s="10">
        <v>4</v>
      </c>
      <c r="X332" s="22" t="s">
        <v>143</v>
      </c>
      <c r="Y332" s="10">
        <v>4</v>
      </c>
      <c r="Z332" s="22" t="s">
        <v>123</v>
      </c>
      <c r="AA332" s="15">
        <v>4</v>
      </c>
      <c r="AB332" s="11">
        <v>55.048814576028832</v>
      </c>
      <c r="AC332" s="10">
        <v>41.222642742953191</v>
      </c>
      <c r="AD332" s="21">
        <v>3.7285426810179754</v>
      </c>
      <c r="AE332" s="12">
        <v>2930.8568738229733</v>
      </c>
      <c r="AF332" s="10">
        <v>3096.3122625808046</v>
      </c>
      <c r="AG332" s="10">
        <v>1967.3831605193236</v>
      </c>
      <c r="AH332" s="10">
        <v>0</v>
      </c>
      <c r="AI332" s="10">
        <v>2.3676364842791036</v>
      </c>
      <c r="AJ332" s="10"/>
      <c r="AK332" s="10"/>
      <c r="AL332" s="10"/>
      <c r="AM332" s="10"/>
      <c r="AN332" s="10">
        <v>19.53904582548649</v>
      </c>
      <c r="AO332" s="10">
        <v>7.8526472309268902</v>
      </c>
      <c r="AP332" s="10">
        <v>14.771682123635266</v>
      </c>
      <c r="AQ332" s="10">
        <v>114.66</v>
      </c>
      <c r="AR332" s="10"/>
      <c r="AS332" s="10"/>
      <c r="AT332" s="10">
        <v>7.6865762034666627</v>
      </c>
      <c r="AU332" s="10">
        <v>1</v>
      </c>
      <c r="AV332" s="16"/>
      <c r="AW332" s="21">
        <v>464.44683938712069</v>
      </c>
      <c r="AX332" s="1" t="s">
        <v>120</v>
      </c>
      <c r="AY332" s="25">
        <v>51.529396325459302</v>
      </c>
      <c r="AZ332" s="19">
        <v>100</v>
      </c>
      <c r="BA332" s="19">
        <v>0</v>
      </c>
      <c r="BB332" s="19">
        <v>0</v>
      </c>
      <c r="BC332" s="19">
        <v>0</v>
      </c>
      <c r="BD332" s="19">
        <v>100</v>
      </c>
      <c r="BE332" s="19">
        <v>0</v>
      </c>
      <c r="BF332" s="26">
        <v>55.048814576028832</v>
      </c>
      <c r="BG332" s="26">
        <v>41.222642742953191</v>
      </c>
      <c r="BH332" s="26">
        <v>3.7285426810179754</v>
      </c>
      <c r="BI332" s="23"/>
      <c r="BJ332" s="27">
        <f t="shared" ca="1" si="30"/>
        <v>0.95112893203685589</v>
      </c>
      <c r="BK332" s="26">
        <f t="shared" ca="1" si="31"/>
        <v>27.621907283348552</v>
      </c>
      <c r="BL332" s="25">
        <f t="shared" si="32"/>
        <v>4.6312913100002087</v>
      </c>
      <c r="BM332" s="25">
        <f t="shared" ca="1" si="34"/>
        <v>2.7697805158409867</v>
      </c>
      <c r="BN332" s="24">
        <f t="shared" si="33"/>
        <v>2.7401636897182056</v>
      </c>
      <c r="BO332" s="23"/>
      <c r="BP332" s="2"/>
    </row>
    <row r="333" spans="1:68" x14ac:dyDescent="0.2">
      <c r="A333">
        <v>16</v>
      </c>
      <c r="B333">
        <v>2.1</v>
      </c>
      <c r="C333">
        <v>1.3512500000000001</v>
      </c>
      <c r="D333">
        <v>-9.3289999999999998E-2</v>
      </c>
      <c r="E333">
        <v>6.4430000000000001E-2</v>
      </c>
      <c r="F333">
        <v>1.68693</v>
      </c>
      <c r="G333">
        <v>1.6931499999999999</v>
      </c>
      <c r="I333" s="17">
        <f t="shared" ref="I333:I396" si="35">IF(A333="(m)",0,A333/0.3048)</f>
        <v>52.493438320209968</v>
      </c>
      <c r="J333" s="16">
        <f t="shared" ref="J333:J396" si="36">$J$7-I333</f>
        <v>-51.693438320209971</v>
      </c>
      <c r="K333" s="10">
        <v>122</v>
      </c>
      <c r="L333" s="16">
        <v>5215.3871391076318</v>
      </c>
      <c r="M333" s="16">
        <v>1950.0328083989571</v>
      </c>
      <c r="N333" s="16">
        <v>22.747156605424319</v>
      </c>
      <c r="O333" s="16">
        <v>28.571280602636531</v>
      </c>
      <c r="P333" s="16">
        <v>28.752684463562357</v>
      </c>
      <c r="Q333" s="16">
        <v>1.2460463274123859</v>
      </c>
      <c r="R333" s="16">
        <v>4.3336695361140025</v>
      </c>
      <c r="S333" s="16">
        <v>12.597490342071335</v>
      </c>
      <c r="T333" s="22" t="s">
        <v>122</v>
      </c>
      <c r="U333" s="10">
        <v>4</v>
      </c>
      <c r="V333" s="22" t="s">
        <v>143</v>
      </c>
      <c r="W333" s="10">
        <v>4</v>
      </c>
      <c r="X333" s="22" t="s">
        <v>143</v>
      </c>
      <c r="Y333" s="10">
        <v>4</v>
      </c>
      <c r="Z333" s="22" t="s">
        <v>123</v>
      </c>
      <c r="AA333" s="15">
        <v>4</v>
      </c>
      <c r="AB333" s="11">
        <v>58.6624970321433</v>
      </c>
      <c r="AC333" s="10">
        <v>38.006938290766641</v>
      </c>
      <c r="AD333" s="21">
        <v>3.3305646770900563</v>
      </c>
      <c r="AE333" s="12">
        <v>2857.1280602636534</v>
      </c>
      <c r="AF333" s="10">
        <v>3005.9511442387702</v>
      </c>
      <c r="AG333" s="10">
        <v>1916.8456309041571</v>
      </c>
      <c r="AH333" s="10">
        <v>0</v>
      </c>
      <c r="AI333" s="10">
        <v>2.3075132786813715</v>
      </c>
      <c r="AJ333" s="10"/>
      <c r="AK333" s="10"/>
      <c r="AL333" s="10"/>
      <c r="AM333" s="10"/>
      <c r="AN333" s="10">
        <v>19.047520401757687</v>
      </c>
      <c r="AO333" s="10">
        <v>7.7218418508178299</v>
      </c>
      <c r="AP333" s="10">
        <v>14.417919416329099</v>
      </c>
      <c r="AQ333" s="10">
        <v>114.66</v>
      </c>
      <c r="AR333" s="10"/>
      <c r="AS333" s="10"/>
      <c r="AT333" s="10">
        <v>7.4117845267929257</v>
      </c>
      <c r="AU333" s="10">
        <v>1</v>
      </c>
      <c r="AV333" s="16"/>
      <c r="AW333" s="21">
        <v>450.89267163581553</v>
      </c>
      <c r="AX333" s="1" t="s">
        <v>120</v>
      </c>
      <c r="AY333" s="25">
        <v>51.693438320209999</v>
      </c>
      <c r="AZ333" s="19">
        <v>100</v>
      </c>
      <c r="BA333" s="19">
        <v>0</v>
      </c>
      <c r="BB333" s="19">
        <v>0</v>
      </c>
      <c r="BC333" s="19">
        <v>0</v>
      </c>
      <c r="BD333" s="19">
        <v>100</v>
      </c>
      <c r="BE333" s="19">
        <v>0</v>
      </c>
      <c r="BF333" s="26">
        <v>58.6624970321433</v>
      </c>
      <c r="BG333" s="26">
        <v>38.006938290766641</v>
      </c>
      <c r="BH333" s="26">
        <v>3.3305646770900563</v>
      </c>
      <c r="BI333" s="23"/>
      <c r="BJ333" s="27">
        <f t="shared" ca="1" si="30"/>
        <v>0.95860057551386468</v>
      </c>
      <c r="BK333" s="26">
        <f t="shared" ca="1" si="31"/>
        <v>26.72231160923803</v>
      </c>
      <c r="BL333" s="25">
        <f t="shared" si="32"/>
        <v>4.7659084390728674</v>
      </c>
      <c r="BM333" s="25">
        <f t="shared" ca="1" si="34"/>
        <v>2.7887848306476748</v>
      </c>
      <c r="BN333" s="24">
        <f t="shared" si="33"/>
        <v>2.7560415214600162</v>
      </c>
      <c r="BO333" s="23"/>
      <c r="BP333" s="2"/>
    </row>
    <row r="334" spans="1:68" x14ac:dyDescent="0.2">
      <c r="A334">
        <v>16.05</v>
      </c>
      <c r="B334">
        <v>2.1</v>
      </c>
      <c r="C334">
        <v>1.3504400000000001</v>
      </c>
      <c r="D334">
        <v>-8.0299999999999996E-2</v>
      </c>
      <c r="E334">
        <v>6.0150000000000002E-2</v>
      </c>
      <c r="F334">
        <v>1.6814800000000001</v>
      </c>
      <c r="G334">
        <v>1.6919500000000001</v>
      </c>
      <c r="I334" s="17">
        <f t="shared" si="35"/>
        <v>52.65748031496063</v>
      </c>
      <c r="J334" s="16">
        <f t="shared" si="36"/>
        <v>-51.857480314960632</v>
      </c>
      <c r="K334" s="10">
        <v>122</v>
      </c>
      <c r="L334" s="16">
        <v>5235.4002624672121</v>
      </c>
      <c r="M334" s="16">
        <v>1959.8097112860964</v>
      </c>
      <c r="N334" s="16">
        <v>22.818241469816272</v>
      </c>
      <c r="O334" s="16">
        <v>28.350094161958577</v>
      </c>
      <c r="P334" s="16">
        <v>28.512579686511046</v>
      </c>
      <c r="Q334" s="16">
        <v>1.3274287085933747</v>
      </c>
      <c r="R334" s="16">
        <v>4.6555896491588413</v>
      </c>
      <c r="S334" s="16">
        <v>11.283716982810486</v>
      </c>
      <c r="T334" s="22" t="s">
        <v>122</v>
      </c>
      <c r="U334" s="10">
        <v>4</v>
      </c>
      <c r="V334" s="22" t="s">
        <v>143</v>
      </c>
      <c r="W334" s="10">
        <v>4</v>
      </c>
      <c r="X334" s="22" t="s">
        <v>143</v>
      </c>
      <c r="Y334" s="10">
        <v>4</v>
      </c>
      <c r="Z334" s="22" t="s">
        <v>33</v>
      </c>
      <c r="AA334" s="15">
        <v>3</v>
      </c>
      <c r="AB334" s="11">
        <v>67.482258032953936</v>
      </c>
      <c r="AC334" s="10">
        <v>29.874099411225501</v>
      </c>
      <c r="AD334" s="21">
        <v>2.643642555820561</v>
      </c>
      <c r="AE334" s="12">
        <v>2835.0094161958577</v>
      </c>
      <c r="AF334" s="10">
        <v>2976.5262808586408</v>
      </c>
      <c r="AG334" s="10">
        <v>1900.8386457674032</v>
      </c>
      <c r="AH334" s="10">
        <v>0</v>
      </c>
      <c r="AI334" s="10">
        <v>2.1479556304552681</v>
      </c>
      <c r="AJ334" s="10"/>
      <c r="AK334" s="10"/>
      <c r="AL334" s="10"/>
      <c r="AM334" s="10"/>
      <c r="AN334" s="10">
        <v>18.90006277463905</v>
      </c>
      <c r="AO334" s="10">
        <v>7.7575747412714824</v>
      </c>
      <c r="AP334" s="10">
        <v>14.305870520371823</v>
      </c>
      <c r="AQ334" s="10">
        <v>114.66</v>
      </c>
      <c r="AR334" s="10"/>
      <c r="AS334" s="10"/>
      <c r="AT334" s="10">
        <v>7.2970007053262904</v>
      </c>
      <c r="AU334" s="10">
        <v>1</v>
      </c>
      <c r="AV334" s="16"/>
      <c r="AW334" s="21">
        <v>446.47894212879612</v>
      </c>
      <c r="AX334" s="1" t="s">
        <v>120</v>
      </c>
      <c r="AY334" s="25">
        <v>51.857480314960597</v>
      </c>
      <c r="AZ334" s="19">
        <v>100</v>
      </c>
      <c r="BA334" s="19">
        <v>0</v>
      </c>
      <c r="BB334" s="19">
        <v>0</v>
      </c>
      <c r="BC334" s="19">
        <v>100</v>
      </c>
      <c r="BD334" s="19">
        <v>0</v>
      </c>
      <c r="BE334" s="19">
        <v>0</v>
      </c>
      <c r="BF334" s="26">
        <v>67.482258032953936</v>
      </c>
      <c r="BG334" s="26">
        <v>29.874099411225501</v>
      </c>
      <c r="BH334" s="26">
        <v>2.643642555820561</v>
      </c>
      <c r="BI334" s="23"/>
      <c r="BJ334" s="27">
        <f t="shared" ref="BJ334:BJ397" ca="1" si="37">IF((0.381*BM334)+(0.05*(M334/2116.217)-0.15)&lt;1,(0.381*BM334)+(0.05*(M334/2116.217)-0.15),1)</f>
        <v>0.96871448610122857</v>
      </c>
      <c r="BK334" s="26">
        <f t="shared" ref="BK334:BK397" ca="1" si="38">((P334-(L334/2000))/1.06)*(1.06/(M334/2000))^BJ334</f>
        <v>26.36103530183755</v>
      </c>
      <c r="BL334" s="25">
        <f t="shared" ref="BL334:BL397" si="39">(Q334/(P334-(L334/2000)))*100</f>
        <v>5.1262208258576027</v>
      </c>
      <c r="BM334" s="25">
        <f t="shared" ca="1" si="34"/>
        <v>2.81472422973351</v>
      </c>
      <c r="BN334" s="24">
        <f t="shared" ref="BN334:BN397" si="40">SQRT(((3.47-LOG(P334/1.06))^2)+((LOG(R334)+1.22)^2))</f>
        <v>2.7797747172493241</v>
      </c>
      <c r="BO334" s="23"/>
      <c r="BP334" s="2"/>
    </row>
    <row r="335" spans="1:68" x14ac:dyDescent="0.2">
      <c r="A335">
        <v>16.100000000000001</v>
      </c>
      <c r="B335">
        <v>2.1</v>
      </c>
      <c r="C335">
        <v>1.3469800000000001</v>
      </c>
      <c r="D335">
        <v>-8.2589999999999997E-2</v>
      </c>
      <c r="E335">
        <v>5.4039999999999998E-2</v>
      </c>
      <c r="F335">
        <v>1.6772</v>
      </c>
      <c r="G335">
        <v>1.6856</v>
      </c>
      <c r="I335" s="17">
        <f t="shared" si="35"/>
        <v>52.821522309711291</v>
      </c>
      <c r="J335" s="16">
        <f t="shared" si="36"/>
        <v>-52.021522309711294</v>
      </c>
      <c r="K335" s="10">
        <v>122</v>
      </c>
      <c r="L335" s="16">
        <v>5255.4133858267924</v>
      </c>
      <c r="M335" s="16">
        <v>1969.5866141732358</v>
      </c>
      <c r="N335" s="16">
        <v>22.889326334208228</v>
      </c>
      <c r="O335" s="16">
        <v>27.405273069679847</v>
      </c>
      <c r="P335" s="16">
        <v>27.540751343007738</v>
      </c>
      <c r="Q335" s="16">
        <v>1.3130818530964954</v>
      </c>
      <c r="R335" s="16">
        <v>4.7677778893634688</v>
      </c>
      <c r="S335" s="16">
        <v>9.4082134255479151</v>
      </c>
      <c r="T335" s="22" t="s">
        <v>33</v>
      </c>
      <c r="U335" s="10">
        <v>3</v>
      </c>
      <c r="V335" s="22" t="s">
        <v>143</v>
      </c>
      <c r="W335" s="10">
        <v>4</v>
      </c>
      <c r="X335" s="22" t="s">
        <v>143</v>
      </c>
      <c r="Y335" s="10">
        <v>4</v>
      </c>
      <c r="Z335" s="22" t="s">
        <v>33</v>
      </c>
      <c r="AA335" s="15">
        <v>3</v>
      </c>
      <c r="AB335" s="11">
        <v>71.349954747125025</v>
      </c>
      <c r="AC335" s="10">
        <v>26.238060991246698</v>
      </c>
      <c r="AD335" s="21">
        <v>2.4119842616282838</v>
      </c>
      <c r="AE335" s="12">
        <v>2740.5273069679847</v>
      </c>
      <c r="AF335" s="10">
        <v>2861.0162920135704</v>
      </c>
      <c r="AG335" s="10">
        <v>1836.0500895338491</v>
      </c>
      <c r="AH335" s="10">
        <v>0</v>
      </c>
      <c r="AI335" s="10">
        <v>2.0974131413103785</v>
      </c>
      <c r="AJ335" s="10"/>
      <c r="AK335" s="10"/>
      <c r="AL335" s="10"/>
      <c r="AM335" s="10"/>
      <c r="AN335" s="10">
        <v>27.405273069679847</v>
      </c>
      <c r="AO335" s="10">
        <v>7.573975375773947</v>
      </c>
      <c r="AP335" s="10">
        <v>13.852350626736945</v>
      </c>
      <c r="AQ335" s="10">
        <v>111.47500000000001</v>
      </c>
      <c r="AR335" s="10"/>
      <c r="AS335" s="10"/>
      <c r="AT335" s="10">
        <v>6.9632887668288879</v>
      </c>
      <c r="AU335" s="10">
        <v>1</v>
      </c>
      <c r="AV335" s="16"/>
      <c r="AW335" s="21">
        <v>429.15244380203552</v>
      </c>
      <c r="AX335" s="1" t="s">
        <v>120</v>
      </c>
      <c r="AY335" s="25">
        <v>52.021522309711301</v>
      </c>
      <c r="AZ335" s="19">
        <v>100</v>
      </c>
      <c r="BA335" s="19">
        <v>0</v>
      </c>
      <c r="BB335" s="19">
        <v>0</v>
      </c>
      <c r="BC335" s="19">
        <v>100</v>
      </c>
      <c r="BD335" s="19">
        <v>0</v>
      </c>
      <c r="BE335" s="19">
        <v>0</v>
      </c>
      <c r="BF335" s="26">
        <v>71.349954747125025</v>
      </c>
      <c r="BG335" s="26">
        <v>26.238060991246698</v>
      </c>
      <c r="BH335" s="26">
        <v>2.4119842616282838</v>
      </c>
      <c r="BI335" s="23"/>
      <c r="BJ335" s="27">
        <f t="shared" ca="1" si="37"/>
        <v>0.97725975532483234</v>
      </c>
      <c r="BK335" s="26">
        <f t="shared" ca="1" si="38"/>
        <v>25.255439008410026</v>
      </c>
      <c r="BL335" s="25">
        <f t="shared" si="39"/>
        <v>5.2706598954035222</v>
      </c>
      <c r="BM335" s="25">
        <f t="shared" ref="BM335:BM398" ca="1" si="41">SQRT(((3.47-LOG(BK335))^2)+((LOG(BL335)+1.22)^2))</f>
        <v>2.8365464598855925</v>
      </c>
      <c r="BN335" s="24">
        <f t="shared" si="40"/>
        <v>2.7978537195861675</v>
      </c>
      <c r="BO335" s="23"/>
      <c r="BP335" s="2"/>
    </row>
    <row r="336" spans="1:68" x14ac:dyDescent="0.2">
      <c r="A336">
        <v>16.149999999999999</v>
      </c>
      <c r="B336">
        <v>2.1</v>
      </c>
      <c r="C336">
        <v>1.34395</v>
      </c>
      <c r="D336">
        <v>-8.0299999999999996E-2</v>
      </c>
      <c r="E336">
        <v>5.1970000000000002E-2</v>
      </c>
      <c r="F336">
        <v>1.6821999999999999</v>
      </c>
      <c r="G336">
        <v>1.6897500000000001</v>
      </c>
      <c r="I336" s="17">
        <f t="shared" si="35"/>
        <v>52.985564304461938</v>
      </c>
      <c r="J336" s="16">
        <f t="shared" si="36"/>
        <v>-52.185564304461941</v>
      </c>
      <c r="K336" s="10">
        <v>122</v>
      </c>
      <c r="L336" s="16">
        <v>5275.4265091863717</v>
      </c>
      <c r="M336" s="16">
        <v>1979.3635170603743</v>
      </c>
      <c r="N336" s="16">
        <v>22.96041119860017</v>
      </c>
      <c r="O336" s="16">
        <v>26.577871939736323</v>
      </c>
      <c r="P336" s="16">
        <v>26.704200456921026</v>
      </c>
      <c r="Q336" s="16">
        <v>1.3274287085933747</v>
      </c>
      <c r="R336" s="16">
        <v>4.9708610850745023</v>
      </c>
      <c r="S336" s="16">
        <v>8.7728136933820373</v>
      </c>
      <c r="T336" s="22" t="s">
        <v>33</v>
      </c>
      <c r="U336" s="10">
        <v>3</v>
      </c>
      <c r="V336" s="22" t="s">
        <v>143</v>
      </c>
      <c r="W336" s="10">
        <v>4</v>
      </c>
      <c r="X336" s="22" t="s">
        <v>143</v>
      </c>
      <c r="Y336" s="10">
        <v>4</v>
      </c>
      <c r="Z336" s="22" t="s">
        <v>33</v>
      </c>
      <c r="AA336" s="15">
        <v>3</v>
      </c>
      <c r="AB336" s="11">
        <v>77.585451486907573</v>
      </c>
      <c r="AC336" s="10">
        <v>20.371890488499162</v>
      </c>
      <c r="AD336" s="21">
        <v>2.042658024593262</v>
      </c>
      <c r="AE336" s="12">
        <v>2657.7871939736324</v>
      </c>
      <c r="AF336" s="10">
        <v>2761.4212981586879</v>
      </c>
      <c r="AG336" s="10">
        <v>1780.2800304614018</v>
      </c>
      <c r="AH336" s="10">
        <v>0</v>
      </c>
      <c r="AI336" s="10">
        <v>2.0117238902583661</v>
      </c>
      <c r="AJ336" s="10"/>
      <c r="AK336" s="10"/>
      <c r="AL336" s="10"/>
      <c r="AM336" s="10"/>
      <c r="AN336" s="10">
        <v>26.577871939736323</v>
      </c>
      <c r="AO336" s="10">
        <v>7.4392723634599971</v>
      </c>
      <c r="AP336" s="10">
        <v>13.461960213229812</v>
      </c>
      <c r="AQ336" s="10">
        <v>111.47500000000001</v>
      </c>
      <c r="AR336" s="10"/>
      <c r="AS336" s="10"/>
      <c r="AT336" s="10">
        <v>6.6740213814594362</v>
      </c>
      <c r="AU336" s="10">
        <v>1</v>
      </c>
      <c r="AV336" s="16"/>
      <c r="AW336" s="21">
        <v>414.21319472380321</v>
      </c>
      <c r="AX336" s="1" t="s">
        <v>120</v>
      </c>
      <c r="AY336" s="25">
        <v>52.185564304461899</v>
      </c>
      <c r="AZ336" s="19">
        <v>100</v>
      </c>
      <c r="BA336" s="19">
        <v>0</v>
      </c>
      <c r="BB336" s="19">
        <v>0</v>
      </c>
      <c r="BC336" s="19">
        <v>100</v>
      </c>
      <c r="BD336" s="19">
        <v>0</v>
      </c>
      <c r="BE336" s="19">
        <v>0</v>
      </c>
      <c r="BF336" s="26">
        <v>77.585451486907573</v>
      </c>
      <c r="BG336" s="26">
        <v>20.371890488499162</v>
      </c>
      <c r="BH336" s="26">
        <v>2.042658024593262</v>
      </c>
      <c r="BI336" s="23"/>
      <c r="BJ336" s="27">
        <f t="shared" ca="1" si="37"/>
        <v>0.98730856882783147</v>
      </c>
      <c r="BK336" s="26">
        <f t="shared" ca="1" si="38"/>
        <v>24.296225144263722</v>
      </c>
      <c r="BL336" s="25">
        <f t="shared" si="39"/>
        <v>5.5156728833486701</v>
      </c>
      <c r="BM336" s="25">
        <f t="shared" ca="1" si="41"/>
        <v>2.8623150004822815</v>
      </c>
      <c r="BN336" s="24">
        <f t="shared" si="40"/>
        <v>2.8199891179137588</v>
      </c>
      <c r="BO336" s="23"/>
      <c r="BP336" s="2"/>
    </row>
    <row r="337" spans="1:68" x14ac:dyDescent="0.2">
      <c r="A337">
        <v>16.2</v>
      </c>
      <c r="B337">
        <v>2.1</v>
      </c>
      <c r="C337">
        <v>1.33985</v>
      </c>
      <c r="D337">
        <v>-9.6509999999999999E-2</v>
      </c>
      <c r="E337">
        <v>5.0860000000000002E-2</v>
      </c>
      <c r="F337">
        <v>1.6775500000000001</v>
      </c>
      <c r="G337">
        <v>1.68285</v>
      </c>
      <c r="I337" s="17">
        <f t="shared" si="35"/>
        <v>53.149606299212593</v>
      </c>
      <c r="J337" s="16">
        <f t="shared" si="36"/>
        <v>-52.349606299212596</v>
      </c>
      <c r="K337" s="10">
        <v>122</v>
      </c>
      <c r="L337" s="16">
        <v>5295.439632545952</v>
      </c>
      <c r="M337" s="16">
        <v>1989.1404199475132</v>
      </c>
      <c r="N337" s="16">
        <v>23.031496062992122</v>
      </c>
      <c r="O337" s="16">
        <v>25.458286252354029</v>
      </c>
      <c r="P337" s="16">
        <v>25.579708378563396</v>
      </c>
      <c r="Q337" s="16">
        <v>1.2258730196831491</v>
      </c>
      <c r="R337" s="16">
        <v>4.792365110426628</v>
      </c>
      <c r="S337" s="16">
        <v>8.4320920978727987</v>
      </c>
      <c r="T337" s="22" t="s">
        <v>33</v>
      </c>
      <c r="U337" s="10">
        <v>3</v>
      </c>
      <c r="V337" s="22" t="s">
        <v>143</v>
      </c>
      <c r="W337" s="10">
        <v>4</v>
      </c>
      <c r="X337" s="22" t="s">
        <v>143</v>
      </c>
      <c r="Y337" s="10">
        <v>4</v>
      </c>
      <c r="Z337" s="22" t="s">
        <v>33</v>
      </c>
      <c r="AA337" s="15">
        <v>3</v>
      </c>
      <c r="AB337" s="11">
        <v>74.001846840320098</v>
      </c>
      <c r="AC337" s="10">
        <v>23.73946804232375</v>
      </c>
      <c r="AD337" s="21">
        <v>2.2586851173561482</v>
      </c>
      <c r="AE337" s="12">
        <v>2545.8286252354028</v>
      </c>
      <c r="AF337" s="10">
        <v>2627.9508699189914</v>
      </c>
      <c r="AG337" s="10">
        <v>1705.3138919042265</v>
      </c>
      <c r="AH337" s="10">
        <v>0</v>
      </c>
      <c r="AI337" s="10">
        <v>2.0866523667496142</v>
      </c>
      <c r="AJ337" s="10"/>
      <c r="AK337" s="10"/>
      <c r="AL337" s="10"/>
      <c r="AM337" s="10"/>
      <c r="AN337" s="10">
        <v>25.458286252354029</v>
      </c>
      <c r="AO337" s="10">
        <v>7.1498816408423158</v>
      </c>
      <c r="AP337" s="10">
        <v>12.937197243329585</v>
      </c>
      <c r="AQ337" s="10">
        <v>111.47500000000001</v>
      </c>
      <c r="AR337" s="10"/>
      <c r="AS337" s="10"/>
      <c r="AT337" s="10">
        <v>6.3028630004961279</v>
      </c>
      <c r="AU337" s="10">
        <v>1</v>
      </c>
      <c r="AV337" s="16"/>
      <c r="AW337" s="21">
        <v>394.1926304878487</v>
      </c>
      <c r="AX337" s="1" t="s">
        <v>120</v>
      </c>
      <c r="AY337" s="25">
        <v>52.349606299212603</v>
      </c>
      <c r="AZ337" s="19">
        <v>100</v>
      </c>
      <c r="BA337" s="19">
        <v>0</v>
      </c>
      <c r="BB337" s="19">
        <v>0</v>
      </c>
      <c r="BC337" s="19">
        <v>100</v>
      </c>
      <c r="BD337" s="19">
        <v>0</v>
      </c>
      <c r="BE337" s="19">
        <v>0</v>
      </c>
      <c r="BF337" s="26">
        <v>74.001846840320098</v>
      </c>
      <c r="BG337" s="26">
        <v>23.73946804232375</v>
      </c>
      <c r="BH337" s="26">
        <v>2.2586851173561482</v>
      </c>
      <c r="BI337" s="23"/>
      <c r="BJ337" s="27">
        <f t="shared" ca="1" si="37"/>
        <v>0.99041458154868423</v>
      </c>
      <c r="BK337" s="26">
        <f t="shared" ca="1" si="38"/>
        <v>23.043107035423294</v>
      </c>
      <c r="BL337" s="25">
        <f t="shared" si="39"/>
        <v>5.34569000134156</v>
      </c>
      <c r="BM337" s="25">
        <f t="shared" ca="1" si="41"/>
        <v>2.8698609668476154</v>
      </c>
      <c r="BN337" s="24">
        <f t="shared" si="40"/>
        <v>2.8230075407724162</v>
      </c>
      <c r="BO337" s="23"/>
      <c r="BP337" s="2"/>
    </row>
    <row r="338" spans="1:68" x14ac:dyDescent="0.2">
      <c r="A338">
        <v>16.25</v>
      </c>
      <c r="B338">
        <v>2.1</v>
      </c>
      <c r="C338">
        <v>1.3370299999999999</v>
      </c>
      <c r="D338">
        <v>-0.10559</v>
      </c>
      <c r="E338">
        <v>5.092E-2</v>
      </c>
      <c r="F338">
        <v>1.6819500000000001</v>
      </c>
      <c r="G338">
        <v>1.69</v>
      </c>
      <c r="I338" s="17">
        <f t="shared" si="35"/>
        <v>53.313648293963254</v>
      </c>
      <c r="J338" s="16">
        <f t="shared" si="36"/>
        <v>-52.513648293963257</v>
      </c>
      <c r="K338" s="10">
        <v>122</v>
      </c>
      <c r="L338" s="16">
        <v>5315.4527559055323</v>
      </c>
      <c r="M338" s="16">
        <v>1998.9173228346526</v>
      </c>
      <c r="N338" s="16">
        <v>23.102580927384075</v>
      </c>
      <c r="O338" s="16">
        <v>24.688229755178874</v>
      </c>
      <c r="P338" s="16">
        <v>24.809917091711235</v>
      </c>
      <c r="Q338" s="16">
        <v>1.1689867978876616</v>
      </c>
      <c r="R338" s="16">
        <v>4.7117722867288796</v>
      </c>
      <c r="S338" s="16">
        <v>8.4505094814138371</v>
      </c>
      <c r="T338" s="22" t="s">
        <v>33</v>
      </c>
      <c r="U338" s="10">
        <v>3</v>
      </c>
      <c r="V338" s="22" t="s">
        <v>143</v>
      </c>
      <c r="W338" s="10">
        <v>4</v>
      </c>
      <c r="X338" s="22" t="s">
        <v>143</v>
      </c>
      <c r="Y338" s="10">
        <v>4</v>
      </c>
      <c r="Z338" s="22" t="s">
        <v>33</v>
      </c>
      <c r="AA338" s="15">
        <v>3</v>
      </c>
      <c r="AB338" s="11">
        <v>72.721869235286704</v>
      </c>
      <c r="AC338" s="10">
        <v>24.945359040725478</v>
      </c>
      <c r="AD338" s="21">
        <v>2.3327717239878161</v>
      </c>
      <c r="AE338" s="12">
        <v>2468.8229755178872</v>
      </c>
      <c r="AF338" s="10">
        <v>2536.2099465622914</v>
      </c>
      <c r="AG338" s="10">
        <v>1653.994472780749</v>
      </c>
      <c r="AH338" s="10">
        <v>0</v>
      </c>
      <c r="AI338" s="10">
        <v>2.1223436514888205</v>
      </c>
      <c r="AJ338" s="10"/>
      <c r="AK338" s="10"/>
      <c r="AL338" s="10"/>
      <c r="AM338" s="10"/>
      <c r="AN338" s="10">
        <v>24.688229755178874</v>
      </c>
      <c r="AO338" s="10">
        <v>6.96336415218056</v>
      </c>
      <c r="AP338" s="10">
        <v>12.577961309465243</v>
      </c>
      <c r="AQ338" s="10">
        <v>111.47500000000001</v>
      </c>
      <c r="AR338" s="10"/>
      <c r="AS338" s="10"/>
      <c r="AT338" s="10">
        <v>6.040693903254958</v>
      </c>
      <c r="AU338" s="10">
        <v>1</v>
      </c>
      <c r="AV338" s="16"/>
      <c r="AW338" s="21">
        <v>380.43149198434372</v>
      </c>
      <c r="AX338" s="1" t="s">
        <v>120</v>
      </c>
      <c r="AY338" s="25">
        <v>52.5136482939633</v>
      </c>
      <c r="AZ338" s="19">
        <v>100</v>
      </c>
      <c r="BA338" s="19">
        <v>0</v>
      </c>
      <c r="BB338" s="19">
        <v>0</v>
      </c>
      <c r="BC338" s="19">
        <v>100</v>
      </c>
      <c r="BD338" s="19">
        <v>0</v>
      </c>
      <c r="BE338" s="19">
        <v>0</v>
      </c>
      <c r="BF338" s="26">
        <v>72.721869235286704</v>
      </c>
      <c r="BG338" s="26">
        <v>24.945359040725478</v>
      </c>
      <c r="BH338" s="26">
        <v>2.3327717239878161</v>
      </c>
      <c r="BI338" s="23"/>
      <c r="BJ338" s="27">
        <f t="shared" ca="1" si="37"/>
        <v>0.99397917464936025</v>
      </c>
      <c r="BK338" s="26">
        <f t="shared" ca="1" si="38"/>
        <v>22.156342380152758</v>
      </c>
      <c r="BL338" s="25">
        <f t="shared" si="39"/>
        <v>5.2770708459169118</v>
      </c>
      <c r="BM338" s="25">
        <f t="shared" ca="1" si="41"/>
        <v>2.8786105562571045</v>
      </c>
      <c r="BN338" s="24">
        <f t="shared" si="40"/>
        <v>2.8278977265332745</v>
      </c>
      <c r="BO338" s="23"/>
      <c r="BP338" s="2"/>
    </row>
    <row r="339" spans="1:68" x14ac:dyDescent="0.2">
      <c r="A339">
        <v>16.3</v>
      </c>
      <c r="B339">
        <v>2.1</v>
      </c>
      <c r="C339">
        <v>1.33274</v>
      </c>
      <c r="D339">
        <v>-9.9540000000000003E-2</v>
      </c>
      <c r="E339">
        <v>5.083E-2</v>
      </c>
      <c r="F339">
        <v>1.6812</v>
      </c>
      <c r="G339">
        <v>1.68845</v>
      </c>
      <c r="I339" s="17">
        <f t="shared" si="35"/>
        <v>53.477690288713909</v>
      </c>
      <c r="J339" s="16">
        <f t="shared" si="36"/>
        <v>-52.677690288713912</v>
      </c>
      <c r="K339" s="10">
        <v>122</v>
      </c>
      <c r="L339" s="16">
        <v>5335.4658792651126</v>
      </c>
      <c r="M339" s="16">
        <v>2008.6942257217916</v>
      </c>
      <c r="N339" s="16">
        <v>23.173665791776028</v>
      </c>
      <c r="O339" s="16">
        <v>23.516760828625227</v>
      </c>
      <c r="P339" s="16">
        <v>23.638050349673101</v>
      </c>
      <c r="Q339" s="16">
        <v>1.2068900624099854</v>
      </c>
      <c r="R339" s="16">
        <v>5.1057089927328798</v>
      </c>
      <c r="S339" s="16">
        <v>8.4228834061022759</v>
      </c>
      <c r="T339" s="22" t="s">
        <v>33</v>
      </c>
      <c r="U339" s="10">
        <v>3</v>
      </c>
      <c r="V339" s="22" t="s">
        <v>143</v>
      </c>
      <c r="W339" s="10">
        <v>4</v>
      </c>
      <c r="X339" s="22" t="s">
        <v>143</v>
      </c>
      <c r="Y339" s="10">
        <v>4</v>
      </c>
      <c r="Z339" s="22" t="s">
        <v>33</v>
      </c>
      <c r="AA339" s="15">
        <v>3</v>
      </c>
      <c r="AB339" s="11">
        <v>84.381077770119347</v>
      </c>
      <c r="AC339" s="10">
        <v>14.075709885608035</v>
      </c>
      <c r="AD339" s="21">
        <v>1.5432123442726251</v>
      </c>
      <c r="AE339" s="12">
        <v>2351.6760828625224</v>
      </c>
      <c r="AF339" s="10">
        <v>2397.16602847783</v>
      </c>
      <c r="AG339" s="10">
        <v>1575.8700233115401</v>
      </c>
      <c r="AH339" s="10">
        <v>0</v>
      </c>
      <c r="AI339" s="10">
        <v>1.9585918457619349</v>
      </c>
      <c r="AJ339" s="10"/>
      <c r="AK339" s="10"/>
      <c r="AL339" s="10"/>
      <c r="AM339" s="10"/>
      <c r="AN339" s="10">
        <v>23.516760828625227</v>
      </c>
      <c r="AO339" s="10">
        <v>6.7862632437247621</v>
      </c>
      <c r="AP339" s="10">
        <v>12.031090163180782</v>
      </c>
      <c r="AQ339" s="10">
        <v>111.47500000000001</v>
      </c>
      <c r="AR339" s="10"/>
      <c r="AS339" s="10"/>
      <c r="AT339" s="10">
        <v>5.6642056700436338</v>
      </c>
      <c r="AU339" s="10">
        <v>1</v>
      </c>
      <c r="AV339" s="16"/>
      <c r="AW339" s="21">
        <v>359.57490427167454</v>
      </c>
      <c r="AX339" s="1" t="s">
        <v>120</v>
      </c>
      <c r="AY339" s="25">
        <v>52.677690288713897</v>
      </c>
      <c r="AZ339" s="19">
        <v>100</v>
      </c>
      <c r="BA339" s="19">
        <v>0</v>
      </c>
      <c r="BB339" s="19">
        <v>0</v>
      </c>
      <c r="BC339" s="19">
        <v>100</v>
      </c>
      <c r="BD339" s="19">
        <v>0</v>
      </c>
      <c r="BE339" s="19">
        <v>0</v>
      </c>
      <c r="BF339" s="26">
        <v>84.381077770119347</v>
      </c>
      <c r="BG339" s="26">
        <v>14.075709885608035</v>
      </c>
      <c r="BH339" s="26">
        <v>1.5432123442726251</v>
      </c>
      <c r="BI339" s="23"/>
      <c r="BJ339" s="27">
        <f t="shared" ca="1" si="37"/>
        <v>1</v>
      </c>
      <c r="BK339" s="26">
        <f t="shared" ca="1" si="38"/>
        <v>20.87955164256541</v>
      </c>
      <c r="BL339" s="25">
        <f t="shared" si="39"/>
        <v>5.7552303039158055</v>
      </c>
      <c r="BM339" s="25">
        <f t="shared" ca="1" si="41"/>
        <v>2.9230715655568877</v>
      </c>
      <c r="BN339" s="24">
        <f t="shared" si="40"/>
        <v>2.8668774810415787</v>
      </c>
      <c r="BO339" s="23"/>
      <c r="BP339" s="2"/>
    </row>
    <row r="340" spans="1:68" x14ac:dyDescent="0.2">
      <c r="A340">
        <v>16.350000000000001</v>
      </c>
      <c r="B340">
        <v>2.1</v>
      </c>
      <c r="C340">
        <v>1.3336300000000001</v>
      </c>
      <c r="D340">
        <v>-9.9720000000000003E-2</v>
      </c>
      <c r="E340">
        <v>5.0819999999999997E-2</v>
      </c>
      <c r="F340">
        <v>1.6797299999999999</v>
      </c>
      <c r="G340">
        <v>1.68503</v>
      </c>
      <c r="I340" s="17">
        <f t="shared" si="35"/>
        <v>53.64173228346457</v>
      </c>
      <c r="J340" s="16">
        <f t="shared" si="36"/>
        <v>-52.841732283464573</v>
      </c>
      <c r="K340" s="10">
        <v>122</v>
      </c>
      <c r="L340" s="16">
        <v>5355.4790026246928</v>
      </c>
      <c r="M340" s="16">
        <v>2018.4711286089309</v>
      </c>
      <c r="N340" s="16">
        <v>23.24475065616798</v>
      </c>
      <c r="O340" s="16">
        <v>23.759792843691155</v>
      </c>
      <c r="P340" s="16">
        <v>23.88103816301853</v>
      </c>
      <c r="Q340" s="16">
        <v>1.2057623619779163</v>
      </c>
      <c r="R340" s="16">
        <v>5.0490366195433003</v>
      </c>
      <c r="S340" s="16">
        <v>8.4198138421787689</v>
      </c>
      <c r="T340" s="22" t="s">
        <v>33</v>
      </c>
      <c r="U340" s="10">
        <v>3</v>
      </c>
      <c r="V340" s="22" t="s">
        <v>143</v>
      </c>
      <c r="W340" s="10">
        <v>4</v>
      </c>
      <c r="X340" s="22" t="s">
        <v>143</v>
      </c>
      <c r="Y340" s="10">
        <v>4</v>
      </c>
      <c r="Z340" s="22" t="s">
        <v>33</v>
      </c>
      <c r="AA340" s="15">
        <v>3</v>
      </c>
      <c r="AB340" s="11">
        <v>82.629529881009361</v>
      </c>
      <c r="AC340" s="10">
        <v>15.682553837404939</v>
      </c>
      <c r="AD340" s="21">
        <v>1.6879162815856943</v>
      </c>
      <c r="AE340" s="12">
        <v>2375.9792843691152</v>
      </c>
      <c r="AF340" s="10">
        <v>2424.5755874973165</v>
      </c>
      <c r="AG340" s="10">
        <v>1592.069210867902</v>
      </c>
      <c r="AH340" s="10">
        <v>0</v>
      </c>
      <c r="AI340" s="10">
        <v>1.9805758511025671</v>
      </c>
      <c r="AJ340" s="10"/>
      <c r="AK340" s="10"/>
      <c r="AL340" s="10"/>
      <c r="AM340" s="10"/>
      <c r="AN340" s="10">
        <v>23.759792843691155</v>
      </c>
      <c r="AO340" s="10">
        <v>6.8367939601657168</v>
      </c>
      <c r="AP340" s="10">
        <v>12.144484476075315</v>
      </c>
      <c r="AQ340" s="10">
        <v>111.47500000000001</v>
      </c>
      <c r="AR340" s="10"/>
      <c r="AS340" s="10"/>
      <c r="AT340" s="10">
        <v>5.7029301073622314</v>
      </c>
      <c r="AU340" s="10">
        <v>1</v>
      </c>
      <c r="AV340" s="16"/>
      <c r="AW340" s="21">
        <v>363.68633812459751</v>
      </c>
      <c r="AX340" s="1" t="s">
        <v>120</v>
      </c>
      <c r="AY340" s="25">
        <v>52.841732283464601</v>
      </c>
      <c r="AZ340" s="19">
        <v>100</v>
      </c>
      <c r="BA340" s="19">
        <v>0</v>
      </c>
      <c r="BB340" s="19">
        <v>0</v>
      </c>
      <c r="BC340" s="19">
        <v>100</v>
      </c>
      <c r="BD340" s="19">
        <v>0</v>
      </c>
      <c r="BE340" s="19">
        <v>0</v>
      </c>
      <c r="BF340" s="26">
        <v>82.629529881009361</v>
      </c>
      <c r="BG340" s="26">
        <v>15.682553837404939</v>
      </c>
      <c r="BH340" s="26">
        <v>1.6879162815856943</v>
      </c>
      <c r="BI340" s="23"/>
      <c r="BJ340" s="27">
        <f t="shared" ca="1" si="37"/>
        <v>1</v>
      </c>
      <c r="BK340" s="26">
        <f t="shared" ca="1" si="38"/>
        <v>21.00926623242697</v>
      </c>
      <c r="BL340" s="25">
        <f t="shared" si="39"/>
        <v>5.6866734804597199</v>
      </c>
      <c r="BM340" s="25">
        <f t="shared" ca="1" si="41"/>
        <v>2.9175682141506196</v>
      </c>
      <c r="BN340" s="24">
        <f t="shared" si="40"/>
        <v>2.8603303744355131</v>
      </c>
      <c r="BO340" s="23"/>
      <c r="BP340" s="2"/>
    </row>
    <row r="341" spans="1:68" x14ac:dyDescent="0.2">
      <c r="A341">
        <v>16.399999999999999</v>
      </c>
      <c r="B341">
        <v>2.2000000000000002</v>
      </c>
      <c r="C341">
        <v>1.3346100000000001</v>
      </c>
      <c r="D341">
        <v>-8.1790000000000002E-2</v>
      </c>
      <c r="E341">
        <v>5.0900000000000001E-2</v>
      </c>
      <c r="F341">
        <v>1.6778</v>
      </c>
      <c r="G341">
        <v>1.6839</v>
      </c>
      <c r="I341" s="17">
        <f t="shared" si="35"/>
        <v>53.805774278215218</v>
      </c>
      <c r="J341" s="16">
        <f t="shared" si="36"/>
        <v>-53.00577427821522</v>
      </c>
      <c r="K341" s="10">
        <v>122</v>
      </c>
      <c r="L341" s="16">
        <v>5375.4921259842722</v>
      </c>
      <c r="M341" s="16">
        <v>2028.2480314960694</v>
      </c>
      <c r="N341" s="16">
        <v>23.315835520559929</v>
      </c>
      <c r="O341" s="16">
        <v>24.027401129943506</v>
      </c>
      <c r="P341" s="16">
        <v>24.149000063034869</v>
      </c>
      <c r="Q341" s="16">
        <v>1.3180938550168024</v>
      </c>
      <c r="R341" s="16">
        <v>5.4581715664261505</v>
      </c>
      <c r="S341" s="16">
        <v>8.4443703535668249</v>
      </c>
      <c r="T341" s="22" t="s">
        <v>33</v>
      </c>
      <c r="U341" s="10">
        <v>3</v>
      </c>
      <c r="V341" s="22" t="s">
        <v>143</v>
      </c>
      <c r="W341" s="10">
        <v>4</v>
      </c>
      <c r="X341" s="22" t="s">
        <v>143</v>
      </c>
      <c r="Y341" s="10">
        <v>4</v>
      </c>
      <c r="Z341" s="22" t="s">
        <v>33</v>
      </c>
      <c r="AA341" s="15">
        <v>3</v>
      </c>
      <c r="AB341" s="11">
        <v>93.107395822369398</v>
      </c>
      <c r="AC341" s="10">
        <v>6.5426041776306079</v>
      </c>
      <c r="AD341" s="21">
        <v>0.35</v>
      </c>
      <c r="AE341" s="12">
        <v>2402.7401129943505</v>
      </c>
      <c r="AF341" s="10">
        <v>2454.9232743604402</v>
      </c>
      <c r="AG341" s="10">
        <v>1609.933337535658</v>
      </c>
      <c r="AH341" s="10">
        <v>0</v>
      </c>
      <c r="AI341" s="10">
        <v>1.8321153665288143</v>
      </c>
      <c r="AJ341" s="10"/>
      <c r="AK341" s="10"/>
      <c r="AL341" s="10"/>
      <c r="AM341" s="10"/>
      <c r="AN341" s="10">
        <v>24.027401129943506</v>
      </c>
      <c r="AO341" s="10">
        <v>6.9897462170541669</v>
      </c>
      <c r="AP341" s="10">
        <v>12.269533362749605</v>
      </c>
      <c r="AQ341" s="10">
        <v>111.47500000000001</v>
      </c>
      <c r="AR341" s="10"/>
      <c r="AS341" s="10"/>
      <c r="AT341" s="10">
        <v>5.7485154474559055</v>
      </c>
      <c r="AU341" s="10">
        <v>1</v>
      </c>
      <c r="AV341" s="16"/>
      <c r="AW341" s="21">
        <v>368.23849115406608</v>
      </c>
      <c r="AX341" s="1" t="s">
        <v>120</v>
      </c>
      <c r="AY341" s="25">
        <v>53.005774278215199</v>
      </c>
      <c r="AZ341" s="19">
        <v>100</v>
      </c>
      <c r="BA341" s="19">
        <v>0</v>
      </c>
      <c r="BB341" s="19">
        <v>0</v>
      </c>
      <c r="BC341" s="19">
        <v>100</v>
      </c>
      <c r="BD341" s="19">
        <v>0</v>
      </c>
      <c r="BE341" s="19">
        <v>0</v>
      </c>
      <c r="BF341" s="26">
        <v>93.107395822369398</v>
      </c>
      <c r="BG341" s="26">
        <v>6.5426041776306079</v>
      </c>
      <c r="BH341" s="26">
        <v>0.35</v>
      </c>
      <c r="BI341" s="23"/>
      <c r="BJ341" s="27">
        <f t="shared" ca="1" si="37"/>
        <v>1</v>
      </c>
      <c r="BK341" s="26">
        <f t="shared" ca="1" si="38"/>
        <v>21.162356542964378</v>
      </c>
      <c r="BL341" s="25">
        <f t="shared" si="39"/>
        <v>6.1417373607999695</v>
      </c>
      <c r="BM341" s="25">
        <f t="shared" ca="1" si="41"/>
        <v>2.937999208577819</v>
      </c>
      <c r="BN341" s="24">
        <f t="shared" si="40"/>
        <v>2.8796346634377201</v>
      </c>
      <c r="BO341" s="23"/>
      <c r="BP341" s="2"/>
    </row>
    <row r="342" spans="1:68" x14ac:dyDescent="0.2">
      <c r="A342">
        <v>16.45</v>
      </c>
      <c r="B342">
        <v>2.1</v>
      </c>
      <c r="C342">
        <v>1.33426</v>
      </c>
      <c r="D342">
        <v>-9.2270000000000005E-2</v>
      </c>
      <c r="E342">
        <v>5.0650000000000001E-2</v>
      </c>
      <c r="F342">
        <v>1.6819500000000001</v>
      </c>
      <c r="G342">
        <v>1.68493</v>
      </c>
      <c r="I342" s="17">
        <f t="shared" si="35"/>
        <v>53.969816272965872</v>
      </c>
      <c r="J342" s="16">
        <f t="shared" si="36"/>
        <v>-53.169816272965875</v>
      </c>
      <c r="K342" s="10">
        <v>122</v>
      </c>
      <c r="L342" s="16">
        <v>5395.5052493438525</v>
      </c>
      <c r="M342" s="16">
        <v>2038.0249343832083</v>
      </c>
      <c r="N342" s="16">
        <v>23.386920384951878</v>
      </c>
      <c r="O342" s="16">
        <v>23.931826741996215</v>
      </c>
      <c r="P342" s="16">
        <v>24.052320632075116</v>
      </c>
      <c r="Q342" s="16">
        <v>1.2524366298607774</v>
      </c>
      <c r="R342" s="16">
        <v>5.2071342679116919</v>
      </c>
      <c r="S342" s="16">
        <v>8.3676312554791572</v>
      </c>
      <c r="T342" s="22" t="s">
        <v>33</v>
      </c>
      <c r="U342" s="10">
        <v>3</v>
      </c>
      <c r="V342" s="22" t="s">
        <v>143</v>
      </c>
      <c r="W342" s="10">
        <v>4</v>
      </c>
      <c r="X342" s="22" t="s">
        <v>143</v>
      </c>
      <c r="Y342" s="10">
        <v>4</v>
      </c>
      <c r="Z342" s="22" t="s">
        <v>33</v>
      </c>
      <c r="AA342" s="15">
        <v>3</v>
      </c>
      <c r="AB342" s="11">
        <v>86.572324568321079</v>
      </c>
      <c r="AC342" s="10">
        <v>12.085114742941613</v>
      </c>
      <c r="AD342" s="21">
        <v>1.3425606887373105</v>
      </c>
      <c r="AE342" s="12">
        <v>2393.1826741996215</v>
      </c>
      <c r="AF342" s="10">
        <v>2442.371981108729</v>
      </c>
      <c r="AG342" s="10">
        <v>1603.4880421383411</v>
      </c>
      <c r="AH342" s="10">
        <v>0</v>
      </c>
      <c r="AI342" s="10">
        <v>1.9204421252633601</v>
      </c>
      <c r="AJ342" s="10"/>
      <c r="AK342" s="10"/>
      <c r="AL342" s="10"/>
      <c r="AM342" s="10"/>
      <c r="AN342" s="10">
        <v>23.931826741996215</v>
      </c>
      <c r="AO342" s="10">
        <v>6.9220867417805998</v>
      </c>
      <c r="AP342" s="10">
        <v>12.224416294968387</v>
      </c>
      <c r="AQ342" s="10">
        <v>111.47500000000001</v>
      </c>
      <c r="AR342" s="10"/>
      <c r="AS342" s="10"/>
      <c r="AT342" s="10">
        <v>5.6887170770894269</v>
      </c>
      <c r="AU342" s="10">
        <v>1</v>
      </c>
      <c r="AV342" s="16"/>
      <c r="AW342" s="21">
        <v>366.35579716630934</v>
      </c>
      <c r="AX342" s="1" t="s">
        <v>120</v>
      </c>
      <c r="AY342" s="25">
        <v>53.169816272965903</v>
      </c>
      <c r="AZ342" s="19">
        <v>100</v>
      </c>
      <c r="BA342" s="19">
        <v>0</v>
      </c>
      <c r="BB342" s="19">
        <v>0</v>
      </c>
      <c r="BC342" s="19">
        <v>100</v>
      </c>
      <c r="BD342" s="19">
        <v>0</v>
      </c>
      <c r="BE342" s="19">
        <v>0</v>
      </c>
      <c r="BF342" s="26">
        <v>86.572324568321079</v>
      </c>
      <c r="BG342" s="26">
        <v>12.085114742941613</v>
      </c>
      <c r="BH342" s="26">
        <v>1.3425606887373105</v>
      </c>
      <c r="BI342" s="23"/>
      <c r="BJ342" s="27">
        <f t="shared" ca="1" si="37"/>
        <v>1</v>
      </c>
      <c r="BK342" s="26">
        <f t="shared" ca="1" si="38"/>
        <v>20.956140081638377</v>
      </c>
      <c r="BL342" s="25">
        <f t="shared" si="39"/>
        <v>5.8649588670048649</v>
      </c>
      <c r="BM342" s="25">
        <f t="shared" ca="1" si="41"/>
        <v>2.9274666101657183</v>
      </c>
      <c r="BN342" s="24">
        <f t="shared" si="40"/>
        <v>2.867061267179313</v>
      </c>
      <c r="BO342" s="23"/>
      <c r="BP342" s="2"/>
    </row>
    <row r="343" spans="1:68" x14ac:dyDescent="0.2">
      <c r="A343">
        <v>16.5</v>
      </c>
      <c r="B343">
        <v>2.1</v>
      </c>
      <c r="C343">
        <v>1.32995</v>
      </c>
      <c r="D343">
        <v>-0.11261</v>
      </c>
      <c r="E343">
        <v>5.1139999999999998E-2</v>
      </c>
      <c r="F343">
        <v>1.6801999999999999</v>
      </c>
      <c r="G343">
        <v>1.6814</v>
      </c>
      <c r="I343" s="17">
        <f t="shared" si="35"/>
        <v>54.133858267716533</v>
      </c>
      <c r="J343" s="16">
        <f t="shared" si="36"/>
        <v>-53.333858267716536</v>
      </c>
      <c r="K343" s="10">
        <v>122</v>
      </c>
      <c r="L343" s="16">
        <v>5415.5183727034328</v>
      </c>
      <c r="M343" s="16">
        <v>2047.8018372703477</v>
      </c>
      <c r="N343" s="16">
        <v>23.458005249343831</v>
      </c>
      <c r="O343" s="16">
        <v>22.754896421845547</v>
      </c>
      <c r="P343" s="16">
        <v>22.877556196228873</v>
      </c>
      <c r="Q343" s="16">
        <v>1.125006481036966</v>
      </c>
      <c r="R343" s="16">
        <v>4.9175116056426145</v>
      </c>
      <c r="S343" s="16">
        <v>8.5180398877309838</v>
      </c>
      <c r="T343" s="22" t="s">
        <v>33</v>
      </c>
      <c r="U343" s="10">
        <v>3</v>
      </c>
      <c r="V343" s="22" t="s">
        <v>143</v>
      </c>
      <c r="W343" s="10">
        <v>4</v>
      </c>
      <c r="X343" s="22" t="s">
        <v>143</v>
      </c>
      <c r="Y343" s="10">
        <v>4</v>
      </c>
      <c r="Z343" s="22" t="s">
        <v>33</v>
      </c>
      <c r="AA343" s="15">
        <v>3</v>
      </c>
      <c r="AB343" s="11">
        <v>80.356266100477256</v>
      </c>
      <c r="AC343" s="10">
        <v>17.786020497328963</v>
      </c>
      <c r="AD343" s="21">
        <v>1.8577134021937747</v>
      </c>
      <c r="AE343" s="12">
        <v>2275.4896421845547</v>
      </c>
      <c r="AF343" s="10">
        <v>2302.9871578703724</v>
      </c>
      <c r="AG343" s="10">
        <v>1525.1704130819248</v>
      </c>
      <c r="AH343" s="10">
        <v>0</v>
      </c>
      <c r="AI343" s="10">
        <v>2.0335488356601878</v>
      </c>
      <c r="AJ343" s="10"/>
      <c r="AK343" s="10"/>
      <c r="AL343" s="10"/>
      <c r="AM343" s="10"/>
      <c r="AN343" s="10">
        <v>22.754896421845547</v>
      </c>
      <c r="AO343" s="10">
        <v>6.5966517464054846</v>
      </c>
      <c r="AP343" s="10">
        <v>11.676192891573475</v>
      </c>
      <c r="AQ343" s="10">
        <v>111.47500000000001</v>
      </c>
      <c r="AR343" s="10"/>
      <c r="AS343" s="10"/>
      <c r="AT343" s="10">
        <v>5.3213849938690334</v>
      </c>
      <c r="AU343" s="10">
        <v>1</v>
      </c>
      <c r="AV343" s="16"/>
      <c r="AW343" s="21">
        <v>345.44807368055586</v>
      </c>
      <c r="AX343" s="1" t="s">
        <v>120</v>
      </c>
      <c r="AY343" s="25">
        <v>53.333858267716501</v>
      </c>
      <c r="AZ343" s="19">
        <v>100</v>
      </c>
      <c r="BA343" s="19">
        <v>0</v>
      </c>
      <c r="BB343" s="19">
        <v>0</v>
      </c>
      <c r="BC343" s="19">
        <v>100</v>
      </c>
      <c r="BD343" s="19">
        <v>0</v>
      </c>
      <c r="BE343" s="19">
        <v>0</v>
      </c>
      <c r="BF343" s="26">
        <v>80.356266100477256</v>
      </c>
      <c r="BG343" s="26">
        <v>17.786020497328963</v>
      </c>
      <c r="BH343" s="26">
        <v>1.8577134021937747</v>
      </c>
      <c r="BI343" s="23"/>
      <c r="BJ343" s="27">
        <f t="shared" ca="1" si="37"/>
        <v>1</v>
      </c>
      <c r="BK343" s="26">
        <f t="shared" ca="1" si="38"/>
        <v>19.698973448293053</v>
      </c>
      <c r="BL343" s="25">
        <f t="shared" si="39"/>
        <v>5.5776787465240725</v>
      </c>
      <c r="BM343" s="25">
        <f t="shared" ca="1" si="41"/>
        <v>2.9325731069507412</v>
      </c>
      <c r="BN343" s="24">
        <f t="shared" si="40"/>
        <v>2.8665001611878713</v>
      </c>
      <c r="BO343" s="23"/>
      <c r="BP343" s="2"/>
    </row>
    <row r="344" spans="1:68" x14ac:dyDescent="0.2">
      <c r="A344">
        <v>16.55</v>
      </c>
      <c r="B344">
        <v>0.4</v>
      </c>
      <c r="C344">
        <v>1.3268</v>
      </c>
      <c r="D344">
        <v>-0.12163</v>
      </c>
      <c r="E344">
        <v>5.1490000000000001E-2</v>
      </c>
      <c r="F344">
        <v>1.6780999999999999</v>
      </c>
      <c r="G344">
        <v>1.6755500000000001</v>
      </c>
      <c r="I344" s="17">
        <f t="shared" si="35"/>
        <v>54.297900262467188</v>
      </c>
      <c r="J344" s="16">
        <f t="shared" si="36"/>
        <v>-53.497900262467191</v>
      </c>
      <c r="K344" s="10">
        <v>122</v>
      </c>
      <c r="L344" s="16">
        <v>5435.531496063013</v>
      </c>
      <c r="M344" s="16">
        <v>2057.5787401574867</v>
      </c>
      <c r="N344" s="16">
        <v>23.52909011373578</v>
      </c>
      <c r="O344" s="16">
        <v>21.894726930320125</v>
      </c>
      <c r="P344" s="16">
        <v>22.018933764920899</v>
      </c>
      <c r="Q344" s="16">
        <v>1.0684961593855016</v>
      </c>
      <c r="R344" s="16">
        <v>4.8526244312872162</v>
      </c>
      <c r="S344" s="16">
        <v>8.625474625053716</v>
      </c>
      <c r="T344" s="22" t="s">
        <v>33</v>
      </c>
      <c r="U344" s="10">
        <v>3</v>
      </c>
      <c r="V344" s="22" t="s">
        <v>143</v>
      </c>
      <c r="W344" s="10">
        <v>4</v>
      </c>
      <c r="X344" s="22" t="s">
        <v>143</v>
      </c>
      <c r="Y344" s="10">
        <v>4</v>
      </c>
      <c r="Z344" s="22" t="s">
        <v>33</v>
      </c>
      <c r="AA344" s="15">
        <v>3</v>
      </c>
      <c r="AB344" s="11">
        <v>79.711668788551151</v>
      </c>
      <c r="AC344" s="10">
        <v>18.385679889261652</v>
      </c>
      <c r="AD344" s="21">
        <v>1.9026513221872019</v>
      </c>
      <c r="AE344" s="12">
        <v>2189.4726930320126</v>
      </c>
      <c r="AF344" s="10">
        <v>2200.7955116365174</v>
      </c>
      <c r="AG344" s="10">
        <v>1467.9289176613934</v>
      </c>
      <c r="AH344" s="10">
        <v>0</v>
      </c>
      <c r="AI344" s="10">
        <v>2.0607405624727857</v>
      </c>
      <c r="AJ344" s="10"/>
      <c r="AK344" s="10"/>
      <c r="AL344" s="10"/>
      <c r="AM344" s="10"/>
      <c r="AN344" s="10">
        <v>21.894726930320125</v>
      </c>
      <c r="AO344" s="10">
        <v>6.3910688965413742</v>
      </c>
      <c r="AP344" s="10">
        <v>11.275502423629753</v>
      </c>
      <c r="AQ344" s="10">
        <v>111.47500000000001</v>
      </c>
      <c r="AR344" s="10"/>
      <c r="AS344" s="10"/>
      <c r="AT344" s="10">
        <v>5.0482914180684215</v>
      </c>
      <c r="AU344" s="10">
        <v>1</v>
      </c>
      <c r="AV344" s="16"/>
      <c r="AW344" s="21">
        <v>330.11932674547762</v>
      </c>
      <c r="AX344" s="1" t="s">
        <v>120</v>
      </c>
      <c r="AY344" s="25">
        <v>53.497900262467198</v>
      </c>
      <c r="AZ344" s="19">
        <v>100</v>
      </c>
      <c r="BA344" s="19">
        <v>0</v>
      </c>
      <c r="BB344" s="19">
        <v>0</v>
      </c>
      <c r="BC344" s="19">
        <v>100</v>
      </c>
      <c r="BD344" s="19">
        <v>0</v>
      </c>
      <c r="BE344" s="19">
        <v>0</v>
      </c>
      <c r="BF344" s="26">
        <v>79.711668788551151</v>
      </c>
      <c r="BG344" s="26">
        <v>18.385679889261652</v>
      </c>
      <c r="BH344" s="26">
        <v>1.9026513221872019</v>
      </c>
      <c r="BI344" s="23"/>
      <c r="BJ344" s="27">
        <f t="shared" ca="1" si="37"/>
        <v>1</v>
      </c>
      <c r="BK344" s="26">
        <f t="shared" ca="1" si="38"/>
        <v>18.761049227610197</v>
      </c>
      <c r="BL344" s="25">
        <f t="shared" si="39"/>
        <v>5.5359145024307299</v>
      </c>
      <c r="BM344" s="25">
        <f t="shared" ca="1" si="41"/>
        <v>2.9461486361894966</v>
      </c>
      <c r="BN344" s="24">
        <f t="shared" si="40"/>
        <v>2.8750729728351252</v>
      </c>
      <c r="BO344" s="23"/>
      <c r="BP344" s="2"/>
    </row>
    <row r="345" spans="1:68" x14ac:dyDescent="0.2">
      <c r="A345">
        <v>16.600000000000001</v>
      </c>
      <c r="B345">
        <v>2.1</v>
      </c>
      <c r="C345">
        <v>1.32576</v>
      </c>
      <c r="D345">
        <v>-0.13377</v>
      </c>
      <c r="E345">
        <v>5.178E-2</v>
      </c>
      <c r="F345">
        <v>1.6749499999999999</v>
      </c>
      <c r="G345">
        <v>1.6717</v>
      </c>
      <c r="I345" s="17">
        <f t="shared" si="35"/>
        <v>54.461942257217849</v>
      </c>
      <c r="J345" s="16">
        <f t="shared" si="36"/>
        <v>-53.661942257217852</v>
      </c>
      <c r="K345" s="10">
        <v>122</v>
      </c>
      <c r="L345" s="16">
        <v>5455.5446194225933</v>
      </c>
      <c r="M345" s="16">
        <v>2067.355643044626</v>
      </c>
      <c r="N345" s="16">
        <v>23.600174978127733</v>
      </c>
      <c r="O345" s="16">
        <v>21.610734463276831</v>
      </c>
      <c r="P345" s="16">
        <v>21.736223147772062</v>
      </c>
      <c r="Q345" s="16">
        <v>0.99243903024483893</v>
      </c>
      <c r="R345" s="16">
        <v>4.565830151346062</v>
      </c>
      <c r="S345" s="16">
        <v>8.7144919788354098</v>
      </c>
      <c r="T345" s="22" t="s">
        <v>33</v>
      </c>
      <c r="U345" s="10">
        <v>3</v>
      </c>
      <c r="V345" s="22" t="s">
        <v>143</v>
      </c>
      <c r="W345" s="10">
        <v>4</v>
      </c>
      <c r="X345" s="22" t="s">
        <v>143</v>
      </c>
      <c r="Y345" s="10">
        <v>4</v>
      </c>
      <c r="Z345" s="22" t="s">
        <v>33</v>
      </c>
      <c r="AA345" s="15">
        <v>3</v>
      </c>
      <c r="AB345" s="11">
        <v>72.622821696754173</v>
      </c>
      <c r="AC345" s="10">
        <v>25.038693301045882</v>
      </c>
      <c r="AD345" s="21">
        <v>2.3384850021999402</v>
      </c>
      <c r="AE345" s="12">
        <v>2161.0734463276831</v>
      </c>
      <c r="AF345" s="10">
        <v>2166.3581964802088</v>
      </c>
      <c r="AG345" s="10">
        <v>1449.0815431848041</v>
      </c>
      <c r="AH345" s="10">
        <v>0</v>
      </c>
      <c r="AI345" s="10">
        <v>2.1901822162727362</v>
      </c>
      <c r="AJ345" s="10"/>
      <c r="AK345" s="10"/>
      <c r="AL345" s="10"/>
      <c r="AM345" s="10"/>
      <c r="AN345" s="10">
        <v>21.610734463276831</v>
      </c>
      <c r="AO345" s="10">
        <v>6.2727220995720669</v>
      </c>
      <c r="AP345" s="10">
        <v>11.143570802293629</v>
      </c>
      <c r="AQ345" s="10">
        <v>111.47500000000001</v>
      </c>
      <c r="AR345" s="10"/>
      <c r="AS345" s="10"/>
      <c r="AT345" s="10">
        <v>4.9406043028334876</v>
      </c>
      <c r="AU345" s="10">
        <v>1</v>
      </c>
      <c r="AV345" s="16"/>
      <c r="AW345" s="21">
        <v>324.95372947203128</v>
      </c>
      <c r="AX345" s="1" t="s">
        <v>120</v>
      </c>
      <c r="AY345" s="25">
        <v>53.661942257217902</v>
      </c>
      <c r="AZ345" s="19">
        <v>100</v>
      </c>
      <c r="BA345" s="19">
        <v>0</v>
      </c>
      <c r="BB345" s="19">
        <v>0</v>
      </c>
      <c r="BC345" s="19">
        <v>100</v>
      </c>
      <c r="BD345" s="19">
        <v>0</v>
      </c>
      <c r="BE345" s="19">
        <v>0</v>
      </c>
      <c r="BF345" s="26">
        <v>72.622821696754173</v>
      </c>
      <c r="BG345" s="26">
        <v>25.038693301045882</v>
      </c>
      <c r="BH345" s="26">
        <v>2.3384850021999402</v>
      </c>
      <c r="BI345" s="23"/>
      <c r="BJ345" s="27">
        <f t="shared" ca="1" si="37"/>
        <v>1</v>
      </c>
      <c r="BK345" s="26">
        <f t="shared" ca="1" si="38"/>
        <v>18.389144511262451</v>
      </c>
      <c r="BL345" s="25">
        <f t="shared" si="39"/>
        <v>5.2210410974558252</v>
      </c>
      <c r="BM345" s="25">
        <f t="shared" ca="1" si="41"/>
        <v>2.9357897554266068</v>
      </c>
      <c r="BN345" s="24">
        <f t="shared" si="40"/>
        <v>2.861832301165431</v>
      </c>
      <c r="BO345" s="23"/>
      <c r="BP345" s="2"/>
    </row>
    <row r="346" spans="1:68" x14ac:dyDescent="0.2">
      <c r="A346">
        <v>16.649999999999999</v>
      </c>
      <c r="B346">
        <v>2.1</v>
      </c>
      <c r="C346">
        <v>1.3296399999999999</v>
      </c>
      <c r="D346">
        <v>-0.1431</v>
      </c>
      <c r="E346">
        <v>5.2900000000000003E-2</v>
      </c>
      <c r="F346">
        <v>1.6769499999999999</v>
      </c>
      <c r="G346">
        <v>1.6734500000000001</v>
      </c>
      <c r="I346" s="17">
        <f t="shared" si="35"/>
        <v>54.625984251968497</v>
      </c>
      <c r="J346" s="16">
        <f t="shared" si="36"/>
        <v>-53.825984251968499</v>
      </c>
      <c r="K346" s="10">
        <v>122</v>
      </c>
      <c r="L346" s="16">
        <v>5475.5577427821727</v>
      </c>
      <c r="M346" s="16">
        <v>2077.1325459317645</v>
      </c>
      <c r="N346" s="16">
        <v>23.671259842519682</v>
      </c>
      <c r="O346" s="16">
        <v>22.670244821092243</v>
      </c>
      <c r="P346" s="16">
        <v>22.800684098283305</v>
      </c>
      <c r="Q346" s="16">
        <v>0.93398655784925577</v>
      </c>
      <c r="R346" s="16">
        <v>4.0963093643298931</v>
      </c>
      <c r="S346" s="16">
        <v>9.0582831382681572</v>
      </c>
      <c r="T346" s="22" t="s">
        <v>122</v>
      </c>
      <c r="U346" s="10">
        <v>4</v>
      </c>
      <c r="V346" s="22" t="s">
        <v>143</v>
      </c>
      <c r="W346" s="10">
        <v>4</v>
      </c>
      <c r="X346" s="22" t="s">
        <v>143</v>
      </c>
      <c r="Y346" s="10">
        <v>4</v>
      </c>
      <c r="Z346" s="22" t="s">
        <v>33</v>
      </c>
      <c r="AA346" s="15">
        <v>3</v>
      </c>
      <c r="AB346" s="11">
        <v>59.004740901025478</v>
      </c>
      <c r="AC346" s="10">
        <v>37.698035692210063</v>
      </c>
      <c r="AD346" s="21">
        <v>3.297223406764461</v>
      </c>
      <c r="AE346" s="12">
        <v>2267.0244821092247</v>
      </c>
      <c r="AF346" s="10">
        <v>2290.4116539897914</v>
      </c>
      <c r="AG346" s="10">
        <v>1520.0456065522203</v>
      </c>
      <c r="AH346" s="10">
        <v>0</v>
      </c>
      <c r="AI346" s="10">
        <v>2.4412218684161515</v>
      </c>
      <c r="AJ346" s="10"/>
      <c r="AK346" s="10"/>
      <c r="AL346" s="10"/>
      <c r="AM346" s="10"/>
      <c r="AN346" s="10">
        <v>15.11349654739483</v>
      </c>
      <c r="AO346" s="10">
        <v>6.4177774217527173</v>
      </c>
      <c r="AP346" s="10">
        <v>11.640319245865543</v>
      </c>
      <c r="AQ346" s="10">
        <v>114.66</v>
      </c>
      <c r="AR346" s="10"/>
      <c r="AS346" s="10"/>
      <c r="AT346" s="10">
        <v>5.2120715188978561</v>
      </c>
      <c r="AU346" s="10">
        <v>1</v>
      </c>
      <c r="AV346" s="16"/>
      <c r="AW346" s="21">
        <v>343.56174809846868</v>
      </c>
      <c r="AX346" s="1" t="s">
        <v>120</v>
      </c>
      <c r="AY346" s="25">
        <v>53.825984251968499</v>
      </c>
      <c r="AZ346" s="19">
        <v>100</v>
      </c>
      <c r="BA346" s="19">
        <v>0</v>
      </c>
      <c r="BB346" s="19">
        <v>0</v>
      </c>
      <c r="BC346" s="19">
        <v>100</v>
      </c>
      <c r="BD346" s="19">
        <v>0</v>
      </c>
      <c r="BE346" s="19">
        <v>0</v>
      </c>
      <c r="BF346" s="26">
        <v>59.004740901025478</v>
      </c>
      <c r="BG346" s="26">
        <v>37.698035692210063</v>
      </c>
      <c r="BH346" s="26">
        <v>3.297223406764461</v>
      </c>
      <c r="BI346" s="23"/>
      <c r="BJ346" s="27">
        <f t="shared" ca="1" si="37"/>
        <v>0.99900014513121038</v>
      </c>
      <c r="BK346" s="26">
        <f t="shared" ca="1" si="38"/>
        <v>19.317491789577954</v>
      </c>
      <c r="BL346" s="25">
        <f t="shared" si="39"/>
        <v>4.655290683411816</v>
      </c>
      <c r="BM346" s="25">
        <f t="shared" ca="1" si="41"/>
        <v>2.886938572521057</v>
      </c>
      <c r="BN346" s="24">
        <f t="shared" si="40"/>
        <v>2.8153085713334161</v>
      </c>
      <c r="BO346" s="23"/>
      <c r="BP346" s="2"/>
    </row>
    <row r="347" spans="1:68" x14ac:dyDescent="0.2">
      <c r="A347">
        <v>16.7</v>
      </c>
      <c r="B347">
        <v>2.1</v>
      </c>
      <c r="C347">
        <v>1.3306100000000001</v>
      </c>
      <c r="D347">
        <v>-0.14538000000000001</v>
      </c>
      <c r="E347">
        <v>5.3260000000000002E-2</v>
      </c>
      <c r="F347">
        <v>1.67675</v>
      </c>
      <c r="G347">
        <v>1.67035</v>
      </c>
      <c r="I347" s="17">
        <f t="shared" si="35"/>
        <v>54.790026246719158</v>
      </c>
      <c r="J347" s="16">
        <f t="shared" si="36"/>
        <v>-53.990026246719161</v>
      </c>
      <c r="K347" s="10">
        <v>122</v>
      </c>
      <c r="L347" s="16">
        <v>5495.570866141753</v>
      </c>
      <c r="M347" s="16">
        <v>2086.9094488189039</v>
      </c>
      <c r="N347" s="16">
        <v>23.742344706911634</v>
      </c>
      <c r="O347" s="16">
        <v>22.935122410546143</v>
      </c>
      <c r="P347" s="16">
        <v>23.067152949675151</v>
      </c>
      <c r="Q347" s="16">
        <v>0.91970235237637998</v>
      </c>
      <c r="R347" s="16">
        <v>3.9870648726475451</v>
      </c>
      <c r="S347" s="16">
        <v>9.1687874395143965</v>
      </c>
      <c r="T347" s="22" t="s">
        <v>122</v>
      </c>
      <c r="U347" s="10">
        <v>4</v>
      </c>
      <c r="V347" s="22" t="s">
        <v>143</v>
      </c>
      <c r="W347" s="10">
        <v>4</v>
      </c>
      <c r="X347" s="22" t="s">
        <v>143</v>
      </c>
      <c r="Y347" s="10">
        <v>4</v>
      </c>
      <c r="Z347" s="22" t="s">
        <v>33</v>
      </c>
      <c r="AA347" s="15">
        <v>3</v>
      </c>
      <c r="AB347" s="11">
        <v>55.836984363026588</v>
      </c>
      <c r="AC347" s="10">
        <v>40.528959910175836</v>
      </c>
      <c r="AD347" s="21">
        <v>3.6340557267975737</v>
      </c>
      <c r="AE347" s="12">
        <v>2293.5122410546146</v>
      </c>
      <c r="AF347" s="10">
        <v>2320.5836880735624</v>
      </c>
      <c r="AG347" s="10">
        <v>1537.8101966450101</v>
      </c>
      <c r="AH347" s="10">
        <v>0</v>
      </c>
      <c r="AI347" s="10">
        <v>2.5081106827739332</v>
      </c>
      <c r="AJ347" s="10"/>
      <c r="AK347" s="10"/>
      <c r="AL347" s="10"/>
      <c r="AM347" s="10"/>
      <c r="AN347" s="10">
        <v>15.290081607030762</v>
      </c>
      <c r="AO347" s="10">
        <v>6.4580863121235774</v>
      </c>
      <c r="AP347" s="10">
        <v>11.764671376515071</v>
      </c>
      <c r="AQ347" s="10">
        <v>114.66</v>
      </c>
      <c r="AR347" s="10"/>
      <c r="AS347" s="10"/>
      <c r="AT347" s="10">
        <v>5.258069191140585</v>
      </c>
      <c r="AU347" s="10">
        <v>1</v>
      </c>
      <c r="AV347" s="16"/>
      <c r="AW347" s="21">
        <v>348.08755321103433</v>
      </c>
      <c r="AX347" s="1" t="s">
        <v>120</v>
      </c>
      <c r="AY347" s="25">
        <v>53.990026246719196</v>
      </c>
      <c r="AZ347" s="19">
        <v>100</v>
      </c>
      <c r="BA347" s="19">
        <v>0</v>
      </c>
      <c r="BB347" s="19">
        <v>0</v>
      </c>
      <c r="BC347" s="19">
        <v>100</v>
      </c>
      <c r="BD347" s="19">
        <v>0</v>
      </c>
      <c r="BE347" s="19">
        <v>0</v>
      </c>
      <c r="BF347" s="26">
        <v>55.836984363026588</v>
      </c>
      <c r="BG347" s="26">
        <v>40.528959910175836</v>
      </c>
      <c r="BH347" s="26">
        <v>3.6340557267975737</v>
      </c>
      <c r="BI347" s="23"/>
      <c r="BJ347" s="27">
        <f t="shared" ca="1" si="37"/>
        <v>0.99519692188425668</v>
      </c>
      <c r="BK347" s="26">
        <f t="shared" ca="1" si="38"/>
        <v>19.471695073515839</v>
      </c>
      <c r="BL347" s="25">
        <f t="shared" si="39"/>
        <v>4.5262351381007875</v>
      </c>
      <c r="BM347" s="25">
        <f t="shared" ca="1" si="41"/>
        <v>2.8763500612805997</v>
      </c>
      <c r="BN347" s="24">
        <f t="shared" si="40"/>
        <v>2.8038424272910283</v>
      </c>
      <c r="BO347" s="23"/>
      <c r="BP347" s="2"/>
    </row>
    <row r="348" spans="1:68" x14ac:dyDescent="0.2">
      <c r="A348">
        <v>16.75</v>
      </c>
      <c r="B348">
        <v>2.1</v>
      </c>
      <c r="C348">
        <v>1.327</v>
      </c>
      <c r="D348">
        <v>-0.15689</v>
      </c>
      <c r="E348">
        <v>5.3690000000000002E-2</v>
      </c>
      <c r="F348">
        <v>1.67048</v>
      </c>
      <c r="G348">
        <v>1.66658</v>
      </c>
      <c r="I348" s="17">
        <f t="shared" si="35"/>
        <v>54.954068241469813</v>
      </c>
      <c r="J348" s="16">
        <f t="shared" si="36"/>
        <v>-54.154068241469815</v>
      </c>
      <c r="K348" s="10">
        <v>122</v>
      </c>
      <c r="L348" s="16">
        <v>5515.5839895013332</v>
      </c>
      <c r="M348" s="16">
        <v>2096.6863517060428</v>
      </c>
      <c r="N348" s="16">
        <v>23.813429571303587</v>
      </c>
      <c r="O348" s="16">
        <v>21.94934086628999</v>
      </c>
      <c r="P348" s="16">
        <v>22.083272079400434</v>
      </c>
      <c r="Q348" s="16">
        <v>0.84759217474795956</v>
      </c>
      <c r="R348" s="16">
        <v>3.8381638902986874</v>
      </c>
      <c r="S348" s="16">
        <v>9.3007786882251828</v>
      </c>
      <c r="T348" s="22" t="s">
        <v>122</v>
      </c>
      <c r="U348" s="10">
        <v>4</v>
      </c>
      <c r="V348" s="22" t="s">
        <v>143</v>
      </c>
      <c r="W348" s="10">
        <v>4</v>
      </c>
      <c r="X348" s="22" t="s">
        <v>143</v>
      </c>
      <c r="Y348" s="10">
        <v>4</v>
      </c>
      <c r="Z348" s="22" t="s">
        <v>33</v>
      </c>
      <c r="AA348" s="15">
        <v>3</v>
      </c>
      <c r="AB348" s="11">
        <v>53.31962212896665</v>
      </c>
      <c r="AC348" s="10">
        <v>42.727733743426704</v>
      </c>
      <c r="AD348" s="21">
        <v>3.9526441276066455</v>
      </c>
      <c r="AE348" s="12">
        <v>2194.934086628999</v>
      </c>
      <c r="AF348" s="10">
        <v>2203.6557549024442</v>
      </c>
      <c r="AG348" s="10">
        <v>1472.2181386266957</v>
      </c>
      <c r="AH348" s="10">
        <v>0</v>
      </c>
      <c r="AI348" s="10">
        <v>2.6054124539277543</v>
      </c>
      <c r="AJ348" s="10"/>
      <c r="AK348" s="10"/>
      <c r="AL348" s="10"/>
      <c r="AM348" s="10"/>
      <c r="AN348" s="10">
        <v>14.632893910859993</v>
      </c>
      <c r="AO348" s="10">
        <v>6.2081029226888242</v>
      </c>
      <c r="AP348" s="10">
        <v>11.305526970386868</v>
      </c>
      <c r="AQ348" s="10">
        <v>114.66</v>
      </c>
      <c r="AR348" s="10"/>
      <c r="AS348" s="10"/>
      <c r="AT348" s="10">
        <v>4.9557375923883482</v>
      </c>
      <c r="AU348" s="10">
        <v>1</v>
      </c>
      <c r="AV348" s="16"/>
      <c r="AW348" s="21">
        <v>330.54836323536665</v>
      </c>
      <c r="AX348" s="1" t="s">
        <v>120</v>
      </c>
      <c r="AY348" s="25">
        <v>54.154068241469801</v>
      </c>
      <c r="AZ348" s="19">
        <v>100</v>
      </c>
      <c r="BA348" s="19">
        <v>0</v>
      </c>
      <c r="BB348" s="19">
        <v>0</v>
      </c>
      <c r="BC348" s="19">
        <v>100</v>
      </c>
      <c r="BD348" s="19">
        <v>0</v>
      </c>
      <c r="BE348" s="19">
        <v>0</v>
      </c>
      <c r="BF348" s="26">
        <v>53.31962212896665</v>
      </c>
      <c r="BG348" s="26">
        <v>42.727733743426704</v>
      </c>
      <c r="BH348" s="26">
        <v>3.9526441276066455</v>
      </c>
      <c r="BI348" s="23"/>
      <c r="BJ348" s="27">
        <f t="shared" ca="1" si="37"/>
        <v>0.99894231880148154</v>
      </c>
      <c r="BK348" s="26">
        <f t="shared" ca="1" si="38"/>
        <v>18.434091531359641</v>
      </c>
      <c r="BL348" s="25">
        <f t="shared" si="39"/>
        <v>4.3858790106911867</v>
      </c>
      <c r="BM348" s="25">
        <f t="shared" ca="1" si="41"/>
        <v>2.8855742013896921</v>
      </c>
      <c r="BN348" s="24">
        <f t="shared" si="40"/>
        <v>2.807615661476432</v>
      </c>
      <c r="BO348" s="23"/>
      <c r="BP348" s="2"/>
    </row>
    <row r="349" spans="1:68" x14ac:dyDescent="0.2">
      <c r="A349">
        <v>16.8</v>
      </c>
      <c r="B349">
        <v>2.1</v>
      </c>
      <c r="C349">
        <v>1.32264</v>
      </c>
      <c r="D349">
        <v>-0.15787000000000001</v>
      </c>
      <c r="E349">
        <v>5.4149999999999997E-2</v>
      </c>
      <c r="F349">
        <v>1.6711</v>
      </c>
      <c r="G349">
        <v>1.669</v>
      </c>
      <c r="I349" s="17">
        <f t="shared" si="35"/>
        <v>55.118110236220474</v>
      </c>
      <c r="J349" s="16">
        <f t="shared" si="36"/>
        <v>-54.318110236220477</v>
      </c>
      <c r="K349" s="10">
        <v>122</v>
      </c>
      <c r="L349" s="16">
        <v>5535.5971128609135</v>
      </c>
      <c r="M349" s="16">
        <v>2106.4632545931822</v>
      </c>
      <c r="N349" s="16">
        <v>23.884514435695539</v>
      </c>
      <c r="O349" s="16">
        <v>20.758757062146888</v>
      </c>
      <c r="P349" s="16">
        <v>20.89472155440026</v>
      </c>
      <c r="Q349" s="16">
        <v>0.84145247239558318</v>
      </c>
      <c r="R349" s="16">
        <v>4.0271054591698068</v>
      </c>
      <c r="S349" s="16">
        <v>9.4419786287064884</v>
      </c>
      <c r="T349" s="22" t="s">
        <v>122</v>
      </c>
      <c r="U349" s="10">
        <v>4</v>
      </c>
      <c r="V349" s="22" t="s">
        <v>143</v>
      </c>
      <c r="W349" s="10">
        <v>4</v>
      </c>
      <c r="X349" s="22" t="s">
        <v>143</v>
      </c>
      <c r="Y349" s="10">
        <v>4</v>
      </c>
      <c r="Z349" s="22" t="s">
        <v>33</v>
      </c>
      <c r="AA349" s="15">
        <v>3</v>
      </c>
      <c r="AB349" s="11">
        <v>59.817589138674791</v>
      </c>
      <c r="AC349" s="10">
        <v>36.961689950473172</v>
      </c>
      <c r="AD349" s="21">
        <v>3.2207209108520338</v>
      </c>
      <c r="AE349" s="12">
        <v>2075.8757062146888</v>
      </c>
      <c r="AF349" s="10">
        <v>2062.6490388224483</v>
      </c>
      <c r="AG349" s="10">
        <v>1392.9814369600174</v>
      </c>
      <c r="AH349" s="10">
        <v>0</v>
      </c>
      <c r="AI349" s="10">
        <v>2.4831731131425383</v>
      </c>
      <c r="AJ349" s="10"/>
      <c r="AK349" s="10"/>
      <c r="AL349" s="10"/>
      <c r="AM349" s="10"/>
      <c r="AN349" s="10">
        <v>13.839171374764591</v>
      </c>
      <c r="AO349" s="10">
        <v>5.9883992470718121</v>
      </c>
      <c r="AP349" s="10">
        <v>10.750870058720121</v>
      </c>
      <c r="AQ349" s="10">
        <v>114.66</v>
      </c>
      <c r="AR349" s="10"/>
      <c r="AS349" s="10"/>
      <c r="AT349" s="10">
        <v>4.6006812437617768</v>
      </c>
      <c r="AU349" s="10">
        <v>1</v>
      </c>
      <c r="AV349" s="16"/>
      <c r="AW349" s="21">
        <v>309.39735582336726</v>
      </c>
      <c r="AX349" s="1" t="s">
        <v>120</v>
      </c>
      <c r="AY349" s="25">
        <v>54.318110236220498</v>
      </c>
      <c r="AZ349" s="19">
        <v>100</v>
      </c>
      <c r="BA349" s="19">
        <v>0</v>
      </c>
      <c r="BB349" s="19">
        <v>0</v>
      </c>
      <c r="BC349" s="19">
        <v>100</v>
      </c>
      <c r="BD349" s="19">
        <v>0</v>
      </c>
      <c r="BE349" s="19">
        <v>0</v>
      </c>
      <c r="BF349" s="26">
        <v>59.817589138674791</v>
      </c>
      <c r="BG349" s="26">
        <v>36.961689950473172</v>
      </c>
      <c r="BH349" s="26">
        <v>3.2207209108520338</v>
      </c>
      <c r="BI349" s="23"/>
      <c r="BJ349" s="27">
        <f t="shared" ca="1" si="37"/>
        <v>1</v>
      </c>
      <c r="BK349" s="26">
        <f t="shared" ca="1" si="38"/>
        <v>17.210765920975561</v>
      </c>
      <c r="BL349" s="25">
        <f t="shared" si="39"/>
        <v>4.6420038993370518</v>
      </c>
      <c r="BM349" s="25">
        <f t="shared" ca="1" si="41"/>
        <v>2.9242616850868148</v>
      </c>
      <c r="BN349" s="24">
        <f t="shared" si="40"/>
        <v>2.8394358398336923</v>
      </c>
      <c r="BO349" s="23"/>
      <c r="BP349" s="2"/>
    </row>
    <row r="350" spans="1:68" x14ac:dyDescent="0.2">
      <c r="A350">
        <v>16.850000000000001</v>
      </c>
      <c r="B350">
        <v>2.1</v>
      </c>
      <c r="C350">
        <v>1.32589</v>
      </c>
      <c r="D350">
        <v>-0.15454999999999999</v>
      </c>
      <c r="E350">
        <v>5.5559999999999998E-2</v>
      </c>
      <c r="F350">
        <v>1.67553</v>
      </c>
      <c r="G350">
        <v>1.66835</v>
      </c>
      <c r="I350" s="17">
        <f t="shared" si="35"/>
        <v>55.282152230971128</v>
      </c>
      <c r="J350" s="16">
        <f t="shared" si="36"/>
        <v>-54.482152230971131</v>
      </c>
      <c r="K350" s="10">
        <v>122</v>
      </c>
      <c r="L350" s="16">
        <v>5555.6102362204938</v>
      </c>
      <c r="M350" s="16">
        <v>2116.2401574803212</v>
      </c>
      <c r="N350" s="16">
        <v>23.955599300087489</v>
      </c>
      <c r="O350" s="16">
        <v>21.646233521657237</v>
      </c>
      <c r="P350" s="16">
        <v>21.788430456500897</v>
      </c>
      <c r="Q350" s="16">
        <v>0.86225228036485835</v>
      </c>
      <c r="R350" s="16">
        <v>3.957385925921951</v>
      </c>
      <c r="S350" s="16">
        <v>9.8747871419209261</v>
      </c>
      <c r="T350" s="22" t="s">
        <v>122</v>
      </c>
      <c r="U350" s="10">
        <v>4</v>
      </c>
      <c r="V350" s="22" t="s">
        <v>143</v>
      </c>
      <c r="W350" s="10">
        <v>4</v>
      </c>
      <c r="X350" s="22" t="s">
        <v>143</v>
      </c>
      <c r="Y350" s="10">
        <v>4</v>
      </c>
      <c r="Z350" s="22" t="s">
        <v>33</v>
      </c>
      <c r="AA350" s="15">
        <v>3</v>
      </c>
      <c r="AB350" s="11">
        <v>56.820979630993833</v>
      </c>
      <c r="AC350" s="10">
        <v>39.656667063492094</v>
      </c>
      <c r="AD350" s="21">
        <v>3.5223533055140699</v>
      </c>
      <c r="AE350" s="12">
        <v>2164.6233521657236</v>
      </c>
      <c r="AF350" s="10">
        <v>2166.6140200484306</v>
      </c>
      <c r="AG350" s="10">
        <v>1452.5620304333931</v>
      </c>
      <c r="AH350" s="10">
        <v>0</v>
      </c>
      <c r="AI350" s="10">
        <v>2.5269205953600049</v>
      </c>
      <c r="AJ350" s="10"/>
      <c r="AK350" s="10"/>
      <c r="AL350" s="10"/>
      <c r="AM350" s="10"/>
      <c r="AN350" s="10">
        <v>14.430822347771491</v>
      </c>
      <c r="AO350" s="10">
        <v>6.1807232763480986</v>
      </c>
      <c r="AP350" s="10">
        <v>11.167934213033753</v>
      </c>
      <c r="AQ350" s="10">
        <v>114.66</v>
      </c>
      <c r="AR350" s="10"/>
      <c r="AS350" s="10"/>
      <c r="AT350" s="10">
        <v>4.8208571309201327</v>
      </c>
      <c r="AU350" s="10">
        <v>1</v>
      </c>
      <c r="AV350" s="16"/>
      <c r="AW350" s="21">
        <v>324.99210300726463</v>
      </c>
      <c r="AX350" s="1" t="s">
        <v>120</v>
      </c>
      <c r="AY350" s="25">
        <v>54.482152230971103</v>
      </c>
      <c r="AZ350" s="19">
        <v>100</v>
      </c>
      <c r="BA350" s="19">
        <v>0</v>
      </c>
      <c r="BB350" s="19">
        <v>0</v>
      </c>
      <c r="BC350" s="19">
        <v>100</v>
      </c>
      <c r="BD350" s="19">
        <v>0</v>
      </c>
      <c r="BE350" s="19">
        <v>0</v>
      </c>
      <c r="BF350" s="26">
        <v>56.820979630993833</v>
      </c>
      <c r="BG350" s="26">
        <v>39.656667063492094</v>
      </c>
      <c r="BH350" s="26">
        <v>3.5223533055140699</v>
      </c>
      <c r="BI350" s="23"/>
      <c r="BJ350" s="27">
        <f t="shared" ca="1" si="37"/>
        <v>1</v>
      </c>
      <c r="BK350" s="26">
        <f t="shared" ca="1" si="38"/>
        <v>17.966415835361001</v>
      </c>
      <c r="BL350" s="25">
        <f t="shared" si="39"/>
        <v>4.5356334419131343</v>
      </c>
      <c r="BM350" s="25">
        <f t="shared" ca="1" si="41"/>
        <v>2.9035118510741911</v>
      </c>
      <c r="BN350" s="24">
        <f t="shared" si="40"/>
        <v>2.8206323910328588</v>
      </c>
      <c r="BO350" s="23"/>
      <c r="BP350" s="2"/>
    </row>
    <row r="351" spans="1:68" x14ac:dyDescent="0.2">
      <c r="A351">
        <v>16.899999999999999</v>
      </c>
      <c r="B351">
        <v>2.2000000000000002</v>
      </c>
      <c r="C351">
        <v>1.3366100000000001</v>
      </c>
      <c r="D351">
        <v>-0.14648</v>
      </c>
      <c r="E351">
        <v>5.6160000000000002E-2</v>
      </c>
      <c r="F351">
        <v>1.67093</v>
      </c>
      <c r="G351">
        <v>1.66608</v>
      </c>
      <c r="I351" s="17">
        <f t="shared" si="35"/>
        <v>55.446194225721776</v>
      </c>
      <c r="J351" s="16">
        <f t="shared" si="36"/>
        <v>-54.646194225721779</v>
      </c>
      <c r="K351" s="10">
        <v>122</v>
      </c>
      <c r="L351" s="16">
        <v>5575.6233595800732</v>
      </c>
      <c r="M351" s="16">
        <v>2126.0170603674596</v>
      </c>
      <c r="N351" s="16">
        <v>24.026684164479438</v>
      </c>
      <c r="O351" s="16">
        <v>24.573540489642184</v>
      </c>
      <c r="P351" s="16">
        <v>24.718389527715754</v>
      </c>
      <c r="Q351" s="16">
        <v>0.91281084973595772</v>
      </c>
      <c r="R351" s="16">
        <v>3.6928411080845658</v>
      </c>
      <c r="S351" s="16">
        <v>10.058960977331328</v>
      </c>
      <c r="T351" s="22" t="s">
        <v>122</v>
      </c>
      <c r="U351" s="10">
        <v>5</v>
      </c>
      <c r="V351" s="22" t="s">
        <v>143</v>
      </c>
      <c r="W351" s="10">
        <v>4</v>
      </c>
      <c r="X351" s="22" t="s">
        <v>143</v>
      </c>
      <c r="Y351" s="10">
        <v>4</v>
      </c>
      <c r="Z351" s="22" t="s">
        <v>123</v>
      </c>
      <c r="AA351" s="15">
        <v>4</v>
      </c>
      <c r="AB351" s="11">
        <v>46.387432521379907</v>
      </c>
      <c r="AC351" s="10">
        <v>48.483492872845943</v>
      </c>
      <c r="AD351" s="21">
        <v>5.1290746057741465</v>
      </c>
      <c r="AE351" s="12">
        <v>2457.3540489642182</v>
      </c>
      <c r="AF351" s="10">
        <v>2510.1378446996146</v>
      </c>
      <c r="AG351" s="10">
        <v>1647.8926351810503</v>
      </c>
      <c r="AH351" s="10">
        <v>0</v>
      </c>
      <c r="AI351" s="10">
        <v>2.7079421256732288</v>
      </c>
      <c r="AJ351" s="10"/>
      <c r="AK351" s="10"/>
      <c r="AL351" s="10"/>
      <c r="AM351" s="10"/>
      <c r="AN351" s="10">
        <v>12.286770244821092</v>
      </c>
      <c r="AO351" s="10">
        <v>6.7763628659482453</v>
      </c>
      <c r="AP351" s="10">
        <v>12.535248446267353</v>
      </c>
      <c r="AQ351" s="10">
        <v>114.66</v>
      </c>
      <c r="AR351" s="10"/>
      <c r="AS351" s="10"/>
      <c r="AT351" s="10">
        <v>5.5991745735856639</v>
      </c>
      <c r="AU351" s="10">
        <v>1</v>
      </c>
      <c r="AV351" s="16"/>
      <c r="AW351" s="21">
        <v>376.52067670494222</v>
      </c>
      <c r="AX351" s="1" t="s">
        <v>120</v>
      </c>
      <c r="AY351" s="25">
        <v>54.6461942257218</v>
      </c>
      <c r="AZ351" s="19">
        <v>0</v>
      </c>
      <c r="BA351" s="19">
        <v>100</v>
      </c>
      <c r="BB351" s="19">
        <v>0</v>
      </c>
      <c r="BC351" s="19">
        <v>0</v>
      </c>
      <c r="BD351" s="19">
        <v>100</v>
      </c>
      <c r="BE351" s="19">
        <v>0</v>
      </c>
      <c r="BF351" s="26">
        <v>46.387432521379907</v>
      </c>
      <c r="BG351" s="26">
        <v>48.483492872845943</v>
      </c>
      <c r="BH351" s="26">
        <v>5.1290746057741465</v>
      </c>
      <c r="BI351" s="23"/>
      <c r="BJ351" s="27">
        <f t="shared" ca="1" si="37"/>
        <v>0.97982402209429031</v>
      </c>
      <c r="BK351" s="26">
        <f t="shared" ca="1" si="38"/>
        <v>20.631849433882415</v>
      </c>
      <c r="BL351" s="25">
        <f t="shared" si="39"/>
        <v>4.1622745012270386</v>
      </c>
      <c r="BM351" s="25">
        <f t="shared" ca="1" si="41"/>
        <v>2.8335760509587926</v>
      </c>
      <c r="BN351" s="24">
        <f t="shared" si="40"/>
        <v>2.7593954281055342</v>
      </c>
      <c r="BO351" s="23"/>
      <c r="BP351" s="2"/>
    </row>
    <row r="352" spans="1:68" x14ac:dyDescent="0.2">
      <c r="A352">
        <v>16.95</v>
      </c>
      <c r="B352">
        <v>2.1</v>
      </c>
      <c r="C352">
        <v>1.33484</v>
      </c>
      <c r="D352">
        <v>-0.14951999999999999</v>
      </c>
      <c r="E352">
        <v>5.6579999999999998E-2</v>
      </c>
      <c r="F352">
        <v>1.6704300000000001</v>
      </c>
      <c r="G352">
        <v>1.66608</v>
      </c>
      <c r="I352" s="17">
        <f t="shared" si="35"/>
        <v>55.610236220472437</v>
      </c>
      <c r="J352" s="16">
        <f t="shared" si="36"/>
        <v>-54.81023622047244</v>
      </c>
      <c r="K352" s="10">
        <v>122</v>
      </c>
      <c r="L352" s="16">
        <v>5595.6364829396534</v>
      </c>
      <c r="M352" s="16">
        <v>2135.793963254599</v>
      </c>
      <c r="N352" s="16">
        <v>24.097769028871387</v>
      </c>
      <c r="O352" s="16">
        <v>24.090207156308843</v>
      </c>
      <c r="P352" s="16">
        <v>24.236912666643352</v>
      </c>
      <c r="Q352" s="16">
        <v>0.89376524243879019</v>
      </c>
      <c r="R352" s="16">
        <v>3.6876200146929468</v>
      </c>
      <c r="S352" s="16">
        <v>10.187882662118607</v>
      </c>
      <c r="T352" s="22" t="s">
        <v>122</v>
      </c>
      <c r="U352" s="10">
        <v>5</v>
      </c>
      <c r="V352" s="22" t="s">
        <v>143</v>
      </c>
      <c r="W352" s="10">
        <v>4</v>
      </c>
      <c r="X352" s="22" t="s">
        <v>143</v>
      </c>
      <c r="Y352" s="10">
        <v>4</v>
      </c>
      <c r="Z352" s="22" t="s">
        <v>123</v>
      </c>
      <c r="AA352" s="15">
        <v>4</v>
      </c>
      <c r="AB352" s="11">
        <v>46.845196336147197</v>
      </c>
      <c r="AC352" s="10">
        <v>48.11923765525718</v>
      </c>
      <c r="AD352" s="21">
        <v>5.0355660085956266</v>
      </c>
      <c r="AE352" s="12">
        <v>2409.0207156308843</v>
      </c>
      <c r="AF352" s="10">
        <v>2452.3162655522979</v>
      </c>
      <c r="AG352" s="10">
        <v>1615.7941777762235</v>
      </c>
      <c r="AH352" s="10">
        <v>0</v>
      </c>
      <c r="AI352" s="10">
        <v>2.7117761483439229</v>
      </c>
      <c r="AJ352" s="10"/>
      <c r="AK352" s="10"/>
      <c r="AL352" s="10"/>
      <c r="AM352" s="10"/>
      <c r="AN352" s="10">
        <v>12.045103578154421</v>
      </c>
      <c r="AO352" s="10">
        <v>6.6742903395101907</v>
      </c>
      <c r="AP352" s="10">
        <v>12.310559244433565</v>
      </c>
      <c r="AQ352" s="10">
        <v>114.66</v>
      </c>
      <c r="AR352" s="10"/>
      <c r="AS352" s="10"/>
      <c r="AT352" s="10">
        <v>5.4374405539226238</v>
      </c>
      <c r="AU352" s="10">
        <v>1</v>
      </c>
      <c r="AV352" s="16"/>
      <c r="AW352" s="21">
        <v>367.84743983284466</v>
      </c>
      <c r="AX352" s="1" t="s">
        <v>120</v>
      </c>
      <c r="AY352" s="25">
        <v>54.810236220472397</v>
      </c>
      <c r="AZ352" s="19">
        <v>0</v>
      </c>
      <c r="BA352" s="19">
        <v>100</v>
      </c>
      <c r="BB352" s="19">
        <v>0</v>
      </c>
      <c r="BC352" s="19">
        <v>0</v>
      </c>
      <c r="BD352" s="19">
        <v>100</v>
      </c>
      <c r="BE352" s="19">
        <v>0</v>
      </c>
      <c r="BF352" s="26">
        <v>46.845196336147197</v>
      </c>
      <c r="BG352" s="26">
        <v>48.11923765525718</v>
      </c>
      <c r="BH352" s="26">
        <v>5.0355660085956266</v>
      </c>
      <c r="BI352" s="23"/>
      <c r="BJ352" s="27">
        <f t="shared" ca="1" si="37"/>
        <v>0.98365049490232614</v>
      </c>
      <c r="BK352" s="26">
        <f t="shared" ca="1" si="38"/>
        <v>20.078431374998598</v>
      </c>
      <c r="BL352" s="25">
        <f t="shared" si="39"/>
        <v>4.1688572507490891</v>
      </c>
      <c r="BM352" s="25">
        <f t="shared" ca="1" si="41"/>
        <v>2.8430129886815623</v>
      </c>
      <c r="BN352" s="24">
        <f t="shared" si="40"/>
        <v>2.7655124467669969</v>
      </c>
      <c r="BO352" s="23"/>
      <c r="BP352" s="2"/>
    </row>
    <row r="353" spans="1:68" x14ac:dyDescent="0.2">
      <c r="A353">
        <v>17</v>
      </c>
      <c r="B353">
        <v>2.1</v>
      </c>
      <c r="C353">
        <v>1.3295600000000001</v>
      </c>
      <c r="D353">
        <v>-0.1522</v>
      </c>
      <c r="E353">
        <v>5.6410000000000002E-2</v>
      </c>
      <c r="F353">
        <v>1.66865</v>
      </c>
      <c r="G353">
        <v>1.6618299999999999</v>
      </c>
      <c r="I353" s="17">
        <f t="shared" si="35"/>
        <v>55.774278215223092</v>
      </c>
      <c r="J353" s="16">
        <f t="shared" si="36"/>
        <v>-54.974278215223094</v>
      </c>
      <c r="K353" s="10">
        <v>122</v>
      </c>
      <c r="L353" s="16">
        <v>5615.6496062992337</v>
      </c>
      <c r="M353" s="16">
        <v>2145.570866141738</v>
      </c>
      <c r="N353" s="16">
        <v>24.168853893263339</v>
      </c>
      <c r="O353" s="16">
        <v>22.648399246704333</v>
      </c>
      <c r="P353" s="16">
        <v>22.794353327790365</v>
      </c>
      <c r="Q353" s="16">
        <v>0.87697503600576077</v>
      </c>
      <c r="R353" s="16">
        <v>3.8473345718326319</v>
      </c>
      <c r="S353" s="16">
        <v>10.135700075418994</v>
      </c>
      <c r="T353" s="22" t="s">
        <v>122</v>
      </c>
      <c r="U353" s="10">
        <v>4</v>
      </c>
      <c r="V353" s="22" t="s">
        <v>143</v>
      </c>
      <c r="W353" s="10">
        <v>4</v>
      </c>
      <c r="X353" s="22" t="s">
        <v>143</v>
      </c>
      <c r="Y353" s="10">
        <v>4</v>
      </c>
      <c r="Z353" s="22" t="s">
        <v>33</v>
      </c>
      <c r="AA353" s="15">
        <v>3</v>
      </c>
      <c r="AB353" s="11">
        <v>52.68171815257044</v>
      </c>
      <c r="AC353" s="10">
        <v>43.276762861016863</v>
      </c>
      <c r="AD353" s="21">
        <v>4.041518986412699</v>
      </c>
      <c r="AE353" s="12">
        <v>2264.839924670433</v>
      </c>
      <c r="AF353" s="10">
        <v>2281.4261596072656</v>
      </c>
      <c r="AG353" s="10">
        <v>1519.6235551860243</v>
      </c>
      <c r="AH353" s="10">
        <v>0</v>
      </c>
      <c r="AI353" s="10">
        <v>2.599202074395266</v>
      </c>
      <c r="AJ353" s="10"/>
      <c r="AK353" s="10"/>
      <c r="AL353" s="10"/>
      <c r="AM353" s="10"/>
      <c r="AN353" s="10">
        <v>15.098932831136223</v>
      </c>
      <c r="AO353" s="10">
        <v>6.398308985018387</v>
      </c>
      <c r="AP353" s="10">
        <v>11.637364886302169</v>
      </c>
      <c r="AQ353" s="10">
        <v>114.66</v>
      </c>
      <c r="AR353" s="10"/>
      <c r="AS353" s="10"/>
      <c r="AT353" s="10">
        <v>5.0160662773183624</v>
      </c>
      <c r="AU353" s="10">
        <v>1</v>
      </c>
      <c r="AV353" s="16"/>
      <c r="AW353" s="21">
        <v>342.21392394108983</v>
      </c>
      <c r="AX353" s="1" t="s">
        <v>120</v>
      </c>
      <c r="AY353" s="25">
        <v>54.974278215223102</v>
      </c>
      <c r="AZ353" s="19">
        <v>100</v>
      </c>
      <c r="BA353" s="19">
        <v>0</v>
      </c>
      <c r="BB353" s="19">
        <v>0</v>
      </c>
      <c r="BC353" s="19">
        <v>100</v>
      </c>
      <c r="BD353" s="19">
        <v>0</v>
      </c>
      <c r="BE353" s="19">
        <v>0</v>
      </c>
      <c r="BF353" s="26">
        <v>52.68171815257044</v>
      </c>
      <c r="BG353" s="26">
        <v>43.276762861016863</v>
      </c>
      <c r="BH353" s="26">
        <v>4.041518986412699</v>
      </c>
      <c r="BI353" s="23"/>
      <c r="BJ353" s="27">
        <f t="shared" ca="1" si="37"/>
        <v>0.99880398379047863</v>
      </c>
      <c r="BK353" s="26">
        <f t="shared" ca="1" si="38"/>
        <v>18.630766704782566</v>
      </c>
      <c r="BL353" s="25">
        <f t="shared" si="39"/>
        <v>4.3878307076917658</v>
      </c>
      <c r="BM353" s="25">
        <f t="shared" ca="1" si="41"/>
        <v>2.8821796274020137</v>
      </c>
      <c r="BN353" s="24">
        <f t="shared" si="40"/>
        <v>2.79775216621529</v>
      </c>
      <c r="BO353" s="23"/>
      <c r="BP353" s="2"/>
    </row>
    <row r="354" spans="1:68" x14ac:dyDescent="0.2">
      <c r="A354">
        <v>17.05</v>
      </c>
      <c r="B354">
        <v>2.1</v>
      </c>
      <c r="C354">
        <v>1.32724</v>
      </c>
      <c r="D354">
        <v>-0.17504</v>
      </c>
      <c r="E354">
        <v>5.6390000000000003E-2</v>
      </c>
      <c r="F354">
        <v>1.66323</v>
      </c>
      <c r="G354">
        <v>1.65778</v>
      </c>
      <c r="I354" s="17">
        <f t="shared" si="35"/>
        <v>55.938320209973753</v>
      </c>
      <c r="J354" s="16">
        <f t="shared" si="36"/>
        <v>-55.138320209973756</v>
      </c>
      <c r="K354" s="10">
        <v>122</v>
      </c>
      <c r="L354" s="16">
        <v>5635.662729658814</v>
      </c>
      <c r="M354" s="16">
        <v>2155.3477690288773</v>
      </c>
      <c r="N354" s="16">
        <v>24.239938757655292</v>
      </c>
      <c r="O354" s="16">
        <v>22.014877589453839</v>
      </c>
      <c r="P354" s="16">
        <v>22.160743267098876</v>
      </c>
      <c r="Q354" s="16">
        <v>0.73388238118098881</v>
      </c>
      <c r="R354" s="16">
        <v>3.3116325221390617</v>
      </c>
      <c r="S354" s="16">
        <v>10.129560947571981</v>
      </c>
      <c r="T354" s="22" t="s">
        <v>122</v>
      </c>
      <c r="U354" s="10">
        <v>5</v>
      </c>
      <c r="V354" s="22" t="s">
        <v>143</v>
      </c>
      <c r="W354" s="10">
        <v>4</v>
      </c>
      <c r="X354" s="22" t="s">
        <v>143</v>
      </c>
      <c r="Y354" s="10">
        <v>4</v>
      </c>
      <c r="Z354" s="22" t="s">
        <v>123</v>
      </c>
      <c r="AA354" s="15">
        <v>4</v>
      </c>
      <c r="AB354" s="11">
        <v>40.380648798930523</v>
      </c>
      <c r="AC354" s="10">
        <v>53.006877524451255</v>
      </c>
      <c r="AD354" s="21">
        <v>6.6124736766182224</v>
      </c>
      <c r="AE354" s="12">
        <v>2201.4877589453836</v>
      </c>
      <c r="AF354" s="10">
        <v>2205.7065569753504</v>
      </c>
      <c r="AG354" s="10">
        <v>1477.3828844732584</v>
      </c>
      <c r="AH354" s="10">
        <v>0</v>
      </c>
      <c r="AI354" s="10">
        <v>3.019658713081113</v>
      </c>
      <c r="AJ354" s="10"/>
      <c r="AK354" s="10"/>
      <c r="AL354" s="10"/>
      <c r="AM354" s="10"/>
      <c r="AN354" s="10">
        <v>11.007438794726919</v>
      </c>
      <c r="AO354" s="10">
        <v>6.1298542307941979</v>
      </c>
      <c r="AP354" s="10">
        <v>11.341680191312809</v>
      </c>
      <c r="AQ354" s="10">
        <v>114.66</v>
      </c>
      <c r="AR354" s="10"/>
      <c r="AS354" s="10"/>
      <c r="AT354" s="10">
        <v>4.8182409915628179</v>
      </c>
      <c r="AU354" s="10">
        <v>1</v>
      </c>
      <c r="AV354" s="16"/>
      <c r="AW354" s="21">
        <v>330.85598354630253</v>
      </c>
      <c r="AX354" s="1" t="s">
        <v>120</v>
      </c>
      <c r="AY354" s="25">
        <v>55.138320209973799</v>
      </c>
      <c r="AZ354" s="19">
        <v>0</v>
      </c>
      <c r="BA354" s="19">
        <v>100</v>
      </c>
      <c r="BB354" s="19">
        <v>0</v>
      </c>
      <c r="BC354" s="19">
        <v>0</v>
      </c>
      <c r="BD354" s="19">
        <v>100</v>
      </c>
      <c r="BE354" s="19">
        <v>0</v>
      </c>
      <c r="BF354" s="26">
        <v>40.380648798930523</v>
      </c>
      <c r="BG354" s="26">
        <v>53.006877524451255</v>
      </c>
      <c r="BH354" s="26">
        <v>6.6124736766182224</v>
      </c>
      <c r="BI354" s="23"/>
      <c r="BJ354" s="27">
        <f t="shared" ca="1" si="37"/>
        <v>0.98840503527304002</v>
      </c>
      <c r="BK354" s="26">
        <f t="shared" ca="1" si="38"/>
        <v>17.952203571161004</v>
      </c>
      <c r="BL354" s="25">
        <f t="shared" si="39"/>
        <v>3.7940636078422281</v>
      </c>
      <c r="BM354" s="25">
        <f t="shared" ca="1" si="41"/>
        <v>2.8542795012783939</v>
      </c>
      <c r="BN354" s="24">
        <f t="shared" si="40"/>
        <v>2.7656914789960725</v>
      </c>
      <c r="BO354" s="23"/>
      <c r="BP354" s="2"/>
    </row>
    <row r="355" spans="1:68" x14ac:dyDescent="0.2">
      <c r="A355">
        <v>17.100000000000001</v>
      </c>
      <c r="B355">
        <v>2.1</v>
      </c>
      <c r="C355">
        <v>1.3228599999999999</v>
      </c>
      <c r="D355">
        <v>-0.17749000000000001</v>
      </c>
      <c r="E355">
        <v>5.6739999999999999E-2</v>
      </c>
      <c r="F355">
        <v>1.6639299999999999</v>
      </c>
      <c r="G355">
        <v>1.6591800000000001</v>
      </c>
      <c r="I355" s="17">
        <f t="shared" si="35"/>
        <v>56.102362204724415</v>
      </c>
      <c r="J355" s="16">
        <f t="shared" si="36"/>
        <v>-55.302362204724417</v>
      </c>
      <c r="K355" s="10">
        <v>122</v>
      </c>
      <c r="L355" s="16">
        <v>5655.6758530183943</v>
      </c>
      <c r="M355" s="16">
        <v>2165.1246719160167</v>
      </c>
      <c r="N355" s="16">
        <v>24.311023622047244</v>
      </c>
      <c r="O355" s="16">
        <v>20.818832391713713</v>
      </c>
      <c r="P355" s="16">
        <v>20.966245129576198</v>
      </c>
      <c r="Q355" s="16">
        <v>0.71853312530004787</v>
      </c>
      <c r="R355" s="16">
        <v>3.4270949369300445</v>
      </c>
      <c r="S355" s="16">
        <v>10.236995684894712</v>
      </c>
      <c r="T355" s="22" t="s">
        <v>122</v>
      </c>
      <c r="U355" s="10">
        <v>5</v>
      </c>
      <c r="V355" s="22" t="s">
        <v>143</v>
      </c>
      <c r="W355" s="10">
        <v>4</v>
      </c>
      <c r="X355" s="22" t="s">
        <v>143</v>
      </c>
      <c r="Y355" s="10">
        <v>4</v>
      </c>
      <c r="Z355" s="22" t="s">
        <v>123</v>
      </c>
      <c r="AA355" s="15">
        <v>4</v>
      </c>
      <c r="AB355" s="11">
        <v>44.721887555399363</v>
      </c>
      <c r="AC355" s="10">
        <v>49.78708756622801</v>
      </c>
      <c r="AD355" s="21">
        <v>5.4910248783726265</v>
      </c>
      <c r="AE355" s="12">
        <v>2081.8832391713713</v>
      </c>
      <c r="AF355" s="10">
        <v>2064.0001217750596</v>
      </c>
      <c r="AG355" s="10">
        <v>1397.7496753050798</v>
      </c>
      <c r="AH355" s="10">
        <v>0</v>
      </c>
      <c r="AI355" s="10">
        <v>2.9179232510430233</v>
      </c>
      <c r="AJ355" s="10"/>
      <c r="AK355" s="10"/>
      <c r="AL355" s="10"/>
      <c r="AM355" s="10"/>
      <c r="AN355" s="10">
        <v>10.409416195856856</v>
      </c>
      <c r="AO355" s="10">
        <v>5.8993806788506253</v>
      </c>
      <c r="AP355" s="10">
        <v>10.784247727135559</v>
      </c>
      <c r="AQ355" s="10">
        <v>114.66</v>
      </c>
      <c r="AR355" s="10"/>
      <c r="AS355" s="10"/>
      <c r="AT355" s="10">
        <v>4.4723413479829413</v>
      </c>
      <c r="AU355" s="10">
        <v>1</v>
      </c>
      <c r="AV355" s="16"/>
      <c r="AW355" s="21">
        <v>309.60001826625893</v>
      </c>
      <c r="AX355" s="1" t="s">
        <v>120</v>
      </c>
      <c r="AY355" s="25">
        <v>55.302362204724403</v>
      </c>
      <c r="AZ355" s="19">
        <v>0</v>
      </c>
      <c r="BA355" s="19">
        <v>100</v>
      </c>
      <c r="BB355" s="19">
        <v>0</v>
      </c>
      <c r="BC355" s="19">
        <v>0</v>
      </c>
      <c r="BD355" s="19">
        <v>100</v>
      </c>
      <c r="BE355" s="19">
        <v>0</v>
      </c>
      <c r="BF355" s="26">
        <v>44.721887555399363</v>
      </c>
      <c r="BG355" s="26">
        <v>49.78708756622801</v>
      </c>
      <c r="BH355" s="26">
        <v>5.4910248783726265</v>
      </c>
      <c r="BI355" s="23"/>
      <c r="BJ355" s="27">
        <f t="shared" ca="1" si="37"/>
        <v>1</v>
      </c>
      <c r="BK355" s="26">
        <f t="shared" ca="1" si="38"/>
        <v>16.755069524024687</v>
      </c>
      <c r="BL355" s="25">
        <f t="shared" si="39"/>
        <v>3.9613904200946153</v>
      </c>
      <c r="BM355" s="25">
        <f t="shared" ca="1" si="41"/>
        <v>2.8893648445243745</v>
      </c>
      <c r="BN355" s="24">
        <f t="shared" si="40"/>
        <v>2.7937623132837786</v>
      </c>
      <c r="BO355" s="23"/>
      <c r="BP355" s="2"/>
    </row>
    <row r="356" spans="1:68" x14ac:dyDescent="0.2">
      <c r="A356">
        <v>17.149999999999999</v>
      </c>
      <c r="B356">
        <v>2.1</v>
      </c>
      <c r="C356">
        <v>1.32989</v>
      </c>
      <c r="D356">
        <v>-0.17534</v>
      </c>
      <c r="E356">
        <v>5.7979999999999997E-2</v>
      </c>
      <c r="F356">
        <v>1.6582300000000001</v>
      </c>
      <c r="G356">
        <v>1.6535</v>
      </c>
      <c r="I356" s="17">
        <f t="shared" si="35"/>
        <v>56.266404199475055</v>
      </c>
      <c r="J356" s="16">
        <f t="shared" si="36"/>
        <v>-55.466404199475058</v>
      </c>
      <c r="K356" s="10">
        <v>122</v>
      </c>
      <c r="L356" s="16">
        <v>5675.6889763779727</v>
      </c>
      <c r="M356" s="16">
        <v>2174.9015748031547</v>
      </c>
      <c r="N356" s="16">
        <v>24.38210848643919</v>
      </c>
      <c r="O356" s="16">
        <v>22.7385122410546</v>
      </c>
      <c r="P356" s="16">
        <v>22.891405992258896</v>
      </c>
      <c r="Q356" s="16">
        <v>0.73200288046087358</v>
      </c>
      <c r="R356" s="16">
        <v>3.1977191820738855</v>
      </c>
      <c r="S356" s="16">
        <v>10.617621611409538</v>
      </c>
      <c r="T356" s="22" t="s">
        <v>122</v>
      </c>
      <c r="U356" s="10">
        <v>5</v>
      </c>
      <c r="V356" s="22" t="s">
        <v>143</v>
      </c>
      <c r="W356" s="10">
        <v>4</v>
      </c>
      <c r="X356" s="22" t="s">
        <v>143</v>
      </c>
      <c r="Y356" s="10">
        <v>4</v>
      </c>
      <c r="Z356" s="22" t="s">
        <v>123</v>
      </c>
      <c r="AA356" s="15">
        <v>4</v>
      </c>
      <c r="AB356" s="11">
        <v>36.890511657268171</v>
      </c>
      <c r="AC356" s="10">
        <v>55.377958095970719</v>
      </c>
      <c r="AD356" s="21">
        <v>7.7315302467611087</v>
      </c>
      <c r="AE356" s="12">
        <v>2273.85122410546</v>
      </c>
      <c r="AF356" s="10">
        <v>2289.3123924812844</v>
      </c>
      <c r="AG356" s="10">
        <v>1526.0937328172599</v>
      </c>
      <c r="AH356" s="10">
        <v>0</v>
      </c>
      <c r="AI356" s="10">
        <v>3.1272289499525363</v>
      </c>
      <c r="AJ356" s="10"/>
      <c r="AK356" s="10"/>
      <c r="AL356" s="10"/>
      <c r="AM356" s="10"/>
      <c r="AN356" s="10">
        <v>11.3692561205273</v>
      </c>
      <c r="AO356" s="10">
        <v>6.2715091592277368</v>
      </c>
      <c r="AP356" s="10">
        <v>11.682656129720819</v>
      </c>
      <c r="AQ356" s="10">
        <v>114.66</v>
      </c>
      <c r="AR356" s="10"/>
      <c r="AS356" s="10"/>
      <c r="AT356" s="10">
        <v>4.9626743723918407</v>
      </c>
      <c r="AU356" s="10">
        <v>1</v>
      </c>
      <c r="AV356" s="16"/>
      <c r="AW356" s="21">
        <v>343.39685887219269</v>
      </c>
      <c r="AX356" s="1" t="s">
        <v>120</v>
      </c>
      <c r="AY356" s="25">
        <v>55.4664041994751</v>
      </c>
      <c r="AZ356" s="19">
        <v>0</v>
      </c>
      <c r="BA356" s="19">
        <v>100</v>
      </c>
      <c r="BB356" s="19">
        <v>0</v>
      </c>
      <c r="BC356" s="19">
        <v>0</v>
      </c>
      <c r="BD356" s="19">
        <v>100</v>
      </c>
      <c r="BE356" s="19">
        <v>0</v>
      </c>
      <c r="BF356" s="26">
        <v>36.890511657268171</v>
      </c>
      <c r="BG356" s="26">
        <v>55.377958095970719</v>
      </c>
      <c r="BH356" s="26">
        <v>7.7315302467611087</v>
      </c>
      <c r="BI356" s="23"/>
      <c r="BJ356" s="27">
        <f t="shared" ca="1" si="37"/>
        <v>0.98132716694775812</v>
      </c>
      <c r="BK356" s="26">
        <f t="shared" ca="1" si="38"/>
        <v>18.44969710804925</v>
      </c>
      <c r="BL356" s="25">
        <f t="shared" si="39"/>
        <v>3.6502387883185343</v>
      </c>
      <c r="BM356" s="25">
        <f t="shared" ca="1" si="41"/>
        <v>2.8344898230720865</v>
      </c>
      <c r="BN356" s="24">
        <f t="shared" si="40"/>
        <v>2.7451783448025853</v>
      </c>
      <c r="BO356" s="23"/>
      <c r="BP356" s="2"/>
    </row>
    <row r="357" spans="1:68" x14ac:dyDescent="0.2">
      <c r="A357">
        <v>17.2</v>
      </c>
      <c r="B357">
        <v>2.1</v>
      </c>
      <c r="C357">
        <v>1.3305400000000001</v>
      </c>
      <c r="D357">
        <v>-0.17566000000000001</v>
      </c>
      <c r="E357">
        <v>5.8349999999999999E-2</v>
      </c>
      <c r="F357">
        <v>1.6605000000000001</v>
      </c>
      <c r="G357">
        <v>1.6587499999999999</v>
      </c>
      <c r="I357" s="17">
        <f t="shared" si="35"/>
        <v>56.430446194225716</v>
      </c>
      <c r="J357" s="16">
        <f t="shared" si="36"/>
        <v>-55.630446194225719</v>
      </c>
      <c r="K357" s="10">
        <v>122</v>
      </c>
      <c r="L357" s="16">
        <v>5695.702099737553</v>
      </c>
      <c r="M357" s="16">
        <v>2184.6784776902941</v>
      </c>
      <c r="N357" s="16">
        <v>24.453193350831143</v>
      </c>
      <c r="O357" s="16">
        <v>22.916007532956684</v>
      </c>
      <c r="P357" s="16">
        <v>23.070536747819425</v>
      </c>
      <c r="Q357" s="16">
        <v>0.72999807969275055</v>
      </c>
      <c r="R357" s="16">
        <v>3.1642006758327734</v>
      </c>
      <c r="S357" s="16">
        <v>10.731195476579286</v>
      </c>
      <c r="T357" s="22" t="s">
        <v>122</v>
      </c>
      <c r="U357" s="10">
        <v>5</v>
      </c>
      <c r="V357" s="22" t="s">
        <v>143</v>
      </c>
      <c r="W357" s="10">
        <v>4</v>
      </c>
      <c r="X357" s="22" t="s">
        <v>143</v>
      </c>
      <c r="Y357" s="10">
        <v>4</v>
      </c>
      <c r="Z357" s="22" t="s">
        <v>123</v>
      </c>
      <c r="AA357" s="15">
        <v>4</v>
      </c>
      <c r="AB357" s="11">
        <v>35.932092636715197</v>
      </c>
      <c r="AC357" s="10">
        <v>55.990049457880971</v>
      </c>
      <c r="AD357" s="21">
        <v>8.0778579054038353</v>
      </c>
      <c r="AE357" s="12">
        <v>2291.6007532956683</v>
      </c>
      <c r="AF357" s="10">
        <v>2309.2093564672537</v>
      </c>
      <c r="AG357" s="10">
        <v>1538.0357831879617</v>
      </c>
      <c r="AH357" s="10">
        <v>0</v>
      </c>
      <c r="AI357" s="10">
        <v>3.1603558132001663</v>
      </c>
      <c r="AJ357" s="10"/>
      <c r="AK357" s="10"/>
      <c r="AL357" s="10"/>
      <c r="AM357" s="10"/>
      <c r="AN357" s="10">
        <v>11.458003766478342</v>
      </c>
      <c r="AO357" s="10">
        <v>6.3071514623074343</v>
      </c>
      <c r="AP357" s="10">
        <v>11.766250482315732</v>
      </c>
      <c r="AQ357" s="10">
        <v>114.66</v>
      </c>
      <c r="AR357" s="10"/>
      <c r="AS357" s="10"/>
      <c r="AT357" s="10">
        <v>4.9843321188759173</v>
      </c>
      <c r="AU357" s="10">
        <v>1</v>
      </c>
      <c r="AV357" s="16"/>
      <c r="AW357" s="21">
        <v>346.381403470088</v>
      </c>
      <c r="AX357" s="1" t="s">
        <v>120</v>
      </c>
      <c r="AY357" s="25">
        <v>55.630446194225698</v>
      </c>
      <c r="AZ357" s="19">
        <v>0</v>
      </c>
      <c r="BA357" s="19">
        <v>100</v>
      </c>
      <c r="BB357" s="19">
        <v>0</v>
      </c>
      <c r="BC357" s="19">
        <v>0</v>
      </c>
      <c r="BD357" s="19">
        <v>100</v>
      </c>
      <c r="BE357" s="19">
        <v>0</v>
      </c>
      <c r="BF357" s="26">
        <v>35.932092636715197</v>
      </c>
      <c r="BG357" s="26">
        <v>55.990049457880971</v>
      </c>
      <c r="BH357" s="26">
        <v>8.0778579054038353</v>
      </c>
      <c r="BI357" s="23"/>
      <c r="BJ357" s="27">
        <f t="shared" ca="1" si="37"/>
        <v>0.97987967482524652</v>
      </c>
      <c r="BK357" s="26">
        <f t="shared" ca="1" si="38"/>
        <v>18.524389384017343</v>
      </c>
      <c r="BL357" s="25">
        <f t="shared" si="39"/>
        <v>3.6097978804404205</v>
      </c>
      <c r="BM357" s="25">
        <f t="shared" ca="1" si="41"/>
        <v>2.8300843331556242</v>
      </c>
      <c r="BN357" s="24">
        <f t="shared" si="40"/>
        <v>2.7396697864263753</v>
      </c>
      <c r="BO357" s="23"/>
      <c r="BP357" s="2"/>
    </row>
    <row r="358" spans="1:68" x14ac:dyDescent="0.2">
      <c r="A358">
        <v>17.25</v>
      </c>
      <c r="B358">
        <v>2.1</v>
      </c>
      <c r="C358">
        <v>1.3257699999999999</v>
      </c>
      <c r="D358">
        <v>-0.19361</v>
      </c>
      <c r="E358">
        <v>5.9069999999999998E-2</v>
      </c>
      <c r="F358">
        <v>1.65838</v>
      </c>
      <c r="G358">
        <v>1.6565000000000001</v>
      </c>
      <c r="I358" s="17">
        <f t="shared" si="35"/>
        <v>56.594488188976378</v>
      </c>
      <c r="J358" s="16">
        <f t="shared" si="36"/>
        <v>-55.794488188976381</v>
      </c>
      <c r="K358" s="10">
        <v>122</v>
      </c>
      <c r="L358" s="16">
        <v>5715.7152230971333</v>
      </c>
      <c r="M358" s="16">
        <v>2194.4553805774335</v>
      </c>
      <c r="N358" s="16">
        <v>24.524278215223099</v>
      </c>
      <c r="O358" s="16">
        <v>21.613465160075279</v>
      </c>
      <c r="P358" s="16">
        <v>21.771176898813913</v>
      </c>
      <c r="Q358" s="16">
        <v>0.61754128660585672</v>
      </c>
      <c r="R358" s="16">
        <v>2.8365085152539464</v>
      </c>
      <c r="S358" s="16">
        <v>10.952204079071764</v>
      </c>
      <c r="T358" s="22" t="s">
        <v>122</v>
      </c>
      <c r="U358" s="10">
        <v>5</v>
      </c>
      <c r="V358" s="22" t="s">
        <v>143</v>
      </c>
      <c r="W358" s="10">
        <v>4</v>
      </c>
      <c r="X358" s="22" t="s">
        <v>143</v>
      </c>
      <c r="Y358" s="10">
        <v>4</v>
      </c>
      <c r="Z358" s="22" t="s">
        <v>123</v>
      </c>
      <c r="AA358" s="15">
        <v>4</v>
      </c>
      <c r="AB358" s="11">
        <v>30.515660918593667</v>
      </c>
      <c r="AC358" s="10">
        <v>59.075636513568348</v>
      </c>
      <c r="AD358" s="21">
        <v>10.408702567837986</v>
      </c>
      <c r="AE358" s="12">
        <v>2161.346516007528</v>
      </c>
      <c r="AF358" s="10">
        <v>2155.1662493278063</v>
      </c>
      <c r="AG358" s="10">
        <v>1451.4117932542608</v>
      </c>
      <c r="AH358" s="10">
        <v>0</v>
      </c>
      <c r="AI358" s="10">
        <v>3.5254609482830062</v>
      </c>
      <c r="AJ358" s="10"/>
      <c r="AK358" s="10"/>
      <c r="AL358" s="10"/>
      <c r="AM358" s="10"/>
      <c r="AN358" s="10">
        <v>10.806732580037639</v>
      </c>
      <c r="AO358" s="10">
        <v>5.9391448308333601</v>
      </c>
      <c r="AP358" s="10">
        <v>11.159882552779827</v>
      </c>
      <c r="AQ358" s="10">
        <v>114.66</v>
      </c>
      <c r="AR358" s="10"/>
      <c r="AS358" s="10"/>
      <c r="AT358" s="10">
        <v>4.6140209828890173</v>
      </c>
      <c r="AU358" s="10">
        <v>1</v>
      </c>
      <c r="AV358" s="16"/>
      <c r="AW358" s="21">
        <v>323.27493739917094</v>
      </c>
      <c r="AX358" s="1" t="s">
        <v>120</v>
      </c>
      <c r="AY358" s="25">
        <v>55.794488188976402</v>
      </c>
      <c r="AZ358" s="19">
        <v>0</v>
      </c>
      <c r="BA358" s="19">
        <v>100</v>
      </c>
      <c r="BB358" s="19">
        <v>0</v>
      </c>
      <c r="BC358" s="19">
        <v>0</v>
      </c>
      <c r="BD358" s="19">
        <v>100</v>
      </c>
      <c r="BE358" s="19">
        <v>0</v>
      </c>
      <c r="BF358" s="26">
        <v>30.515660918593667</v>
      </c>
      <c r="BG358" s="26">
        <v>59.075636513568348</v>
      </c>
      <c r="BH358" s="26">
        <v>10.408702567837986</v>
      </c>
      <c r="BI358" s="23"/>
      <c r="BJ358" s="27">
        <f t="shared" ca="1" si="37"/>
        <v>0.97905165832390384</v>
      </c>
      <c r="BK358" s="26">
        <f t="shared" ca="1" si="38"/>
        <v>17.249838341380997</v>
      </c>
      <c r="BL358" s="25">
        <f t="shared" si="39"/>
        <v>3.2651132105703815</v>
      </c>
      <c r="BM358" s="25">
        <f t="shared" ca="1" si="41"/>
        <v>2.8273047635046971</v>
      </c>
      <c r="BN358" s="24">
        <f t="shared" si="40"/>
        <v>2.7299605774928897</v>
      </c>
      <c r="BO358" s="23"/>
      <c r="BP358" s="2"/>
    </row>
    <row r="359" spans="1:68" x14ac:dyDescent="0.2">
      <c r="A359">
        <v>17.3</v>
      </c>
      <c r="B359">
        <v>2.1</v>
      </c>
      <c r="C359">
        <v>1.32291</v>
      </c>
      <c r="D359">
        <v>-0.18059</v>
      </c>
      <c r="E359">
        <v>5.944E-2</v>
      </c>
      <c r="F359">
        <v>1.65503</v>
      </c>
      <c r="G359">
        <v>1.6553500000000001</v>
      </c>
      <c r="I359" s="17">
        <f t="shared" si="35"/>
        <v>56.758530183727032</v>
      </c>
      <c r="J359" s="16">
        <f t="shared" si="36"/>
        <v>-55.958530183727035</v>
      </c>
      <c r="K359" s="10">
        <v>122</v>
      </c>
      <c r="L359" s="16">
        <v>5735.7283464567136</v>
      </c>
      <c r="M359" s="16">
        <v>2204.2322834645724</v>
      </c>
      <c r="N359" s="16">
        <v>24.595363079615044</v>
      </c>
      <c r="O359" s="16">
        <v>20.832485875706205</v>
      </c>
      <c r="P359" s="16">
        <v>20.991833078103284</v>
      </c>
      <c r="Q359" s="16">
        <v>0.69911161785885734</v>
      </c>
      <c r="R359" s="16">
        <v>3.3303981374933151</v>
      </c>
      <c r="S359" s="16">
        <v>11.065777944241512</v>
      </c>
      <c r="T359" s="22" t="s">
        <v>122</v>
      </c>
      <c r="U359" s="10">
        <v>5</v>
      </c>
      <c r="V359" s="22" t="s">
        <v>143</v>
      </c>
      <c r="W359" s="10">
        <v>4</v>
      </c>
      <c r="X359" s="22" t="s">
        <v>143</v>
      </c>
      <c r="Y359" s="10">
        <v>4</v>
      </c>
      <c r="Z359" s="22" t="s">
        <v>123</v>
      </c>
      <c r="AA359" s="15">
        <v>4</v>
      </c>
      <c r="AB359" s="11">
        <v>42.442675585759602</v>
      </c>
      <c r="AC359" s="10">
        <v>51.511665112137038</v>
      </c>
      <c r="AD359" s="21">
        <v>6.045659302103358</v>
      </c>
      <c r="AE359" s="12">
        <v>2083.2485875706202</v>
      </c>
      <c r="AF359" s="10">
        <v>2062.3014984583451</v>
      </c>
      <c r="AG359" s="10">
        <v>1399.4555385402189</v>
      </c>
      <c r="AH359" s="10">
        <v>0</v>
      </c>
      <c r="AI359" s="10">
        <v>3.0026440044572817</v>
      </c>
      <c r="AJ359" s="10"/>
      <c r="AK359" s="10"/>
      <c r="AL359" s="10"/>
      <c r="AM359" s="10"/>
      <c r="AN359" s="10">
        <v>10.416242937853102</v>
      </c>
      <c r="AO359" s="10">
        <v>5.9028528744335134</v>
      </c>
      <c r="AP359" s="10">
        <v>10.796188769781532</v>
      </c>
      <c r="AQ359" s="10">
        <v>114.66</v>
      </c>
      <c r="AR359" s="10"/>
      <c r="AS359" s="10"/>
      <c r="AT359" s="10">
        <v>4.3848819045656446</v>
      </c>
      <c r="AU359" s="10">
        <v>1</v>
      </c>
      <c r="AV359" s="16"/>
      <c r="AW359" s="21">
        <v>309.34522476875179</v>
      </c>
      <c r="AX359" s="1" t="s">
        <v>120</v>
      </c>
      <c r="AY359" s="25">
        <v>55.958530183726999</v>
      </c>
      <c r="AZ359" s="19">
        <v>0</v>
      </c>
      <c r="BA359" s="19">
        <v>100</v>
      </c>
      <c r="BB359" s="19">
        <v>0</v>
      </c>
      <c r="BC359" s="19">
        <v>0</v>
      </c>
      <c r="BD359" s="19">
        <v>100</v>
      </c>
      <c r="BE359" s="19">
        <v>0</v>
      </c>
      <c r="BF359" s="26">
        <v>42.442675585759602</v>
      </c>
      <c r="BG359" s="26">
        <v>51.511665112137038</v>
      </c>
      <c r="BH359" s="26">
        <v>6.045659302103358</v>
      </c>
      <c r="BI359" s="23"/>
      <c r="BJ359" s="27">
        <f t="shared" ca="1" si="37"/>
        <v>1</v>
      </c>
      <c r="BK359" s="26">
        <f t="shared" ca="1" si="38"/>
        <v>16.444699627017531</v>
      </c>
      <c r="BL359" s="25">
        <f t="shared" si="39"/>
        <v>3.8573869858649585</v>
      </c>
      <c r="BM359" s="25">
        <f t="shared" ca="1" si="41"/>
        <v>2.8884414834652978</v>
      </c>
      <c r="BN359" s="24">
        <f t="shared" si="40"/>
        <v>2.7855578117574429</v>
      </c>
      <c r="BO359" s="23"/>
      <c r="BP359" s="2"/>
    </row>
    <row r="360" spans="1:68" x14ac:dyDescent="0.2">
      <c r="A360">
        <v>17.350000000000001</v>
      </c>
      <c r="B360">
        <v>2.1</v>
      </c>
      <c r="C360">
        <v>1.33731</v>
      </c>
      <c r="D360">
        <v>-0.16616</v>
      </c>
      <c r="E360">
        <v>6.0740000000000002E-2</v>
      </c>
      <c r="F360">
        <v>1.6571</v>
      </c>
      <c r="G360">
        <v>1.6557500000000001</v>
      </c>
      <c r="I360" s="17">
        <f t="shared" si="35"/>
        <v>56.922572178477694</v>
      </c>
      <c r="J360" s="16">
        <f t="shared" si="36"/>
        <v>-56.122572178477697</v>
      </c>
      <c r="K360" s="10">
        <v>122</v>
      </c>
      <c r="L360" s="16">
        <v>5755.7414698162938</v>
      </c>
      <c r="M360" s="16">
        <v>2214.0091863517118</v>
      </c>
      <c r="N360" s="16">
        <v>24.666447944007</v>
      </c>
      <c r="O360" s="16">
        <v>24.764689265536703</v>
      </c>
      <c r="P360" s="16">
        <v>24.929782691598586</v>
      </c>
      <c r="Q360" s="16">
        <v>0.78951560249639918</v>
      </c>
      <c r="R360" s="16">
        <v>3.1669574190170073</v>
      </c>
      <c r="S360" s="16">
        <v>11.464821254297378</v>
      </c>
      <c r="T360" s="22" t="s">
        <v>122</v>
      </c>
      <c r="U360" s="10">
        <v>5</v>
      </c>
      <c r="V360" s="22" t="s">
        <v>143</v>
      </c>
      <c r="W360" s="10">
        <v>4</v>
      </c>
      <c r="X360" s="22" t="s">
        <v>143</v>
      </c>
      <c r="Y360" s="10">
        <v>4</v>
      </c>
      <c r="Z360" s="22" t="s">
        <v>123</v>
      </c>
      <c r="AA360" s="15">
        <v>4</v>
      </c>
      <c r="AB360" s="11">
        <v>33.913316805508579</v>
      </c>
      <c r="AC360" s="10">
        <v>57.218132996040417</v>
      </c>
      <c r="AD360" s="21">
        <v>8.8685501984510022</v>
      </c>
      <c r="AE360" s="12">
        <v>2476.4689265536699</v>
      </c>
      <c r="AF360" s="10">
        <v>2524.4124457307585</v>
      </c>
      <c r="AG360" s="10">
        <v>1661.985512773239</v>
      </c>
      <c r="AH360" s="10">
        <v>0</v>
      </c>
      <c r="AI360" s="10">
        <v>3.1576048165194157</v>
      </c>
      <c r="AJ360" s="10"/>
      <c r="AK360" s="10"/>
      <c r="AL360" s="10"/>
      <c r="AM360" s="10"/>
      <c r="AN360" s="10">
        <v>12.382344632768351</v>
      </c>
      <c r="AO360" s="10">
        <v>6.7301662291877387</v>
      </c>
      <c r="AP360" s="10">
        <v>12.633898589412674</v>
      </c>
      <c r="AQ360" s="10">
        <v>114.66</v>
      </c>
      <c r="AR360" s="10"/>
      <c r="AS360" s="10"/>
      <c r="AT360" s="10">
        <v>5.3967078311343917</v>
      </c>
      <c r="AU360" s="10">
        <v>1</v>
      </c>
      <c r="AV360" s="16"/>
      <c r="AW360" s="21">
        <v>378.66186685961372</v>
      </c>
      <c r="AX360" s="1" t="s">
        <v>120</v>
      </c>
      <c r="AY360" s="25">
        <v>56.122572178477697</v>
      </c>
      <c r="AZ360" s="19">
        <v>0</v>
      </c>
      <c r="BA360" s="19">
        <v>100</v>
      </c>
      <c r="BB360" s="19">
        <v>0</v>
      </c>
      <c r="BC360" s="19">
        <v>0</v>
      </c>
      <c r="BD360" s="19">
        <v>100</v>
      </c>
      <c r="BE360" s="19">
        <v>0</v>
      </c>
      <c r="BF360" s="26">
        <v>33.913316805508579</v>
      </c>
      <c r="BG360" s="26">
        <v>57.218132996040417</v>
      </c>
      <c r="BH360" s="26">
        <v>8.8685501984510022</v>
      </c>
      <c r="BI360" s="23"/>
      <c r="BJ360" s="27">
        <f t="shared" ca="1" si="37"/>
        <v>0.9702181835177619</v>
      </c>
      <c r="BK360" s="26">
        <f t="shared" ca="1" si="38"/>
        <v>19.946101393400166</v>
      </c>
      <c r="BL360" s="25">
        <f t="shared" si="39"/>
        <v>3.5802591813671021</v>
      </c>
      <c r="BM360" s="25">
        <f t="shared" ca="1" si="41"/>
        <v>2.8029071942725103</v>
      </c>
      <c r="BN360" s="24">
        <f t="shared" si="40"/>
        <v>2.7137941379508059</v>
      </c>
      <c r="BO360" s="23"/>
      <c r="BP360" s="2"/>
    </row>
    <row r="361" spans="1:68" x14ac:dyDescent="0.2">
      <c r="A361">
        <v>17.399999999999999</v>
      </c>
      <c r="B361">
        <v>2.2000000000000002</v>
      </c>
      <c r="C361">
        <v>1.3343400000000001</v>
      </c>
      <c r="D361">
        <v>-0.17094999999999999</v>
      </c>
      <c r="E361">
        <v>6.1519999999999998E-2</v>
      </c>
      <c r="F361">
        <v>1.6569</v>
      </c>
      <c r="G361">
        <v>1.6542300000000001</v>
      </c>
      <c r="I361" s="17">
        <f t="shared" si="35"/>
        <v>57.086614173228341</v>
      </c>
      <c r="J361" s="16">
        <f t="shared" si="36"/>
        <v>-56.286614173228344</v>
      </c>
      <c r="K361" s="10">
        <v>122</v>
      </c>
      <c r="L361" s="16">
        <v>5775.7545931758732</v>
      </c>
      <c r="M361" s="16">
        <v>2223.7860892388503</v>
      </c>
      <c r="N361" s="16">
        <v>24.737532808398946</v>
      </c>
      <c r="O361" s="16">
        <v>23.953672316384186</v>
      </c>
      <c r="P361" s="16">
        <v>24.122213476644951</v>
      </c>
      <c r="Q361" s="16">
        <v>0.75950624099855968</v>
      </c>
      <c r="R361" s="16">
        <v>3.1485760696625587</v>
      </c>
      <c r="S361" s="16">
        <v>11.704247240330897</v>
      </c>
      <c r="T361" s="22" t="s">
        <v>122</v>
      </c>
      <c r="U361" s="10">
        <v>5</v>
      </c>
      <c r="V361" s="22" t="s">
        <v>143</v>
      </c>
      <c r="W361" s="10">
        <v>4</v>
      </c>
      <c r="X361" s="22" t="s">
        <v>143</v>
      </c>
      <c r="Y361" s="10">
        <v>4</v>
      </c>
      <c r="Z361" s="22" t="s">
        <v>123</v>
      </c>
      <c r="AA361" s="15">
        <v>4</v>
      </c>
      <c r="AB361" s="11">
        <v>34.42124495422987</v>
      </c>
      <c r="AC361" s="10">
        <v>56.917290182262036</v>
      </c>
      <c r="AD361" s="21">
        <v>8.6614648635080904</v>
      </c>
      <c r="AE361" s="12">
        <v>2395.3672316384186</v>
      </c>
      <c r="AF361" s="10">
        <v>2428.2270602444733</v>
      </c>
      <c r="AG361" s="10">
        <v>1608.1475651096634</v>
      </c>
      <c r="AH361" s="10">
        <v>0</v>
      </c>
      <c r="AI361" s="10">
        <v>3.1760388755897924</v>
      </c>
      <c r="AJ361" s="10"/>
      <c r="AK361" s="10"/>
      <c r="AL361" s="10"/>
      <c r="AM361" s="10"/>
      <c r="AN361" s="10">
        <v>11.976836158192093</v>
      </c>
      <c r="AO361" s="10">
        <v>6.5546302755616885</v>
      </c>
      <c r="AP361" s="10">
        <v>12.257032955767645</v>
      </c>
      <c r="AQ361" s="10">
        <v>114.66</v>
      </c>
      <c r="AR361" s="10"/>
      <c r="AS361" s="10"/>
      <c r="AT361" s="10">
        <v>5.156983660605114</v>
      </c>
      <c r="AU361" s="10">
        <v>1</v>
      </c>
      <c r="AV361" s="16"/>
      <c r="AW361" s="21">
        <v>364.234059036671</v>
      </c>
      <c r="AX361" s="1" t="s">
        <v>120</v>
      </c>
      <c r="AY361" s="25">
        <v>56.286614173228301</v>
      </c>
      <c r="AZ361" s="19">
        <v>0</v>
      </c>
      <c r="BA361" s="19">
        <v>100</v>
      </c>
      <c r="BB361" s="19">
        <v>0</v>
      </c>
      <c r="BC361" s="19">
        <v>0</v>
      </c>
      <c r="BD361" s="19">
        <v>100</v>
      </c>
      <c r="BE361" s="19">
        <v>0</v>
      </c>
      <c r="BF361" s="26">
        <v>34.42124495422987</v>
      </c>
      <c r="BG361" s="26">
        <v>56.917290182262036</v>
      </c>
      <c r="BH361" s="26">
        <v>8.6614648635080904</v>
      </c>
      <c r="BI361" s="23"/>
      <c r="BJ361" s="27">
        <f t="shared" ca="1" si="37"/>
        <v>0.97577890240716969</v>
      </c>
      <c r="BK361" s="26">
        <f t="shared" ca="1" si="38"/>
        <v>19.119583886047025</v>
      </c>
      <c r="BL361" s="25">
        <f t="shared" si="39"/>
        <v>3.5767835385024989</v>
      </c>
      <c r="BM361" s="25">
        <f t="shared" ca="1" si="41"/>
        <v>2.8168959589805089</v>
      </c>
      <c r="BN361" s="24">
        <f t="shared" si="40"/>
        <v>2.7232728593327358</v>
      </c>
      <c r="BO361" s="23"/>
      <c r="BP361" s="2"/>
    </row>
    <row r="362" spans="1:68" x14ac:dyDescent="0.2">
      <c r="A362">
        <v>17.45</v>
      </c>
      <c r="B362">
        <v>2.1</v>
      </c>
      <c r="C362">
        <v>1.3312200000000001</v>
      </c>
      <c r="D362">
        <v>-0.16361999999999999</v>
      </c>
      <c r="E362">
        <v>6.1850000000000002E-2</v>
      </c>
      <c r="F362">
        <v>1.65283</v>
      </c>
      <c r="G362">
        <v>1.65455</v>
      </c>
      <c r="I362" s="17">
        <f t="shared" si="35"/>
        <v>57.250656167978995</v>
      </c>
      <c r="J362" s="16">
        <f t="shared" si="36"/>
        <v>-56.450656167978998</v>
      </c>
      <c r="K362" s="10">
        <v>122</v>
      </c>
      <c r="L362" s="16">
        <v>5795.7677165354535</v>
      </c>
      <c r="M362" s="16">
        <v>2233.5629921259892</v>
      </c>
      <c r="N362" s="16">
        <v>24.808617672790898</v>
      </c>
      <c r="O362" s="16">
        <v>23.101694915254239</v>
      </c>
      <c r="P362" s="16">
        <v>23.271694732291454</v>
      </c>
      <c r="Q362" s="16">
        <v>0.8054287085933749</v>
      </c>
      <c r="R362" s="16">
        <v>3.4609800354409694</v>
      </c>
      <c r="S362" s="16">
        <v>11.805542849806619</v>
      </c>
      <c r="T362" s="22" t="s">
        <v>122</v>
      </c>
      <c r="U362" s="10">
        <v>5</v>
      </c>
      <c r="V362" s="22" t="s">
        <v>143</v>
      </c>
      <c r="W362" s="10">
        <v>4</v>
      </c>
      <c r="X362" s="22" t="s">
        <v>143</v>
      </c>
      <c r="Y362" s="10">
        <v>4</v>
      </c>
      <c r="Z362" s="22" t="s">
        <v>123</v>
      </c>
      <c r="AA362" s="15">
        <v>4</v>
      </c>
      <c r="AB362" s="11">
        <v>42.616398029926344</v>
      </c>
      <c r="AC362" s="10">
        <v>51.382779652389516</v>
      </c>
      <c r="AD362" s="21">
        <v>6.000822317684138</v>
      </c>
      <c r="AE362" s="12">
        <v>2310.1694915254238</v>
      </c>
      <c r="AF362" s="10">
        <v>2326.9887889464394</v>
      </c>
      <c r="AG362" s="10">
        <v>1551.4463154860969</v>
      </c>
      <c r="AH362" s="10">
        <v>0</v>
      </c>
      <c r="AI362" s="10">
        <v>2.8893550085809387</v>
      </c>
      <c r="AJ362" s="10"/>
      <c r="AK362" s="10"/>
      <c r="AL362" s="10"/>
      <c r="AM362" s="10"/>
      <c r="AN362" s="10">
        <v>11.550847457627119</v>
      </c>
      <c r="AO362" s="10">
        <v>6.4584453068470484</v>
      </c>
      <c r="AP362" s="10">
        <v>11.860124208402679</v>
      </c>
      <c r="AQ362" s="10">
        <v>114.66</v>
      </c>
      <c r="AR362" s="10"/>
      <c r="AS362" s="10"/>
      <c r="AT362" s="10">
        <v>4.9086980190541318</v>
      </c>
      <c r="AU362" s="10">
        <v>1</v>
      </c>
      <c r="AV362" s="16"/>
      <c r="AW362" s="21">
        <v>349.04831834196591</v>
      </c>
      <c r="AX362" s="1" t="s">
        <v>120</v>
      </c>
      <c r="AY362" s="25">
        <v>56.450656167978998</v>
      </c>
      <c r="AZ362" s="19">
        <v>0</v>
      </c>
      <c r="BA362" s="19">
        <v>100</v>
      </c>
      <c r="BB362" s="19">
        <v>0</v>
      </c>
      <c r="BC362" s="19">
        <v>0</v>
      </c>
      <c r="BD362" s="19">
        <v>100</v>
      </c>
      <c r="BE362" s="19">
        <v>0</v>
      </c>
      <c r="BF362" s="26">
        <v>42.616398029926344</v>
      </c>
      <c r="BG362" s="26">
        <v>51.382779652389516</v>
      </c>
      <c r="BH362" s="26">
        <v>6.000822317684138</v>
      </c>
      <c r="BI362" s="23"/>
      <c r="BJ362" s="27">
        <f t="shared" ca="1" si="37"/>
        <v>0.99244518394823178</v>
      </c>
      <c r="BK362" s="26">
        <f t="shared" ca="1" si="38"/>
        <v>18.250521162421698</v>
      </c>
      <c r="BL362" s="25">
        <f t="shared" si="39"/>
        <v>3.9532550565701143</v>
      </c>
      <c r="BM362" s="25">
        <f t="shared" ca="1" si="41"/>
        <v>2.860033182091799</v>
      </c>
      <c r="BN362" s="24">
        <f t="shared" si="40"/>
        <v>2.761376364614049</v>
      </c>
      <c r="BO362" s="23"/>
      <c r="BP362" s="2"/>
    </row>
    <row r="363" spans="1:68" x14ac:dyDescent="0.2">
      <c r="A363">
        <v>17.5</v>
      </c>
      <c r="B363">
        <v>0.4</v>
      </c>
      <c r="C363">
        <v>1.3351</v>
      </c>
      <c r="D363">
        <v>-0.14315</v>
      </c>
      <c r="E363">
        <v>6.2429999999999999E-2</v>
      </c>
      <c r="F363">
        <v>1.6531800000000001</v>
      </c>
      <c r="G363">
        <v>1.65133</v>
      </c>
      <c r="I363" s="17">
        <f t="shared" si="35"/>
        <v>57.414698162729657</v>
      </c>
      <c r="J363" s="16">
        <f t="shared" si="36"/>
        <v>-56.61469816272966</v>
      </c>
      <c r="K363" s="10">
        <v>122</v>
      </c>
      <c r="L363" s="16">
        <v>5815.7808398950338</v>
      </c>
      <c r="M363" s="16">
        <v>2243.3398950131286</v>
      </c>
      <c r="N363" s="16">
        <v>24.879702537182851</v>
      </c>
      <c r="O363" s="16">
        <v>24.161205273069651</v>
      </c>
      <c r="P363" s="16">
        <v>24.333768789895778</v>
      </c>
      <c r="Q363" s="16">
        <v>0.93367330772923662</v>
      </c>
      <c r="R363" s="16">
        <v>3.8369449294551119</v>
      </c>
      <c r="S363" s="16">
        <v>11.983577557370003</v>
      </c>
      <c r="T363" s="22" t="s">
        <v>122</v>
      </c>
      <c r="U363" s="10">
        <v>4</v>
      </c>
      <c r="V363" s="22" t="s">
        <v>143</v>
      </c>
      <c r="W363" s="10">
        <v>4</v>
      </c>
      <c r="X363" s="22" t="s">
        <v>143</v>
      </c>
      <c r="Y363" s="10">
        <v>4</v>
      </c>
      <c r="Z363" s="22" t="s">
        <v>33</v>
      </c>
      <c r="AA363" s="15">
        <v>3</v>
      </c>
      <c r="AB363" s="11">
        <v>50.616599747391064</v>
      </c>
      <c r="AC363" s="10">
        <v>45.029232363581812</v>
      </c>
      <c r="AD363" s="21">
        <v>4.3541678890271216</v>
      </c>
      <c r="AE363" s="12">
        <v>2416.1205273069654</v>
      </c>
      <c r="AF363" s="10">
        <v>2450.7614355257961</v>
      </c>
      <c r="AG363" s="10">
        <v>1622.2512526597186</v>
      </c>
      <c r="AH363" s="10">
        <v>0</v>
      </c>
      <c r="AI363" s="10">
        <v>2.6062401686385708</v>
      </c>
      <c r="AJ363" s="10"/>
      <c r="AK363" s="10"/>
      <c r="AL363" s="10"/>
      <c r="AM363" s="10"/>
      <c r="AN363" s="10">
        <v>16.107470182046434</v>
      </c>
      <c r="AO363" s="10">
        <v>6.7979575321927816</v>
      </c>
      <c r="AP363" s="10">
        <v>12.355758768618029</v>
      </c>
      <c r="AQ363" s="10">
        <v>114.66</v>
      </c>
      <c r="AR363" s="10"/>
      <c r="AS363" s="10"/>
      <c r="AT363" s="10">
        <v>5.1593801845465022</v>
      </c>
      <c r="AU363" s="10">
        <v>1</v>
      </c>
      <c r="AV363" s="16"/>
      <c r="AW363" s="21">
        <v>367.61421532886942</v>
      </c>
      <c r="AX363" s="1" t="s">
        <v>120</v>
      </c>
      <c r="AY363" s="25">
        <v>56.614698162729702</v>
      </c>
      <c r="AZ363" s="19">
        <v>100</v>
      </c>
      <c r="BA363" s="19">
        <v>0</v>
      </c>
      <c r="BB363" s="19">
        <v>0</v>
      </c>
      <c r="BC363" s="19">
        <v>100</v>
      </c>
      <c r="BD363" s="19">
        <v>0</v>
      </c>
      <c r="BE363" s="19">
        <v>0</v>
      </c>
      <c r="BF363" s="26">
        <v>50.616599747391064</v>
      </c>
      <c r="BG363" s="26">
        <v>45.029232363581812</v>
      </c>
      <c r="BH363" s="26">
        <v>4.3541678890271216</v>
      </c>
      <c r="BI363" s="23"/>
      <c r="BJ363" s="27">
        <f t="shared" ca="1" si="37"/>
        <v>0.99720559781597984</v>
      </c>
      <c r="BK363" s="26">
        <f t="shared" ca="1" si="38"/>
        <v>19.104786089445327</v>
      </c>
      <c r="BL363" s="25">
        <f t="shared" si="39"/>
        <v>4.3576897600557567</v>
      </c>
      <c r="BM363" s="25">
        <f t="shared" ca="1" si="41"/>
        <v>2.8719214086852043</v>
      </c>
      <c r="BN363" s="24">
        <f t="shared" si="40"/>
        <v>2.7753651864098421</v>
      </c>
      <c r="BO363" s="23"/>
      <c r="BP363" s="2"/>
    </row>
    <row r="364" spans="1:68" x14ac:dyDescent="0.2">
      <c r="A364">
        <v>17.55</v>
      </c>
      <c r="B364">
        <v>2.1</v>
      </c>
      <c r="C364">
        <v>1.33528</v>
      </c>
      <c r="D364">
        <v>-0.13344</v>
      </c>
      <c r="E364">
        <v>6.2839999999999993E-2</v>
      </c>
      <c r="F364">
        <v>1.6502300000000001</v>
      </c>
      <c r="G364">
        <v>1.6517500000000001</v>
      </c>
      <c r="I364" s="17">
        <f t="shared" si="35"/>
        <v>57.578740157480311</v>
      </c>
      <c r="J364" s="16">
        <f t="shared" si="36"/>
        <v>-56.778740157480314</v>
      </c>
      <c r="K364" s="10">
        <v>122</v>
      </c>
      <c r="L364" s="16">
        <v>5835.793963254614</v>
      </c>
      <c r="M364" s="16">
        <v>2253.1167979002676</v>
      </c>
      <c r="N364" s="16">
        <v>24.9507874015748</v>
      </c>
      <c r="O364" s="16">
        <v>24.210357815442549</v>
      </c>
      <c r="P364" s="16">
        <v>24.384733602809117</v>
      </c>
      <c r="Q364" s="16">
        <v>0.99450648103696571</v>
      </c>
      <c r="R364" s="16">
        <v>4.0783979732401043</v>
      </c>
      <c r="S364" s="16">
        <v>12.109429678233774</v>
      </c>
      <c r="T364" s="22" t="s">
        <v>122</v>
      </c>
      <c r="U364" s="10">
        <v>4</v>
      </c>
      <c r="V364" s="22" t="s">
        <v>143</v>
      </c>
      <c r="W364" s="10">
        <v>4</v>
      </c>
      <c r="X364" s="22" t="s">
        <v>143</v>
      </c>
      <c r="Y364" s="10">
        <v>4</v>
      </c>
      <c r="Z364" s="22" t="s">
        <v>33</v>
      </c>
      <c r="AA364" s="15">
        <v>3</v>
      </c>
      <c r="AB364" s="11">
        <v>56.797409826353601</v>
      </c>
      <c r="AC364" s="10">
        <v>39.677639499240037</v>
      </c>
      <c r="AD364" s="21">
        <v>3.524950674406365</v>
      </c>
      <c r="AE364" s="12">
        <v>2421.0357815442549</v>
      </c>
      <c r="AF364" s="10">
        <v>2455.5800533179786</v>
      </c>
      <c r="AG364" s="10">
        <v>1625.6489068539413</v>
      </c>
      <c r="AH364" s="10">
        <v>0</v>
      </c>
      <c r="AI364" s="10">
        <v>2.4519431565074679</v>
      </c>
      <c r="AJ364" s="10"/>
      <c r="AK364" s="10"/>
      <c r="AL364" s="10"/>
      <c r="AM364" s="10"/>
      <c r="AN364" s="10">
        <v>16.140238543628367</v>
      </c>
      <c r="AO364" s="10">
        <v>6.8759934646439236</v>
      </c>
      <c r="AP364" s="10">
        <v>12.379542347977587</v>
      </c>
      <c r="AQ364" s="10">
        <v>114.66</v>
      </c>
      <c r="AR364" s="10"/>
      <c r="AS364" s="10"/>
      <c r="AT364" s="10">
        <v>5.1463712989230803</v>
      </c>
      <c r="AU364" s="10">
        <v>1</v>
      </c>
      <c r="AV364" s="16"/>
      <c r="AW364" s="21">
        <v>368.33700799769679</v>
      </c>
      <c r="AX364" s="1" t="s">
        <v>120</v>
      </c>
      <c r="AY364" s="25">
        <v>56.7787401574803</v>
      </c>
      <c r="AZ364" s="19">
        <v>100</v>
      </c>
      <c r="BA364" s="19">
        <v>0</v>
      </c>
      <c r="BB364" s="19">
        <v>0</v>
      </c>
      <c r="BC364" s="19">
        <v>100</v>
      </c>
      <c r="BD364" s="19">
        <v>0</v>
      </c>
      <c r="BE364" s="19">
        <v>0</v>
      </c>
      <c r="BF364" s="26">
        <v>56.797409826353601</v>
      </c>
      <c r="BG364" s="26">
        <v>39.677639499240037</v>
      </c>
      <c r="BH364" s="26">
        <v>3.524950674406365</v>
      </c>
      <c r="BI364" s="23"/>
      <c r="BJ364" s="27">
        <f t="shared" ca="1" si="37"/>
        <v>1</v>
      </c>
      <c r="BK364" s="26">
        <f t="shared" ca="1" si="38"/>
        <v>19.055236409570298</v>
      </c>
      <c r="BL364" s="25">
        <f t="shared" si="39"/>
        <v>4.6327574881511131</v>
      </c>
      <c r="BM364" s="25">
        <f t="shared" ca="1" si="41"/>
        <v>2.8900567566982556</v>
      </c>
      <c r="BN364" s="24">
        <f t="shared" si="40"/>
        <v>2.7919792611125338</v>
      </c>
      <c r="BO364" s="23"/>
      <c r="BP364" s="2"/>
    </row>
    <row r="365" spans="1:68" x14ac:dyDescent="0.2">
      <c r="A365">
        <v>17.600000000000001</v>
      </c>
      <c r="B365">
        <v>2.1</v>
      </c>
      <c r="C365">
        <v>1.3327</v>
      </c>
      <c r="D365">
        <v>-0.13478999999999999</v>
      </c>
      <c r="E365">
        <v>6.3350000000000004E-2</v>
      </c>
      <c r="F365">
        <v>1.64683</v>
      </c>
      <c r="G365">
        <v>1.6491</v>
      </c>
      <c r="I365" s="17">
        <f t="shared" si="35"/>
        <v>57.742782152230973</v>
      </c>
      <c r="J365" s="16">
        <f t="shared" si="36"/>
        <v>-56.942782152230976</v>
      </c>
      <c r="K365" s="10">
        <v>122</v>
      </c>
      <c r="L365" s="16">
        <v>5855.8070866141943</v>
      </c>
      <c r="M365" s="16">
        <v>2262.8937007874069</v>
      </c>
      <c r="N365" s="16">
        <v>25.021872265966756</v>
      </c>
      <c r="O365" s="16">
        <v>23.505838041431243</v>
      </c>
      <c r="P365" s="16">
        <v>23.682468116543234</v>
      </c>
      <c r="Q365" s="16">
        <v>0.98604872779644726</v>
      </c>
      <c r="R365" s="16">
        <v>4.163623161842871</v>
      </c>
      <c r="S365" s="16">
        <v>12.265977438332616</v>
      </c>
      <c r="T365" s="22" t="s">
        <v>122</v>
      </c>
      <c r="U365" s="10">
        <v>4</v>
      </c>
      <c r="V365" s="22" t="s">
        <v>143</v>
      </c>
      <c r="W365" s="10">
        <v>4</v>
      </c>
      <c r="X365" s="22" t="s">
        <v>143</v>
      </c>
      <c r="Y365" s="10">
        <v>4</v>
      </c>
      <c r="Z365" s="22" t="s">
        <v>33</v>
      </c>
      <c r="AA365" s="15">
        <v>3</v>
      </c>
      <c r="AB365" s="11">
        <v>59.913270836615844</v>
      </c>
      <c r="AC365" s="10">
        <v>36.874772870660962</v>
      </c>
      <c r="AD365" s="21">
        <v>3.2119562927231935</v>
      </c>
      <c r="AE365" s="12">
        <v>2350.5838041431243</v>
      </c>
      <c r="AF365" s="10">
        <v>2371.7833417949582</v>
      </c>
      <c r="AG365" s="10">
        <v>1578.8312077695491</v>
      </c>
      <c r="AH365" s="10">
        <v>0</v>
      </c>
      <c r="AI365" s="10">
        <v>2.4017543402208084</v>
      </c>
      <c r="AJ365" s="10"/>
      <c r="AK365" s="10"/>
      <c r="AL365" s="10"/>
      <c r="AM365" s="10"/>
      <c r="AN365" s="10">
        <v>15.670558694287495</v>
      </c>
      <c r="AO365" s="10">
        <v>6.7436569690391028</v>
      </c>
      <c r="AP365" s="10">
        <v>12.051818454386844</v>
      </c>
      <c r="AQ365" s="10">
        <v>114.66</v>
      </c>
      <c r="AR365" s="10"/>
      <c r="AS365" s="10"/>
      <c r="AT365" s="10">
        <v>4.9395185146932326</v>
      </c>
      <c r="AU365" s="10">
        <v>1</v>
      </c>
      <c r="AV365" s="16"/>
      <c r="AW365" s="21">
        <v>355.76750126924372</v>
      </c>
      <c r="AX365" s="1" t="s">
        <v>120</v>
      </c>
      <c r="AY365" s="25">
        <v>56.942782152230997</v>
      </c>
      <c r="AZ365" s="19">
        <v>100</v>
      </c>
      <c r="BA365" s="19">
        <v>0</v>
      </c>
      <c r="BB365" s="19">
        <v>0</v>
      </c>
      <c r="BC365" s="19">
        <v>100</v>
      </c>
      <c r="BD365" s="19">
        <v>0</v>
      </c>
      <c r="BE365" s="19">
        <v>0</v>
      </c>
      <c r="BF365" s="26">
        <v>59.913270836615844</v>
      </c>
      <c r="BG365" s="26">
        <v>36.874772870660962</v>
      </c>
      <c r="BH365" s="26">
        <v>3.2119562927231935</v>
      </c>
      <c r="BI365" s="23"/>
      <c r="BJ365" s="27">
        <f t="shared" ca="1" si="37"/>
        <v>1</v>
      </c>
      <c r="BK365" s="26">
        <f t="shared" ca="1" si="38"/>
        <v>18.343384460360895</v>
      </c>
      <c r="BL365" s="25">
        <f t="shared" si="39"/>
        <v>4.7509969400562495</v>
      </c>
      <c r="BM365" s="25">
        <f t="shared" ca="1" si="41"/>
        <v>2.9097294111560648</v>
      </c>
      <c r="BN365" s="24">
        <f t="shared" si="40"/>
        <v>2.8074512310815263</v>
      </c>
      <c r="BO365" s="23"/>
      <c r="BP365" s="2"/>
    </row>
    <row r="366" spans="1:68" x14ac:dyDescent="0.2">
      <c r="A366">
        <v>17.649999999999999</v>
      </c>
      <c r="B366">
        <v>2.1</v>
      </c>
      <c r="C366">
        <v>1.33189</v>
      </c>
      <c r="D366">
        <v>-0.15218999999999999</v>
      </c>
      <c r="E366">
        <v>6.3969999999999999E-2</v>
      </c>
      <c r="F366">
        <v>1.6484799999999999</v>
      </c>
      <c r="G366">
        <v>1.6533800000000001</v>
      </c>
      <c r="I366" s="17">
        <f t="shared" si="35"/>
        <v>57.90682414698162</v>
      </c>
      <c r="J366" s="16">
        <f t="shared" si="36"/>
        <v>-57.106824146981623</v>
      </c>
      <c r="K366" s="10">
        <v>122</v>
      </c>
      <c r="L366" s="16">
        <v>5875.8202099737737</v>
      </c>
      <c r="M366" s="16">
        <v>2272.6706036745454</v>
      </c>
      <c r="N366" s="16">
        <v>25.092957130358702</v>
      </c>
      <c r="O366" s="16">
        <v>23.284651600753282</v>
      </c>
      <c r="P366" s="16">
        <v>23.46402218253618</v>
      </c>
      <c r="Q366" s="16">
        <v>0.87703768602976473</v>
      </c>
      <c r="R366" s="16">
        <v>3.7377977194486585</v>
      </c>
      <c r="S366" s="16">
        <v>12.45629040159003</v>
      </c>
      <c r="T366" s="22" t="s">
        <v>122</v>
      </c>
      <c r="U366" s="10">
        <v>4</v>
      </c>
      <c r="V366" s="22" t="s">
        <v>143</v>
      </c>
      <c r="W366" s="10">
        <v>4</v>
      </c>
      <c r="X366" s="22" t="s">
        <v>143</v>
      </c>
      <c r="Y366" s="10">
        <v>4</v>
      </c>
      <c r="Z366" s="22" t="s">
        <v>33</v>
      </c>
      <c r="AA366" s="15">
        <v>3</v>
      </c>
      <c r="AB366" s="11">
        <v>49.226750004817028</v>
      </c>
      <c r="AC366" s="10">
        <v>46.185576642886929</v>
      </c>
      <c r="AD366" s="21">
        <v>4.5876733522960418</v>
      </c>
      <c r="AE366" s="12">
        <v>2328.4651600753282</v>
      </c>
      <c r="AF366" s="10">
        <v>2344.9065775965059</v>
      </c>
      <c r="AG366" s="10">
        <v>1564.2681455024122</v>
      </c>
      <c r="AH366" s="10">
        <v>0</v>
      </c>
      <c r="AI366" s="10">
        <v>2.6753721711497658</v>
      </c>
      <c r="AJ366" s="10"/>
      <c r="AK366" s="10"/>
      <c r="AL366" s="10"/>
      <c r="AM366" s="10"/>
      <c r="AN366" s="10">
        <v>15.523101067168854</v>
      </c>
      <c r="AO366" s="10">
        <v>6.5950527624652855</v>
      </c>
      <c r="AP366" s="10">
        <v>11.949877018516883</v>
      </c>
      <c r="AQ366" s="10">
        <v>114.66</v>
      </c>
      <c r="AR366" s="10"/>
      <c r="AS366" s="10"/>
      <c r="AT366" s="10">
        <v>4.8586185319000244</v>
      </c>
      <c r="AU366" s="10">
        <v>1</v>
      </c>
      <c r="AV366" s="16"/>
      <c r="AW366" s="21">
        <v>351.73598663947593</v>
      </c>
      <c r="AX366" s="1" t="s">
        <v>120</v>
      </c>
      <c r="AY366" s="25">
        <v>57.106824146981602</v>
      </c>
      <c r="AZ366" s="19">
        <v>100</v>
      </c>
      <c r="BA366" s="19">
        <v>0</v>
      </c>
      <c r="BB366" s="19">
        <v>0</v>
      </c>
      <c r="BC366" s="19">
        <v>100</v>
      </c>
      <c r="BD366" s="19">
        <v>0</v>
      </c>
      <c r="BE366" s="19">
        <v>0</v>
      </c>
      <c r="BF366" s="26">
        <v>49.226750004817028</v>
      </c>
      <c r="BG366" s="26">
        <v>46.185576642886929</v>
      </c>
      <c r="BH366" s="26">
        <v>4.5876733522960418</v>
      </c>
      <c r="BI366" s="23"/>
      <c r="BJ366" s="27">
        <f t="shared" ca="1" si="37"/>
        <v>1</v>
      </c>
      <c r="BK366" s="26">
        <f t="shared" ca="1" si="38"/>
        <v>18.063429028704689</v>
      </c>
      <c r="BL366" s="25">
        <f t="shared" si="39"/>
        <v>4.2727901061645097</v>
      </c>
      <c r="BM366" s="25">
        <f t="shared" ca="1" si="41"/>
        <v>2.8850280143361093</v>
      </c>
      <c r="BN366" s="24">
        <f t="shared" si="40"/>
        <v>2.7800514144229278</v>
      </c>
      <c r="BO366" s="23"/>
      <c r="BP366" s="2"/>
    </row>
    <row r="367" spans="1:68" x14ac:dyDescent="0.2">
      <c r="A367">
        <v>17.7</v>
      </c>
      <c r="B367">
        <v>2.1</v>
      </c>
      <c r="C367">
        <v>1.3299300000000001</v>
      </c>
      <c r="D367">
        <v>-0.16261999999999999</v>
      </c>
      <c r="E367">
        <v>6.4799999999999996E-2</v>
      </c>
      <c r="F367">
        <v>1.64605</v>
      </c>
      <c r="G367">
        <v>1.6483000000000001</v>
      </c>
      <c r="I367" s="17">
        <f t="shared" si="35"/>
        <v>58.070866141732282</v>
      </c>
      <c r="J367" s="16">
        <f t="shared" si="36"/>
        <v>-57.270866141732284</v>
      </c>
      <c r="K367" s="10">
        <v>122</v>
      </c>
      <c r="L367" s="16">
        <v>5895.8333333333539</v>
      </c>
      <c r="M367" s="16">
        <v>2282.4475065616848</v>
      </c>
      <c r="N367" s="16">
        <v>25.164041994750654</v>
      </c>
      <c r="O367" s="16">
        <v>22.749435028248588</v>
      </c>
      <c r="P367" s="16">
        <v>22.932474352832859</v>
      </c>
      <c r="Q367" s="16">
        <v>0.81169371099375898</v>
      </c>
      <c r="R367" s="16">
        <v>3.5394946855941432</v>
      </c>
      <c r="S367" s="16">
        <v>12.711064207241082</v>
      </c>
      <c r="T367" s="22" t="s">
        <v>122</v>
      </c>
      <c r="U367" s="10">
        <v>5</v>
      </c>
      <c r="V367" s="22" t="s">
        <v>143</v>
      </c>
      <c r="W367" s="10">
        <v>4</v>
      </c>
      <c r="X367" s="22" t="s">
        <v>143</v>
      </c>
      <c r="Y367" s="10">
        <v>4</v>
      </c>
      <c r="Z367" s="22" t="s">
        <v>123</v>
      </c>
      <c r="AA367" s="15">
        <v>4</v>
      </c>
      <c r="AB367" s="11">
        <v>45.007369616337712</v>
      </c>
      <c r="AC367" s="10">
        <v>49.566138617130889</v>
      </c>
      <c r="AD367" s="21">
        <v>5.4264917665314023</v>
      </c>
      <c r="AE367" s="12">
        <v>2274.9435028248586</v>
      </c>
      <c r="AF367" s="10">
        <v>2281.1942962573162</v>
      </c>
      <c r="AG367" s="10">
        <v>1528.8316235221905</v>
      </c>
      <c r="AH367" s="10">
        <v>0</v>
      </c>
      <c r="AI367" s="10">
        <v>2.8252620467832092</v>
      </c>
      <c r="AJ367" s="10"/>
      <c r="AK367" s="10"/>
      <c r="AL367" s="10"/>
      <c r="AM367" s="10"/>
      <c r="AN367" s="10">
        <v>11.374717514124294</v>
      </c>
      <c r="AO367" s="10">
        <v>6.431120859689301</v>
      </c>
      <c r="AP367" s="10">
        <v>11.701821364655334</v>
      </c>
      <c r="AQ367" s="10">
        <v>114.66</v>
      </c>
      <c r="AR367" s="10"/>
      <c r="AS367" s="10"/>
      <c r="AT367" s="10">
        <v>4.698778953101459</v>
      </c>
      <c r="AU367" s="10">
        <v>1</v>
      </c>
      <c r="AV367" s="16"/>
      <c r="AW367" s="21">
        <v>342.1791444385974</v>
      </c>
      <c r="AX367" s="1" t="s">
        <v>120</v>
      </c>
      <c r="AY367" s="25">
        <v>57.270866141732299</v>
      </c>
      <c r="AZ367" s="19">
        <v>0</v>
      </c>
      <c r="BA367" s="19">
        <v>100</v>
      </c>
      <c r="BB367" s="19">
        <v>0</v>
      </c>
      <c r="BC367" s="19">
        <v>0</v>
      </c>
      <c r="BD367" s="19">
        <v>100</v>
      </c>
      <c r="BE367" s="19">
        <v>0</v>
      </c>
      <c r="BF367" s="26">
        <v>45.007369616337712</v>
      </c>
      <c r="BG367" s="26">
        <v>49.566138617130889</v>
      </c>
      <c r="BH367" s="26">
        <v>5.4264917665314023</v>
      </c>
      <c r="BI367" s="23"/>
      <c r="BJ367" s="27">
        <f t="shared" ca="1" si="37"/>
        <v>1</v>
      </c>
      <c r="BK367" s="26">
        <f t="shared" ca="1" si="38"/>
        <v>17.511515711720563</v>
      </c>
      <c r="BL367" s="25">
        <f t="shared" si="39"/>
        <v>4.0616045836012376</v>
      </c>
      <c r="BM367" s="25">
        <f t="shared" ca="1" si="41"/>
        <v>2.8813577069789846</v>
      </c>
      <c r="BN367" s="24">
        <f t="shared" si="40"/>
        <v>2.7725004688805792</v>
      </c>
      <c r="BO367" s="23"/>
      <c r="BP367" s="2"/>
    </row>
    <row r="368" spans="1:68" x14ac:dyDescent="0.2">
      <c r="A368">
        <v>17.75</v>
      </c>
      <c r="B368">
        <v>2.1</v>
      </c>
      <c r="C368">
        <v>1.33267</v>
      </c>
      <c r="D368">
        <v>-0.16797999999999999</v>
      </c>
      <c r="E368">
        <v>6.5680000000000002E-2</v>
      </c>
      <c r="F368">
        <v>1.6463000000000001</v>
      </c>
      <c r="G368">
        <v>1.65385</v>
      </c>
      <c r="I368" s="17">
        <f t="shared" si="35"/>
        <v>58.234908136482936</v>
      </c>
      <c r="J368" s="16">
        <f t="shared" si="36"/>
        <v>-57.434908136482939</v>
      </c>
      <c r="K368" s="10">
        <v>122</v>
      </c>
      <c r="L368" s="16">
        <v>5915.8464566929342</v>
      </c>
      <c r="M368" s="16">
        <v>2292.2244094488237</v>
      </c>
      <c r="N368" s="16">
        <v>25.235126859142603</v>
      </c>
      <c r="O368" s="16">
        <v>23.497645951035771</v>
      </c>
      <c r="P368" s="16">
        <v>23.684575027023911</v>
      </c>
      <c r="Q368" s="16">
        <v>0.77811329812770036</v>
      </c>
      <c r="R368" s="16">
        <v>3.2853166976391992</v>
      </c>
      <c r="S368" s="16">
        <v>12.981185832509668</v>
      </c>
      <c r="T368" s="22" t="s">
        <v>122</v>
      </c>
      <c r="U368" s="10">
        <v>5</v>
      </c>
      <c r="V368" s="22" t="s">
        <v>143</v>
      </c>
      <c r="W368" s="10">
        <v>4</v>
      </c>
      <c r="X368" s="22" t="s">
        <v>143</v>
      </c>
      <c r="Y368" s="10">
        <v>4</v>
      </c>
      <c r="Z368" s="22" t="s">
        <v>123</v>
      </c>
      <c r="AA368" s="15">
        <v>4</v>
      </c>
      <c r="AB368" s="11">
        <v>38.071995436150758</v>
      </c>
      <c r="AC368" s="10">
        <v>54.599394861839436</v>
      </c>
      <c r="AD368" s="21">
        <v>7.3286097020098051</v>
      </c>
      <c r="AE368" s="12">
        <v>2349.764595103577</v>
      </c>
      <c r="AF368" s="10">
        <v>2368.499485964524</v>
      </c>
      <c r="AG368" s="10">
        <v>1578.9716684682608</v>
      </c>
      <c r="AH368" s="10">
        <v>0</v>
      </c>
      <c r="AI368" s="10">
        <v>3.0438465817270877</v>
      </c>
      <c r="AJ368" s="10"/>
      <c r="AK368" s="10"/>
      <c r="AL368" s="10"/>
      <c r="AM368" s="10"/>
      <c r="AN368" s="10">
        <v>11.748822975517886</v>
      </c>
      <c r="AO368" s="10">
        <v>6.5356046407702779</v>
      </c>
      <c r="AP368" s="10">
        <v>12.052801679277824</v>
      </c>
      <c r="AQ368" s="10">
        <v>114.66</v>
      </c>
      <c r="AR368" s="10"/>
      <c r="AS368" s="10"/>
      <c r="AT368" s="10">
        <v>4.8657934543235211</v>
      </c>
      <c r="AU368" s="10">
        <v>1</v>
      </c>
      <c r="AV368" s="16"/>
      <c r="AW368" s="21">
        <v>355.27492289467858</v>
      </c>
      <c r="AX368" s="1" t="s">
        <v>120</v>
      </c>
      <c r="AY368" s="25">
        <v>57.434908136482903</v>
      </c>
      <c r="AZ368" s="19">
        <v>0</v>
      </c>
      <c r="BA368" s="19">
        <v>100</v>
      </c>
      <c r="BB368" s="19">
        <v>0</v>
      </c>
      <c r="BC368" s="19">
        <v>0</v>
      </c>
      <c r="BD368" s="19">
        <v>100</v>
      </c>
      <c r="BE368" s="19">
        <v>0</v>
      </c>
      <c r="BF368" s="26">
        <v>38.071995436150758</v>
      </c>
      <c r="BG368" s="26">
        <v>54.599394861839436</v>
      </c>
      <c r="BH368" s="26">
        <v>7.3286097020098051</v>
      </c>
      <c r="BI368" s="23"/>
      <c r="BJ368" s="27">
        <f t="shared" ca="1" si="37"/>
        <v>0.98948932302511772</v>
      </c>
      <c r="BK368" s="26">
        <f t="shared" ca="1" si="38"/>
        <v>18.099165435035889</v>
      </c>
      <c r="BL368" s="25">
        <f t="shared" si="39"/>
        <v>3.7541678496154951</v>
      </c>
      <c r="BM368" s="25">
        <f t="shared" ca="1" si="41"/>
        <v>2.8486372289761102</v>
      </c>
      <c r="BN368" s="24">
        <f t="shared" si="40"/>
        <v>2.7411063385463645</v>
      </c>
      <c r="BO368" s="23"/>
      <c r="BP368" s="2"/>
    </row>
    <row r="369" spans="1:68" x14ac:dyDescent="0.2">
      <c r="A369">
        <v>17.8</v>
      </c>
      <c r="B369">
        <v>2.1</v>
      </c>
      <c r="C369">
        <v>1.3394999999999999</v>
      </c>
      <c r="D369">
        <v>-0.15587000000000001</v>
      </c>
      <c r="E369">
        <v>6.5930000000000002E-2</v>
      </c>
      <c r="F369">
        <v>1.6411500000000001</v>
      </c>
      <c r="G369">
        <v>1.6505300000000001</v>
      </c>
      <c r="I369" s="17">
        <f t="shared" si="35"/>
        <v>58.398950131233597</v>
      </c>
      <c r="J369" s="16">
        <f t="shared" si="36"/>
        <v>-57.5989501312336</v>
      </c>
      <c r="K369" s="10">
        <v>122</v>
      </c>
      <c r="L369" s="16">
        <v>5935.8595800525145</v>
      </c>
      <c r="M369" s="16">
        <v>2302.0013123359631</v>
      </c>
      <c r="N369" s="16">
        <v>25.30621172353456</v>
      </c>
      <c r="O369" s="16">
        <v>25.362711864406741</v>
      </c>
      <c r="P369" s="16">
        <v>25.550745983407342</v>
      </c>
      <c r="Q369" s="16">
        <v>0.85398247719635123</v>
      </c>
      <c r="R369" s="16">
        <v>3.3422995858943905</v>
      </c>
      <c r="S369" s="16">
        <v>13.057924930597336</v>
      </c>
      <c r="T369" s="22" t="s">
        <v>122</v>
      </c>
      <c r="U369" s="10">
        <v>5</v>
      </c>
      <c r="V369" s="22" t="s">
        <v>143</v>
      </c>
      <c r="W369" s="10">
        <v>4</v>
      </c>
      <c r="X369" s="22" t="s">
        <v>143</v>
      </c>
      <c r="Y369" s="10">
        <v>4</v>
      </c>
      <c r="Z369" s="22" t="s">
        <v>123</v>
      </c>
      <c r="AA369" s="15">
        <v>4</v>
      </c>
      <c r="AB369" s="11">
        <v>37.24419015490529</v>
      </c>
      <c r="AC369" s="10">
        <v>55.147614985727451</v>
      </c>
      <c r="AD369" s="21">
        <v>7.6081948593672593</v>
      </c>
      <c r="AE369" s="12">
        <v>2536.2711864406742</v>
      </c>
      <c r="AF369" s="10">
        <v>2586.8717676943638</v>
      </c>
      <c r="AG369" s="10">
        <v>1703.3830655604895</v>
      </c>
      <c r="AH369" s="10">
        <v>0</v>
      </c>
      <c r="AI369" s="10">
        <v>2.9919520207593919</v>
      </c>
      <c r="AJ369" s="10"/>
      <c r="AK369" s="10"/>
      <c r="AL369" s="10"/>
      <c r="AM369" s="10"/>
      <c r="AN369" s="10">
        <v>12.68135593220337</v>
      </c>
      <c r="AO369" s="10">
        <v>6.967431620413497</v>
      </c>
      <c r="AP369" s="10">
        <v>12.923681458923426</v>
      </c>
      <c r="AQ369" s="10">
        <v>114.66</v>
      </c>
      <c r="AR369" s="10"/>
      <c r="AS369" s="10"/>
      <c r="AT369" s="10">
        <v>5.3139909855887808</v>
      </c>
      <c r="AU369" s="10">
        <v>1</v>
      </c>
      <c r="AV369" s="16"/>
      <c r="AW369" s="21">
        <v>388.03076515415455</v>
      </c>
      <c r="AX369" s="1" t="s">
        <v>120</v>
      </c>
      <c r="AY369" s="25">
        <v>57.5989501312336</v>
      </c>
      <c r="AZ369" s="19">
        <v>0</v>
      </c>
      <c r="BA369" s="19">
        <v>100</v>
      </c>
      <c r="BB369" s="19">
        <v>0</v>
      </c>
      <c r="BC369" s="19">
        <v>0</v>
      </c>
      <c r="BD369" s="19">
        <v>100</v>
      </c>
      <c r="BE369" s="19">
        <v>0</v>
      </c>
      <c r="BF369" s="26">
        <v>37.24419015490529</v>
      </c>
      <c r="BG369" s="26">
        <v>55.147614985727451</v>
      </c>
      <c r="BH369" s="26">
        <v>7.6081948593672593</v>
      </c>
      <c r="BI369" s="23"/>
      <c r="BJ369" s="27">
        <f t="shared" ca="1" si="37"/>
        <v>0.9799384668931661</v>
      </c>
      <c r="BK369" s="26">
        <f t="shared" ca="1" si="38"/>
        <v>19.65260492508418</v>
      </c>
      <c r="BL369" s="25">
        <f t="shared" si="39"/>
        <v>3.781558818366725</v>
      </c>
      <c r="BM369" s="25">
        <f t="shared" ca="1" si="41"/>
        <v>2.8229630671188604</v>
      </c>
      <c r="BN369" s="24">
        <f t="shared" si="40"/>
        <v>2.7204834506140254</v>
      </c>
      <c r="BO369" s="23"/>
      <c r="BP369" s="2"/>
    </row>
    <row r="370" spans="1:68" x14ac:dyDescent="0.2">
      <c r="A370">
        <v>17.850000000000001</v>
      </c>
      <c r="B370">
        <v>2.1</v>
      </c>
      <c r="C370">
        <v>1.341</v>
      </c>
      <c r="D370">
        <v>-0.16069</v>
      </c>
      <c r="E370">
        <v>6.7019999999999996E-2</v>
      </c>
      <c r="F370">
        <v>1.6389499999999999</v>
      </c>
      <c r="G370">
        <v>1.6454</v>
      </c>
      <c r="I370" s="17">
        <f t="shared" si="35"/>
        <v>58.562992125984252</v>
      </c>
      <c r="J370" s="16">
        <f t="shared" si="36"/>
        <v>-57.762992125984255</v>
      </c>
      <c r="K370" s="10">
        <v>122</v>
      </c>
      <c r="L370" s="16">
        <v>5955.8727034120948</v>
      </c>
      <c r="M370" s="16">
        <v>2311.7782152231021</v>
      </c>
      <c r="N370" s="16">
        <v>25.377296587926509</v>
      </c>
      <c r="O370" s="16">
        <v>25.772316384180765</v>
      </c>
      <c r="P370" s="16">
        <v>25.965168490715705</v>
      </c>
      <c r="Q370" s="16">
        <v>0.82378516562650006</v>
      </c>
      <c r="R370" s="16">
        <v>3.1726548045357719</v>
      </c>
      <c r="S370" s="16">
        <v>13.392507398259561</v>
      </c>
      <c r="T370" s="22" t="s">
        <v>122</v>
      </c>
      <c r="U370" s="10">
        <v>5</v>
      </c>
      <c r="V370" s="22" t="s">
        <v>143</v>
      </c>
      <c r="W370" s="10">
        <v>4</v>
      </c>
      <c r="X370" s="22" t="s">
        <v>143</v>
      </c>
      <c r="Y370" s="10">
        <v>4</v>
      </c>
      <c r="Z370" s="22" t="s">
        <v>123</v>
      </c>
      <c r="AA370" s="15">
        <v>4</v>
      </c>
      <c r="AB370" s="11">
        <v>33.040270430082124</v>
      </c>
      <c r="AC370" s="10">
        <v>57.721785192886813</v>
      </c>
      <c r="AD370" s="21">
        <v>9.2379443770310612</v>
      </c>
      <c r="AE370" s="12">
        <v>2577.2316384180767</v>
      </c>
      <c r="AF370" s="10">
        <v>2634.4501142389017</v>
      </c>
      <c r="AG370" s="10">
        <v>1731.0112327143804</v>
      </c>
      <c r="AH370" s="10">
        <v>0</v>
      </c>
      <c r="AI370" s="10">
        <v>3.1519344574466608</v>
      </c>
      <c r="AJ370" s="10"/>
      <c r="AK370" s="10"/>
      <c r="AL370" s="10"/>
      <c r="AM370" s="10"/>
      <c r="AN370" s="10">
        <v>12.886158192090383</v>
      </c>
      <c r="AO370" s="10">
        <v>7.01355944792979</v>
      </c>
      <c r="AP370" s="10">
        <v>13.117078629000662</v>
      </c>
      <c r="AQ370" s="10">
        <v>114.66</v>
      </c>
      <c r="AR370" s="10"/>
      <c r="AS370" s="10"/>
      <c r="AT370" s="10">
        <v>5.3925030770047275</v>
      </c>
      <c r="AU370" s="10">
        <v>1</v>
      </c>
      <c r="AV370" s="16"/>
      <c r="AW370" s="21">
        <v>395.16751713583523</v>
      </c>
      <c r="AX370" s="1" t="s">
        <v>120</v>
      </c>
      <c r="AY370" s="25">
        <v>57.762992125984297</v>
      </c>
      <c r="AZ370" s="19">
        <v>0</v>
      </c>
      <c r="BA370" s="19">
        <v>100</v>
      </c>
      <c r="BB370" s="19">
        <v>0</v>
      </c>
      <c r="BC370" s="19">
        <v>0</v>
      </c>
      <c r="BD370" s="19">
        <v>100</v>
      </c>
      <c r="BE370" s="19">
        <v>0</v>
      </c>
      <c r="BF370" s="26">
        <v>33.040270430082124</v>
      </c>
      <c r="BG370" s="26">
        <v>57.721785192886813</v>
      </c>
      <c r="BH370" s="26">
        <v>9.2379443770310612</v>
      </c>
      <c r="BI370" s="23"/>
      <c r="BJ370" s="27">
        <f t="shared" ca="1" si="37"/>
        <v>0.97270469324567987</v>
      </c>
      <c r="BK370" s="26">
        <f t="shared" ca="1" si="38"/>
        <v>19.934121235424321</v>
      </c>
      <c r="BL370" s="25">
        <f t="shared" si="39"/>
        <v>3.5836640124607482</v>
      </c>
      <c r="BM370" s="25">
        <f t="shared" ca="1" si="41"/>
        <v>2.803370486585667</v>
      </c>
      <c r="BN370" s="24">
        <f t="shared" si="40"/>
        <v>2.7006485525753523</v>
      </c>
      <c r="BO370" s="23"/>
      <c r="BP370" s="2"/>
    </row>
    <row r="371" spans="1:68" x14ac:dyDescent="0.2">
      <c r="A371">
        <v>17.899999999999999</v>
      </c>
      <c r="B371">
        <v>2.2000000000000002</v>
      </c>
      <c r="C371">
        <v>1.33639</v>
      </c>
      <c r="D371">
        <v>-0.17163</v>
      </c>
      <c r="E371">
        <v>6.6909999999999997E-2</v>
      </c>
      <c r="F371">
        <v>1.63493</v>
      </c>
      <c r="G371">
        <v>1.63968</v>
      </c>
      <c r="I371" s="17">
        <f t="shared" si="35"/>
        <v>58.727034120734899</v>
      </c>
      <c r="J371" s="16">
        <f t="shared" si="36"/>
        <v>-57.927034120734902</v>
      </c>
      <c r="K371" s="10">
        <v>122</v>
      </c>
      <c r="L371" s="16">
        <v>5975.8858267716741</v>
      </c>
      <c r="M371" s="16">
        <v>2321.5551181102405</v>
      </c>
      <c r="N371" s="16">
        <v>25.448381452318458</v>
      </c>
      <c r="O371" s="16">
        <v>24.513465160075306</v>
      </c>
      <c r="P371" s="16">
        <v>24.705831047684761</v>
      </c>
      <c r="Q371" s="16">
        <v>0.75524603936629842</v>
      </c>
      <c r="R371" s="16">
        <v>3.0569546027761501</v>
      </c>
      <c r="S371" s="16">
        <v>13.358742195100987</v>
      </c>
      <c r="T371" s="22" t="s">
        <v>122</v>
      </c>
      <c r="U371" s="10">
        <v>5</v>
      </c>
      <c r="V371" s="22" t="s">
        <v>143</v>
      </c>
      <c r="W371" s="10">
        <v>4</v>
      </c>
      <c r="X371" s="22" t="s">
        <v>143</v>
      </c>
      <c r="Y371" s="10">
        <v>4</v>
      </c>
      <c r="Z371" s="22" t="s">
        <v>123</v>
      </c>
      <c r="AA371" s="15">
        <v>4</v>
      </c>
      <c r="AB371" s="11">
        <v>31.895368350576724</v>
      </c>
      <c r="AC371" s="10">
        <v>58.355328712113611</v>
      </c>
      <c r="AD371" s="21">
        <v>9.7493029373096665</v>
      </c>
      <c r="AE371" s="12">
        <v>2451.3465160075307</v>
      </c>
      <c r="AF371" s="10">
        <v>2485.1155254494042</v>
      </c>
      <c r="AG371" s="10">
        <v>1647.0554031789841</v>
      </c>
      <c r="AH371" s="10">
        <v>0</v>
      </c>
      <c r="AI371" s="10">
        <v>3.2712294748893478</v>
      </c>
      <c r="AJ371" s="10"/>
      <c r="AK371" s="10"/>
      <c r="AL371" s="10"/>
      <c r="AM371" s="10"/>
      <c r="AN371" s="10">
        <v>12.256732580037653</v>
      </c>
      <c r="AO371" s="10">
        <v>6.710387537955655</v>
      </c>
      <c r="AP371" s="10">
        <v>12.52938782225289</v>
      </c>
      <c r="AQ371" s="10">
        <v>114.66</v>
      </c>
      <c r="AR371" s="10"/>
      <c r="AS371" s="10"/>
      <c r="AT371" s="10">
        <v>5.0494819047935513</v>
      </c>
      <c r="AU371" s="10">
        <v>1</v>
      </c>
      <c r="AV371" s="16"/>
      <c r="AW371" s="21">
        <v>372.7673288174106</v>
      </c>
      <c r="AX371" s="1" t="s">
        <v>120</v>
      </c>
      <c r="AY371" s="25">
        <v>57.927034120734902</v>
      </c>
      <c r="AZ371" s="19">
        <v>0</v>
      </c>
      <c r="BA371" s="19">
        <v>100</v>
      </c>
      <c r="BB371" s="19">
        <v>0</v>
      </c>
      <c r="BC371" s="19">
        <v>0</v>
      </c>
      <c r="BD371" s="19">
        <v>100</v>
      </c>
      <c r="BE371" s="19">
        <v>0</v>
      </c>
      <c r="BF371" s="26">
        <v>31.895368350576724</v>
      </c>
      <c r="BG371" s="26">
        <v>58.355328712113611</v>
      </c>
      <c r="BH371" s="26">
        <v>9.7493029373096665</v>
      </c>
      <c r="BI371" s="23"/>
      <c r="BJ371" s="27">
        <f t="shared" ca="1" si="37"/>
        <v>0.97769715844667782</v>
      </c>
      <c r="BK371" s="26">
        <f t="shared" ca="1" si="38"/>
        <v>18.747712393483383</v>
      </c>
      <c r="BL371" s="25">
        <f t="shared" si="39"/>
        <v>3.4775298348348298</v>
      </c>
      <c r="BM371" s="25">
        <f t="shared" ca="1" si="41"/>
        <v>2.8158677717965261</v>
      </c>
      <c r="BN371" s="24">
        <f t="shared" si="40"/>
        <v>2.7071283108022048</v>
      </c>
      <c r="BO371" s="23"/>
      <c r="BP371" s="2"/>
    </row>
    <row r="372" spans="1:68" x14ac:dyDescent="0.2">
      <c r="A372">
        <v>17.95</v>
      </c>
      <c r="B372">
        <v>2.1</v>
      </c>
      <c r="C372">
        <v>1.3282499999999999</v>
      </c>
      <c r="D372">
        <v>-0.17430000000000001</v>
      </c>
      <c r="E372">
        <v>6.6479999999999997E-2</v>
      </c>
      <c r="F372">
        <v>1.63798</v>
      </c>
      <c r="G372">
        <v>1.6430499999999999</v>
      </c>
      <c r="I372" s="17">
        <f t="shared" si="35"/>
        <v>58.891076115485561</v>
      </c>
      <c r="J372" s="16">
        <f t="shared" si="36"/>
        <v>-58.091076115485563</v>
      </c>
      <c r="K372" s="10">
        <v>122</v>
      </c>
      <c r="L372" s="16">
        <v>5995.8989501312544</v>
      </c>
      <c r="M372" s="16">
        <v>2331.3320209973799</v>
      </c>
      <c r="N372" s="16">
        <v>25.51946631671041</v>
      </c>
      <c r="O372" s="16">
        <v>22.290677966101658</v>
      </c>
      <c r="P372" s="16">
        <v>22.481143179729678</v>
      </c>
      <c r="Q372" s="16">
        <v>0.73851848295727285</v>
      </c>
      <c r="R372" s="16">
        <v>3.2850575126587187</v>
      </c>
      <c r="S372" s="16">
        <v>13.226750946390201</v>
      </c>
      <c r="T372" s="22" t="s">
        <v>122</v>
      </c>
      <c r="U372" s="10">
        <v>5</v>
      </c>
      <c r="V372" s="22" t="s">
        <v>143</v>
      </c>
      <c r="W372" s="10">
        <v>4</v>
      </c>
      <c r="X372" s="22" t="s">
        <v>143</v>
      </c>
      <c r="Y372" s="10">
        <v>4</v>
      </c>
      <c r="Z372" s="22" t="s">
        <v>123</v>
      </c>
      <c r="AA372" s="15">
        <v>4</v>
      </c>
      <c r="AB372" s="11">
        <v>39.563807292712951</v>
      </c>
      <c r="AC372" s="10">
        <v>53.580642646363899</v>
      </c>
      <c r="AD372" s="21">
        <v>6.8555500609231466</v>
      </c>
      <c r="AE372" s="12">
        <v>2229.0677966101657</v>
      </c>
      <c r="AF372" s="10">
        <v>2222.2102984335365</v>
      </c>
      <c r="AG372" s="10">
        <v>1498.7428786486453</v>
      </c>
      <c r="AH372" s="10">
        <v>0</v>
      </c>
      <c r="AI372" s="10">
        <v>3.0440867356098829</v>
      </c>
      <c r="AJ372" s="10"/>
      <c r="AK372" s="10"/>
      <c r="AL372" s="10"/>
      <c r="AM372" s="10"/>
      <c r="AN372" s="10">
        <v>11.145338983050829</v>
      </c>
      <c r="AO372" s="10">
        <v>6.2912400019488972</v>
      </c>
      <c r="AP372" s="10">
        <v>11.491200150540516</v>
      </c>
      <c r="AQ372" s="10">
        <v>114.66</v>
      </c>
      <c r="AR372" s="10"/>
      <c r="AS372" s="10"/>
      <c r="AT372" s="10">
        <v>4.4702567412946212</v>
      </c>
      <c r="AU372" s="10">
        <v>1</v>
      </c>
      <c r="AV372" s="16"/>
      <c r="AW372" s="21">
        <v>333.33154476503051</v>
      </c>
      <c r="AX372" s="1" t="s">
        <v>120</v>
      </c>
      <c r="AY372" s="25">
        <v>58.091076115485599</v>
      </c>
      <c r="AZ372" s="19">
        <v>0</v>
      </c>
      <c r="BA372" s="19">
        <v>100</v>
      </c>
      <c r="BB372" s="19">
        <v>0</v>
      </c>
      <c r="BC372" s="19">
        <v>0</v>
      </c>
      <c r="BD372" s="19">
        <v>100</v>
      </c>
      <c r="BE372" s="19">
        <v>0</v>
      </c>
      <c r="BF372" s="26">
        <v>39.563807292712951</v>
      </c>
      <c r="BG372" s="26">
        <v>53.580642646363899</v>
      </c>
      <c r="BH372" s="26">
        <v>6.8555500609231466</v>
      </c>
      <c r="BI372" s="23"/>
      <c r="BJ372" s="27">
        <f t="shared" ca="1" si="37"/>
        <v>1</v>
      </c>
      <c r="BK372" s="26">
        <f t="shared" ca="1" si="38"/>
        <v>16.714216189874865</v>
      </c>
      <c r="BL372" s="25">
        <f t="shared" si="39"/>
        <v>3.7905411923327548</v>
      </c>
      <c r="BM372" s="25">
        <f t="shared" ca="1" si="41"/>
        <v>2.8781849377089319</v>
      </c>
      <c r="BN372" s="24">
        <f t="shared" si="40"/>
        <v>2.7586446059282275</v>
      </c>
      <c r="BO372" s="23"/>
      <c r="BP372" s="2"/>
    </row>
    <row r="373" spans="1:68" x14ac:dyDescent="0.2">
      <c r="A373">
        <v>18</v>
      </c>
      <c r="B373">
        <v>2.1</v>
      </c>
      <c r="C373">
        <v>1.32423</v>
      </c>
      <c r="D373">
        <v>-0.16547000000000001</v>
      </c>
      <c r="E373">
        <v>6.6489999999999994E-2</v>
      </c>
      <c r="F373">
        <v>1.6333</v>
      </c>
      <c r="G373">
        <v>1.6391</v>
      </c>
      <c r="I373" s="17">
        <f t="shared" si="35"/>
        <v>59.055118110236215</v>
      </c>
      <c r="J373" s="16">
        <f t="shared" si="36"/>
        <v>-58.255118110236218</v>
      </c>
      <c r="K373" s="10">
        <v>122</v>
      </c>
      <c r="L373" s="16">
        <v>6015.9120734908347</v>
      </c>
      <c r="M373" s="16">
        <v>2341.1089238845188</v>
      </c>
      <c r="N373" s="16">
        <v>25.590551181102359</v>
      </c>
      <c r="O373" s="16">
        <v>21.192937853107331</v>
      </c>
      <c r="P373" s="16">
        <v>21.38344726845585</v>
      </c>
      <c r="Q373" s="16">
        <v>0.7938384541526643</v>
      </c>
      <c r="R373" s="16">
        <v>3.7123969965483927</v>
      </c>
      <c r="S373" s="16">
        <v>13.229820510313706</v>
      </c>
      <c r="T373" s="22" t="s">
        <v>122</v>
      </c>
      <c r="U373" s="10">
        <v>4</v>
      </c>
      <c r="V373" s="22" t="s">
        <v>143</v>
      </c>
      <c r="W373" s="10">
        <v>4</v>
      </c>
      <c r="X373" s="22" t="s">
        <v>143</v>
      </c>
      <c r="Y373" s="10">
        <v>4</v>
      </c>
      <c r="Z373" s="22" t="s">
        <v>33</v>
      </c>
      <c r="AA373" s="15">
        <v>3</v>
      </c>
      <c r="AB373" s="11">
        <v>51.417538425698318</v>
      </c>
      <c r="AC373" s="10">
        <v>44.354232729797303</v>
      </c>
      <c r="AD373" s="21">
        <v>4.2282288445043807</v>
      </c>
      <c r="AE373" s="12">
        <v>2119.2937853107333</v>
      </c>
      <c r="AF373" s="10">
        <v>2091.8923604389929</v>
      </c>
      <c r="AG373" s="10">
        <v>1425.5631512303901</v>
      </c>
      <c r="AH373" s="10">
        <v>0</v>
      </c>
      <c r="AI373" s="10">
        <v>2.6936774297839148</v>
      </c>
      <c r="AJ373" s="10"/>
      <c r="AK373" s="10"/>
      <c r="AL373" s="10"/>
      <c r="AM373" s="10"/>
      <c r="AN373" s="10">
        <v>14.128625235404888</v>
      </c>
      <c r="AO373" s="10">
        <v>6.1587393727532609</v>
      </c>
      <c r="AP373" s="10">
        <v>10.978942058612731</v>
      </c>
      <c r="AQ373" s="10">
        <v>114.66</v>
      </c>
      <c r="AR373" s="10"/>
      <c r="AS373" s="10"/>
      <c r="AT373" s="10">
        <v>4.1769337695630471</v>
      </c>
      <c r="AU373" s="10">
        <v>1</v>
      </c>
      <c r="AV373" s="16"/>
      <c r="AW373" s="21">
        <v>313.78385406584891</v>
      </c>
      <c r="AX373" s="1" t="s">
        <v>120</v>
      </c>
      <c r="AY373" s="25">
        <v>58.255118110236197</v>
      </c>
      <c r="AZ373" s="19">
        <v>100</v>
      </c>
      <c r="BA373" s="19">
        <v>0</v>
      </c>
      <c r="BB373" s="19">
        <v>0</v>
      </c>
      <c r="BC373" s="19">
        <v>100</v>
      </c>
      <c r="BD373" s="19">
        <v>0</v>
      </c>
      <c r="BE373" s="19">
        <v>0</v>
      </c>
      <c r="BF373" s="26">
        <v>51.417538425698318</v>
      </c>
      <c r="BG373" s="26">
        <v>44.354232729797303</v>
      </c>
      <c r="BH373" s="26">
        <v>4.2282288445043807</v>
      </c>
      <c r="BI373" s="23"/>
      <c r="BJ373" s="27">
        <f t="shared" ca="1" si="37"/>
        <v>1</v>
      </c>
      <c r="BK373" s="26">
        <f t="shared" ca="1" si="38"/>
        <v>15.698108741750156</v>
      </c>
      <c r="BL373" s="25">
        <f t="shared" si="39"/>
        <v>4.3200937822154319</v>
      </c>
      <c r="BM373" s="25">
        <f t="shared" ca="1" si="41"/>
        <v>2.9350681889356429</v>
      </c>
      <c r="BN373" s="24">
        <f t="shared" si="40"/>
        <v>2.8091058786960792</v>
      </c>
      <c r="BO373" s="23"/>
      <c r="BP373" s="2"/>
    </row>
    <row r="374" spans="1:68" x14ac:dyDescent="0.2">
      <c r="A374">
        <v>18.05</v>
      </c>
      <c r="B374">
        <v>2.1</v>
      </c>
      <c r="C374">
        <v>1.3210900000000001</v>
      </c>
      <c r="D374">
        <v>-0.16569</v>
      </c>
      <c r="E374">
        <v>6.6430000000000003E-2</v>
      </c>
      <c r="F374">
        <v>1.62653</v>
      </c>
      <c r="G374">
        <v>1.63028</v>
      </c>
      <c r="I374" s="17">
        <f t="shared" si="35"/>
        <v>59.219160104986877</v>
      </c>
      <c r="J374" s="16">
        <f t="shared" si="36"/>
        <v>-58.419160104986879</v>
      </c>
      <c r="K374" s="10">
        <v>122</v>
      </c>
      <c r="L374" s="16">
        <v>6035.925196850415</v>
      </c>
      <c r="M374" s="16">
        <v>2350.8858267716582</v>
      </c>
      <c r="N374" s="16">
        <v>25.661636045494312</v>
      </c>
      <c r="O374" s="16">
        <v>20.335499058380424</v>
      </c>
      <c r="P374" s="16">
        <v>20.52574326340595</v>
      </c>
      <c r="Q374" s="16">
        <v>0.79246015362457978</v>
      </c>
      <c r="R374" s="16">
        <v>3.8608109994116848</v>
      </c>
      <c r="S374" s="16">
        <v>13.211403126772669</v>
      </c>
      <c r="T374" s="22" t="s">
        <v>122</v>
      </c>
      <c r="U374" s="10">
        <v>4</v>
      </c>
      <c r="V374" s="22" t="s">
        <v>143</v>
      </c>
      <c r="W374" s="10">
        <v>4</v>
      </c>
      <c r="X374" s="22" t="s">
        <v>33</v>
      </c>
      <c r="Y374" s="10">
        <v>3</v>
      </c>
      <c r="Z374" s="22" t="s">
        <v>33</v>
      </c>
      <c r="AA374" s="15">
        <v>3</v>
      </c>
      <c r="AB374" s="11">
        <v>56.413916172931764</v>
      </c>
      <c r="AC374" s="10">
        <v>40.018339679350184</v>
      </c>
      <c r="AD374" s="21">
        <v>3.56774414771805</v>
      </c>
      <c r="AE374" s="12">
        <v>2033.5499058380424</v>
      </c>
      <c r="AF374" s="10">
        <v>1989.8087643531471</v>
      </c>
      <c r="AG374" s="10">
        <v>1368.3828842270634</v>
      </c>
      <c r="AH374" s="10">
        <v>0</v>
      </c>
      <c r="AI374" s="10">
        <v>2.5901293799473253</v>
      </c>
      <c r="AJ374" s="10"/>
      <c r="AK374" s="10"/>
      <c r="AL374" s="10"/>
      <c r="AM374" s="10"/>
      <c r="AN374" s="10">
        <v>13.556999372253616</v>
      </c>
      <c r="AO374" s="10">
        <v>6.0038509364223582</v>
      </c>
      <c r="AP374" s="10">
        <v>10.578680189589443</v>
      </c>
      <c r="AQ374" s="10">
        <v>114.66</v>
      </c>
      <c r="AR374" s="10"/>
      <c r="AS374" s="10"/>
      <c r="AT374" s="10">
        <v>3.945794411510434</v>
      </c>
      <c r="AU374" s="10">
        <v>1</v>
      </c>
      <c r="AV374" s="16"/>
      <c r="AW374" s="21">
        <v>298.47131465297201</v>
      </c>
      <c r="AX374" s="1" t="s">
        <v>120</v>
      </c>
      <c r="AY374" s="25">
        <v>58.419160104986901</v>
      </c>
      <c r="AZ374" s="19">
        <v>100</v>
      </c>
      <c r="BA374" s="19">
        <v>0</v>
      </c>
      <c r="BB374" s="19">
        <v>0</v>
      </c>
      <c r="BC374" s="19">
        <v>100</v>
      </c>
      <c r="BD374" s="19">
        <v>0</v>
      </c>
      <c r="BE374" s="19">
        <v>0</v>
      </c>
      <c r="BF374" s="26">
        <v>56.413916172931764</v>
      </c>
      <c r="BG374" s="26">
        <v>40.018339679350184</v>
      </c>
      <c r="BH374" s="26">
        <v>3.56774414771805</v>
      </c>
      <c r="BI374" s="23"/>
      <c r="BJ374" s="27">
        <f t="shared" ca="1" si="37"/>
        <v>1</v>
      </c>
      <c r="BK374" s="26">
        <f t="shared" ca="1" si="38"/>
        <v>14.894624371463598</v>
      </c>
      <c r="BL374" s="25">
        <f t="shared" si="39"/>
        <v>4.5263312854362363</v>
      </c>
      <c r="BM374" s="25">
        <f t="shared" ca="1" si="41"/>
        <v>2.9655518113013719</v>
      </c>
      <c r="BN374" s="24">
        <f t="shared" si="40"/>
        <v>2.8336560830608648</v>
      </c>
      <c r="BO374" s="23"/>
      <c r="BP374" s="2"/>
    </row>
    <row r="375" spans="1:68" x14ac:dyDescent="0.2">
      <c r="A375">
        <v>18.100000000000001</v>
      </c>
      <c r="B375">
        <v>2.1</v>
      </c>
      <c r="C375">
        <v>1.32647</v>
      </c>
      <c r="D375">
        <v>-0.16619</v>
      </c>
      <c r="E375">
        <v>6.6650000000000001E-2</v>
      </c>
      <c r="F375">
        <v>1.62388</v>
      </c>
      <c r="G375">
        <v>1.6317999999999999</v>
      </c>
      <c r="I375" s="17">
        <f t="shared" si="35"/>
        <v>59.383202099737531</v>
      </c>
      <c r="J375" s="16">
        <f t="shared" si="36"/>
        <v>-58.583202099737534</v>
      </c>
      <c r="K375" s="10">
        <v>122</v>
      </c>
      <c r="L375" s="16">
        <v>6055.9383202099953</v>
      </c>
      <c r="M375" s="16">
        <v>2360.6627296587972</v>
      </c>
      <c r="N375" s="16">
        <v>25.732720909886261</v>
      </c>
      <c r="O375" s="16">
        <v>21.804613935969861</v>
      </c>
      <c r="P375" s="16">
        <v>21.995830578846356</v>
      </c>
      <c r="Q375" s="16">
        <v>0.78932765242438774</v>
      </c>
      <c r="R375" s="16">
        <v>3.5885330612770461</v>
      </c>
      <c r="S375" s="16">
        <v>13.278933533089814</v>
      </c>
      <c r="T375" s="22" t="s">
        <v>122</v>
      </c>
      <c r="U375" s="10">
        <v>4</v>
      </c>
      <c r="V375" s="22" t="s">
        <v>143</v>
      </c>
      <c r="W375" s="10">
        <v>4</v>
      </c>
      <c r="X375" s="22" t="s">
        <v>143</v>
      </c>
      <c r="Y375" s="10">
        <v>4</v>
      </c>
      <c r="Z375" s="22" t="s">
        <v>33</v>
      </c>
      <c r="AA375" s="15">
        <v>3</v>
      </c>
      <c r="AB375" s="11">
        <v>47.486172251913437</v>
      </c>
      <c r="AC375" s="10">
        <v>47.605060415709424</v>
      </c>
      <c r="AD375" s="21">
        <v>4.9087673323771401</v>
      </c>
      <c r="AE375" s="12">
        <v>2180.461393596986</v>
      </c>
      <c r="AF375" s="10">
        <v>2161.5829706779255</v>
      </c>
      <c r="AG375" s="10">
        <v>1466.3887052564237</v>
      </c>
      <c r="AH375" s="10">
        <v>0</v>
      </c>
      <c r="AI375" s="10">
        <v>2.7866539973972859</v>
      </c>
      <c r="AJ375" s="10"/>
      <c r="AK375" s="10"/>
      <c r="AL375" s="10"/>
      <c r="AM375" s="10"/>
      <c r="AN375" s="10">
        <v>14.536409290646574</v>
      </c>
      <c r="AO375" s="10">
        <v>6.2772659350962234</v>
      </c>
      <c r="AP375" s="10">
        <v>11.264720936794966</v>
      </c>
      <c r="AQ375" s="10">
        <v>114.66</v>
      </c>
      <c r="AR375" s="10"/>
      <c r="AS375" s="10"/>
      <c r="AT375" s="10">
        <v>4.2854089023177018</v>
      </c>
      <c r="AU375" s="10">
        <v>1</v>
      </c>
      <c r="AV375" s="16"/>
      <c r="AW375" s="21">
        <v>324.23744560168882</v>
      </c>
      <c r="AX375" s="1" t="s">
        <v>120</v>
      </c>
      <c r="AY375" s="25">
        <v>58.583202099737498</v>
      </c>
      <c r="AZ375" s="19">
        <v>100</v>
      </c>
      <c r="BA375" s="19">
        <v>0</v>
      </c>
      <c r="BB375" s="19">
        <v>0</v>
      </c>
      <c r="BC375" s="19">
        <v>100</v>
      </c>
      <c r="BD375" s="19">
        <v>0</v>
      </c>
      <c r="BE375" s="19">
        <v>0</v>
      </c>
      <c r="BF375" s="26">
        <v>47.486172251913437</v>
      </c>
      <c r="BG375" s="26">
        <v>47.605060415709424</v>
      </c>
      <c r="BH375" s="26">
        <v>4.9087673323771401</v>
      </c>
      <c r="BI375" s="23"/>
      <c r="BJ375" s="27">
        <f t="shared" ca="1" si="37"/>
        <v>1</v>
      </c>
      <c r="BK375" s="26">
        <f t="shared" ca="1" si="38"/>
        <v>16.069946104908357</v>
      </c>
      <c r="BL375" s="25">
        <f t="shared" si="39"/>
        <v>4.1613950829716941</v>
      </c>
      <c r="BM375" s="25">
        <f t="shared" ca="1" si="41"/>
        <v>2.9169214283898532</v>
      </c>
      <c r="BN375" s="24">
        <f t="shared" si="40"/>
        <v>2.7902671246803807</v>
      </c>
      <c r="BO375" s="23"/>
      <c r="BP375" s="2"/>
    </row>
    <row r="376" spans="1:68" x14ac:dyDescent="0.2">
      <c r="A376">
        <v>18.149999999999999</v>
      </c>
      <c r="B376">
        <v>2.1</v>
      </c>
      <c r="C376">
        <v>1.33101</v>
      </c>
      <c r="D376">
        <v>-0.16305</v>
      </c>
      <c r="E376">
        <v>6.7750000000000005E-2</v>
      </c>
      <c r="F376">
        <v>1.62673</v>
      </c>
      <c r="G376">
        <v>1.63228</v>
      </c>
      <c r="I376" s="17">
        <f t="shared" si="35"/>
        <v>59.547244094488178</v>
      </c>
      <c r="J376" s="16">
        <f t="shared" si="36"/>
        <v>-58.747244094488181</v>
      </c>
      <c r="K376" s="10">
        <v>122</v>
      </c>
      <c r="L376" s="16">
        <v>6075.9514435695746</v>
      </c>
      <c r="M376" s="16">
        <v>2370.4396325459356</v>
      </c>
      <c r="N376" s="16">
        <v>25.80380577427821</v>
      </c>
      <c r="O376" s="16">
        <v>23.044350282485865</v>
      </c>
      <c r="P376" s="16">
        <v>23.240429114617193</v>
      </c>
      <c r="Q376" s="16">
        <v>0.80899975996159368</v>
      </c>
      <c r="R376" s="16">
        <v>3.4810018178742186</v>
      </c>
      <c r="S376" s="16">
        <v>13.61658556467555</v>
      </c>
      <c r="T376" s="22" t="s">
        <v>122</v>
      </c>
      <c r="U376" s="10">
        <v>5</v>
      </c>
      <c r="V376" s="22" t="s">
        <v>143</v>
      </c>
      <c r="W376" s="10">
        <v>4</v>
      </c>
      <c r="X376" s="22" t="s">
        <v>143</v>
      </c>
      <c r="Y376" s="10">
        <v>4</v>
      </c>
      <c r="Z376" s="22" t="s">
        <v>123</v>
      </c>
      <c r="AA376" s="15">
        <v>4</v>
      </c>
      <c r="AB376" s="11">
        <v>43.262606173757682</v>
      </c>
      <c r="AC376" s="10">
        <v>50.899556453327349</v>
      </c>
      <c r="AD376" s="21">
        <v>5.8378373729149651</v>
      </c>
      <c r="AE376" s="12">
        <v>2304.4350282485866</v>
      </c>
      <c r="AF376" s="10">
        <v>2306.8290852768723</v>
      </c>
      <c r="AG376" s="10">
        <v>1549.3619409744797</v>
      </c>
      <c r="AH376" s="10">
        <v>0</v>
      </c>
      <c r="AI376" s="10">
        <v>2.8727362188241572</v>
      </c>
      <c r="AJ376" s="10"/>
      <c r="AK376" s="10"/>
      <c r="AL376" s="10"/>
      <c r="AM376" s="10"/>
      <c r="AN376" s="10">
        <v>11.522175141242933</v>
      </c>
      <c r="AO376" s="10">
        <v>6.5337270674633716</v>
      </c>
      <c r="AP376" s="10">
        <v>11.845533586821357</v>
      </c>
      <c r="AQ376" s="10">
        <v>114.66</v>
      </c>
      <c r="AR376" s="10"/>
      <c r="AS376" s="10"/>
      <c r="AT376" s="10">
        <v>4.5683046259487394</v>
      </c>
      <c r="AU376" s="10">
        <v>1</v>
      </c>
      <c r="AV376" s="16"/>
      <c r="AW376" s="21">
        <v>346.02436279153085</v>
      </c>
      <c r="AX376" s="1" t="s">
        <v>120</v>
      </c>
      <c r="AY376" s="25">
        <v>58.747244094488202</v>
      </c>
      <c r="AZ376" s="19">
        <v>0</v>
      </c>
      <c r="BA376" s="19">
        <v>100</v>
      </c>
      <c r="BB376" s="19">
        <v>0</v>
      </c>
      <c r="BC376" s="19">
        <v>0</v>
      </c>
      <c r="BD376" s="19">
        <v>100</v>
      </c>
      <c r="BE376" s="19">
        <v>0</v>
      </c>
      <c r="BF376" s="26">
        <v>43.262606173757682</v>
      </c>
      <c r="BG376" s="26">
        <v>50.899556453327349</v>
      </c>
      <c r="BH376" s="26">
        <v>5.8378373729149651</v>
      </c>
      <c r="BI376" s="23"/>
      <c r="BJ376" s="27">
        <f t="shared" ca="1" si="37"/>
        <v>1</v>
      </c>
      <c r="BK376" s="26">
        <f t="shared" ca="1" si="38"/>
        <v>17.045321986229414</v>
      </c>
      <c r="BL376" s="25">
        <f t="shared" si="39"/>
        <v>4.0044629443304016</v>
      </c>
      <c r="BM376" s="25">
        <f t="shared" ca="1" si="41"/>
        <v>2.8865340614738457</v>
      </c>
      <c r="BN376" s="24">
        <f t="shared" si="40"/>
        <v>2.7634228202346773</v>
      </c>
      <c r="BO376" s="23"/>
      <c r="BP376" s="2"/>
    </row>
    <row r="377" spans="1:68" x14ac:dyDescent="0.2">
      <c r="A377">
        <v>18.2</v>
      </c>
      <c r="B377">
        <v>2.1</v>
      </c>
      <c r="C377">
        <v>1.33744</v>
      </c>
      <c r="D377">
        <v>-0.16227</v>
      </c>
      <c r="E377">
        <v>6.7699999999999996E-2</v>
      </c>
      <c r="F377">
        <v>1.62568</v>
      </c>
      <c r="G377">
        <v>1.62975</v>
      </c>
      <c r="I377" s="17">
        <f t="shared" si="35"/>
        <v>59.71128608923884</v>
      </c>
      <c r="J377" s="16">
        <f t="shared" si="36"/>
        <v>-58.911286089238843</v>
      </c>
      <c r="K377" s="10">
        <v>122</v>
      </c>
      <c r="L377" s="16">
        <v>6095.9645669291549</v>
      </c>
      <c r="M377" s="16">
        <v>2380.216535433075</v>
      </c>
      <c r="N377" s="16">
        <v>25.874890638670163</v>
      </c>
      <c r="O377" s="16">
        <v>24.800188323917112</v>
      </c>
      <c r="P377" s="16">
        <v>24.996046147445949</v>
      </c>
      <c r="Q377" s="16">
        <v>0.81388646183389335</v>
      </c>
      <c r="R377" s="16">
        <v>3.2560608067090433</v>
      </c>
      <c r="S377" s="16">
        <v>13.601237745058013</v>
      </c>
      <c r="T377" s="22" t="s">
        <v>122</v>
      </c>
      <c r="U377" s="10">
        <v>5</v>
      </c>
      <c r="V377" s="22" t="s">
        <v>143</v>
      </c>
      <c r="W377" s="10">
        <v>4</v>
      </c>
      <c r="X377" s="22" t="s">
        <v>143</v>
      </c>
      <c r="Y377" s="10">
        <v>4</v>
      </c>
      <c r="Z377" s="22" t="s">
        <v>123</v>
      </c>
      <c r="AA377" s="15">
        <v>4</v>
      </c>
      <c r="AB377" s="11">
        <v>35.934555324934465</v>
      </c>
      <c r="AC377" s="10">
        <v>55.98849983104266</v>
      </c>
      <c r="AD377" s="21">
        <v>8.0769448440228722</v>
      </c>
      <c r="AE377" s="12">
        <v>2480.0188323917109</v>
      </c>
      <c r="AF377" s="10">
        <v>2512.1950230591033</v>
      </c>
      <c r="AG377" s="10">
        <v>1666.4030764963966</v>
      </c>
      <c r="AH377" s="10">
        <v>0</v>
      </c>
      <c r="AI377" s="10">
        <v>3.0711957158156307</v>
      </c>
      <c r="AJ377" s="10"/>
      <c r="AK377" s="10"/>
      <c r="AL377" s="10"/>
      <c r="AM377" s="10"/>
      <c r="AN377" s="10">
        <v>12.400094161958556</v>
      </c>
      <c r="AO377" s="10">
        <v>6.8653727248861376</v>
      </c>
      <c r="AP377" s="10">
        <v>12.664821535474776</v>
      </c>
      <c r="AQ377" s="10">
        <v>114.66</v>
      </c>
      <c r="AR377" s="10"/>
      <c r="AS377" s="10"/>
      <c r="AT377" s="10">
        <v>4.9746188926419919</v>
      </c>
      <c r="AU377" s="10">
        <v>1</v>
      </c>
      <c r="AV377" s="16"/>
      <c r="AW377" s="21">
        <v>376.82925345886554</v>
      </c>
      <c r="AX377" s="1" t="s">
        <v>120</v>
      </c>
      <c r="AY377" s="25">
        <v>58.9112860892388</v>
      </c>
      <c r="AZ377" s="19">
        <v>0</v>
      </c>
      <c r="BA377" s="19">
        <v>100</v>
      </c>
      <c r="BB377" s="19">
        <v>0</v>
      </c>
      <c r="BC377" s="19">
        <v>0</v>
      </c>
      <c r="BD377" s="19">
        <v>100</v>
      </c>
      <c r="BE377" s="19">
        <v>0</v>
      </c>
      <c r="BF377" s="26">
        <v>35.934555324934465</v>
      </c>
      <c r="BG377" s="26">
        <v>55.98849983104266</v>
      </c>
      <c r="BH377" s="26">
        <v>8.0769448440228722</v>
      </c>
      <c r="BI377" s="23"/>
      <c r="BJ377" s="27">
        <f t="shared" ca="1" si="37"/>
        <v>0.98769026491185974</v>
      </c>
      <c r="BK377" s="26">
        <f t="shared" ca="1" si="38"/>
        <v>18.468374983329959</v>
      </c>
      <c r="BL377" s="25">
        <f t="shared" si="39"/>
        <v>3.7082380791207279</v>
      </c>
      <c r="BM377" s="25">
        <f t="shared" ca="1" si="41"/>
        <v>2.8384586097262341</v>
      </c>
      <c r="BN377" s="24">
        <f t="shared" si="40"/>
        <v>2.7205615236147782</v>
      </c>
      <c r="BO377" s="23"/>
      <c r="BP377" s="2"/>
    </row>
    <row r="378" spans="1:68" x14ac:dyDescent="0.2">
      <c r="A378">
        <v>18.25</v>
      </c>
      <c r="B378">
        <v>2.1</v>
      </c>
      <c r="C378">
        <v>1.3284499999999999</v>
      </c>
      <c r="D378">
        <v>-0.16771</v>
      </c>
      <c r="E378">
        <v>6.6900000000000001E-2</v>
      </c>
      <c r="F378">
        <v>1.6259999999999999</v>
      </c>
      <c r="G378">
        <v>1.63263</v>
      </c>
      <c r="I378" s="17">
        <f t="shared" si="35"/>
        <v>59.875328083989501</v>
      </c>
      <c r="J378" s="16">
        <f t="shared" si="36"/>
        <v>-59.075328083989504</v>
      </c>
      <c r="K378" s="10">
        <v>122</v>
      </c>
      <c r="L378" s="16">
        <v>6115.9776902887352</v>
      </c>
      <c r="M378" s="16">
        <v>2389.9934383202144</v>
      </c>
      <c r="N378" s="16">
        <v>25.945975503062115</v>
      </c>
      <c r="O378" s="16">
        <v>22.345291902071523</v>
      </c>
      <c r="P378" s="16">
        <v>22.537613587960479</v>
      </c>
      <c r="Q378" s="16">
        <v>0.77980484877580403</v>
      </c>
      <c r="R378" s="16">
        <v>3.4600151685641345</v>
      </c>
      <c r="S378" s="16">
        <v>13.355672631177482</v>
      </c>
      <c r="T378" s="22" t="s">
        <v>122</v>
      </c>
      <c r="U378" s="10">
        <v>5</v>
      </c>
      <c r="V378" s="22" t="s">
        <v>143</v>
      </c>
      <c r="W378" s="10">
        <v>4</v>
      </c>
      <c r="X378" s="22" t="s">
        <v>143</v>
      </c>
      <c r="Y378" s="10">
        <v>4</v>
      </c>
      <c r="Z378" s="22" t="s">
        <v>33</v>
      </c>
      <c r="AA378" s="15">
        <v>3</v>
      </c>
      <c r="AB378" s="11">
        <v>43.636370059932823</v>
      </c>
      <c r="AC378" s="10">
        <v>50.617380805680298</v>
      </c>
      <c r="AD378" s="21">
        <v>5.7462491343868773</v>
      </c>
      <c r="AE378" s="12">
        <v>2234.5291902071522</v>
      </c>
      <c r="AF378" s="10">
        <v>2221.7904205690729</v>
      </c>
      <c r="AG378" s="10">
        <v>1502.5075725306986</v>
      </c>
      <c r="AH378" s="10">
        <v>0</v>
      </c>
      <c r="AI378" s="10">
        <v>2.8901607400033109</v>
      </c>
      <c r="AJ378" s="10"/>
      <c r="AK378" s="10"/>
      <c r="AL378" s="10"/>
      <c r="AM378" s="10"/>
      <c r="AN378" s="10">
        <v>11.172645951035761</v>
      </c>
      <c r="AO378" s="10">
        <v>6.3820098353069765</v>
      </c>
      <c r="AP378" s="10">
        <v>11.51755300771489</v>
      </c>
      <c r="AQ378" s="10">
        <v>114.66</v>
      </c>
      <c r="AR378" s="10"/>
      <c r="AS378" s="10"/>
      <c r="AT378" s="10">
        <v>4.3537624689640886</v>
      </c>
      <c r="AU378" s="10">
        <v>1</v>
      </c>
      <c r="AV378" s="16"/>
      <c r="AW378" s="21">
        <v>333.26856308536094</v>
      </c>
      <c r="AX378" s="1" t="s">
        <v>120</v>
      </c>
      <c r="AY378" s="25">
        <v>59.075328083989497</v>
      </c>
      <c r="AZ378" s="19">
        <v>0</v>
      </c>
      <c r="BA378" s="19">
        <v>100</v>
      </c>
      <c r="BB378" s="19">
        <v>0</v>
      </c>
      <c r="BC378" s="19">
        <v>100</v>
      </c>
      <c r="BD378" s="19">
        <v>0</v>
      </c>
      <c r="BE378" s="19">
        <v>0</v>
      </c>
      <c r="BF378" s="26">
        <v>43.636370059932823</v>
      </c>
      <c r="BG378" s="26">
        <v>50.617380805680298</v>
      </c>
      <c r="BH378" s="26">
        <v>5.7462491343868773</v>
      </c>
      <c r="BI378" s="23"/>
      <c r="BJ378" s="27">
        <f t="shared" ca="1" si="37"/>
        <v>1</v>
      </c>
      <c r="BK378" s="26">
        <f t="shared" ca="1" si="38"/>
        <v>16.300985961289662</v>
      </c>
      <c r="BL378" s="25">
        <f t="shared" si="39"/>
        <v>4.0031820893438317</v>
      </c>
      <c r="BM378" s="25">
        <f t="shared" ca="1" si="41"/>
        <v>2.9015098543239373</v>
      </c>
      <c r="BN378" s="24">
        <f t="shared" si="40"/>
        <v>2.7720433508367739</v>
      </c>
      <c r="BO378" s="23"/>
      <c r="BP378" s="2"/>
    </row>
    <row r="379" spans="1:68" x14ac:dyDescent="0.2">
      <c r="A379">
        <v>18.3</v>
      </c>
      <c r="B379">
        <v>2.1</v>
      </c>
      <c r="C379">
        <v>1.3245199999999999</v>
      </c>
      <c r="D379">
        <v>-0.17132</v>
      </c>
      <c r="E379">
        <v>6.7519999999999997E-2</v>
      </c>
      <c r="F379">
        <v>1.62185</v>
      </c>
      <c r="G379">
        <v>1.62765</v>
      </c>
      <c r="I379" s="17">
        <f t="shared" si="35"/>
        <v>60.039370078740156</v>
      </c>
      <c r="J379" s="16">
        <f t="shared" si="36"/>
        <v>-59.239370078740158</v>
      </c>
      <c r="K379" s="10">
        <v>122</v>
      </c>
      <c r="L379" s="16">
        <v>6135.9908136483155</v>
      </c>
      <c r="M379" s="16">
        <v>2399.7703412073533</v>
      </c>
      <c r="N379" s="16">
        <v>26.017060367454068</v>
      </c>
      <c r="O379" s="16">
        <v>21.272128060263615</v>
      </c>
      <c r="P379" s="16">
        <v>21.467190252823478</v>
      </c>
      <c r="Q379" s="16">
        <v>0.75718819011041749</v>
      </c>
      <c r="R379" s="16">
        <v>3.5271881470879873</v>
      </c>
      <c r="S379" s="16">
        <v>13.545985594434894</v>
      </c>
      <c r="T379" s="22" t="s">
        <v>122</v>
      </c>
      <c r="U379" s="10">
        <v>5</v>
      </c>
      <c r="V379" s="22" t="s">
        <v>143</v>
      </c>
      <c r="W379" s="10">
        <v>4</v>
      </c>
      <c r="X379" s="22" t="s">
        <v>143</v>
      </c>
      <c r="Y379" s="10">
        <v>4</v>
      </c>
      <c r="Z379" s="22" t="s">
        <v>33</v>
      </c>
      <c r="AA379" s="15">
        <v>3</v>
      </c>
      <c r="AB379" s="11">
        <v>46.716855123399441</v>
      </c>
      <c r="AC379" s="10">
        <v>48.221613653026694</v>
      </c>
      <c r="AD379" s="21">
        <v>5.0615312235738639</v>
      </c>
      <c r="AE379" s="12">
        <v>2127.2128060263612</v>
      </c>
      <c r="AF379" s="10">
        <v>2094.681020943568</v>
      </c>
      <c r="AG379" s="10">
        <v>1431.1460168548986</v>
      </c>
      <c r="AH379" s="10">
        <v>0</v>
      </c>
      <c r="AI379" s="10">
        <v>2.8351195294914744</v>
      </c>
      <c r="AJ379" s="10"/>
      <c r="AK379" s="10"/>
      <c r="AL379" s="10"/>
      <c r="AM379" s="10"/>
      <c r="AN379" s="10">
        <v>10.636064030131807</v>
      </c>
      <c r="AO379" s="10">
        <v>6.1641862720899159</v>
      </c>
      <c r="AP379" s="10">
        <v>11.018022117984289</v>
      </c>
      <c r="AQ379" s="10">
        <v>114.66</v>
      </c>
      <c r="AR379" s="10"/>
      <c r="AS379" s="10"/>
      <c r="AT379" s="10">
        <v>4.0750286525255124</v>
      </c>
      <c r="AU379" s="10">
        <v>1</v>
      </c>
      <c r="AV379" s="16"/>
      <c r="AW379" s="21">
        <v>314.20215314153518</v>
      </c>
      <c r="AX379" s="1" t="s">
        <v>120</v>
      </c>
      <c r="AY379" s="25">
        <v>59.239370078740201</v>
      </c>
      <c r="AZ379" s="19">
        <v>0</v>
      </c>
      <c r="BA379" s="19">
        <v>100</v>
      </c>
      <c r="BB379" s="19">
        <v>0</v>
      </c>
      <c r="BC379" s="19">
        <v>100</v>
      </c>
      <c r="BD379" s="19">
        <v>0</v>
      </c>
      <c r="BE379" s="19">
        <v>0</v>
      </c>
      <c r="BF379" s="26">
        <v>46.716855123399441</v>
      </c>
      <c r="BG379" s="26">
        <v>48.221613653026694</v>
      </c>
      <c r="BH379" s="26">
        <v>5.0615312235738639</v>
      </c>
      <c r="BI379" s="23"/>
      <c r="BJ379" s="27">
        <f t="shared" ca="1" si="37"/>
        <v>1</v>
      </c>
      <c r="BK379" s="26">
        <f t="shared" ca="1" si="38"/>
        <v>15.334129712381115</v>
      </c>
      <c r="BL379" s="25">
        <f t="shared" si="39"/>
        <v>4.1153332873968598</v>
      </c>
      <c r="BM379" s="25">
        <f t="shared" ca="1" si="41"/>
        <v>2.9297192613202374</v>
      </c>
      <c r="BN379" s="24">
        <f t="shared" si="40"/>
        <v>2.7936837448579399</v>
      </c>
      <c r="BO379" s="23"/>
      <c r="BP379" s="2"/>
    </row>
    <row r="380" spans="1:68" x14ac:dyDescent="0.2">
      <c r="A380">
        <v>18.350000000000001</v>
      </c>
      <c r="B380">
        <v>2.1</v>
      </c>
      <c r="C380">
        <v>1.3236399999999999</v>
      </c>
      <c r="D380">
        <v>-0.17458000000000001</v>
      </c>
      <c r="E380">
        <v>6.7809999999999995E-2</v>
      </c>
      <c r="F380">
        <v>1.6142300000000001</v>
      </c>
      <c r="G380">
        <v>1.6145499999999999</v>
      </c>
      <c r="I380" s="17">
        <f t="shared" si="35"/>
        <v>60.203412073490817</v>
      </c>
      <c r="J380" s="16">
        <f t="shared" si="36"/>
        <v>-59.40341207349082</v>
      </c>
      <c r="K380" s="10">
        <v>122</v>
      </c>
      <c r="L380" s="16">
        <v>6156.0039370078957</v>
      </c>
      <c r="M380" s="16">
        <v>2409.5472440944927</v>
      </c>
      <c r="N380" s="16">
        <v>26.088145231846021</v>
      </c>
      <c r="O380" s="16">
        <v>21.031826741996195</v>
      </c>
      <c r="P380" s="16">
        <v>21.228170784450512</v>
      </c>
      <c r="Q380" s="16">
        <v>0.73676428228516555</v>
      </c>
      <c r="R380" s="16">
        <v>3.4706913269457975</v>
      </c>
      <c r="S380" s="16">
        <v>13.635002948216586</v>
      </c>
      <c r="T380" s="22" t="s">
        <v>122</v>
      </c>
      <c r="U380" s="10">
        <v>5</v>
      </c>
      <c r="V380" s="22" t="s">
        <v>143</v>
      </c>
      <c r="W380" s="10">
        <v>4</v>
      </c>
      <c r="X380" s="22" t="s">
        <v>143</v>
      </c>
      <c r="Y380" s="10">
        <v>4</v>
      </c>
      <c r="Z380" s="22" t="s">
        <v>33</v>
      </c>
      <c r="AA380" s="15">
        <v>3</v>
      </c>
      <c r="AB380" s="11">
        <v>45.674371496461852</v>
      </c>
      <c r="AC380" s="10">
        <v>49.045845835688226</v>
      </c>
      <c r="AD380" s="21">
        <v>5.2797826678499185</v>
      </c>
      <c r="AE380" s="12">
        <v>2103.1826741996197</v>
      </c>
      <c r="AF380" s="10">
        <v>2065.3838409373611</v>
      </c>
      <c r="AG380" s="10">
        <v>1415.2113856300341</v>
      </c>
      <c r="AH380" s="10">
        <v>0</v>
      </c>
      <c r="AI380" s="10">
        <v>2.8812703458708278</v>
      </c>
      <c r="AJ380" s="10"/>
      <c r="AK380" s="10"/>
      <c r="AL380" s="10"/>
      <c r="AM380" s="10"/>
      <c r="AN380" s="10">
        <v>10.515913370998097</v>
      </c>
      <c r="AO380" s="10">
        <v>6.1014864824503414</v>
      </c>
      <c r="AP380" s="10">
        <v>10.906479699410239</v>
      </c>
      <c r="AQ380" s="10">
        <v>114.66</v>
      </c>
      <c r="AR380" s="10"/>
      <c r="AS380" s="10"/>
      <c r="AT380" s="10">
        <v>3.9980268732714377</v>
      </c>
      <c r="AU380" s="10">
        <v>1</v>
      </c>
      <c r="AV380" s="16"/>
      <c r="AW380" s="21">
        <v>309.80757614060417</v>
      </c>
      <c r="AX380" s="1" t="s">
        <v>120</v>
      </c>
      <c r="AY380" s="25">
        <v>59.403412073490799</v>
      </c>
      <c r="AZ380" s="19">
        <v>0</v>
      </c>
      <c r="BA380" s="19">
        <v>100</v>
      </c>
      <c r="BB380" s="19">
        <v>0</v>
      </c>
      <c r="BC380" s="19">
        <v>100</v>
      </c>
      <c r="BD380" s="19">
        <v>0</v>
      </c>
      <c r="BE380" s="19">
        <v>0</v>
      </c>
      <c r="BF380" s="26">
        <v>45.674371496461852</v>
      </c>
      <c r="BG380" s="26">
        <v>49.045845835688226</v>
      </c>
      <c r="BH380" s="26">
        <v>5.2797826678499185</v>
      </c>
      <c r="BI380" s="23"/>
      <c r="BJ380" s="27">
        <f t="shared" ca="1" si="37"/>
        <v>1</v>
      </c>
      <c r="BK380" s="26">
        <f t="shared" ca="1" si="38"/>
        <v>15.065210993833317</v>
      </c>
      <c r="BL380" s="25">
        <f t="shared" si="39"/>
        <v>4.0592695845222746</v>
      </c>
      <c r="BM380" s="25">
        <f t="shared" ca="1" si="41"/>
        <v>2.9319957882843317</v>
      </c>
      <c r="BN380" s="24">
        <f t="shared" si="40"/>
        <v>2.7930259450698927</v>
      </c>
      <c r="BO380" s="23"/>
      <c r="BP380" s="2"/>
    </row>
    <row r="381" spans="1:68" x14ac:dyDescent="0.2">
      <c r="A381">
        <v>18.399999999999999</v>
      </c>
      <c r="B381">
        <v>2.2000000000000002</v>
      </c>
      <c r="C381">
        <v>1.32446</v>
      </c>
      <c r="D381">
        <v>-0.1716</v>
      </c>
      <c r="E381">
        <v>6.787E-2</v>
      </c>
      <c r="F381">
        <v>1.6224000000000001</v>
      </c>
      <c r="G381">
        <v>1.62758</v>
      </c>
      <c r="I381" s="17">
        <f t="shared" si="35"/>
        <v>60.367454068241464</v>
      </c>
      <c r="J381" s="16">
        <f t="shared" si="36"/>
        <v>-59.567454068241467</v>
      </c>
      <c r="K381" s="10">
        <v>122</v>
      </c>
      <c r="L381" s="16">
        <v>6176.0170603674751</v>
      </c>
      <c r="M381" s="16">
        <v>2419.3241469816312</v>
      </c>
      <c r="N381" s="16">
        <v>26.15923009623797</v>
      </c>
      <c r="O381" s="16">
        <v>21.255743879472668</v>
      </c>
      <c r="P381" s="16">
        <v>21.452353132249979</v>
      </c>
      <c r="Q381" s="16">
        <v>0.75543398943830997</v>
      </c>
      <c r="R381" s="16">
        <v>3.5214504664415718</v>
      </c>
      <c r="S381" s="16">
        <v>13.653420331757626</v>
      </c>
      <c r="T381" s="22" t="s">
        <v>122</v>
      </c>
      <c r="U381" s="10">
        <v>5</v>
      </c>
      <c r="V381" s="22" t="s">
        <v>143</v>
      </c>
      <c r="W381" s="10">
        <v>4</v>
      </c>
      <c r="X381" s="22" t="s">
        <v>143</v>
      </c>
      <c r="Y381" s="10">
        <v>4</v>
      </c>
      <c r="Z381" s="22" t="s">
        <v>33</v>
      </c>
      <c r="AA381" s="15">
        <v>3</v>
      </c>
      <c r="AB381" s="11">
        <v>46.604963341929476</v>
      </c>
      <c r="AC381" s="10">
        <v>48.310708915360159</v>
      </c>
      <c r="AD381" s="21">
        <v>5.0843277427103661</v>
      </c>
      <c r="AE381" s="12">
        <v>2125.574387947267</v>
      </c>
      <c r="AF381" s="10">
        <v>2090.5809922455587</v>
      </c>
      <c r="AG381" s="10">
        <v>1430.156875483332</v>
      </c>
      <c r="AH381" s="10">
        <v>0</v>
      </c>
      <c r="AI381" s="10">
        <v>2.8397389357871634</v>
      </c>
      <c r="AJ381" s="10"/>
      <c r="AK381" s="10"/>
      <c r="AL381" s="10"/>
      <c r="AM381" s="10"/>
      <c r="AN381" s="10">
        <v>10.627871939736334</v>
      </c>
      <c r="AO381" s="10">
        <v>6.1699234346926293</v>
      </c>
      <c r="AP381" s="10">
        <v>11.011098128383324</v>
      </c>
      <c r="AQ381" s="10">
        <v>114.66</v>
      </c>
      <c r="AR381" s="10"/>
      <c r="AS381" s="10"/>
      <c r="AT381" s="10">
        <v>4.0320029002782398</v>
      </c>
      <c r="AU381" s="10">
        <v>1</v>
      </c>
      <c r="AV381" s="16"/>
      <c r="AW381" s="21">
        <v>313.58714883683382</v>
      </c>
      <c r="AX381" s="1" t="s">
        <v>120</v>
      </c>
      <c r="AY381" s="25">
        <v>59.567454068241503</v>
      </c>
      <c r="AZ381" s="19">
        <v>0</v>
      </c>
      <c r="BA381" s="19">
        <v>100</v>
      </c>
      <c r="BB381" s="19">
        <v>0</v>
      </c>
      <c r="BC381" s="19">
        <v>100</v>
      </c>
      <c r="BD381" s="19">
        <v>0</v>
      </c>
      <c r="BE381" s="19">
        <v>0</v>
      </c>
      <c r="BF381" s="26">
        <v>46.604963341929476</v>
      </c>
      <c r="BG381" s="26">
        <v>48.310708915360159</v>
      </c>
      <c r="BH381" s="26">
        <v>5.0843277427103661</v>
      </c>
      <c r="BI381" s="23"/>
      <c r="BJ381" s="27">
        <f t="shared" ca="1" si="37"/>
        <v>1</v>
      </c>
      <c r="BK381" s="26">
        <f t="shared" ca="1" si="38"/>
        <v>15.181384127445467</v>
      </c>
      <c r="BL381" s="25">
        <f t="shared" si="39"/>
        <v>4.1135907967731846</v>
      </c>
      <c r="BM381" s="25">
        <f t="shared" ca="1" si="41"/>
        <v>2.9329955075638381</v>
      </c>
      <c r="BN381" s="24">
        <f t="shared" si="40"/>
        <v>2.7934690689985651</v>
      </c>
      <c r="BO381" s="23"/>
      <c r="BP381" s="2"/>
    </row>
    <row r="382" spans="1:68" x14ac:dyDescent="0.2">
      <c r="A382">
        <v>18.45</v>
      </c>
      <c r="B382">
        <v>2.1</v>
      </c>
      <c r="C382">
        <v>1.3253200000000001</v>
      </c>
      <c r="D382">
        <v>-0.16916</v>
      </c>
      <c r="E382">
        <v>6.8089999999999998E-2</v>
      </c>
      <c r="F382">
        <v>1.6215299999999999</v>
      </c>
      <c r="G382">
        <v>1.6278300000000001</v>
      </c>
      <c r="I382" s="17">
        <f t="shared" si="35"/>
        <v>60.531496062992119</v>
      </c>
      <c r="J382" s="16">
        <f t="shared" si="36"/>
        <v>-59.731496062992122</v>
      </c>
      <c r="K382" s="10">
        <v>122</v>
      </c>
      <c r="L382" s="16">
        <v>6196.0301837270554</v>
      </c>
      <c r="M382" s="16">
        <v>2429.1010498687701</v>
      </c>
      <c r="N382" s="16">
        <v>26.230314960629915</v>
      </c>
      <c r="O382" s="16">
        <v>21.490583804143125</v>
      </c>
      <c r="P382" s="16">
        <v>21.6881654947714</v>
      </c>
      <c r="Q382" s="16">
        <v>0.77072059529524717</v>
      </c>
      <c r="R382" s="16">
        <v>3.5536458603705001</v>
      </c>
      <c r="S382" s="16">
        <v>13.720950738074775</v>
      </c>
      <c r="T382" s="22" t="s">
        <v>122</v>
      </c>
      <c r="U382" s="10">
        <v>5</v>
      </c>
      <c r="V382" s="22" t="s">
        <v>143</v>
      </c>
      <c r="W382" s="10">
        <v>4</v>
      </c>
      <c r="X382" s="22" t="s">
        <v>143</v>
      </c>
      <c r="Y382" s="10">
        <v>4</v>
      </c>
      <c r="Z382" s="22" t="s">
        <v>33</v>
      </c>
      <c r="AA382" s="15">
        <v>3</v>
      </c>
      <c r="AB382" s="11">
        <v>47.077399143700511</v>
      </c>
      <c r="AC382" s="10">
        <v>47.933520528160798</v>
      </c>
      <c r="AD382" s="21">
        <v>4.9890803281386926</v>
      </c>
      <c r="AE382" s="12">
        <v>2149.0583804143125</v>
      </c>
      <c r="AF382" s="10">
        <v>2117.1463805798685</v>
      </c>
      <c r="AG382" s="10">
        <v>1445.8776996514266</v>
      </c>
      <c r="AH382" s="10">
        <v>0</v>
      </c>
      <c r="AI382" s="10">
        <v>2.8140114105116285</v>
      </c>
      <c r="AJ382" s="10"/>
      <c r="AK382" s="10"/>
      <c r="AL382" s="10"/>
      <c r="AM382" s="10"/>
      <c r="AN382" s="10">
        <v>10.745291902071562</v>
      </c>
      <c r="AO382" s="10">
        <v>6.2364265399599788</v>
      </c>
      <c r="AP382" s="10">
        <v>11.121143897559987</v>
      </c>
      <c r="AQ382" s="10">
        <v>114.66</v>
      </c>
      <c r="AR382" s="10"/>
      <c r="AS382" s="10"/>
      <c r="AT382" s="10">
        <v>4.0684784788720147</v>
      </c>
      <c r="AU382" s="10">
        <v>1</v>
      </c>
      <c r="AV382" s="16"/>
      <c r="AW382" s="21">
        <v>317.57195708698026</v>
      </c>
      <c r="AX382" s="1" t="s">
        <v>120</v>
      </c>
      <c r="AY382" s="25">
        <v>59.7314960629921</v>
      </c>
      <c r="AZ382" s="19">
        <v>0</v>
      </c>
      <c r="BA382" s="19">
        <v>100</v>
      </c>
      <c r="BB382" s="19">
        <v>0</v>
      </c>
      <c r="BC382" s="19">
        <v>100</v>
      </c>
      <c r="BD382" s="19">
        <v>0</v>
      </c>
      <c r="BE382" s="19">
        <v>0</v>
      </c>
      <c r="BF382" s="26">
        <v>47.077399143700511</v>
      </c>
      <c r="BG382" s="26">
        <v>47.933520528160798</v>
      </c>
      <c r="BH382" s="26">
        <v>4.9890803281386926</v>
      </c>
      <c r="BI382" s="23"/>
      <c r="BJ382" s="27">
        <f t="shared" ca="1" si="37"/>
        <v>1</v>
      </c>
      <c r="BK382" s="26">
        <f t="shared" ca="1" si="38"/>
        <v>15.306197660169129</v>
      </c>
      <c r="BL382" s="25">
        <f t="shared" si="39"/>
        <v>4.1458545444295645</v>
      </c>
      <c r="BM382" s="25">
        <f t="shared" ca="1" si="41"/>
        <v>2.9323466395104187</v>
      </c>
      <c r="BN382" s="24">
        <f t="shared" si="40"/>
        <v>2.7922977157838216</v>
      </c>
      <c r="BO382" s="23"/>
      <c r="BP382" s="2"/>
    </row>
    <row r="383" spans="1:68" x14ac:dyDescent="0.2">
      <c r="A383">
        <v>18.5</v>
      </c>
      <c r="B383">
        <v>0.4</v>
      </c>
      <c r="C383">
        <v>1.32684</v>
      </c>
      <c r="D383">
        <v>-0.15628</v>
      </c>
      <c r="E383">
        <v>6.8390000000000006E-2</v>
      </c>
      <c r="F383">
        <v>1.61608</v>
      </c>
      <c r="G383">
        <v>1.62283</v>
      </c>
      <c r="I383" s="17">
        <f t="shared" si="35"/>
        <v>60.69553805774278</v>
      </c>
      <c r="J383" s="16">
        <f t="shared" si="36"/>
        <v>-59.895538057742783</v>
      </c>
      <c r="K383" s="10">
        <v>122</v>
      </c>
      <c r="L383" s="16">
        <v>6216.0433070866357</v>
      </c>
      <c r="M383" s="16">
        <v>2438.8779527559095</v>
      </c>
      <c r="N383" s="16">
        <v>26.301399825021871</v>
      </c>
      <c r="O383" s="16">
        <v>21.905649717514112</v>
      </c>
      <c r="P383" s="16">
        <v>22.104557459757345</v>
      </c>
      <c r="Q383" s="16">
        <v>0.85141382621219375</v>
      </c>
      <c r="R383" s="16">
        <v>3.8517569409034449</v>
      </c>
      <c r="S383" s="16">
        <v>13.813037655779976</v>
      </c>
      <c r="T383" s="22" t="s">
        <v>122</v>
      </c>
      <c r="U383" s="10">
        <v>4</v>
      </c>
      <c r="V383" s="22" t="s">
        <v>143</v>
      </c>
      <c r="W383" s="10">
        <v>4</v>
      </c>
      <c r="X383" s="22" t="s">
        <v>143</v>
      </c>
      <c r="Y383" s="10">
        <v>4</v>
      </c>
      <c r="Z383" s="22" t="s">
        <v>33</v>
      </c>
      <c r="AA383" s="15">
        <v>3</v>
      </c>
      <c r="AB383" s="11">
        <v>54.014426773133422</v>
      </c>
      <c r="AC383" s="10">
        <v>42.125851590941068</v>
      </c>
      <c r="AD383" s="21">
        <v>3.8597216359255064</v>
      </c>
      <c r="AE383" s="12">
        <v>2190.5649717514111</v>
      </c>
      <c r="AF383" s="10">
        <v>2164.9564280276509</v>
      </c>
      <c r="AG383" s="10">
        <v>1473.637163983823</v>
      </c>
      <c r="AH383" s="10">
        <v>0</v>
      </c>
      <c r="AI383" s="10">
        <v>2.5962178178497579</v>
      </c>
      <c r="AJ383" s="10"/>
      <c r="AK383" s="10"/>
      <c r="AL383" s="10"/>
      <c r="AM383" s="10"/>
      <c r="AN383" s="10">
        <v>14.603766478342742</v>
      </c>
      <c r="AO383" s="10">
        <v>6.4098499847725394</v>
      </c>
      <c r="AP383" s="10">
        <v>11.31546014788676</v>
      </c>
      <c r="AQ383" s="10">
        <v>114.66</v>
      </c>
      <c r="AR383" s="10"/>
      <c r="AS383" s="10"/>
      <c r="AT383" s="10">
        <v>4.1473984810717832</v>
      </c>
      <c r="AU383" s="10">
        <v>1</v>
      </c>
      <c r="AV383" s="16"/>
      <c r="AW383" s="21">
        <v>324.74346420414764</v>
      </c>
      <c r="AX383" s="1" t="s">
        <v>120</v>
      </c>
      <c r="AY383" s="25">
        <v>59.895538057742797</v>
      </c>
      <c r="AZ383" s="19">
        <v>100</v>
      </c>
      <c r="BA383" s="19">
        <v>0</v>
      </c>
      <c r="BB383" s="19">
        <v>0</v>
      </c>
      <c r="BC383" s="19">
        <v>100</v>
      </c>
      <c r="BD383" s="19">
        <v>0</v>
      </c>
      <c r="BE383" s="19">
        <v>0</v>
      </c>
      <c r="BF383" s="26">
        <v>54.014426773133422</v>
      </c>
      <c r="BG383" s="26">
        <v>42.125851590941068</v>
      </c>
      <c r="BH383" s="26">
        <v>3.8597216359255064</v>
      </c>
      <c r="BI383" s="23"/>
      <c r="BJ383" s="27">
        <f t="shared" ca="1" si="37"/>
        <v>1</v>
      </c>
      <c r="BK383" s="26">
        <f t="shared" ca="1" si="38"/>
        <v>15.578094660085897</v>
      </c>
      <c r="BL383" s="25">
        <f t="shared" si="39"/>
        <v>4.4819425757283842</v>
      </c>
      <c r="BM383" s="25">
        <f t="shared" ca="1" si="41"/>
        <v>2.9477664434429869</v>
      </c>
      <c r="BN383" s="24">
        <f t="shared" si="40"/>
        <v>2.8082820411280363</v>
      </c>
      <c r="BO383" s="23"/>
      <c r="BP383" s="2"/>
    </row>
    <row r="384" spans="1:68" x14ac:dyDescent="0.2">
      <c r="A384">
        <v>18.55</v>
      </c>
      <c r="B384">
        <v>2.1</v>
      </c>
      <c r="C384">
        <v>1.3326100000000001</v>
      </c>
      <c r="D384">
        <v>-0.14939</v>
      </c>
      <c r="E384">
        <v>6.8510000000000001E-2</v>
      </c>
      <c r="F384">
        <v>1.619</v>
      </c>
      <c r="G384">
        <v>1.6254299999999999</v>
      </c>
      <c r="I384" s="17">
        <f t="shared" si="35"/>
        <v>60.859580052493435</v>
      </c>
      <c r="J384" s="16">
        <f t="shared" si="36"/>
        <v>-60.059580052493438</v>
      </c>
      <c r="K384" s="10">
        <v>122</v>
      </c>
      <c r="L384" s="16">
        <v>6236.0564304462159</v>
      </c>
      <c r="M384" s="16">
        <v>2448.6548556430484</v>
      </c>
      <c r="N384" s="16">
        <v>26.37248468941382</v>
      </c>
      <c r="O384" s="16">
        <v>23.481261770244824</v>
      </c>
      <c r="P384" s="16">
        <v>23.680699933134036</v>
      </c>
      <c r="Q384" s="16">
        <v>0.89457969275084004</v>
      </c>
      <c r="R384" s="16">
        <v>3.7776742042119462</v>
      </c>
      <c r="S384" s="16">
        <v>13.849872422862052</v>
      </c>
      <c r="T384" s="22" t="s">
        <v>122</v>
      </c>
      <c r="U384" s="10">
        <v>4</v>
      </c>
      <c r="V384" s="22" t="s">
        <v>143</v>
      </c>
      <c r="W384" s="10">
        <v>4</v>
      </c>
      <c r="X384" s="22" t="s">
        <v>143</v>
      </c>
      <c r="Y384" s="10">
        <v>4</v>
      </c>
      <c r="Z384" s="22" t="s">
        <v>33</v>
      </c>
      <c r="AA384" s="15">
        <v>3</v>
      </c>
      <c r="AB384" s="11">
        <v>50.065447299378583</v>
      </c>
      <c r="AC384" s="10">
        <v>45.490112896762298</v>
      </c>
      <c r="AD384" s="21">
        <v>4.4444398038591215</v>
      </c>
      <c r="AE384" s="12">
        <v>2348.1261770244828</v>
      </c>
      <c r="AF384" s="10">
        <v>2349.2077117566987</v>
      </c>
      <c r="AG384" s="10">
        <v>1578.7133288756024</v>
      </c>
      <c r="AH384" s="10">
        <v>0</v>
      </c>
      <c r="AI384" s="10">
        <v>2.6471313986924612</v>
      </c>
      <c r="AJ384" s="10"/>
      <c r="AK384" s="10"/>
      <c r="AL384" s="10"/>
      <c r="AM384" s="10"/>
      <c r="AN384" s="10">
        <v>15.65417451349655</v>
      </c>
      <c r="AO384" s="10">
        <v>6.7539556639093981</v>
      </c>
      <c r="AP384" s="10">
        <v>12.050993302129218</v>
      </c>
      <c r="AQ384" s="10">
        <v>114.66</v>
      </c>
      <c r="AR384" s="10"/>
      <c r="AS384" s="10"/>
      <c r="AT384" s="10">
        <v>4.4997623623150504</v>
      </c>
      <c r="AU384" s="10">
        <v>1</v>
      </c>
      <c r="AV384" s="16"/>
      <c r="AW384" s="21">
        <v>352.3811567635048</v>
      </c>
      <c r="AX384" s="1" t="s">
        <v>120</v>
      </c>
      <c r="AY384" s="25">
        <v>60.059580052493402</v>
      </c>
      <c r="AZ384" s="19">
        <v>100</v>
      </c>
      <c r="BA384" s="19">
        <v>0</v>
      </c>
      <c r="BB384" s="19">
        <v>0</v>
      </c>
      <c r="BC384" s="19">
        <v>100</v>
      </c>
      <c r="BD384" s="19">
        <v>0</v>
      </c>
      <c r="BE384" s="19">
        <v>0</v>
      </c>
      <c r="BF384" s="26">
        <v>50.065447299378583</v>
      </c>
      <c r="BG384" s="26">
        <v>45.490112896762298</v>
      </c>
      <c r="BH384" s="26">
        <v>4.4444398038591215</v>
      </c>
      <c r="BI384" s="23"/>
      <c r="BJ384" s="27">
        <f t="shared" ca="1" si="37"/>
        <v>1</v>
      </c>
      <c r="BK384" s="26">
        <f t="shared" ca="1" si="38"/>
        <v>16.795075606938411</v>
      </c>
      <c r="BL384" s="25">
        <f t="shared" si="39"/>
        <v>4.3505032080613564</v>
      </c>
      <c r="BM384" s="25">
        <f t="shared" ca="1" si="41"/>
        <v>2.914339902278126</v>
      </c>
      <c r="BN384" s="24">
        <f t="shared" si="40"/>
        <v>2.7799785570230191</v>
      </c>
      <c r="BO384" s="23"/>
      <c r="BP384" s="2"/>
    </row>
    <row r="385" spans="1:68" x14ac:dyDescent="0.2">
      <c r="A385">
        <v>18.600000000000001</v>
      </c>
      <c r="B385">
        <v>2.1</v>
      </c>
      <c r="C385">
        <v>1.33456</v>
      </c>
      <c r="D385">
        <v>-0.14433000000000001</v>
      </c>
      <c r="E385">
        <v>6.9400000000000003E-2</v>
      </c>
      <c r="F385">
        <v>1.61398</v>
      </c>
      <c r="G385">
        <v>1.61795</v>
      </c>
      <c r="I385" s="17">
        <f t="shared" si="35"/>
        <v>61.023622047244096</v>
      </c>
      <c r="J385" s="16">
        <f t="shared" si="36"/>
        <v>-60.223622047244099</v>
      </c>
      <c r="K385" s="10">
        <v>122</v>
      </c>
      <c r="L385" s="16">
        <v>6256.0695538057962</v>
      </c>
      <c r="M385" s="16">
        <v>2458.4317585301878</v>
      </c>
      <c r="N385" s="16">
        <v>26.443569553805773</v>
      </c>
      <c r="O385" s="16">
        <v>24.01374764595101</v>
      </c>
      <c r="P385" s="16">
        <v>24.217119761964589</v>
      </c>
      <c r="Q385" s="16">
        <v>0.92628060489678332</v>
      </c>
      <c r="R385" s="16">
        <v>3.8248999633375051</v>
      </c>
      <c r="S385" s="16">
        <v>14.123063612054146</v>
      </c>
      <c r="T385" s="22" t="s">
        <v>122</v>
      </c>
      <c r="U385" s="10">
        <v>4</v>
      </c>
      <c r="V385" s="22" t="s">
        <v>143</v>
      </c>
      <c r="W385" s="10">
        <v>4</v>
      </c>
      <c r="X385" s="22" t="s">
        <v>143</v>
      </c>
      <c r="Y385" s="10">
        <v>4</v>
      </c>
      <c r="Z385" s="22" t="s">
        <v>33</v>
      </c>
      <c r="AA385" s="15">
        <v>3</v>
      </c>
      <c r="AB385" s="11">
        <v>50.615211433462257</v>
      </c>
      <c r="AC385" s="10">
        <v>45.030397037636931</v>
      </c>
      <c r="AD385" s="21">
        <v>4.3543915289008126</v>
      </c>
      <c r="AE385" s="12">
        <v>2401.3747645951012</v>
      </c>
      <c r="AF385" s="10">
        <v>2411.1386843626706</v>
      </c>
      <c r="AG385" s="10">
        <v>1614.4746507976392</v>
      </c>
      <c r="AH385" s="10">
        <v>0</v>
      </c>
      <c r="AI385" s="10">
        <v>2.6144474615943336</v>
      </c>
      <c r="AJ385" s="10"/>
      <c r="AK385" s="10"/>
      <c r="AL385" s="10"/>
      <c r="AM385" s="10"/>
      <c r="AN385" s="10">
        <v>16.009165097300674</v>
      </c>
      <c r="AO385" s="10">
        <v>6.892859495503644</v>
      </c>
      <c r="AP385" s="10">
        <v>12.301322555583475</v>
      </c>
      <c r="AQ385" s="10">
        <v>114.66</v>
      </c>
      <c r="AR385" s="10"/>
      <c r="AS385" s="10"/>
      <c r="AT385" s="10">
        <v>4.6050109315434593</v>
      </c>
      <c r="AU385" s="10">
        <v>1</v>
      </c>
      <c r="AV385" s="16"/>
      <c r="AW385" s="21">
        <v>361.67080265440057</v>
      </c>
      <c r="AX385" s="1" t="s">
        <v>120</v>
      </c>
      <c r="AY385" s="25">
        <v>60.223622047244099</v>
      </c>
      <c r="AZ385" s="19">
        <v>100</v>
      </c>
      <c r="BA385" s="19">
        <v>0</v>
      </c>
      <c r="BB385" s="19">
        <v>0</v>
      </c>
      <c r="BC385" s="19">
        <v>100</v>
      </c>
      <c r="BD385" s="19">
        <v>0</v>
      </c>
      <c r="BE385" s="19">
        <v>0</v>
      </c>
      <c r="BF385" s="26">
        <v>50.615211433462257</v>
      </c>
      <c r="BG385" s="26">
        <v>45.030397037636931</v>
      </c>
      <c r="BH385" s="26">
        <v>4.3543915289008126</v>
      </c>
      <c r="BI385" s="23"/>
      <c r="BJ385" s="27">
        <f t="shared" ca="1" si="37"/>
        <v>1</v>
      </c>
      <c r="BK385" s="26">
        <f t="shared" ca="1" si="38"/>
        <v>17.156534780261815</v>
      </c>
      <c r="BL385" s="25">
        <f t="shared" si="39"/>
        <v>4.3922275696309621</v>
      </c>
      <c r="BM385" s="25">
        <f t="shared" ca="1" si="41"/>
        <v>2.9098745530602632</v>
      </c>
      <c r="BN385" s="24">
        <f t="shared" si="40"/>
        <v>2.7760645530565622</v>
      </c>
      <c r="BO385" s="23"/>
      <c r="BP385" s="2"/>
    </row>
    <row r="386" spans="1:68" x14ac:dyDescent="0.2">
      <c r="A386">
        <v>18.649999999999999</v>
      </c>
      <c r="B386">
        <v>2.1</v>
      </c>
      <c r="C386">
        <v>1.33012</v>
      </c>
      <c r="D386">
        <v>-0.15198999999999999</v>
      </c>
      <c r="E386">
        <v>6.973E-2</v>
      </c>
      <c r="F386">
        <v>1.6135999999999999</v>
      </c>
      <c r="G386">
        <v>1.6178999999999999</v>
      </c>
      <c r="I386" s="17">
        <f t="shared" si="35"/>
        <v>61.187664041994744</v>
      </c>
      <c r="J386" s="16">
        <f t="shared" si="36"/>
        <v>-60.387664041994746</v>
      </c>
      <c r="K386" s="10">
        <v>122</v>
      </c>
      <c r="L386" s="16">
        <v>6276.0826771653756</v>
      </c>
      <c r="M386" s="16">
        <v>2468.2086614173263</v>
      </c>
      <c r="N386" s="16">
        <v>26.514654418197722</v>
      </c>
      <c r="O386" s="16">
        <v>22.801318267419937</v>
      </c>
      <c r="P386" s="16">
        <v>23.006149040209966</v>
      </c>
      <c r="Q386" s="16">
        <v>0.87829068650984154</v>
      </c>
      <c r="R386" s="16">
        <v>3.8176345157756391</v>
      </c>
      <c r="S386" s="16">
        <v>14.224359221529866</v>
      </c>
      <c r="T386" s="22" t="s">
        <v>122</v>
      </c>
      <c r="U386" s="10">
        <v>4</v>
      </c>
      <c r="V386" s="22" t="s">
        <v>143</v>
      </c>
      <c r="W386" s="10">
        <v>4</v>
      </c>
      <c r="X386" s="22" t="s">
        <v>143</v>
      </c>
      <c r="Y386" s="10">
        <v>4</v>
      </c>
      <c r="Z386" s="22" t="s">
        <v>33</v>
      </c>
      <c r="AA386" s="15">
        <v>3</v>
      </c>
      <c r="AB386" s="11">
        <v>51.976274554153889</v>
      </c>
      <c r="AC386" s="10">
        <v>43.879795332590518</v>
      </c>
      <c r="AD386" s="21">
        <v>4.143930113255589</v>
      </c>
      <c r="AE386" s="12">
        <v>2280.1318267419938</v>
      </c>
      <c r="AF386" s="10">
        <v>2267.4942980762689</v>
      </c>
      <c r="AG386" s="10">
        <v>1533.7432693473311</v>
      </c>
      <c r="AH386" s="10">
        <v>0</v>
      </c>
      <c r="AI386" s="10">
        <v>2.6194230900514248</v>
      </c>
      <c r="AJ386" s="10"/>
      <c r="AK386" s="10"/>
      <c r="AL386" s="10"/>
      <c r="AM386" s="10"/>
      <c r="AN386" s="10">
        <v>15.200878844946624</v>
      </c>
      <c r="AO386" s="10">
        <v>6.6224529573594859</v>
      </c>
      <c r="AP386" s="10">
        <v>11.736202885431318</v>
      </c>
      <c r="AQ386" s="10">
        <v>114.66</v>
      </c>
      <c r="AR386" s="10"/>
      <c r="AS386" s="10"/>
      <c r="AT386" s="10">
        <v>4.2993561859926475</v>
      </c>
      <c r="AU386" s="10">
        <v>1</v>
      </c>
      <c r="AV386" s="16"/>
      <c r="AW386" s="21">
        <v>340.12414471144029</v>
      </c>
      <c r="AX386" s="1" t="s">
        <v>120</v>
      </c>
      <c r="AY386" s="25">
        <v>60.387664041994697</v>
      </c>
      <c r="AZ386" s="19">
        <v>100</v>
      </c>
      <c r="BA386" s="19">
        <v>0</v>
      </c>
      <c r="BB386" s="19">
        <v>0</v>
      </c>
      <c r="BC386" s="19">
        <v>100</v>
      </c>
      <c r="BD386" s="19">
        <v>0</v>
      </c>
      <c r="BE386" s="19">
        <v>0</v>
      </c>
      <c r="BF386" s="26">
        <v>51.976274554153889</v>
      </c>
      <c r="BG386" s="26">
        <v>43.879795332590518</v>
      </c>
      <c r="BH386" s="26">
        <v>4.143930113255589</v>
      </c>
      <c r="BI386" s="23"/>
      <c r="BJ386" s="27">
        <f t="shared" ca="1" si="37"/>
        <v>1</v>
      </c>
      <c r="BK386" s="26">
        <f t="shared" ca="1" si="38"/>
        <v>16.099212365795978</v>
      </c>
      <c r="BL386" s="25">
        <f t="shared" si="39"/>
        <v>4.420605624348946</v>
      </c>
      <c r="BM386" s="25">
        <f t="shared" ca="1" si="41"/>
        <v>2.9329295128925148</v>
      </c>
      <c r="BN386" s="24">
        <f t="shared" si="40"/>
        <v>2.7925118993673159</v>
      </c>
      <c r="BO386" s="23"/>
      <c r="BP386" s="2"/>
    </row>
    <row r="387" spans="1:68" x14ac:dyDescent="0.2">
      <c r="A387">
        <v>18.7</v>
      </c>
      <c r="B387">
        <v>2.1</v>
      </c>
      <c r="C387">
        <v>1.3279099999999999</v>
      </c>
      <c r="D387">
        <v>-0.16489000000000001</v>
      </c>
      <c r="E387">
        <v>7.0269999999999999E-2</v>
      </c>
      <c r="F387">
        <v>1.6133999999999999</v>
      </c>
      <c r="G387">
        <v>1.6194</v>
      </c>
      <c r="I387" s="17">
        <f t="shared" si="35"/>
        <v>61.351706036745398</v>
      </c>
      <c r="J387" s="16">
        <f t="shared" si="36"/>
        <v>-60.551706036745401</v>
      </c>
      <c r="K387" s="10">
        <v>122</v>
      </c>
      <c r="L387" s="16">
        <v>6296.0958005249558</v>
      </c>
      <c r="M387" s="16">
        <v>2477.9855643044652</v>
      </c>
      <c r="N387" s="16">
        <v>26.585739282589671</v>
      </c>
      <c r="O387" s="16">
        <v>22.197834274952882</v>
      </c>
      <c r="P387" s="16">
        <v>22.40505194064983</v>
      </c>
      <c r="Q387" s="16">
        <v>0.79747215554488704</v>
      </c>
      <c r="R387" s="16">
        <v>3.559340802500087</v>
      </c>
      <c r="S387" s="16">
        <v>14.390115673399226</v>
      </c>
      <c r="T387" s="22" t="s">
        <v>122</v>
      </c>
      <c r="U387" s="10">
        <v>5</v>
      </c>
      <c r="V387" s="22" t="s">
        <v>143</v>
      </c>
      <c r="W387" s="10">
        <v>4</v>
      </c>
      <c r="X387" s="22" t="s">
        <v>143</v>
      </c>
      <c r="Y387" s="10">
        <v>4</v>
      </c>
      <c r="Z387" s="22" t="s">
        <v>33</v>
      </c>
      <c r="AA387" s="15">
        <v>3</v>
      </c>
      <c r="AB387" s="11">
        <v>46.304515461231297</v>
      </c>
      <c r="AC387" s="10">
        <v>48.54920389244117</v>
      </c>
      <c r="AD387" s="21">
        <v>5.146280646327531</v>
      </c>
      <c r="AE387" s="12">
        <v>2219.7834274952884</v>
      </c>
      <c r="AF387" s="10">
        <v>2195.5997496951013</v>
      </c>
      <c r="AG387" s="10">
        <v>1493.6701293766555</v>
      </c>
      <c r="AH387" s="10">
        <v>0</v>
      </c>
      <c r="AI387" s="10">
        <v>2.8095089947486858</v>
      </c>
      <c r="AJ387" s="10"/>
      <c r="AK387" s="10"/>
      <c r="AL387" s="10"/>
      <c r="AM387" s="10"/>
      <c r="AN387" s="10">
        <v>11.098917137476441</v>
      </c>
      <c r="AO387" s="10">
        <v>6.4259095394769545</v>
      </c>
      <c r="AP387" s="10">
        <v>11.455690905636587</v>
      </c>
      <c r="AQ387" s="10">
        <v>114.66</v>
      </c>
      <c r="AR387" s="10"/>
      <c r="AS387" s="10"/>
      <c r="AT387" s="10">
        <v>4.1390484113969599</v>
      </c>
      <c r="AU387" s="10">
        <v>1</v>
      </c>
      <c r="AV387" s="16"/>
      <c r="AW387" s="21">
        <v>329.33996245426522</v>
      </c>
      <c r="AX387" s="1" t="s">
        <v>120</v>
      </c>
      <c r="AY387" s="25">
        <v>60.551706036745401</v>
      </c>
      <c r="AZ387" s="19">
        <v>0</v>
      </c>
      <c r="BA387" s="19">
        <v>100</v>
      </c>
      <c r="BB387" s="19">
        <v>0</v>
      </c>
      <c r="BC387" s="19">
        <v>100</v>
      </c>
      <c r="BD387" s="19">
        <v>0</v>
      </c>
      <c r="BE387" s="19">
        <v>0</v>
      </c>
      <c r="BF387" s="26">
        <v>46.304515461231297</v>
      </c>
      <c r="BG387" s="26">
        <v>48.54920389244117</v>
      </c>
      <c r="BH387" s="26">
        <v>5.146280646327531</v>
      </c>
      <c r="BI387" s="23"/>
      <c r="BJ387" s="27">
        <f t="shared" ca="1" si="37"/>
        <v>1</v>
      </c>
      <c r="BK387" s="26">
        <f t="shared" ca="1" si="38"/>
        <v>15.542466685670556</v>
      </c>
      <c r="BL387" s="25">
        <f t="shared" si="39"/>
        <v>4.1412057341441262</v>
      </c>
      <c r="BM387" s="25">
        <f t="shared" ca="1" si="41"/>
        <v>2.9268594541191097</v>
      </c>
      <c r="BN387" s="24">
        <f t="shared" si="40"/>
        <v>2.7818344992303063</v>
      </c>
      <c r="BO387" s="23"/>
      <c r="BP387" s="2"/>
    </row>
    <row r="388" spans="1:68" x14ac:dyDescent="0.2">
      <c r="A388">
        <v>18.75</v>
      </c>
      <c r="B388">
        <v>2.1</v>
      </c>
      <c r="C388">
        <v>1.3253200000000001</v>
      </c>
      <c r="D388">
        <v>-0.17407</v>
      </c>
      <c r="E388">
        <v>7.0209999999999995E-2</v>
      </c>
      <c r="F388">
        <v>1.6113299999999999</v>
      </c>
      <c r="G388">
        <v>1.6127800000000001</v>
      </c>
      <c r="I388" s="17">
        <f t="shared" si="35"/>
        <v>61.515748031496059</v>
      </c>
      <c r="J388" s="16">
        <f t="shared" si="36"/>
        <v>-60.715748031496062</v>
      </c>
      <c r="K388" s="10">
        <v>122</v>
      </c>
      <c r="L388" s="16">
        <v>6316.1089238845361</v>
      </c>
      <c r="M388" s="16">
        <v>2487.7624671916046</v>
      </c>
      <c r="N388" s="16">
        <v>26.656824146981627</v>
      </c>
      <c r="O388" s="16">
        <v>21.490583804143125</v>
      </c>
      <c r="P388" s="16">
        <v>21.697536259517083</v>
      </c>
      <c r="Q388" s="16">
        <v>0.73995943350936133</v>
      </c>
      <c r="R388" s="16">
        <v>3.4103385041460479</v>
      </c>
      <c r="S388" s="16">
        <v>14.371698289858184</v>
      </c>
      <c r="T388" s="22" t="s">
        <v>122</v>
      </c>
      <c r="U388" s="10">
        <v>5</v>
      </c>
      <c r="V388" s="22" t="s">
        <v>143</v>
      </c>
      <c r="W388" s="10">
        <v>4</v>
      </c>
      <c r="X388" s="22" t="s">
        <v>143</v>
      </c>
      <c r="Y388" s="10">
        <v>4</v>
      </c>
      <c r="Z388" s="22" t="s">
        <v>33</v>
      </c>
      <c r="AA388" s="15">
        <v>3</v>
      </c>
      <c r="AB388" s="11">
        <v>43.628203369010123</v>
      </c>
      <c r="AC388" s="10">
        <v>50.623566969688227</v>
      </c>
      <c r="AD388" s="21">
        <v>5.7482296613016484</v>
      </c>
      <c r="AE388" s="12">
        <v>2149.0583804143125</v>
      </c>
      <c r="AF388" s="10">
        <v>2111.1853681877437</v>
      </c>
      <c r="AG388" s="10">
        <v>1446.5024173011388</v>
      </c>
      <c r="AH388" s="10">
        <v>0</v>
      </c>
      <c r="AI388" s="10">
        <v>2.9322602398098336</v>
      </c>
      <c r="AJ388" s="10"/>
      <c r="AK388" s="10"/>
      <c r="AL388" s="10"/>
      <c r="AM388" s="10"/>
      <c r="AN388" s="10">
        <v>10.745291902071562</v>
      </c>
      <c r="AO388" s="10">
        <v>6.2333424891618314</v>
      </c>
      <c r="AP388" s="10">
        <v>11.125516921107971</v>
      </c>
      <c r="AQ388" s="10">
        <v>114.66</v>
      </c>
      <c r="AR388" s="10"/>
      <c r="AS388" s="10"/>
      <c r="AT388" s="10">
        <v>3.9556629589598886</v>
      </c>
      <c r="AU388" s="10">
        <v>1</v>
      </c>
      <c r="AV388" s="16"/>
      <c r="AW388" s="21">
        <v>316.67780522816156</v>
      </c>
      <c r="AX388" s="1" t="s">
        <v>120</v>
      </c>
      <c r="AY388" s="25">
        <v>60.715748031496098</v>
      </c>
      <c r="AZ388" s="19">
        <v>0</v>
      </c>
      <c r="BA388" s="19">
        <v>100</v>
      </c>
      <c r="BB388" s="19">
        <v>0</v>
      </c>
      <c r="BC388" s="19">
        <v>100</v>
      </c>
      <c r="BD388" s="19">
        <v>0</v>
      </c>
      <c r="BE388" s="19">
        <v>0</v>
      </c>
      <c r="BF388" s="26">
        <v>43.628203369010123</v>
      </c>
      <c r="BG388" s="26">
        <v>50.623566969688227</v>
      </c>
      <c r="BH388" s="26">
        <v>5.7482296613016484</v>
      </c>
      <c r="BI388" s="23"/>
      <c r="BJ388" s="27">
        <f t="shared" ca="1" si="37"/>
        <v>1</v>
      </c>
      <c r="BK388" s="26">
        <f t="shared" ca="1" si="38"/>
        <v>14.904543373470652</v>
      </c>
      <c r="BL388" s="25">
        <f t="shared" si="39"/>
        <v>3.9912627633753859</v>
      </c>
      <c r="BM388" s="25">
        <f t="shared" ca="1" si="41"/>
        <v>2.9310728251837506</v>
      </c>
      <c r="BN388" s="24">
        <f t="shared" si="40"/>
        <v>2.7808503316295914</v>
      </c>
      <c r="BO388" s="23"/>
      <c r="BP388" s="2"/>
    </row>
    <row r="389" spans="1:68" x14ac:dyDescent="0.2">
      <c r="A389">
        <v>18.8</v>
      </c>
      <c r="B389">
        <v>2.2000000000000002</v>
      </c>
      <c r="C389">
        <v>1.32297</v>
      </c>
      <c r="D389">
        <v>-0.17831</v>
      </c>
      <c r="E389">
        <v>7.0209999999999995E-2</v>
      </c>
      <c r="F389">
        <v>1.6111</v>
      </c>
      <c r="G389">
        <v>1.6129500000000001</v>
      </c>
      <c r="I389" s="17">
        <f t="shared" si="35"/>
        <v>61.679790026246721</v>
      </c>
      <c r="J389" s="16">
        <f t="shared" si="36"/>
        <v>-60.879790026246724</v>
      </c>
      <c r="K389" s="10">
        <v>122</v>
      </c>
      <c r="L389" s="16">
        <v>6336.1220472441164</v>
      </c>
      <c r="M389" s="16">
        <v>2497.539370078744</v>
      </c>
      <c r="N389" s="16">
        <v>26.727909011373576</v>
      </c>
      <c r="O389" s="16">
        <v>20.848870056497155</v>
      </c>
      <c r="P389" s="16">
        <v>21.055822511871114</v>
      </c>
      <c r="Q389" s="16">
        <v>0.71339582333173301</v>
      </c>
      <c r="R389" s="16">
        <v>3.3881166263133431</v>
      </c>
      <c r="S389" s="16">
        <v>14.371698289858184</v>
      </c>
      <c r="T389" s="22" t="s">
        <v>122</v>
      </c>
      <c r="U389" s="10">
        <v>5</v>
      </c>
      <c r="V389" s="22" t="s">
        <v>143</v>
      </c>
      <c r="W389" s="10">
        <v>4</v>
      </c>
      <c r="X389" s="22" t="s">
        <v>143</v>
      </c>
      <c r="Y389" s="10">
        <v>4</v>
      </c>
      <c r="Z389" s="22" t="s">
        <v>33</v>
      </c>
      <c r="AA389" s="15">
        <v>3</v>
      </c>
      <c r="AB389" s="11">
        <v>43.975444277930926</v>
      </c>
      <c r="AC389" s="10">
        <v>50.35973077956924</v>
      </c>
      <c r="AD389" s="21">
        <v>5.6648249424998367</v>
      </c>
      <c r="AE389" s="12">
        <v>2084.8870056497153</v>
      </c>
      <c r="AF389" s="10">
        <v>2034.5123906200076</v>
      </c>
      <c r="AG389" s="10">
        <v>1403.7215007914076</v>
      </c>
      <c r="AH389" s="10">
        <v>0</v>
      </c>
      <c r="AI389" s="10">
        <v>2.9514922604305802</v>
      </c>
      <c r="AJ389" s="10"/>
      <c r="AK389" s="10"/>
      <c r="AL389" s="10"/>
      <c r="AM389" s="10"/>
      <c r="AN389" s="10">
        <v>10.424435028248578</v>
      </c>
      <c r="AO389" s="10">
        <v>6.0883444335605343</v>
      </c>
      <c r="AP389" s="10">
        <v>10.826050505539854</v>
      </c>
      <c r="AQ389" s="10">
        <v>114.66</v>
      </c>
      <c r="AR389" s="10"/>
      <c r="AS389" s="10"/>
      <c r="AT389" s="10">
        <v>3.7892562228042626</v>
      </c>
      <c r="AU389" s="10">
        <v>1</v>
      </c>
      <c r="AV389" s="16"/>
      <c r="AW389" s="21">
        <v>305.17685859300116</v>
      </c>
      <c r="AX389" s="1" t="s">
        <v>120</v>
      </c>
      <c r="AY389" s="25">
        <v>60.879790026246702</v>
      </c>
      <c r="AZ389" s="19">
        <v>0</v>
      </c>
      <c r="BA389" s="19">
        <v>100</v>
      </c>
      <c r="BB389" s="19">
        <v>0</v>
      </c>
      <c r="BC389" s="19">
        <v>100</v>
      </c>
      <c r="BD389" s="19">
        <v>0</v>
      </c>
      <c r="BE389" s="19">
        <v>0</v>
      </c>
      <c r="BF389" s="26">
        <v>43.975444277930926</v>
      </c>
      <c r="BG389" s="26">
        <v>50.35973077956924</v>
      </c>
      <c r="BH389" s="26">
        <v>5.6648249424998367</v>
      </c>
      <c r="BI389" s="23"/>
      <c r="BJ389" s="27">
        <f t="shared" ca="1" si="37"/>
        <v>1</v>
      </c>
      <c r="BK389" s="26">
        <f t="shared" ca="1" si="38"/>
        <v>14.324307918865824</v>
      </c>
      <c r="BL389" s="25">
        <f t="shared" si="39"/>
        <v>3.9881783072766352</v>
      </c>
      <c r="BM389" s="25">
        <f t="shared" ca="1" si="41"/>
        <v>2.9443972533246461</v>
      </c>
      <c r="BN389" s="24">
        <f t="shared" si="40"/>
        <v>2.7892024001973703</v>
      </c>
      <c r="BO389" s="23"/>
      <c r="BP389" s="2"/>
    </row>
    <row r="390" spans="1:68" x14ac:dyDescent="0.2">
      <c r="A390">
        <v>18.850000000000001</v>
      </c>
      <c r="B390">
        <v>2.1</v>
      </c>
      <c r="C390">
        <v>1.3199000000000001</v>
      </c>
      <c r="D390">
        <v>-0.17854</v>
      </c>
      <c r="E390">
        <v>7.0239999999999997E-2</v>
      </c>
      <c r="F390">
        <v>1.6136999999999999</v>
      </c>
      <c r="G390">
        <v>1.60745</v>
      </c>
      <c r="I390" s="17">
        <f t="shared" si="35"/>
        <v>61.843832020997375</v>
      </c>
      <c r="J390" s="16">
        <f t="shared" si="36"/>
        <v>-61.043832020997378</v>
      </c>
      <c r="K390" s="10">
        <v>122</v>
      </c>
      <c r="L390" s="16">
        <v>6356.1351706036967</v>
      </c>
      <c r="M390" s="16">
        <v>2507.3162729658829</v>
      </c>
      <c r="N390" s="16">
        <v>26.798993875765529</v>
      </c>
      <c r="O390" s="16">
        <v>20.010546139359704</v>
      </c>
      <c r="P390" s="16">
        <v>20.217631199895159</v>
      </c>
      <c r="Q390" s="16">
        <v>0.71195487277964453</v>
      </c>
      <c r="R390" s="16">
        <v>3.5214554353100302</v>
      </c>
      <c r="S390" s="16">
        <v>14.380906981628705</v>
      </c>
      <c r="T390" s="22" t="s">
        <v>122</v>
      </c>
      <c r="U390" s="10">
        <v>4</v>
      </c>
      <c r="V390" s="22" t="s">
        <v>143</v>
      </c>
      <c r="W390" s="10">
        <v>4</v>
      </c>
      <c r="X390" s="22" t="s">
        <v>33</v>
      </c>
      <c r="Y390" s="10">
        <v>3</v>
      </c>
      <c r="Z390" s="22" t="s">
        <v>33</v>
      </c>
      <c r="AA390" s="15">
        <v>3</v>
      </c>
      <c r="AB390" s="11">
        <v>48.424231202929676</v>
      </c>
      <c r="AC390" s="10">
        <v>46.844158849931382</v>
      </c>
      <c r="AD390" s="21">
        <v>4.731609947138943</v>
      </c>
      <c r="AE390" s="12">
        <v>2001.0546139359703</v>
      </c>
      <c r="AF390" s="10">
        <v>1934.7244054840378</v>
      </c>
      <c r="AG390" s="10">
        <v>1347.8420799930107</v>
      </c>
      <c r="AH390" s="10">
        <v>0</v>
      </c>
      <c r="AI390" s="10">
        <v>2.8397349288390457</v>
      </c>
      <c r="AJ390" s="10"/>
      <c r="AK390" s="10"/>
      <c r="AL390" s="10"/>
      <c r="AM390" s="10"/>
      <c r="AN390" s="10">
        <v>13.340364092906469</v>
      </c>
      <c r="AO390" s="10">
        <v>5.9369157066708258</v>
      </c>
      <c r="AP390" s="10">
        <v>10.434894559951074</v>
      </c>
      <c r="AQ390" s="10">
        <v>114.66</v>
      </c>
      <c r="AR390" s="10"/>
      <c r="AS390" s="10"/>
      <c r="AT390" s="10">
        <v>3.5795773312293662</v>
      </c>
      <c r="AU390" s="10">
        <v>1</v>
      </c>
      <c r="AV390" s="16"/>
      <c r="AW390" s="21">
        <v>290.20866082260568</v>
      </c>
      <c r="AX390" s="1" t="s">
        <v>120</v>
      </c>
      <c r="AY390" s="25">
        <v>61.043832020997399</v>
      </c>
      <c r="AZ390" s="19">
        <v>100</v>
      </c>
      <c r="BA390" s="19">
        <v>0</v>
      </c>
      <c r="BB390" s="19">
        <v>0</v>
      </c>
      <c r="BC390" s="19">
        <v>100</v>
      </c>
      <c r="BD390" s="19">
        <v>0</v>
      </c>
      <c r="BE390" s="19">
        <v>0</v>
      </c>
      <c r="BF390" s="26">
        <v>48.424231202929676</v>
      </c>
      <c r="BG390" s="26">
        <v>46.844158849931382</v>
      </c>
      <c r="BH390" s="26">
        <v>4.731609947138943</v>
      </c>
      <c r="BI390" s="23"/>
      <c r="BJ390" s="27">
        <f t="shared" ca="1" si="37"/>
        <v>1</v>
      </c>
      <c r="BK390" s="26">
        <f t="shared" ca="1" si="38"/>
        <v>13.591874147123336</v>
      </c>
      <c r="BL390" s="25">
        <f t="shared" si="39"/>
        <v>4.1782459274361941</v>
      </c>
      <c r="BM390" s="25">
        <f t="shared" ca="1" si="41"/>
        <v>2.9748146705644833</v>
      </c>
      <c r="BN390" s="24">
        <f t="shared" si="40"/>
        <v>2.8134584779632013</v>
      </c>
      <c r="BO390" s="23"/>
      <c r="BP390" s="2"/>
    </row>
    <row r="391" spans="1:68" x14ac:dyDescent="0.2">
      <c r="A391">
        <v>18.899999999999999</v>
      </c>
      <c r="B391">
        <v>2.2000000000000002</v>
      </c>
      <c r="C391">
        <v>1.31972</v>
      </c>
      <c r="D391">
        <v>-0.17910000000000001</v>
      </c>
      <c r="E391">
        <v>7.0610000000000006E-2</v>
      </c>
      <c r="F391">
        <v>1.60883</v>
      </c>
      <c r="G391">
        <v>1.6065</v>
      </c>
      <c r="I391" s="17">
        <f t="shared" si="35"/>
        <v>62.007874015748023</v>
      </c>
      <c r="J391" s="16">
        <f t="shared" si="36"/>
        <v>-61.207874015748025</v>
      </c>
      <c r="K391" s="10">
        <v>122</v>
      </c>
      <c r="L391" s="16">
        <v>6376.148293963276</v>
      </c>
      <c r="M391" s="16">
        <v>2517.0931758530214</v>
      </c>
      <c r="N391" s="16">
        <v>26.870078740157474</v>
      </c>
      <c r="O391" s="16">
        <v>19.961393596986799</v>
      </c>
      <c r="P391" s="16">
        <v>20.170114121180696</v>
      </c>
      <c r="Q391" s="16">
        <v>0.70844647143542949</v>
      </c>
      <c r="R391" s="16">
        <v>3.5123572785911397</v>
      </c>
      <c r="S391" s="16">
        <v>14.494480846798453</v>
      </c>
      <c r="T391" s="22" t="s">
        <v>122</v>
      </c>
      <c r="U391" s="10">
        <v>4</v>
      </c>
      <c r="V391" s="22" t="s">
        <v>143</v>
      </c>
      <c r="W391" s="10">
        <v>4</v>
      </c>
      <c r="X391" s="22" t="s">
        <v>33</v>
      </c>
      <c r="Y391" s="10">
        <v>3</v>
      </c>
      <c r="Z391" s="22" t="s">
        <v>33</v>
      </c>
      <c r="AA391" s="15">
        <v>3</v>
      </c>
      <c r="AB391" s="11">
        <v>48.279506649526454</v>
      </c>
      <c r="AC391" s="10">
        <v>46.962187966102874</v>
      </c>
      <c r="AD391" s="21">
        <v>4.7583053843706722</v>
      </c>
      <c r="AE391" s="12">
        <v>1996.13935969868</v>
      </c>
      <c r="AF391" s="10">
        <v>1927.9569183788315</v>
      </c>
      <c r="AG391" s="10">
        <v>1344.6742747453798</v>
      </c>
      <c r="AH391" s="10">
        <v>0</v>
      </c>
      <c r="AI391" s="10">
        <v>2.8470907731832886</v>
      </c>
      <c r="AJ391" s="10"/>
      <c r="AK391" s="10"/>
      <c r="AL391" s="10"/>
      <c r="AM391" s="10"/>
      <c r="AN391" s="10">
        <v>13.307595731324533</v>
      </c>
      <c r="AO391" s="10">
        <v>5.9289810935370131</v>
      </c>
      <c r="AP391" s="10">
        <v>10.412719923217658</v>
      </c>
      <c r="AQ391" s="10">
        <v>114.66</v>
      </c>
      <c r="AR391" s="10"/>
      <c r="AS391" s="10"/>
      <c r="AT391" s="10">
        <v>3.5518280491075638</v>
      </c>
      <c r="AU391" s="10">
        <v>1</v>
      </c>
      <c r="AV391" s="16"/>
      <c r="AW391" s="21">
        <v>289.1935377568247</v>
      </c>
      <c r="AX391" s="1" t="s">
        <v>120</v>
      </c>
      <c r="AY391" s="25">
        <v>61.207874015747997</v>
      </c>
      <c r="AZ391" s="19">
        <v>100</v>
      </c>
      <c r="BA391" s="19">
        <v>0</v>
      </c>
      <c r="BB391" s="19">
        <v>0</v>
      </c>
      <c r="BC391" s="19">
        <v>100</v>
      </c>
      <c r="BD391" s="19">
        <v>0</v>
      </c>
      <c r="BE391" s="19">
        <v>0</v>
      </c>
      <c r="BF391" s="26">
        <v>48.279506649526454</v>
      </c>
      <c r="BG391" s="26">
        <v>46.962187966102874</v>
      </c>
      <c r="BH391" s="26">
        <v>4.7583053843706722</v>
      </c>
      <c r="BI391" s="23"/>
      <c r="BJ391" s="27">
        <f t="shared" ca="1" si="37"/>
        <v>1</v>
      </c>
      <c r="BK391" s="26">
        <f t="shared" ca="1" si="38"/>
        <v>13.493374132599593</v>
      </c>
      <c r="BL391" s="25">
        <f t="shared" si="39"/>
        <v>4.1717395113412614</v>
      </c>
      <c r="BM391" s="25">
        <f t="shared" ca="1" si="41"/>
        <v>2.9768780821666025</v>
      </c>
      <c r="BN391" s="24">
        <f t="shared" si="40"/>
        <v>2.8135486792495565</v>
      </c>
      <c r="BO391" s="23"/>
      <c r="BP391" s="2"/>
    </row>
    <row r="392" spans="1:68" x14ac:dyDescent="0.2">
      <c r="A392">
        <v>18.95</v>
      </c>
      <c r="B392">
        <v>2.1</v>
      </c>
      <c r="C392">
        <v>1.3199799999999999</v>
      </c>
      <c r="D392">
        <v>-0.18068000000000001</v>
      </c>
      <c r="E392">
        <v>7.127E-2</v>
      </c>
      <c r="F392">
        <v>1.6076999999999999</v>
      </c>
      <c r="G392">
        <v>1.6020300000000001</v>
      </c>
      <c r="I392" s="17">
        <f t="shared" si="35"/>
        <v>62.171916010498684</v>
      </c>
      <c r="J392" s="16">
        <f t="shared" si="36"/>
        <v>-61.371916010498687</v>
      </c>
      <c r="K392" s="10">
        <v>122</v>
      </c>
      <c r="L392" s="16">
        <v>6396.1614173228563</v>
      </c>
      <c r="M392" s="16">
        <v>2526.8700787401608</v>
      </c>
      <c r="N392" s="16">
        <v>26.94116360454943</v>
      </c>
      <c r="O392" s="16">
        <v>20.032391713747607</v>
      </c>
      <c r="P392" s="16">
        <v>20.244029551494407</v>
      </c>
      <c r="Q392" s="16">
        <v>0.69854776764282267</v>
      </c>
      <c r="R392" s="16">
        <v>3.4506359806773559</v>
      </c>
      <c r="S392" s="16">
        <v>14.697072065749893</v>
      </c>
      <c r="T392" s="22" t="s">
        <v>122</v>
      </c>
      <c r="U392" s="10">
        <v>5</v>
      </c>
      <c r="V392" s="22" t="s">
        <v>143</v>
      </c>
      <c r="W392" s="10">
        <v>4</v>
      </c>
      <c r="X392" s="22" t="s">
        <v>33</v>
      </c>
      <c r="Y392" s="10">
        <v>3</v>
      </c>
      <c r="Z392" s="22" t="s">
        <v>33</v>
      </c>
      <c r="AA392" s="15">
        <v>3</v>
      </c>
      <c r="AB392" s="11">
        <v>46.674279264335276</v>
      </c>
      <c r="AC392" s="10">
        <v>48.255532758864639</v>
      </c>
      <c r="AD392" s="21">
        <v>5.0701879768000833</v>
      </c>
      <c r="AE392" s="12">
        <v>2003.2391713747606</v>
      </c>
      <c r="AF392" s="10">
        <v>1935.4756088063518</v>
      </c>
      <c r="AG392" s="10">
        <v>1349.6019700996271</v>
      </c>
      <c r="AH392" s="10">
        <v>0</v>
      </c>
      <c r="AI392" s="10">
        <v>2.8980164978274559</v>
      </c>
      <c r="AJ392" s="10"/>
      <c r="AK392" s="10"/>
      <c r="AL392" s="10"/>
      <c r="AM392" s="10"/>
      <c r="AN392" s="10">
        <v>10.016195856873804</v>
      </c>
      <c r="AO392" s="10">
        <v>5.9357290968864556</v>
      </c>
      <c r="AP392" s="10">
        <v>10.44721379069739</v>
      </c>
      <c r="AQ392" s="10">
        <v>114.66</v>
      </c>
      <c r="AR392" s="10"/>
      <c r="AS392" s="10"/>
      <c r="AT392" s="10">
        <v>3.5518271527423666</v>
      </c>
      <c r="AU392" s="10">
        <v>1</v>
      </c>
      <c r="AV392" s="16"/>
      <c r="AW392" s="21">
        <v>290.32134132095274</v>
      </c>
      <c r="AX392" s="1" t="s">
        <v>120</v>
      </c>
      <c r="AY392" s="25">
        <v>61.371916010498701</v>
      </c>
      <c r="AZ392" s="19">
        <v>0</v>
      </c>
      <c r="BA392" s="19">
        <v>100</v>
      </c>
      <c r="BB392" s="19">
        <v>0</v>
      </c>
      <c r="BC392" s="19">
        <v>100</v>
      </c>
      <c r="BD392" s="19">
        <v>0</v>
      </c>
      <c r="BE392" s="19">
        <v>0</v>
      </c>
      <c r="BF392" s="26">
        <v>46.674279264335276</v>
      </c>
      <c r="BG392" s="26">
        <v>48.255532758864639</v>
      </c>
      <c r="BH392" s="26">
        <v>5.0701879768000833</v>
      </c>
      <c r="BI392" s="23"/>
      <c r="BJ392" s="27">
        <f t="shared" ca="1" si="37"/>
        <v>1</v>
      </c>
      <c r="BK392" s="26">
        <f t="shared" ca="1" si="38"/>
        <v>13.491749327556796</v>
      </c>
      <c r="BL392" s="25">
        <f t="shared" si="39"/>
        <v>4.0980280656921559</v>
      </c>
      <c r="BM392" s="25">
        <f t="shared" ca="1" si="41"/>
        <v>2.9721391958356262</v>
      </c>
      <c r="BN392" s="24">
        <f t="shared" si="40"/>
        <v>2.8074845298262763</v>
      </c>
      <c r="BO392" s="23"/>
      <c r="BP392" s="2"/>
    </row>
    <row r="393" spans="1:68" x14ac:dyDescent="0.2">
      <c r="A393">
        <v>19</v>
      </c>
      <c r="B393">
        <v>2.1</v>
      </c>
      <c r="C393">
        <v>1.32091</v>
      </c>
      <c r="D393">
        <v>-0.17876</v>
      </c>
      <c r="E393">
        <v>7.1190000000000003E-2</v>
      </c>
      <c r="F393">
        <v>1.6125</v>
      </c>
      <c r="G393">
        <v>1.6107</v>
      </c>
      <c r="I393" s="17">
        <f t="shared" si="35"/>
        <v>62.335958005249338</v>
      </c>
      <c r="J393" s="16">
        <f t="shared" si="36"/>
        <v>-61.535958005249341</v>
      </c>
      <c r="K393" s="10">
        <v>122</v>
      </c>
      <c r="L393" s="16">
        <v>6416.1745406824366</v>
      </c>
      <c r="M393" s="16">
        <v>2536.6469816272997</v>
      </c>
      <c r="N393" s="16">
        <v>27.01224846894138</v>
      </c>
      <c r="O393" s="16">
        <v>20.286346516007523</v>
      </c>
      <c r="P393" s="16">
        <v>20.497630739990335</v>
      </c>
      <c r="Q393" s="16">
        <v>0.71057657225156012</v>
      </c>
      <c r="R393" s="16">
        <v>3.466627832577958</v>
      </c>
      <c r="S393" s="16">
        <v>14.672515554361839</v>
      </c>
      <c r="T393" s="22" t="s">
        <v>122</v>
      </c>
      <c r="U393" s="10">
        <v>5</v>
      </c>
      <c r="V393" s="22" t="s">
        <v>143</v>
      </c>
      <c r="W393" s="10">
        <v>4</v>
      </c>
      <c r="X393" s="22" t="s">
        <v>33</v>
      </c>
      <c r="Y393" s="10">
        <v>3</v>
      </c>
      <c r="Z393" s="22" t="s">
        <v>33</v>
      </c>
      <c r="AA393" s="15">
        <v>3</v>
      </c>
      <c r="AB393" s="11">
        <v>46.693240087772914</v>
      </c>
      <c r="AC393" s="10">
        <v>48.24042980865525</v>
      </c>
      <c r="AD393" s="21">
        <v>5.0663301035718362</v>
      </c>
      <c r="AE393" s="12">
        <v>2028.634651600752</v>
      </c>
      <c r="AF393" s="10">
        <v>1964.1338001964853</v>
      </c>
      <c r="AG393" s="10">
        <v>1366.5087159993557</v>
      </c>
      <c r="AH393" s="10">
        <v>0</v>
      </c>
      <c r="AI393" s="10">
        <v>2.8846476988455665</v>
      </c>
      <c r="AJ393" s="10"/>
      <c r="AK393" s="10"/>
      <c r="AL393" s="10"/>
      <c r="AM393" s="10"/>
      <c r="AN393" s="10">
        <v>10.143173258003761</v>
      </c>
      <c r="AO393" s="10">
        <v>6.0022617592808176</v>
      </c>
      <c r="AP393" s="10">
        <v>10.56556101199549</v>
      </c>
      <c r="AQ393" s="10">
        <v>114.66</v>
      </c>
      <c r="AR393" s="10"/>
      <c r="AS393" s="10"/>
      <c r="AT393" s="10">
        <v>3.592412793419955</v>
      </c>
      <c r="AU393" s="10">
        <v>1</v>
      </c>
      <c r="AV393" s="16"/>
      <c r="AW393" s="21">
        <v>294.6200700294728</v>
      </c>
      <c r="AX393" s="1" t="s">
        <v>120</v>
      </c>
      <c r="AY393" s="25">
        <v>61.535958005249299</v>
      </c>
      <c r="AZ393" s="19">
        <v>0</v>
      </c>
      <c r="BA393" s="19">
        <v>100</v>
      </c>
      <c r="BB393" s="19">
        <v>0</v>
      </c>
      <c r="BC393" s="19">
        <v>100</v>
      </c>
      <c r="BD393" s="19">
        <v>0</v>
      </c>
      <c r="BE393" s="19">
        <v>0</v>
      </c>
      <c r="BF393" s="26">
        <v>46.693240087772914</v>
      </c>
      <c r="BG393" s="26">
        <v>48.24042980865525</v>
      </c>
      <c r="BH393" s="26">
        <v>5.0663301035718362</v>
      </c>
      <c r="BI393" s="23"/>
      <c r="BJ393" s="27">
        <f t="shared" ca="1" si="37"/>
        <v>1</v>
      </c>
      <c r="BK393" s="26">
        <f t="shared" ca="1" si="38"/>
        <v>13.631808915371899</v>
      </c>
      <c r="BL393" s="25">
        <f t="shared" si="39"/>
        <v>4.1098631291158139</v>
      </c>
      <c r="BM393" s="25">
        <f t="shared" ca="1" si="41"/>
        <v>2.9693826267852148</v>
      </c>
      <c r="BN393" s="24">
        <f t="shared" si="40"/>
        <v>2.8045306184220165</v>
      </c>
      <c r="BO393" s="23"/>
      <c r="BP393" s="2"/>
    </row>
    <row r="394" spans="1:68" x14ac:dyDescent="0.2">
      <c r="A394">
        <v>19.05</v>
      </c>
      <c r="B394">
        <v>1</v>
      </c>
      <c r="C394">
        <v>1.3195399999999999</v>
      </c>
      <c r="D394">
        <v>-0.18415000000000001</v>
      </c>
      <c r="E394">
        <v>7.1440000000000003E-2</v>
      </c>
      <c r="F394">
        <v>1.6078300000000001</v>
      </c>
      <c r="G394">
        <v>1.60368</v>
      </c>
      <c r="I394" s="17">
        <f t="shared" si="35"/>
        <v>62.5</v>
      </c>
      <c r="J394" s="16">
        <f t="shared" si="36"/>
        <v>-61.7</v>
      </c>
      <c r="K394" s="10">
        <v>122</v>
      </c>
      <c r="L394" s="16">
        <v>6436.1876640420169</v>
      </c>
      <c r="M394" s="16">
        <v>2546.4238845144391</v>
      </c>
      <c r="N394" s="16">
        <v>27.083333333333332</v>
      </c>
      <c r="O394" s="16">
        <v>19.912241054613901</v>
      </c>
      <c r="P394" s="16">
        <v>20.124630321609175</v>
      </c>
      <c r="Q394" s="16">
        <v>0.67680820931349006</v>
      </c>
      <c r="R394" s="16">
        <v>3.3630839349468964</v>
      </c>
      <c r="S394" s="16">
        <v>14.749254652449507</v>
      </c>
      <c r="T394" s="22" t="s">
        <v>122</v>
      </c>
      <c r="U394" s="10">
        <v>5</v>
      </c>
      <c r="V394" s="22" t="s">
        <v>143</v>
      </c>
      <c r="W394" s="10">
        <v>4</v>
      </c>
      <c r="X394" s="22" t="s">
        <v>33</v>
      </c>
      <c r="Y394" s="10">
        <v>3</v>
      </c>
      <c r="Z394" s="22" t="s">
        <v>33</v>
      </c>
      <c r="AA394" s="15">
        <v>3</v>
      </c>
      <c r="AB394" s="11">
        <v>44.733497939809538</v>
      </c>
      <c r="AC394" s="10">
        <v>49.778122367198506</v>
      </c>
      <c r="AD394" s="21">
        <v>5.4883796929919573</v>
      </c>
      <c r="AE394" s="12">
        <v>1991.2241054613901</v>
      </c>
      <c r="AF394" s="10">
        <v>1919.0741554834326</v>
      </c>
      <c r="AG394" s="10">
        <v>1341.6420214406116</v>
      </c>
      <c r="AH394" s="10">
        <v>0</v>
      </c>
      <c r="AI394" s="10">
        <v>2.9734613210472554</v>
      </c>
      <c r="AJ394" s="10"/>
      <c r="AK394" s="10"/>
      <c r="AL394" s="10"/>
      <c r="AM394" s="10"/>
      <c r="AN394" s="10">
        <v>9.9561205273069504</v>
      </c>
      <c r="AO394" s="10">
        <v>5.8970324343107352</v>
      </c>
      <c r="AP394" s="10">
        <v>10.391494150084281</v>
      </c>
      <c r="AQ394" s="10">
        <v>114.66</v>
      </c>
      <c r="AR394" s="10"/>
      <c r="AS394" s="10"/>
      <c r="AT394" s="10">
        <v>3.4917380994988476</v>
      </c>
      <c r="AU394" s="10">
        <v>1</v>
      </c>
      <c r="AV394" s="16"/>
      <c r="AW394" s="21">
        <v>287.86112332251486</v>
      </c>
      <c r="AX394" s="1" t="s">
        <v>120</v>
      </c>
      <c r="AY394" s="25">
        <v>61.7</v>
      </c>
      <c r="AZ394" s="19">
        <v>0</v>
      </c>
      <c r="BA394" s="19">
        <v>100</v>
      </c>
      <c r="BB394" s="19">
        <v>0</v>
      </c>
      <c r="BC394" s="19">
        <v>100</v>
      </c>
      <c r="BD394" s="19">
        <v>0</v>
      </c>
      <c r="BE394" s="19">
        <v>0</v>
      </c>
      <c r="BF394" s="26">
        <v>44.733497939809538</v>
      </c>
      <c r="BG394" s="26">
        <v>49.778122367198506</v>
      </c>
      <c r="BH394" s="26">
        <v>5.4883796929919573</v>
      </c>
      <c r="BI394" s="23"/>
      <c r="BJ394" s="27">
        <f t="shared" ca="1" si="37"/>
        <v>1</v>
      </c>
      <c r="BK394" s="26">
        <f t="shared" ca="1" si="38"/>
        <v>13.278650575343597</v>
      </c>
      <c r="BL394" s="25">
        <f t="shared" si="39"/>
        <v>4.0032339546914306</v>
      </c>
      <c r="BM394" s="25">
        <f t="shared" ca="1" si="41"/>
        <v>2.9713411393225311</v>
      </c>
      <c r="BN394" s="24">
        <f t="shared" si="40"/>
        <v>2.8025178934634702</v>
      </c>
      <c r="BO394" s="23"/>
      <c r="BP394" s="2"/>
    </row>
    <row r="395" spans="1:68" x14ac:dyDescent="0.2">
      <c r="A395">
        <v>19.100000000000001</v>
      </c>
      <c r="B395">
        <v>2.1</v>
      </c>
      <c r="C395">
        <v>1.3219799999999999</v>
      </c>
      <c r="D395">
        <v>-0.18289</v>
      </c>
      <c r="E395">
        <v>7.1779999999999997E-2</v>
      </c>
      <c r="F395">
        <v>1.6032999999999999</v>
      </c>
      <c r="G395">
        <v>1.6004799999999999</v>
      </c>
      <c r="I395" s="17">
        <f t="shared" si="35"/>
        <v>62.664041994750654</v>
      </c>
      <c r="J395" s="16">
        <f t="shared" si="36"/>
        <v>-61.864041994750657</v>
      </c>
      <c r="K395" s="10">
        <v>122</v>
      </c>
      <c r="L395" s="16">
        <v>6456.2007874015972</v>
      </c>
      <c r="M395" s="16">
        <v>2556.2007874015781</v>
      </c>
      <c r="N395" s="16">
        <v>27.154418197725285</v>
      </c>
      <c r="O395" s="16">
        <v>20.578531073446293</v>
      </c>
      <c r="P395" s="16">
        <v>20.792423198938515</v>
      </c>
      <c r="Q395" s="16">
        <v>0.68470211233797407</v>
      </c>
      <c r="R395" s="16">
        <v>3.2930366306363421</v>
      </c>
      <c r="S395" s="16">
        <v>14.85361982584873</v>
      </c>
      <c r="T395" s="22" t="s">
        <v>122</v>
      </c>
      <c r="U395" s="10">
        <v>5</v>
      </c>
      <c r="V395" s="22" t="s">
        <v>143</v>
      </c>
      <c r="W395" s="10">
        <v>4</v>
      </c>
      <c r="X395" s="22" t="s">
        <v>33</v>
      </c>
      <c r="Y395" s="10">
        <v>3</v>
      </c>
      <c r="Z395" s="22" t="s">
        <v>33</v>
      </c>
      <c r="AA395" s="15">
        <v>3</v>
      </c>
      <c r="AB395" s="11">
        <v>42.117305620890875</v>
      </c>
      <c r="AC395" s="10">
        <v>51.751872937326453</v>
      </c>
      <c r="AD395" s="21">
        <v>6.1308214417826683</v>
      </c>
      <c r="AE395" s="12">
        <v>2057.8531073446293</v>
      </c>
      <c r="AF395" s="10">
        <v>1996.4607808539677</v>
      </c>
      <c r="AG395" s="10">
        <v>1386.161546595901</v>
      </c>
      <c r="AH395" s="10">
        <v>0</v>
      </c>
      <c r="AI395" s="10">
        <v>3.0367108300485599</v>
      </c>
      <c r="AJ395" s="10"/>
      <c r="AK395" s="10"/>
      <c r="AL395" s="10"/>
      <c r="AM395" s="10"/>
      <c r="AN395" s="10">
        <v>10.289265536723146</v>
      </c>
      <c r="AO395" s="10">
        <v>6.0350467413924429</v>
      </c>
      <c r="AP395" s="10">
        <v>10.703130826171307</v>
      </c>
      <c r="AQ395" s="10">
        <v>114.66</v>
      </c>
      <c r="AR395" s="10"/>
      <c r="AS395" s="10"/>
      <c r="AT395" s="10">
        <v>3.6250551793452908</v>
      </c>
      <c r="AU395" s="10">
        <v>1</v>
      </c>
      <c r="AV395" s="16"/>
      <c r="AW395" s="21">
        <v>299.46911712809515</v>
      </c>
      <c r="AX395" s="1" t="s">
        <v>120</v>
      </c>
      <c r="AY395" s="25">
        <v>61.8640419947507</v>
      </c>
      <c r="AZ395" s="19">
        <v>0</v>
      </c>
      <c r="BA395" s="19">
        <v>100</v>
      </c>
      <c r="BB395" s="19">
        <v>0</v>
      </c>
      <c r="BC395" s="19">
        <v>100</v>
      </c>
      <c r="BD395" s="19">
        <v>0</v>
      </c>
      <c r="BE395" s="19">
        <v>0</v>
      </c>
      <c r="BF395" s="26">
        <v>42.117305620890875</v>
      </c>
      <c r="BG395" s="26">
        <v>51.751872937326453</v>
      </c>
      <c r="BH395" s="26">
        <v>6.1308214417826683</v>
      </c>
      <c r="BI395" s="23"/>
      <c r="BJ395" s="27">
        <f t="shared" ca="1" si="37"/>
        <v>1</v>
      </c>
      <c r="BK395" s="26">
        <f t="shared" ca="1" si="38"/>
        <v>13.742522020808975</v>
      </c>
      <c r="BL395" s="25">
        <f t="shared" si="39"/>
        <v>3.8982551159546817</v>
      </c>
      <c r="BM395" s="25">
        <f t="shared" ca="1" si="41"/>
        <v>2.9524845826202553</v>
      </c>
      <c r="BN395" s="24">
        <f t="shared" si="40"/>
        <v>2.7857343515873056</v>
      </c>
      <c r="BO395" s="23"/>
      <c r="BP395" s="2"/>
    </row>
    <row r="396" spans="1:68" x14ac:dyDescent="0.2">
      <c r="A396">
        <v>19.149999999999999</v>
      </c>
      <c r="B396">
        <v>2.1</v>
      </c>
      <c r="C396">
        <v>1.3233699999999999</v>
      </c>
      <c r="D396">
        <v>-0.18568999999999999</v>
      </c>
      <c r="E396">
        <v>7.2330000000000005E-2</v>
      </c>
      <c r="F396">
        <v>1.6058300000000001</v>
      </c>
      <c r="G396">
        <v>1.6012999999999999</v>
      </c>
      <c r="I396" s="17">
        <f t="shared" si="35"/>
        <v>62.828083989501302</v>
      </c>
      <c r="J396" s="16">
        <f t="shared" si="36"/>
        <v>-62.028083989501305</v>
      </c>
      <c r="K396" s="10">
        <v>122</v>
      </c>
      <c r="L396" s="16">
        <v>6476.2139107611765</v>
      </c>
      <c r="M396" s="16">
        <v>2565.9776902887165</v>
      </c>
      <c r="N396" s="16">
        <v>27.22550306211723</v>
      </c>
      <c r="O396" s="16">
        <v>20.958097928436878</v>
      </c>
      <c r="P396" s="16">
        <v>21.174421148556515</v>
      </c>
      <c r="Q396" s="16">
        <v>0.66716010561689865</v>
      </c>
      <c r="R396" s="16">
        <v>3.1507832064744763</v>
      </c>
      <c r="S396" s="16">
        <v>15.022445841641598</v>
      </c>
      <c r="T396" s="22" t="s">
        <v>122</v>
      </c>
      <c r="U396" s="10">
        <v>5</v>
      </c>
      <c r="V396" s="22" t="s">
        <v>143</v>
      </c>
      <c r="W396" s="10">
        <v>4</v>
      </c>
      <c r="X396" s="22" t="s">
        <v>143</v>
      </c>
      <c r="Y396" s="10">
        <v>4</v>
      </c>
      <c r="Z396" s="22" t="s">
        <v>33</v>
      </c>
      <c r="AA396" s="15">
        <v>3</v>
      </c>
      <c r="AB396" s="11">
        <v>38.309640151657398</v>
      </c>
      <c r="AC396" s="10">
        <v>54.439714127824672</v>
      </c>
      <c r="AD396" s="21">
        <v>7.250645720517932</v>
      </c>
      <c r="AE396" s="12">
        <v>2095.8097928436878</v>
      </c>
      <c r="AF396" s="10">
        <v>2040.2244735525805</v>
      </c>
      <c r="AG396" s="10">
        <v>1411.6280765704344</v>
      </c>
      <c r="AH396" s="10">
        <v>0</v>
      </c>
      <c r="AI396" s="10">
        <v>3.1738140470760463</v>
      </c>
      <c r="AJ396" s="10"/>
      <c r="AK396" s="10"/>
      <c r="AL396" s="10"/>
      <c r="AM396" s="10"/>
      <c r="AN396" s="10">
        <v>10.479048964218439</v>
      </c>
      <c r="AO396" s="10">
        <v>6.0883492318073902</v>
      </c>
      <c r="AP396" s="10">
        <v>10.881396535993041</v>
      </c>
      <c r="AQ396" s="10">
        <v>114.66</v>
      </c>
      <c r="AR396" s="10"/>
      <c r="AS396" s="10"/>
      <c r="AT396" s="10">
        <v>3.6936424834636603</v>
      </c>
      <c r="AU396" s="10">
        <v>1</v>
      </c>
      <c r="AV396" s="16"/>
      <c r="AW396" s="21">
        <v>306.03367103288707</v>
      </c>
      <c r="AX396" s="1" t="s">
        <v>120</v>
      </c>
      <c r="AY396" s="25">
        <v>62.028083989501297</v>
      </c>
      <c r="AZ396" s="19">
        <v>0</v>
      </c>
      <c r="BA396" s="19">
        <v>100</v>
      </c>
      <c r="BB396" s="19">
        <v>0</v>
      </c>
      <c r="BC396" s="19">
        <v>100</v>
      </c>
      <c r="BD396" s="19">
        <v>0</v>
      </c>
      <c r="BE396" s="19">
        <v>0</v>
      </c>
      <c r="BF396" s="26">
        <v>38.309640151657398</v>
      </c>
      <c r="BG396" s="26">
        <v>54.439714127824672</v>
      </c>
      <c r="BH396" s="26">
        <v>7.250645720517932</v>
      </c>
      <c r="BI396" s="23"/>
      <c r="BJ396" s="27">
        <f t="shared" ca="1" si="37"/>
        <v>1</v>
      </c>
      <c r="BK396" s="26">
        <f t="shared" ca="1" si="38"/>
        <v>13.980101433506841</v>
      </c>
      <c r="BL396" s="25">
        <f t="shared" si="39"/>
        <v>3.7196053683689771</v>
      </c>
      <c r="BM396" s="25">
        <f t="shared" ca="1" si="41"/>
        <v>2.9341321182798494</v>
      </c>
      <c r="BN396" s="24">
        <f t="shared" si="40"/>
        <v>2.7676104883157708</v>
      </c>
      <c r="BO396" s="23"/>
      <c r="BP396" s="2"/>
    </row>
    <row r="397" spans="1:68" x14ac:dyDescent="0.2">
      <c r="A397">
        <v>19.2</v>
      </c>
      <c r="B397">
        <v>2.1</v>
      </c>
      <c r="C397">
        <v>1.3198000000000001</v>
      </c>
      <c r="D397">
        <v>-0.18645999999999999</v>
      </c>
      <c r="E397">
        <v>7.2730000000000003E-2</v>
      </c>
      <c r="F397">
        <v>1.6051800000000001</v>
      </c>
      <c r="G397">
        <v>1.6011</v>
      </c>
      <c r="I397" s="17">
        <f t="shared" ref="I397:I420" si="42">IF(A397="(m)",0,A397/0.3048)</f>
        <v>62.992125984251963</v>
      </c>
      <c r="J397" s="16">
        <f t="shared" ref="J397:J420" si="43">$J$7-I397</f>
        <v>-62.192125984251966</v>
      </c>
      <c r="K397" s="10">
        <v>122</v>
      </c>
      <c r="L397" s="16">
        <v>6496.2270341207568</v>
      </c>
      <c r="M397" s="16">
        <v>2575.7545931758559</v>
      </c>
      <c r="N397" s="16">
        <v>27.296587926509183</v>
      </c>
      <c r="O397" s="16">
        <v>19.98323917137477</v>
      </c>
      <c r="P397" s="16">
        <v>20.201330460314349</v>
      </c>
      <c r="Q397" s="16">
        <v>0.66233605376860294</v>
      </c>
      <c r="R397" s="16">
        <v>3.2786754073934219</v>
      </c>
      <c r="S397" s="16">
        <v>15.145228398581866</v>
      </c>
      <c r="T397" s="22" t="s">
        <v>122</v>
      </c>
      <c r="U397" s="10">
        <v>5</v>
      </c>
      <c r="V397" s="22" t="s">
        <v>143</v>
      </c>
      <c r="W397" s="10">
        <v>4</v>
      </c>
      <c r="X397" s="22" t="s">
        <v>33</v>
      </c>
      <c r="Y397" s="10">
        <v>3</v>
      </c>
      <c r="Z397" s="22" t="s">
        <v>33</v>
      </c>
      <c r="AA397" s="15">
        <v>3</v>
      </c>
      <c r="AB397" s="11">
        <v>42.640934192344943</v>
      </c>
      <c r="AC397" s="10">
        <v>51.364540943410475</v>
      </c>
      <c r="AD397" s="21">
        <v>5.9945248642445801</v>
      </c>
      <c r="AE397" s="12">
        <v>1998.3239171374771</v>
      </c>
      <c r="AF397" s="10">
        <v>1924.5659735617621</v>
      </c>
      <c r="AG397" s="10">
        <v>1346.7553640209567</v>
      </c>
      <c r="AH397" s="10">
        <v>0</v>
      </c>
      <c r="AI397" s="10">
        <v>3.0500122023210876</v>
      </c>
      <c r="AJ397" s="10"/>
      <c r="AK397" s="10"/>
      <c r="AL397" s="10"/>
      <c r="AM397" s="10"/>
      <c r="AN397" s="10">
        <v>9.9916195856873848</v>
      </c>
      <c r="AO397" s="10">
        <v>5.9080621022287145</v>
      </c>
      <c r="AP397" s="10">
        <v>10.427287548146696</v>
      </c>
      <c r="AQ397" s="10">
        <v>114.66</v>
      </c>
      <c r="AR397" s="10"/>
      <c r="AS397" s="10"/>
      <c r="AT397" s="10">
        <v>3.4602010206484364</v>
      </c>
      <c r="AU397" s="10">
        <v>1</v>
      </c>
      <c r="AV397" s="16"/>
      <c r="AW397" s="21">
        <v>288.68489603426428</v>
      </c>
      <c r="AX397" s="1" t="s">
        <v>120</v>
      </c>
      <c r="AY397" s="25">
        <v>62.192125984252002</v>
      </c>
      <c r="AZ397" s="19">
        <v>0</v>
      </c>
      <c r="BA397" s="19">
        <v>100</v>
      </c>
      <c r="BB397" s="19">
        <v>0</v>
      </c>
      <c r="BC397" s="19">
        <v>100</v>
      </c>
      <c r="BD397" s="19">
        <v>0</v>
      </c>
      <c r="BE397" s="19">
        <v>0</v>
      </c>
      <c r="BF397" s="26">
        <v>42.640934192344943</v>
      </c>
      <c r="BG397" s="26">
        <v>51.364540943410475</v>
      </c>
      <c r="BH397" s="26">
        <v>5.9945248642445801</v>
      </c>
      <c r="BI397" s="23"/>
      <c r="BJ397" s="27">
        <f t="shared" ca="1" si="37"/>
        <v>1</v>
      </c>
      <c r="BK397" s="26">
        <f t="shared" ca="1" si="38"/>
        <v>13.163689575217631</v>
      </c>
      <c r="BL397" s="25">
        <f t="shared" si="39"/>
        <v>3.906845856957903</v>
      </c>
      <c r="BM397" s="25">
        <f t="shared" ca="1" si="41"/>
        <v>2.9678510697967457</v>
      </c>
      <c r="BN397" s="24">
        <f t="shared" si="40"/>
        <v>2.7943558165639373</v>
      </c>
      <c r="BO397" s="23"/>
      <c r="BP397" s="2"/>
    </row>
    <row r="398" spans="1:68" x14ac:dyDescent="0.2">
      <c r="A398">
        <v>19.25</v>
      </c>
      <c r="B398">
        <v>2.1</v>
      </c>
      <c r="C398">
        <v>1.32118</v>
      </c>
      <c r="D398">
        <v>-0.18898999999999999</v>
      </c>
      <c r="E398">
        <v>7.3139999999999997E-2</v>
      </c>
      <c r="F398">
        <v>1.60348</v>
      </c>
      <c r="G398">
        <v>1.59758</v>
      </c>
      <c r="I398" s="17">
        <f t="shared" si="42"/>
        <v>63.156167979002625</v>
      </c>
      <c r="J398" s="16">
        <f t="shared" si="43"/>
        <v>-62.356167979002628</v>
      </c>
      <c r="K398" s="10">
        <v>122</v>
      </c>
      <c r="L398" s="16">
        <v>6516.2401574803371</v>
      </c>
      <c r="M398" s="16">
        <v>2585.5314960629953</v>
      </c>
      <c r="N398" s="16">
        <v>27.367672790901135</v>
      </c>
      <c r="O398" s="16">
        <v>20.360075329566843</v>
      </c>
      <c r="P398" s="16">
        <v>20.57997888904686</v>
      </c>
      <c r="Q398" s="16">
        <v>0.6464855976956313</v>
      </c>
      <c r="R398" s="16">
        <v>3.1413326572443951</v>
      </c>
      <c r="S398" s="16">
        <v>15.271080519445634</v>
      </c>
      <c r="T398" s="22" t="s">
        <v>122</v>
      </c>
      <c r="U398" s="10">
        <v>5</v>
      </c>
      <c r="V398" s="22" t="s">
        <v>143</v>
      </c>
      <c r="W398" s="10">
        <v>4</v>
      </c>
      <c r="X398" s="22" t="s">
        <v>143</v>
      </c>
      <c r="Y398" s="10">
        <v>4</v>
      </c>
      <c r="Z398" s="22" t="s">
        <v>33</v>
      </c>
      <c r="AA398" s="15">
        <v>3</v>
      </c>
      <c r="AB398" s="11">
        <v>38.922464966045368</v>
      </c>
      <c r="AC398" s="10">
        <v>54.023334379882428</v>
      </c>
      <c r="AD398" s="21">
        <v>7.054200654072206</v>
      </c>
      <c r="AE398" s="12">
        <v>2036.0075329566844</v>
      </c>
      <c r="AF398" s="10">
        <v>1967.9356049797293</v>
      </c>
      <c r="AG398" s="10">
        <v>1371.9985926031241</v>
      </c>
      <c r="AH398" s="10">
        <v>0</v>
      </c>
      <c r="AI398" s="10">
        <v>3.1833623150157195</v>
      </c>
      <c r="AJ398" s="10"/>
      <c r="AK398" s="10"/>
      <c r="AL398" s="10"/>
      <c r="AM398" s="10"/>
      <c r="AN398" s="10">
        <v>10.180037664783422</v>
      </c>
      <c r="AO398" s="10">
        <v>5.9626212197812842</v>
      </c>
      <c r="AP398" s="10">
        <v>10.603990148221868</v>
      </c>
      <c r="AQ398" s="10">
        <v>114.66</v>
      </c>
      <c r="AR398" s="10"/>
      <c r="AS398" s="10"/>
      <c r="AT398" s="10">
        <v>3.5280019536659282</v>
      </c>
      <c r="AU398" s="10">
        <v>1</v>
      </c>
      <c r="AV398" s="16"/>
      <c r="AW398" s="21">
        <v>295.19034074695941</v>
      </c>
      <c r="AX398" s="1" t="s">
        <v>120</v>
      </c>
      <c r="AY398" s="25">
        <v>62.356167979002599</v>
      </c>
      <c r="AZ398" s="19">
        <v>0</v>
      </c>
      <c r="BA398" s="19">
        <v>100</v>
      </c>
      <c r="BB398" s="19">
        <v>0</v>
      </c>
      <c r="BC398" s="19">
        <v>100</v>
      </c>
      <c r="BD398" s="19">
        <v>0</v>
      </c>
      <c r="BE398" s="19">
        <v>0</v>
      </c>
      <c r="BF398" s="26">
        <v>38.922464966045368</v>
      </c>
      <c r="BG398" s="26">
        <v>54.023334379882428</v>
      </c>
      <c r="BH398" s="26">
        <v>7.054200654072206</v>
      </c>
      <c r="BI398" s="23"/>
      <c r="BJ398" s="27">
        <f t="shared" ref="BJ398:BJ420" ca="1" si="44">IF((0.381*BM398)+(0.05*(M398/2116.217)-0.15)&lt;1,(0.381*BM398)+(0.05*(M398/2116.217)-0.15),1)</f>
        <v>1</v>
      </c>
      <c r="BK398" s="26">
        <f t="shared" ref="BK398:BK420" ca="1" si="45">((P398-(L398/2000))/1.06)*(1.06/(M398/2000))^BJ398</f>
        <v>13.39907004550731</v>
      </c>
      <c r="BL398" s="25">
        <f t="shared" ref="BL398:BL420" si="46">(Q398/(P398-(L398/2000)))*100</f>
        <v>3.7321952844400599</v>
      </c>
      <c r="BM398" s="25">
        <f t="shared" ca="1" si="41"/>
        <v>2.94965005171218</v>
      </c>
      <c r="BN398" s="24">
        <f t="shared" ref="BN398:BN420" si="47">SQRT(((3.47-LOG(P398/1.06))^2)+((LOG(R398)+1.22)^2))</f>
        <v>2.776508132349973</v>
      </c>
      <c r="BO398" s="23"/>
      <c r="BP398" s="2"/>
    </row>
    <row r="399" spans="1:68" x14ac:dyDescent="0.2">
      <c r="A399">
        <v>19.3</v>
      </c>
      <c r="B399">
        <v>2.1</v>
      </c>
      <c r="C399">
        <v>1.32155</v>
      </c>
      <c r="D399">
        <v>-0.18723000000000001</v>
      </c>
      <c r="E399">
        <v>7.3150000000000007E-2</v>
      </c>
      <c r="F399">
        <v>1.5996999999999999</v>
      </c>
      <c r="G399">
        <v>1.59798</v>
      </c>
      <c r="I399" s="17">
        <f t="shared" si="42"/>
        <v>63.320209973753279</v>
      </c>
      <c r="J399" s="16">
        <f t="shared" si="43"/>
        <v>-62.520209973753282</v>
      </c>
      <c r="K399" s="10">
        <v>122</v>
      </c>
      <c r="L399" s="16">
        <v>6536.2532808399174</v>
      </c>
      <c r="M399" s="16">
        <v>2595.3083989501342</v>
      </c>
      <c r="N399" s="16">
        <v>27.438757655293088</v>
      </c>
      <c r="O399" s="16">
        <v>20.461111111111094</v>
      </c>
      <c r="P399" s="16">
        <v>20.68105887231161</v>
      </c>
      <c r="Q399" s="16">
        <v>0.65751200192030712</v>
      </c>
      <c r="R399" s="16">
        <v>3.1792956346186072</v>
      </c>
      <c r="S399" s="16">
        <v>15.274150083369147</v>
      </c>
      <c r="T399" s="22" t="s">
        <v>122</v>
      </c>
      <c r="U399" s="10">
        <v>5</v>
      </c>
      <c r="V399" s="22" t="s">
        <v>143</v>
      </c>
      <c r="W399" s="10">
        <v>4</v>
      </c>
      <c r="X399" s="22" t="s">
        <v>33</v>
      </c>
      <c r="Y399" s="10">
        <v>3</v>
      </c>
      <c r="Z399" s="22" t="s">
        <v>33</v>
      </c>
      <c r="AA399" s="15">
        <v>3</v>
      </c>
      <c r="AB399" s="11">
        <v>39.652462918575559</v>
      </c>
      <c r="AC399" s="10">
        <v>53.518901315628135</v>
      </c>
      <c r="AD399" s="21">
        <v>6.8286357657963048</v>
      </c>
      <c r="AE399" s="12">
        <v>2046.1111111111095</v>
      </c>
      <c r="AF399" s="10">
        <v>1978.650125166195</v>
      </c>
      <c r="AG399" s="10">
        <v>1378.7372581541074</v>
      </c>
      <c r="AH399" s="10">
        <v>0</v>
      </c>
      <c r="AI399" s="10">
        <v>3.145350778679509</v>
      </c>
      <c r="AJ399" s="10"/>
      <c r="AK399" s="10"/>
      <c r="AL399" s="10"/>
      <c r="AM399" s="10"/>
      <c r="AN399" s="10">
        <v>10.230555555555547</v>
      </c>
      <c r="AO399" s="10">
        <v>6.0002856415398345</v>
      </c>
      <c r="AP399" s="10">
        <v>10.651160807078751</v>
      </c>
      <c r="AQ399" s="10">
        <v>114.66</v>
      </c>
      <c r="AR399" s="10"/>
      <c r="AS399" s="10"/>
      <c r="AT399" s="10">
        <v>3.5340844412483645</v>
      </c>
      <c r="AU399" s="10">
        <v>1</v>
      </c>
      <c r="AV399" s="16"/>
      <c r="AW399" s="21">
        <v>296.7975187749293</v>
      </c>
      <c r="AX399" s="1" t="s">
        <v>120</v>
      </c>
      <c r="AY399" s="25">
        <v>62.520209973753303</v>
      </c>
      <c r="AZ399" s="19">
        <v>0</v>
      </c>
      <c r="BA399" s="19">
        <v>100</v>
      </c>
      <c r="BB399" s="19">
        <v>0</v>
      </c>
      <c r="BC399" s="19">
        <v>100</v>
      </c>
      <c r="BD399" s="19">
        <v>0</v>
      </c>
      <c r="BE399" s="19">
        <v>0</v>
      </c>
      <c r="BF399" s="26">
        <v>39.652462918575559</v>
      </c>
      <c r="BG399" s="26">
        <v>53.518901315628135</v>
      </c>
      <c r="BH399" s="26">
        <v>6.8286357657963048</v>
      </c>
      <c r="BI399" s="23"/>
      <c r="BJ399" s="27">
        <f t="shared" ca="1" si="44"/>
        <v>1</v>
      </c>
      <c r="BK399" s="26">
        <f t="shared" ca="1" si="45"/>
        <v>13.41877692757871</v>
      </c>
      <c r="BL399" s="25">
        <f t="shared" si="46"/>
        <v>3.7759981671328102</v>
      </c>
      <c r="BM399" s="25">
        <f t="shared" ref="BM399:BM420" ca="1" si="48">SQRT(((3.47-LOG(BK399))^2)+((LOG(BL399)+1.22)^2))</f>
        <v>2.9522249071874698</v>
      </c>
      <c r="BN399" s="24">
        <f t="shared" si="47"/>
        <v>2.7780676987812303</v>
      </c>
      <c r="BO399" s="23"/>
      <c r="BP399" s="2"/>
    </row>
    <row r="400" spans="1:68" x14ac:dyDescent="0.2">
      <c r="A400">
        <v>19.350000000000001</v>
      </c>
      <c r="B400">
        <v>2.1</v>
      </c>
      <c r="C400">
        <v>1.3208200000000001</v>
      </c>
      <c r="D400">
        <v>-0.19222</v>
      </c>
      <c r="E400">
        <v>7.3539999999999994E-2</v>
      </c>
      <c r="F400">
        <v>1.5993999999999999</v>
      </c>
      <c r="G400">
        <v>1.59518</v>
      </c>
      <c r="I400" s="17">
        <f t="shared" si="42"/>
        <v>63.484251968503941</v>
      </c>
      <c r="J400" s="16">
        <f t="shared" si="43"/>
        <v>-62.684251968503943</v>
      </c>
      <c r="K400" s="10">
        <v>122</v>
      </c>
      <c r="L400" s="16">
        <v>6556.2664041994976</v>
      </c>
      <c r="M400" s="16">
        <v>2605.0853018372736</v>
      </c>
      <c r="N400" s="16">
        <v>27.509842519685041</v>
      </c>
      <c r="O400" s="16">
        <v>20.261770244821101</v>
      </c>
      <c r="P400" s="16">
        <v>20.483441873121059</v>
      </c>
      <c r="Q400" s="16">
        <v>0.62624963994239069</v>
      </c>
      <c r="R400" s="16">
        <v>3.0573457518590801</v>
      </c>
      <c r="S400" s="16">
        <v>15.393863076385902</v>
      </c>
      <c r="T400" s="22" t="s">
        <v>122</v>
      </c>
      <c r="U400" s="10">
        <v>5</v>
      </c>
      <c r="V400" s="22" t="s">
        <v>143</v>
      </c>
      <c r="W400" s="10">
        <v>4</v>
      </c>
      <c r="X400" s="22" t="s">
        <v>143</v>
      </c>
      <c r="Y400" s="10">
        <v>4</v>
      </c>
      <c r="Z400" s="22" t="s">
        <v>33</v>
      </c>
      <c r="AA400" s="15">
        <v>3</v>
      </c>
      <c r="AB400" s="11">
        <v>37.166999117586954</v>
      </c>
      <c r="AC400" s="10">
        <v>55.198089114395785</v>
      </c>
      <c r="AD400" s="21">
        <v>7.6349117680172611</v>
      </c>
      <c r="AE400" s="12">
        <v>2026.1770244821103</v>
      </c>
      <c r="AF400" s="10">
        <v>1954.2238238873319</v>
      </c>
      <c r="AG400" s="10">
        <v>1365.5627915414038</v>
      </c>
      <c r="AH400" s="10">
        <v>0</v>
      </c>
      <c r="AI400" s="10">
        <v>3.2708109620638428</v>
      </c>
      <c r="AJ400" s="10"/>
      <c r="AK400" s="10"/>
      <c r="AL400" s="10"/>
      <c r="AM400" s="10"/>
      <c r="AN400" s="10">
        <v>10.13088512241055</v>
      </c>
      <c r="AO400" s="10">
        <v>5.928489456636278</v>
      </c>
      <c r="AP400" s="10">
        <v>10.558939540789828</v>
      </c>
      <c r="AQ400" s="10">
        <v>114.66</v>
      </c>
      <c r="AR400" s="10"/>
      <c r="AS400" s="10"/>
      <c r="AT400" s="10">
        <v>3.4744901244885287</v>
      </c>
      <c r="AU400" s="10">
        <v>1</v>
      </c>
      <c r="AV400" s="16"/>
      <c r="AW400" s="21">
        <v>293.1335735830998</v>
      </c>
      <c r="AX400" s="1" t="s">
        <v>120</v>
      </c>
      <c r="AY400" s="25">
        <v>62.684251968503901</v>
      </c>
      <c r="AZ400" s="19">
        <v>0</v>
      </c>
      <c r="BA400" s="19">
        <v>100</v>
      </c>
      <c r="BB400" s="19">
        <v>0</v>
      </c>
      <c r="BC400" s="19">
        <v>100</v>
      </c>
      <c r="BD400" s="19">
        <v>0</v>
      </c>
      <c r="BE400" s="19">
        <v>0</v>
      </c>
      <c r="BF400" s="26">
        <v>37.166999117586954</v>
      </c>
      <c r="BG400" s="26">
        <v>55.198089114395785</v>
      </c>
      <c r="BH400" s="26">
        <v>7.6349117680172611</v>
      </c>
      <c r="BI400" s="23"/>
      <c r="BJ400" s="27">
        <f t="shared" ca="1" si="44"/>
        <v>1</v>
      </c>
      <c r="BK400" s="26">
        <f t="shared" ca="1" si="45"/>
        <v>13.209017500415069</v>
      </c>
      <c r="BL400" s="25">
        <f t="shared" si="46"/>
        <v>3.6398628581257322</v>
      </c>
      <c r="BM400" s="25">
        <f t="shared" ca="1" si="48"/>
        <v>2.9479947736784555</v>
      </c>
      <c r="BN400" s="24">
        <f t="shared" si="47"/>
        <v>2.7708540320049053</v>
      </c>
      <c r="BO400" s="23"/>
      <c r="BP400" s="2"/>
    </row>
    <row r="401" spans="1:68" x14ac:dyDescent="0.2">
      <c r="A401">
        <v>19.399999999999999</v>
      </c>
      <c r="B401">
        <v>2.2000000000000002</v>
      </c>
      <c r="C401">
        <v>1.32189</v>
      </c>
      <c r="D401">
        <v>-0.19197</v>
      </c>
      <c r="E401">
        <v>7.3760000000000006E-2</v>
      </c>
      <c r="F401">
        <v>1.59815</v>
      </c>
      <c r="G401">
        <v>1.5887500000000001</v>
      </c>
      <c r="I401" s="17">
        <f t="shared" si="42"/>
        <v>63.648293963254588</v>
      </c>
      <c r="J401" s="16">
        <f t="shared" si="43"/>
        <v>-62.848293963254591</v>
      </c>
      <c r="K401" s="10">
        <v>122</v>
      </c>
      <c r="L401" s="16">
        <v>6576.279527559077</v>
      </c>
      <c r="M401" s="16">
        <v>2614.8622047244121</v>
      </c>
      <c r="N401" s="16">
        <v>27.580927384076986</v>
      </c>
      <c r="O401" s="16">
        <v>20.55395480225987</v>
      </c>
      <c r="P401" s="16">
        <v>20.776598868410794</v>
      </c>
      <c r="Q401" s="16">
        <v>0.62781589054248677</v>
      </c>
      <c r="R401" s="16">
        <v>3.0217452554134456</v>
      </c>
      <c r="S401" s="16">
        <v>15.461393482703054</v>
      </c>
      <c r="T401" s="22" t="s">
        <v>122</v>
      </c>
      <c r="U401" s="10">
        <v>5</v>
      </c>
      <c r="V401" s="22" t="s">
        <v>143</v>
      </c>
      <c r="W401" s="10">
        <v>4</v>
      </c>
      <c r="X401" s="22" t="s">
        <v>143</v>
      </c>
      <c r="Y401" s="10">
        <v>4</v>
      </c>
      <c r="Z401" s="22" t="s">
        <v>123</v>
      </c>
      <c r="AA401" s="15">
        <v>4</v>
      </c>
      <c r="AB401" s="11">
        <v>35.982618820490671</v>
      </c>
      <c r="AC401" s="10">
        <v>55.958232006421071</v>
      </c>
      <c r="AD401" s="21">
        <v>8.0591491730882616</v>
      </c>
      <c r="AE401" s="12">
        <v>2055.3954802259873</v>
      </c>
      <c r="AF401" s="10">
        <v>1987.5356396061488</v>
      </c>
      <c r="AG401" s="10">
        <v>1385.1065912273862</v>
      </c>
      <c r="AH401" s="10">
        <v>0</v>
      </c>
      <c r="AI401" s="10">
        <v>3.3093458100364472</v>
      </c>
      <c r="AJ401" s="10"/>
      <c r="AK401" s="10"/>
      <c r="AL401" s="10"/>
      <c r="AM401" s="10"/>
      <c r="AN401" s="10">
        <v>10.276977401129935</v>
      </c>
      <c r="AO401" s="10">
        <v>5.9893036945298714</v>
      </c>
      <c r="AP401" s="10">
        <v>10.695746138591703</v>
      </c>
      <c r="AQ401" s="10">
        <v>114.66</v>
      </c>
      <c r="AR401" s="10"/>
      <c r="AS401" s="10"/>
      <c r="AT401" s="10">
        <v>3.5227660812520321</v>
      </c>
      <c r="AU401" s="10">
        <v>1</v>
      </c>
      <c r="AV401" s="16"/>
      <c r="AW401" s="21">
        <v>298.13034594092233</v>
      </c>
      <c r="AX401" s="1" t="s">
        <v>120</v>
      </c>
      <c r="AY401" s="25">
        <v>62.848293963254598</v>
      </c>
      <c r="AZ401" s="19">
        <v>0</v>
      </c>
      <c r="BA401" s="19">
        <v>100</v>
      </c>
      <c r="BB401" s="19">
        <v>0</v>
      </c>
      <c r="BC401" s="19">
        <v>0</v>
      </c>
      <c r="BD401" s="19">
        <v>100</v>
      </c>
      <c r="BE401" s="19">
        <v>0</v>
      </c>
      <c r="BF401" s="26">
        <v>35.982618820490671</v>
      </c>
      <c r="BG401" s="26">
        <v>55.958232006421071</v>
      </c>
      <c r="BH401" s="26">
        <v>8.0591491730882616</v>
      </c>
      <c r="BI401" s="23"/>
      <c r="BJ401" s="27">
        <f t="shared" ca="1" si="44"/>
        <v>1</v>
      </c>
      <c r="BK401" s="26">
        <f t="shared" ca="1" si="45"/>
        <v>13.376199382922675</v>
      </c>
      <c r="BL401" s="25">
        <f t="shared" si="46"/>
        <v>3.5898868321465209</v>
      </c>
      <c r="BM401" s="25">
        <f t="shared" ca="1" si="48"/>
        <v>2.9400149579572172</v>
      </c>
      <c r="BN401" s="24">
        <f t="shared" si="47"/>
        <v>2.7628591799045585</v>
      </c>
      <c r="BO401" s="23"/>
      <c r="BP401" s="2"/>
    </row>
    <row r="402" spans="1:68" x14ac:dyDescent="0.2">
      <c r="A402">
        <v>19.45</v>
      </c>
      <c r="B402">
        <v>2.1</v>
      </c>
      <c r="C402">
        <v>1.32212</v>
      </c>
      <c r="D402">
        <v>-0.19026000000000001</v>
      </c>
      <c r="E402">
        <v>7.3959999999999998E-2</v>
      </c>
      <c r="F402">
        <v>1.60215</v>
      </c>
      <c r="G402">
        <v>1.5961799999999999</v>
      </c>
      <c r="I402" s="17">
        <f t="shared" si="42"/>
        <v>63.812335958005242</v>
      </c>
      <c r="J402" s="16">
        <f t="shared" si="43"/>
        <v>-63.012335958005245</v>
      </c>
      <c r="K402" s="10">
        <v>122</v>
      </c>
      <c r="L402" s="16">
        <v>6596.2926509186573</v>
      </c>
      <c r="M402" s="16">
        <v>2624.639107611551</v>
      </c>
      <c r="N402" s="16">
        <v>27.652012248468939</v>
      </c>
      <c r="O402" s="16">
        <v>20.61676082862521</v>
      </c>
      <c r="P402" s="16">
        <v>20.840288929186105</v>
      </c>
      <c r="Q402" s="16">
        <v>0.63852904464714344</v>
      </c>
      <c r="R402" s="16">
        <v>3.0639164688014739</v>
      </c>
      <c r="S402" s="16">
        <v>15.522784761173183</v>
      </c>
      <c r="T402" s="22" t="s">
        <v>122</v>
      </c>
      <c r="U402" s="10">
        <v>5</v>
      </c>
      <c r="V402" s="22" t="s">
        <v>143</v>
      </c>
      <c r="W402" s="10">
        <v>4</v>
      </c>
      <c r="X402" s="22" t="s">
        <v>143</v>
      </c>
      <c r="Y402" s="10">
        <v>4</v>
      </c>
      <c r="Z402" s="22" t="s">
        <v>33</v>
      </c>
      <c r="AA402" s="15">
        <v>3</v>
      </c>
      <c r="AB402" s="11">
        <v>36.83654420489308</v>
      </c>
      <c r="AC402" s="10">
        <v>55.412897304237269</v>
      </c>
      <c r="AD402" s="21">
        <v>7.7505584908696505</v>
      </c>
      <c r="AE402" s="12">
        <v>2061.6760828625211</v>
      </c>
      <c r="AF402" s="10">
        <v>1993.8513453820924</v>
      </c>
      <c r="AG402" s="10">
        <v>1389.3525952790737</v>
      </c>
      <c r="AH402" s="10">
        <v>0</v>
      </c>
      <c r="AI402" s="10">
        <v>3.2637965498817092</v>
      </c>
      <c r="AJ402" s="10"/>
      <c r="AK402" s="10"/>
      <c r="AL402" s="10"/>
      <c r="AM402" s="10"/>
      <c r="AN402" s="10">
        <v>10.308380414312605</v>
      </c>
      <c r="AO402" s="10">
        <v>6.0199261369657879</v>
      </c>
      <c r="AP402" s="10">
        <v>10.725468166953515</v>
      </c>
      <c r="AQ402" s="10">
        <v>114.66</v>
      </c>
      <c r="AR402" s="10"/>
      <c r="AS402" s="10"/>
      <c r="AT402" s="10">
        <v>3.5206434660035217</v>
      </c>
      <c r="AU402" s="10">
        <v>1</v>
      </c>
      <c r="AV402" s="16"/>
      <c r="AW402" s="21">
        <v>299.07770180731382</v>
      </c>
      <c r="AX402" s="1" t="s">
        <v>120</v>
      </c>
      <c r="AY402" s="25">
        <v>63.012335958005202</v>
      </c>
      <c r="AZ402" s="19">
        <v>0</v>
      </c>
      <c r="BA402" s="19">
        <v>100</v>
      </c>
      <c r="BB402" s="19">
        <v>0</v>
      </c>
      <c r="BC402" s="19">
        <v>100</v>
      </c>
      <c r="BD402" s="19">
        <v>0</v>
      </c>
      <c r="BE402" s="19">
        <v>0</v>
      </c>
      <c r="BF402" s="26">
        <v>36.83654420489308</v>
      </c>
      <c r="BG402" s="26">
        <v>55.412897304237269</v>
      </c>
      <c r="BH402" s="26">
        <v>7.7505584908696505</v>
      </c>
      <c r="BI402" s="23"/>
      <c r="BJ402" s="27">
        <f t="shared" ca="1" si="44"/>
        <v>1</v>
      </c>
      <c r="BK402" s="26">
        <f t="shared" ca="1" si="45"/>
        <v>13.367279755036728</v>
      </c>
      <c r="BL402" s="25">
        <f t="shared" si="46"/>
        <v>3.6399718043079288</v>
      </c>
      <c r="BM402" s="25">
        <f t="shared" ca="1" si="48"/>
        <v>2.9438825381948392</v>
      </c>
      <c r="BN402" s="24">
        <f t="shared" si="47"/>
        <v>2.7655211372631232</v>
      </c>
      <c r="BO402" s="23"/>
      <c r="BP402" s="2"/>
    </row>
    <row r="403" spans="1:68" x14ac:dyDescent="0.2">
      <c r="A403">
        <v>19.5</v>
      </c>
      <c r="B403">
        <v>2.1</v>
      </c>
      <c r="C403">
        <v>1.32345</v>
      </c>
      <c r="D403">
        <v>-0.19045999999999999</v>
      </c>
      <c r="E403">
        <v>7.4429999999999996E-2</v>
      </c>
      <c r="F403">
        <v>1.5992500000000001</v>
      </c>
      <c r="G403">
        <v>1.5924799999999999</v>
      </c>
      <c r="I403" s="17">
        <f t="shared" si="42"/>
        <v>63.976377952755904</v>
      </c>
      <c r="J403" s="16">
        <f t="shared" si="43"/>
        <v>-63.176377952755907</v>
      </c>
      <c r="K403" s="10">
        <v>122</v>
      </c>
      <c r="L403" s="16">
        <v>6616.3057742782375</v>
      </c>
      <c r="M403" s="16">
        <v>2634.4160104986904</v>
      </c>
      <c r="N403" s="16">
        <v>27.723097112860891</v>
      </c>
      <c r="O403" s="16">
        <v>20.979943502824845</v>
      </c>
      <c r="P403" s="16">
        <v>21.205549084249167</v>
      </c>
      <c r="Q403" s="16">
        <v>0.63727604416706674</v>
      </c>
      <c r="R403" s="16">
        <v>3.0052324588964114</v>
      </c>
      <c r="S403" s="16">
        <v>15.667054265577995</v>
      </c>
      <c r="T403" s="22" t="s">
        <v>122</v>
      </c>
      <c r="U403" s="10">
        <v>5</v>
      </c>
      <c r="V403" s="22" t="s">
        <v>143</v>
      </c>
      <c r="W403" s="10">
        <v>4</v>
      </c>
      <c r="X403" s="22" t="s">
        <v>143</v>
      </c>
      <c r="Y403" s="10">
        <v>4</v>
      </c>
      <c r="Z403" s="22" t="s">
        <v>123</v>
      </c>
      <c r="AA403" s="15">
        <v>4</v>
      </c>
      <c r="AB403" s="11">
        <v>35.06581250661025</v>
      </c>
      <c r="AC403" s="10">
        <v>56.527515688529803</v>
      </c>
      <c r="AD403" s="21">
        <v>8.4066718048599505</v>
      </c>
      <c r="AE403" s="12">
        <v>2097.9943502824844</v>
      </c>
      <c r="AF403" s="10">
        <v>2035.6458857801242</v>
      </c>
      <c r="AG403" s="10">
        <v>1413.7032722832778</v>
      </c>
      <c r="AH403" s="10">
        <v>0</v>
      </c>
      <c r="AI403" s="10">
        <v>3.3275296126916665</v>
      </c>
      <c r="AJ403" s="10"/>
      <c r="AK403" s="10"/>
      <c r="AL403" s="10"/>
      <c r="AM403" s="10"/>
      <c r="AN403" s="10">
        <v>10.489971751412423</v>
      </c>
      <c r="AO403" s="10">
        <v>6.0902845144645603</v>
      </c>
      <c r="AP403" s="10">
        <v>10.895922905982944</v>
      </c>
      <c r="AQ403" s="10">
        <v>114.66</v>
      </c>
      <c r="AR403" s="10"/>
      <c r="AS403" s="10"/>
      <c r="AT403" s="10">
        <v>3.5840977830463698</v>
      </c>
      <c r="AU403" s="10">
        <v>1</v>
      </c>
      <c r="AV403" s="16"/>
      <c r="AW403" s="21">
        <v>305.34688286701862</v>
      </c>
      <c r="AX403" s="1" t="s">
        <v>120</v>
      </c>
      <c r="AY403" s="25">
        <v>63.1763779527559</v>
      </c>
      <c r="AZ403" s="19">
        <v>0</v>
      </c>
      <c r="BA403" s="19">
        <v>100</v>
      </c>
      <c r="BB403" s="19">
        <v>0</v>
      </c>
      <c r="BC403" s="19">
        <v>0</v>
      </c>
      <c r="BD403" s="19">
        <v>100</v>
      </c>
      <c r="BE403" s="19">
        <v>0</v>
      </c>
      <c r="BF403" s="26">
        <v>35.06581250661025</v>
      </c>
      <c r="BG403" s="26">
        <v>56.527515688529803</v>
      </c>
      <c r="BH403" s="26">
        <v>8.4066718048599505</v>
      </c>
      <c r="BI403" s="23"/>
      <c r="BJ403" s="27">
        <f t="shared" ca="1" si="44"/>
        <v>1</v>
      </c>
      <c r="BK403" s="26">
        <f t="shared" ca="1" si="45"/>
        <v>13.587372780749311</v>
      </c>
      <c r="BL403" s="25">
        <f t="shared" si="46"/>
        <v>3.5607193199978986</v>
      </c>
      <c r="BM403" s="25">
        <f t="shared" ca="1" si="48"/>
        <v>2.9324531883994434</v>
      </c>
      <c r="BN403" s="24">
        <f t="shared" si="47"/>
        <v>2.7544015284761221</v>
      </c>
      <c r="BO403" s="23"/>
      <c r="BP403" s="2"/>
    </row>
    <row r="404" spans="1:68" x14ac:dyDescent="0.2">
      <c r="A404">
        <v>19.55</v>
      </c>
      <c r="B404">
        <v>0.2</v>
      </c>
      <c r="C404">
        <v>1.32264</v>
      </c>
      <c r="D404">
        <v>-0.18562000000000001</v>
      </c>
      <c r="E404">
        <v>7.5050000000000006E-2</v>
      </c>
      <c r="F404">
        <v>1.60118</v>
      </c>
      <c r="G404">
        <v>1.5961000000000001</v>
      </c>
      <c r="I404" s="17">
        <f t="shared" si="42"/>
        <v>64.140419947506558</v>
      </c>
      <c r="J404" s="16">
        <f t="shared" si="43"/>
        <v>-63.340419947506561</v>
      </c>
      <c r="K404" s="10">
        <v>122</v>
      </c>
      <c r="L404" s="16">
        <v>6636.3188976378178</v>
      </c>
      <c r="M404" s="16">
        <v>2644.1929133858293</v>
      </c>
      <c r="N404" s="16">
        <v>27.79418197725284</v>
      </c>
      <c r="O404" s="16">
        <v>20.758757062146888</v>
      </c>
      <c r="P404" s="16">
        <v>20.987103150242117</v>
      </c>
      <c r="Q404" s="16">
        <v>0.6675986557849255</v>
      </c>
      <c r="R404" s="16">
        <v>3.1809947804884344</v>
      </c>
      <c r="S404" s="16">
        <v>15.857367228835409</v>
      </c>
      <c r="T404" s="22" t="s">
        <v>122</v>
      </c>
      <c r="U404" s="10">
        <v>5</v>
      </c>
      <c r="V404" s="22" t="s">
        <v>143</v>
      </c>
      <c r="W404" s="10">
        <v>4</v>
      </c>
      <c r="X404" s="22" t="s">
        <v>33</v>
      </c>
      <c r="Y404" s="10">
        <v>3</v>
      </c>
      <c r="Z404" s="22" t="s">
        <v>33</v>
      </c>
      <c r="AA404" s="15">
        <v>3</v>
      </c>
      <c r="AB404" s="11">
        <v>39.311201205294395</v>
      </c>
      <c r="AC404" s="10">
        <v>53.755839153447241</v>
      </c>
      <c r="AD404" s="21">
        <v>6.9329596412583676</v>
      </c>
      <c r="AE404" s="12">
        <v>2075.8757062146888</v>
      </c>
      <c r="AF404" s="10">
        <v>2008.7691215816726</v>
      </c>
      <c r="AG404" s="10">
        <v>1399.1402100161413</v>
      </c>
      <c r="AH404" s="10">
        <v>0</v>
      </c>
      <c r="AI404" s="10">
        <v>3.1436706722494283</v>
      </c>
      <c r="AJ404" s="10"/>
      <c r="AK404" s="10"/>
      <c r="AL404" s="10"/>
      <c r="AM404" s="10"/>
      <c r="AN404" s="10">
        <v>10.379378531073444</v>
      </c>
      <c r="AO404" s="10">
        <v>6.0942830814357629</v>
      </c>
      <c r="AP404" s="10">
        <v>10.793981470112987</v>
      </c>
      <c r="AQ404" s="10">
        <v>114.66</v>
      </c>
      <c r="AR404" s="10"/>
      <c r="AS404" s="10"/>
      <c r="AT404" s="10">
        <v>3.5206531060435737</v>
      </c>
      <c r="AU404" s="10">
        <v>1</v>
      </c>
      <c r="AV404" s="16"/>
      <c r="AW404" s="21">
        <v>301.31536823725088</v>
      </c>
      <c r="AX404" s="1" t="s">
        <v>120</v>
      </c>
      <c r="AY404" s="25">
        <v>63.340419947506597</v>
      </c>
      <c r="AZ404" s="19">
        <v>0</v>
      </c>
      <c r="BA404" s="19">
        <v>100</v>
      </c>
      <c r="BB404" s="19">
        <v>0</v>
      </c>
      <c r="BC404" s="19">
        <v>100</v>
      </c>
      <c r="BD404" s="19">
        <v>0</v>
      </c>
      <c r="BE404" s="19">
        <v>0</v>
      </c>
      <c r="BF404" s="26">
        <v>39.311201205294395</v>
      </c>
      <c r="BG404" s="26">
        <v>53.755839153447241</v>
      </c>
      <c r="BH404" s="26">
        <v>6.9329596412583676</v>
      </c>
      <c r="BI404" s="23"/>
      <c r="BJ404" s="27">
        <f t="shared" ca="1" si="44"/>
        <v>1</v>
      </c>
      <c r="BK404" s="26">
        <f t="shared" ca="1" si="45"/>
        <v>13.364337837815718</v>
      </c>
      <c r="BL404" s="25">
        <f t="shared" si="46"/>
        <v>3.7783733259116747</v>
      </c>
      <c r="BM404" s="25">
        <f t="shared" ca="1" si="48"/>
        <v>2.9537919969125412</v>
      </c>
      <c r="BN404" s="24">
        <f t="shared" si="47"/>
        <v>2.773208971970432</v>
      </c>
      <c r="BO404" s="23"/>
      <c r="BP404" s="2"/>
    </row>
    <row r="405" spans="1:68" x14ac:dyDescent="0.2">
      <c r="A405">
        <v>19.600000000000001</v>
      </c>
      <c r="B405">
        <v>2.1</v>
      </c>
      <c r="C405">
        <v>1.31976</v>
      </c>
      <c r="D405">
        <v>-0.18714</v>
      </c>
      <c r="E405">
        <v>7.4789999999999995E-2</v>
      </c>
      <c r="F405">
        <v>1.5986800000000001</v>
      </c>
      <c r="G405">
        <v>1.5929500000000001</v>
      </c>
      <c r="I405" s="17">
        <f t="shared" si="42"/>
        <v>64.30446194225722</v>
      </c>
      <c r="J405" s="16">
        <f t="shared" si="43"/>
        <v>-63.504461942257223</v>
      </c>
      <c r="K405" s="10">
        <v>122</v>
      </c>
      <c r="L405" s="16">
        <v>6656.3320209973981</v>
      </c>
      <c r="M405" s="16">
        <v>2653.9698162729687</v>
      </c>
      <c r="N405" s="16">
        <v>27.865266841644793</v>
      </c>
      <c r="O405" s="16">
        <v>19.972316384180786</v>
      </c>
      <c r="P405" s="16">
        <v>20.199513227543054</v>
      </c>
      <c r="Q405" s="16">
        <v>0.65807585213634168</v>
      </c>
      <c r="R405" s="16">
        <v>3.2578797554340175</v>
      </c>
      <c r="S405" s="16">
        <v>15.777558566824233</v>
      </c>
      <c r="T405" s="22" t="s">
        <v>122</v>
      </c>
      <c r="U405" s="10">
        <v>5</v>
      </c>
      <c r="V405" s="22" t="s">
        <v>143</v>
      </c>
      <c r="W405" s="10">
        <v>4</v>
      </c>
      <c r="X405" s="22" t="s">
        <v>33</v>
      </c>
      <c r="Y405" s="10">
        <v>3</v>
      </c>
      <c r="Z405" s="22" t="s">
        <v>33</v>
      </c>
      <c r="AA405" s="15">
        <v>3</v>
      </c>
      <c r="AB405" s="11">
        <v>42.200959974801243</v>
      </c>
      <c r="AC405" s="10">
        <v>51.690262834859716</v>
      </c>
      <c r="AD405" s="21">
        <v>6.1087771903390404</v>
      </c>
      <c r="AE405" s="12">
        <v>1997.2316384180788</v>
      </c>
      <c r="AF405" s="10">
        <v>1914.9342410665136</v>
      </c>
      <c r="AG405" s="10">
        <v>1346.6342151695369</v>
      </c>
      <c r="AH405" s="10">
        <v>0</v>
      </c>
      <c r="AI405" s="10">
        <v>3.0694809970565631</v>
      </c>
      <c r="AJ405" s="10"/>
      <c r="AK405" s="10"/>
      <c r="AL405" s="10"/>
      <c r="AM405" s="10"/>
      <c r="AN405" s="10">
        <v>9.986158192090393</v>
      </c>
      <c r="AO405" s="10">
        <v>5.9418293919089225</v>
      </c>
      <c r="AP405" s="10">
        <v>10.426439506186759</v>
      </c>
      <c r="AQ405" s="10">
        <v>114.66</v>
      </c>
      <c r="AR405" s="10"/>
      <c r="AS405" s="10"/>
      <c r="AT405" s="10">
        <v>3.3351759915514787</v>
      </c>
      <c r="AU405" s="10">
        <v>1</v>
      </c>
      <c r="AV405" s="16"/>
      <c r="AW405" s="21">
        <v>287.24013615997706</v>
      </c>
      <c r="AX405" s="1" t="s">
        <v>120</v>
      </c>
      <c r="AY405" s="25">
        <v>63.504461942257201</v>
      </c>
      <c r="AZ405" s="19">
        <v>0</v>
      </c>
      <c r="BA405" s="19">
        <v>100</v>
      </c>
      <c r="BB405" s="19">
        <v>0</v>
      </c>
      <c r="BC405" s="19">
        <v>100</v>
      </c>
      <c r="BD405" s="19">
        <v>0</v>
      </c>
      <c r="BE405" s="19">
        <v>0</v>
      </c>
      <c r="BF405" s="26">
        <v>42.200959974801243</v>
      </c>
      <c r="BG405" s="26">
        <v>51.690262834859716</v>
      </c>
      <c r="BH405" s="26">
        <v>6.1087771903390404</v>
      </c>
      <c r="BI405" s="23"/>
      <c r="BJ405" s="27">
        <f t="shared" ca="1" si="44"/>
        <v>1</v>
      </c>
      <c r="BK405" s="26">
        <f t="shared" ca="1" si="45"/>
        <v>12.714046040461136</v>
      </c>
      <c r="BL405" s="25">
        <f t="shared" si="46"/>
        <v>3.9005530718466721</v>
      </c>
      <c r="BM405" s="25">
        <f t="shared" ca="1" si="48"/>
        <v>2.9793944545443924</v>
      </c>
      <c r="BN405" s="24">
        <f t="shared" si="47"/>
        <v>2.7926708404495262</v>
      </c>
      <c r="BO405" s="23"/>
      <c r="BP405" s="2"/>
    </row>
    <row r="406" spans="1:68" x14ac:dyDescent="0.2">
      <c r="A406">
        <v>19.649999999999999</v>
      </c>
      <c r="B406">
        <v>2.1</v>
      </c>
      <c r="C406">
        <v>1.31908</v>
      </c>
      <c r="D406">
        <v>-0.19455</v>
      </c>
      <c r="E406">
        <v>7.5609999999999997E-2</v>
      </c>
      <c r="F406">
        <v>1.6015299999999999</v>
      </c>
      <c r="G406">
        <v>1.5940799999999999</v>
      </c>
      <c r="I406" s="17">
        <f t="shared" si="42"/>
        <v>64.468503937007867</v>
      </c>
      <c r="J406" s="16">
        <f t="shared" si="43"/>
        <v>-63.66850393700787</v>
      </c>
      <c r="K406" s="10">
        <v>122</v>
      </c>
      <c r="L406" s="16">
        <v>6676.3451443569775</v>
      </c>
      <c r="M406" s="16">
        <v>2663.7467191601072</v>
      </c>
      <c r="N406" s="16">
        <v>27.936351706036742</v>
      </c>
      <c r="O406" s="16">
        <v>19.786629001883231</v>
      </c>
      <c r="P406" s="16">
        <v>20.017450386326377</v>
      </c>
      <c r="Q406" s="16">
        <v>0.61165218434949586</v>
      </c>
      <c r="R406" s="16">
        <v>3.0555948562125894</v>
      </c>
      <c r="S406" s="16">
        <v>16.029262808551781</v>
      </c>
      <c r="T406" s="22" t="s">
        <v>122</v>
      </c>
      <c r="U406" s="10">
        <v>5</v>
      </c>
      <c r="V406" s="22" t="s">
        <v>143</v>
      </c>
      <c r="W406" s="10">
        <v>4</v>
      </c>
      <c r="X406" s="22" t="s">
        <v>33</v>
      </c>
      <c r="Y406" s="10">
        <v>3</v>
      </c>
      <c r="Z406" s="22" t="s">
        <v>33</v>
      </c>
      <c r="AA406" s="15">
        <v>3</v>
      </c>
      <c r="AB406" s="11">
        <v>37.821724173037836</v>
      </c>
      <c r="AC406" s="10">
        <v>54.766461586586345</v>
      </c>
      <c r="AD406" s="21">
        <v>7.411814240375822</v>
      </c>
      <c r="AE406" s="12">
        <v>1978.662900188323</v>
      </c>
      <c r="AF406" s="10">
        <v>1892.3378407257528</v>
      </c>
      <c r="AG406" s="10">
        <v>1334.4966924217586</v>
      </c>
      <c r="AH406" s="10">
        <v>0</v>
      </c>
      <c r="AI406" s="10">
        <v>3.2726851793418068</v>
      </c>
      <c r="AJ406" s="10"/>
      <c r="AK406" s="10"/>
      <c r="AL406" s="10"/>
      <c r="AM406" s="10"/>
      <c r="AN406" s="10">
        <v>9.8933145009416155</v>
      </c>
      <c r="AO406" s="10">
        <v>5.8527363684951732</v>
      </c>
      <c r="AP406" s="10">
        <v>10.341476846952309</v>
      </c>
      <c r="AQ406" s="10">
        <v>114.66</v>
      </c>
      <c r="AR406" s="10"/>
      <c r="AS406" s="10"/>
      <c r="AT406" s="10">
        <v>3.2811231352328858</v>
      </c>
      <c r="AU406" s="10">
        <v>1</v>
      </c>
      <c r="AV406" s="16"/>
      <c r="AW406" s="21">
        <v>283.8506761088629</v>
      </c>
      <c r="AX406" s="1" t="s">
        <v>120</v>
      </c>
      <c r="AY406" s="25">
        <v>63.668503937007898</v>
      </c>
      <c r="AZ406" s="19">
        <v>0</v>
      </c>
      <c r="BA406" s="19">
        <v>100</v>
      </c>
      <c r="BB406" s="19">
        <v>0</v>
      </c>
      <c r="BC406" s="19">
        <v>100</v>
      </c>
      <c r="BD406" s="19">
        <v>0</v>
      </c>
      <c r="BE406" s="19">
        <v>0</v>
      </c>
      <c r="BF406" s="26">
        <v>37.821724173037836</v>
      </c>
      <c r="BG406" s="26">
        <v>54.766461586586345</v>
      </c>
      <c r="BH406" s="26">
        <v>7.411814240375822</v>
      </c>
      <c r="BI406" s="23"/>
      <c r="BJ406" s="27">
        <f t="shared" ca="1" si="44"/>
        <v>1</v>
      </c>
      <c r="BK406" s="26">
        <f t="shared" ca="1" si="45"/>
        <v>12.523170986321814</v>
      </c>
      <c r="BL406" s="25">
        <f t="shared" si="46"/>
        <v>3.6671382967832891</v>
      </c>
      <c r="BM406" s="25">
        <f t="shared" ca="1" si="48"/>
        <v>2.968427743151115</v>
      </c>
      <c r="BN406" s="24">
        <f t="shared" si="47"/>
        <v>2.7785852678792144</v>
      </c>
      <c r="BO406" s="23"/>
      <c r="BP406" s="2"/>
    </row>
    <row r="407" spans="1:68" x14ac:dyDescent="0.2">
      <c r="A407">
        <v>19.7</v>
      </c>
      <c r="B407">
        <v>2.1</v>
      </c>
      <c r="C407">
        <v>1.3205</v>
      </c>
      <c r="D407">
        <v>-0.19819999999999999</v>
      </c>
      <c r="E407">
        <v>7.6329999999999995E-2</v>
      </c>
      <c r="F407">
        <v>1.5961799999999999</v>
      </c>
      <c r="G407">
        <v>1.5966</v>
      </c>
      <c r="I407" s="17">
        <f t="shared" si="42"/>
        <v>64.632545931758528</v>
      </c>
      <c r="J407" s="16">
        <f t="shared" si="43"/>
        <v>-63.832545931758531</v>
      </c>
      <c r="K407" s="10">
        <v>122</v>
      </c>
      <c r="L407" s="16">
        <v>6696.3582677165577</v>
      </c>
      <c r="M407" s="16">
        <v>2673.5236220472466</v>
      </c>
      <c r="N407" s="16">
        <v>28.007436570428695</v>
      </c>
      <c r="O407" s="16">
        <v>20.174387947269285</v>
      </c>
      <c r="P407" s="16">
        <v>20.40839185558832</v>
      </c>
      <c r="Q407" s="16">
        <v>0.58878492558809414</v>
      </c>
      <c r="R407" s="16">
        <v>2.8850138205616154</v>
      </c>
      <c r="S407" s="16">
        <v>16.25027141104426</v>
      </c>
      <c r="T407" s="22" t="s">
        <v>122</v>
      </c>
      <c r="U407" s="10">
        <v>5</v>
      </c>
      <c r="V407" s="22" t="s">
        <v>143</v>
      </c>
      <c r="W407" s="10">
        <v>4</v>
      </c>
      <c r="X407" s="22" t="s">
        <v>143</v>
      </c>
      <c r="Y407" s="10">
        <v>4</v>
      </c>
      <c r="Z407" s="22" t="s">
        <v>123</v>
      </c>
      <c r="AA407" s="15">
        <v>4</v>
      </c>
      <c r="AB407" s="11">
        <v>33.560761892961359</v>
      </c>
      <c r="AC407" s="10">
        <v>57.423596085773802</v>
      </c>
      <c r="AD407" s="21">
        <v>9.0156420212648385</v>
      </c>
      <c r="AE407" s="12">
        <v>2017.4387947269286</v>
      </c>
      <c r="AF407" s="10">
        <v>1937.153712206006</v>
      </c>
      <c r="AG407" s="10">
        <v>1360.5594570392213</v>
      </c>
      <c r="AH407" s="10">
        <v>0</v>
      </c>
      <c r="AI407" s="10">
        <v>3.4661879013298229</v>
      </c>
      <c r="AJ407" s="10"/>
      <c r="AK407" s="10"/>
      <c r="AL407" s="10"/>
      <c r="AM407" s="10"/>
      <c r="AN407" s="10">
        <v>10.087193973634642</v>
      </c>
      <c r="AO407" s="10">
        <v>5.8986353625591921</v>
      </c>
      <c r="AP407" s="10">
        <v>10.523916199274549</v>
      </c>
      <c r="AQ407" s="10">
        <v>114.66</v>
      </c>
      <c r="AR407" s="10"/>
      <c r="AS407" s="10"/>
      <c r="AT407" s="10">
        <v>3.3498018882735678</v>
      </c>
      <c r="AU407" s="10">
        <v>1</v>
      </c>
      <c r="AV407" s="16"/>
      <c r="AW407" s="21">
        <v>290.5730568309009</v>
      </c>
      <c r="AX407" s="1" t="s">
        <v>120</v>
      </c>
      <c r="AY407" s="25">
        <v>63.832545931758503</v>
      </c>
      <c r="AZ407" s="19">
        <v>0</v>
      </c>
      <c r="BA407" s="19">
        <v>100</v>
      </c>
      <c r="BB407" s="19">
        <v>0</v>
      </c>
      <c r="BC407" s="19">
        <v>0</v>
      </c>
      <c r="BD407" s="19">
        <v>100</v>
      </c>
      <c r="BE407" s="19">
        <v>0</v>
      </c>
      <c r="BF407" s="26">
        <v>33.560761892961359</v>
      </c>
      <c r="BG407" s="26">
        <v>57.423596085773802</v>
      </c>
      <c r="BH407" s="26">
        <v>9.0156420212648385</v>
      </c>
      <c r="BI407" s="23"/>
      <c r="BJ407" s="27">
        <f t="shared" ca="1" si="44"/>
        <v>1</v>
      </c>
      <c r="BK407" s="26">
        <f t="shared" ca="1" si="45"/>
        <v>12.762342985147228</v>
      </c>
      <c r="BL407" s="25">
        <f t="shared" si="46"/>
        <v>3.4512167883941047</v>
      </c>
      <c r="BM407" s="25">
        <f t="shared" ca="1" si="48"/>
        <v>2.9460637153342519</v>
      </c>
      <c r="BN407" s="24">
        <f t="shared" si="47"/>
        <v>2.7566817823844074</v>
      </c>
      <c r="BO407" s="23"/>
      <c r="BP407" s="2"/>
    </row>
    <row r="408" spans="1:68" x14ac:dyDescent="0.2">
      <c r="A408">
        <v>19.75</v>
      </c>
      <c r="B408">
        <v>0.9</v>
      </c>
      <c r="C408">
        <v>1.3229599999999999</v>
      </c>
      <c r="D408">
        <v>-0.20530000000000001</v>
      </c>
      <c r="E408">
        <v>7.6869999999999994E-2</v>
      </c>
      <c r="F408">
        <v>1.5963000000000001</v>
      </c>
      <c r="G408">
        <v>1.5930800000000001</v>
      </c>
      <c r="I408" s="17">
        <f t="shared" si="42"/>
        <v>64.79658792650919</v>
      </c>
      <c r="J408" s="16">
        <f t="shared" si="43"/>
        <v>-63.996587926509193</v>
      </c>
      <c r="K408" s="10">
        <v>122</v>
      </c>
      <c r="L408" s="16">
        <v>6716.371391076138</v>
      </c>
      <c r="M408" s="16">
        <v>2683.300524934386</v>
      </c>
      <c r="N408" s="16">
        <v>28.078521434820647</v>
      </c>
      <c r="O408" s="16">
        <v>20.846139359698643</v>
      </c>
      <c r="P408" s="16">
        <v>21.082530160924598</v>
      </c>
      <c r="Q408" s="16">
        <v>0.54430340854536707</v>
      </c>
      <c r="R408" s="16">
        <v>2.5817745991143219</v>
      </c>
      <c r="S408" s="16">
        <v>16.416027862913619</v>
      </c>
      <c r="T408" s="22" t="s">
        <v>122</v>
      </c>
      <c r="U408" s="10">
        <v>5</v>
      </c>
      <c r="V408" s="22" t="s">
        <v>143</v>
      </c>
      <c r="W408" s="10">
        <v>4</v>
      </c>
      <c r="X408" s="22" t="s">
        <v>143</v>
      </c>
      <c r="Y408" s="10">
        <v>4</v>
      </c>
      <c r="Z408" s="22" t="s">
        <v>123</v>
      </c>
      <c r="AA408" s="15">
        <v>4</v>
      </c>
      <c r="AB408" s="11">
        <v>26.616957413829695</v>
      </c>
      <c r="AC408" s="10">
        <v>60.822962593111015</v>
      </c>
      <c r="AD408" s="21">
        <v>12.56007999305929</v>
      </c>
      <c r="AE408" s="12">
        <v>2084.6139359698641</v>
      </c>
      <c r="AF408" s="10">
        <v>2015.2868585185338</v>
      </c>
      <c r="AG408" s="10">
        <v>1405.5020107283067</v>
      </c>
      <c r="AH408" s="10">
        <v>0</v>
      </c>
      <c r="AI408" s="10">
        <v>3.8733048204248739</v>
      </c>
      <c r="AJ408" s="10"/>
      <c r="AK408" s="10"/>
      <c r="AL408" s="10"/>
      <c r="AM408" s="10"/>
      <c r="AN408" s="10">
        <v>10.423069679849322</v>
      </c>
      <c r="AO408" s="10">
        <v>5.9644040686287676</v>
      </c>
      <c r="AP408" s="10">
        <v>10.838514075098146</v>
      </c>
      <c r="AQ408" s="10">
        <v>114.66</v>
      </c>
      <c r="AR408" s="10"/>
      <c r="AS408" s="10"/>
      <c r="AT408" s="10">
        <v>3.478400717146128</v>
      </c>
      <c r="AU408" s="10">
        <v>1</v>
      </c>
      <c r="AV408" s="16"/>
      <c r="AW408" s="21">
        <v>302.29302877778008</v>
      </c>
      <c r="AX408" s="1" t="s">
        <v>120</v>
      </c>
      <c r="AY408" s="25">
        <v>63.9965879265092</v>
      </c>
      <c r="AZ408" s="19">
        <v>0</v>
      </c>
      <c r="BA408" s="19">
        <v>100</v>
      </c>
      <c r="BB408" s="19">
        <v>0</v>
      </c>
      <c r="BC408" s="19">
        <v>0</v>
      </c>
      <c r="BD408" s="19">
        <v>100</v>
      </c>
      <c r="BE408" s="19">
        <v>0</v>
      </c>
      <c r="BF408" s="26">
        <v>26.616957413829695</v>
      </c>
      <c r="BG408" s="26">
        <v>60.822962593111015</v>
      </c>
      <c r="BH408" s="26">
        <v>12.56007999305929</v>
      </c>
      <c r="BI408" s="23"/>
      <c r="BJ408" s="27">
        <f t="shared" ca="1" si="44"/>
        <v>1</v>
      </c>
      <c r="BK408" s="26">
        <f t="shared" ca="1" si="45"/>
        <v>13.210853052562898</v>
      </c>
      <c r="BL408" s="25">
        <f t="shared" si="46"/>
        <v>3.0709367537305816</v>
      </c>
      <c r="BM408" s="25">
        <f t="shared" ca="1" si="48"/>
        <v>2.903945530989636</v>
      </c>
      <c r="BN408" s="24">
        <f t="shared" si="47"/>
        <v>2.7162588488385517</v>
      </c>
      <c r="BO408" s="23"/>
      <c r="BP408" s="2"/>
    </row>
    <row r="409" spans="1:68" x14ac:dyDescent="0.2">
      <c r="A409">
        <v>19.8</v>
      </c>
      <c r="B409">
        <v>2.1</v>
      </c>
      <c r="C409">
        <v>1.3264800000000001</v>
      </c>
      <c r="D409">
        <v>-0.18411</v>
      </c>
      <c r="E409">
        <v>7.7359999999999998E-2</v>
      </c>
      <c r="F409">
        <v>1.59335</v>
      </c>
      <c r="G409">
        <v>1.5915299999999999</v>
      </c>
      <c r="I409" s="17">
        <f t="shared" si="42"/>
        <v>64.960629921259837</v>
      </c>
      <c r="J409" s="16">
        <f t="shared" si="43"/>
        <v>-64.16062992125984</v>
      </c>
      <c r="K409" s="10">
        <v>122</v>
      </c>
      <c r="L409" s="16">
        <v>6736.3845144357174</v>
      </c>
      <c r="M409" s="16">
        <v>2693.0774278215245</v>
      </c>
      <c r="N409" s="16">
        <v>28.149606299212596</v>
      </c>
      <c r="O409" s="16">
        <v>21.80734463276837</v>
      </c>
      <c r="P409" s="16">
        <v>22.045901318298753</v>
      </c>
      <c r="Q409" s="16">
        <v>0.67705880940950547</v>
      </c>
      <c r="R409" s="16">
        <v>3.0711323598619509</v>
      </c>
      <c r="S409" s="16">
        <v>16.566436495165448</v>
      </c>
      <c r="T409" s="22" t="s">
        <v>122</v>
      </c>
      <c r="U409" s="10">
        <v>5</v>
      </c>
      <c r="V409" s="22" t="s">
        <v>143</v>
      </c>
      <c r="W409" s="10">
        <v>4</v>
      </c>
      <c r="X409" s="22" t="s">
        <v>143</v>
      </c>
      <c r="Y409" s="10">
        <v>4</v>
      </c>
      <c r="Z409" s="22" t="s">
        <v>123</v>
      </c>
      <c r="AA409" s="15">
        <v>4</v>
      </c>
      <c r="AB409" s="11">
        <v>35.49082512505916</v>
      </c>
      <c r="AC409" s="10">
        <v>56.265741638306608</v>
      </c>
      <c r="AD409" s="21">
        <v>8.2434332366342282</v>
      </c>
      <c r="AE409" s="12">
        <v>2180.7344632768372</v>
      </c>
      <c r="AF409" s="10">
        <v>2127.4473991884593</v>
      </c>
      <c r="AG409" s="10">
        <v>1469.7267545532502</v>
      </c>
      <c r="AH409" s="10">
        <v>0</v>
      </c>
      <c r="AI409" s="10">
        <v>3.2561279776458432</v>
      </c>
      <c r="AJ409" s="10"/>
      <c r="AK409" s="10"/>
      <c r="AL409" s="10"/>
      <c r="AM409" s="10"/>
      <c r="AN409" s="10">
        <v>10.903672316384185</v>
      </c>
      <c r="AO409" s="10">
        <v>6.325929403769643</v>
      </c>
      <c r="AP409" s="10">
        <v>11.288087281872752</v>
      </c>
      <c r="AQ409" s="10">
        <v>114.66</v>
      </c>
      <c r="AR409" s="10"/>
      <c r="AS409" s="10"/>
      <c r="AT409" s="10">
        <v>3.6678606543575167</v>
      </c>
      <c r="AU409" s="10">
        <v>1</v>
      </c>
      <c r="AV409" s="16"/>
      <c r="AW409" s="21">
        <v>319.11710987826893</v>
      </c>
      <c r="AX409" s="1" t="s">
        <v>120</v>
      </c>
      <c r="AY409" s="25">
        <v>64.160629921259797</v>
      </c>
      <c r="AZ409" s="19">
        <v>0</v>
      </c>
      <c r="BA409" s="19">
        <v>100</v>
      </c>
      <c r="BB409" s="19">
        <v>0</v>
      </c>
      <c r="BC409" s="19">
        <v>0</v>
      </c>
      <c r="BD409" s="19">
        <v>100</v>
      </c>
      <c r="BE409" s="19">
        <v>0</v>
      </c>
      <c r="BF409" s="26">
        <v>35.49082512505916</v>
      </c>
      <c r="BG409" s="26">
        <v>56.265741638306608</v>
      </c>
      <c r="BH409" s="26">
        <v>8.2434332366342282</v>
      </c>
      <c r="BI409" s="23"/>
      <c r="BJ409" s="27">
        <f t="shared" ca="1" si="44"/>
        <v>1</v>
      </c>
      <c r="BK409" s="26">
        <f t="shared" ca="1" si="45"/>
        <v>13.870903872369986</v>
      </c>
      <c r="BL409" s="25">
        <f t="shared" si="46"/>
        <v>3.6249563969293539</v>
      </c>
      <c r="BM409" s="25">
        <f t="shared" ca="1" si="48"/>
        <v>2.9300195642450713</v>
      </c>
      <c r="BN409" s="24">
        <f t="shared" si="47"/>
        <v>2.7469760871851783</v>
      </c>
      <c r="BO409" s="23"/>
      <c r="BP409" s="2"/>
    </row>
    <row r="410" spans="1:68" x14ac:dyDescent="0.2">
      <c r="A410">
        <v>19.850000000000001</v>
      </c>
      <c r="B410">
        <v>2.1</v>
      </c>
      <c r="C410">
        <v>1.3409199999999999</v>
      </c>
      <c r="D410">
        <v>-0.18859000000000001</v>
      </c>
      <c r="E410">
        <v>7.7539999999999998E-2</v>
      </c>
      <c r="F410">
        <v>1.5904799999999999</v>
      </c>
      <c r="G410">
        <v>1.58823</v>
      </c>
      <c r="I410" s="17">
        <f t="shared" si="42"/>
        <v>65.124671916010499</v>
      </c>
      <c r="J410" s="16">
        <f t="shared" si="43"/>
        <v>-64.324671916010502</v>
      </c>
      <c r="K410" s="10">
        <v>122</v>
      </c>
      <c r="L410" s="16">
        <v>6756.3976377952977</v>
      </c>
      <c r="M410" s="16">
        <v>2702.8543307086638</v>
      </c>
      <c r="N410" s="16">
        <v>28.220691163604549</v>
      </c>
      <c r="O410" s="16">
        <v>25.750470809792795</v>
      </c>
      <c r="P410" s="16">
        <v>25.989823126292151</v>
      </c>
      <c r="Q410" s="16">
        <v>0.64899159865578482</v>
      </c>
      <c r="R410" s="16">
        <v>2.4970989433138686</v>
      </c>
      <c r="S410" s="16">
        <v>16.621688645788566</v>
      </c>
      <c r="T410" s="22" t="s">
        <v>34</v>
      </c>
      <c r="U410" s="10">
        <v>6</v>
      </c>
      <c r="V410" s="22" t="s">
        <v>143</v>
      </c>
      <c r="W410" s="10">
        <v>4</v>
      </c>
      <c r="X410" s="22" t="s">
        <v>143</v>
      </c>
      <c r="Y410" s="10">
        <v>4</v>
      </c>
      <c r="Z410" s="22" t="s">
        <v>123</v>
      </c>
      <c r="AA410" s="15">
        <v>4</v>
      </c>
      <c r="AB410" s="11">
        <v>20.264496914005761</v>
      </c>
      <c r="AC410" s="10">
        <v>62.502579485336582</v>
      </c>
      <c r="AD410" s="21">
        <v>17.23292360065766</v>
      </c>
      <c r="AE410" s="12">
        <v>2575.0470809792796</v>
      </c>
      <c r="AF410" s="10">
        <v>2590.2609575782953</v>
      </c>
      <c r="AG410" s="10">
        <v>1732.6548750861434</v>
      </c>
      <c r="AH410" s="10">
        <v>0</v>
      </c>
      <c r="AI410" s="10">
        <v>4.0046470832786172</v>
      </c>
      <c r="AJ410" s="10"/>
      <c r="AK410" s="10"/>
      <c r="AL410" s="10"/>
      <c r="AM410" s="10"/>
      <c r="AN410" s="10">
        <v>10.300188323917117</v>
      </c>
      <c r="AO410" s="10">
        <v>7.0106476968412279</v>
      </c>
      <c r="AP410" s="10">
        <v>13.128584125603004</v>
      </c>
      <c r="AQ410" s="10">
        <v>114.66</v>
      </c>
      <c r="AR410" s="10"/>
      <c r="AS410" s="10"/>
      <c r="AT410" s="10">
        <v>4.4927573890956749</v>
      </c>
      <c r="AU410" s="10">
        <v>1</v>
      </c>
      <c r="AV410" s="16"/>
      <c r="AW410" s="21">
        <v>388.53914363674431</v>
      </c>
      <c r="AX410" s="1" t="s">
        <v>120</v>
      </c>
      <c r="AY410" s="25">
        <v>64.324671916010502</v>
      </c>
      <c r="AZ410" s="19">
        <v>0</v>
      </c>
      <c r="BA410" s="19">
        <v>100</v>
      </c>
      <c r="BB410" s="19">
        <v>0</v>
      </c>
      <c r="BC410" s="19">
        <v>0</v>
      </c>
      <c r="BD410" s="19">
        <v>100</v>
      </c>
      <c r="BE410" s="19">
        <v>0</v>
      </c>
      <c r="BF410" s="26">
        <v>20.264496914005761</v>
      </c>
      <c r="BG410" s="26">
        <v>62.502579485336582</v>
      </c>
      <c r="BH410" s="26">
        <v>17.23292360065766</v>
      </c>
      <c r="BI410" s="23"/>
      <c r="BJ410" s="27">
        <f t="shared" ca="1" si="44"/>
        <v>0.98155981922453228</v>
      </c>
      <c r="BK410" s="26">
        <f t="shared" ca="1" si="45"/>
        <v>16.806772127468111</v>
      </c>
      <c r="BL410" s="25">
        <f t="shared" si="46"/>
        <v>2.8701679712746251</v>
      </c>
      <c r="BM410" s="25">
        <f t="shared" ca="1" si="48"/>
        <v>2.8023603673007083</v>
      </c>
      <c r="BN410" s="24">
        <f t="shared" si="47"/>
        <v>2.6352588549796887</v>
      </c>
      <c r="BO410" s="23"/>
      <c r="BP410" s="2"/>
    </row>
    <row r="411" spans="1:68" x14ac:dyDescent="0.2">
      <c r="A411">
        <v>19.899999999999999</v>
      </c>
      <c r="B411">
        <v>2.1</v>
      </c>
      <c r="C411">
        <v>1.3254999999999999</v>
      </c>
      <c r="D411">
        <v>-0.17011999999999999</v>
      </c>
      <c r="E411">
        <v>7.7729999999999994E-2</v>
      </c>
      <c r="F411">
        <v>1.58968</v>
      </c>
      <c r="G411">
        <v>1.58788</v>
      </c>
      <c r="I411" s="17">
        <f t="shared" si="42"/>
        <v>65.288713910761146</v>
      </c>
      <c r="J411" s="16">
        <f t="shared" si="43"/>
        <v>-64.488713910761149</v>
      </c>
      <c r="K411" s="10">
        <v>122</v>
      </c>
      <c r="L411" s="16">
        <v>6776.410761154877</v>
      </c>
      <c r="M411" s="16">
        <v>2712.6312335958023</v>
      </c>
      <c r="N411" s="16">
        <v>28.291776027996498</v>
      </c>
      <c r="O411" s="16">
        <v>21.539736346515962</v>
      </c>
      <c r="P411" s="16">
        <v>21.779928495704787</v>
      </c>
      <c r="Q411" s="16">
        <v>0.7647061929908785</v>
      </c>
      <c r="R411" s="16">
        <v>3.5110592449451152</v>
      </c>
      <c r="S411" s="16">
        <v>16.680010360335192</v>
      </c>
      <c r="T411" s="22" t="s">
        <v>122</v>
      </c>
      <c r="U411" s="10">
        <v>5</v>
      </c>
      <c r="V411" s="22" t="s">
        <v>143</v>
      </c>
      <c r="W411" s="10">
        <v>4</v>
      </c>
      <c r="X411" s="22" t="s">
        <v>33</v>
      </c>
      <c r="Y411" s="10">
        <v>3</v>
      </c>
      <c r="Z411" s="22" t="s">
        <v>33</v>
      </c>
      <c r="AA411" s="15">
        <v>3</v>
      </c>
      <c r="AB411" s="11">
        <v>46.133832019642639</v>
      </c>
      <c r="AC411" s="10">
        <v>48.684206854377102</v>
      </c>
      <c r="AD411" s="21">
        <v>5.1819611259802603</v>
      </c>
      <c r="AE411" s="12">
        <v>2153.9736346515961</v>
      </c>
      <c r="AF411" s="10">
        <v>2093.8019937821596</v>
      </c>
      <c r="AG411" s="10">
        <v>1451.995233046986</v>
      </c>
      <c r="AH411" s="10">
        <v>0</v>
      </c>
      <c r="AI411" s="10">
        <v>2.8481433386226782</v>
      </c>
      <c r="AJ411" s="10"/>
      <c r="AK411" s="10"/>
      <c r="AL411" s="10"/>
      <c r="AM411" s="10"/>
      <c r="AN411" s="10">
        <v>10.769868173257981</v>
      </c>
      <c r="AO411" s="10">
        <v>6.395991371490199</v>
      </c>
      <c r="AP411" s="10">
        <v>11.163966631328901</v>
      </c>
      <c r="AQ411" s="10">
        <v>114.66</v>
      </c>
      <c r="AR411" s="10"/>
      <c r="AS411" s="10"/>
      <c r="AT411" s="10">
        <v>3.5795784867456666</v>
      </c>
      <c r="AU411" s="10">
        <v>1</v>
      </c>
      <c r="AV411" s="16"/>
      <c r="AW411" s="21">
        <v>314.0702990673239</v>
      </c>
      <c r="AX411" s="1" t="s">
        <v>120</v>
      </c>
      <c r="AY411" s="25">
        <v>64.488713910761106</v>
      </c>
      <c r="AZ411" s="19">
        <v>0</v>
      </c>
      <c r="BA411" s="19">
        <v>100</v>
      </c>
      <c r="BB411" s="19">
        <v>0</v>
      </c>
      <c r="BC411" s="19">
        <v>100</v>
      </c>
      <c r="BD411" s="19">
        <v>0</v>
      </c>
      <c r="BE411" s="19">
        <v>0</v>
      </c>
      <c r="BF411" s="26">
        <v>46.133832019642639</v>
      </c>
      <c r="BG411" s="26">
        <v>48.684206854377102</v>
      </c>
      <c r="BH411" s="26">
        <v>5.1819611259802603</v>
      </c>
      <c r="BI411" s="23"/>
      <c r="BJ411" s="27">
        <f t="shared" ca="1" si="44"/>
        <v>1</v>
      </c>
      <c r="BK411" s="26">
        <f t="shared" ca="1" si="45"/>
        <v>13.560061454241753</v>
      </c>
      <c r="BL411" s="25">
        <f t="shared" si="46"/>
        <v>4.1578822615152413</v>
      </c>
      <c r="BM411" s="25">
        <f t="shared" ca="1" si="48"/>
        <v>2.9743018471459344</v>
      </c>
      <c r="BN411" s="24">
        <f t="shared" si="47"/>
        <v>2.7875611078643274</v>
      </c>
      <c r="BO411" s="23"/>
      <c r="BP411" s="2"/>
    </row>
    <row r="412" spans="1:68" x14ac:dyDescent="0.2">
      <c r="A412">
        <v>19.95</v>
      </c>
      <c r="B412">
        <v>2.1</v>
      </c>
      <c r="C412">
        <v>1.32901</v>
      </c>
      <c r="D412">
        <v>-0.16589000000000001</v>
      </c>
      <c r="E412">
        <v>7.7990000000000004E-2</v>
      </c>
      <c r="F412">
        <v>1.58518</v>
      </c>
      <c r="G412">
        <v>1.5831</v>
      </c>
      <c r="I412" s="17">
        <f t="shared" si="42"/>
        <v>65.452755905511808</v>
      </c>
      <c r="J412" s="16">
        <f t="shared" si="43"/>
        <v>-64.65275590551181</v>
      </c>
      <c r="K412" s="10">
        <v>122</v>
      </c>
      <c r="L412" s="16">
        <v>6796.4238845144573</v>
      </c>
      <c r="M412" s="16">
        <v>2722.4081364829417</v>
      </c>
      <c r="N412" s="16">
        <v>28.362860892388447</v>
      </c>
      <c r="O412" s="16">
        <v>22.49821092278718</v>
      </c>
      <c r="P412" s="16">
        <v>22.739552316708966</v>
      </c>
      <c r="Q412" s="16">
        <v>0.79120715314450296</v>
      </c>
      <c r="R412" s="16">
        <v>3.4794315302466439</v>
      </c>
      <c r="S412" s="16">
        <v>16.759819022346367</v>
      </c>
      <c r="T412" s="22" t="s">
        <v>122</v>
      </c>
      <c r="U412" s="10">
        <v>5</v>
      </c>
      <c r="V412" s="22" t="s">
        <v>143</v>
      </c>
      <c r="W412" s="10">
        <v>4</v>
      </c>
      <c r="X412" s="22" t="s">
        <v>33</v>
      </c>
      <c r="Y412" s="10">
        <v>3</v>
      </c>
      <c r="Z412" s="22" t="s">
        <v>33</v>
      </c>
      <c r="AA412" s="15">
        <v>3</v>
      </c>
      <c r="AB412" s="11">
        <v>44.088623804735796</v>
      </c>
      <c r="AC412" s="10">
        <v>50.27338214885566</v>
      </c>
      <c r="AD412" s="21">
        <v>5.6379940464085472</v>
      </c>
      <c r="AE412" s="12">
        <v>2249.821092278718</v>
      </c>
      <c r="AF412" s="10">
        <v>2205.5216713497348</v>
      </c>
      <c r="AG412" s="10">
        <v>1515.9701544472646</v>
      </c>
      <c r="AH412" s="10">
        <v>0</v>
      </c>
      <c r="AI412" s="10">
        <v>2.8740327013393299</v>
      </c>
      <c r="AJ412" s="10"/>
      <c r="AK412" s="10"/>
      <c r="AL412" s="10"/>
      <c r="AM412" s="10"/>
      <c r="AN412" s="10">
        <v>11.24910546139359</v>
      </c>
      <c r="AO412" s="10">
        <v>6.6103728505285231</v>
      </c>
      <c r="AP412" s="10">
        <v>11.611791081130852</v>
      </c>
      <c r="AQ412" s="10">
        <v>114.66</v>
      </c>
      <c r="AR412" s="10"/>
      <c r="AS412" s="10"/>
      <c r="AT412" s="10">
        <v>3.7660804476779695</v>
      </c>
      <c r="AU412" s="10">
        <v>1</v>
      </c>
      <c r="AV412" s="16"/>
      <c r="AW412" s="21">
        <v>330.82825070246025</v>
      </c>
      <c r="AX412" s="1" t="s">
        <v>120</v>
      </c>
      <c r="AY412" s="25">
        <v>64.652755905511796</v>
      </c>
      <c r="AZ412" s="19">
        <v>0</v>
      </c>
      <c r="BA412" s="19">
        <v>100</v>
      </c>
      <c r="BB412" s="19">
        <v>0</v>
      </c>
      <c r="BC412" s="19">
        <v>100</v>
      </c>
      <c r="BD412" s="19">
        <v>0</v>
      </c>
      <c r="BE412" s="19">
        <v>0</v>
      </c>
      <c r="BF412" s="26">
        <v>44.088623804735796</v>
      </c>
      <c r="BG412" s="26">
        <v>50.27338214885566</v>
      </c>
      <c r="BH412" s="26">
        <v>5.6379940464085472</v>
      </c>
      <c r="BI412" s="23"/>
      <c r="BJ412" s="27">
        <f t="shared" ca="1" si="44"/>
        <v>1</v>
      </c>
      <c r="BK412" s="26">
        <f t="shared" ca="1" si="45"/>
        <v>14.208993953007115</v>
      </c>
      <c r="BL412" s="25">
        <f t="shared" si="46"/>
        <v>4.0907565754316595</v>
      </c>
      <c r="BM412" s="25">
        <f t="shared" ca="1" si="48"/>
        <v>2.9539832916132776</v>
      </c>
      <c r="BN412" s="24">
        <f t="shared" si="47"/>
        <v>2.7705949141314861</v>
      </c>
      <c r="BO412" s="23"/>
      <c r="BP412" s="2"/>
    </row>
    <row r="413" spans="1:68" x14ac:dyDescent="0.2">
      <c r="A413">
        <v>20</v>
      </c>
      <c r="B413">
        <v>2.1</v>
      </c>
      <c r="C413">
        <v>1.3278700000000001</v>
      </c>
      <c r="D413">
        <v>-0.16567999999999999</v>
      </c>
      <c r="E413">
        <v>7.8759999999999997E-2</v>
      </c>
      <c r="F413">
        <v>1.58565</v>
      </c>
      <c r="G413">
        <v>1.5810299999999999</v>
      </c>
      <c r="I413" s="17">
        <f t="shared" si="42"/>
        <v>65.616797900262469</v>
      </c>
      <c r="J413" s="16">
        <f t="shared" si="43"/>
        <v>-64.816797900262472</v>
      </c>
      <c r="K413" s="10">
        <v>122</v>
      </c>
      <c r="L413" s="16">
        <v>6816.4370078740376</v>
      </c>
      <c r="M413" s="16">
        <v>2732.1850393700811</v>
      </c>
      <c r="N413" s="16">
        <v>28.433945756780403</v>
      </c>
      <c r="O413" s="16">
        <v>22.186911487758955</v>
      </c>
      <c r="P413" s="16">
        <v>22.431656414159129</v>
      </c>
      <c r="Q413" s="16">
        <v>0.79252280364858363</v>
      </c>
      <c r="R413" s="16">
        <v>3.5330552011679965</v>
      </c>
      <c r="S413" s="16">
        <v>16.99617544445638</v>
      </c>
      <c r="T413" s="22" t="s">
        <v>122</v>
      </c>
      <c r="U413" s="10">
        <v>5</v>
      </c>
      <c r="V413" s="22" t="s">
        <v>143</v>
      </c>
      <c r="W413" s="10">
        <v>4</v>
      </c>
      <c r="X413" s="22" t="s">
        <v>33</v>
      </c>
      <c r="Y413" s="10">
        <v>3</v>
      </c>
      <c r="Z413" s="22" t="s">
        <v>33</v>
      </c>
      <c r="AA413" s="15">
        <v>3</v>
      </c>
      <c r="AB413" s="11">
        <v>45.819024563110268</v>
      </c>
      <c r="AC413" s="10">
        <v>48.932271343339082</v>
      </c>
      <c r="AD413" s="21">
        <v>5.2487040935506464</v>
      </c>
      <c r="AE413" s="12">
        <v>2218.6911487758957</v>
      </c>
      <c r="AF413" s="10">
        <v>2168.1213814403668</v>
      </c>
      <c r="AG413" s="10">
        <v>1495.4437609439419</v>
      </c>
      <c r="AH413" s="10">
        <v>0</v>
      </c>
      <c r="AI413" s="10">
        <v>2.8304114797566959</v>
      </c>
      <c r="AJ413" s="10"/>
      <c r="AK413" s="10"/>
      <c r="AL413" s="10"/>
      <c r="AM413" s="10"/>
      <c r="AN413" s="10">
        <v>11.093455743879478</v>
      </c>
      <c r="AO413" s="10">
        <v>6.5601045149601482</v>
      </c>
      <c r="AP413" s="10">
        <v>11.468106326607593</v>
      </c>
      <c r="AQ413" s="10">
        <v>114.66</v>
      </c>
      <c r="AR413" s="10"/>
      <c r="AS413" s="10"/>
      <c r="AT413" s="10">
        <v>3.6851026648182366</v>
      </c>
      <c r="AU413" s="10">
        <v>1</v>
      </c>
      <c r="AV413" s="16"/>
      <c r="AW413" s="21">
        <v>325.21820721605502</v>
      </c>
      <c r="AX413" s="1" t="s">
        <v>120</v>
      </c>
      <c r="AY413" s="25">
        <v>64.8167979002625</v>
      </c>
      <c r="AZ413" s="19">
        <v>0</v>
      </c>
      <c r="BA413" s="19">
        <v>100</v>
      </c>
      <c r="BB413" s="19">
        <v>0</v>
      </c>
      <c r="BC413" s="19">
        <v>100</v>
      </c>
      <c r="BD413" s="19">
        <v>0</v>
      </c>
      <c r="BE413" s="19">
        <v>0</v>
      </c>
      <c r="BF413" s="26">
        <v>45.819024563110268</v>
      </c>
      <c r="BG413" s="26">
        <v>48.932271343339082</v>
      </c>
      <c r="BH413" s="26">
        <v>5.2487040935506464</v>
      </c>
      <c r="BI413" s="23"/>
      <c r="BJ413" s="27">
        <f t="shared" ca="1" si="44"/>
        <v>1</v>
      </c>
      <c r="BK413" s="26">
        <f t="shared" ca="1" si="45"/>
        <v>13.925438896779889</v>
      </c>
      <c r="BL413" s="25">
        <f t="shared" si="46"/>
        <v>4.1660335391991747</v>
      </c>
      <c r="BM413" s="25">
        <f t="shared" ca="1" si="48"/>
        <v>2.9657621131649354</v>
      </c>
      <c r="BN413" s="24">
        <f t="shared" si="47"/>
        <v>2.7793881020931286</v>
      </c>
      <c r="BO413" s="23"/>
      <c r="BP413" s="2"/>
    </row>
    <row r="414" spans="1:68" x14ac:dyDescent="0.2">
      <c r="A414">
        <v>20.05</v>
      </c>
      <c r="B414">
        <v>0.9</v>
      </c>
      <c r="C414">
        <v>1.3231599999999999</v>
      </c>
      <c r="D414">
        <v>-0.18554999999999999</v>
      </c>
      <c r="E414">
        <v>8.0420000000000005E-2</v>
      </c>
      <c r="F414">
        <v>1.5876999999999999</v>
      </c>
      <c r="G414">
        <v>1.5814999999999999</v>
      </c>
      <c r="I414" s="17">
        <f t="shared" si="42"/>
        <v>65.780839895013116</v>
      </c>
      <c r="J414" s="16">
        <f t="shared" si="43"/>
        <v>-64.980839895013119</v>
      </c>
      <c r="K414" s="10">
        <v>122</v>
      </c>
      <c r="L414" s="16">
        <v>6836.450131233617</v>
      </c>
      <c r="M414" s="16">
        <v>2741.9619422572196</v>
      </c>
      <c r="N414" s="16">
        <v>28.505030621172352</v>
      </c>
      <c r="O414" s="16">
        <v>20.900753295668505</v>
      </c>
      <c r="P414" s="16">
        <v>21.152835707671429</v>
      </c>
      <c r="Q414" s="16">
        <v>0.66803720595295246</v>
      </c>
      <c r="R414" s="16">
        <v>3.1581449181807697</v>
      </c>
      <c r="S414" s="16">
        <v>17.505723055758487</v>
      </c>
      <c r="T414" s="22" t="s">
        <v>122</v>
      </c>
      <c r="U414" s="10">
        <v>5</v>
      </c>
      <c r="V414" s="22" t="s">
        <v>143</v>
      </c>
      <c r="W414" s="10">
        <v>4</v>
      </c>
      <c r="X414" s="22" t="s">
        <v>33</v>
      </c>
      <c r="Y414" s="10">
        <v>3</v>
      </c>
      <c r="Z414" s="22" t="s">
        <v>33</v>
      </c>
      <c r="AA414" s="15">
        <v>3</v>
      </c>
      <c r="AB414" s="11">
        <v>38.676232825420804</v>
      </c>
      <c r="AC414" s="10">
        <v>54.191424766038729</v>
      </c>
      <c r="AD414" s="21">
        <v>7.1323424085404685</v>
      </c>
      <c r="AE414" s="12">
        <v>2090.0753295668505</v>
      </c>
      <c r="AF414" s="10">
        <v>2016.4946440088975</v>
      </c>
      <c r="AG414" s="10">
        <v>1410.1890471780953</v>
      </c>
      <c r="AH414" s="10">
        <v>0</v>
      </c>
      <c r="AI414" s="10">
        <v>3.1664158102537105</v>
      </c>
      <c r="AJ414" s="10"/>
      <c r="AK414" s="10"/>
      <c r="AL414" s="10"/>
      <c r="AM414" s="10"/>
      <c r="AN414" s="10">
        <v>10.450376647834252</v>
      </c>
      <c r="AO414" s="10">
        <v>6.1746272528543127</v>
      </c>
      <c r="AP414" s="10">
        <v>10.871323330246668</v>
      </c>
      <c r="AQ414" s="10">
        <v>114.66</v>
      </c>
      <c r="AR414" s="10"/>
      <c r="AS414" s="10"/>
      <c r="AT414" s="10">
        <v>3.4021523064852448</v>
      </c>
      <c r="AU414" s="10">
        <v>1</v>
      </c>
      <c r="AV414" s="16"/>
      <c r="AW414" s="21">
        <v>302.4741966013346</v>
      </c>
      <c r="AX414" s="1" t="s">
        <v>120</v>
      </c>
      <c r="AY414" s="25">
        <v>64.980839895013105</v>
      </c>
      <c r="AZ414" s="19">
        <v>0</v>
      </c>
      <c r="BA414" s="19">
        <v>100</v>
      </c>
      <c r="BB414" s="19">
        <v>0</v>
      </c>
      <c r="BC414" s="19">
        <v>100</v>
      </c>
      <c r="BD414" s="19">
        <v>0</v>
      </c>
      <c r="BE414" s="19">
        <v>0</v>
      </c>
      <c r="BF414" s="26">
        <v>38.676232825420804</v>
      </c>
      <c r="BG414" s="26">
        <v>54.191424766038729</v>
      </c>
      <c r="BH414" s="26">
        <v>7.1323424085404685</v>
      </c>
      <c r="BI414" s="23"/>
      <c r="BJ414" s="27">
        <f t="shared" ca="1" si="44"/>
        <v>1</v>
      </c>
      <c r="BK414" s="26">
        <f t="shared" ca="1" si="45"/>
        <v>12.935708821294034</v>
      </c>
      <c r="BL414" s="25">
        <f t="shared" si="46"/>
        <v>3.766855779561439</v>
      </c>
      <c r="BM414" s="25">
        <f t="shared" ca="1" si="48"/>
        <v>2.9642357963620984</v>
      </c>
      <c r="BN414" s="24">
        <f t="shared" si="47"/>
        <v>2.7685870659772802</v>
      </c>
      <c r="BO414" s="23"/>
      <c r="BP414" s="2"/>
    </row>
    <row r="415" spans="1:68" x14ac:dyDescent="0.2">
      <c r="A415">
        <v>20.100000000000001</v>
      </c>
      <c r="B415">
        <v>2.1</v>
      </c>
      <c r="C415">
        <v>1.3196099999999999</v>
      </c>
      <c r="D415">
        <v>-0.19245999999999999</v>
      </c>
      <c r="E415">
        <v>8.1009999999999999E-2</v>
      </c>
      <c r="F415">
        <v>1.58555</v>
      </c>
      <c r="G415">
        <v>1.58178</v>
      </c>
      <c r="I415" s="17">
        <f t="shared" si="42"/>
        <v>65.944881889763778</v>
      </c>
      <c r="J415" s="16">
        <f t="shared" si="43"/>
        <v>-65.144881889763781</v>
      </c>
      <c r="K415" s="10">
        <v>122</v>
      </c>
      <c r="L415" s="16">
        <v>6856.4632545931972</v>
      </c>
      <c r="M415" s="16">
        <v>2751.7388451443589</v>
      </c>
      <c r="N415" s="16">
        <v>28.576115485564305</v>
      </c>
      <c r="O415" s="16">
        <v>19.93135593220336</v>
      </c>
      <c r="P415" s="16">
        <v>20.186046245715694</v>
      </c>
      <c r="Q415" s="16">
        <v>0.62474603936629858</v>
      </c>
      <c r="R415" s="16">
        <v>3.0949400975383941</v>
      </c>
      <c r="S415" s="16">
        <v>17.686827327245375</v>
      </c>
      <c r="T415" s="22" t="s">
        <v>122</v>
      </c>
      <c r="U415" s="10">
        <v>5</v>
      </c>
      <c r="V415" s="22" t="s">
        <v>143</v>
      </c>
      <c r="W415" s="10">
        <v>4</v>
      </c>
      <c r="X415" s="22" t="s">
        <v>33</v>
      </c>
      <c r="Y415" s="10">
        <v>3</v>
      </c>
      <c r="Z415" s="22" t="s">
        <v>33</v>
      </c>
      <c r="AA415" s="15">
        <v>3</v>
      </c>
      <c r="AB415" s="11">
        <v>38.588538723024612</v>
      </c>
      <c r="AC415" s="10">
        <v>54.251034158830429</v>
      </c>
      <c r="AD415" s="21">
        <v>7.1604271181449608</v>
      </c>
      <c r="AE415" s="12">
        <v>1993.1355932203362</v>
      </c>
      <c r="AF415" s="10">
        <v>1901.5774647576593</v>
      </c>
      <c r="AG415" s="10">
        <v>1345.7364163810462</v>
      </c>
      <c r="AH415" s="10">
        <v>0</v>
      </c>
      <c r="AI415" s="10">
        <v>3.2310803068381344</v>
      </c>
      <c r="AJ415" s="10"/>
      <c r="AK415" s="10"/>
      <c r="AL415" s="10"/>
      <c r="AM415" s="10"/>
      <c r="AN415" s="10">
        <v>9.9656779661016799</v>
      </c>
      <c r="AO415" s="10">
        <v>5.9445526686321397</v>
      </c>
      <c r="AP415" s="10">
        <v>10.420154914667323</v>
      </c>
      <c r="AQ415" s="10">
        <v>114.66</v>
      </c>
      <c r="AR415" s="10"/>
      <c r="AS415" s="10"/>
      <c r="AT415" s="10">
        <v>3.1868923667972218</v>
      </c>
      <c r="AU415" s="10">
        <v>1</v>
      </c>
      <c r="AV415" s="16"/>
      <c r="AW415" s="21">
        <v>285.23661971364891</v>
      </c>
      <c r="AX415" s="1" t="s">
        <v>120</v>
      </c>
      <c r="AY415" s="25">
        <v>65.144881889763795</v>
      </c>
      <c r="AZ415" s="19">
        <v>0</v>
      </c>
      <c r="BA415" s="19">
        <v>100</v>
      </c>
      <c r="BB415" s="19">
        <v>0</v>
      </c>
      <c r="BC415" s="19">
        <v>100</v>
      </c>
      <c r="BD415" s="19">
        <v>0</v>
      </c>
      <c r="BE415" s="19">
        <v>0</v>
      </c>
      <c r="BF415" s="26">
        <v>38.588538723024612</v>
      </c>
      <c r="BG415" s="26">
        <v>54.251034158830429</v>
      </c>
      <c r="BH415" s="26">
        <v>7.1604271181449608</v>
      </c>
      <c r="BI415" s="23"/>
      <c r="BJ415" s="27">
        <f t="shared" ca="1" si="44"/>
        <v>1</v>
      </c>
      <c r="BK415" s="26">
        <f t="shared" ca="1" si="45"/>
        <v>12.179800163805128</v>
      </c>
      <c r="BL415" s="25">
        <f t="shared" si="46"/>
        <v>3.7280877822793101</v>
      </c>
      <c r="BM415" s="25">
        <f t="shared" ca="1" si="48"/>
        <v>2.9823806575335898</v>
      </c>
      <c r="BN415" s="24">
        <f t="shared" si="47"/>
        <v>2.7791269009179529</v>
      </c>
      <c r="BO415" s="23"/>
      <c r="BP415" s="2"/>
    </row>
    <row r="416" spans="1:68" x14ac:dyDescent="0.2">
      <c r="A416">
        <v>20.149999999999999</v>
      </c>
      <c r="B416">
        <v>2.1</v>
      </c>
      <c r="C416">
        <v>1.32067</v>
      </c>
      <c r="D416">
        <v>-0.19864000000000001</v>
      </c>
      <c r="E416">
        <v>8.133E-2</v>
      </c>
      <c r="F416">
        <v>1.58555</v>
      </c>
      <c r="G416">
        <v>1.5795300000000001</v>
      </c>
      <c r="I416" s="17">
        <f t="shared" si="42"/>
        <v>66.108923884514425</v>
      </c>
      <c r="J416" s="16">
        <f t="shared" si="43"/>
        <v>-65.308923884514428</v>
      </c>
      <c r="K416" s="10">
        <v>122</v>
      </c>
      <c r="L416" s="16">
        <v>6876.4763779527766</v>
      </c>
      <c r="M416" s="16">
        <v>2761.5157480314974</v>
      </c>
      <c r="N416" s="16">
        <v>28.647200349956247</v>
      </c>
      <c r="O416" s="16">
        <v>20.220809792843678</v>
      </c>
      <c r="P416" s="16">
        <v>20.476914561411963</v>
      </c>
      <c r="Q416" s="16">
        <v>0.58602832453192488</v>
      </c>
      <c r="R416" s="16">
        <v>2.8618975909401652</v>
      </c>
      <c r="S416" s="16">
        <v>17.785053372797591</v>
      </c>
      <c r="T416" s="22" t="s">
        <v>122</v>
      </c>
      <c r="U416" s="10">
        <v>5</v>
      </c>
      <c r="V416" s="22" t="s">
        <v>143</v>
      </c>
      <c r="W416" s="10">
        <v>4</v>
      </c>
      <c r="X416" s="22" t="s">
        <v>33</v>
      </c>
      <c r="Y416" s="10">
        <v>3</v>
      </c>
      <c r="Z416" s="22" t="s">
        <v>33</v>
      </c>
      <c r="AA416" s="15">
        <v>3</v>
      </c>
      <c r="AB416" s="11">
        <v>33.073767968172596</v>
      </c>
      <c r="AC416" s="10">
        <v>57.702781897136489</v>
      </c>
      <c r="AD416" s="21">
        <v>9.2234501346909123</v>
      </c>
      <c r="AE416" s="12">
        <v>2022.0809792843677</v>
      </c>
      <c r="AF416" s="10">
        <v>1934.6200240537155</v>
      </c>
      <c r="AG416" s="10">
        <v>1365.1276374274642</v>
      </c>
      <c r="AH416" s="10">
        <v>0</v>
      </c>
      <c r="AI416" s="10">
        <v>3.4941851279573175</v>
      </c>
      <c r="AJ416" s="10"/>
      <c r="AK416" s="10"/>
      <c r="AL416" s="10"/>
      <c r="AM416" s="10"/>
      <c r="AN416" s="10">
        <v>10.110404896421839</v>
      </c>
      <c r="AO416" s="10">
        <v>5.9504116584119782</v>
      </c>
      <c r="AP416" s="10">
        <v>10.55589346199225</v>
      </c>
      <c r="AQ416" s="10">
        <v>114.66</v>
      </c>
      <c r="AR416" s="10"/>
      <c r="AS416" s="10"/>
      <c r="AT416" s="10">
        <v>3.2329559130161698</v>
      </c>
      <c r="AU416" s="10">
        <v>1</v>
      </c>
      <c r="AV416" s="16"/>
      <c r="AW416" s="21">
        <v>290.19300360805732</v>
      </c>
      <c r="AX416" s="1" t="s">
        <v>120</v>
      </c>
      <c r="AY416" s="25">
        <v>65.3089238845144</v>
      </c>
      <c r="AZ416" s="19">
        <v>0</v>
      </c>
      <c r="BA416" s="19">
        <v>100</v>
      </c>
      <c r="BB416" s="19">
        <v>0</v>
      </c>
      <c r="BC416" s="19">
        <v>100</v>
      </c>
      <c r="BD416" s="19">
        <v>0</v>
      </c>
      <c r="BE416" s="19">
        <v>0</v>
      </c>
      <c r="BF416" s="26">
        <v>33.073767968172596</v>
      </c>
      <c r="BG416" s="26">
        <v>57.702781897136489</v>
      </c>
      <c r="BH416" s="26">
        <v>9.2234501346909123</v>
      </c>
      <c r="BI416" s="23"/>
      <c r="BJ416" s="27">
        <f t="shared" ca="1" si="44"/>
        <v>1</v>
      </c>
      <c r="BK416" s="26">
        <f t="shared" ca="1" si="45"/>
        <v>12.340089955729077</v>
      </c>
      <c r="BL416" s="25">
        <f t="shared" si="46"/>
        <v>3.439400524561731</v>
      </c>
      <c r="BM416" s="25">
        <f t="shared" ca="1" si="48"/>
        <v>2.9569170043018098</v>
      </c>
      <c r="BN416" s="24">
        <f t="shared" si="47"/>
        <v>2.7533989068015625</v>
      </c>
      <c r="BO416" s="23"/>
      <c r="BP416" s="2"/>
    </row>
    <row r="417" spans="1:68" x14ac:dyDescent="0.2">
      <c r="A417">
        <v>20.2</v>
      </c>
      <c r="B417">
        <v>2.1</v>
      </c>
      <c r="C417">
        <v>1.3196300000000001</v>
      </c>
      <c r="D417">
        <v>-0.20133000000000001</v>
      </c>
      <c r="E417">
        <v>8.1750000000000003E-2</v>
      </c>
      <c r="F417">
        <v>1.5826800000000001</v>
      </c>
      <c r="G417">
        <v>1.58033</v>
      </c>
      <c r="I417" s="17">
        <f t="shared" si="42"/>
        <v>66.272965879265087</v>
      </c>
      <c r="J417" s="16">
        <f t="shared" si="43"/>
        <v>-65.472965879265089</v>
      </c>
      <c r="K417" s="10">
        <v>122</v>
      </c>
      <c r="L417" s="16">
        <v>6896.4895013123569</v>
      </c>
      <c r="M417" s="16">
        <v>2771.2926509186368</v>
      </c>
      <c r="N417" s="16">
        <v>28.718285214348199</v>
      </c>
      <c r="O417" s="16">
        <v>19.93681732580038</v>
      </c>
      <c r="P417" s="16">
        <v>20.194778566629601</v>
      </c>
      <c r="Q417" s="16">
        <v>0.56917546807489183</v>
      </c>
      <c r="R417" s="16">
        <v>2.8184288636638617</v>
      </c>
      <c r="S417" s="16">
        <v>17.913975057584874</v>
      </c>
      <c r="T417" s="22" t="s">
        <v>122</v>
      </c>
      <c r="U417" s="10">
        <v>5</v>
      </c>
      <c r="V417" s="22" t="s">
        <v>143</v>
      </c>
      <c r="W417" s="10">
        <v>4</v>
      </c>
      <c r="X417" s="22" t="s">
        <v>33</v>
      </c>
      <c r="Y417" s="10">
        <v>3</v>
      </c>
      <c r="Z417" s="22" t="s">
        <v>123</v>
      </c>
      <c r="AA417" s="15">
        <v>4</v>
      </c>
      <c r="AB417" s="11">
        <v>32.541537492818698</v>
      </c>
      <c r="AC417" s="10">
        <v>58.001613714740294</v>
      </c>
      <c r="AD417" s="21">
        <v>9.4568487924410061</v>
      </c>
      <c r="AE417" s="12">
        <v>1993.681732580038</v>
      </c>
      <c r="AF417" s="10">
        <v>1900.2503115287564</v>
      </c>
      <c r="AG417" s="10">
        <v>1346.3185711086401</v>
      </c>
      <c r="AH417" s="10">
        <v>0</v>
      </c>
      <c r="AI417" s="10">
        <v>3.5480760678133065</v>
      </c>
      <c r="AJ417" s="10"/>
      <c r="AK417" s="10"/>
      <c r="AL417" s="10"/>
      <c r="AM417" s="10"/>
      <c r="AN417" s="10">
        <v>9.96840866290019</v>
      </c>
      <c r="AO417" s="10">
        <v>5.8798997034837663</v>
      </c>
      <c r="AP417" s="10">
        <v>10.424229997760481</v>
      </c>
      <c r="AQ417" s="10">
        <v>114.66</v>
      </c>
      <c r="AR417" s="10"/>
      <c r="AS417" s="10"/>
      <c r="AT417" s="10">
        <v>3.1608805071286463</v>
      </c>
      <c r="AU417" s="10">
        <v>1</v>
      </c>
      <c r="AV417" s="16"/>
      <c r="AW417" s="21">
        <v>285.03754672931342</v>
      </c>
      <c r="AX417" s="1" t="s">
        <v>120</v>
      </c>
      <c r="AY417" s="25">
        <v>65.472965879265104</v>
      </c>
      <c r="AZ417" s="19">
        <v>0</v>
      </c>
      <c r="BA417" s="19">
        <v>100</v>
      </c>
      <c r="BB417" s="19">
        <v>0</v>
      </c>
      <c r="BC417" s="19">
        <v>0</v>
      </c>
      <c r="BD417" s="19">
        <v>100</v>
      </c>
      <c r="BE417" s="19">
        <v>0</v>
      </c>
      <c r="BF417" s="26">
        <v>32.541537492818698</v>
      </c>
      <c r="BG417" s="26">
        <v>58.001613714740294</v>
      </c>
      <c r="BH417" s="26">
        <v>9.4568487924410061</v>
      </c>
      <c r="BI417" s="23"/>
      <c r="BJ417" s="27">
        <f t="shared" ca="1" si="44"/>
        <v>1</v>
      </c>
      <c r="BK417" s="26">
        <f t="shared" ca="1" si="45"/>
        <v>12.085720221877128</v>
      </c>
      <c r="BL417" s="25">
        <f t="shared" si="46"/>
        <v>3.3987658241969609</v>
      </c>
      <c r="BM417" s="25">
        <f t="shared" ca="1" si="48"/>
        <v>2.961143112983164</v>
      </c>
      <c r="BN417" s="24">
        <f t="shared" si="47"/>
        <v>2.7541452568490943</v>
      </c>
      <c r="BO417" s="23"/>
      <c r="BP417" s="2"/>
    </row>
    <row r="418" spans="1:68" x14ac:dyDescent="0.2">
      <c r="A418">
        <v>20.25</v>
      </c>
      <c r="B418">
        <v>2.1</v>
      </c>
      <c r="C418">
        <v>1.3187800000000001</v>
      </c>
      <c r="D418">
        <v>-0.20169000000000001</v>
      </c>
      <c r="E418">
        <v>8.2559999999999995E-2</v>
      </c>
      <c r="F418">
        <v>1.58118</v>
      </c>
      <c r="G418">
        <v>1.5747800000000001</v>
      </c>
      <c r="I418" s="17">
        <f t="shared" si="42"/>
        <v>66.437007874015748</v>
      </c>
      <c r="J418" s="16">
        <f t="shared" si="43"/>
        <v>-65.637007874015751</v>
      </c>
      <c r="K418" s="10">
        <v>122</v>
      </c>
      <c r="L418" s="16">
        <v>6916.5026246719372</v>
      </c>
      <c r="M418" s="16">
        <v>2781.0695538057762</v>
      </c>
      <c r="N418" s="16">
        <v>28.789370078740156</v>
      </c>
      <c r="O418" s="16">
        <v>19.704708097928435</v>
      </c>
      <c r="P418" s="16">
        <v>19.966249678118036</v>
      </c>
      <c r="Q418" s="16">
        <v>0.56692006721075361</v>
      </c>
      <c r="R418" s="16">
        <v>2.839391855507388</v>
      </c>
      <c r="S418" s="16">
        <v>18.162609735388912</v>
      </c>
      <c r="T418" s="22" t="s">
        <v>122</v>
      </c>
      <c r="U418" s="10">
        <v>5</v>
      </c>
      <c r="V418" s="22" t="s">
        <v>143</v>
      </c>
      <c r="W418" s="10">
        <v>4</v>
      </c>
      <c r="X418" s="22" t="s">
        <v>33</v>
      </c>
      <c r="Y418" s="10">
        <v>3</v>
      </c>
      <c r="Z418" s="22" t="s">
        <v>33</v>
      </c>
      <c r="AA418" s="15">
        <v>3</v>
      </c>
      <c r="AB418" s="11">
        <v>33.30852994540313</v>
      </c>
      <c r="AC418" s="10">
        <v>57.56887371157751</v>
      </c>
      <c r="AD418" s="21">
        <v>9.1225963430193566</v>
      </c>
      <c r="AE418" s="12">
        <v>1970.4708097928437</v>
      </c>
      <c r="AF418" s="10">
        <v>1872.187317388597</v>
      </c>
      <c r="AG418" s="10">
        <v>1331.0833118745359</v>
      </c>
      <c r="AH418" s="10">
        <v>0</v>
      </c>
      <c r="AI418" s="10">
        <v>3.5218809198891075</v>
      </c>
      <c r="AJ418" s="10"/>
      <c r="AK418" s="10"/>
      <c r="AL418" s="10"/>
      <c r="AM418" s="10"/>
      <c r="AN418" s="10">
        <v>9.8523540489642176</v>
      </c>
      <c r="AO418" s="10">
        <v>5.8394819457307152</v>
      </c>
      <c r="AP418" s="10">
        <v>10.31758318312175</v>
      </c>
      <c r="AQ418" s="10">
        <v>114.66</v>
      </c>
      <c r="AR418" s="10"/>
      <c r="AS418" s="10"/>
      <c r="AT418" s="10">
        <v>3.1003563389306392</v>
      </c>
      <c r="AU418" s="10">
        <v>1</v>
      </c>
      <c r="AV418" s="16"/>
      <c r="AW418" s="21">
        <v>280.82809760828957</v>
      </c>
      <c r="AX418" s="1" t="s">
        <v>120</v>
      </c>
      <c r="AY418" s="25">
        <v>65.637007874015794</v>
      </c>
      <c r="AZ418" s="19">
        <v>0</v>
      </c>
      <c r="BA418" s="19">
        <v>100</v>
      </c>
      <c r="BB418" s="19">
        <v>0</v>
      </c>
      <c r="BC418" s="19">
        <v>100</v>
      </c>
      <c r="BD418" s="19">
        <v>0</v>
      </c>
      <c r="BE418" s="19">
        <v>0</v>
      </c>
      <c r="BF418" s="26">
        <v>33.30852994540313</v>
      </c>
      <c r="BG418" s="26">
        <v>57.56887371157751</v>
      </c>
      <c r="BH418" s="26">
        <v>9.1225963430193566</v>
      </c>
      <c r="BI418" s="23"/>
      <c r="BJ418" s="27">
        <f t="shared" ca="1" si="44"/>
        <v>1</v>
      </c>
      <c r="BK418" s="26">
        <f t="shared" ca="1" si="45"/>
        <v>11.871690402846321</v>
      </c>
      <c r="BL418" s="25">
        <f t="shared" si="46"/>
        <v>3.4342144616749586</v>
      </c>
      <c r="BM418" s="25">
        <f t="shared" ca="1" si="48"/>
        <v>2.9700656503728675</v>
      </c>
      <c r="BN418" s="24">
        <f t="shared" si="47"/>
        <v>2.7600270173315447</v>
      </c>
      <c r="BO418" s="23"/>
      <c r="BP418" s="2"/>
    </row>
    <row r="419" spans="1:68" x14ac:dyDescent="0.2">
      <c r="A419">
        <v>20.3</v>
      </c>
      <c r="B419">
        <v>2.1</v>
      </c>
      <c r="C419">
        <v>1.3187</v>
      </c>
      <c r="D419">
        <v>-0.19954</v>
      </c>
      <c r="E419">
        <v>8.2530000000000006E-2</v>
      </c>
      <c r="F419">
        <v>1.5778799999999999</v>
      </c>
      <c r="G419">
        <v>1.5709500000000001</v>
      </c>
      <c r="I419" s="17">
        <f t="shared" si="42"/>
        <v>66.60104986876641</v>
      </c>
      <c r="J419" s="16">
        <f t="shared" si="43"/>
        <v>-65.801049868766412</v>
      </c>
      <c r="K419" s="10">
        <v>122</v>
      </c>
      <c r="L419" s="16">
        <v>6936.5157480315174</v>
      </c>
      <c r="M419" s="16">
        <v>2790.8464566929156</v>
      </c>
      <c r="N419" s="16">
        <v>28.860454943132108</v>
      </c>
      <c r="O419" s="16">
        <v>19.682862523540468</v>
      </c>
      <c r="P419" s="16">
        <v>19.944271498568572</v>
      </c>
      <c r="Q419" s="16">
        <v>0.58038982237157943</v>
      </c>
      <c r="R419" s="16">
        <v>2.910057769787354</v>
      </c>
      <c r="S419" s="16">
        <v>18.153401043618391</v>
      </c>
      <c r="T419" s="22" t="s">
        <v>122</v>
      </c>
      <c r="U419" s="10">
        <v>5</v>
      </c>
      <c r="V419" s="22" t="s">
        <v>143</v>
      </c>
      <c r="W419" s="10">
        <v>4</v>
      </c>
      <c r="X419" s="22" t="s">
        <v>33</v>
      </c>
      <c r="Y419" s="10">
        <v>3</v>
      </c>
      <c r="Z419" s="22" t="s">
        <v>33</v>
      </c>
      <c r="AA419" s="15">
        <v>3</v>
      </c>
      <c r="AB419" s="11">
        <v>34.853732248330004</v>
      </c>
      <c r="AC419" s="10">
        <v>56.656734165910379</v>
      </c>
      <c r="AD419" s="21">
        <v>8.4895335857596148</v>
      </c>
      <c r="AE419" s="12">
        <v>1968.2862523540468</v>
      </c>
      <c r="AF419" s="10">
        <v>1868.4244066557435</v>
      </c>
      <c r="AG419" s="10">
        <v>1329.6180999045714</v>
      </c>
      <c r="AH419" s="10">
        <v>0</v>
      </c>
      <c r="AI419" s="10">
        <v>3.4363578977096143</v>
      </c>
      <c r="AJ419" s="10"/>
      <c r="AK419" s="10"/>
      <c r="AL419" s="10"/>
      <c r="AM419" s="10"/>
      <c r="AN419" s="10">
        <v>9.841431261770234</v>
      </c>
      <c r="AO419" s="10">
        <v>5.8589221857330589</v>
      </c>
      <c r="AP419" s="10">
        <v>10.307326699332</v>
      </c>
      <c r="AQ419" s="10">
        <v>114.66</v>
      </c>
      <c r="AR419" s="10"/>
      <c r="AS419" s="10"/>
      <c r="AT419" s="10">
        <v>3.082392628696331</v>
      </c>
      <c r="AU419" s="10">
        <v>1</v>
      </c>
      <c r="AV419" s="16"/>
      <c r="AW419" s="21">
        <v>280.26366099836156</v>
      </c>
      <c r="AX419" s="1" t="s">
        <v>120</v>
      </c>
      <c r="AY419" s="25">
        <v>65.801049868766398</v>
      </c>
      <c r="AZ419" s="19">
        <v>0</v>
      </c>
      <c r="BA419" s="19">
        <v>100</v>
      </c>
      <c r="BB419" s="19">
        <v>0</v>
      </c>
      <c r="BC419" s="19">
        <v>100</v>
      </c>
      <c r="BD419" s="19">
        <v>0</v>
      </c>
      <c r="BE419" s="19">
        <v>0</v>
      </c>
      <c r="BF419" s="26">
        <v>34.853732248330004</v>
      </c>
      <c r="BG419" s="26">
        <v>56.656734165910379</v>
      </c>
      <c r="BH419" s="26">
        <v>8.4895335857596148</v>
      </c>
      <c r="BI419" s="23"/>
      <c r="BJ419" s="27">
        <f t="shared" ca="1" si="44"/>
        <v>1</v>
      </c>
      <c r="BK419" s="26">
        <f t="shared" ca="1" si="45"/>
        <v>11.807180280406026</v>
      </c>
      <c r="BL419" s="25">
        <f t="shared" si="46"/>
        <v>3.5226349989579604</v>
      </c>
      <c r="BM419" s="25">
        <f t="shared" ca="1" si="48"/>
        <v>2.978510391184765</v>
      </c>
      <c r="BN419" s="24">
        <f t="shared" si="47"/>
        <v>2.7668919062987127</v>
      </c>
      <c r="BO419" s="23"/>
      <c r="BP419" s="2"/>
    </row>
    <row r="420" spans="1:68" x14ac:dyDescent="0.2">
      <c r="A420">
        <v>20.350000000000001</v>
      </c>
      <c r="B420">
        <v>0.5</v>
      </c>
      <c r="C420">
        <v>1.31941</v>
      </c>
      <c r="D420">
        <v>-0.18917</v>
      </c>
      <c r="E420">
        <v>8.2739999999999994E-2</v>
      </c>
      <c r="F420">
        <v>1.5802499999999999</v>
      </c>
      <c r="G420">
        <v>1.57355</v>
      </c>
      <c r="I420" s="17">
        <f t="shared" si="42"/>
        <v>66.765091863517057</v>
      </c>
      <c r="J420" s="16">
        <f t="shared" si="43"/>
        <v>-65.96509186351706</v>
      </c>
      <c r="K420" s="10">
        <v>122</v>
      </c>
      <c r="L420" s="16">
        <v>6956.5288713910968</v>
      </c>
      <c r="M420" s="16">
        <v>2800.6233595800541</v>
      </c>
      <c r="N420" s="16">
        <v>28.931539807524057</v>
      </c>
      <c r="O420" s="16">
        <v>19.876741996233498</v>
      </c>
      <c r="P420" s="16">
        <v>20.139079207392072</v>
      </c>
      <c r="Q420" s="16">
        <v>0.64535789726356207</v>
      </c>
      <c r="R420" s="16">
        <v>3.2045054821904806</v>
      </c>
      <c r="S420" s="16">
        <v>18.217861886012031</v>
      </c>
      <c r="T420" s="22" t="s">
        <v>122</v>
      </c>
      <c r="U420" s="10">
        <v>5</v>
      </c>
      <c r="V420" s="22" t="s">
        <v>143</v>
      </c>
      <c r="W420" s="10">
        <v>4</v>
      </c>
      <c r="X420" s="22" t="s">
        <v>33</v>
      </c>
      <c r="Y420" s="10">
        <v>3</v>
      </c>
      <c r="Z420" s="22" t="s">
        <v>33</v>
      </c>
      <c r="AA420" s="15">
        <v>3</v>
      </c>
      <c r="AB420" s="11">
        <v>41.219553070012438</v>
      </c>
      <c r="AC420" s="10">
        <v>52.40645016141098</v>
      </c>
      <c r="AD420" s="21">
        <v>6.3739967685765819</v>
      </c>
      <c r="AE420" s="12">
        <v>1987.6741996233498</v>
      </c>
      <c r="AF420" s="10">
        <v>1890.1657180844154</v>
      </c>
      <c r="AG420" s="10">
        <v>1342.6052804928049</v>
      </c>
      <c r="AH420" s="10">
        <v>0</v>
      </c>
      <c r="AI420" s="10">
        <v>3.1206063012144929</v>
      </c>
      <c r="AJ420" s="10"/>
      <c r="AK420" s="10"/>
      <c r="AL420" s="10"/>
      <c r="AM420" s="10"/>
      <c r="AN420" s="10">
        <v>9.9383709981167492</v>
      </c>
      <c r="AO420" s="10">
        <v>5.9871158705017811</v>
      </c>
      <c r="AP420" s="10">
        <v>10.398236963449634</v>
      </c>
      <c r="AQ420" s="10">
        <v>114.66</v>
      </c>
      <c r="AR420" s="10"/>
      <c r="AS420" s="10"/>
      <c r="AT420" s="10">
        <v>3.1085865508445942</v>
      </c>
      <c r="AU420" s="10">
        <v>1</v>
      </c>
      <c r="AV420" s="16"/>
      <c r="AW420" s="21">
        <v>283.52485771266231</v>
      </c>
      <c r="AX420" s="1" t="s">
        <v>120</v>
      </c>
      <c r="AY420" s="25">
        <v>65.965091863517102</v>
      </c>
      <c r="AZ420" s="19">
        <v>0</v>
      </c>
      <c r="BA420" s="19">
        <v>100</v>
      </c>
      <c r="BB420" s="19">
        <v>0</v>
      </c>
      <c r="BC420" s="19">
        <v>100</v>
      </c>
      <c r="BD420" s="19">
        <v>0</v>
      </c>
      <c r="BE420" s="19">
        <v>0</v>
      </c>
      <c r="BF420" s="26">
        <v>41.219553070012438</v>
      </c>
      <c r="BG420" s="26">
        <v>52.40645016141098</v>
      </c>
      <c r="BH420" s="26">
        <v>6.3739967685765819</v>
      </c>
      <c r="BI420" s="23"/>
      <c r="BJ420" s="27">
        <f t="shared" ca="1" si="44"/>
        <v>1</v>
      </c>
      <c r="BK420" s="26">
        <f t="shared" ca="1" si="45"/>
        <v>11.897933161704948</v>
      </c>
      <c r="BL420" s="25">
        <f t="shared" si="46"/>
        <v>3.8735074250984374</v>
      </c>
      <c r="BM420" s="25">
        <f t="shared" ca="1" si="48"/>
        <v>3.0005013103466665</v>
      </c>
      <c r="BN420" s="24">
        <f t="shared" si="47"/>
        <v>2.7892470123378899</v>
      </c>
      <c r="BO420" s="23"/>
      <c r="BP420" s="2"/>
    </row>
    <row r="421" spans="1:68" x14ac:dyDescent="0.2">
      <c r="A421">
        <v>20.399999999999999</v>
      </c>
      <c r="B421">
        <v>2.1</v>
      </c>
      <c r="C421">
        <v>1.3200700000000001</v>
      </c>
      <c r="D421">
        <v>-32768</v>
      </c>
      <c r="E421">
        <v>8.3489999999999995E-2</v>
      </c>
      <c r="F421">
        <v>1.5771999999999999</v>
      </c>
      <c r="G421">
        <v>1.5692299999999999</v>
      </c>
      <c r="I421" s="17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22"/>
      <c r="U421" s="10"/>
      <c r="V421" s="22"/>
      <c r="W421" s="10"/>
      <c r="X421" s="22"/>
      <c r="Y421" s="10"/>
      <c r="Z421" s="22"/>
      <c r="AA421" s="15"/>
      <c r="AB421" s="11"/>
      <c r="AC421" s="10"/>
      <c r="AD421" s="21"/>
      <c r="AE421" s="12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6"/>
      <c r="AW421" s="21"/>
      <c r="AY421" s="25"/>
      <c r="AZ421" s="19"/>
      <c r="BA421" s="19"/>
      <c r="BB421" s="19"/>
      <c r="BC421" s="19"/>
      <c r="BD421" s="19"/>
      <c r="BE421" s="19"/>
      <c r="BF421" s="26"/>
      <c r="BG421" s="26"/>
      <c r="BH421" s="26"/>
      <c r="BI421" s="23"/>
      <c r="BJ421" s="27"/>
      <c r="BK421" s="26"/>
      <c r="BL421" s="25"/>
      <c r="BM421" s="25"/>
      <c r="BN421" s="24"/>
      <c r="BO421" s="23"/>
      <c r="BP421" s="2"/>
    </row>
    <row r="422" spans="1:68" x14ac:dyDescent="0.2">
      <c r="A422"/>
      <c r="B422"/>
      <c r="C422">
        <v>1.2464200000000001</v>
      </c>
      <c r="D422">
        <v>-0.29255999999999999</v>
      </c>
      <c r="E422">
        <v>1.9009999999999999E-2</v>
      </c>
      <c r="F422">
        <v>1.8345</v>
      </c>
      <c r="G422">
        <v>1.93713</v>
      </c>
      <c r="I422" s="17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22"/>
      <c r="U422" s="10"/>
      <c r="V422" s="22"/>
      <c r="W422" s="10"/>
      <c r="X422" s="22"/>
      <c r="Y422" s="10"/>
      <c r="Z422" s="22"/>
      <c r="AA422" s="15"/>
      <c r="AB422" s="11"/>
      <c r="AC422" s="10"/>
      <c r="AD422" s="21"/>
      <c r="AE422" s="12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6"/>
      <c r="AW422" s="21"/>
      <c r="AY422" s="25"/>
      <c r="AZ422" s="19"/>
      <c r="BA422" s="19"/>
      <c r="BB422" s="19"/>
      <c r="BC422" s="19"/>
      <c r="BD422" s="19"/>
      <c r="BE422" s="19"/>
      <c r="BF422" s="26"/>
      <c r="BG422" s="26"/>
      <c r="BH422" s="26"/>
      <c r="BI422" s="23"/>
      <c r="BJ422" s="27"/>
      <c r="BK422" s="26"/>
      <c r="BL422" s="25"/>
      <c r="BM422" s="25"/>
      <c r="BN422" s="24"/>
      <c r="BO422" s="23"/>
      <c r="BP422" s="2"/>
    </row>
    <row r="423" spans="1:68" x14ac:dyDescent="0.2">
      <c r="I423" s="17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22"/>
      <c r="U423" s="10"/>
      <c r="V423" s="10"/>
      <c r="W423" s="10"/>
      <c r="X423" s="10"/>
      <c r="Y423" s="10"/>
      <c r="Z423" s="22"/>
      <c r="AA423" s="15"/>
      <c r="AB423" s="11"/>
      <c r="AC423" s="10"/>
      <c r="AD423" s="21"/>
      <c r="AE423" s="12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6"/>
      <c r="AW423" s="21"/>
      <c r="BJ423" s="20"/>
      <c r="BK423" s="19"/>
      <c r="BL423" s="19"/>
      <c r="BM423" s="19"/>
      <c r="BN423" s="18"/>
      <c r="BP423" s="2"/>
    </row>
    <row r="424" spans="1:68" x14ac:dyDescent="0.2">
      <c r="I424" s="17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22"/>
      <c r="U424" s="10"/>
      <c r="V424" s="10"/>
      <c r="W424" s="10"/>
      <c r="X424" s="10"/>
      <c r="Y424" s="10"/>
      <c r="Z424" s="22"/>
      <c r="AA424" s="15"/>
      <c r="AB424" s="11"/>
      <c r="AC424" s="10"/>
      <c r="AD424" s="21"/>
      <c r="AE424" s="12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6"/>
      <c r="AW424" s="21"/>
      <c r="BJ424" s="20"/>
      <c r="BK424" s="19"/>
      <c r="BL424" s="19"/>
      <c r="BM424" s="19"/>
      <c r="BN424" s="18"/>
      <c r="BP424" s="2"/>
    </row>
    <row r="425" spans="1:68" x14ac:dyDescent="0.2">
      <c r="I425" s="17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22"/>
      <c r="U425" s="10"/>
      <c r="V425" s="10"/>
      <c r="W425" s="10"/>
      <c r="X425" s="10"/>
      <c r="Y425" s="10"/>
      <c r="Z425" s="22"/>
      <c r="AA425" s="15"/>
      <c r="AB425" s="11"/>
      <c r="AC425" s="10"/>
      <c r="AD425" s="21"/>
      <c r="AE425" s="12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6"/>
      <c r="AW425" s="21"/>
      <c r="BJ425" s="20"/>
      <c r="BK425" s="19"/>
      <c r="BL425" s="19"/>
      <c r="BM425" s="19"/>
      <c r="BN425" s="18"/>
      <c r="BP425" s="2"/>
    </row>
    <row r="426" spans="1:68" x14ac:dyDescent="0.2">
      <c r="I426" s="17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22"/>
      <c r="U426" s="10"/>
      <c r="V426" s="10"/>
      <c r="W426" s="10"/>
      <c r="X426" s="10"/>
      <c r="Y426" s="10"/>
      <c r="Z426" s="22"/>
      <c r="AA426" s="15"/>
      <c r="AB426" s="11"/>
      <c r="AC426" s="10"/>
      <c r="AD426" s="21"/>
      <c r="AE426" s="12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6"/>
      <c r="AW426" s="21"/>
      <c r="BJ426" s="20"/>
      <c r="BK426" s="19"/>
      <c r="BL426" s="19"/>
      <c r="BM426" s="19"/>
      <c r="BN426" s="18"/>
      <c r="BP426" s="2"/>
    </row>
    <row r="427" spans="1:68" x14ac:dyDescent="0.2">
      <c r="I427" s="17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22"/>
      <c r="U427" s="10"/>
      <c r="V427" s="10"/>
      <c r="W427" s="10"/>
      <c r="X427" s="10"/>
      <c r="Y427" s="10"/>
      <c r="Z427" s="22"/>
      <c r="AA427" s="15"/>
      <c r="AB427" s="11"/>
      <c r="AC427" s="10"/>
      <c r="AD427" s="21"/>
      <c r="AE427" s="12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6"/>
      <c r="AW427" s="21"/>
      <c r="BJ427" s="20"/>
      <c r="BK427" s="19"/>
      <c r="BL427" s="19"/>
      <c r="BM427" s="19"/>
      <c r="BN427" s="18"/>
      <c r="BP427" s="2"/>
    </row>
    <row r="428" spans="1:68" x14ac:dyDescent="0.2">
      <c r="I428" s="17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22"/>
      <c r="U428" s="10"/>
      <c r="V428" s="10"/>
      <c r="W428" s="10"/>
      <c r="X428" s="10"/>
      <c r="Y428" s="10"/>
      <c r="Z428" s="22"/>
      <c r="AA428" s="15"/>
      <c r="AB428" s="11"/>
      <c r="AC428" s="10"/>
      <c r="AD428" s="21"/>
      <c r="AE428" s="12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6"/>
      <c r="AW428" s="21"/>
      <c r="BJ428" s="20"/>
      <c r="BK428" s="19"/>
      <c r="BL428" s="19"/>
      <c r="BM428" s="19"/>
      <c r="BN428" s="18"/>
      <c r="BP428" s="2"/>
    </row>
    <row r="429" spans="1:68" x14ac:dyDescent="0.2">
      <c r="I429" s="17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22"/>
      <c r="U429" s="10"/>
      <c r="V429" s="10"/>
      <c r="W429" s="10"/>
      <c r="X429" s="10"/>
      <c r="Y429" s="10"/>
      <c r="Z429" s="22"/>
      <c r="AA429" s="15"/>
      <c r="AB429" s="11"/>
      <c r="AC429" s="10"/>
      <c r="AD429" s="21"/>
      <c r="AE429" s="12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6"/>
      <c r="AW429" s="21"/>
      <c r="BJ429" s="20"/>
      <c r="BK429" s="19"/>
      <c r="BL429" s="19"/>
      <c r="BM429" s="19"/>
      <c r="BN429" s="18"/>
      <c r="BP429" s="2"/>
    </row>
    <row r="430" spans="1:68" x14ac:dyDescent="0.2">
      <c r="I430" s="17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22"/>
      <c r="U430" s="10"/>
      <c r="V430" s="10"/>
      <c r="W430" s="10"/>
      <c r="X430" s="10"/>
      <c r="Y430" s="10"/>
      <c r="Z430" s="22"/>
      <c r="AA430" s="15"/>
      <c r="AB430" s="11"/>
      <c r="AC430" s="10"/>
      <c r="AD430" s="21"/>
      <c r="AE430" s="12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6"/>
      <c r="AW430" s="21"/>
      <c r="BJ430" s="20"/>
      <c r="BK430" s="19"/>
      <c r="BL430" s="19"/>
      <c r="BM430" s="19"/>
      <c r="BN430" s="18"/>
      <c r="BP430" s="2"/>
    </row>
    <row r="431" spans="1:68" x14ac:dyDescent="0.2">
      <c r="I431" s="17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22"/>
      <c r="U431" s="10"/>
      <c r="V431" s="10"/>
      <c r="W431" s="10"/>
      <c r="X431" s="10"/>
      <c r="Y431" s="10"/>
      <c r="Z431" s="22"/>
      <c r="AA431" s="15"/>
      <c r="AB431" s="11"/>
      <c r="AC431" s="10"/>
      <c r="AD431" s="21"/>
      <c r="AE431" s="12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6"/>
      <c r="AW431" s="21"/>
      <c r="BJ431" s="20"/>
      <c r="BK431" s="19"/>
      <c r="BL431" s="19"/>
      <c r="BM431" s="19"/>
      <c r="BN431" s="18"/>
      <c r="BP431" s="2"/>
    </row>
    <row r="432" spans="1:68" x14ac:dyDescent="0.2">
      <c r="I432" s="17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22"/>
      <c r="U432" s="10"/>
      <c r="V432" s="10"/>
      <c r="W432" s="10"/>
      <c r="X432" s="10"/>
      <c r="Y432" s="10"/>
      <c r="Z432" s="22"/>
      <c r="AA432" s="15"/>
      <c r="AB432" s="11"/>
      <c r="AC432" s="10"/>
      <c r="AD432" s="21"/>
      <c r="AE432" s="12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6"/>
      <c r="AW432" s="21"/>
      <c r="BJ432" s="20"/>
      <c r="BK432" s="19"/>
      <c r="BL432" s="19"/>
      <c r="BM432" s="19"/>
      <c r="BN432" s="18"/>
      <c r="BP432" s="2"/>
    </row>
    <row r="433" spans="9:68" x14ac:dyDescent="0.2">
      <c r="I433" s="17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22"/>
      <c r="U433" s="10"/>
      <c r="V433" s="10"/>
      <c r="W433" s="10"/>
      <c r="X433" s="10"/>
      <c r="Y433" s="10"/>
      <c r="Z433" s="22"/>
      <c r="AA433" s="15"/>
      <c r="AB433" s="11"/>
      <c r="AC433" s="10"/>
      <c r="AD433" s="21"/>
      <c r="AE433" s="12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6"/>
      <c r="AW433" s="21"/>
      <c r="BJ433" s="20"/>
      <c r="BK433" s="19"/>
      <c r="BL433" s="19"/>
      <c r="BM433" s="19"/>
      <c r="BN433" s="18"/>
      <c r="BP433" s="2"/>
    </row>
    <row r="434" spans="9:68" x14ac:dyDescent="0.2">
      <c r="I434" s="17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22"/>
      <c r="U434" s="10"/>
      <c r="V434" s="10"/>
      <c r="W434" s="10"/>
      <c r="X434" s="10"/>
      <c r="Y434" s="10"/>
      <c r="Z434" s="22"/>
      <c r="AA434" s="15"/>
      <c r="AB434" s="11"/>
      <c r="AC434" s="10"/>
      <c r="AD434" s="21"/>
      <c r="AE434" s="12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6"/>
      <c r="AW434" s="21"/>
      <c r="BJ434" s="20"/>
      <c r="BK434" s="19"/>
      <c r="BL434" s="19"/>
      <c r="BM434" s="19"/>
      <c r="BN434" s="18"/>
      <c r="BP434" s="2"/>
    </row>
    <row r="435" spans="9:68" x14ac:dyDescent="0.2">
      <c r="I435" s="17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22"/>
      <c r="U435" s="10"/>
      <c r="V435" s="10"/>
      <c r="W435" s="10"/>
      <c r="X435" s="10"/>
      <c r="Y435" s="10"/>
      <c r="Z435" s="22"/>
      <c r="AA435" s="15"/>
      <c r="AB435" s="11"/>
      <c r="AC435" s="10"/>
      <c r="AD435" s="21"/>
      <c r="AE435" s="12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6"/>
      <c r="AW435" s="21"/>
      <c r="BJ435" s="20"/>
      <c r="BK435" s="19"/>
      <c r="BL435" s="19"/>
      <c r="BM435" s="19"/>
      <c r="BN435" s="18"/>
      <c r="BP435" s="2"/>
    </row>
    <row r="436" spans="9:68" x14ac:dyDescent="0.2">
      <c r="I436" s="17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22"/>
      <c r="U436" s="10"/>
      <c r="V436" s="10"/>
      <c r="W436" s="10"/>
      <c r="X436" s="10"/>
      <c r="Y436" s="10"/>
      <c r="Z436" s="22"/>
      <c r="AA436" s="15"/>
      <c r="AB436" s="11"/>
      <c r="AC436" s="10"/>
      <c r="AD436" s="21"/>
      <c r="AE436" s="12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6"/>
      <c r="AW436" s="21"/>
      <c r="BJ436" s="20"/>
      <c r="BK436" s="19"/>
      <c r="BL436" s="19"/>
      <c r="BM436" s="19"/>
      <c r="BN436" s="18"/>
      <c r="BP436" s="2"/>
    </row>
    <row r="437" spans="9:68" x14ac:dyDescent="0.2">
      <c r="I437" s="17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22"/>
      <c r="U437" s="10"/>
      <c r="V437" s="10"/>
      <c r="W437" s="10"/>
      <c r="X437" s="10"/>
      <c r="Y437" s="10"/>
      <c r="Z437" s="22"/>
      <c r="AA437" s="15"/>
      <c r="AB437" s="11"/>
      <c r="AC437" s="10"/>
      <c r="AD437" s="21"/>
      <c r="AE437" s="12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6"/>
      <c r="AW437" s="21"/>
      <c r="BJ437" s="20"/>
      <c r="BK437" s="19"/>
      <c r="BL437" s="19"/>
      <c r="BM437" s="19"/>
      <c r="BN437" s="18"/>
      <c r="BP437" s="2"/>
    </row>
    <row r="438" spans="9:68" x14ac:dyDescent="0.2">
      <c r="I438" s="17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22"/>
      <c r="U438" s="10"/>
      <c r="V438" s="10"/>
      <c r="W438" s="10"/>
      <c r="X438" s="10"/>
      <c r="Y438" s="10"/>
      <c r="Z438" s="22"/>
      <c r="AA438" s="15"/>
      <c r="AB438" s="11"/>
      <c r="AC438" s="10"/>
      <c r="AD438" s="21"/>
      <c r="AE438" s="12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6"/>
      <c r="AW438" s="21"/>
      <c r="BJ438" s="20"/>
      <c r="BK438" s="19"/>
      <c r="BL438" s="19"/>
      <c r="BM438" s="19"/>
      <c r="BN438" s="18"/>
      <c r="BP438" s="2"/>
    </row>
    <row r="439" spans="9:68" x14ac:dyDescent="0.2">
      <c r="I439" s="17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22"/>
      <c r="U439" s="10"/>
      <c r="V439" s="10"/>
      <c r="W439" s="10"/>
      <c r="X439" s="10"/>
      <c r="Y439" s="10"/>
      <c r="Z439" s="22"/>
      <c r="AA439" s="15"/>
      <c r="AB439" s="11"/>
      <c r="AC439" s="10"/>
      <c r="AD439" s="21"/>
      <c r="AE439" s="12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6"/>
      <c r="AW439" s="21"/>
      <c r="BJ439" s="20"/>
      <c r="BK439" s="19"/>
      <c r="BL439" s="19"/>
      <c r="BM439" s="19"/>
      <c r="BN439" s="18"/>
      <c r="BP439" s="2"/>
    </row>
    <row r="440" spans="9:68" x14ac:dyDescent="0.2">
      <c r="I440" s="17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22"/>
      <c r="U440" s="10"/>
      <c r="V440" s="10"/>
      <c r="W440" s="10"/>
      <c r="X440" s="10"/>
      <c r="Y440" s="10"/>
      <c r="Z440" s="22"/>
      <c r="AA440" s="15"/>
      <c r="AB440" s="11"/>
      <c r="AC440" s="10"/>
      <c r="AD440" s="21"/>
      <c r="AE440" s="12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6"/>
      <c r="AW440" s="21"/>
      <c r="BJ440" s="20"/>
      <c r="BK440" s="19"/>
      <c r="BL440" s="19"/>
      <c r="BM440" s="19"/>
      <c r="BN440" s="18"/>
      <c r="BP440" s="2"/>
    </row>
    <row r="441" spans="9:68" x14ac:dyDescent="0.2">
      <c r="I441" s="17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22"/>
      <c r="U441" s="10"/>
      <c r="V441" s="10"/>
      <c r="W441" s="10"/>
      <c r="X441" s="10"/>
      <c r="Y441" s="10"/>
      <c r="Z441" s="22"/>
      <c r="AA441" s="15"/>
      <c r="AB441" s="11"/>
      <c r="AC441" s="10"/>
      <c r="AD441" s="21"/>
      <c r="AE441" s="12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6"/>
      <c r="AW441" s="21"/>
      <c r="BJ441" s="20"/>
      <c r="BK441" s="19"/>
      <c r="BL441" s="19"/>
      <c r="BM441" s="19"/>
      <c r="BN441" s="18"/>
      <c r="BP441" s="2"/>
    </row>
    <row r="442" spans="9:68" x14ac:dyDescent="0.2">
      <c r="I442" s="17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22"/>
      <c r="U442" s="10"/>
      <c r="V442" s="10"/>
      <c r="W442" s="10"/>
      <c r="X442" s="10"/>
      <c r="Y442" s="10"/>
      <c r="Z442" s="22"/>
      <c r="AA442" s="15"/>
      <c r="AB442" s="11"/>
      <c r="AC442" s="10"/>
      <c r="AD442" s="21"/>
      <c r="AE442" s="12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6"/>
      <c r="AW442" s="21"/>
      <c r="BJ442" s="20"/>
      <c r="BK442" s="19"/>
      <c r="BL442" s="19"/>
      <c r="BM442" s="19"/>
      <c r="BN442" s="18"/>
      <c r="BP442" s="2"/>
    </row>
    <row r="443" spans="9:68" x14ac:dyDescent="0.2">
      <c r="I443" s="17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22"/>
      <c r="U443" s="10"/>
      <c r="V443" s="10"/>
      <c r="W443" s="10"/>
      <c r="X443" s="10"/>
      <c r="Y443" s="10"/>
      <c r="Z443" s="22"/>
      <c r="AA443" s="15"/>
      <c r="AB443" s="11"/>
      <c r="AC443" s="10"/>
      <c r="AD443" s="21"/>
      <c r="AE443" s="12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6"/>
      <c r="AW443" s="21"/>
      <c r="BJ443" s="20"/>
      <c r="BK443" s="19"/>
      <c r="BL443" s="19"/>
      <c r="BM443" s="19"/>
      <c r="BN443" s="18"/>
      <c r="BP443" s="2"/>
    </row>
    <row r="444" spans="9:68" x14ac:dyDescent="0.2">
      <c r="I444" s="17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22"/>
      <c r="U444" s="10"/>
      <c r="V444" s="10"/>
      <c r="W444" s="10"/>
      <c r="X444" s="10"/>
      <c r="Y444" s="10"/>
      <c r="Z444" s="22"/>
      <c r="AA444" s="15"/>
      <c r="AB444" s="11"/>
      <c r="AC444" s="10"/>
      <c r="AD444" s="21"/>
      <c r="AE444" s="12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6"/>
      <c r="AW444" s="21"/>
      <c r="BJ444" s="20"/>
      <c r="BK444" s="19"/>
      <c r="BL444" s="19"/>
      <c r="BM444" s="19"/>
      <c r="BN444" s="18"/>
      <c r="BP444" s="2"/>
    </row>
    <row r="445" spans="9:68" x14ac:dyDescent="0.2">
      <c r="I445" s="17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22"/>
      <c r="U445" s="10"/>
      <c r="V445" s="10"/>
      <c r="W445" s="10"/>
      <c r="X445" s="10"/>
      <c r="Y445" s="10"/>
      <c r="Z445" s="22"/>
      <c r="AA445" s="15"/>
      <c r="AB445" s="11"/>
      <c r="AC445" s="10"/>
      <c r="AD445" s="21"/>
      <c r="AE445" s="12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6"/>
      <c r="AW445" s="21"/>
      <c r="BJ445" s="20"/>
      <c r="BK445" s="19"/>
      <c r="BL445" s="19"/>
      <c r="BM445" s="19"/>
      <c r="BN445" s="18"/>
      <c r="BP445" s="2"/>
    </row>
    <row r="446" spans="9:68" x14ac:dyDescent="0.2">
      <c r="I446" s="17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22"/>
      <c r="U446" s="10"/>
      <c r="V446" s="10"/>
      <c r="W446" s="10"/>
      <c r="X446" s="10"/>
      <c r="Y446" s="10"/>
      <c r="Z446" s="22"/>
      <c r="AA446" s="15"/>
      <c r="AB446" s="11"/>
      <c r="AC446" s="10"/>
      <c r="AD446" s="21"/>
      <c r="AE446" s="12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6"/>
      <c r="AW446" s="21"/>
      <c r="BJ446" s="20"/>
      <c r="BK446" s="19"/>
      <c r="BL446" s="19"/>
      <c r="BM446" s="19"/>
      <c r="BN446" s="18"/>
      <c r="BP446" s="2"/>
    </row>
    <row r="447" spans="9:68" x14ac:dyDescent="0.2">
      <c r="I447" s="17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22"/>
      <c r="U447" s="10"/>
      <c r="V447" s="10"/>
      <c r="W447" s="10"/>
      <c r="X447" s="10"/>
      <c r="Y447" s="10"/>
      <c r="Z447" s="22"/>
      <c r="AA447" s="15"/>
      <c r="AB447" s="11"/>
      <c r="AC447" s="10"/>
      <c r="AD447" s="21"/>
      <c r="AE447" s="12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6"/>
      <c r="AW447" s="21"/>
      <c r="BJ447" s="20"/>
      <c r="BK447" s="19"/>
      <c r="BL447" s="19"/>
      <c r="BM447" s="19"/>
      <c r="BN447" s="18"/>
      <c r="BP447" s="2"/>
    </row>
    <row r="448" spans="9:68" x14ac:dyDescent="0.2">
      <c r="I448" s="17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22"/>
      <c r="U448" s="10"/>
      <c r="V448" s="10"/>
      <c r="W448" s="10"/>
      <c r="X448" s="10"/>
      <c r="Y448" s="10"/>
      <c r="Z448" s="22"/>
      <c r="AA448" s="15"/>
      <c r="AB448" s="11"/>
      <c r="AC448" s="10"/>
      <c r="AD448" s="21"/>
      <c r="AE448" s="12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6"/>
      <c r="AW448" s="21"/>
      <c r="BJ448" s="20"/>
      <c r="BK448" s="19"/>
      <c r="BL448" s="19"/>
      <c r="BM448" s="19"/>
      <c r="BN448" s="18"/>
      <c r="BP448" s="2"/>
    </row>
    <row r="449" spans="9:68" x14ac:dyDescent="0.2">
      <c r="I449" s="17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22"/>
      <c r="U449" s="10"/>
      <c r="V449" s="10"/>
      <c r="W449" s="10"/>
      <c r="X449" s="10"/>
      <c r="Y449" s="10"/>
      <c r="Z449" s="22"/>
      <c r="AA449" s="15"/>
      <c r="AB449" s="11"/>
      <c r="AC449" s="10"/>
      <c r="AD449" s="21"/>
      <c r="AE449" s="12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6"/>
      <c r="AW449" s="21"/>
      <c r="BJ449" s="20"/>
      <c r="BK449" s="19"/>
      <c r="BL449" s="19"/>
      <c r="BM449" s="19"/>
      <c r="BN449" s="18"/>
      <c r="BP449" s="2"/>
    </row>
    <row r="450" spans="9:68" x14ac:dyDescent="0.2">
      <c r="I450" s="17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22"/>
      <c r="U450" s="10"/>
      <c r="V450" s="10"/>
      <c r="W450" s="10"/>
      <c r="X450" s="10"/>
      <c r="Y450" s="10"/>
      <c r="Z450" s="22"/>
      <c r="AA450" s="15"/>
      <c r="AB450" s="11"/>
      <c r="AC450" s="10"/>
      <c r="AD450" s="21"/>
      <c r="AE450" s="12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6"/>
      <c r="AW450" s="21"/>
      <c r="BJ450" s="20"/>
      <c r="BK450" s="19"/>
      <c r="BL450" s="19"/>
      <c r="BM450" s="19"/>
      <c r="BN450" s="18"/>
      <c r="BP450" s="2"/>
    </row>
    <row r="451" spans="9:68" x14ac:dyDescent="0.2">
      <c r="I451" s="17"/>
      <c r="J451" s="16"/>
      <c r="K451" s="16"/>
      <c r="L451" s="16"/>
      <c r="M451" s="16"/>
      <c r="N451" s="10"/>
      <c r="O451" s="10"/>
      <c r="P451" s="9"/>
      <c r="Q451" s="9"/>
      <c r="R451" s="9"/>
      <c r="S451" s="9"/>
      <c r="U451" s="15"/>
      <c r="W451" s="2"/>
      <c r="X451" s="2"/>
      <c r="Y451" s="2"/>
      <c r="Z451" s="2"/>
      <c r="AA451" s="2"/>
      <c r="AB451" s="14"/>
      <c r="AC451" s="2"/>
      <c r="AD451" s="13"/>
      <c r="AE451" s="12"/>
      <c r="AF451" s="10"/>
      <c r="AG451" s="11"/>
      <c r="AH451" s="9"/>
      <c r="AI451" s="9"/>
      <c r="AJ451" s="9"/>
      <c r="AK451" s="9"/>
      <c r="AL451" s="9"/>
      <c r="AM451" s="10"/>
      <c r="AN451" s="9"/>
      <c r="AO451" s="9"/>
      <c r="AP451" s="10"/>
      <c r="AQ451" s="9"/>
      <c r="AR451" s="8"/>
      <c r="AS451" s="8"/>
      <c r="AT451" s="8"/>
      <c r="AU451" s="8"/>
      <c r="AV451" s="8"/>
      <c r="AW451" s="7"/>
      <c r="BJ451" s="20"/>
      <c r="BK451" s="19"/>
      <c r="BL451" s="19"/>
      <c r="BM451" s="19"/>
      <c r="BN451" s="18"/>
      <c r="BP451" s="2"/>
    </row>
    <row r="452" spans="9:68" x14ac:dyDescent="0.2">
      <c r="I452" s="17"/>
      <c r="J452" s="16"/>
      <c r="K452" s="16"/>
      <c r="L452" s="16"/>
      <c r="M452" s="16"/>
      <c r="N452" s="10"/>
      <c r="O452" s="10"/>
      <c r="P452" s="9"/>
      <c r="Q452" s="9"/>
      <c r="R452" s="9"/>
      <c r="S452" s="9"/>
      <c r="U452" s="15"/>
      <c r="W452" s="2"/>
      <c r="X452" s="2"/>
      <c r="Y452" s="2"/>
      <c r="Z452" s="2"/>
      <c r="AA452" s="2"/>
      <c r="AB452" s="14"/>
      <c r="AC452" s="2"/>
      <c r="AD452" s="13"/>
      <c r="AE452" s="12"/>
      <c r="AF452" s="10"/>
      <c r="AG452" s="11"/>
      <c r="AH452" s="9"/>
      <c r="AI452" s="9"/>
      <c r="AJ452" s="9"/>
      <c r="AK452" s="9"/>
      <c r="AL452" s="9"/>
      <c r="AM452" s="10"/>
      <c r="AN452" s="9"/>
      <c r="AO452" s="9"/>
      <c r="AP452" s="10"/>
      <c r="AQ452" s="9"/>
      <c r="AR452" s="8"/>
      <c r="AS452" s="8"/>
      <c r="AT452" s="8"/>
      <c r="AU452" s="8"/>
      <c r="AV452" s="8"/>
      <c r="AW452" s="7"/>
      <c r="BJ452" s="20"/>
      <c r="BK452" s="19"/>
      <c r="BL452" s="19"/>
      <c r="BM452" s="19"/>
      <c r="BN452" s="18"/>
      <c r="BP452" s="2"/>
    </row>
    <row r="453" spans="9:68" x14ac:dyDescent="0.2">
      <c r="I453" s="17"/>
      <c r="J453" s="16"/>
      <c r="K453" s="16"/>
      <c r="L453" s="16"/>
      <c r="M453" s="16"/>
      <c r="N453" s="10"/>
      <c r="O453" s="10"/>
      <c r="P453" s="9"/>
      <c r="Q453" s="9"/>
      <c r="R453" s="9"/>
      <c r="S453" s="9"/>
      <c r="U453" s="15"/>
      <c r="W453" s="2"/>
      <c r="X453" s="2"/>
      <c r="Y453" s="2"/>
      <c r="Z453" s="2"/>
      <c r="AA453" s="2"/>
      <c r="AB453" s="14"/>
      <c r="AC453" s="2"/>
      <c r="AD453" s="13"/>
      <c r="AE453" s="12"/>
      <c r="AF453" s="10"/>
      <c r="AG453" s="11"/>
      <c r="AH453" s="9"/>
      <c r="AI453" s="9"/>
      <c r="AJ453" s="9"/>
      <c r="AK453" s="9"/>
      <c r="AL453" s="9"/>
      <c r="AM453" s="10"/>
      <c r="AN453" s="9"/>
      <c r="AO453" s="9"/>
      <c r="AP453" s="10"/>
      <c r="AQ453" s="9"/>
      <c r="AR453" s="8"/>
      <c r="AS453" s="8"/>
      <c r="AT453" s="8"/>
      <c r="AU453" s="8"/>
      <c r="AV453" s="8"/>
      <c r="AW453" s="7"/>
      <c r="BJ453" s="20"/>
      <c r="BK453" s="19"/>
      <c r="BL453" s="19"/>
      <c r="BM453" s="19"/>
      <c r="BN453" s="18"/>
      <c r="BP453" s="2"/>
    </row>
    <row r="454" spans="9:68" x14ac:dyDescent="0.2">
      <c r="I454" s="17"/>
      <c r="J454" s="16"/>
      <c r="K454" s="16"/>
      <c r="L454" s="16"/>
      <c r="M454" s="16"/>
      <c r="N454" s="10"/>
      <c r="O454" s="10"/>
      <c r="P454" s="9"/>
      <c r="Q454" s="9"/>
      <c r="R454" s="9"/>
      <c r="S454" s="9"/>
      <c r="U454" s="15"/>
      <c r="W454" s="2"/>
      <c r="X454" s="2"/>
      <c r="Y454" s="2"/>
      <c r="Z454" s="2"/>
      <c r="AA454" s="2"/>
      <c r="AB454" s="14"/>
      <c r="AC454" s="2"/>
      <c r="AD454" s="13"/>
      <c r="AE454" s="12"/>
      <c r="AF454" s="10"/>
      <c r="AG454" s="11"/>
      <c r="AH454" s="9"/>
      <c r="AI454" s="9"/>
      <c r="AJ454" s="9"/>
      <c r="AK454" s="9"/>
      <c r="AL454" s="9"/>
      <c r="AM454" s="10"/>
      <c r="AN454" s="9"/>
      <c r="AO454" s="9"/>
      <c r="AP454" s="10"/>
      <c r="AQ454" s="9"/>
      <c r="AR454" s="8"/>
      <c r="AS454" s="8"/>
      <c r="AT454" s="8"/>
      <c r="AU454" s="8"/>
      <c r="AV454" s="8"/>
      <c r="AW454" s="7"/>
      <c r="BJ454" s="20"/>
      <c r="BK454" s="19"/>
      <c r="BL454" s="19"/>
      <c r="BM454" s="19"/>
      <c r="BN454" s="18"/>
      <c r="BP454" s="2"/>
    </row>
    <row r="455" spans="9:68" x14ac:dyDescent="0.2">
      <c r="I455" s="17"/>
      <c r="J455" s="16"/>
      <c r="K455" s="16"/>
      <c r="L455" s="16"/>
      <c r="M455" s="16"/>
      <c r="N455" s="10"/>
      <c r="O455" s="10"/>
      <c r="P455" s="9"/>
      <c r="Q455" s="9"/>
      <c r="R455" s="9"/>
      <c r="S455" s="9"/>
      <c r="U455" s="15"/>
      <c r="W455" s="2"/>
      <c r="X455" s="2"/>
      <c r="Y455" s="2"/>
      <c r="Z455" s="2"/>
      <c r="AA455" s="2"/>
      <c r="AB455" s="14"/>
      <c r="AC455" s="2"/>
      <c r="AD455" s="13"/>
      <c r="AE455" s="12"/>
      <c r="AF455" s="10"/>
      <c r="AG455" s="11"/>
      <c r="AH455" s="9"/>
      <c r="AI455" s="9"/>
      <c r="AJ455" s="9"/>
      <c r="AK455" s="9"/>
      <c r="AL455" s="9"/>
      <c r="AM455" s="10"/>
      <c r="AN455" s="9"/>
      <c r="AO455" s="9"/>
      <c r="AP455" s="10"/>
      <c r="AQ455" s="9"/>
      <c r="AR455" s="8"/>
      <c r="AS455" s="8"/>
      <c r="AT455" s="8"/>
      <c r="AU455" s="8"/>
      <c r="AV455" s="8"/>
      <c r="AW455" s="7"/>
      <c r="BJ455" s="20"/>
      <c r="BK455" s="19"/>
      <c r="BL455" s="19"/>
      <c r="BM455" s="19"/>
      <c r="BN455" s="18"/>
      <c r="BP455" s="2"/>
    </row>
    <row r="456" spans="9:68" x14ac:dyDescent="0.2">
      <c r="I456" s="17"/>
      <c r="J456" s="16"/>
      <c r="K456" s="16"/>
      <c r="L456" s="16"/>
      <c r="M456" s="16"/>
      <c r="N456" s="10"/>
      <c r="O456" s="10"/>
      <c r="P456" s="9"/>
      <c r="Q456" s="9"/>
      <c r="R456" s="9"/>
      <c r="S456" s="9"/>
      <c r="U456" s="15"/>
      <c r="W456" s="2"/>
      <c r="X456" s="2"/>
      <c r="Y456" s="2"/>
      <c r="Z456" s="2"/>
      <c r="AA456" s="2"/>
      <c r="AB456" s="14"/>
      <c r="AC456" s="2"/>
      <c r="AD456" s="13"/>
      <c r="AE456" s="12"/>
      <c r="AF456" s="10"/>
      <c r="AG456" s="11"/>
      <c r="AH456" s="9"/>
      <c r="AI456" s="9"/>
      <c r="AJ456" s="9"/>
      <c r="AK456" s="9"/>
      <c r="AL456" s="9"/>
      <c r="AM456" s="10"/>
      <c r="AN456" s="9"/>
      <c r="AO456" s="9"/>
      <c r="AP456" s="10"/>
      <c r="AQ456" s="9"/>
      <c r="AR456" s="8"/>
      <c r="AS456" s="8"/>
      <c r="AT456" s="8"/>
      <c r="AU456" s="8"/>
      <c r="AV456" s="8"/>
      <c r="AW456" s="7"/>
      <c r="BJ456" s="20"/>
      <c r="BK456" s="19"/>
      <c r="BL456" s="19"/>
      <c r="BM456" s="19"/>
      <c r="BN456" s="18"/>
      <c r="BP456" s="2"/>
    </row>
    <row r="457" spans="9:68" x14ac:dyDescent="0.2">
      <c r="I457" s="17"/>
      <c r="J457" s="16"/>
      <c r="K457" s="16"/>
      <c r="L457" s="16"/>
      <c r="M457" s="16"/>
      <c r="N457" s="10"/>
      <c r="O457" s="10"/>
      <c r="P457" s="9"/>
      <c r="Q457" s="9"/>
      <c r="R457" s="9"/>
      <c r="S457" s="9"/>
      <c r="U457" s="15"/>
      <c r="W457" s="2"/>
      <c r="X457" s="2"/>
      <c r="Y457" s="2"/>
      <c r="Z457" s="2"/>
      <c r="AA457" s="2"/>
      <c r="AB457" s="14"/>
      <c r="AC457" s="2"/>
      <c r="AD457" s="13"/>
      <c r="AE457" s="12"/>
      <c r="AF457" s="10"/>
      <c r="AG457" s="11"/>
      <c r="AH457" s="9"/>
      <c r="AI457" s="9"/>
      <c r="AJ457" s="9"/>
      <c r="AK457" s="9"/>
      <c r="AL457" s="9"/>
      <c r="AM457" s="10"/>
      <c r="AN457" s="9"/>
      <c r="AO457" s="9"/>
      <c r="AP457" s="10"/>
      <c r="AQ457" s="9"/>
      <c r="AR457" s="8"/>
      <c r="AS457" s="8"/>
      <c r="AT457" s="8"/>
      <c r="AU457" s="8"/>
      <c r="AV457" s="8"/>
      <c r="AW457" s="7"/>
      <c r="BJ457" s="20"/>
      <c r="BK457" s="19"/>
      <c r="BL457" s="19"/>
      <c r="BM457" s="19"/>
      <c r="BN457" s="18"/>
      <c r="BP457" s="2"/>
    </row>
    <row r="458" spans="9:68" x14ac:dyDescent="0.2">
      <c r="I458" s="17"/>
      <c r="J458" s="16"/>
      <c r="K458" s="16"/>
      <c r="L458" s="16"/>
      <c r="M458" s="16"/>
      <c r="N458" s="10"/>
      <c r="O458" s="10"/>
      <c r="P458" s="9"/>
      <c r="Q458" s="9"/>
      <c r="R458" s="9"/>
      <c r="S458" s="9"/>
      <c r="U458" s="15"/>
      <c r="W458" s="2"/>
      <c r="X458" s="2"/>
      <c r="Y458" s="2"/>
      <c r="Z458" s="2"/>
      <c r="AA458" s="2"/>
      <c r="AB458" s="14"/>
      <c r="AC458" s="2"/>
      <c r="AD458" s="13"/>
      <c r="AE458" s="12"/>
      <c r="AF458" s="10"/>
      <c r="AG458" s="11"/>
      <c r="AH458" s="9"/>
      <c r="AI458" s="9"/>
      <c r="AJ458" s="9"/>
      <c r="AK458" s="9"/>
      <c r="AL458" s="9"/>
      <c r="AM458" s="10"/>
      <c r="AN458" s="9"/>
      <c r="AO458" s="9"/>
      <c r="AP458" s="10"/>
      <c r="AQ458" s="9"/>
      <c r="AR458" s="8"/>
      <c r="AS458" s="8"/>
      <c r="AT458" s="8"/>
      <c r="AU458" s="8"/>
      <c r="AV458" s="8"/>
      <c r="AW458" s="7"/>
      <c r="BJ458" s="20"/>
      <c r="BK458" s="19"/>
      <c r="BL458" s="19"/>
      <c r="BM458" s="19"/>
      <c r="BN458" s="18"/>
      <c r="BP458" s="2"/>
    </row>
    <row r="459" spans="9:68" x14ac:dyDescent="0.2">
      <c r="I459" s="17"/>
      <c r="J459" s="16"/>
      <c r="K459" s="16"/>
      <c r="L459" s="16"/>
      <c r="M459" s="16"/>
      <c r="N459" s="10"/>
      <c r="O459" s="10"/>
      <c r="P459" s="9"/>
      <c r="Q459" s="9"/>
      <c r="R459" s="9"/>
      <c r="S459" s="9"/>
      <c r="U459" s="15"/>
      <c r="W459" s="2"/>
      <c r="X459" s="2"/>
      <c r="Y459" s="2"/>
      <c r="Z459" s="2"/>
      <c r="AA459" s="2"/>
      <c r="AB459" s="14"/>
      <c r="AC459" s="2"/>
      <c r="AD459" s="13"/>
      <c r="AE459" s="12"/>
      <c r="AF459" s="10"/>
      <c r="AG459" s="11"/>
      <c r="AH459" s="9"/>
      <c r="AI459" s="9"/>
      <c r="AJ459" s="9"/>
      <c r="AK459" s="9"/>
      <c r="AL459" s="9"/>
      <c r="AM459" s="10"/>
      <c r="AN459" s="9"/>
      <c r="AO459" s="9"/>
      <c r="AP459" s="10"/>
      <c r="AQ459" s="9"/>
      <c r="AR459" s="8"/>
      <c r="AS459" s="8"/>
      <c r="AT459" s="8"/>
      <c r="AU459" s="8"/>
      <c r="AV459" s="8"/>
      <c r="AW459" s="7"/>
      <c r="BJ459" s="20"/>
      <c r="BK459" s="19"/>
      <c r="BL459" s="19"/>
      <c r="BM459" s="19"/>
      <c r="BN459" s="18"/>
      <c r="BP459" s="2"/>
    </row>
    <row r="460" spans="9:68" x14ac:dyDescent="0.2">
      <c r="I460" s="17"/>
      <c r="J460" s="16"/>
      <c r="K460" s="16"/>
      <c r="L460" s="16"/>
      <c r="M460" s="16"/>
      <c r="N460" s="10"/>
      <c r="O460" s="10"/>
      <c r="P460" s="9"/>
      <c r="Q460" s="9"/>
      <c r="R460" s="9"/>
      <c r="S460" s="9"/>
      <c r="U460" s="15"/>
      <c r="W460" s="2"/>
      <c r="X460" s="2"/>
      <c r="Y460" s="2"/>
      <c r="Z460" s="2"/>
      <c r="AA460" s="2"/>
      <c r="AB460" s="14"/>
      <c r="AC460" s="2"/>
      <c r="AD460" s="13"/>
      <c r="AE460" s="12"/>
      <c r="AF460" s="10"/>
      <c r="AG460" s="11"/>
      <c r="AH460" s="9"/>
      <c r="AI460" s="9"/>
      <c r="AJ460" s="9"/>
      <c r="AK460" s="9"/>
      <c r="AL460" s="9"/>
      <c r="AM460" s="10"/>
      <c r="AN460" s="9"/>
      <c r="AO460" s="9"/>
      <c r="AP460" s="10"/>
      <c r="AQ460" s="9"/>
      <c r="AR460" s="8"/>
      <c r="AS460" s="8"/>
      <c r="AT460" s="8"/>
      <c r="AU460" s="8"/>
      <c r="AV460" s="8"/>
      <c r="AW460" s="7"/>
      <c r="BJ460" s="20"/>
      <c r="BK460" s="19"/>
      <c r="BL460" s="19"/>
      <c r="BM460" s="19"/>
      <c r="BN460" s="18"/>
      <c r="BP460" s="2"/>
    </row>
    <row r="461" spans="9:68" x14ac:dyDescent="0.2">
      <c r="I461" s="17"/>
      <c r="J461" s="16"/>
      <c r="K461" s="16"/>
      <c r="L461" s="16"/>
      <c r="M461" s="16"/>
      <c r="N461" s="10"/>
      <c r="O461" s="10"/>
      <c r="P461" s="9"/>
      <c r="Q461" s="9"/>
      <c r="R461" s="9"/>
      <c r="S461" s="9"/>
      <c r="U461" s="15"/>
      <c r="W461" s="2"/>
      <c r="X461" s="2"/>
      <c r="Y461" s="2"/>
      <c r="Z461" s="2"/>
      <c r="AA461" s="2"/>
      <c r="AB461" s="14"/>
      <c r="AC461" s="2"/>
      <c r="AD461" s="13"/>
      <c r="AE461" s="12"/>
      <c r="AF461" s="10"/>
      <c r="AG461" s="11"/>
      <c r="AH461" s="9"/>
      <c r="AI461" s="9"/>
      <c r="AJ461" s="9"/>
      <c r="AK461" s="9"/>
      <c r="AL461" s="9"/>
      <c r="AM461" s="10"/>
      <c r="AN461" s="9"/>
      <c r="AO461" s="9"/>
      <c r="AP461" s="10"/>
      <c r="AQ461" s="9"/>
      <c r="AR461" s="8"/>
      <c r="AS461" s="8"/>
      <c r="AT461" s="8"/>
      <c r="AU461" s="8"/>
      <c r="AV461" s="8"/>
      <c r="AW461" s="7"/>
      <c r="BJ461" s="20"/>
      <c r="BK461" s="19"/>
      <c r="BL461" s="19"/>
      <c r="BM461" s="19"/>
      <c r="BN461" s="18"/>
      <c r="BP461" s="2"/>
    </row>
    <row r="462" spans="9:68" x14ac:dyDescent="0.2">
      <c r="I462" s="17"/>
      <c r="J462" s="16"/>
      <c r="K462" s="16"/>
      <c r="L462" s="16"/>
      <c r="M462" s="16"/>
      <c r="N462" s="10"/>
      <c r="O462" s="10"/>
      <c r="P462" s="9"/>
      <c r="Q462" s="9"/>
      <c r="R462" s="9"/>
      <c r="S462" s="9"/>
      <c r="U462" s="15"/>
      <c r="W462" s="2"/>
      <c r="X462" s="2"/>
      <c r="Y462" s="2"/>
      <c r="Z462" s="2"/>
      <c r="AA462" s="2"/>
      <c r="AB462" s="14"/>
      <c r="AC462" s="2"/>
      <c r="AD462" s="13"/>
      <c r="AE462" s="12"/>
      <c r="AF462" s="10"/>
      <c r="AG462" s="11"/>
      <c r="AH462" s="9"/>
      <c r="AI462" s="9"/>
      <c r="AJ462" s="9"/>
      <c r="AK462" s="9"/>
      <c r="AL462" s="9"/>
      <c r="AM462" s="10"/>
      <c r="AN462" s="9"/>
      <c r="AO462" s="9"/>
      <c r="AP462" s="10"/>
      <c r="AQ462" s="9"/>
      <c r="AR462" s="8"/>
      <c r="AS462" s="8"/>
      <c r="AT462" s="8"/>
      <c r="AU462" s="8"/>
      <c r="AV462" s="8"/>
      <c r="AW462" s="7"/>
      <c r="BJ462" s="20"/>
      <c r="BK462" s="19"/>
      <c r="BL462" s="19"/>
      <c r="BM462" s="19"/>
      <c r="BN462" s="18"/>
      <c r="BP462" s="2"/>
    </row>
    <row r="463" spans="9:68" x14ac:dyDescent="0.2">
      <c r="I463" s="17"/>
      <c r="J463" s="16"/>
      <c r="K463" s="16"/>
      <c r="L463" s="16"/>
      <c r="M463" s="16"/>
      <c r="N463" s="10"/>
      <c r="O463" s="10"/>
      <c r="P463" s="9"/>
      <c r="Q463" s="9"/>
      <c r="R463" s="9"/>
      <c r="S463" s="9"/>
      <c r="U463" s="15"/>
      <c r="W463" s="2"/>
      <c r="X463" s="2"/>
      <c r="Y463" s="2"/>
      <c r="Z463" s="2"/>
      <c r="AA463" s="2"/>
      <c r="AB463" s="14"/>
      <c r="AC463" s="2"/>
      <c r="AD463" s="13"/>
      <c r="AE463" s="12"/>
      <c r="AF463" s="10"/>
      <c r="AG463" s="11"/>
      <c r="AH463" s="9"/>
      <c r="AI463" s="9"/>
      <c r="AJ463" s="9"/>
      <c r="AK463" s="9"/>
      <c r="AL463" s="9"/>
      <c r="AM463" s="10"/>
      <c r="AN463" s="9"/>
      <c r="AO463" s="9"/>
      <c r="AP463" s="10"/>
      <c r="AQ463" s="9"/>
      <c r="AR463" s="8"/>
      <c r="AS463" s="8"/>
      <c r="AT463" s="8"/>
      <c r="AU463" s="8"/>
      <c r="AV463" s="8"/>
      <c r="AW463" s="7"/>
      <c r="BJ463" s="20"/>
      <c r="BK463" s="19"/>
      <c r="BL463" s="19"/>
      <c r="BM463" s="19"/>
      <c r="BN463" s="18"/>
      <c r="BP463" s="2"/>
    </row>
    <row r="464" spans="9:68" x14ac:dyDescent="0.2">
      <c r="I464" s="17"/>
      <c r="J464" s="16"/>
      <c r="K464" s="16"/>
      <c r="L464" s="16"/>
      <c r="M464" s="16"/>
      <c r="N464" s="10"/>
      <c r="O464" s="10"/>
      <c r="P464" s="9"/>
      <c r="Q464" s="9"/>
      <c r="R464" s="9"/>
      <c r="S464" s="9"/>
      <c r="U464" s="15"/>
      <c r="W464" s="2"/>
      <c r="X464" s="2"/>
      <c r="Y464" s="2"/>
      <c r="Z464" s="2"/>
      <c r="AA464" s="2"/>
      <c r="AB464" s="14"/>
      <c r="AC464" s="2"/>
      <c r="AD464" s="13"/>
      <c r="AE464" s="12"/>
      <c r="AF464" s="10"/>
      <c r="AG464" s="11"/>
      <c r="AH464" s="9"/>
      <c r="AI464" s="9"/>
      <c r="AJ464" s="9"/>
      <c r="AK464" s="9"/>
      <c r="AL464" s="9"/>
      <c r="AM464" s="10"/>
      <c r="AN464" s="9"/>
      <c r="AO464" s="9"/>
      <c r="AP464" s="10"/>
      <c r="AQ464" s="9"/>
      <c r="AR464" s="8"/>
      <c r="AS464" s="8"/>
      <c r="AT464" s="8"/>
      <c r="AU464" s="8"/>
      <c r="AV464" s="8"/>
      <c r="AW464" s="7"/>
      <c r="BJ464" s="20"/>
      <c r="BK464" s="19"/>
      <c r="BL464" s="19"/>
      <c r="BM464" s="19"/>
      <c r="BN464" s="18"/>
      <c r="BP464" s="2"/>
    </row>
    <row r="465" spans="9:68" x14ac:dyDescent="0.2">
      <c r="I465" s="17"/>
      <c r="J465" s="16"/>
      <c r="K465" s="16"/>
      <c r="L465" s="16"/>
      <c r="M465" s="16"/>
      <c r="N465" s="10"/>
      <c r="O465" s="10"/>
      <c r="P465" s="9"/>
      <c r="Q465" s="9"/>
      <c r="R465" s="9"/>
      <c r="S465" s="9"/>
      <c r="U465" s="15"/>
      <c r="W465" s="2"/>
      <c r="X465" s="2"/>
      <c r="Y465" s="2"/>
      <c r="Z465" s="2"/>
      <c r="AA465" s="2"/>
      <c r="AB465" s="14"/>
      <c r="AC465" s="2"/>
      <c r="AD465" s="13"/>
      <c r="AE465" s="12"/>
      <c r="AF465" s="10"/>
      <c r="AG465" s="11"/>
      <c r="AH465" s="9"/>
      <c r="AI465" s="9"/>
      <c r="AJ465" s="9"/>
      <c r="AK465" s="9"/>
      <c r="AL465" s="9"/>
      <c r="AM465" s="10"/>
      <c r="AN465" s="9"/>
      <c r="AO465" s="9"/>
      <c r="AP465" s="10"/>
      <c r="AQ465" s="9"/>
      <c r="AR465" s="8"/>
      <c r="AS465" s="8"/>
      <c r="AT465" s="8"/>
      <c r="AU465" s="8"/>
      <c r="AV465" s="8"/>
      <c r="AW465" s="7"/>
      <c r="BJ465" s="20"/>
      <c r="BK465" s="19"/>
      <c r="BL465" s="19"/>
      <c r="BM465" s="19"/>
      <c r="BN465" s="18"/>
      <c r="BP465" s="2"/>
    </row>
    <row r="466" spans="9:68" x14ac:dyDescent="0.2">
      <c r="I466" s="17"/>
      <c r="J466" s="16"/>
      <c r="K466" s="16"/>
      <c r="L466" s="16"/>
      <c r="M466" s="16"/>
      <c r="N466" s="10"/>
      <c r="O466" s="10"/>
      <c r="P466" s="9"/>
      <c r="Q466" s="9"/>
      <c r="R466" s="9"/>
      <c r="S466" s="9"/>
      <c r="U466" s="15"/>
      <c r="W466" s="2"/>
      <c r="X466" s="2"/>
      <c r="Y466" s="2"/>
      <c r="Z466" s="2"/>
      <c r="AA466" s="2"/>
      <c r="AB466" s="14"/>
      <c r="AC466" s="2"/>
      <c r="AD466" s="13"/>
      <c r="AE466" s="12"/>
      <c r="AF466" s="10"/>
      <c r="AG466" s="11"/>
      <c r="AH466" s="9"/>
      <c r="AI466" s="9"/>
      <c r="AJ466" s="9"/>
      <c r="AK466" s="9"/>
      <c r="AL466" s="9"/>
      <c r="AM466" s="10"/>
      <c r="AN466" s="9"/>
      <c r="AO466" s="9"/>
      <c r="AP466" s="10"/>
      <c r="AQ466" s="9"/>
      <c r="AR466" s="8"/>
      <c r="AS466" s="8"/>
      <c r="AT466" s="8"/>
      <c r="AU466" s="8"/>
      <c r="AV466" s="8"/>
      <c r="AW466" s="7"/>
      <c r="BJ466" s="20"/>
      <c r="BK466" s="19"/>
      <c r="BL466" s="19"/>
      <c r="BM466" s="19"/>
      <c r="BN466" s="18"/>
      <c r="BP466" s="2"/>
    </row>
    <row r="467" spans="9:68" x14ac:dyDescent="0.2">
      <c r="I467" s="17"/>
      <c r="J467" s="16"/>
      <c r="K467" s="16"/>
      <c r="L467" s="16"/>
      <c r="M467" s="16"/>
      <c r="N467" s="10"/>
      <c r="O467" s="10"/>
      <c r="P467" s="9"/>
      <c r="Q467" s="9"/>
      <c r="R467" s="9"/>
      <c r="S467" s="9"/>
      <c r="U467" s="15"/>
      <c r="W467" s="2"/>
      <c r="X467" s="2"/>
      <c r="Y467" s="2"/>
      <c r="Z467" s="2"/>
      <c r="AA467" s="2"/>
      <c r="AB467" s="14"/>
      <c r="AC467" s="2"/>
      <c r="AD467" s="13"/>
      <c r="AE467" s="12"/>
      <c r="AF467" s="10"/>
      <c r="AG467" s="11"/>
      <c r="AH467" s="9"/>
      <c r="AI467" s="9"/>
      <c r="AJ467" s="9"/>
      <c r="AK467" s="9"/>
      <c r="AL467" s="9"/>
      <c r="AM467" s="10"/>
      <c r="AN467" s="9"/>
      <c r="AO467" s="9"/>
      <c r="AP467" s="10"/>
      <c r="AQ467" s="9"/>
      <c r="AR467" s="8"/>
      <c r="AS467" s="8"/>
      <c r="AT467" s="8"/>
      <c r="AU467" s="8"/>
      <c r="AV467" s="8"/>
      <c r="AW467" s="7"/>
      <c r="BJ467" s="20"/>
      <c r="BK467" s="19"/>
      <c r="BL467" s="19"/>
      <c r="BM467" s="19"/>
      <c r="BN467" s="18"/>
      <c r="BP467" s="2"/>
    </row>
    <row r="468" spans="9:68" x14ac:dyDescent="0.2">
      <c r="I468" s="17"/>
      <c r="J468" s="16"/>
      <c r="K468" s="16"/>
      <c r="L468" s="16"/>
      <c r="M468" s="16"/>
      <c r="N468" s="10"/>
      <c r="O468" s="10"/>
      <c r="P468" s="9"/>
      <c r="Q468" s="9"/>
      <c r="R468" s="9"/>
      <c r="S468" s="9"/>
      <c r="U468" s="15"/>
      <c r="W468" s="2"/>
      <c r="X468" s="2"/>
      <c r="Y468" s="2"/>
      <c r="Z468" s="2"/>
      <c r="AA468" s="2"/>
      <c r="AB468" s="14"/>
      <c r="AC468" s="2"/>
      <c r="AD468" s="13"/>
      <c r="AE468" s="12"/>
      <c r="AF468" s="10"/>
      <c r="AG468" s="11"/>
      <c r="AH468" s="9"/>
      <c r="AI468" s="9"/>
      <c r="AJ468" s="9"/>
      <c r="AK468" s="9"/>
      <c r="AL468" s="9"/>
      <c r="AM468" s="10"/>
      <c r="AN468" s="9"/>
      <c r="AO468" s="9"/>
      <c r="AP468" s="10"/>
      <c r="AQ468" s="9"/>
      <c r="AR468" s="8"/>
      <c r="AS468" s="8"/>
      <c r="AT468" s="8"/>
      <c r="AU468" s="8"/>
      <c r="AV468" s="8"/>
      <c r="AW468" s="7"/>
      <c r="BJ468" s="20"/>
      <c r="BK468" s="19"/>
      <c r="BL468" s="19"/>
      <c r="BM468" s="19"/>
      <c r="BN468" s="18"/>
      <c r="BP468" s="2"/>
    </row>
    <row r="469" spans="9:68" x14ac:dyDescent="0.2">
      <c r="I469" s="17"/>
      <c r="J469" s="16"/>
      <c r="K469" s="16"/>
      <c r="L469" s="16"/>
      <c r="M469" s="16"/>
      <c r="N469" s="10"/>
      <c r="O469" s="10"/>
      <c r="P469" s="9"/>
      <c r="Q469" s="9"/>
      <c r="R469" s="9"/>
      <c r="S469" s="9"/>
      <c r="U469" s="15"/>
      <c r="W469" s="2"/>
      <c r="X469" s="2"/>
      <c r="Y469" s="2"/>
      <c r="Z469" s="2"/>
      <c r="AA469" s="2"/>
      <c r="AB469" s="14"/>
      <c r="AC469" s="2"/>
      <c r="AD469" s="13"/>
      <c r="AE469" s="12"/>
      <c r="AF469" s="10"/>
      <c r="AG469" s="11"/>
      <c r="AH469" s="9"/>
      <c r="AI469" s="9"/>
      <c r="AJ469" s="9"/>
      <c r="AK469" s="9"/>
      <c r="AL469" s="9"/>
      <c r="AM469" s="10"/>
      <c r="AN469" s="9"/>
      <c r="AO469" s="9"/>
      <c r="AP469" s="10"/>
      <c r="AQ469" s="9"/>
      <c r="AR469" s="8"/>
      <c r="AS469" s="8"/>
      <c r="AT469" s="8"/>
      <c r="AU469" s="8"/>
      <c r="AV469" s="8"/>
      <c r="AW469" s="7"/>
      <c r="BJ469" s="20"/>
      <c r="BK469" s="19"/>
      <c r="BL469" s="19"/>
      <c r="BM469" s="19"/>
      <c r="BN469" s="18"/>
      <c r="BP469" s="2"/>
    </row>
    <row r="470" spans="9:68" x14ac:dyDescent="0.2">
      <c r="I470" s="17"/>
      <c r="J470" s="16"/>
      <c r="K470" s="16"/>
      <c r="L470" s="16"/>
      <c r="M470" s="16"/>
      <c r="N470" s="10"/>
      <c r="O470" s="10"/>
      <c r="P470" s="9"/>
      <c r="Q470" s="9"/>
      <c r="R470" s="9"/>
      <c r="S470" s="9"/>
      <c r="U470" s="15"/>
      <c r="W470" s="2"/>
      <c r="X470" s="2"/>
      <c r="Y470" s="2"/>
      <c r="Z470" s="2"/>
      <c r="AA470" s="2"/>
      <c r="AB470" s="14"/>
      <c r="AC470" s="2"/>
      <c r="AD470" s="13"/>
      <c r="AE470" s="12"/>
      <c r="AF470" s="10"/>
      <c r="AG470" s="11"/>
      <c r="AH470" s="9"/>
      <c r="AI470" s="9"/>
      <c r="AJ470" s="9"/>
      <c r="AK470" s="9"/>
      <c r="AL470" s="9"/>
      <c r="AM470" s="10"/>
      <c r="AN470" s="9"/>
      <c r="AO470" s="9"/>
      <c r="AP470" s="10"/>
      <c r="AQ470" s="9"/>
      <c r="AR470" s="8"/>
      <c r="AS470" s="8"/>
      <c r="AT470" s="8"/>
      <c r="AU470" s="8"/>
      <c r="AV470" s="8"/>
      <c r="AW470" s="7"/>
      <c r="BJ470" s="20"/>
      <c r="BK470" s="19"/>
      <c r="BL470" s="19"/>
      <c r="BM470" s="19"/>
      <c r="BN470" s="18"/>
      <c r="BP470" s="2"/>
    </row>
    <row r="471" spans="9:68" x14ac:dyDescent="0.2">
      <c r="I471" s="17"/>
      <c r="J471" s="16"/>
      <c r="K471" s="16"/>
      <c r="L471" s="16"/>
      <c r="M471" s="16"/>
      <c r="N471" s="10"/>
      <c r="O471" s="10"/>
      <c r="P471" s="9"/>
      <c r="Q471" s="9"/>
      <c r="R471" s="9"/>
      <c r="S471" s="9"/>
      <c r="U471" s="15"/>
      <c r="W471" s="2"/>
      <c r="X471" s="2"/>
      <c r="Y471" s="2"/>
      <c r="Z471" s="2"/>
      <c r="AA471" s="2"/>
      <c r="AB471" s="14"/>
      <c r="AC471" s="2"/>
      <c r="AD471" s="13"/>
      <c r="AE471" s="12"/>
      <c r="AF471" s="10"/>
      <c r="AG471" s="11"/>
      <c r="AH471" s="9"/>
      <c r="AI471" s="9"/>
      <c r="AJ471" s="9"/>
      <c r="AK471" s="9"/>
      <c r="AL471" s="9"/>
      <c r="AM471" s="10"/>
      <c r="AN471" s="9"/>
      <c r="AO471" s="9"/>
      <c r="AP471" s="10"/>
      <c r="AQ471" s="9"/>
      <c r="AR471" s="8"/>
      <c r="AS471" s="8"/>
      <c r="AT471" s="8"/>
      <c r="AU471" s="8"/>
      <c r="AV471" s="8"/>
      <c r="AW471" s="7"/>
      <c r="BJ471" s="20"/>
      <c r="BK471" s="19"/>
      <c r="BL471" s="19"/>
      <c r="BM471" s="19"/>
      <c r="BN471" s="18"/>
      <c r="BP471" s="2"/>
    </row>
    <row r="472" spans="9:68" x14ac:dyDescent="0.2">
      <c r="I472" s="17"/>
      <c r="J472" s="16"/>
      <c r="K472" s="16"/>
      <c r="L472" s="16"/>
      <c r="M472" s="16"/>
      <c r="N472" s="10"/>
      <c r="O472" s="10"/>
      <c r="P472" s="9"/>
      <c r="Q472" s="9"/>
      <c r="R472" s="9"/>
      <c r="S472" s="9"/>
      <c r="U472" s="15"/>
      <c r="W472" s="2"/>
      <c r="X472" s="2"/>
      <c r="Y472" s="2"/>
      <c r="Z472" s="2"/>
      <c r="AA472" s="2"/>
      <c r="AB472" s="14"/>
      <c r="AC472" s="2"/>
      <c r="AD472" s="13"/>
      <c r="AE472" s="12"/>
      <c r="AF472" s="10"/>
      <c r="AG472" s="11"/>
      <c r="AH472" s="9"/>
      <c r="AI472" s="9"/>
      <c r="AJ472" s="9"/>
      <c r="AK472" s="9"/>
      <c r="AL472" s="9"/>
      <c r="AM472" s="10"/>
      <c r="AN472" s="9"/>
      <c r="AO472" s="9"/>
      <c r="AP472" s="10"/>
      <c r="AQ472" s="9"/>
      <c r="AR472" s="8"/>
      <c r="AS472" s="8"/>
      <c r="AT472" s="8"/>
      <c r="AU472" s="8"/>
      <c r="AV472" s="8"/>
      <c r="AW472" s="7"/>
      <c r="BJ472" s="20"/>
      <c r="BK472" s="19"/>
      <c r="BL472" s="19"/>
      <c r="BM472" s="19"/>
      <c r="BN472" s="18"/>
      <c r="BP472" s="2"/>
    </row>
    <row r="473" spans="9:68" x14ac:dyDescent="0.2">
      <c r="I473" s="17"/>
      <c r="J473" s="16"/>
      <c r="K473" s="16"/>
      <c r="L473" s="16"/>
      <c r="M473" s="16"/>
      <c r="N473" s="10"/>
      <c r="O473" s="10"/>
      <c r="P473" s="9"/>
      <c r="Q473" s="9"/>
      <c r="R473" s="9"/>
      <c r="S473" s="9"/>
      <c r="U473" s="15"/>
      <c r="W473" s="2"/>
      <c r="X473" s="2"/>
      <c r="Y473" s="2"/>
      <c r="Z473" s="2"/>
      <c r="AA473" s="2"/>
      <c r="AB473" s="14"/>
      <c r="AC473" s="2"/>
      <c r="AD473" s="13"/>
      <c r="AE473" s="12"/>
      <c r="AF473" s="10"/>
      <c r="AG473" s="11"/>
      <c r="AH473" s="9"/>
      <c r="AI473" s="9"/>
      <c r="AJ473" s="9"/>
      <c r="AK473" s="9"/>
      <c r="AL473" s="9"/>
      <c r="AM473" s="10"/>
      <c r="AN473" s="9"/>
      <c r="AO473" s="9"/>
      <c r="AP473" s="10"/>
      <c r="AQ473" s="9"/>
      <c r="AR473" s="8"/>
      <c r="AS473" s="8"/>
      <c r="AT473" s="8"/>
      <c r="AU473" s="8"/>
      <c r="AV473" s="8"/>
      <c r="AW473" s="7"/>
      <c r="BJ473" s="20"/>
      <c r="BK473" s="19"/>
      <c r="BL473" s="19"/>
      <c r="BM473" s="19"/>
      <c r="BN473" s="18"/>
      <c r="BP473" s="2"/>
    </row>
    <row r="474" spans="9:68" x14ac:dyDescent="0.2">
      <c r="I474" s="17"/>
      <c r="J474" s="16"/>
      <c r="K474" s="16"/>
      <c r="L474" s="16"/>
      <c r="M474" s="16"/>
      <c r="N474" s="10"/>
      <c r="O474" s="10"/>
      <c r="P474" s="9"/>
      <c r="Q474" s="9"/>
      <c r="R474" s="9"/>
      <c r="S474" s="9"/>
      <c r="U474" s="15"/>
      <c r="W474" s="2"/>
      <c r="X474" s="2"/>
      <c r="Y474" s="2"/>
      <c r="Z474" s="2"/>
      <c r="AA474" s="2"/>
      <c r="AB474" s="14"/>
      <c r="AC474" s="2"/>
      <c r="AD474" s="13"/>
      <c r="AE474" s="12"/>
      <c r="AF474" s="10"/>
      <c r="AG474" s="11"/>
      <c r="AH474" s="9"/>
      <c r="AI474" s="9"/>
      <c r="AJ474" s="9"/>
      <c r="AK474" s="9"/>
      <c r="AL474" s="9"/>
      <c r="AM474" s="10"/>
      <c r="AN474" s="9"/>
      <c r="AO474" s="9"/>
      <c r="AP474" s="10"/>
      <c r="AQ474" s="9"/>
      <c r="AR474" s="8"/>
      <c r="AS474" s="8"/>
      <c r="AT474" s="8"/>
      <c r="AU474" s="8"/>
      <c r="AV474" s="8"/>
      <c r="AW474" s="7"/>
      <c r="BJ474" s="20"/>
      <c r="BK474" s="19"/>
      <c r="BL474" s="19"/>
      <c r="BM474" s="19"/>
      <c r="BN474" s="18"/>
      <c r="BP474" s="2"/>
    </row>
    <row r="475" spans="9:68" x14ac:dyDescent="0.2">
      <c r="I475" s="17"/>
      <c r="J475" s="16"/>
      <c r="K475" s="16"/>
      <c r="L475" s="16"/>
      <c r="M475" s="16"/>
      <c r="N475" s="10"/>
      <c r="O475" s="10"/>
      <c r="P475" s="9"/>
      <c r="Q475" s="9"/>
      <c r="R475" s="9"/>
      <c r="S475" s="9"/>
      <c r="U475" s="15"/>
      <c r="W475" s="2"/>
      <c r="X475" s="2"/>
      <c r="Y475" s="2"/>
      <c r="Z475" s="2"/>
      <c r="AA475" s="2"/>
      <c r="AB475" s="14"/>
      <c r="AC475" s="2"/>
      <c r="AD475" s="13"/>
      <c r="AE475" s="12"/>
      <c r="AF475" s="10"/>
      <c r="AG475" s="11"/>
      <c r="AH475" s="9"/>
      <c r="AI475" s="9"/>
      <c r="AJ475" s="9"/>
      <c r="AK475" s="9"/>
      <c r="AL475" s="9"/>
      <c r="AM475" s="10"/>
      <c r="AN475" s="9"/>
      <c r="AO475" s="9"/>
      <c r="AP475" s="10"/>
      <c r="AQ475" s="9"/>
      <c r="AR475" s="8"/>
      <c r="AS475" s="8"/>
      <c r="AT475" s="8"/>
      <c r="AU475" s="8"/>
      <c r="AV475" s="8"/>
      <c r="AW475" s="7"/>
      <c r="BJ475" s="20"/>
      <c r="BK475" s="19"/>
      <c r="BL475" s="19"/>
      <c r="BM475" s="19"/>
      <c r="BN475" s="18"/>
      <c r="BP475" s="2"/>
    </row>
    <row r="476" spans="9:68" x14ac:dyDescent="0.2">
      <c r="I476" s="17"/>
      <c r="J476" s="16"/>
      <c r="K476" s="16"/>
      <c r="L476" s="16"/>
      <c r="M476" s="16"/>
      <c r="N476" s="10"/>
      <c r="O476" s="10"/>
      <c r="P476" s="9"/>
      <c r="Q476" s="9"/>
      <c r="R476" s="9"/>
      <c r="S476" s="9"/>
      <c r="U476" s="15"/>
      <c r="W476" s="2"/>
      <c r="X476" s="2"/>
      <c r="Y476" s="2"/>
      <c r="Z476" s="2"/>
      <c r="AA476" s="2"/>
      <c r="AB476" s="14"/>
      <c r="AC476" s="2"/>
      <c r="AD476" s="13"/>
      <c r="AE476" s="12"/>
      <c r="AF476" s="10"/>
      <c r="AG476" s="11"/>
      <c r="AH476" s="9"/>
      <c r="AI476" s="9"/>
      <c r="AJ476" s="9"/>
      <c r="AK476" s="9"/>
      <c r="AL476" s="9"/>
      <c r="AM476" s="10"/>
      <c r="AN476" s="9"/>
      <c r="AO476" s="9"/>
      <c r="AP476" s="10"/>
      <c r="AQ476" s="9"/>
      <c r="AR476" s="8"/>
      <c r="AS476" s="8"/>
      <c r="AT476" s="8"/>
      <c r="AU476" s="8"/>
      <c r="AV476" s="8"/>
      <c r="AW476" s="7"/>
      <c r="BJ476" s="20"/>
      <c r="BK476" s="19"/>
      <c r="BL476" s="19"/>
      <c r="BM476" s="19"/>
      <c r="BN476" s="18"/>
      <c r="BP476" s="2"/>
    </row>
    <row r="477" spans="9:68" x14ac:dyDescent="0.2">
      <c r="I477" s="17"/>
      <c r="J477" s="16"/>
      <c r="K477" s="16"/>
      <c r="L477" s="16"/>
      <c r="M477" s="16"/>
      <c r="N477" s="10"/>
      <c r="O477" s="10"/>
      <c r="P477" s="9"/>
      <c r="Q477" s="9"/>
      <c r="R477" s="9"/>
      <c r="S477" s="9"/>
      <c r="U477" s="15"/>
      <c r="W477" s="2"/>
      <c r="X477" s="2"/>
      <c r="Y477" s="2"/>
      <c r="Z477" s="2"/>
      <c r="AA477" s="2"/>
      <c r="AB477" s="14"/>
      <c r="AC477" s="2"/>
      <c r="AD477" s="13"/>
      <c r="AE477" s="12"/>
      <c r="AF477" s="10"/>
      <c r="AG477" s="11"/>
      <c r="AH477" s="9"/>
      <c r="AI477" s="9"/>
      <c r="AJ477" s="9"/>
      <c r="AK477" s="9"/>
      <c r="AL477" s="9"/>
      <c r="AM477" s="10"/>
      <c r="AN477" s="9"/>
      <c r="AO477" s="9"/>
      <c r="AP477" s="10"/>
      <c r="AQ477" s="9"/>
      <c r="AR477" s="8"/>
      <c r="AS477" s="8"/>
      <c r="AT477" s="8"/>
      <c r="AU477" s="8"/>
      <c r="AV477" s="8"/>
      <c r="AW477" s="7"/>
      <c r="BP477" s="2"/>
    </row>
    <row r="478" spans="9:68" x14ac:dyDescent="0.2">
      <c r="I478" s="17"/>
      <c r="J478" s="16"/>
      <c r="K478" s="16"/>
      <c r="L478" s="16"/>
      <c r="M478" s="16"/>
      <c r="N478" s="10"/>
      <c r="O478" s="10"/>
      <c r="P478" s="9"/>
      <c r="Q478" s="9"/>
      <c r="R478" s="9"/>
      <c r="S478" s="9"/>
      <c r="U478" s="15"/>
      <c r="W478" s="2"/>
      <c r="X478" s="2"/>
      <c r="Y478" s="2"/>
      <c r="Z478" s="2"/>
      <c r="AA478" s="2"/>
      <c r="AB478" s="14"/>
      <c r="AC478" s="2"/>
      <c r="AD478" s="13"/>
      <c r="AE478" s="12"/>
      <c r="AF478" s="10"/>
      <c r="AG478" s="11"/>
      <c r="AH478" s="9"/>
      <c r="AI478" s="9"/>
      <c r="AJ478" s="9"/>
      <c r="AK478" s="9"/>
      <c r="AL478" s="9"/>
      <c r="AM478" s="10"/>
      <c r="AN478" s="9"/>
      <c r="AO478" s="9"/>
      <c r="AP478" s="10"/>
      <c r="AQ478" s="9"/>
      <c r="AR478" s="8"/>
      <c r="AS478" s="8"/>
      <c r="AT478" s="8"/>
      <c r="AU478" s="8"/>
      <c r="AV478" s="8"/>
      <c r="AW478" s="7"/>
      <c r="BP478" s="2"/>
    </row>
    <row r="479" spans="9:68" x14ac:dyDescent="0.2">
      <c r="I479" s="17"/>
      <c r="J479" s="16"/>
      <c r="K479" s="16"/>
      <c r="L479" s="16"/>
      <c r="M479" s="16"/>
      <c r="N479" s="10"/>
      <c r="O479" s="10"/>
      <c r="P479" s="9"/>
      <c r="Q479" s="9"/>
      <c r="R479" s="9"/>
      <c r="S479" s="9"/>
      <c r="U479" s="15"/>
      <c r="W479" s="2"/>
      <c r="X479" s="2"/>
      <c r="Y479" s="2"/>
      <c r="Z479" s="2"/>
      <c r="AA479" s="2"/>
      <c r="AB479" s="14"/>
      <c r="AC479" s="2"/>
      <c r="AD479" s="13"/>
      <c r="AE479" s="12"/>
      <c r="AF479" s="10"/>
      <c r="AG479" s="11"/>
      <c r="AH479" s="9"/>
      <c r="AI479" s="9"/>
      <c r="AJ479" s="9"/>
      <c r="AK479" s="9"/>
      <c r="AL479" s="9"/>
      <c r="AM479" s="10"/>
      <c r="AN479" s="9"/>
      <c r="AO479" s="9"/>
      <c r="AP479" s="10"/>
      <c r="AQ479" s="9"/>
      <c r="AR479" s="8"/>
      <c r="AS479" s="8"/>
      <c r="AT479" s="8"/>
      <c r="AU479" s="8"/>
      <c r="AV479" s="8"/>
      <c r="AW479" s="7"/>
      <c r="BP479" s="2"/>
    </row>
    <row r="480" spans="9:68" x14ac:dyDescent="0.2">
      <c r="I480" s="17"/>
      <c r="J480" s="16"/>
      <c r="K480" s="16"/>
      <c r="L480" s="16"/>
      <c r="M480" s="16"/>
      <c r="N480" s="10"/>
      <c r="O480" s="10"/>
      <c r="P480" s="9"/>
      <c r="Q480" s="9"/>
      <c r="R480" s="9"/>
      <c r="S480" s="9"/>
      <c r="U480" s="15"/>
      <c r="W480" s="2"/>
      <c r="X480" s="2"/>
      <c r="Y480" s="2"/>
      <c r="Z480" s="2"/>
      <c r="AA480" s="2"/>
      <c r="AB480" s="14"/>
      <c r="AC480" s="2"/>
      <c r="AD480" s="13"/>
      <c r="AE480" s="12"/>
      <c r="AF480" s="10"/>
      <c r="AG480" s="11"/>
      <c r="AH480" s="9"/>
      <c r="AI480" s="9"/>
      <c r="AJ480" s="9"/>
      <c r="AK480" s="9"/>
      <c r="AL480" s="9"/>
      <c r="AM480" s="10"/>
      <c r="AN480" s="9"/>
      <c r="AO480" s="9"/>
      <c r="AP480" s="10"/>
      <c r="AQ480" s="9"/>
      <c r="AR480" s="8"/>
      <c r="AS480" s="8"/>
      <c r="AT480" s="8"/>
      <c r="AU480" s="8"/>
      <c r="AV480" s="8"/>
      <c r="AW480" s="7"/>
      <c r="BP480" s="2"/>
    </row>
    <row r="481" spans="9:68" x14ac:dyDescent="0.2">
      <c r="I481" s="17"/>
      <c r="J481" s="16"/>
      <c r="K481" s="16"/>
      <c r="L481" s="16"/>
      <c r="M481" s="16"/>
      <c r="N481" s="10"/>
      <c r="O481" s="10"/>
      <c r="P481" s="9"/>
      <c r="Q481" s="9"/>
      <c r="R481" s="9"/>
      <c r="S481" s="9"/>
      <c r="U481" s="15"/>
      <c r="W481" s="2"/>
      <c r="X481" s="2"/>
      <c r="Y481" s="2"/>
      <c r="Z481" s="2"/>
      <c r="AA481" s="2"/>
      <c r="AB481" s="14"/>
      <c r="AC481" s="2"/>
      <c r="AD481" s="13"/>
      <c r="AE481" s="12"/>
      <c r="AF481" s="10"/>
      <c r="AG481" s="11"/>
      <c r="AH481" s="9"/>
      <c r="AI481" s="9"/>
      <c r="AJ481" s="9"/>
      <c r="AK481" s="9"/>
      <c r="AL481" s="9"/>
      <c r="AM481" s="10"/>
      <c r="AN481" s="9"/>
      <c r="AO481" s="9"/>
      <c r="AP481" s="10"/>
      <c r="AQ481" s="9"/>
      <c r="AR481" s="8"/>
      <c r="AS481" s="8"/>
      <c r="AT481" s="8"/>
      <c r="AU481" s="8"/>
      <c r="AV481" s="8"/>
      <c r="AW481" s="7"/>
      <c r="BP481" s="2"/>
    </row>
    <row r="482" spans="9:68" x14ac:dyDescent="0.2">
      <c r="I482" s="17"/>
      <c r="J482" s="16"/>
      <c r="K482" s="16"/>
      <c r="L482" s="16"/>
      <c r="M482" s="16"/>
      <c r="N482" s="10"/>
      <c r="O482" s="10"/>
      <c r="P482" s="9"/>
      <c r="Q482" s="9"/>
      <c r="R482" s="9"/>
      <c r="S482" s="9"/>
      <c r="U482" s="15"/>
      <c r="W482" s="2"/>
      <c r="X482" s="2"/>
      <c r="Y482" s="2"/>
      <c r="Z482" s="2"/>
      <c r="AA482" s="2"/>
      <c r="AB482" s="14"/>
      <c r="AC482" s="2"/>
      <c r="AD482" s="13"/>
      <c r="AE482" s="12"/>
      <c r="AF482" s="10"/>
      <c r="AG482" s="11"/>
      <c r="AH482" s="9"/>
      <c r="AI482" s="9"/>
      <c r="AJ482" s="9"/>
      <c r="AK482" s="9"/>
      <c r="AL482" s="9"/>
      <c r="AM482" s="10"/>
      <c r="AN482" s="9"/>
      <c r="AO482" s="9"/>
      <c r="AP482" s="10"/>
      <c r="AQ482" s="9"/>
      <c r="AR482" s="8"/>
      <c r="AS482" s="8"/>
      <c r="AT482" s="8"/>
      <c r="AU482" s="8"/>
      <c r="AV482" s="8"/>
      <c r="AW482" s="7"/>
      <c r="BP482" s="2"/>
    </row>
    <row r="483" spans="9:68" x14ac:dyDescent="0.2">
      <c r="I483" s="17"/>
      <c r="J483" s="16"/>
      <c r="K483" s="16"/>
      <c r="L483" s="16"/>
      <c r="M483" s="16"/>
      <c r="N483" s="10"/>
      <c r="O483" s="10"/>
      <c r="P483" s="9"/>
      <c r="Q483" s="9"/>
      <c r="R483" s="9"/>
      <c r="S483" s="9"/>
      <c r="U483" s="15"/>
      <c r="W483" s="2"/>
      <c r="X483" s="2"/>
      <c r="Y483" s="2"/>
      <c r="Z483" s="2"/>
      <c r="AA483" s="2"/>
      <c r="AB483" s="14"/>
      <c r="AC483" s="2"/>
      <c r="AD483" s="13"/>
      <c r="AE483" s="12"/>
      <c r="AF483" s="10"/>
      <c r="AG483" s="11"/>
      <c r="AH483" s="9"/>
      <c r="AI483" s="9"/>
      <c r="AJ483" s="9"/>
      <c r="AK483" s="9"/>
      <c r="AL483" s="9"/>
      <c r="AM483" s="10"/>
      <c r="AN483" s="9"/>
      <c r="AO483" s="9"/>
      <c r="AP483" s="10"/>
      <c r="AQ483" s="9"/>
      <c r="AR483" s="8"/>
      <c r="AS483" s="8"/>
      <c r="AT483" s="8"/>
      <c r="AU483" s="8"/>
      <c r="AV483" s="8"/>
      <c r="AW483" s="7"/>
      <c r="BP483" s="2"/>
    </row>
    <row r="484" spans="9:68" x14ac:dyDescent="0.2">
      <c r="I484" s="17"/>
      <c r="J484" s="16"/>
      <c r="K484" s="16"/>
      <c r="L484" s="16"/>
      <c r="M484" s="16"/>
      <c r="N484" s="10"/>
      <c r="O484" s="10"/>
      <c r="P484" s="9"/>
      <c r="Q484" s="9"/>
      <c r="R484" s="9"/>
      <c r="S484" s="9"/>
      <c r="U484" s="15"/>
      <c r="W484" s="2"/>
      <c r="X484" s="2"/>
      <c r="Y484" s="2"/>
      <c r="Z484" s="2"/>
      <c r="AA484" s="2"/>
      <c r="AB484" s="14"/>
      <c r="AC484" s="2"/>
      <c r="AD484" s="13"/>
      <c r="AE484" s="12"/>
      <c r="AF484" s="10"/>
      <c r="AG484" s="11"/>
      <c r="AH484" s="9"/>
      <c r="AI484" s="9"/>
      <c r="AJ484" s="9"/>
      <c r="AK484" s="9"/>
      <c r="AL484" s="9"/>
      <c r="AM484" s="10"/>
      <c r="AN484" s="9"/>
      <c r="AO484" s="9"/>
      <c r="AP484" s="10"/>
      <c r="AQ484" s="9"/>
      <c r="AR484" s="8"/>
      <c r="AS484" s="8"/>
      <c r="AT484" s="8"/>
      <c r="AU484" s="8"/>
      <c r="AV484" s="8"/>
      <c r="AW484" s="7"/>
      <c r="BP484" s="2"/>
    </row>
    <row r="485" spans="9:68" x14ac:dyDescent="0.2">
      <c r="I485" s="17"/>
      <c r="J485" s="16"/>
      <c r="K485" s="16"/>
      <c r="L485" s="16"/>
      <c r="M485" s="16"/>
      <c r="N485" s="10"/>
      <c r="O485" s="10"/>
      <c r="P485" s="9"/>
      <c r="Q485" s="9"/>
      <c r="R485" s="9"/>
      <c r="S485" s="9"/>
      <c r="U485" s="15"/>
      <c r="W485" s="2"/>
      <c r="X485" s="2"/>
      <c r="Y485" s="2"/>
      <c r="Z485" s="2"/>
      <c r="AA485" s="2"/>
      <c r="AB485" s="14"/>
      <c r="AC485" s="2"/>
      <c r="AD485" s="13"/>
      <c r="AE485" s="12"/>
      <c r="AF485" s="10"/>
      <c r="AG485" s="11"/>
      <c r="AH485" s="9"/>
      <c r="AI485" s="9"/>
      <c r="AJ485" s="9"/>
      <c r="AK485" s="9"/>
      <c r="AL485" s="9"/>
      <c r="AM485" s="10"/>
      <c r="AN485" s="9"/>
      <c r="AO485" s="9"/>
      <c r="AP485" s="10"/>
      <c r="AQ485" s="9"/>
      <c r="AR485" s="8"/>
      <c r="AS485" s="8"/>
      <c r="AT485" s="8"/>
      <c r="AU485" s="8"/>
      <c r="AV485" s="8"/>
      <c r="AW485" s="7"/>
      <c r="BP485" s="2"/>
    </row>
    <row r="486" spans="9:68" x14ac:dyDescent="0.2">
      <c r="I486" s="17"/>
      <c r="J486" s="16"/>
      <c r="K486" s="16"/>
      <c r="L486" s="16"/>
      <c r="M486" s="16"/>
      <c r="N486" s="10"/>
      <c r="O486" s="10"/>
      <c r="P486" s="9"/>
      <c r="Q486" s="9"/>
      <c r="R486" s="9"/>
      <c r="S486" s="9"/>
      <c r="U486" s="15"/>
      <c r="W486" s="2"/>
      <c r="X486" s="2"/>
      <c r="Y486" s="2"/>
      <c r="Z486" s="2"/>
      <c r="AA486" s="2"/>
      <c r="AB486" s="14"/>
      <c r="AC486" s="2"/>
      <c r="AD486" s="13"/>
      <c r="AE486" s="12"/>
      <c r="AF486" s="10"/>
      <c r="AG486" s="11"/>
      <c r="AH486" s="9"/>
      <c r="AI486" s="9"/>
      <c r="AJ486" s="9"/>
      <c r="AK486" s="9"/>
      <c r="AL486" s="9"/>
      <c r="AM486" s="10"/>
      <c r="AN486" s="9"/>
      <c r="AO486" s="9"/>
      <c r="AP486" s="10"/>
      <c r="AQ486" s="9"/>
      <c r="AR486" s="8"/>
      <c r="AS486" s="8"/>
      <c r="AT486" s="8"/>
      <c r="AU486" s="8"/>
      <c r="AV486" s="8"/>
      <c r="AW486" s="7"/>
      <c r="BP486" s="2"/>
    </row>
    <row r="487" spans="9:68" x14ac:dyDescent="0.2">
      <c r="I487" s="17"/>
      <c r="J487" s="16"/>
      <c r="K487" s="16"/>
      <c r="L487" s="16"/>
      <c r="M487" s="16"/>
      <c r="N487" s="10"/>
      <c r="O487" s="10"/>
      <c r="P487" s="9"/>
      <c r="Q487" s="9"/>
      <c r="R487" s="9"/>
      <c r="S487" s="9"/>
      <c r="U487" s="15"/>
      <c r="W487" s="2"/>
      <c r="X487" s="2"/>
      <c r="Y487" s="2"/>
      <c r="Z487" s="2"/>
      <c r="AA487" s="2"/>
      <c r="AB487" s="14"/>
      <c r="AC487" s="2"/>
      <c r="AD487" s="13"/>
      <c r="AE487" s="12"/>
      <c r="AF487" s="10"/>
      <c r="AG487" s="11"/>
      <c r="AH487" s="9"/>
      <c r="AI487" s="9"/>
      <c r="AJ487" s="9"/>
      <c r="AK487" s="9"/>
      <c r="AL487" s="9"/>
      <c r="AM487" s="10"/>
      <c r="AN487" s="9"/>
      <c r="AO487" s="9"/>
      <c r="AP487" s="10"/>
      <c r="AQ487" s="9"/>
      <c r="AR487" s="8"/>
      <c r="AS487" s="8"/>
      <c r="AT487" s="8"/>
      <c r="AU487" s="8"/>
      <c r="AV487" s="8"/>
      <c r="AW487" s="7"/>
      <c r="BP487" s="2"/>
    </row>
    <row r="488" spans="9:68" x14ac:dyDescent="0.2">
      <c r="I488" s="17"/>
      <c r="J488" s="16"/>
      <c r="K488" s="16"/>
      <c r="L488" s="16"/>
      <c r="M488" s="16"/>
      <c r="N488" s="10"/>
      <c r="O488" s="10"/>
      <c r="P488" s="9"/>
      <c r="Q488" s="9"/>
      <c r="R488" s="9"/>
      <c r="S488" s="9"/>
      <c r="U488" s="15"/>
      <c r="W488" s="2"/>
      <c r="X488" s="2"/>
      <c r="Y488" s="2"/>
      <c r="Z488" s="2"/>
      <c r="AA488" s="2"/>
      <c r="AB488" s="14"/>
      <c r="AC488" s="2"/>
      <c r="AD488" s="13"/>
      <c r="AE488" s="12"/>
      <c r="AF488" s="10"/>
      <c r="AG488" s="11"/>
      <c r="AH488" s="9"/>
      <c r="AI488" s="9"/>
      <c r="AJ488" s="9"/>
      <c r="AK488" s="9"/>
      <c r="AL488" s="9"/>
      <c r="AM488" s="10"/>
      <c r="AN488" s="9"/>
      <c r="AO488" s="9"/>
      <c r="AP488" s="10"/>
      <c r="AQ488" s="9"/>
      <c r="AR488" s="8"/>
      <c r="AS488" s="8"/>
      <c r="AT488" s="8"/>
      <c r="AU488" s="8"/>
      <c r="AV488" s="8"/>
      <c r="AW488" s="7"/>
      <c r="BP488" s="2"/>
    </row>
    <row r="489" spans="9:68" x14ac:dyDescent="0.2">
      <c r="I489" s="17"/>
      <c r="J489" s="16"/>
      <c r="K489" s="16"/>
      <c r="L489" s="16"/>
      <c r="M489" s="16"/>
      <c r="N489" s="10"/>
      <c r="O489" s="10"/>
      <c r="P489" s="9"/>
      <c r="Q489" s="9"/>
      <c r="R489" s="9"/>
      <c r="S489" s="9"/>
      <c r="U489" s="15"/>
      <c r="W489" s="2"/>
      <c r="X489" s="2"/>
      <c r="Y489" s="2"/>
      <c r="Z489" s="2"/>
      <c r="AA489" s="2"/>
      <c r="AB489" s="14"/>
      <c r="AC489" s="2"/>
      <c r="AD489" s="13"/>
      <c r="AE489" s="12"/>
      <c r="AF489" s="10"/>
      <c r="AG489" s="11"/>
      <c r="AH489" s="9"/>
      <c r="AI489" s="9"/>
      <c r="AJ489" s="9"/>
      <c r="AK489" s="9"/>
      <c r="AL489" s="9"/>
      <c r="AM489" s="10"/>
      <c r="AN489" s="9"/>
      <c r="AO489" s="9"/>
      <c r="AP489" s="10"/>
      <c r="AQ489" s="9"/>
      <c r="AR489" s="8"/>
      <c r="AS489" s="8"/>
      <c r="AT489" s="8"/>
      <c r="AU489" s="8"/>
      <c r="AV489" s="8"/>
      <c r="AW489" s="7"/>
      <c r="BP489" s="2"/>
    </row>
    <row r="490" spans="9:68" x14ac:dyDescent="0.2">
      <c r="I490" s="17"/>
      <c r="J490" s="16"/>
      <c r="K490" s="16"/>
      <c r="L490" s="16"/>
      <c r="M490" s="16"/>
      <c r="N490" s="10"/>
      <c r="O490" s="10"/>
      <c r="P490" s="9"/>
      <c r="Q490" s="9"/>
      <c r="R490" s="9"/>
      <c r="S490" s="9"/>
      <c r="U490" s="15"/>
      <c r="W490" s="2"/>
      <c r="X490" s="2"/>
      <c r="Y490" s="2"/>
      <c r="Z490" s="2"/>
      <c r="AA490" s="2"/>
      <c r="AB490" s="14"/>
      <c r="AC490" s="2"/>
      <c r="AD490" s="13"/>
      <c r="AE490" s="12"/>
      <c r="AF490" s="10"/>
      <c r="AG490" s="11"/>
      <c r="AH490" s="9"/>
      <c r="AI490" s="9"/>
      <c r="AJ490" s="9"/>
      <c r="AK490" s="9"/>
      <c r="AL490" s="9"/>
      <c r="AM490" s="10"/>
      <c r="AN490" s="9"/>
      <c r="AO490" s="9"/>
      <c r="AP490" s="10"/>
      <c r="AQ490" s="9"/>
      <c r="AR490" s="8"/>
      <c r="AS490" s="8"/>
      <c r="AT490" s="8"/>
      <c r="AU490" s="8"/>
      <c r="AV490" s="8"/>
      <c r="AW490" s="7"/>
      <c r="BP490" s="2"/>
    </row>
    <row r="491" spans="9:68" x14ac:dyDescent="0.2">
      <c r="I491" s="17"/>
      <c r="J491" s="16"/>
      <c r="K491" s="16"/>
      <c r="L491" s="16"/>
      <c r="M491" s="16"/>
      <c r="N491" s="10"/>
      <c r="O491" s="10"/>
      <c r="P491" s="9"/>
      <c r="Q491" s="9"/>
      <c r="R491" s="9"/>
      <c r="S491" s="9"/>
      <c r="U491" s="15"/>
      <c r="W491" s="2"/>
      <c r="X491" s="2"/>
      <c r="Y491" s="2"/>
      <c r="Z491" s="2"/>
      <c r="AA491" s="2"/>
      <c r="AB491" s="14"/>
      <c r="AC491" s="2"/>
      <c r="AD491" s="13"/>
      <c r="AE491" s="12"/>
      <c r="AF491" s="10"/>
      <c r="AG491" s="11"/>
      <c r="AH491" s="9"/>
      <c r="AI491" s="9"/>
      <c r="AJ491" s="9"/>
      <c r="AK491" s="9"/>
      <c r="AL491" s="9"/>
      <c r="AM491" s="10"/>
      <c r="AN491" s="9"/>
      <c r="AO491" s="9"/>
      <c r="AP491" s="10"/>
      <c r="AQ491" s="9"/>
      <c r="AR491" s="8"/>
      <c r="AS491" s="8"/>
      <c r="AT491" s="8"/>
      <c r="AU491" s="8"/>
      <c r="AV491" s="8"/>
      <c r="AW491" s="7"/>
      <c r="BP491" s="2"/>
    </row>
    <row r="492" spans="9:68" x14ac:dyDescent="0.2">
      <c r="I492" s="17"/>
      <c r="J492" s="16"/>
      <c r="K492" s="16"/>
      <c r="L492" s="16"/>
      <c r="M492" s="16"/>
      <c r="N492" s="10"/>
      <c r="O492" s="10"/>
      <c r="P492" s="9"/>
      <c r="Q492" s="9"/>
      <c r="R492" s="9"/>
      <c r="S492" s="9"/>
      <c r="U492" s="15"/>
      <c r="W492" s="2"/>
      <c r="X492" s="2"/>
      <c r="Y492" s="2"/>
      <c r="Z492" s="2"/>
      <c r="AA492" s="2"/>
      <c r="AB492" s="14"/>
      <c r="AC492" s="2"/>
      <c r="AD492" s="13"/>
      <c r="AE492" s="12"/>
      <c r="AF492" s="10"/>
      <c r="AG492" s="11"/>
      <c r="AH492" s="9"/>
      <c r="AI492" s="9"/>
      <c r="AJ492" s="9"/>
      <c r="AK492" s="9"/>
      <c r="AL492" s="9"/>
      <c r="AM492" s="10"/>
      <c r="AN492" s="9"/>
      <c r="AO492" s="9"/>
      <c r="AP492" s="10"/>
      <c r="AQ492" s="9"/>
      <c r="AR492" s="8"/>
      <c r="AS492" s="8"/>
      <c r="AT492" s="8"/>
      <c r="AU492" s="8"/>
      <c r="AV492" s="8"/>
      <c r="AW492" s="7"/>
      <c r="BP492" s="2"/>
    </row>
    <row r="493" spans="9:68" x14ac:dyDescent="0.2">
      <c r="I493" s="17"/>
      <c r="J493" s="16"/>
      <c r="K493" s="16"/>
      <c r="L493" s="16"/>
      <c r="M493" s="16"/>
      <c r="N493" s="10"/>
      <c r="O493" s="10"/>
      <c r="P493" s="9"/>
      <c r="Q493" s="9"/>
      <c r="R493" s="9"/>
      <c r="S493" s="9"/>
      <c r="U493" s="15"/>
      <c r="W493" s="2"/>
      <c r="X493" s="2"/>
      <c r="Y493" s="2"/>
      <c r="Z493" s="2"/>
      <c r="AA493" s="2"/>
      <c r="AB493" s="14"/>
      <c r="AC493" s="2"/>
      <c r="AD493" s="13"/>
      <c r="AE493" s="12"/>
      <c r="AF493" s="10"/>
      <c r="AG493" s="11"/>
      <c r="AH493" s="9"/>
      <c r="AI493" s="9"/>
      <c r="AJ493" s="9"/>
      <c r="AK493" s="9"/>
      <c r="AL493" s="9"/>
      <c r="AM493" s="10"/>
      <c r="AN493" s="9"/>
      <c r="AO493" s="9"/>
      <c r="AP493" s="10"/>
      <c r="AQ493" s="9"/>
      <c r="AR493" s="8"/>
      <c r="AS493" s="8"/>
      <c r="AT493" s="8"/>
      <c r="AU493" s="8"/>
      <c r="AV493" s="8"/>
      <c r="AW493" s="7"/>
      <c r="BP493" s="2"/>
    </row>
    <row r="494" spans="9:68" x14ac:dyDescent="0.2">
      <c r="I494" s="17"/>
      <c r="J494" s="16"/>
      <c r="K494" s="16"/>
      <c r="L494" s="16"/>
      <c r="M494" s="16"/>
      <c r="N494" s="10"/>
      <c r="O494" s="10"/>
      <c r="P494" s="9"/>
      <c r="Q494" s="9"/>
      <c r="R494" s="9"/>
      <c r="S494" s="9"/>
      <c r="U494" s="15"/>
      <c r="W494" s="2"/>
      <c r="X494" s="2"/>
      <c r="Y494" s="2"/>
      <c r="Z494" s="2"/>
      <c r="AA494" s="2"/>
      <c r="AB494" s="14"/>
      <c r="AC494" s="2"/>
      <c r="AD494" s="13"/>
      <c r="AE494" s="12"/>
      <c r="AF494" s="10"/>
      <c r="AG494" s="11"/>
      <c r="AH494" s="9"/>
      <c r="AI494" s="9"/>
      <c r="AJ494" s="9"/>
      <c r="AK494" s="9"/>
      <c r="AL494" s="9"/>
      <c r="AM494" s="10"/>
      <c r="AN494" s="9"/>
      <c r="AO494" s="9"/>
      <c r="AP494" s="10"/>
      <c r="AQ494" s="9"/>
      <c r="AR494" s="8"/>
      <c r="AS494" s="8"/>
      <c r="AT494" s="8"/>
      <c r="AU494" s="8"/>
      <c r="AV494" s="8"/>
      <c r="AW494" s="7"/>
      <c r="BP494" s="2"/>
    </row>
    <row r="495" spans="9:68" x14ac:dyDescent="0.2">
      <c r="I495" s="17"/>
      <c r="J495" s="16"/>
      <c r="K495" s="16"/>
      <c r="L495" s="16"/>
      <c r="M495" s="16"/>
      <c r="N495" s="10"/>
      <c r="O495" s="10"/>
      <c r="P495" s="9"/>
      <c r="Q495" s="9"/>
      <c r="R495" s="9"/>
      <c r="S495" s="9"/>
      <c r="U495" s="15"/>
      <c r="W495" s="2"/>
      <c r="X495" s="2"/>
      <c r="Y495" s="2"/>
      <c r="Z495" s="2"/>
      <c r="AA495" s="2"/>
      <c r="AB495" s="14"/>
      <c r="AC495" s="2"/>
      <c r="AD495" s="13"/>
      <c r="AE495" s="12"/>
      <c r="AF495" s="10"/>
      <c r="AG495" s="11"/>
      <c r="AH495" s="9"/>
      <c r="AI495" s="9"/>
      <c r="AJ495" s="9"/>
      <c r="AK495" s="9"/>
      <c r="AL495" s="9"/>
      <c r="AM495" s="10"/>
      <c r="AN495" s="9"/>
      <c r="AO495" s="9"/>
      <c r="AP495" s="10"/>
      <c r="AQ495" s="9"/>
      <c r="AR495" s="8"/>
      <c r="AS495" s="8"/>
      <c r="AT495" s="8"/>
      <c r="AU495" s="8"/>
      <c r="AV495" s="8"/>
      <c r="AW495" s="7"/>
      <c r="BP495" s="2"/>
    </row>
    <row r="496" spans="9:68" x14ac:dyDescent="0.2">
      <c r="I496" s="17"/>
      <c r="J496" s="16"/>
      <c r="K496" s="16"/>
      <c r="L496" s="16"/>
      <c r="M496" s="16"/>
      <c r="N496" s="10"/>
      <c r="O496" s="10"/>
      <c r="P496" s="9"/>
      <c r="Q496" s="9"/>
      <c r="R496" s="9"/>
      <c r="S496" s="9"/>
      <c r="U496" s="15"/>
      <c r="W496" s="2"/>
      <c r="X496" s="2"/>
      <c r="Y496" s="2"/>
      <c r="Z496" s="2"/>
      <c r="AA496" s="2"/>
      <c r="AB496" s="14"/>
      <c r="AC496" s="2"/>
      <c r="AD496" s="13"/>
      <c r="AE496" s="12"/>
      <c r="AF496" s="10"/>
      <c r="AG496" s="11"/>
      <c r="AH496" s="9"/>
      <c r="AI496" s="9"/>
      <c r="AJ496" s="9"/>
      <c r="AK496" s="9"/>
      <c r="AL496" s="9"/>
      <c r="AM496" s="10"/>
      <c r="AN496" s="9"/>
      <c r="AO496" s="9"/>
      <c r="AP496" s="10"/>
      <c r="AQ496" s="9"/>
      <c r="AR496" s="8"/>
      <c r="AS496" s="8"/>
      <c r="AT496" s="8"/>
      <c r="AU496" s="8"/>
      <c r="AV496" s="8"/>
      <c r="AW496" s="7"/>
      <c r="BP496" s="2"/>
    </row>
    <row r="497" spans="9:68" x14ac:dyDescent="0.2">
      <c r="I497" s="17"/>
      <c r="J497" s="16"/>
      <c r="K497" s="16"/>
      <c r="L497" s="16"/>
      <c r="M497" s="16"/>
      <c r="N497" s="10"/>
      <c r="O497" s="10"/>
      <c r="P497" s="9"/>
      <c r="Q497" s="9"/>
      <c r="R497" s="9"/>
      <c r="S497" s="9"/>
      <c r="U497" s="15"/>
      <c r="W497" s="2"/>
      <c r="X497" s="2"/>
      <c r="Y497" s="2"/>
      <c r="Z497" s="2"/>
      <c r="AA497" s="2"/>
      <c r="AB497" s="14"/>
      <c r="AC497" s="2"/>
      <c r="AD497" s="13"/>
      <c r="AE497" s="12"/>
      <c r="AF497" s="10"/>
      <c r="AG497" s="11"/>
      <c r="AH497" s="9"/>
      <c r="AI497" s="9"/>
      <c r="AJ497" s="9"/>
      <c r="AK497" s="9"/>
      <c r="AL497" s="9"/>
      <c r="AM497" s="10"/>
      <c r="AN497" s="9"/>
      <c r="AO497" s="9"/>
      <c r="AP497" s="10"/>
      <c r="AQ497" s="9"/>
      <c r="AR497" s="8"/>
      <c r="AS497" s="8"/>
      <c r="AT497" s="8"/>
      <c r="AU497" s="8"/>
      <c r="AV497" s="8"/>
      <c r="AW497" s="7"/>
      <c r="BP497" s="2"/>
    </row>
    <row r="498" spans="9:68" x14ac:dyDescent="0.2">
      <c r="I498" s="17"/>
      <c r="J498" s="16"/>
      <c r="K498" s="16"/>
      <c r="L498" s="16"/>
      <c r="M498" s="16"/>
      <c r="N498" s="10"/>
      <c r="O498" s="10"/>
      <c r="P498" s="9"/>
      <c r="Q498" s="9"/>
      <c r="R498" s="9"/>
      <c r="S498" s="9"/>
      <c r="U498" s="15"/>
      <c r="W498" s="2"/>
      <c r="X498" s="2"/>
      <c r="Y498" s="2"/>
      <c r="Z498" s="2"/>
      <c r="AA498" s="2"/>
      <c r="AB498" s="14"/>
      <c r="AC498" s="2"/>
      <c r="AD498" s="13"/>
      <c r="AE498" s="12"/>
      <c r="AF498" s="10"/>
      <c r="AG498" s="11"/>
      <c r="AH498" s="9"/>
      <c r="AI498" s="9"/>
      <c r="AJ498" s="9"/>
      <c r="AK498" s="9"/>
      <c r="AL498" s="9"/>
      <c r="AM498" s="10"/>
      <c r="AN498" s="9"/>
      <c r="AO498" s="9"/>
      <c r="AP498" s="10"/>
      <c r="AQ498" s="9"/>
      <c r="AR498" s="8"/>
      <c r="AS498" s="8"/>
      <c r="AT498" s="8"/>
      <c r="AU498" s="8"/>
      <c r="AV498" s="8"/>
      <c r="AW498" s="7"/>
      <c r="BP498" s="2"/>
    </row>
    <row r="499" spans="9:68" x14ac:dyDescent="0.2">
      <c r="I499" s="17"/>
      <c r="J499" s="16"/>
      <c r="K499" s="16"/>
      <c r="L499" s="16"/>
      <c r="M499" s="16"/>
      <c r="N499" s="10"/>
      <c r="O499" s="10"/>
      <c r="P499" s="9"/>
      <c r="Q499" s="9"/>
      <c r="R499" s="9"/>
      <c r="S499" s="9"/>
      <c r="U499" s="15"/>
      <c r="W499" s="2"/>
      <c r="X499" s="2"/>
      <c r="Y499" s="2"/>
      <c r="Z499" s="2"/>
      <c r="AA499" s="2"/>
      <c r="AB499" s="14"/>
      <c r="AC499" s="2"/>
      <c r="AD499" s="13"/>
      <c r="AE499" s="12"/>
      <c r="AF499" s="10"/>
      <c r="AG499" s="11"/>
      <c r="AH499" s="9"/>
      <c r="AI499" s="9"/>
      <c r="AJ499" s="9"/>
      <c r="AK499" s="9"/>
      <c r="AL499" s="9"/>
      <c r="AM499" s="10"/>
      <c r="AN499" s="9"/>
      <c r="AO499" s="9"/>
      <c r="AP499" s="10"/>
      <c r="AQ499" s="9"/>
      <c r="AR499" s="8"/>
      <c r="AS499" s="8"/>
      <c r="AT499" s="8"/>
      <c r="AU499" s="8"/>
      <c r="AV499" s="8"/>
      <c r="AW499" s="7"/>
      <c r="BP499" s="2"/>
    </row>
    <row r="500" spans="9:68" x14ac:dyDescent="0.2">
      <c r="I500" s="17"/>
      <c r="J500" s="16"/>
      <c r="K500" s="16"/>
      <c r="L500" s="16"/>
      <c r="M500" s="16"/>
      <c r="N500" s="10"/>
      <c r="O500" s="10"/>
      <c r="P500" s="9"/>
      <c r="Q500" s="9"/>
      <c r="R500" s="9"/>
      <c r="S500" s="9"/>
      <c r="U500" s="15"/>
      <c r="W500" s="2"/>
      <c r="X500" s="2"/>
      <c r="Y500" s="2"/>
      <c r="Z500" s="2"/>
      <c r="AA500" s="2"/>
      <c r="AB500" s="14"/>
      <c r="AC500" s="2"/>
      <c r="AD500" s="13"/>
      <c r="AE500" s="12"/>
      <c r="AF500" s="10"/>
      <c r="AG500" s="11"/>
      <c r="AH500" s="9"/>
      <c r="AI500" s="9"/>
      <c r="AJ500" s="9"/>
      <c r="AK500" s="9"/>
      <c r="AL500" s="9"/>
      <c r="AM500" s="10"/>
      <c r="AN500" s="9"/>
      <c r="AO500" s="9"/>
      <c r="AP500" s="10"/>
      <c r="AQ500" s="9"/>
      <c r="AR500" s="8"/>
      <c r="AS500" s="8"/>
      <c r="AT500" s="8"/>
      <c r="AU500" s="8"/>
      <c r="AV500" s="8"/>
      <c r="AW500" s="7"/>
      <c r="BP500" s="2"/>
    </row>
    <row r="501" spans="9:68" x14ac:dyDescent="0.2">
      <c r="I501" s="17"/>
      <c r="J501" s="16"/>
      <c r="K501" s="16"/>
      <c r="L501" s="16"/>
      <c r="M501" s="16"/>
      <c r="N501" s="10"/>
      <c r="O501" s="10"/>
      <c r="P501" s="9"/>
      <c r="Q501" s="9"/>
      <c r="R501" s="9"/>
      <c r="S501" s="9"/>
      <c r="U501" s="15"/>
      <c r="W501" s="2"/>
      <c r="X501" s="2"/>
      <c r="Y501" s="2"/>
      <c r="Z501" s="2"/>
      <c r="AA501" s="2"/>
      <c r="AB501" s="14"/>
      <c r="AC501" s="2"/>
      <c r="AD501" s="13"/>
      <c r="AE501" s="12"/>
      <c r="AF501" s="10"/>
      <c r="AG501" s="11"/>
      <c r="AH501" s="9"/>
      <c r="AI501" s="9"/>
      <c r="AJ501" s="9"/>
      <c r="AK501" s="9"/>
      <c r="AL501" s="9"/>
      <c r="AM501" s="10"/>
      <c r="AN501" s="9"/>
      <c r="AO501" s="9"/>
      <c r="AP501" s="10"/>
      <c r="AQ501" s="9"/>
      <c r="AR501" s="8"/>
      <c r="AS501" s="8"/>
      <c r="AT501" s="8"/>
      <c r="AU501" s="8"/>
      <c r="AV501" s="8"/>
      <c r="AW501" s="7"/>
      <c r="BP501" s="2"/>
    </row>
    <row r="502" spans="9:68" x14ac:dyDescent="0.2">
      <c r="I502" s="17"/>
      <c r="J502" s="16"/>
      <c r="K502" s="16"/>
      <c r="L502" s="16"/>
      <c r="M502" s="16"/>
      <c r="N502" s="10"/>
      <c r="O502" s="10"/>
      <c r="P502" s="9"/>
      <c r="Q502" s="9"/>
      <c r="R502" s="9"/>
      <c r="S502" s="9"/>
      <c r="U502" s="15"/>
      <c r="W502" s="2"/>
      <c r="X502" s="2"/>
      <c r="Y502" s="2"/>
      <c r="Z502" s="2"/>
      <c r="AA502" s="2"/>
      <c r="AB502" s="14"/>
      <c r="AC502" s="2"/>
      <c r="AD502" s="13"/>
      <c r="AE502" s="12"/>
      <c r="AF502" s="10"/>
      <c r="AG502" s="11"/>
      <c r="AH502" s="9"/>
      <c r="AI502" s="9"/>
      <c r="AJ502" s="9"/>
      <c r="AK502" s="9"/>
      <c r="AL502" s="9"/>
      <c r="AM502" s="10"/>
      <c r="AN502" s="9"/>
      <c r="AO502" s="9"/>
      <c r="AP502" s="10"/>
      <c r="AQ502" s="9"/>
      <c r="AR502" s="8"/>
      <c r="AS502" s="8"/>
      <c r="AT502" s="8"/>
      <c r="AU502" s="8"/>
      <c r="AV502" s="8"/>
      <c r="AW502" s="7"/>
      <c r="BP502" s="2"/>
    </row>
    <row r="503" spans="9:68" x14ac:dyDescent="0.2">
      <c r="I503" s="17"/>
      <c r="J503" s="16"/>
      <c r="K503" s="16"/>
      <c r="L503" s="16"/>
      <c r="M503" s="16"/>
      <c r="N503" s="10"/>
      <c r="O503" s="10"/>
      <c r="P503" s="9"/>
      <c r="Q503" s="9"/>
      <c r="R503" s="9"/>
      <c r="S503" s="9"/>
      <c r="U503" s="15"/>
      <c r="W503" s="2"/>
      <c r="X503" s="2"/>
      <c r="Y503" s="2"/>
      <c r="Z503" s="2"/>
      <c r="AA503" s="2"/>
      <c r="AB503" s="14"/>
      <c r="AC503" s="2"/>
      <c r="AD503" s="13"/>
      <c r="AE503" s="12"/>
      <c r="AF503" s="10"/>
      <c r="AG503" s="11"/>
      <c r="AH503" s="9"/>
      <c r="AI503" s="9"/>
      <c r="AJ503" s="9"/>
      <c r="AK503" s="9"/>
      <c r="AL503" s="9"/>
      <c r="AM503" s="10"/>
      <c r="AN503" s="9"/>
      <c r="AO503" s="9"/>
      <c r="AP503" s="10"/>
      <c r="AQ503" s="9"/>
      <c r="AR503" s="8"/>
      <c r="AS503" s="8"/>
      <c r="AT503" s="8"/>
      <c r="AU503" s="8"/>
      <c r="AV503" s="8"/>
      <c r="AW503" s="7"/>
      <c r="BP503" s="2"/>
    </row>
    <row r="504" spans="9:68" x14ac:dyDescent="0.2">
      <c r="I504" s="17"/>
      <c r="J504" s="16"/>
      <c r="K504" s="16"/>
      <c r="L504" s="16"/>
      <c r="M504" s="16"/>
      <c r="N504" s="10"/>
      <c r="O504" s="10"/>
      <c r="P504" s="9"/>
      <c r="Q504" s="9"/>
      <c r="R504" s="9"/>
      <c r="S504" s="9"/>
      <c r="U504" s="15"/>
      <c r="W504" s="2"/>
      <c r="X504" s="2"/>
      <c r="Y504" s="2"/>
      <c r="Z504" s="2"/>
      <c r="AA504" s="2"/>
      <c r="AB504" s="14"/>
      <c r="AC504" s="2"/>
      <c r="AD504" s="13"/>
      <c r="AE504" s="12"/>
      <c r="AF504" s="10"/>
      <c r="AG504" s="11"/>
      <c r="AH504" s="9"/>
      <c r="AI504" s="9"/>
      <c r="AJ504" s="9"/>
      <c r="AK504" s="9"/>
      <c r="AL504" s="9"/>
      <c r="AM504" s="10"/>
      <c r="AN504" s="9"/>
      <c r="AO504" s="9"/>
      <c r="AP504" s="10"/>
      <c r="AQ504" s="9"/>
      <c r="AR504" s="8"/>
      <c r="AS504" s="8"/>
      <c r="AT504" s="8"/>
      <c r="AU504" s="8"/>
      <c r="AV504" s="8"/>
      <c r="AW504" s="7"/>
      <c r="BP504" s="2"/>
    </row>
    <row r="505" spans="9:68" x14ac:dyDescent="0.2">
      <c r="I505" s="17"/>
      <c r="J505" s="16"/>
      <c r="K505" s="16"/>
      <c r="L505" s="16"/>
      <c r="M505" s="16"/>
      <c r="N505" s="10"/>
      <c r="O505" s="10"/>
      <c r="P505" s="9"/>
      <c r="Q505" s="9"/>
      <c r="R505" s="9"/>
      <c r="S505" s="9"/>
      <c r="U505" s="15"/>
      <c r="W505" s="2"/>
      <c r="X505" s="2"/>
      <c r="Y505" s="2"/>
      <c r="Z505" s="2"/>
      <c r="AA505" s="2"/>
      <c r="AB505" s="14"/>
      <c r="AC505" s="2"/>
      <c r="AD505" s="13"/>
      <c r="AE505" s="12"/>
      <c r="AF505" s="10"/>
      <c r="AG505" s="11"/>
      <c r="AH505" s="9"/>
      <c r="AI505" s="9"/>
      <c r="AJ505" s="9"/>
      <c r="AK505" s="9"/>
      <c r="AL505" s="9"/>
      <c r="AM505" s="10"/>
      <c r="AN505" s="9"/>
      <c r="AO505" s="9"/>
      <c r="AP505" s="10"/>
      <c r="AQ505" s="9"/>
      <c r="AR505" s="8"/>
      <c r="AS505" s="8"/>
      <c r="AT505" s="8"/>
      <c r="AU505" s="8"/>
      <c r="AV505" s="8"/>
      <c r="AW505" s="7"/>
      <c r="BP505" s="2"/>
    </row>
    <row r="506" spans="9:68" x14ac:dyDescent="0.2">
      <c r="I506" s="17"/>
      <c r="J506" s="16"/>
      <c r="K506" s="16"/>
      <c r="L506" s="16"/>
      <c r="M506" s="16"/>
      <c r="N506" s="10"/>
      <c r="O506" s="10"/>
      <c r="P506" s="9"/>
      <c r="Q506" s="9"/>
      <c r="R506" s="9"/>
      <c r="S506" s="9"/>
      <c r="U506" s="15"/>
      <c r="W506" s="2"/>
      <c r="X506" s="2"/>
      <c r="Y506" s="2"/>
      <c r="Z506" s="2"/>
      <c r="AA506" s="2"/>
      <c r="AB506" s="14"/>
      <c r="AC506" s="2"/>
      <c r="AD506" s="13"/>
      <c r="AE506" s="12"/>
      <c r="AF506" s="10"/>
      <c r="AG506" s="11"/>
      <c r="AH506" s="9"/>
      <c r="AI506" s="9"/>
      <c r="AJ506" s="9"/>
      <c r="AK506" s="9"/>
      <c r="AL506" s="9"/>
      <c r="AM506" s="10"/>
      <c r="AN506" s="9"/>
      <c r="AO506" s="9"/>
      <c r="AP506" s="10"/>
      <c r="AQ506" s="9"/>
      <c r="AR506" s="8"/>
      <c r="AS506" s="8"/>
      <c r="AT506" s="8"/>
      <c r="AU506" s="8"/>
      <c r="AV506" s="8"/>
      <c r="AW506" s="7"/>
      <c r="BP506" s="2"/>
    </row>
    <row r="507" spans="9:68" x14ac:dyDescent="0.2">
      <c r="I507" s="17"/>
      <c r="J507" s="16"/>
      <c r="K507" s="16"/>
      <c r="L507" s="16"/>
      <c r="M507" s="16"/>
      <c r="N507" s="10"/>
      <c r="O507" s="10"/>
      <c r="P507" s="9"/>
      <c r="Q507" s="9"/>
      <c r="R507" s="9"/>
      <c r="S507" s="9"/>
      <c r="U507" s="15"/>
      <c r="W507" s="2"/>
      <c r="X507" s="2"/>
      <c r="Y507" s="2"/>
      <c r="Z507" s="2"/>
      <c r="AA507" s="2"/>
      <c r="AB507" s="14"/>
      <c r="AC507" s="2"/>
      <c r="AD507" s="13"/>
      <c r="AE507" s="12"/>
      <c r="AF507" s="10"/>
      <c r="AG507" s="11"/>
      <c r="AH507" s="9"/>
      <c r="AI507" s="9"/>
      <c r="AJ507" s="9"/>
      <c r="AK507" s="9"/>
      <c r="AL507" s="9"/>
      <c r="AM507" s="10"/>
      <c r="AN507" s="9"/>
      <c r="AO507" s="9"/>
      <c r="AP507" s="10"/>
      <c r="AQ507" s="9"/>
      <c r="AR507" s="8"/>
      <c r="AS507" s="8"/>
      <c r="AT507" s="8"/>
      <c r="AU507" s="8"/>
      <c r="AV507" s="8"/>
      <c r="AW507" s="7"/>
      <c r="BP507" s="2"/>
    </row>
    <row r="508" spans="9:68" x14ac:dyDescent="0.2">
      <c r="I508" s="17"/>
      <c r="J508" s="16"/>
      <c r="K508" s="16"/>
      <c r="L508" s="16"/>
      <c r="M508" s="16"/>
      <c r="N508" s="10"/>
      <c r="O508" s="10"/>
      <c r="P508" s="9"/>
      <c r="Q508" s="9"/>
      <c r="R508" s="9"/>
      <c r="S508" s="9"/>
      <c r="U508" s="15"/>
      <c r="W508" s="2"/>
      <c r="X508" s="2"/>
      <c r="Y508" s="2"/>
      <c r="Z508" s="2"/>
      <c r="AA508" s="2"/>
      <c r="AB508" s="14"/>
      <c r="AC508" s="2"/>
      <c r="AD508" s="13"/>
      <c r="AE508" s="12"/>
      <c r="AF508" s="10"/>
      <c r="AG508" s="11"/>
      <c r="AH508" s="9"/>
      <c r="AI508" s="9"/>
      <c r="AJ508" s="9"/>
      <c r="AK508" s="9"/>
      <c r="AL508" s="9"/>
      <c r="AM508" s="10"/>
      <c r="AN508" s="9"/>
      <c r="AO508" s="9"/>
      <c r="AP508" s="10"/>
      <c r="AQ508" s="9"/>
      <c r="AR508" s="8"/>
      <c r="AS508" s="8"/>
      <c r="AT508" s="8"/>
      <c r="AU508" s="8"/>
      <c r="AV508" s="8"/>
      <c r="AW508" s="7"/>
      <c r="BP508" s="2"/>
    </row>
    <row r="509" spans="9:68" x14ac:dyDescent="0.2">
      <c r="I509" s="17"/>
      <c r="J509" s="16"/>
      <c r="K509" s="16"/>
      <c r="L509" s="16"/>
      <c r="M509" s="16"/>
      <c r="N509" s="10"/>
      <c r="O509" s="10"/>
      <c r="P509" s="9"/>
      <c r="Q509" s="9"/>
      <c r="R509" s="9"/>
      <c r="S509" s="9"/>
      <c r="U509" s="15"/>
      <c r="W509" s="2"/>
      <c r="X509" s="2"/>
      <c r="Y509" s="2"/>
      <c r="Z509" s="2"/>
      <c r="AA509" s="2"/>
      <c r="AB509" s="14"/>
      <c r="AC509" s="2"/>
      <c r="AD509" s="13"/>
      <c r="AE509" s="12"/>
      <c r="AF509" s="10"/>
      <c r="AG509" s="11"/>
      <c r="AH509" s="9"/>
      <c r="AI509" s="9"/>
      <c r="AJ509" s="9"/>
      <c r="AK509" s="9"/>
      <c r="AL509" s="9"/>
      <c r="AM509" s="10"/>
      <c r="AN509" s="9"/>
      <c r="AO509" s="9"/>
      <c r="AP509" s="10"/>
      <c r="AQ509" s="9"/>
      <c r="AR509" s="8"/>
      <c r="AS509" s="8"/>
      <c r="AT509" s="8"/>
      <c r="AU509" s="8"/>
      <c r="AV509" s="8"/>
      <c r="AW509" s="7"/>
      <c r="BP509" s="2"/>
    </row>
    <row r="510" spans="9:68" x14ac:dyDescent="0.2">
      <c r="I510" s="17"/>
      <c r="J510" s="16"/>
      <c r="K510" s="16"/>
      <c r="L510" s="16"/>
      <c r="M510" s="16"/>
      <c r="N510" s="10"/>
      <c r="O510" s="10"/>
      <c r="P510" s="9"/>
      <c r="Q510" s="9"/>
      <c r="R510" s="9"/>
      <c r="S510" s="9"/>
      <c r="U510" s="15"/>
      <c r="W510" s="2"/>
      <c r="X510" s="2"/>
      <c r="Y510" s="2"/>
      <c r="Z510" s="2"/>
      <c r="AA510" s="2"/>
      <c r="AB510" s="14"/>
      <c r="AC510" s="2"/>
      <c r="AD510" s="13"/>
      <c r="AE510" s="12"/>
      <c r="AF510" s="10"/>
      <c r="AG510" s="11"/>
      <c r="AH510" s="9"/>
      <c r="AI510" s="9"/>
      <c r="AJ510" s="9"/>
      <c r="AK510" s="9"/>
      <c r="AL510" s="9"/>
      <c r="AM510" s="10"/>
      <c r="AN510" s="9"/>
      <c r="AO510" s="9"/>
      <c r="AP510" s="10"/>
      <c r="AQ510" s="9"/>
      <c r="AR510" s="8"/>
      <c r="AS510" s="8"/>
      <c r="AT510" s="8"/>
      <c r="AU510" s="8"/>
      <c r="AV510" s="8"/>
      <c r="AW510" s="7"/>
      <c r="BP510" s="2"/>
    </row>
    <row r="511" spans="9:68" x14ac:dyDescent="0.2">
      <c r="I511" s="17"/>
      <c r="J511" s="16"/>
      <c r="K511" s="16"/>
      <c r="L511" s="16"/>
      <c r="M511" s="16"/>
      <c r="N511" s="10"/>
      <c r="O511" s="10"/>
      <c r="P511" s="9"/>
      <c r="Q511" s="9"/>
      <c r="R511" s="9"/>
      <c r="S511" s="9"/>
      <c r="U511" s="15"/>
      <c r="W511" s="2"/>
      <c r="X511" s="2"/>
      <c r="Y511" s="2"/>
      <c r="Z511" s="2"/>
      <c r="AA511" s="2"/>
      <c r="AB511" s="14"/>
      <c r="AC511" s="2"/>
      <c r="AD511" s="13"/>
      <c r="AE511" s="12"/>
      <c r="AF511" s="10"/>
      <c r="AG511" s="11"/>
      <c r="AH511" s="9"/>
      <c r="AI511" s="9"/>
      <c r="AJ511" s="9"/>
      <c r="AK511" s="9"/>
      <c r="AL511" s="9"/>
      <c r="AM511" s="10"/>
      <c r="AN511" s="9"/>
      <c r="AO511" s="9"/>
      <c r="AP511" s="10"/>
      <c r="AQ511" s="9"/>
      <c r="AR511" s="8"/>
      <c r="AS511" s="8"/>
      <c r="AT511" s="8"/>
      <c r="AU511" s="8"/>
      <c r="AV511" s="8"/>
      <c r="AW511" s="7"/>
      <c r="BP511" s="2"/>
    </row>
    <row r="512" spans="9:68" x14ac:dyDescent="0.2">
      <c r="I512" s="17"/>
      <c r="J512" s="16"/>
      <c r="K512" s="16"/>
      <c r="L512" s="16"/>
      <c r="M512" s="16"/>
      <c r="N512" s="10"/>
      <c r="O512" s="10"/>
      <c r="P512" s="9"/>
      <c r="Q512" s="9"/>
      <c r="R512" s="9"/>
      <c r="S512" s="9"/>
      <c r="U512" s="15"/>
      <c r="W512" s="2"/>
      <c r="X512" s="2"/>
      <c r="Y512" s="2"/>
      <c r="Z512" s="2"/>
      <c r="AA512" s="2"/>
      <c r="AB512" s="14"/>
      <c r="AC512" s="2"/>
      <c r="AD512" s="13"/>
      <c r="AE512" s="12"/>
      <c r="AF512" s="10"/>
      <c r="AG512" s="11"/>
      <c r="AH512" s="9"/>
      <c r="AI512" s="9"/>
      <c r="AJ512" s="9"/>
      <c r="AK512" s="9"/>
      <c r="AL512" s="9"/>
      <c r="AM512" s="10"/>
      <c r="AN512" s="9"/>
      <c r="AO512" s="9"/>
      <c r="AP512" s="10"/>
      <c r="AQ512" s="9"/>
      <c r="AR512" s="8"/>
      <c r="AS512" s="8"/>
      <c r="AT512" s="8"/>
      <c r="AU512" s="8"/>
      <c r="AV512" s="8"/>
      <c r="AW512" s="7"/>
      <c r="BP512" s="2"/>
    </row>
    <row r="513" spans="9:68" x14ac:dyDescent="0.2">
      <c r="I513" s="17"/>
      <c r="J513" s="16"/>
      <c r="K513" s="16"/>
      <c r="L513" s="16"/>
      <c r="M513" s="16"/>
      <c r="N513" s="10"/>
      <c r="O513" s="10"/>
      <c r="P513" s="9"/>
      <c r="Q513" s="9"/>
      <c r="R513" s="9"/>
      <c r="S513" s="9"/>
      <c r="U513" s="15"/>
      <c r="W513" s="2"/>
      <c r="X513" s="2"/>
      <c r="Y513" s="2"/>
      <c r="Z513" s="2"/>
      <c r="AA513" s="2"/>
      <c r="AB513" s="14"/>
      <c r="AC513" s="2"/>
      <c r="AD513" s="13"/>
      <c r="AE513" s="12"/>
      <c r="AF513" s="10"/>
      <c r="AG513" s="11"/>
      <c r="AH513" s="9"/>
      <c r="AI513" s="9"/>
      <c r="AJ513" s="9"/>
      <c r="AK513" s="9"/>
      <c r="AL513" s="9"/>
      <c r="AM513" s="10"/>
      <c r="AN513" s="9"/>
      <c r="AO513" s="9"/>
      <c r="AP513" s="10"/>
      <c r="AQ513" s="9"/>
      <c r="AR513" s="8"/>
      <c r="AS513" s="8"/>
      <c r="AT513" s="8"/>
      <c r="AU513" s="8"/>
      <c r="AV513" s="8"/>
      <c r="AW513" s="7"/>
      <c r="BP513" s="2"/>
    </row>
    <row r="514" spans="9:68" x14ac:dyDescent="0.2">
      <c r="I514" s="17"/>
      <c r="J514" s="16"/>
      <c r="K514" s="16"/>
      <c r="L514" s="16"/>
      <c r="M514" s="16"/>
      <c r="N514" s="10"/>
      <c r="O514" s="10"/>
      <c r="P514" s="9"/>
      <c r="Q514" s="9"/>
      <c r="R514" s="9"/>
      <c r="S514" s="9"/>
      <c r="U514" s="15"/>
      <c r="W514" s="2"/>
      <c r="X514" s="2"/>
      <c r="Y514" s="2"/>
      <c r="Z514" s="2"/>
      <c r="AA514" s="2"/>
      <c r="AB514" s="14"/>
      <c r="AC514" s="2"/>
      <c r="AD514" s="13"/>
      <c r="AE514" s="12"/>
      <c r="AF514" s="10"/>
      <c r="AG514" s="11"/>
      <c r="AH514" s="9"/>
      <c r="AI514" s="9"/>
      <c r="AJ514" s="9"/>
      <c r="AK514" s="9"/>
      <c r="AL514" s="9"/>
      <c r="AM514" s="10"/>
      <c r="AN514" s="9"/>
      <c r="AO514" s="9"/>
      <c r="AP514" s="10"/>
      <c r="AQ514" s="9"/>
      <c r="AR514" s="8"/>
      <c r="AS514" s="8"/>
      <c r="AT514" s="8"/>
      <c r="AU514" s="8"/>
      <c r="AV514" s="8"/>
      <c r="AW514" s="7"/>
      <c r="BP514" s="2"/>
    </row>
    <row r="515" spans="9:68" x14ac:dyDescent="0.2">
      <c r="I515" s="17"/>
      <c r="J515" s="16"/>
      <c r="K515" s="16"/>
      <c r="L515" s="16"/>
      <c r="M515" s="16"/>
      <c r="N515" s="10"/>
      <c r="O515" s="10"/>
      <c r="P515" s="9"/>
      <c r="Q515" s="9"/>
      <c r="R515" s="9"/>
      <c r="S515" s="9"/>
      <c r="U515" s="15"/>
      <c r="W515" s="2"/>
      <c r="X515" s="2"/>
      <c r="Y515" s="2"/>
      <c r="Z515" s="2"/>
      <c r="AA515" s="2"/>
      <c r="AB515" s="14"/>
      <c r="AC515" s="2"/>
      <c r="AD515" s="13"/>
      <c r="AE515" s="12"/>
      <c r="AF515" s="10"/>
      <c r="AG515" s="11"/>
      <c r="AH515" s="9"/>
      <c r="AI515" s="9"/>
      <c r="AJ515" s="9"/>
      <c r="AK515" s="9"/>
      <c r="AL515" s="9"/>
      <c r="AM515" s="10"/>
      <c r="AN515" s="9"/>
      <c r="AO515" s="9"/>
      <c r="AP515" s="10"/>
      <c r="AQ515" s="9"/>
      <c r="AR515" s="8"/>
      <c r="AS515" s="8"/>
      <c r="AT515" s="8"/>
      <c r="AU515" s="8"/>
      <c r="AV515" s="8"/>
      <c r="AW515" s="7"/>
      <c r="BP515" s="2"/>
    </row>
    <row r="516" spans="9:68" x14ac:dyDescent="0.2">
      <c r="I516" s="17"/>
      <c r="J516" s="16"/>
      <c r="K516" s="16"/>
      <c r="L516" s="16"/>
      <c r="M516" s="16"/>
      <c r="N516" s="10"/>
      <c r="O516" s="10"/>
      <c r="P516" s="9"/>
      <c r="Q516" s="9"/>
      <c r="R516" s="9"/>
      <c r="S516" s="9"/>
      <c r="U516" s="15"/>
      <c r="W516" s="2"/>
      <c r="X516" s="2"/>
      <c r="Y516" s="2"/>
      <c r="Z516" s="2"/>
      <c r="AA516" s="2"/>
      <c r="AB516" s="14"/>
      <c r="AC516" s="2"/>
      <c r="AD516" s="13"/>
      <c r="AE516" s="12"/>
      <c r="AF516" s="10"/>
      <c r="AG516" s="11"/>
      <c r="AH516" s="9"/>
      <c r="AI516" s="9"/>
      <c r="AJ516" s="9"/>
      <c r="AK516" s="9"/>
      <c r="AL516" s="9"/>
      <c r="AM516" s="10"/>
      <c r="AN516" s="9"/>
      <c r="AO516" s="9"/>
      <c r="AP516" s="10"/>
      <c r="AQ516" s="9"/>
      <c r="AR516" s="8"/>
      <c r="AS516" s="8"/>
      <c r="AT516" s="8"/>
      <c r="AU516" s="8"/>
      <c r="AV516" s="8"/>
      <c r="AW516" s="7"/>
      <c r="BP516" s="2"/>
    </row>
    <row r="517" spans="9:68" x14ac:dyDescent="0.2">
      <c r="I517" s="17"/>
      <c r="J517" s="16"/>
      <c r="K517" s="16"/>
      <c r="L517" s="16"/>
      <c r="M517" s="16"/>
      <c r="N517" s="10"/>
      <c r="O517" s="10"/>
      <c r="P517" s="9"/>
      <c r="Q517" s="9"/>
      <c r="R517" s="9"/>
      <c r="S517" s="9"/>
      <c r="U517" s="15"/>
      <c r="W517" s="2"/>
      <c r="X517" s="2"/>
      <c r="Y517" s="2"/>
      <c r="Z517" s="2"/>
      <c r="AA517" s="2"/>
      <c r="AB517" s="14"/>
      <c r="AC517" s="2"/>
      <c r="AD517" s="13"/>
      <c r="AE517" s="12"/>
      <c r="AF517" s="10"/>
      <c r="AG517" s="11"/>
      <c r="AH517" s="9"/>
      <c r="AI517" s="9"/>
      <c r="AJ517" s="9"/>
      <c r="AK517" s="9"/>
      <c r="AL517" s="9"/>
      <c r="AM517" s="10"/>
      <c r="AN517" s="9"/>
      <c r="AO517" s="9"/>
      <c r="AP517" s="10"/>
      <c r="AQ517" s="9"/>
      <c r="AR517" s="8"/>
      <c r="AS517" s="8"/>
      <c r="AT517" s="8"/>
      <c r="AU517" s="8"/>
      <c r="AV517" s="8"/>
      <c r="AW517" s="7"/>
      <c r="BP517" s="2"/>
    </row>
    <row r="518" spans="9:68" x14ac:dyDescent="0.2">
      <c r="I518" s="17"/>
      <c r="J518" s="16"/>
      <c r="K518" s="16"/>
      <c r="L518" s="16"/>
      <c r="M518" s="16"/>
      <c r="N518" s="10"/>
      <c r="O518" s="10"/>
      <c r="P518" s="9"/>
      <c r="Q518" s="9"/>
      <c r="R518" s="9"/>
      <c r="S518" s="9"/>
      <c r="U518" s="15"/>
      <c r="W518" s="2"/>
      <c r="X518" s="2"/>
      <c r="Y518" s="2"/>
      <c r="Z518" s="2"/>
      <c r="AA518" s="2"/>
      <c r="AB518" s="14"/>
      <c r="AC518" s="2"/>
      <c r="AD518" s="13"/>
      <c r="AE518" s="12"/>
      <c r="AF518" s="10"/>
      <c r="AG518" s="11"/>
      <c r="AH518" s="9"/>
      <c r="AI518" s="9"/>
      <c r="AJ518" s="9"/>
      <c r="AK518" s="9"/>
      <c r="AL518" s="9"/>
      <c r="AM518" s="10"/>
      <c r="AN518" s="9"/>
      <c r="AO518" s="9"/>
      <c r="AP518" s="10"/>
      <c r="AQ518" s="9"/>
      <c r="AR518" s="8"/>
      <c r="AS518" s="8"/>
      <c r="AT518" s="8"/>
      <c r="AU518" s="8"/>
      <c r="AV518" s="8"/>
      <c r="AW518" s="7"/>
      <c r="BP518" s="2"/>
    </row>
    <row r="519" spans="9:68" x14ac:dyDescent="0.2">
      <c r="I519" s="17"/>
      <c r="J519" s="16"/>
      <c r="K519" s="16"/>
      <c r="L519" s="16"/>
      <c r="M519" s="16"/>
      <c r="N519" s="10"/>
      <c r="O519" s="10"/>
      <c r="P519" s="9"/>
      <c r="Q519" s="9"/>
      <c r="R519" s="9"/>
      <c r="S519" s="9"/>
      <c r="U519" s="15"/>
      <c r="W519" s="2"/>
      <c r="X519" s="2"/>
      <c r="Y519" s="2"/>
      <c r="Z519" s="2"/>
      <c r="AA519" s="2"/>
      <c r="AB519" s="14"/>
      <c r="AC519" s="2"/>
      <c r="AD519" s="13"/>
      <c r="AE519" s="12"/>
      <c r="AF519" s="10"/>
      <c r="AG519" s="11"/>
      <c r="AH519" s="9"/>
      <c r="AI519" s="9"/>
      <c r="AJ519" s="9"/>
      <c r="AK519" s="9"/>
      <c r="AL519" s="9"/>
      <c r="AM519" s="10"/>
      <c r="AN519" s="9"/>
      <c r="AO519" s="9"/>
      <c r="AP519" s="10"/>
      <c r="AQ519" s="9"/>
      <c r="AR519" s="8"/>
      <c r="AS519" s="8"/>
      <c r="AT519" s="8"/>
      <c r="AU519" s="8"/>
      <c r="AV519" s="8"/>
      <c r="AW519" s="7"/>
      <c r="BP519" s="2"/>
    </row>
    <row r="520" spans="9:68" x14ac:dyDescent="0.2">
      <c r="I520" s="17"/>
      <c r="J520" s="16"/>
      <c r="K520" s="16"/>
      <c r="L520" s="16"/>
      <c r="M520" s="16"/>
      <c r="N520" s="10"/>
      <c r="O520" s="10"/>
      <c r="P520" s="9"/>
      <c r="Q520" s="9"/>
      <c r="R520" s="9"/>
      <c r="S520" s="9"/>
      <c r="U520" s="15"/>
      <c r="W520" s="2"/>
      <c r="X520" s="2"/>
      <c r="Y520" s="2"/>
      <c r="Z520" s="2"/>
      <c r="AA520" s="2"/>
      <c r="AB520" s="14"/>
      <c r="AC520" s="2"/>
      <c r="AD520" s="13"/>
      <c r="AE520" s="12"/>
      <c r="AF520" s="10"/>
      <c r="AG520" s="11"/>
      <c r="AH520" s="9"/>
      <c r="AI520" s="9"/>
      <c r="AJ520" s="9"/>
      <c r="AK520" s="9"/>
      <c r="AL520" s="9"/>
      <c r="AM520" s="10"/>
      <c r="AN520" s="9"/>
      <c r="AO520" s="9"/>
      <c r="AP520" s="10"/>
      <c r="AQ520" s="9"/>
      <c r="AR520" s="8"/>
      <c r="AS520" s="8"/>
      <c r="AT520" s="8"/>
      <c r="AU520" s="8"/>
      <c r="AV520" s="8"/>
      <c r="AW520" s="7"/>
      <c r="BP520" s="2"/>
    </row>
    <row r="521" spans="9:68" x14ac:dyDescent="0.2">
      <c r="I521" s="17"/>
      <c r="J521" s="16"/>
      <c r="K521" s="16"/>
      <c r="L521" s="16"/>
      <c r="M521" s="16"/>
      <c r="N521" s="10"/>
      <c r="O521" s="10"/>
      <c r="P521" s="9"/>
      <c r="Q521" s="9"/>
      <c r="R521" s="9"/>
      <c r="S521" s="9"/>
      <c r="U521" s="15"/>
      <c r="W521" s="2"/>
      <c r="X521" s="2"/>
      <c r="Y521" s="2"/>
      <c r="Z521" s="2"/>
      <c r="AA521" s="2"/>
      <c r="AB521" s="14"/>
      <c r="AC521" s="2"/>
      <c r="AD521" s="13"/>
      <c r="AE521" s="12"/>
      <c r="AF521" s="10"/>
      <c r="AG521" s="11"/>
      <c r="AH521" s="9"/>
      <c r="AI521" s="9"/>
      <c r="AJ521" s="9"/>
      <c r="AK521" s="9"/>
      <c r="AL521" s="9"/>
      <c r="AM521" s="10"/>
      <c r="AN521" s="9"/>
      <c r="AO521" s="9"/>
      <c r="AP521" s="10"/>
      <c r="AQ521" s="9"/>
      <c r="AR521" s="8"/>
      <c r="AS521" s="8"/>
      <c r="AT521" s="8"/>
      <c r="AU521" s="8"/>
      <c r="AV521" s="8"/>
      <c r="AW521" s="7"/>
      <c r="BP521" s="2"/>
    </row>
    <row r="522" spans="9:68" x14ac:dyDescent="0.2">
      <c r="I522" s="17"/>
      <c r="J522" s="16"/>
      <c r="K522" s="16"/>
      <c r="L522" s="16"/>
      <c r="M522" s="16"/>
      <c r="N522" s="10"/>
      <c r="O522" s="10"/>
      <c r="P522" s="9"/>
      <c r="Q522" s="9"/>
      <c r="R522" s="9"/>
      <c r="S522" s="9"/>
      <c r="U522" s="15"/>
      <c r="W522" s="2"/>
      <c r="X522" s="2"/>
      <c r="Y522" s="2"/>
      <c r="Z522" s="2"/>
      <c r="AA522" s="2"/>
      <c r="AB522" s="14"/>
      <c r="AC522" s="2"/>
      <c r="AD522" s="13"/>
      <c r="AE522" s="12"/>
      <c r="AF522" s="10"/>
      <c r="AG522" s="11"/>
      <c r="AH522" s="9"/>
      <c r="AI522" s="9"/>
      <c r="AJ522" s="9"/>
      <c r="AK522" s="9"/>
      <c r="AL522" s="9"/>
      <c r="AM522" s="10"/>
      <c r="AN522" s="9"/>
      <c r="AO522" s="9"/>
      <c r="AP522" s="10"/>
      <c r="AQ522" s="9"/>
      <c r="AR522" s="8"/>
      <c r="AS522" s="8"/>
      <c r="AT522" s="8"/>
      <c r="AU522" s="8"/>
      <c r="AV522" s="8"/>
      <c r="AW522" s="7"/>
      <c r="BP522" s="2"/>
    </row>
    <row r="523" spans="9:68" x14ac:dyDescent="0.2">
      <c r="I523" s="17"/>
      <c r="J523" s="16"/>
      <c r="K523" s="16"/>
      <c r="L523" s="16"/>
      <c r="M523" s="16"/>
      <c r="N523" s="10"/>
      <c r="O523" s="10"/>
      <c r="P523" s="9"/>
      <c r="Q523" s="9"/>
      <c r="R523" s="9"/>
      <c r="S523" s="9"/>
      <c r="U523" s="15"/>
      <c r="W523" s="2"/>
      <c r="X523" s="2"/>
      <c r="Y523" s="2"/>
      <c r="Z523" s="2"/>
      <c r="AA523" s="2"/>
      <c r="AB523" s="14"/>
      <c r="AC523" s="2"/>
      <c r="AD523" s="13"/>
      <c r="AE523" s="12"/>
      <c r="AF523" s="10"/>
      <c r="AG523" s="11"/>
      <c r="AH523" s="9"/>
      <c r="AI523" s="9"/>
      <c r="AJ523" s="9"/>
      <c r="AK523" s="9"/>
      <c r="AL523" s="9"/>
      <c r="AM523" s="10"/>
      <c r="AN523" s="9"/>
      <c r="AO523" s="9"/>
      <c r="AP523" s="10"/>
      <c r="AQ523" s="9"/>
      <c r="AR523" s="8"/>
      <c r="AS523" s="8"/>
      <c r="AT523" s="8"/>
      <c r="AU523" s="8"/>
      <c r="AV523" s="8"/>
      <c r="AW523" s="7"/>
      <c r="BP523" s="2"/>
    </row>
    <row r="524" spans="9:68" x14ac:dyDescent="0.2">
      <c r="I524" s="17"/>
      <c r="J524" s="16"/>
      <c r="K524" s="16"/>
      <c r="L524" s="16"/>
      <c r="M524" s="16"/>
      <c r="N524" s="10"/>
      <c r="O524" s="10"/>
      <c r="P524" s="9"/>
      <c r="Q524" s="9"/>
      <c r="R524" s="9"/>
      <c r="S524" s="9"/>
      <c r="U524" s="15"/>
      <c r="W524" s="2"/>
      <c r="X524" s="2"/>
      <c r="Y524" s="2"/>
      <c r="Z524" s="2"/>
      <c r="AA524" s="2"/>
      <c r="AB524" s="14"/>
      <c r="AC524" s="2"/>
      <c r="AD524" s="13"/>
      <c r="AE524" s="12"/>
      <c r="AF524" s="10"/>
      <c r="AG524" s="11"/>
      <c r="AH524" s="9"/>
      <c r="AI524" s="9"/>
      <c r="AJ524" s="9"/>
      <c r="AK524" s="9"/>
      <c r="AL524" s="9"/>
      <c r="AM524" s="10"/>
      <c r="AN524" s="9"/>
      <c r="AO524" s="9"/>
      <c r="AP524" s="10"/>
      <c r="AQ524" s="9"/>
      <c r="AR524" s="8"/>
      <c r="AS524" s="8"/>
      <c r="AT524" s="8"/>
      <c r="AU524" s="8"/>
      <c r="AV524" s="8"/>
      <c r="AW524" s="7"/>
      <c r="BP524" s="2"/>
    </row>
    <row r="525" spans="9:68" x14ac:dyDescent="0.2">
      <c r="I525" s="17"/>
      <c r="J525" s="16"/>
      <c r="K525" s="16"/>
      <c r="L525" s="16"/>
      <c r="M525" s="16"/>
      <c r="N525" s="10"/>
      <c r="O525" s="10"/>
      <c r="P525" s="9"/>
      <c r="Q525" s="9"/>
      <c r="R525" s="9"/>
      <c r="S525" s="9"/>
      <c r="U525" s="15"/>
      <c r="W525" s="2"/>
      <c r="X525" s="2"/>
      <c r="Y525" s="2"/>
      <c r="Z525" s="2"/>
      <c r="AA525" s="2"/>
      <c r="AB525" s="14"/>
      <c r="AC525" s="2"/>
      <c r="AD525" s="13"/>
      <c r="AE525" s="12"/>
      <c r="AF525" s="10"/>
      <c r="AG525" s="11"/>
      <c r="AH525" s="9"/>
      <c r="AI525" s="9"/>
      <c r="AJ525" s="9"/>
      <c r="AK525" s="9"/>
      <c r="AL525" s="9"/>
      <c r="AM525" s="10"/>
      <c r="AN525" s="9"/>
      <c r="AO525" s="9"/>
      <c r="AP525" s="10"/>
      <c r="AQ525" s="9"/>
      <c r="AR525" s="8"/>
      <c r="AS525" s="8"/>
      <c r="AT525" s="8"/>
      <c r="AU525" s="8"/>
      <c r="AV525" s="8"/>
      <c r="AW525" s="7"/>
      <c r="BP525" s="2"/>
    </row>
    <row r="526" spans="9:68" x14ac:dyDescent="0.2">
      <c r="I526" s="17"/>
      <c r="J526" s="16"/>
      <c r="K526" s="16"/>
      <c r="L526" s="16"/>
      <c r="M526" s="16"/>
      <c r="N526" s="10"/>
      <c r="O526" s="10"/>
      <c r="P526" s="9"/>
      <c r="Q526" s="9"/>
      <c r="R526" s="9"/>
      <c r="S526" s="9"/>
      <c r="U526" s="15"/>
      <c r="W526" s="2"/>
      <c r="X526" s="2"/>
      <c r="Y526" s="2"/>
      <c r="Z526" s="2"/>
      <c r="AA526" s="2"/>
      <c r="AB526" s="14"/>
      <c r="AC526" s="2"/>
      <c r="AD526" s="13"/>
      <c r="AE526" s="12"/>
      <c r="AF526" s="10"/>
      <c r="AG526" s="11"/>
      <c r="AH526" s="9"/>
      <c r="AI526" s="9"/>
      <c r="AJ526" s="9"/>
      <c r="AK526" s="9"/>
      <c r="AL526" s="9"/>
      <c r="AM526" s="10"/>
      <c r="AN526" s="9"/>
      <c r="AO526" s="9"/>
      <c r="AP526" s="10"/>
      <c r="AQ526" s="9"/>
      <c r="AR526" s="8"/>
      <c r="AS526" s="8"/>
      <c r="AT526" s="8"/>
      <c r="AU526" s="8"/>
      <c r="AV526" s="8"/>
      <c r="AW526" s="7"/>
      <c r="BP526" s="2"/>
    </row>
    <row r="527" spans="9:68" x14ac:dyDescent="0.2">
      <c r="I527" s="17"/>
      <c r="J527" s="16"/>
      <c r="K527" s="16"/>
      <c r="L527" s="16"/>
      <c r="M527" s="16"/>
      <c r="N527" s="10"/>
      <c r="O527" s="10"/>
      <c r="P527" s="9"/>
      <c r="Q527" s="9"/>
      <c r="R527" s="9"/>
      <c r="S527" s="9"/>
      <c r="U527" s="15"/>
      <c r="W527" s="2"/>
      <c r="X527" s="2"/>
      <c r="Y527" s="2"/>
      <c r="Z527" s="2"/>
      <c r="AA527" s="2"/>
      <c r="AB527" s="14"/>
      <c r="AC527" s="2"/>
      <c r="AD527" s="13"/>
      <c r="AE527" s="12"/>
      <c r="AF527" s="10"/>
      <c r="AG527" s="11"/>
      <c r="AH527" s="9"/>
      <c r="AI527" s="9"/>
      <c r="AJ527" s="9"/>
      <c r="AK527" s="9"/>
      <c r="AL527" s="9"/>
      <c r="AM527" s="10"/>
      <c r="AN527" s="9"/>
      <c r="AO527" s="9"/>
      <c r="AP527" s="10"/>
      <c r="AQ527" s="9"/>
      <c r="AR527" s="8"/>
      <c r="AS527" s="8"/>
      <c r="AT527" s="8"/>
      <c r="AU527" s="8"/>
      <c r="AV527" s="8"/>
      <c r="AW527" s="7"/>
      <c r="BP527" s="2"/>
    </row>
    <row r="528" spans="9:68" x14ac:dyDescent="0.2">
      <c r="I528" s="17"/>
      <c r="J528" s="16"/>
      <c r="K528" s="16"/>
      <c r="L528" s="16"/>
      <c r="M528" s="16"/>
      <c r="N528" s="10"/>
      <c r="O528" s="10"/>
      <c r="P528" s="9"/>
      <c r="Q528" s="9"/>
      <c r="R528" s="9"/>
      <c r="S528" s="9"/>
      <c r="U528" s="15"/>
      <c r="W528" s="2"/>
      <c r="X528" s="2"/>
      <c r="Y528" s="2"/>
      <c r="Z528" s="2"/>
      <c r="AA528" s="2"/>
      <c r="AB528" s="14"/>
      <c r="AC528" s="2"/>
      <c r="AD528" s="13"/>
      <c r="AE528" s="12"/>
      <c r="AF528" s="10"/>
      <c r="AG528" s="11"/>
      <c r="AH528" s="9"/>
      <c r="AI528" s="9"/>
      <c r="AJ528" s="9"/>
      <c r="AK528" s="9"/>
      <c r="AL528" s="9"/>
      <c r="AM528" s="10"/>
      <c r="AN528" s="9"/>
      <c r="AO528" s="9"/>
      <c r="AP528" s="10"/>
      <c r="AQ528" s="9"/>
      <c r="AR528" s="8"/>
      <c r="AS528" s="8"/>
      <c r="AT528" s="8"/>
      <c r="AU528" s="8"/>
      <c r="AV528" s="8"/>
      <c r="AW528" s="7"/>
      <c r="BP528" s="2"/>
    </row>
    <row r="529" spans="9:68" x14ac:dyDescent="0.2">
      <c r="I529" s="17"/>
      <c r="J529" s="16"/>
      <c r="K529" s="16"/>
      <c r="L529" s="16"/>
      <c r="M529" s="16"/>
      <c r="N529" s="10"/>
      <c r="O529" s="10"/>
      <c r="P529" s="9"/>
      <c r="Q529" s="9"/>
      <c r="R529" s="9"/>
      <c r="S529" s="9"/>
      <c r="U529" s="15"/>
      <c r="W529" s="2"/>
      <c r="X529" s="2"/>
      <c r="Y529" s="2"/>
      <c r="Z529" s="2"/>
      <c r="AA529" s="2"/>
      <c r="AB529" s="14"/>
      <c r="AC529" s="2"/>
      <c r="AD529" s="13"/>
      <c r="AE529" s="12"/>
      <c r="AF529" s="10"/>
      <c r="AG529" s="11"/>
      <c r="AH529" s="9"/>
      <c r="AI529" s="9"/>
      <c r="AJ529" s="9"/>
      <c r="AK529" s="9"/>
      <c r="AL529" s="9"/>
      <c r="AM529" s="10"/>
      <c r="AN529" s="9"/>
      <c r="AO529" s="9"/>
      <c r="AP529" s="10"/>
      <c r="AQ529" s="9"/>
      <c r="AR529" s="8"/>
      <c r="AS529" s="8"/>
      <c r="AT529" s="8"/>
      <c r="AU529" s="8"/>
      <c r="AV529" s="8"/>
      <c r="AW529" s="7"/>
      <c r="BP529" s="2"/>
    </row>
    <row r="530" spans="9:68" x14ac:dyDescent="0.2">
      <c r="I530" s="17"/>
      <c r="J530" s="16"/>
      <c r="K530" s="16"/>
      <c r="L530" s="16"/>
      <c r="M530" s="16"/>
      <c r="N530" s="10"/>
      <c r="O530" s="10"/>
      <c r="P530" s="9"/>
      <c r="Q530" s="9"/>
      <c r="R530" s="9"/>
      <c r="S530" s="9"/>
      <c r="U530" s="15"/>
      <c r="W530" s="2"/>
      <c r="X530" s="2"/>
      <c r="Y530" s="2"/>
      <c r="Z530" s="2"/>
      <c r="AA530" s="2"/>
      <c r="AB530" s="14"/>
      <c r="AC530" s="2"/>
      <c r="AD530" s="13"/>
      <c r="AE530" s="12"/>
      <c r="AF530" s="10"/>
      <c r="AG530" s="11"/>
      <c r="AH530" s="9"/>
      <c r="AI530" s="9"/>
      <c r="AJ530" s="9"/>
      <c r="AK530" s="9"/>
      <c r="AL530" s="9"/>
      <c r="AM530" s="10"/>
      <c r="AN530" s="9"/>
      <c r="AO530" s="9"/>
      <c r="AP530" s="10"/>
      <c r="AQ530" s="9"/>
      <c r="AR530" s="8"/>
      <c r="AS530" s="8"/>
      <c r="AT530" s="8"/>
      <c r="AU530" s="8"/>
      <c r="AV530" s="8"/>
      <c r="AW530" s="7"/>
      <c r="BP530" s="2"/>
    </row>
    <row r="531" spans="9:68" x14ac:dyDescent="0.2">
      <c r="I531" s="17"/>
      <c r="J531" s="16"/>
      <c r="K531" s="16"/>
      <c r="L531" s="16"/>
      <c r="M531" s="16"/>
      <c r="N531" s="10"/>
      <c r="O531" s="10"/>
      <c r="P531" s="9"/>
      <c r="Q531" s="9"/>
      <c r="R531" s="9"/>
      <c r="S531" s="9"/>
      <c r="U531" s="15"/>
      <c r="W531" s="2"/>
      <c r="X531" s="2"/>
      <c r="Y531" s="2"/>
      <c r="Z531" s="2"/>
      <c r="AA531" s="2"/>
      <c r="AB531" s="14"/>
      <c r="AC531" s="2"/>
      <c r="AD531" s="13"/>
      <c r="AE531" s="12"/>
      <c r="AF531" s="10"/>
      <c r="AG531" s="11"/>
      <c r="AH531" s="9"/>
      <c r="AI531" s="9"/>
      <c r="AJ531" s="9"/>
      <c r="AK531" s="9"/>
      <c r="AL531" s="9"/>
      <c r="AM531" s="10"/>
      <c r="AN531" s="9"/>
      <c r="AO531" s="9"/>
      <c r="AP531" s="10"/>
      <c r="AQ531" s="9"/>
      <c r="AR531" s="8"/>
      <c r="AS531" s="8"/>
      <c r="AT531" s="8"/>
      <c r="AU531" s="8"/>
      <c r="AV531" s="8"/>
      <c r="AW531" s="7"/>
      <c r="BP531" s="2"/>
    </row>
    <row r="532" spans="9:68" x14ac:dyDescent="0.2">
      <c r="I532" s="17"/>
      <c r="J532" s="16"/>
      <c r="K532" s="16"/>
      <c r="L532" s="16"/>
      <c r="M532" s="16"/>
      <c r="N532" s="10"/>
      <c r="O532" s="10"/>
      <c r="P532" s="9"/>
      <c r="Q532" s="9"/>
      <c r="R532" s="9"/>
      <c r="S532" s="9"/>
      <c r="U532" s="15"/>
      <c r="W532" s="2"/>
      <c r="X532" s="2"/>
      <c r="Y532" s="2"/>
      <c r="Z532" s="2"/>
      <c r="AA532" s="2"/>
      <c r="AB532" s="14"/>
      <c r="AC532" s="2"/>
      <c r="AD532" s="13"/>
      <c r="AE532" s="12"/>
      <c r="AF532" s="10"/>
      <c r="AG532" s="11"/>
      <c r="AH532" s="9"/>
      <c r="AI532" s="9"/>
      <c r="AJ532" s="9"/>
      <c r="AK532" s="9"/>
      <c r="AL532" s="9"/>
      <c r="AM532" s="10"/>
      <c r="AN532" s="9"/>
      <c r="AO532" s="9"/>
      <c r="AP532" s="10"/>
      <c r="AQ532" s="9"/>
      <c r="AR532" s="8"/>
      <c r="AS532" s="8"/>
      <c r="AT532" s="8"/>
      <c r="AU532" s="8"/>
      <c r="AV532" s="8"/>
      <c r="AW532" s="7"/>
      <c r="BP532" s="2"/>
    </row>
    <row r="533" spans="9:68" x14ac:dyDescent="0.2">
      <c r="I533" s="17"/>
      <c r="J533" s="16"/>
      <c r="K533" s="16"/>
      <c r="L533" s="16"/>
      <c r="M533" s="16"/>
      <c r="N533" s="10"/>
      <c r="O533" s="10"/>
      <c r="P533" s="9"/>
      <c r="Q533" s="9"/>
      <c r="R533" s="9"/>
      <c r="S533" s="9"/>
      <c r="U533" s="15"/>
      <c r="W533" s="2"/>
      <c r="X533" s="2"/>
      <c r="Y533" s="2"/>
      <c r="Z533" s="2"/>
      <c r="AA533" s="2"/>
      <c r="AB533" s="14"/>
      <c r="AC533" s="2"/>
      <c r="AD533" s="13"/>
      <c r="AE533" s="12"/>
      <c r="AF533" s="10"/>
      <c r="AG533" s="11"/>
      <c r="AH533" s="9"/>
      <c r="AI533" s="9"/>
      <c r="AJ533" s="9"/>
      <c r="AK533" s="9"/>
      <c r="AL533" s="9"/>
      <c r="AM533" s="10"/>
      <c r="AN533" s="9"/>
      <c r="AO533" s="9"/>
      <c r="AP533" s="10"/>
      <c r="AQ533" s="9"/>
      <c r="AR533" s="8"/>
      <c r="AS533" s="8"/>
      <c r="AT533" s="8"/>
      <c r="AU533" s="8"/>
      <c r="AV533" s="8"/>
      <c r="AW533" s="7"/>
      <c r="BP533" s="2"/>
    </row>
    <row r="534" spans="9:68" x14ac:dyDescent="0.2">
      <c r="I534" s="17"/>
      <c r="J534" s="16"/>
      <c r="K534" s="16"/>
      <c r="L534" s="16"/>
      <c r="M534" s="16"/>
      <c r="N534" s="10"/>
      <c r="O534" s="10"/>
      <c r="P534" s="9"/>
      <c r="Q534" s="9"/>
      <c r="R534" s="9"/>
      <c r="S534" s="9"/>
      <c r="U534" s="15"/>
      <c r="W534" s="2"/>
      <c r="X534" s="2"/>
      <c r="Y534" s="2"/>
      <c r="Z534" s="2"/>
      <c r="AA534" s="2"/>
      <c r="AB534" s="14"/>
      <c r="AC534" s="2"/>
      <c r="AD534" s="13"/>
      <c r="AE534" s="12"/>
      <c r="AF534" s="10"/>
      <c r="AG534" s="11"/>
      <c r="AH534" s="9"/>
      <c r="AI534" s="9"/>
      <c r="AJ534" s="9"/>
      <c r="AK534" s="9"/>
      <c r="AL534" s="9"/>
      <c r="AM534" s="10"/>
      <c r="AN534" s="9"/>
      <c r="AO534" s="9"/>
      <c r="AP534" s="10"/>
      <c r="AQ534" s="9"/>
      <c r="AR534" s="8"/>
      <c r="AS534" s="8"/>
      <c r="AT534" s="8"/>
      <c r="AU534" s="8"/>
      <c r="AV534" s="8"/>
      <c r="AW534" s="7"/>
      <c r="BP534" s="2"/>
    </row>
    <row r="535" spans="9:68" x14ac:dyDescent="0.2">
      <c r="I535" s="17"/>
      <c r="J535" s="16"/>
      <c r="K535" s="16"/>
      <c r="L535" s="16"/>
      <c r="M535" s="16"/>
      <c r="N535" s="10"/>
      <c r="O535" s="10"/>
      <c r="P535" s="9"/>
      <c r="Q535" s="9"/>
      <c r="R535" s="9"/>
      <c r="S535" s="9"/>
      <c r="U535" s="15"/>
      <c r="W535" s="2"/>
      <c r="X535" s="2"/>
      <c r="Y535" s="2"/>
      <c r="Z535" s="2"/>
      <c r="AA535" s="2"/>
      <c r="AB535" s="14"/>
      <c r="AC535" s="2"/>
      <c r="AD535" s="13"/>
      <c r="AE535" s="12"/>
      <c r="AF535" s="10"/>
      <c r="AG535" s="11"/>
      <c r="AH535" s="9"/>
      <c r="AI535" s="9"/>
      <c r="AJ535" s="9"/>
      <c r="AK535" s="9"/>
      <c r="AL535" s="9"/>
      <c r="AM535" s="10"/>
      <c r="AN535" s="9"/>
      <c r="AO535" s="9"/>
      <c r="AP535" s="10"/>
      <c r="AQ535" s="9"/>
      <c r="AR535" s="8"/>
      <c r="AS535" s="8"/>
      <c r="AT535" s="8"/>
      <c r="AU535" s="8"/>
      <c r="AV535" s="8"/>
      <c r="AW535" s="7"/>
      <c r="BP535" s="2"/>
    </row>
    <row r="536" spans="9:68" x14ac:dyDescent="0.2">
      <c r="I536" s="17"/>
      <c r="J536" s="16"/>
      <c r="K536" s="16"/>
      <c r="L536" s="16"/>
      <c r="M536" s="16"/>
      <c r="N536" s="10"/>
      <c r="O536" s="10"/>
      <c r="P536" s="9"/>
      <c r="Q536" s="9"/>
      <c r="R536" s="9"/>
      <c r="S536" s="9"/>
      <c r="U536" s="15"/>
      <c r="W536" s="2"/>
      <c r="X536" s="2"/>
      <c r="Y536" s="2"/>
      <c r="Z536" s="2"/>
      <c r="AA536" s="2"/>
      <c r="AB536" s="14"/>
      <c r="AC536" s="2"/>
      <c r="AD536" s="13"/>
      <c r="AE536" s="12"/>
      <c r="AF536" s="10"/>
      <c r="AG536" s="11"/>
      <c r="AH536" s="9"/>
      <c r="AI536" s="9"/>
      <c r="AJ536" s="9"/>
      <c r="AK536" s="9"/>
      <c r="AL536" s="9"/>
      <c r="AM536" s="10"/>
      <c r="AN536" s="9"/>
      <c r="AO536" s="9"/>
      <c r="AP536" s="10"/>
      <c r="AQ536" s="9"/>
      <c r="AR536" s="8"/>
      <c r="AS536" s="8"/>
      <c r="AT536" s="8"/>
      <c r="AU536" s="8"/>
      <c r="AV536" s="8"/>
      <c r="AW536" s="7"/>
      <c r="BP536" s="2"/>
    </row>
    <row r="537" spans="9:68" x14ac:dyDescent="0.2">
      <c r="I537" s="17"/>
      <c r="J537" s="16"/>
      <c r="K537" s="16"/>
      <c r="L537" s="16"/>
      <c r="M537" s="16"/>
      <c r="N537" s="10"/>
      <c r="O537" s="10"/>
      <c r="P537" s="9"/>
      <c r="Q537" s="9"/>
      <c r="R537" s="9"/>
      <c r="S537" s="9"/>
      <c r="U537" s="15"/>
      <c r="W537" s="2"/>
      <c r="X537" s="2"/>
      <c r="Y537" s="2"/>
      <c r="Z537" s="2"/>
      <c r="AA537" s="2"/>
      <c r="AB537" s="14"/>
      <c r="AC537" s="2"/>
      <c r="AD537" s="13"/>
      <c r="AE537" s="12"/>
      <c r="AF537" s="10"/>
      <c r="AG537" s="11"/>
      <c r="AH537" s="9"/>
      <c r="AI537" s="9"/>
      <c r="AJ537" s="9"/>
      <c r="AK537" s="9"/>
      <c r="AL537" s="9"/>
      <c r="AM537" s="10"/>
      <c r="AN537" s="9"/>
      <c r="AO537" s="9"/>
      <c r="AP537" s="10"/>
      <c r="AQ537" s="9"/>
      <c r="AR537" s="8"/>
      <c r="AS537" s="8"/>
      <c r="AT537" s="8"/>
      <c r="AU537" s="8"/>
      <c r="AV537" s="8"/>
      <c r="AW537" s="7"/>
      <c r="BP537" s="2"/>
    </row>
    <row r="538" spans="9:68" x14ac:dyDescent="0.2">
      <c r="I538" s="17"/>
      <c r="J538" s="16"/>
      <c r="K538" s="16"/>
      <c r="L538" s="16"/>
      <c r="M538" s="16"/>
      <c r="N538" s="10"/>
      <c r="O538" s="10"/>
      <c r="P538" s="9"/>
      <c r="Q538" s="9"/>
      <c r="R538" s="9"/>
      <c r="S538" s="9"/>
      <c r="U538" s="15"/>
      <c r="W538" s="2"/>
      <c r="X538" s="2"/>
      <c r="Y538" s="2"/>
      <c r="Z538" s="2"/>
      <c r="AA538" s="2"/>
      <c r="AB538" s="14"/>
      <c r="AC538" s="2"/>
      <c r="AD538" s="13"/>
      <c r="AE538" s="12"/>
      <c r="AF538" s="10"/>
      <c r="AG538" s="11"/>
      <c r="AH538" s="9"/>
      <c r="AI538" s="9"/>
      <c r="AJ538" s="9"/>
      <c r="AK538" s="9"/>
      <c r="AL538" s="9"/>
      <c r="AM538" s="10"/>
      <c r="AN538" s="9"/>
      <c r="AO538" s="9"/>
      <c r="AP538" s="10"/>
      <c r="AQ538" s="9"/>
      <c r="AR538" s="8"/>
      <c r="AS538" s="8"/>
      <c r="AT538" s="8"/>
      <c r="AU538" s="8"/>
      <c r="AV538" s="8"/>
      <c r="AW538" s="7"/>
      <c r="BP538" s="2"/>
    </row>
    <row r="539" spans="9:68" x14ac:dyDescent="0.2">
      <c r="I539" s="17"/>
      <c r="J539" s="16"/>
      <c r="K539" s="16"/>
      <c r="L539" s="16"/>
      <c r="M539" s="16"/>
      <c r="N539" s="10"/>
      <c r="O539" s="10"/>
      <c r="P539" s="9"/>
      <c r="Q539" s="9"/>
      <c r="R539" s="9"/>
      <c r="S539" s="9"/>
      <c r="U539" s="15"/>
      <c r="W539" s="2"/>
      <c r="X539" s="2"/>
      <c r="Y539" s="2"/>
      <c r="Z539" s="2"/>
      <c r="AA539" s="2"/>
      <c r="AB539" s="14"/>
      <c r="AC539" s="2"/>
      <c r="AD539" s="13"/>
      <c r="AE539" s="12"/>
      <c r="AF539" s="10"/>
      <c r="AG539" s="11"/>
      <c r="AH539" s="9"/>
      <c r="AI539" s="9"/>
      <c r="AJ539" s="9"/>
      <c r="AK539" s="9"/>
      <c r="AL539" s="9"/>
      <c r="AM539" s="10"/>
      <c r="AN539" s="9"/>
      <c r="AO539" s="9"/>
      <c r="AP539" s="10"/>
      <c r="AQ539" s="9"/>
      <c r="AR539" s="8"/>
      <c r="AS539" s="8"/>
      <c r="AT539" s="8"/>
      <c r="AU539" s="8"/>
      <c r="AV539" s="8"/>
      <c r="AW539" s="7"/>
      <c r="BP539" s="2"/>
    </row>
    <row r="540" spans="9:68" x14ac:dyDescent="0.2">
      <c r="I540" s="17"/>
      <c r="J540" s="16"/>
      <c r="K540" s="16"/>
      <c r="L540" s="16"/>
      <c r="M540" s="16"/>
      <c r="N540" s="10"/>
      <c r="O540" s="10"/>
      <c r="P540" s="9"/>
      <c r="Q540" s="9"/>
      <c r="R540" s="9"/>
      <c r="S540" s="9"/>
      <c r="U540" s="15"/>
      <c r="W540" s="2"/>
      <c r="X540" s="2"/>
      <c r="Y540" s="2"/>
      <c r="Z540" s="2"/>
      <c r="AA540" s="2"/>
      <c r="AB540" s="14"/>
      <c r="AC540" s="2"/>
      <c r="AD540" s="13"/>
      <c r="AE540" s="12"/>
      <c r="AF540" s="10"/>
      <c r="AG540" s="11"/>
      <c r="AH540" s="9"/>
      <c r="AI540" s="9"/>
      <c r="AJ540" s="9"/>
      <c r="AK540" s="9"/>
      <c r="AL540" s="9"/>
      <c r="AM540" s="10"/>
      <c r="AN540" s="9"/>
      <c r="AO540" s="9"/>
      <c r="AP540" s="10"/>
      <c r="AQ540" s="9"/>
      <c r="AR540" s="8"/>
      <c r="AS540" s="8"/>
      <c r="AT540" s="8"/>
      <c r="AU540" s="8"/>
      <c r="AV540" s="8"/>
      <c r="AW540" s="7"/>
      <c r="BP540" s="2"/>
    </row>
    <row r="541" spans="9:68" x14ac:dyDescent="0.2">
      <c r="I541" s="17"/>
      <c r="J541" s="16"/>
      <c r="K541" s="16"/>
      <c r="L541" s="16"/>
      <c r="M541" s="16"/>
      <c r="N541" s="10"/>
      <c r="O541" s="10"/>
      <c r="P541" s="9"/>
      <c r="Q541" s="9"/>
      <c r="R541" s="9"/>
      <c r="S541" s="9"/>
      <c r="U541" s="15"/>
      <c r="W541" s="2"/>
      <c r="X541" s="2"/>
      <c r="Y541" s="2"/>
      <c r="Z541" s="2"/>
      <c r="AA541" s="2"/>
      <c r="AB541" s="14"/>
      <c r="AC541" s="2"/>
      <c r="AD541" s="13"/>
      <c r="AE541" s="12"/>
      <c r="AF541" s="10"/>
      <c r="AG541" s="11"/>
      <c r="AH541" s="9"/>
      <c r="AI541" s="9"/>
      <c r="AJ541" s="9"/>
      <c r="AK541" s="9"/>
      <c r="AL541" s="9"/>
      <c r="AM541" s="10"/>
      <c r="AN541" s="9"/>
      <c r="AO541" s="9"/>
      <c r="AP541" s="10"/>
      <c r="AQ541" s="9"/>
      <c r="AR541" s="8"/>
      <c r="AS541" s="8"/>
      <c r="AT541" s="8"/>
      <c r="AU541" s="8"/>
      <c r="AV541" s="8"/>
      <c r="AW541" s="7"/>
      <c r="BP541" s="2"/>
    </row>
    <row r="542" spans="9:68" x14ac:dyDescent="0.2">
      <c r="I542" s="17"/>
      <c r="J542" s="16"/>
      <c r="K542" s="16"/>
      <c r="L542" s="16"/>
      <c r="M542" s="16"/>
      <c r="N542" s="10"/>
      <c r="O542" s="10"/>
      <c r="P542" s="9"/>
      <c r="Q542" s="9"/>
      <c r="R542" s="9"/>
      <c r="S542" s="9"/>
      <c r="U542" s="15"/>
      <c r="W542" s="2"/>
      <c r="X542" s="2"/>
      <c r="Y542" s="2"/>
      <c r="Z542" s="2"/>
      <c r="AA542" s="2"/>
      <c r="AB542" s="14"/>
      <c r="AC542" s="2"/>
      <c r="AD542" s="13"/>
      <c r="AE542" s="12"/>
      <c r="AF542" s="10"/>
      <c r="AG542" s="11"/>
      <c r="AH542" s="9"/>
      <c r="AI542" s="9"/>
      <c r="AJ542" s="9"/>
      <c r="AK542" s="9"/>
      <c r="AL542" s="9"/>
      <c r="AM542" s="10"/>
      <c r="AN542" s="9"/>
      <c r="AO542" s="9"/>
      <c r="AP542" s="10"/>
      <c r="AQ542" s="9"/>
      <c r="AR542" s="8"/>
      <c r="AS542" s="8"/>
      <c r="AT542" s="8"/>
      <c r="AU542" s="8"/>
      <c r="AV542" s="8"/>
      <c r="AW542" s="7"/>
      <c r="BP542" s="2"/>
    </row>
    <row r="543" spans="9:68" x14ac:dyDescent="0.2">
      <c r="I543" s="17"/>
      <c r="J543" s="16"/>
      <c r="K543" s="16"/>
      <c r="L543" s="16"/>
      <c r="M543" s="16"/>
      <c r="N543" s="10"/>
      <c r="O543" s="10"/>
      <c r="P543" s="9"/>
      <c r="Q543" s="9"/>
      <c r="R543" s="9"/>
      <c r="S543" s="9"/>
      <c r="U543" s="15"/>
      <c r="W543" s="2"/>
      <c r="X543" s="2"/>
      <c r="Y543" s="2"/>
      <c r="Z543" s="2"/>
      <c r="AA543" s="2"/>
      <c r="AB543" s="14"/>
      <c r="AC543" s="2"/>
      <c r="AD543" s="13"/>
      <c r="AE543" s="12"/>
      <c r="AF543" s="10"/>
      <c r="AG543" s="11"/>
      <c r="AH543" s="9"/>
      <c r="AI543" s="9"/>
      <c r="AJ543" s="9"/>
      <c r="AK543" s="9"/>
      <c r="AL543" s="9"/>
      <c r="AM543" s="10"/>
      <c r="AN543" s="9"/>
      <c r="AO543" s="9"/>
      <c r="AP543" s="10"/>
      <c r="AQ543" s="9"/>
      <c r="AR543" s="8"/>
      <c r="AS543" s="8"/>
      <c r="AT543" s="8"/>
      <c r="AU543" s="8"/>
      <c r="AV543" s="8"/>
      <c r="AW543" s="7"/>
      <c r="BP543" s="2"/>
    </row>
    <row r="544" spans="9:68" x14ac:dyDescent="0.2">
      <c r="I544" s="17"/>
      <c r="J544" s="16"/>
      <c r="K544" s="16"/>
      <c r="L544" s="16"/>
      <c r="M544" s="16"/>
      <c r="N544" s="10"/>
      <c r="O544" s="10"/>
      <c r="P544" s="9"/>
      <c r="Q544" s="9"/>
      <c r="R544" s="9"/>
      <c r="S544" s="9"/>
      <c r="U544" s="15"/>
      <c r="W544" s="2"/>
      <c r="X544" s="2"/>
      <c r="Y544" s="2"/>
      <c r="Z544" s="2"/>
      <c r="AA544" s="2"/>
      <c r="AB544" s="14"/>
      <c r="AC544" s="2"/>
      <c r="AD544" s="13"/>
      <c r="AE544" s="12"/>
      <c r="AF544" s="10"/>
      <c r="AG544" s="11"/>
      <c r="AH544" s="9"/>
      <c r="AI544" s="9"/>
      <c r="AJ544" s="9"/>
      <c r="AK544" s="9"/>
      <c r="AL544" s="9"/>
      <c r="AM544" s="10"/>
      <c r="AN544" s="9"/>
      <c r="AO544" s="9"/>
      <c r="AP544" s="10"/>
      <c r="AQ544" s="9"/>
      <c r="AR544" s="8"/>
      <c r="AS544" s="8"/>
      <c r="AT544" s="8"/>
      <c r="AU544" s="8"/>
      <c r="AV544" s="8"/>
      <c r="AW544" s="7"/>
      <c r="BP544" s="2"/>
    </row>
    <row r="545" spans="9:68" x14ac:dyDescent="0.2">
      <c r="I545" s="17"/>
      <c r="J545" s="16"/>
      <c r="K545" s="16"/>
      <c r="L545" s="16"/>
      <c r="M545" s="16"/>
      <c r="N545" s="10"/>
      <c r="O545" s="10"/>
      <c r="P545" s="9"/>
      <c r="Q545" s="9"/>
      <c r="R545" s="9"/>
      <c r="S545" s="9"/>
      <c r="U545" s="15"/>
      <c r="W545" s="2"/>
      <c r="X545" s="2"/>
      <c r="Y545" s="2"/>
      <c r="Z545" s="2"/>
      <c r="AA545" s="2"/>
      <c r="AB545" s="14"/>
      <c r="AC545" s="2"/>
      <c r="AD545" s="13"/>
      <c r="AE545" s="12"/>
      <c r="AF545" s="10"/>
      <c r="AG545" s="11"/>
      <c r="AH545" s="9"/>
      <c r="AI545" s="9"/>
      <c r="AJ545" s="9"/>
      <c r="AK545" s="9"/>
      <c r="AL545" s="9"/>
      <c r="AM545" s="10"/>
      <c r="AN545" s="9"/>
      <c r="AO545" s="9"/>
      <c r="AP545" s="10"/>
      <c r="AQ545" s="9"/>
      <c r="AR545" s="8"/>
      <c r="AS545" s="8"/>
      <c r="AT545" s="8"/>
      <c r="AU545" s="8"/>
      <c r="AV545" s="8"/>
      <c r="AW545" s="7"/>
      <c r="BP545" s="2"/>
    </row>
    <row r="546" spans="9:68" x14ac:dyDescent="0.2">
      <c r="I546" s="17"/>
      <c r="J546" s="16"/>
      <c r="K546" s="16"/>
      <c r="L546" s="16"/>
      <c r="M546" s="16"/>
      <c r="N546" s="10"/>
      <c r="O546" s="10"/>
      <c r="P546" s="9"/>
      <c r="Q546" s="9"/>
      <c r="R546" s="9"/>
      <c r="S546" s="9"/>
      <c r="U546" s="15"/>
      <c r="W546" s="2"/>
      <c r="X546" s="2"/>
      <c r="Y546" s="2"/>
      <c r="Z546" s="2"/>
      <c r="AA546" s="2"/>
      <c r="AB546" s="14"/>
      <c r="AC546" s="2"/>
      <c r="AD546" s="13"/>
      <c r="AE546" s="12"/>
      <c r="AF546" s="10"/>
      <c r="AG546" s="11"/>
      <c r="AH546" s="9"/>
      <c r="AI546" s="9"/>
      <c r="AJ546" s="9"/>
      <c r="AK546" s="9"/>
      <c r="AL546" s="9"/>
      <c r="AM546" s="10"/>
      <c r="AN546" s="9"/>
      <c r="AO546" s="9"/>
      <c r="AP546" s="10"/>
      <c r="AQ546" s="9"/>
      <c r="AR546" s="8"/>
      <c r="AS546" s="8"/>
      <c r="AT546" s="8"/>
      <c r="AU546" s="8"/>
      <c r="AV546" s="8"/>
      <c r="AW546" s="7"/>
      <c r="BP546" s="2"/>
    </row>
    <row r="547" spans="9:68" x14ac:dyDescent="0.2">
      <c r="I547" s="17"/>
      <c r="J547" s="16"/>
      <c r="K547" s="16"/>
      <c r="L547" s="16"/>
      <c r="M547" s="16"/>
      <c r="N547" s="10"/>
      <c r="O547" s="10"/>
      <c r="P547" s="9"/>
      <c r="Q547" s="9"/>
      <c r="R547" s="9"/>
      <c r="S547" s="9"/>
      <c r="U547" s="15"/>
      <c r="W547" s="2"/>
      <c r="X547" s="2"/>
      <c r="Y547" s="2"/>
      <c r="Z547" s="2"/>
      <c r="AA547" s="2"/>
      <c r="AB547" s="14"/>
      <c r="AC547" s="2"/>
      <c r="AD547" s="13"/>
      <c r="AE547" s="12"/>
      <c r="AF547" s="10"/>
      <c r="AG547" s="11"/>
      <c r="AH547" s="9"/>
      <c r="AI547" s="9"/>
      <c r="AJ547" s="9"/>
      <c r="AK547" s="9"/>
      <c r="AL547" s="9"/>
      <c r="AM547" s="10"/>
      <c r="AN547" s="9"/>
      <c r="AO547" s="9"/>
      <c r="AP547" s="10"/>
      <c r="AQ547" s="9"/>
      <c r="AR547" s="8"/>
      <c r="AS547" s="8"/>
      <c r="AT547" s="8"/>
      <c r="AU547" s="8"/>
      <c r="AV547" s="8"/>
      <c r="AW547" s="7"/>
      <c r="BP547" s="2"/>
    </row>
    <row r="548" spans="9:68" x14ac:dyDescent="0.2">
      <c r="I548" s="17"/>
      <c r="J548" s="16"/>
      <c r="K548" s="16"/>
      <c r="L548" s="16"/>
      <c r="M548" s="16"/>
      <c r="N548" s="10"/>
      <c r="O548" s="10"/>
      <c r="P548" s="9"/>
      <c r="Q548" s="9"/>
      <c r="R548" s="9"/>
      <c r="S548" s="9"/>
      <c r="U548" s="15"/>
      <c r="W548" s="2"/>
      <c r="X548" s="2"/>
      <c r="Y548" s="2"/>
      <c r="Z548" s="2"/>
      <c r="AA548" s="2"/>
      <c r="AB548" s="14"/>
      <c r="AC548" s="2"/>
      <c r="AD548" s="13"/>
      <c r="AE548" s="12"/>
      <c r="AF548" s="10"/>
      <c r="AG548" s="11"/>
      <c r="AH548" s="9"/>
      <c r="AI548" s="9"/>
      <c r="AJ548" s="9"/>
      <c r="AK548" s="9"/>
      <c r="AL548" s="9"/>
      <c r="AM548" s="10"/>
      <c r="AN548" s="9"/>
      <c r="AO548" s="9"/>
      <c r="AP548" s="10"/>
      <c r="AQ548" s="9"/>
      <c r="AR548" s="8"/>
      <c r="AS548" s="8"/>
      <c r="AT548" s="8"/>
      <c r="AU548" s="8"/>
      <c r="AV548" s="8"/>
      <c r="AW548" s="7"/>
      <c r="BP548" s="2"/>
    </row>
    <row r="549" spans="9:68" x14ac:dyDescent="0.2">
      <c r="I549" s="17"/>
      <c r="J549" s="16"/>
      <c r="K549" s="16"/>
      <c r="L549" s="16"/>
      <c r="M549" s="16"/>
      <c r="N549" s="10"/>
      <c r="O549" s="10"/>
      <c r="P549" s="9"/>
      <c r="Q549" s="9"/>
      <c r="R549" s="9"/>
      <c r="S549" s="9"/>
      <c r="U549" s="15"/>
      <c r="W549" s="2"/>
      <c r="X549" s="2"/>
      <c r="Y549" s="2"/>
      <c r="Z549" s="2"/>
      <c r="AA549" s="2"/>
      <c r="AB549" s="14"/>
      <c r="AC549" s="2"/>
      <c r="AD549" s="13"/>
      <c r="AE549" s="12"/>
      <c r="AF549" s="10"/>
      <c r="AG549" s="11"/>
      <c r="AH549" s="9"/>
      <c r="AI549" s="9"/>
      <c r="AJ549" s="9"/>
      <c r="AK549" s="9"/>
      <c r="AL549" s="9"/>
      <c r="AM549" s="10"/>
      <c r="AN549" s="9"/>
      <c r="AO549" s="9"/>
      <c r="AP549" s="10"/>
      <c r="AQ549" s="9"/>
      <c r="AR549" s="8"/>
      <c r="AS549" s="8"/>
      <c r="AT549" s="8"/>
      <c r="AU549" s="8"/>
      <c r="AV549" s="8"/>
      <c r="AW549" s="7"/>
      <c r="BP549" s="2"/>
    </row>
    <row r="550" spans="9:68" x14ac:dyDescent="0.2">
      <c r="I550" s="17"/>
      <c r="J550" s="16"/>
      <c r="K550" s="16"/>
      <c r="L550" s="16"/>
      <c r="M550" s="16"/>
      <c r="N550" s="10"/>
      <c r="O550" s="10"/>
      <c r="P550" s="9"/>
      <c r="Q550" s="9"/>
      <c r="R550" s="9"/>
      <c r="S550" s="9"/>
      <c r="U550" s="15"/>
      <c r="W550" s="2"/>
      <c r="X550" s="2"/>
      <c r="Y550" s="2"/>
      <c r="Z550" s="2"/>
      <c r="AA550" s="2"/>
      <c r="AB550" s="14"/>
      <c r="AC550" s="2"/>
      <c r="AD550" s="13"/>
      <c r="AE550" s="12"/>
      <c r="AF550" s="10"/>
      <c r="AG550" s="11"/>
      <c r="AH550" s="9"/>
      <c r="AI550" s="9"/>
      <c r="AJ550" s="9"/>
      <c r="AK550" s="9"/>
      <c r="AL550" s="9"/>
      <c r="AM550" s="10"/>
      <c r="AN550" s="9"/>
      <c r="AO550" s="9"/>
      <c r="AP550" s="10"/>
      <c r="AQ550" s="9"/>
      <c r="AR550" s="8"/>
      <c r="AS550" s="8"/>
      <c r="AT550" s="8"/>
      <c r="AU550" s="8"/>
      <c r="AV550" s="8"/>
      <c r="AW550" s="7"/>
      <c r="BP550" s="2"/>
    </row>
    <row r="551" spans="9:68" x14ac:dyDescent="0.2">
      <c r="I551" s="17"/>
      <c r="J551" s="16"/>
      <c r="K551" s="16"/>
      <c r="L551" s="16"/>
      <c r="M551" s="16"/>
      <c r="N551" s="10"/>
      <c r="O551" s="10"/>
      <c r="P551" s="9"/>
      <c r="Q551" s="9"/>
      <c r="R551" s="9"/>
      <c r="S551" s="9"/>
      <c r="U551" s="15"/>
      <c r="W551" s="2"/>
      <c r="X551" s="2"/>
      <c r="Y551" s="2"/>
      <c r="Z551" s="2"/>
      <c r="AA551" s="2"/>
      <c r="AB551" s="14"/>
      <c r="AC551" s="2"/>
      <c r="AD551" s="13"/>
      <c r="AE551" s="12"/>
      <c r="AF551" s="10"/>
      <c r="AG551" s="11"/>
      <c r="AH551" s="9"/>
      <c r="AI551" s="9"/>
      <c r="AJ551" s="9"/>
      <c r="AK551" s="9"/>
      <c r="AL551" s="9"/>
      <c r="AM551" s="10"/>
      <c r="AN551" s="9"/>
      <c r="AO551" s="9"/>
      <c r="AP551" s="10"/>
      <c r="AQ551" s="9"/>
      <c r="AR551" s="8"/>
      <c r="AS551" s="8"/>
      <c r="AT551" s="8"/>
      <c r="AU551" s="8"/>
      <c r="AV551" s="8"/>
      <c r="AW551" s="7"/>
      <c r="BP551" s="2"/>
    </row>
    <row r="552" spans="9:68" x14ac:dyDescent="0.2">
      <c r="I552" s="17"/>
      <c r="J552" s="16"/>
      <c r="K552" s="16"/>
      <c r="L552" s="16"/>
      <c r="M552" s="16"/>
      <c r="N552" s="10"/>
      <c r="O552" s="10"/>
      <c r="P552" s="9"/>
      <c r="Q552" s="9"/>
      <c r="R552" s="9"/>
      <c r="S552" s="9"/>
      <c r="U552" s="15"/>
      <c r="W552" s="2"/>
      <c r="X552" s="2"/>
      <c r="Y552" s="2"/>
      <c r="Z552" s="2"/>
      <c r="AA552" s="2"/>
      <c r="AB552" s="14"/>
      <c r="AC552" s="2"/>
      <c r="AD552" s="13"/>
      <c r="AE552" s="12"/>
      <c r="AF552" s="10"/>
      <c r="AG552" s="11"/>
      <c r="AH552" s="9"/>
      <c r="AI552" s="9"/>
      <c r="AJ552" s="9"/>
      <c r="AK552" s="9"/>
      <c r="AL552" s="9"/>
      <c r="AM552" s="10"/>
      <c r="AN552" s="9"/>
      <c r="AO552" s="9"/>
      <c r="AP552" s="10"/>
      <c r="AQ552" s="9"/>
      <c r="AR552" s="8"/>
      <c r="AS552" s="8"/>
      <c r="AT552" s="8"/>
      <c r="AU552" s="8"/>
      <c r="AV552" s="8"/>
      <c r="AW552" s="7"/>
      <c r="BP552" s="2"/>
    </row>
    <row r="553" spans="9:68" x14ac:dyDescent="0.2">
      <c r="I553" s="17"/>
      <c r="J553" s="16"/>
      <c r="K553" s="16"/>
      <c r="L553" s="16"/>
      <c r="M553" s="16"/>
      <c r="N553" s="10"/>
      <c r="O553" s="10"/>
      <c r="P553" s="9"/>
      <c r="Q553" s="9"/>
      <c r="R553" s="9"/>
      <c r="S553" s="9"/>
      <c r="U553" s="15"/>
      <c r="W553" s="2"/>
      <c r="X553" s="2"/>
      <c r="Y553" s="2"/>
      <c r="Z553" s="2"/>
      <c r="AA553" s="2"/>
      <c r="AB553" s="14"/>
      <c r="AC553" s="2"/>
      <c r="AD553" s="13"/>
      <c r="AE553" s="12"/>
      <c r="AF553" s="10"/>
      <c r="AG553" s="11"/>
      <c r="AH553" s="9"/>
      <c r="AI553" s="9"/>
      <c r="AJ553" s="9"/>
      <c r="AK553" s="9"/>
      <c r="AL553" s="9"/>
      <c r="AM553" s="10"/>
      <c r="AN553" s="9"/>
      <c r="AO553" s="9"/>
      <c r="AP553" s="10"/>
      <c r="AQ553" s="9"/>
      <c r="AR553" s="8"/>
      <c r="AS553" s="8"/>
      <c r="AT553" s="8"/>
      <c r="AU553" s="8"/>
      <c r="AV553" s="8"/>
      <c r="AW553" s="7"/>
      <c r="BP553" s="2"/>
    </row>
    <row r="554" spans="9:68" x14ac:dyDescent="0.2">
      <c r="I554" s="17"/>
      <c r="J554" s="16"/>
      <c r="K554" s="16"/>
      <c r="L554" s="16"/>
      <c r="M554" s="16"/>
      <c r="N554" s="10"/>
      <c r="O554" s="10"/>
      <c r="P554" s="9"/>
      <c r="Q554" s="9"/>
      <c r="R554" s="9"/>
      <c r="S554" s="9"/>
      <c r="U554" s="15"/>
      <c r="W554" s="2"/>
      <c r="X554" s="2"/>
      <c r="Y554" s="2"/>
      <c r="Z554" s="2"/>
      <c r="AA554" s="2"/>
      <c r="AB554" s="14"/>
      <c r="AC554" s="2"/>
      <c r="AD554" s="13"/>
      <c r="AE554" s="12"/>
      <c r="AF554" s="10"/>
      <c r="AG554" s="11"/>
      <c r="AH554" s="9"/>
      <c r="AI554" s="9"/>
      <c r="AJ554" s="9"/>
      <c r="AK554" s="9"/>
      <c r="AL554" s="9"/>
      <c r="AM554" s="10"/>
      <c r="AN554" s="9"/>
      <c r="AO554" s="9"/>
      <c r="AP554" s="10"/>
      <c r="AQ554" s="9"/>
      <c r="AR554" s="8"/>
      <c r="AS554" s="8"/>
      <c r="AT554" s="8"/>
      <c r="AU554" s="8"/>
      <c r="AV554" s="8"/>
      <c r="AW554" s="7"/>
      <c r="BP554" s="2"/>
    </row>
    <row r="555" spans="9:68" x14ac:dyDescent="0.2">
      <c r="I555" s="17"/>
      <c r="J555" s="16"/>
      <c r="K555" s="16"/>
      <c r="L555" s="16"/>
      <c r="M555" s="16"/>
      <c r="N555" s="10"/>
      <c r="O555" s="10"/>
      <c r="P555" s="9"/>
      <c r="Q555" s="9"/>
      <c r="R555" s="9"/>
      <c r="S555" s="9"/>
      <c r="U555" s="15"/>
      <c r="W555" s="2"/>
      <c r="X555" s="2"/>
      <c r="Y555" s="2"/>
      <c r="Z555" s="2"/>
      <c r="AA555" s="2"/>
      <c r="AB555" s="14"/>
      <c r="AC555" s="2"/>
      <c r="AD555" s="13"/>
      <c r="AE555" s="12"/>
      <c r="AF555" s="10"/>
      <c r="AG555" s="11"/>
      <c r="AH555" s="9"/>
      <c r="AI555" s="9"/>
      <c r="AJ555" s="9"/>
      <c r="AK555" s="9"/>
      <c r="AL555" s="9"/>
      <c r="AM555" s="10"/>
      <c r="AN555" s="9"/>
      <c r="AO555" s="9"/>
      <c r="AP555" s="10"/>
      <c r="AQ555" s="9"/>
      <c r="AR555" s="8"/>
      <c r="AS555" s="8"/>
      <c r="AT555" s="8"/>
      <c r="AU555" s="8"/>
      <c r="AV555" s="8"/>
      <c r="AW555" s="7"/>
      <c r="BP555" s="2"/>
    </row>
    <row r="556" spans="9:68" x14ac:dyDescent="0.2">
      <c r="I556" s="17"/>
      <c r="J556" s="16"/>
      <c r="K556" s="16"/>
      <c r="L556" s="16"/>
      <c r="M556" s="16"/>
      <c r="N556" s="10"/>
      <c r="O556" s="10"/>
      <c r="P556" s="9"/>
      <c r="Q556" s="9"/>
      <c r="R556" s="9"/>
      <c r="S556" s="9"/>
      <c r="U556" s="15"/>
      <c r="W556" s="2"/>
      <c r="X556" s="2"/>
      <c r="Y556" s="2"/>
      <c r="Z556" s="2"/>
      <c r="AA556" s="2"/>
      <c r="AB556" s="14"/>
      <c r="AC556" s="2"/>
      <c r="AD556" s="13"/>
      <c r="AE556" s="12"/>
      <c r="AF556" s="10"/>
      <c r="AG556" s="11"/>
      <c r="AH556" s="9"/>
      <c r="AI556" s="9"/>
      <c r="AJ556" s="9"/>
      <c r="AK556" s="9"/>
      <c r="AL556" s="9"/>
      <c r="AM556" s="10"/>
      <c r="AN556" s="9"/>
      <c r="AO556" s="9"/>
      <c r="AP556" s="10"/>
      <c r="AQ556" s="9"/>
      <c r="AR556" s="8"/>
      <c r="AS556" s="8"/>
      <c r="AT556" s="8"/>
      <c r="AU556" s="8"/>
      <c r="AV556" s="8"/>
      <c r="AW556" s="7"/>
      <c r="BP556" s="2"/>
    </row>
    <row r="557" spans="9:68" x14ac:dyDescent="0.2">
      <c r="I557" s="17"/>
      <c r="J557" s="16"/>
      <c r="K557" s="16"/>
      <c r="L557" s="16"/>
      <c r="M557" s="16"/>
      <c r="N557" s="10"/>
      <c r="O557" s="10"/>
      <c r="P557" s="9"/>
      <c r="Q557" s="9"/>
      <c r="R557" s="9"/>
      <c r="S557" s="9"/>
      <c r="U557" s="15"/>
      <c r="W557" s="2"/>
      <c r="X557" s="2"/>
      <c r="Y557" s="2"/>
      <c r="Z557" s="2"/>
      <c r="AA557" s="2"/>
      <c r="AB557" s="14"/>
      <c r="AC557" s="2"/>
      <c r="AD557" s="13"/>
      <c r="AE557" s="12"/>
      <c r="AF557" s="10"/>
      <c r="AG557" s="11"/>
      <c r="AH557" s="9"/>
      <c r="AI557" s="9"/>
      <c r="AJ557" s="9"/>
      <c r="AK557" s="9"/>
      <c r="AL557" s="9"/>
      <c r="AM557" s="10"/>
      <c r="AN557" s="9"/>
      <c r="AO557" s="9"/>
      <c r="AP557" s="10"/>
      <c r="AQ557" s="9"/>
      <c r="AR557" s="8"/>
      <c r="AS557" s="8"/>
      <c r="AT557" s="8"/>
      <c r="AU557" s="8"/>
      <c r="AV557" s="8"/>
      <c r="AW557" s="7"/>
      <c r="BP557" s="2"/>
    </row>
    <row r="558" spans="9:68" x14ac:dyDescent="0.2">
      <c r="I558" s="17"/>
      <c r="J558" s="16"/>
      <c r="K558" s="16"/>
      <c r="L558" s="16"/>
      <c r="M558" s="16"/>
      <c r="N558" s="10"/>
      <c r="O558" s="10"/>
      <c r="P558" s="9"/>
      <c r="Q558" s="9"/>
      <c r="R558" s="9"/>
      <c r="S558" s="9"/>
      <c r="U558" s="15"/>
      <c r="W558" s="2"/>
      <c r="X558" s="2"/>
      <c r="Y558" s="2"/>
      <c r="Z558" s="2"/>
      <c r="AA558" s="2"/>
      <c r="AB558" s="14"/>
      <c r="AC558" s="2"/>
      <c r="AD558" s="13"/>
      <c r="AE558" s="12"/>
      <c r="AF558" s="10"/>
      <c r="AG558" s="11"/>
      <c r="AH558" s="9"/>
      <c r="AI558" s="9"/>
      <c r="AJ558" s="9"/>
      <c r="AK558" s="9"/>
      <c r="AL558" s="9"/>
      <c r="AM558" s="10"/>
      <c r="AN558" s="9"/>
      <c r="AO558" s="9"/>
      <c r="AP558" s="10"/>
      <c r="AQ558" s="9"/>
      <c r="AR558" s="8"/>
      <c r="AS558" s="8"/>
      <c r="AT558" s="8"/>
      <c r="AU558" s="8"/>
      <c r="AV558" s="8"/>
      <c r="AW558" s="7"/>
      <c r="BP558" s="2"/>
    </row>
    <row r="559" spans="9:68" x14ac:dyDescent="0.2">
      <c r="I559" s="17"/>
      <c r="J559" s="16"/>
      <c r="K559" s="16"/>
      <c r="L559" s="16"/>
      <c r="M559" s="16"/>
      <c r="N559" s="10"/>
      <c r="O559" s="10"/>
      <c r="P559" s="9"/>
      <c r="Q559" s="9"/>
      <c r="R559" s="9"/>
      <c r="S559" s="9"/>
      <c r="U559" s="15"/>
      <c r="W559" s="2"/>
      <c r="X559" s="2"/>
      <c r="Y559" s="2"/>
      <c r="Z559" s="2"/>
      <c r="AA559" s="2"/>
      <c r="AB559" s="14"/>
      <c r="AC559" s="2"/>
      <c r="AD559" s="13"/>
      <c r="AE559" s="12"/>
      <c r="AF559" s="10"/>
      <c r="AG559" s="11"/>
      <c r="AH559" s="9"/>
      <c r="AI559" s="9"/>
      <c r="AJ559" s="9"/>
      <c r="AK559" s="9"/>
      <c r="AL559" s="9"/>
      <c r="AM559" s="10"/>
      <c r="AN559" s="9"/>
      <c r="AO559" s="9"/>
      <c r="AP559" s="10"/>
      <c r="AQ559" s="9"/>
      <c r="AR559" s="8"/>
      <c r="AS559" s="8"/>
      <c r="AT559" s="8"/>
      <c r="AU559" s="8"/>
      <c r="AV559" s="8"/>
      <c r="AW559" s="7"/>
      <c r="BP559" s="2"/>
    </row>
    <row r="560" spans="9:68" x14ac:dyDescent="0.2">
      <c r="I560" s="17"/>
      <c r="J560" s="16"/>
      <c r="K560" s="16"/>
      <c r="L560" s="16"/>
      <c r="M560" s="16"/>
      <c r="N560" s="10"/>
      <c r="O560" s="10"/>
      <c r="P560" s="9"/>
      <c r="Q560" s="9"/>
      <c r="R560" s="9"/>
      <c r="S560" s="9"/>
      <c r="U560" s="15"/>
      <c r="W560" s="2"/>
      <c r="X560" s="2"/>
      <c r="Y560" s="2"/>
      <c r="Z560" s="2"/>
      <c r="AA560" s="2"/>
      <c r="AB560" s="14"/>
      <c r="AC560" s="2"/>
      <c r="AD560" s="13"/>
      <c r="AE560" s="12"/>
      <c r="AF560" s="10"/>
      <c r="AG560" s="11"/>
      <c r="AH560" s="9"/>
      <c r="AI560" s="9"/>
      <c r="AJ560" s="9"/>
      <c r="AK560" s="9"/>
      <c r="AL560" s="9"/>
      <c r="AM560" s="10"/>
      <c r="AN560" s="9"/>
      <c r="AO560" s="9"/>
      <c r="AP560" s="10"/>
      <c r="AQ560" s="9"/>
      <c r="AR560" s="8"/>
      <c r="AS560" s="8"/>
      <c r="AT560" s="8"/>
      <c r="AU560" s="8"/>
      <c r="AV560" s="8"/>
      <c r="AW560" s="7"/>
      <c r="BP560" s="2"/>
    </row>
    <row r="561" spans="9:68" x14ac:dyDescent="0.2">
      <c r="I561" s="17"/>
      <c r="J561" s="16"/>
      <c r="K561" s="16"/>
      <c r="L561" s="16"/>
      <c r="M561" s="16"/>
      <c r="N561" s="10"/>
      <c r="O561" s="10"/>
      <c r="P561" s="9"/>
      <c r="Q561" s="9"/>
      <c r="R561" s="9"/>
      <c r="S561" s="9"/>
      <c r="U561" s="15"/>
      <c r="W561" s="2"/>
      <c r="X561" s="2"/>
      <c r="Y561" s="2"/>
      <c r="Z561" s="2"/>
      <c r="AA561" s="2"/>
      <c r="AB561" s="14"/>
      <c r="AC561" s="2"/>
      <c r="AD561" s="13"/>
      <c r="AE561" s="12"/>
      <c r="AF561" s="10"/>
      <c r="AG561" s="11"/>
      <c r="AH561" s="9"/>
      <c r="AI561" s="9"/>
      <c r="AJ561" s="9"/>
      <c r="AK561" s="9"/>
      <c r="AL561" s="9"/>
      <c r="AM561" s="10"/>
      <c r="AN561" s="9"/>
      <c r="AO561" s="9"/>
      <c r="AP561" s="10"/>
      <c r="AQ561" s="9"/>
      <c r="AR561" s="8"/>
      <c r="AS561" s="8"/>
      <c r="AT561" s="8"/>
      <c r="AU561" s="8"/>
      <c r="AV561" s="8"/>
      <c r="AW561" s="7"/>
      <c r="BP561" s="2"/>
    </row>
    <row r="562" spans="9:68" x14ac:dyDescent="0.2">
      <c r="I562" s="17"/>
      <c r="J562" s="16"/>
      <c r="K562" s="16"/>
      <c r="L562" s="16"/>
      <c r="M562" s="16"/>
      <c r="N562" s="10"/>
      <c r="O562" s="10"/>
      <c r="P562" s="9"/>
      <c r="Q562" s="9"/>
      <c r="R562" s="9"/>
      <c r="S562" s="9"/>
      <c r="U562" s="15"/>
      <c r="W562" s="2"/>
      <c r="X562" s="2"/>
      <c r="Y562" s="2"/>
      <c r="Z562" s="2"/>
      <c r="AA562" s="2"/>
      <c r="AB562" s="14"/>
      <c r="AC562" s="2"/>
      <c r="AD562" s="13"/>
      <c r="AE562" s="12"/>
      <c r="AF562" s="10"/>
      <c r="AG562" s="11"/>
      <c r="AH562" s="9"/>
      <c r="AI562" s="9"/>
      <c r="AJ562" s="9"/>
      <c r="AK562" s="9"/>
      <c r="AL562" s="9"/>
      <c r="AM562" s="10"/>
      <c r="AN562" s="9"/>
      <c r="AO562" s="9"/>
      <c r="AP562" s="10"/>
      <c r="AQ562" s="9"/>
      <c r="AR562" s="8"/>
      <c r="AS562" s="8"/>
      <c r="AT562" s="8"/>
      <c r="AU562" s="8"/>
      <c r="AV562" s="8"/>
      <c r="AW562" s="7"/>
      <c r="BP562" s="2"/>
    </row>
    <row r="563" spans="9:68" x14ac:dyDescent="0.2">
      <c r="I563" s="17"/>
      <c r="J563" s="16"/>
      <c r="K563" s="16"/>
      <c r="L563" s="16"/>
      <c r="M563" s="16"/>
      <c r="N563" s="10"/>
      <c r="O563" s="10"/>
      <c r="P563" s="9"/>
      <c r="Q563" s="9"/>
      <c r="R563" s="9"/>
      <c r="S563" s="9"/>
      <c r="U563" s="15"/>
      <c r="W563" s="2"/>
      <c r="X563" s="2"/>
      <c r="Y563" s="2"/>
      <c r="Z563" s="2"/>
      <c r="AA563" s="2"/>
      <c r="AB563" s="14"/>
      <c r="AC563" s="2"/>
      <c r="AD563" s="13"/>
      <c r="AE563" s="12"/>
      <c r="AF563" s="10"/>
      <c r="AG563" s="11"/>
      <c r="AH563" s="9"/>
      <c r="AI563" s="9"/>
      <c r="AJ563" s="9"/>
      <c r="AK563" s="9"/>
      <c r="AL563" s="9"/>
      <c r="AM563" s="10"/>
      <c r="AN563" s="9"/>
      <c r="AO563" s="9"/>
      <c r="AP563" s="10"/>
      <c r="AQ563" s="9"/>
      <c r="AR563" s="8"/>
      <c r="AS563" s="8"/>
      <c r="AT563" s="8"/>
      <c r="AU563" s="8"/>
      <c r="AV563" s="8"/>
      <c r="AW563" s="7"/>
      <c r="BP563" s="2"/>
    </row>
    <row r="564" spans="9:68" x14ac:dyDescent="0.2">
      <c r="I564" s="17"/>
      <c r="J564" s="16"/>
      <c r="K564" s="16"/>
      <c r="L564" s="16"/>
      <c r="M564" s="16"/>
      <c r="N564" s="10"/>
      <c r="O564" s="10"/>
      <c r="P564" s="9"/>
      <c r="Q564" s="9"/>
      <c r="R564" s="9"/>
      <c r="S564" s="9"/>
      <c r="U564" s="15"/>
      <c r="W564" s="2"/>
      <c r="X564" s="2"/>
      <c r="Y564" s="2"/>
      <c r="Z564" s="2"/>
      <c r="AA564" s="2"/>
      <c r="AB564" s="14"/>
      <c r="AC564" s="2"/>
      <c r="AD564" s="13"/>
      <c r="AE564" s="12"/>
      <c r="AF564" s="10"/>
      <c r="AG564" s="11"/>
      <c r="AH564" s="9"/>
      <c r="AI564" s="9"/>
      <c r="AJ564" s="9"/>
      <c r="AK564" s="9"/>
      <c r="AL564" s="9"/>
      <c r="AM564" s="10"/>
      <c r="AN564" s="9"/>
      <c r="AO564" s="9"/>
      <c r="AP564" s="10"/>
      <c r="AQ564" s="9"/>
      <c r="AR564" s="8"/>
      <c r="AS564" s="8"/>
      <c r="AT564" s="8"/>
      <c r="AU564" s="8"/>
      <c r="AV564" s="8"/>
      <c r="AW564" s="7"/>
      <c r="BP564" s="2"/>
    </row>
    <row r="565" spans="9:68" x14ac:dyDescent="0.2">
      <c r="I565" s="17"/>
      <c r="J565" s="16"/>
      <c r="K565" s="16"/>
      <c r="L565" s="16"/>
      <c r="M565" s="16"/>
      <c r="N565" s="10"/>
      <c r="O565" s="10"/>
      <c r="P565" s="9"/>
      <c r="Q565" s="9"/>
      <c r="R565" s="9"/>
      <c r="S565" s="9"/>
      <c r="U565" s="15"/>
      <c r="W565" s="2"/>
      <c r="X565" s="2"/>
      <c r="Y565" s="2"/>
      <c r="Z565" s="2"/>
      <c r="AA565" s="2"/>
      <c r="AB565" s="14"/>
      <c r="AC565" s="2"/>
      <c r="AD565" s="13"/>
      <c r="AE565" s="12"/>
      <c r="AF565" s="10"/>
      <c r="AG565" s="11"/>
      <c r="AH565" s="9"/>
      <c r="AI565" s="9"/>
      <c r="AJ565" s="9"/>
      <c r="AK565" s="9"/>
      <c r="AL565" s="9"/>
      <c r="AM565" s="10"/>
      <c r="AN565" s="9"/>
      <c r="AO565" s="9"/>
      <c r="AP565" s="10"/>
      <c r="AQ565" s="9"/>
      <c r="AR565" s="8"/>
      <c r="AS565" s="8"/>
      <c r="AT565" s="8"/>
      <c r="AU565" s="8"/>
      <c r="AV565" s="8"/>
      <c r="AW565" s="7"/>
      <c r="BP565" s="2"/>
    </row>
    <row r="566" spans="9:68" x14ac:dyDescent="0.2">
      <c r="I566" s="17"/>
      <c r="J566" s="16"/>
      <c r="K566" s="16"/>
      <c r="L566" s="16"/>
      <c r="M566" s="16"/>
      <c r="N566" s="10"/>
      <c r="O566" s="10"/>
      <c r="P566" s="9"/>
      <c r="Q566" s="9"/>
      <c r="R566" s="9"/>
      <c r="S566" s="9"/>
      <c r="U566" s="15"/>
      <c r="W566" s="2"/>
      <c r="X566" s="2"/>
      <c r="Y566" s="2"/>
      <c r="Z566" s="2"/>
      <c r="AA566" s="2"/>
      <c r="AB566" s="14"/>
      <c r="AC566" s="2"/>
      <c r="AD566" s="13"/>
      <c r="AE566" s="12"/>
      <c r="AF566" s="10"/>
      <c r="AG566" s="11"/>
      <c r="AH566" s="9"/>
      <c r="AI566" s="9"/>
      <c r="AJ566" s="9"/>
      <c r="AK566" s="9"/>
      <c r="AL566" s="9"/>
      <c r="AM566" s="10"/>
      <c r="AN566" s="9"/>
      <c r="AO566" s="9"/>
      <c r="AP566" s="10"/>
      <c r="AQ566" s="9"/>
      <c r="AR566" s="8"/>
      <c r="AS566" s="8"/>
      <c r="AT566" s="8"/>
      <c r="AU566" s="8"/>
      <c r="AV566" s="8"/>
      <c r="AW566" s="7"/>
      <c r="BP566" s="2"/>
    </row>
    <row r="567" spans="9:68" x14ac:dyDescent="0.2">
      <c r="I567" s="17"/>
      <c r="J567" s="16"/>
      <c r="K567" s="16"/>
      <c r="L567" s="16"/>
      <c r="M567" s="16"/>
      <c r="N567" s="10"/>
      <c r="O567" s="10"/>
      <c r="P567" s="9"/>
      <c r="Q567" s="9"/>
      <c r="R567" s="9"/>
      <c r="S567" s="9"/>
      <c r="U567" s="15"/>
      <c r="W567" s="2"/>
      <c r="X567" s="2"/>
      <c r="Y567" s="2"/>
      <c r="Z567" s="2"/>
      <c r="AA567" s="2"/>
      <c r="AB567" s="14"/>
      <c r="AC567" s="2"/>
      <c r="AD567" s="13"/>
      <c r="AE567" s="12"/>
      <c r="AF567" s="10"/>
      <c r="AG567" s="11"/>
      <c r="AH567" s="9"/>
      <c r="AI567" s="9"/>
      <c r="AJ567" s="9"/>
      <c r="AK567" s="9"/>
      <c r="AL567" s="9"/>
      <c r="AM567" s="10"/>
      <c r="AN567" s="9"/>
      <c r="AO567" s="9"/>
      <c r="AP567" s="10"/>
      <c r="AQ567" s="9"/>
      <c r="AR567" s="8"/>
      <c r="AS567" s="8"/>
      <c r="AT567" s="8"/>
      <c r="AU567" s="8"/>
      <c r="AV567" s="8"/>
      <c r="AW567" s="7"/>
      <c r="BP567" s="2"/>
    </row>
    <row r="568" spans="9:68" x14ac:dyDescent="0.2">
      <c r="I568" s="17"/>
      <c r="J568" s="16"/>
      <c r="K568" s="16"/>
      <c r="L568" s="16"/>
      <c r="M568" s="16"/>
      <c r="N568" s="10"/>
      <c r="O568" s="10"/>
      <c r="P568" s="9"/>
      <c r="Q568" s="9"/>
      <c r="R568" s="9"/>
      <c r="S568" s="9"/>
      <c r="U568" s="15"/>
      <c r="W568" s="2"/>
      <c r="X568" s="2"/>
      <c r="Y568" s="2"/>
      <c r="Z568" s="2"/>
      <c r="AA568" s="2"/>
      <c r="AB568" s="14"/>
      <c r="AC568" s="2"/>
      <c r="AD568" s="13"/>
      <c r="AE568" s="12"/>
      <c r="AF568" s="10"/>
      <c r="AG568" s="11"/>
      <c r="AH568" s="9"/>
      <c r="AI568" s="9"/>
      <c r="AJ568" s="9"/>
      <c r="AK568" s="9"/>
      <c r="AL568" s="9"/>
      <c r="AM568" s="10"/>
      <c r="AN568" s="9"/>
      <c r="AO568" s="9"/>
      <c r="AP568" s="10"/>
      <c r="AQ568" s="9"/>
      <c r="AR568" s="8"/>
      <c r="AS568" s="8"/>
      <c r="AT568" s="8"/>
      <c r="AU568" s="8"/>
      <c r="AV568" s="8"/>
      <c r="AW568" s="7"/>
      <c r="BP568" s="2"/>
    </row>
    <row r="569" spans="9:68" x14ac:dyDescent="0.2">
      <c r="I569" s="17"/>
      <c r="J569" s="16"/>
      <c r="K569" s="16"/>
      <c r="L569" s="16"/>
      <c r="M569" s="16"/>
      <c r="N569" s="10"/>
      <c r="O569" s="10"/>
      <c r="P569" s="9"/>
      <c r="Q569" s="9"/>
      <c r="R569" s="9"/>
      <c r="S569" s="9"/>
      <c r="U569" s="15"/>
      <c r="W569" s="2"/>
      <c r="X569" s="2"/>
      <c r="Y569" s="2"/>
      <c r="Z569" s="2"/>
      <c r="AA569" s="2"/>
      <c r="AB569" s="14"/>
      <c r="AC569" s="2"/>
      <c r="AD569" s="13"/>
      <c r="AE569" s="12"/>
      <c r="AF569" s="10"/>
      <c r="AG569" s="11"/>
      <c r="AH569" s="9"/>
      <c r="AI569" s="9"/>
      <c r="AJ569" s="9"/>
      <c r="AK569" s="9"/>
      <c r="AL569" s="9"/>
      <c r="AM569" s="10"/>
      <c r="AN569" s="9"/>
      <c r="AO569" s="9"/>
      <c r="AP569" s="10"/>
      <c r="AQ569" s="9"/>
      <c r="AR569" s="8"/>
      <c r="AS569" s="8"/>
      <c r="AT569" s="8"/>
      <c r="AU569" s="8"/>
      <c r="AV569" s="8"/>
      <c r="AW569" s="7"/>
      <c r="BP569" s="2"/>
    </row>
    <row r="570" spans="9:68" x14ac:dyDescent="0.2">
      <c r="I570" s="17"/>
      <c r="J570" s="16"/>
      <c r="K570" s="16"/>
      <c r="L570" s="16"/>
      <c r="M570" s="16"/>
      <c r="N570" s="10"/>
      <c r="O570" s="10"/>
      <c r="P570" s="9"/>
      <c r="Q570" s="9"/>
      <c r="R570" s="9"/>
      <c r="S570" s="9"/>
      <c r="U570" s="15"/>
      <c r="W570" s="2"/>
      <c r="X570" s="2"/>
      <c r="Y570" s="2"/>
      <c r="Z570" s="2"/>
      <c r="AA570" s="2"/>
      <c r="AB570" s="14"/>
      <c r="AC570" s="2"/>
      <c r="AD570" s="13"/>
      <c r="AE570" s="12"/>
      <c r="AF570" s="10"/>
      <c r="AG570" s="11"/>
      <c r="AH570" s="9"/>
      <c r="AI570" s="9"/>
      <c r="AJ570" s="9"/>
      <c r="AK570" s="9"/>
      <c r="AL570" s="9"/>
      <c r="AM570" s="10"/>
      <c r="AN570" s="9"/>
      <c r="AO570" s="9"/>
      <c r="AP570" s="10"/>
      <c r="AQ570" s="9"/>
      <c r="AR570" s="8"/>
      <c r="AS570" s="8"/>
      <c r="AT570" s="8"/>
      <c r="AU570" s="8"/>
      <c r="AV570" s="8"/>
      <c r="AW570" s="7"/>
      <c r="BP570" s="2"/>
    </row>
    <row r="571" spans="9:68" x14ac:dyDescent="0.2">
      <c r="I571" s="17"/>
      <c r="J571" s="16"/>
      <c r="K571" s="16"/>
      <c r="L571" s="16"/>
      <c r="M571" s="16"/>
      <c r="N571" s="10"/>
      <c r="O571" s="10"/>
      <c r="P571" s="9"/>
      <c r="Q571" s="9"/>
      <c r="R571" s="9"/>
      <c r="S571" s="9"/>
      <c r="U571" s="15"/>
      <c r="W571" s="2"/>
      <c r="X571" s="2"/>
      <c r="Y571" s="2"/>
      <c r="Z571" s="2"/>
      <c r="AA571" s="2"/>
      <c r="AB571" s="14"/>
      <c r="AC571" s="2"/>
      <c r="AD571" s="13"/>
      <c r="AE571" s="12"/>
      <c r="AF571" s="10"/>
      <c r="AG571" s="11"/>
      <c r="AH571" s="9"/>
      <c r="AI571" s="9"/>
      <c r="AJ571" s="9"/>
      <c r="AK571" s="9"/>
      <c r="AL571" s="9"/>
      <c r="AM571" s="10"/>
      <c r="AN571" s="9"/>
      <c r="AO571" s="9"/>
      <c r="AP571" s="10"/>
      <c r="AQ571" s="9"/>
      <c r="AR571" s="8"/>
      <c r="AS571" s="8"/>
      <c r="AT571" s="8"/>
      <c r="AU571" s="8"/>
      <c r="AV571" s="8"/>
      <c r="AW571" s="7"/>
      <c r="BP571" s="2"/>
    </row>
    <row r="572" spans="9:68" x14ac:dyDescent="0.2">
      <c r="I572" s="17"/>
      <c r="J572" s="16"/>
      <c r="K572" s="16"/>
      <c r="L572" s="16"/>
      <c r="M572" s="16"/>
      <c r="N572" s="10"/>
      <c r="O572" s="10"/>
      <c r="P572" s="9"/>
      <c r="Q572" s="9"/>
      <c r="R572" s="9"/>
      <c r="S572" s="9"/>
      <c r="U572" s="15"/>
      <c r="W572" s="2"/>
      <c r="X572" s="2"/>
      <c r="Y572" s="2"/>
      <c r="Z572" s="2"/>
      <c r="AA572" s="2"/>
      <c r="AB572" s="14"/>
      <c r="AC572" s="2"/>
      <c r="AD572" s="13"/>
      <c r="AE572" s="12"/>
      <c r="AF572" s="10"/>
      <c r="AG572" s="11"/>
      <c r="AH572" s="9"/>
      <c r="AI572" s="9"/>
      <c r="AJ572" s="9"/>
      <c r="AK572" s="9"/>
      <c r="AL572" s="9"/>
      <c r="AM572" s="10"/>
      <c r="AN572" s="9"/>
      <c r="AO572" s="9"/>
      <c r="AP572" s="10"/>
      <c r="AQ572" s="9"/>
      <c r="AR572" s="8"/>
      <c r="AS572" s="8"/>
      <c r="AT572" s="8"/>
      <c r="AU572" s="8"/>
      <c r="AV572" s="8"/>
      <c r="AW572" s="7"/>
      <c r="BP572" s="2"/>
    </row>
    <row r="573" spans="9:68" x14ac:dyDescent="0.2">
      <c r="I573" s="17"/>
      <c r="J573" s="16"/>
      <c r="K573" s="16"/>
      <c r="L573" s="16"/>
      <c r="M573" s="16"/>
      <c r="N573" s="10"/>
      <c r="O573" s="10"/>
      <c r="P573" s="9"/>
      <c r="Q573" s="9"/>
      <c r="R573" s="9"/>
      <c r="S573" s="9"/>
      <c r="U573" s="15"/>
      <c r="W573" s="2"/>
      <c r="X573" s="2"/>
      <c r="Y573" s="2"/>
      <c r="Z573" s="2"/>
      <c r="AA573" s="2"/>
      <c r="AB573" s="14"/>
      <c r="AC573" s="2"/>
      <c r="AD573" s="13"/>
      <c r="AE573" s="12"/>
      <c r="AF573" s="10"/>
      <c r="AG573" s="11"/>
      <c r="AH573" s="9"/>
      <c r="AI573" s="9"/>
      <c r="AJ573" s="9"/>
      <c r="AK573" s="9"/>
      <c r="AL573" s="9"/>
      <c r="AM573" s="10"/>
      <c r="AN573" s="9"/>
      <c r="AO573" s="9"/>
      <c r="AP573" s="10"/>
      <c r="AQ573" s="9"/>
      <c r="AR573" s="8"/>
      <c r="AS573" s="8"/>
      <c r="AT573" s="8"/>
      <c r="AU573" s="8"/>
      <c r="AV573" s="8"/>
      <c r="AW573" s="7"/>
      <c r="BP573" s="2"/>
    </row>
    <row r="574" spans="9:68" x14ac:dyDescent="0.2">
      <c r="I574" s="17"/>
      <c r="J574" s="16"/>
      <c r="K574" s="16"/>
      <c r="L574" s="16"/>
      <c r="M574" s="16"/>
      <c r="N574" s="10"/>
      <c r="O574" s="10"/>
      <c r="P574" s="9"/>
      <c r="Q574" s="9"/>
      <c r="R574" s="9"/>
      <c r="S574" s="9"/>
      <c r="U574" s="15"/>
      <c r="W574" s="2"/>
      <c r="X574" s="2"/>
      <c r="Y574" s="2"/>
      <c r="Z574" s="2"/>
      <c r="AA574" s="2"/>
      <c r="AB574" s="14"/>
      <c r="AC574" s="2"/>
      <c r="AD574" s="13"/>
      <c r="AE574" s="12"/>
      <c r="AF574" s="10"/>
      <c r="AG574" s="11"/>
      <c r="AH574" s="9"/>
      <c r="AI574" s="9"/>
      <c r="AJ574" s="9"/>
      <c r="AK574" s="9"/>
      <c r="AL574" s="9"/>
      <c r="AM574" s="10"/>
      <c r="AN574" s="9"/>
      <c r="AO574" s="9"/>
      <c r="AP574" s="10"/>
      <c r="AQ574" s="9"/>
      <c r="AR574" s="8"/>
      <c r="AS574" s="8"/>
      <c r="AT574" s="8"/>
      <c r="AU574" s="8"/>
      <c r="AV574" s="8"/>
      <c r="AW574" s="7"/>
      <c r="BP574" s="2"/>
    </row>
    <row r="575" spans="9:68" x14ac:dyDescent="0.2">
      <c r="I575" s="17"/>
      <c r="J575" s="16"/>
      <c r="K575" s="16"/>
      <c r="L575" s="16"/>
      <c r="M575" s="16"/>
      <c r="N575" s="10"/>
      <c r="O575" s="10"/>
      <c r="P575" s="9"/>
      <c r="Q575" s="9"/>
      <c r="R575" s="9"/>
      <c r="S575" s="9"/>
      <c r="U575" s="15"/>
      <c r="W575" s="2"/>
      <c r="X575" s="2"/>
      <c r="Y575" s="2"/>
      <c r="Z575" s="2"/>
      <c r="AA575" s="2"/>
      <c r="AB575" s="14"/>
      <c r="AC575" s="2"/>
      <c r="AD575" s="13"/>
      <c r="AE575" s="12"/>
      <c r="AF575" s="10"/>
      <c r="AG575" s="11"/>
      <c r="AH575" s="9"/>
      <c r="AI575" s="9"/>
      <c r="AJ575" s="9"/>
      <c r="AK575" s="9"/>
      <c r="AL575" s="9"/>
      <c r="AM575" s="10"/>
      <c r="AN575" s="9"/>
      <c r="AO575" s="9"/>
      <c r="AP575" s="10"/>
      <c r="AQ575" s="9"/>
      <c r="AR575" s="8"/>
      <c r="AS575" s="8"/>
      <c r="AT575" s="8"/>
      <c r="AU575" s="8"/>
      <c r="AV575" s="8"/>
      <c r="AW575" s="7"/>
      <c r="BP575" s="2"/>
    </row>
    <row r="576" spans="9:68" x14ac:dyDescent="0.2">
      <c r="I576" s="17"/>
      <c r="J576" s="16"/>
      <c r="K576" s="16"/>
      <c r="L576" s="16"/>
      <c r="M576" s="16"/>
      <c r="N576" s="10"/>
      <c r="O576" s="10"/>
      <c r="P576" s="9"/>
      <c r="Q576" s="9"/>
      <c r="R576" s="9"/>
      <c r="S576" s="9"/>
      <c r="U576" s="15"/>
      <c r="W576" s="2"/>
      <c r="X576" s="2"/>
      <c r="Y576" s="2"/>
      <c r="Z576" s="2"/>
      <c r="AA576" s="2"/>
      <c r="AB576" s="14"/>
      <c r="AC576" s="2"/>
      <c r="AD576" s="13"/>
      <c r="AE576" s="12"/>
      <c r="AF576" s="10"/>
      <c r="AG576" s="11"/>
      <c r="AH576" s="9"/>
      <c r="AI576" s="9"/>
      <c r="AJ576" s="9"/>
      <c r="AK576" s="9"/>
      <c r="AL576" s="9"/>
      <c r="AM576" s="10"/>
      <c r="AN576" s="9"/>
      <c r="AO576" s="9"/>
      <c r="AP576" s="10"/>
      <c r="AQ576" s="9"/>
      <c r="AR576" s="8"/>
      <c r="AS576" s="8"/>
      <c r="AT576" s="8"/>
      <c r="AU576" s="8"/>
      <c r="AV576" s="8"/>
      <c r="AW576" s="7"/>
      <c r="BP576" s="2"/>
    </row>
    <row r="577" spans="9:68" x14ac:dyDescent="0.2">
      <c r="I577" s="17"/>
      <c r="J577" s="16"/>
      <c r="K577" s="16"/>
      <c r="L577" s="16"/>
      <c r="M577" s="16"/>
      <c r="N577" s="10"/>
      <c r="O577" s="10"/>
      <c r="P577" s="9"/>
      <c r="Q577" s="9"/>
      <c r="R577" s="9"/>
      <c r="S577" s="9"/>
      <c r="U577" s="15"/>
      <c r="W577" s="2"/>
      <c r="X577" s="2"/>
      <c r="Y577" s="2"/>
      <c r="Z577" s="2"/>
      <c r="AA577" s="2"/>
      <c r="AB577" s="14"/>
      <c r="AC577" s="2"/>
      <c r="AD577" s="13"/>
      <c r="AE577" s="12"/>
      <c r="AF577" s="10"/>
      <c r="AG577" s="11"/>
      <c r="AH577" s="9"/>
      <c r="AI577" s="9"/>
      <c r="AJ577" s="9"/>
      <c r="AK577" s="9"/>
      <c r="AL577" s="9"/>
      <c r="AM577" s="10"/>
      <c r="AN577" s="9"/>
      <c r="AO577" s="9"/>
      <c r="AP577" s="10"/>
      <c r="AQ577" s="9"/>
      <c r="AR577" s="8"/>
      <c r="AS577" s="8"/>
      <c r="AT577" s="8"/>
      <c r="AU577" s="8"/>
      <c r="AV577" s="8"/>
      <c r="AW577" s="7"/>
      <c r="BP577" s="2"/>
    </row>
    <row r="578" spans="9:68" x14ac:dyDescent="0.2">
      <c r="I578" s="17"/>
      <c r="J578" s="16"/>
      <c r="K578" s="16"/>
      <c r="L578" s="16"/>
      <c r="M578" s="16"/>
      <c r="N578" s="10"/>
      <c r="O578" s="10"/>
      <c r="P578" s="9"/>
      <c r="Q578" s="9"/>
      <c r="R578" s="9"/>
      <c r="S578" s="9"/>
      <c r="U578" s="15"/>
      <c r="W578" s="2"/>
      <c r="X578" s="2"/>
      <c r="Y578" s="2"/>
      <c r="Z578" s="2"/>
      <c r="AA578" s="2"/>
      <c r="AB578" s="14"/>
      <c r="AC578" s="2"/>
      <c r="AD578" s="13"/>
      <c r="AE578" s="12"/>
      <c r="AF578" s="10"/>
      <c r="AG578" s="11"/>
      <c r="AH578" s="9"/>
      <c r="AI578" s="9"/>
      <c r="AJ578" s="9"/>
      <c r="AK578" s="9"/>
      <c r="AL578" s="9"/>
      <c r="AM578" s="10"/>
      <c r="AN578" s="9"/>
      <c r="AO578" s="9"/>
      <c r="AP578" s="10"/>
      <c r="AQ578" s="9"/>
      <c r="AR578" s="8"/>
      <c r="AS578" s="8"/>
      <c r="AT578" s="8"/>
      <c r="AU578" s="8"/>
      <c r="AV578" s="8"/>
      <c r="AW578" s="7"/>
      <c r="BP578" s="2"/>
    </row>
    <row r="579" spans="9:68" x14ac:dyDescent="0.2">
      <c r="I579" s="17"/>
      <c r="J579" s="16"/>
      <c r="K579" s="16"/>
      <c r="L579" s="16"/>
      <c r="M579" s="16"/>
      <c r="N579" s="10"/>
      <c r="O579" s="10"/>
      <c r="P579" s="9"/>
      <c r="Q579" s="9"/>
      <c r="R579" s="9"/>
      <c r="S579" s="9"/>
      <c r="U579" s="15"/>
      <c r="W579" s="2"/>
      <c r="X579" s="2"/>
      <c r="Y579" s="2"/>
      <c r="Z579" s="2"/>
      <c r="AA579" s="2"/>
      <c r="AB579" s="14"/>
      <c r="AC579" s="2"/>
      <c r="AD579" s="13"/>
      <c r="AE579" s="12"/>
      <c r="AF579" s="10"/>
      <c r="AG579" s="11"/>
      <c r="AH579" s="9"/>
      <c r="AI579" s="9"/>
      <c r="AJ579" s="9"/>
      <c r="AK579" s="9"/>
      <c r="AL579" s="9"/>
      <c r="AM579" s="10"/>
      <c r="AN579" s="9"/>
      <c r="AO579" s="9"/>
      <c r="AP579" s="10"/>
      <c r="AQ579" s="9"/>
      <c r="AR579" s="8"/>
      <c r="AS579" s="8"/>
      <c r="AT579" s="8"/>
      <c r="AU579" s="8"/>
      <c r="AV579" s="8"/>
      <c r="AW579" s="7"/>
      <c r="BP579" s="2"/>
    </row>
    <row r="580" spans="9:68" x14ac:dyDescent="0.2">
      <c r="I580" s="17"/>
      <c r="J580" s="16"/>
      <c r="K580" s="16"/>
      <c r="L580" s="16"/>
      <c r="M580" s="16"/>
      <c r="N580" s="10"/>
      <c r="O580" s="10"/>
      <c r="P580" s="9"/>
      <c r="Q580" s="9"/>
      <c r="R580" s="9"/>
      <c r="S580" s="9"/>
      <c r="U580" s="15"/>
      <c r="W580" s="2"/>
      <c r="X580" s="2"/>
      <c r="Y580" s="2"/>
      <c r="Z580" s="2"/>
      <c r="AA580" s="2"/>
      <c r="AB580" s="14"/>
      <c r="AC580" s="2"/>
      <c r="AD580" s="13"/>
      <c r="AE580" s="12"/>
      <c r="AF580" s="10"/>
      <c r="AG580" s="11"/>
      <c r="AH580" s="9"/>
      <c r="AI580" s="9"/>
      <c r="AJ580" s="9"/>
      <c r="AK580" s="9"/>
      <c r="AL580" s="9"/>
      <c r="AM580" s="10"/>
      <c r="AN580" s="9"/>
      <c r="AO580" s="9"/>
      <c r="AP580" s="10"/>
      <c r="AQ580" s="9"/>
      <c r="AR580" s="8"/>
      <c r="AS580" s="8"/>
      <c r="AT580" s="8"/>
      <c r="AU580" s="8"/>
      <c r="AV580" s="8"/>
      <c r="AW580" s="7"/>
      <c r="BP580" s="2"/>
    </row>
    <row r="581" spans="9:68" x14ac:dyDescent="0.2">
      <c r="I581" s="17"/>
      <c r="J581" s="16"/>
      <c r="K581" s="16"/>
      <c r="L581" s="16"/>
      <c r="M581" s="16"/>
      <c r="N581" s="10"/>
      <c r="O581" s="10"/>
      <c r="P581" s="9"/>
      <c r="Q581" s="9"/>
      <c r="R581" s="9"/>
      <c r="S581" s="9"/>
      <c r="U581" s="15"/>
      <c r="W581" s="2"/>
      <c r="X581" s="2"/>
      <c r="Y581" s="2"/>
      <c r="Z581" s="2"/>
      <c r="AA581" s="2"/>
      <c r="AB581" s="14"/>
      <c r="AC581" s="2"/>
      <c r="AD581" s="13"/>
      <c r="AE581" s="12"/>
      <c r="AF581" s="10"/>
      <c r="AG581" s="11"/>
      <c r="AH581" s="9"/>
      <c r="AI581" s="9"/>
      <c r="AJ581" s="9"/>
      <c r="AK581" s="9"/>
      <c r="AL581" s="9"/>
      <c r="AM581" s="10"/>
      <c r="AN581" s="9"/>
      <c r="AO581" s="9"/>
      <c r="AP581" s="10"/>
      <c r="AQ581" s="9"/>
      <c r="AR581" s="8"/>
      <c r="AS581" s="8"/>
      <c r="AT581" s="8"/>
      <c r="AU581" s="8"/>
      <c r="AV581" s="8"/>
      <c r="AW581" s="7"/>
      <c r="BP581" s="2"/>
    </row>
    <row r="582" spans="9:68" x14ac:dyDescent="0.2">
      <c r="I582" s="17"/>
      <c r="J582" s="16"/>
      <c r="K582" s="16"/>
      <c r="L582" s="16"/>
      <c r="M582" s="16"/>
      <c r="N582" s="10"/>
      <c r="O582" s="10"/>
      <c r="P582" s="9"/>
      <c r="Q582" s="9"/>
      <c r="R582" s="9"/>
      <c r="S582" s="9"/>
      <c r="U582" s="15"/>
      <c r="W582" s="2"/>
      <c r="X582" s="2"/>
      <c r="Y582" s="2"/>
      <c r="Z582" s="2"/>
      <c r="AA582" s="2"/>
      <c r="AB582" s="14"/>
      <c r="AC582" s="2"/>
      <c r="AD582" s="13"/>
      <c r="AE582" s="12"/>
      <c r="AF582" s="10"/>
      <c r="AG582" s="11"/>
      <c r="AH582" s="9"/>
      <c r="AI582" s="9"/>
      <c r="AJ582" s="9"/>
      <c r="AK582" s="9"/>
      <c r="AL582" s="9"/>
      <c r="AM582" s="10"/>
      <c r="AN582" s="9"/>
      <c r="AO582" s="9"/>
      <c r="AP582" s="10"/>
      <c r="AQ582" s="9"/>
      <c r="AR582" s="8"/>
      <c r="AS582" s="8"/>
      <c r="AT582" s="8"/>
      <c r="AU582" s="8"/>
      <c r="AV582" s="8"/>
      <c r="AW582" s="7"/>
      <c r="BP582" s="2"/>
    </row>
    <row r="583" spans="9:68" x14ac:dyDescent="0.2">
      <c r="I583" s="17"/>
      <c r="J583" s="16"/>
      <c r="K583" s="16"/>
      <c r="L583" s="16"/>
      <c r="M583" s="16"/>
      <c r="N583" s="10"/>
      <c r="O583" s="10"/>
      <c r="P583" s="9"/>
      <c r="Q583" s="9"/>
      <c r="R583" s="9"/>
      <c r="S583" s="9"/>
      <c r="U583" s="15"/>
      <c r="W583" s="2"/>
      <c r="X583" s="2"/>
      <c r="Y583" s="2"/>
      <c r="Z583" s="2"/>
      <c r="AA583" s="2"/>
      <c r="AB583" s="14"/>
      <c r="AC583" s="2"/>
      <c r="AD583" s="13"/>
      <c r="AE583" s="12"/>
      <c r="AF583" s="10"/>
      <c r="AG583" s="11"/>
      <c r="AH583" s="9"/>
      <c r="AI583" s="9"/>
      <c r="AJ583" s="9"/>
      <c r="AK583" s="9"/>
      <c r="AL583" s="9"/>
      <c r="AM583" s="10"/>
      <c r="AN583" s="9"/>
      <c r="AO583" s="9"/>
      <c r="AP583" s="10"/>
      <c r="AQ583" s="9"/>
      <c r="AR583" s="8"/>
      <c r="AS583" s="8"/>
      <c r="AT583" s="8"/>
      <c r="AU583" s="8"/>
      <c r="AV583" s="8"/>
      <c r="AW583" s="7"/>
      <c r="BP583" s="2"/>
    </row>
    <row r="584" spans="9:68" x14ac:dyDescent="0.2">
      <c r="I584" s="17"/>
      <c r="J584" s="16"/>
      <c r="K584" s="16"/>
      <c r="L584" s="16"/>
      <c r="M584" s="16"/>
      <c r="N584" s="10"/>
      <c r="O584" s="10"/>
      <c r="P584" s="9"/>
      <c r="Q584" s="9"/>
      <c r="R584" s="9"/>
      <c r="S584" s="9"/>
      <c r="U584" s="15"/>
      <c r="W584" s="2"/>
      <c r="X584" s="2"/>
      <c r="Y584" s="2"/>
      <c r="Z584" s="2"/>
      <c r="AA584" s="2"/>
      <c r="AB584" s="14"/>
      <c r="AC584" s="2"/>
      <c r="AD584" s="13"/>
      <c r="AE584" s="12"/>
      <c r="AF584" s="10"/>
      <c r="AG584" s="11"/>
      <c r="AH584" s="9"/>
      <c r="AI584" s="9"/>
      <c r="AJ584" s="9"/>
      <c r="AK584" s="9"/>
      <c r="AL584" s="9"/>
      <c r="AM584" s="10"/>
      <c r="AN584" s="9"/>
      <c r="AO584" s="9"/>
      <c r="AP584" s="10"/>
      <c r="AQ584" s="9"/>
      <c r="AR584" s="8"/>
      <c r="AS584" s="8"/>
      <c r="AT584" s="8"/>
      <c r="AU584" s="8"/>
      <c r="AV584" s="8"/>
      <c r="AW584" s="7"/>
      <c r="BP584" s="2"/>
    </row>
    <row r="585" spans="9:68" x14ac:dyDescent="0.2">
      <c r="I585" s="17"/>
      <c r="J585" s="16"/>
      <c r="K585" s="16"/>
      <c r="L585" s="16"/>
      <c r="M585" s="16"/>
      <c r="N585" s="10"/>
      <c r="O585" s="10"/>
      <c r="P585" s="9"/>
      <c r="Q585" s="9"/>
      <c r="R585" s="9"/>
      <c r="S585" s="9"/>
      <c r="U585" s="15"/>
      <c r="W585" s="2"/>
      <c r="X585" s="2"/>
      <c r="Y585" s="2"/>
      <c r="Z585" s="2"/>
      <c r="AA585" s="2"/>
      <c r="AB585" s="14"/>
      <c r="AC585" s="2"/>
      <c r="AD585" s="13"/>
      <c r="AE585" s="12"/>
      <c r="AF585" s="10"/>
      <c r="AG585" s="11"/>
      <c r="AH585" s="9"/>
      <c r="AI585" s="9"/>
      <c r="AJ585" s="9"/>
      <c r="AK585" s="9"/>
      <c r="AL585" s="9"/>
      <c r="AM585" s="10"/>
      <c r="AN585" s="9"/>
      <c r="AO585" s="9"/>
      <c r="AP585" s="10"/>
      <c r="AQ585" s="9"/>
      <c r="AR585" s="8"/>
      <c r="AS585" s="8"/>
      <c r="AT585" s="8"/>
      <c r="AU585" s="8"/>
      <c r="AV585" s="8"/>
      <c r="AW585" s="7"/>
      <c r="BP585" s="2"/>
    </row>
    <row r="586" spans="9:68" x14ac:dyDescent="0.2">
      <c r="I586" s="17"/>
      <c r="J586" s="16"/>
      <c r="K586" s="16"/>
      <c r="L586" s="16"/>
      <c r="M586" s="16"/>
      <c r="N586" s="10"/>
      <c r="O586" s="10"/>
      <c r="P586" s="9"/>
      <c r="Q586" s="9"/>
      <c r="R586" s="9"/>
      <c r="S586" s="9"/>
      <c r="U586" s="15"/>
      <c r="W586" s="2"/>
      <c r="X586" s="2"/>
      <c r="Y586" s="2"/>
      <c r="Z586" s="2"/>
      <c r="AA586" s="2"/>
      <c r="AB586" s="14"/>
      <c r="AC586" s="2"/>
      <c r="AD586" s="13"/>
      <c r="AE586" s="12"/>
      <c r="AF586" s="10"/>
      <c r="AG586" s="11"/>
      <c r="AH586" s="9"/>
      <c r="AI586" s="9"/>
      <c r="AJ586" s="9"/>
      <c r="AK586" s="9"/>
      <c r="AL586" s="9"/>
      <c r="AM586" s="10"/>
      <c r="AN586" s="9"/>
      <c r="AO586" s="9"/>
      <c r="AP586" s="10"/>
      <c r="AQ586" s="9"/>
      <c r="AR586" s="8"/>
      <c r="AS586" s="8"/>
      <c r="AT586" s="8"/>
      <c r="AU586" s="8"/>
      <c r="AV586" s="8"/>
      <c r="AW586" s="7"/>
      <c r="BP586" s="2"/>
    </row>
    <row r="587" spans="9:68" x14ac:dyDescent="0.2">
      <c r="I587" s="17"/>
      <c r="J587" s="16"/>
      <c r="K587" s="16"/>
      <c r="L587" s="16"/>
      <c r="M587" s="16"/>
      <c r="N587" s="10"/>
      <c r="O587" s="10"/>
      <c r="P587" s="9"/>
      <c r="Q587" s="9"/>
      <c r="R587" s="9"/>
      <c r="S587" s="9"/>
      <c r="U587" s="15"/>
      <c r="W587" s="2"/>
      <c r="X587" s="2"/>
      <c r="Y587" s="2"/>
      <c r="Z587" s="2"/>
      <c r="AA587" s="2"/>
      <c r="AB587" s="14"/>
      <c r="AC587" s="2"/>
      <c r="AD587" s="13"/>
      <c r="AE587" s="12"/>
      <c r="AF587" s="10"/>
      <c r="AG587" s="11"/>
      <c r="AH587" s="9"/>
      <c r="AI587" s="9"/>
      <c r="AJ587" s="9"/>
      <c r="AK587" s="9"/>
      <c r="AL587" s="9"/>
      <c r="AM587" s="10"/>
      <c r="AN587" s="9"/>
      <c r="AO587" s="9"/>
      <c r="AP587" s="10"/>
      <c r="AQ587" s="9"/>
      <c r="AR587" s="8"/>
      <c r="AS587" s="8"/>
      <c r="AT587" s="8"/>
      <c r="AU587" s="8"/>
      <c r="AV587" s="8"/>
      <c r="AW587" s="7"/>
      <c r="BP587" s="2"/>
    </row>
    <row r="588" spans="9:68" x14ac:dyDescent="0.2">
      <c r="I588" s="17"/>
      <c r="J588" s="16"/>
      <c r="K588" s="16"/>
      <c r="L588" s="16"/>
      <c r="M588" s="16"/>
      <c r="N588" s="10"/>
      <c r="O588" s="10"/>
      <c r="P588" s="9"/>
      <c r="Q588" s="9"/>
      <c r="R588" s="9"/>
      <c r="S588" s="9"/>
      <c r="U588" s="15"/>
      <c r="W588" s="2"/>
      <c r="X588" s="2"/>
      <c r="Y588" s="2"/>
      <c r="Z588" s="2"/>
      <c r="AA588" s="2"/>
      <c r="AB588" s="14"/>
      <c r="AC588" s="2"/>
      <c r="AD588" s="13"/>
      <c r="AE588" s="12"/>
      <c r="AF588" s="10"/>
      <c r="AG588" s="11"/>
      <c r="AH588" s="9"/>
      <c r="AI588" s="9"/>
      <c r="AJ588" s="9"/>
      <c r="AK588" s="9"/>
      <c r="AL588" s="9"/>
      <c r="AM588" s="10"/>
      <c r="AN588" s="9"/>
      <c r="AO588" s="9"/>
      <c r="AP588" s="10"/>
      <c r="AQ588" s="9"/>
      <c r="AR588" s="8"/>
      <c r="AS588" s="8"/>
      <c r="AT588" s="8"/>
      <c r="AU588" s="8"/>
      <c r="AV588" s="8"/>
      <c r="AW588" s="7"/>
      <c r="BP588" s="2"/>
    </row>
    <row r="589" spans="9:68" x14ac:dyDescent="0.2">
      <c r="I589" s="17"/>
      <c r="J589" s="16"/>
      <c r="K589" s="16"/>
      <c r="L589" s="16"/>
      <c r="M589" s="16"/>
      <c r="N589" s="10"/>
      <c r="O589" s="10"/>
      <c r="P589" s="9"/>
      <c r="Q589" s="9"/>
      <c r="R589" s="9"/>
      <c r="S589" s="9"/>
      <c r="U589" s="15"/>
      <c r="W589" s="2"/>
      <c r="X589" s="2"/>
      <c r="Y589" s="2"/>
      <c r="Z589" s="2"/>
      <c r="AA589" s="2"/>
      <c r="AB589" s="14"/>
      <c r="AC589" s="2"/>
      <c r="AD589" s="13"/>
      <c r="AE589" s="12"/>
      <c r="AF589" s="10"/>
      <c r="AG589" s="11"/>
      <c r="AH589" s="9"/>
      <c r="AI589" s="9"/>
      <c r="AJ589" s="9"/>
      <c r="AK589" s="9"/>
      <c r="AL589" s="9"/>
      <c r="AM589" s="10"/>
      <c r="AN589" s="9"/>
      <c r="AO589" s="9"/>
      <c r="AP589" s="10"/>
      <c r="AQ589" s="9"/>
      <c r="AR589" s="8"/>
      <c r="AS589" s="8"/>
      <c r="AT589" s="8"/>
      <c r="AU589" s="8"/>
      <c r="AV589" s="8"/>
      <c r="AW589" s="7"/>
      <c r="BP589" s="2"/>
    </row>
    <row r="590" spans="9:68" x14ac:dyDescent="0.2">
      <c r="I590" s="17"/>
      <c r="J590" s="16"/>
      <c r="K590" s="16"/>
      <c r="L590" s="16"/>
      <c r="M590" s="16"/>
      <c r="N590" s="10"/>
      <c r="O590" s="10"/>
      <c r="P590" s="9"/>
      <c r="Q590" s="9"/>
      <c r="R590" s="9"/>
      <c r="S590" s="9"/>
      <c r="U590" s="15"/>
      <c r="W590" s="2"/>
      <c r="X590" s="2"/>
      <c r="Y590" s="2"/>
      <c r="Z590" s="2"/>
      <c r="AA590" s="2"/>
      <c r="AB590" s="14"/>
      <c r="AC590" s="2"/>
      <c r="AD590" s="13"/>
      <c r="AE590" s="12"/>
      <c r="AF590" s="10"/>
      <c r="AG590" s="11"/>
      <c r="AH590" s="9"/>
      <c r="AI590" s="9"/>
      <c r="AJ590" s="9"/>
      <c r="AK590" s="9"/>
      <c r="AL590" s="9"/>
      <c r="AM590" s="10"/>
      <c r="AN590" s="9"/>
      <c r="AO590" s="9"/>
      <c r="AP590" s="10"/>
      <c r="AQ590" s="9"/>
      <c r="AR590" s="8"/>
      <c r="AS590" s="8"/>
      <c r="AT590" s="8"/>
      <c r="AU590" s="8"/>
      <c r="AV590" s="8"/>
      <c r="AW590" s="7"/>
      <c r="BP590" s="2"/>
    </row>
    <row r="591" spans="9:68" x14ac:dyDescent="0.2">
      <c r="I591" s="17"/>
      <c r="J591" s="16"/>
      <c r="K591" s="16"/>
      <c r="L591" s="16"/>
      <c r="M591" s="16"/>
      <c r="N591" s="10"/>
      <c r="O591" s="10"/>
      <c r="P591" s="9"/>
      <c r="Q591" s="9"/>
      <c r="R591" s="9"/>
      <c r="S591" s="9"/>
      <c r="U591" s="15"/>
      <c r="W591" s="2"/>
      <c r="X591" s="2"/>
      <c r="Y591" s="2"/>
      <c r="Z591" s="2"/>
      <c r="AA591" s="2"/>
      <c r="AB591" s="14"/>
      <c r="AC591" s="2"/>
      <c r="AD591" s="13"/>
      <c r="AE591" s="12"/>
      <c r="AF591" s="10"/>
      <c r="AG591" s="11"/>
      <c r="AH591" s="9"/>
      <c r="AI591" s="9"/>
      <c r="AJ591" s="9"/>
      <c r="AK591" s="9"/>
      <c r="AL591" s="9"/>
      <c r="AM591" s="10"/>
      <c r="AN591" s="9"/>
      <c r="AO591" s="9"/>
      <c r="AP591" s="10"/>
      <c r="AQ591" s="9"/>
      <c r="AR591" s="8"/>
      <c r="AS591" s="8"/>
      <c r="AT591" s="8"/>
      <c r="AU591" s="8"/>
      <c r="AV591" s="8"/>
      <c r="AW591" s="7"/>
      <c r="BP591" s="2"/>
    </row>
    <row r="592" spans="9:68" x14ac:dyDescent="0.2">
      <c r="I592" s="17"/>
      <c r="J592" s="16"/>
      <c r="K592" s="16"/>
      <c r="L592" s="16"/>
      <c r="M592" s="16"/>
      <c r="N592" s="10"/>
      <c r="O592" s="10"/>
      <c r="P592" s="9"/>
      <c r="Q592" s="9"/>
      <c r="R592" s="9"/>
      <c r="S592" s="9"/>
      <c r="U592" s="15"/>
      <c r="W592" s="2"/>
      <c r="X592" s="2"/>
      <c r="Y592" s="2"/>
      <c r="Z592" s="2"/>
      <c r="AA592" s="2"/>
      <c r="AB592" s="14"/>
      <c r="AC592" s="2"/>
      <c r="AD592" s="13"/>
      <c r="AE592" s="12"/>
      <c r="AF592" s="10"/>
      <c r="AG592" s="11"/>
      <c r="AH592" s="9"/>
      <c r="AI592" s="9"/>
      <c r="AJ592" s="9"/>
      <c r="AK592" s="9"/>
      <c r="AL592" s="9"/>
      <c r="AM592" s="10"/>
      <c r="AN592" s="9"/>
      <c r="AO592" s="9"/>
      <c r="AP592" s="10"/>
      <c r="AQ592" s="9"/>
      <c r="AR592" s="8"/>
      <c r="AS592" s="8"/>
      <c r="AT592" s="8"/>
      <c r="AU592" s="8"/>
      <c r="AV592" s="8"/>
      <c r="AW592" s="7"/>
      <c r="BP592" s="2"/>
    </row>
    <row r="593" spans="9:68" x14ac:dyDescent="0.2">
      <c r="I593" s="17"/>
      <c r="J593" s="16"/>
      <c r="K593" s="16"/>
      <c r="L593" s="16"/>
      <c r="M593" s="16"/>
      <c r="N593" s="10"/>
      <c r="O593" s="10"/>
      <c r="P593" s="9"/>
      <c r="Q593" s="9"/>
      <c r="R593" s="9"/>
      <c r="S593" s="9"/>
      <c r="U593" s="15"/>
      <c r="W593" s="2"/>
      <c r="X593" s="2"/>
      <c r="Y593" s="2"/>
      <c r="Z593" s="2"/>
      <c r="AA593" s="2"/>
      <c r="AB593" s="14"/>
      <c r="AC593" s="2"/>
      <c r="AD593" s="13"/>
      <c r="AE593" s="12"/>
      <c r="AF593" s="10"/>
      <c r="AG593" s="11"/>
      <c r="AH593" s="9"/>
      <c r="AI593" s="9"/>
      <c r="AJ593" s="9"/>
      <c r="AK593" s="9"/>
      <c r="AL593" s="9"/>
      <c r="AM593" s="10"/>
      <c r="AN593" s="9"/>
      <c r="AO593" s="9"/>
      <c r="AP593" s="10"/>
      <c r="AQ593" s="9"/>
      <c r="AR593" s="8"/>
      <c r="AS593" s="8"/>
      <c r="AT593" s="8"/>
      <c r="AU593" s="8"/>
      <c r="AV593" s="8"/>
      <c r="AW593" s="7"/>
      <c r="BP593" s="2"/>
    </row>
    <row r="594" spans="9:68" x14ac:dyDescent="0.2">
      <c r="I594" s="17"/>
      <c r="J594" s="16"/>
      <c r="K594" s="16"/>
      <c r="L594" s="16"/>
      <c r="M594" s="16"/>
      <c r="N594" s="10"/>
      <c r="O594" s="10"/>
      <c r="P594" s="9"/>
      <c r="Q594" s="9"/>
      <c r="R594" s="9"/>
      <c r="S594" s="9"/>
      <c r="U594" s="15"/>
      <c r="W594" s="2"/>
      <c r="X594" s="2"/>
      <c r="Y594" s="2"/>
      <c r="Z594" s="2"/>
      <c r="AA594" s="2"/>
      <c r="AB594" s="14"/>
      <c r="AC594" s="2"/>
      <c r="AD594" s="13"/>
      <c r="AE594" s="12"/>
      <c r="AF594" s="10"/>
      <c r="AG594" s="11"/>
      <c r="AH594" s="9"/>
      <c r="AI594" s="9"/>
      <c r="AJ594" s="9"/>
      <c r="AK594" s="9"/>
      <c r="AL594" s="9"/>
      <c r="AM594" s="10"/>
      <c r="AN594" s="9"/>
      <c r="AO594" s="9"/>
      <c r="AP594" s="10"/>
      <c r="AQ594" s="9"/>
      <c r="AR594" s="8"/>
      <c r="AS594" s="8"/>
      <c r="AT594" s="8"/>
      <c r="AU594" s="8"/>
      <c r="AV594" s="8"/>
      <c r="AW594" s="7"/>
      <c r="BP594" s="2"/>
    </row>
    <row r="595" spans="9:68" x14ac:dyDescent="0.2">
      <c r="I595" s="17"/>
      <c r="J595" s="16"/>
      <c r="K595" s="16"/>
      <c r="L595" s="16"/>
      <c r="M595" s="16"/>
      <c r="N595" s="10"/>
      <c r="O595" s="10"/>
      <c r="P595" s="9"/>
      <c r="Q595" s="9"/>
      <c r="R595" s="9"/>
      <c r="S595" s="9"/>
      <c r="U595" s="15"/>
      <c r="W595" s="2"/>
      <c r="X595" s="2"/>
      <c r="Y595" s="2"/>
      <c r="Z595" s="2"/>
      <c r="AA595" s="2"/>
      <c r="AB595" s="14"/>
      <c r="AC595" s="2"/>
      <c r="AD595" s="13"/>
      <c r="AE595" s="12"/>
      <c r="AF595" s="10"/>
      <c r="AG595" s="11"/>
      <c r="AH595" s="9"/>
      <c r="AI595" s="9"/>
      <c r="AJ595" s="9"/>
      <c r="AK595" s="9"/>
      <c r="AL595" s="9"/>
      <c r="AM595" s="10"/>
      <c r="AN595" s="9"/>
      <c r="AO595" s="9"/>
      <c r="AP595" s="10"/>
      <c r="AQ595" s="9"/>
      <c r="AR595" s="8"/>
      <c r="AS595" s="8"/>
      <c r="AT595" s="8"/>
      <c r="AU595" s="8"/>
      <c r="AV595" s="8"/>
      <c r="AW595" s="7"/>
      <c r="BP595" s="2"/>
    </row>
    <row r="596" spans="9:68" x14ac:dyDescent="0.2">
      <c r="I596" s="17"/>
      <c r="J596" s="16"/>
      <c r="K596" s="16"/>
      <c r="L596" s="16"/>
      <c r="M596" s="16"/>
      <c r="N596" s="10"/>
      <c r="O596" s="10"/>
      <c r="P596" s="9"/>
      <c r="Q596" s="9"/>
      <c r="R596" s="9"/>
      <c r="S596" s="9"/>
      <c r="U596" s="15"/>
      <c r="W596" s="2"/>
      <c r="X596" s="2"/>
      <c r="Y596" s="2"/>
      <c r="Z596" s="2"/>
      <c r="AA596" s="2"/>
      <c r="AB596" s="14"/>
      <c r="AC596" s="2"/>
      <c r="AD596" s="13"/>
      <c r="AE596" s="12"/>
      <c r="AF596" s="10"/>
      <c r="AG596" s="11"/>
      <c r="AH596" s="9"/>
      <c r="AI596" s="9"/>
      <c r="AJ596" s="9"/>
      <c r="AK596" s="9"/>
      <c r="AL596" s="9"/>
      <c r="AM596" s="10"/>
      <c r="AN596" s="9"/>
      <c r="AO596" s="9"/>
      <c r="AP596" s="10"/>
      <c r="AQ596" s="9"/>
      <c r="AR596" s="8"/>
      <c r="AS596" s="8"/>
      <c r="AT596" s="8"/>
      <c r="AU596" s="8"/>
      <c r="AV596" s="8"/>
      <c r="AW596" s="7"/>
      <c r="BP596" s="2"/>
    </row>
    <row r="597" spans="9:68" x14ac:dyDescent="0.2">
      <c r="I597" s="17"/>
      <c r="J597" s="16"/>
      <c r="K597" s="16"/>
      <c r="L597" s="16"/>
      <c r="M597" s="16"/>
      <c r="N597" s="10"/>
      <c r="O597" s="10"/>
      <c r="P597" s="9"/>
      <c r="Q597" s="9"/>
      <c r="R597" s="9"/>
      <c r="S597" s="9"/>
      <c r="U597" s="15"/>
      <c r="W597" s="2"/>
      <c r="X597" s="2"/>
      <c r="Y597" s="2"/>
      <c r="Z597" s="2"/>
      <c r="AA597" s="2"/>
      <c r="AB597" s="14"/>
      <c r="AC597" s="2"/>
      <c r="AD597" s="13"/>
      <c r="AE597" s="12"/>
      <c r="AF597" s="10"/>
      <c r="AG597" s="11"/>
      <c r="AH597" s="9"/>
      <c r="AI597" s="9"/>
      <c r="AJ597" s="9"/>
      <c r="AK597" s="9"/>
      <c r="AL597" s="9"/>
      <c r="AM597" s="10"/>
      <c r="AN597" s="9"/>
      <c r="AO597" s="9"/>
      <c r="AP597" s="10"/>
      <c r="AQ597" s="9"/>
      <c r="AR597" s="8"/>
      <c r="AS597" s="8"/>
      <c r="AT597" s="8"/>
      <c r="AU597" s="8"/>
      <c r="AV597" s="8"/>
      <c r="AW597" s="7"/>
      <c r="BP597" s="2"/>
    </row>
    <row r="598" spans="9:68" x14ac:dyDescent="0.2">
      <c r="I598" s="17"/>
      <c r="J598" s="16"/>
      <c r="K598" s="16"/>
      <c r="L598" s="16"/>
      <c r="M598" s="16"/>
      <c r="N598" s="10"/>
      <c r="O598" s="10"/>
      <c r="P598" s="9"/>
      <c r="Q598" s="9"/>
      <c r="R598" s="9"/>
      <c r="S598" s="9"/>
      <c r="U598" s="15"/>
      <c r="W598" s="2"/>
      <c r="X598" s="2"/>
      <c r="Y598" s="2"/>
      <c r="Z598" s="2"/>
      <c r="AA598" s="2"/>
      <c r="AB598" s="14"/>
      <c r="AC598" s="2"/>
      <c r="AD598" s="13"/>
      <c r="AE598" s="12"/>
      <c r="AF598" s="10"/>
      <c r="AG598" s="11"/>
      <c r="AH598" s="9"/>
      <c r="AI598" s="9"/>
      <c r="AJ598" s="9"/>
      <c r="AK598" s="9"/>
      <c r="AL598" s="9"/>
      <c r="AM598" s="10"/>
      <c r="AN598" s="9"/>
      <c r="AO598" s="9"/>
      <c r="AP598" s="10"/>
      <c r="AQ598" s="9"/>
      <c r="AR598" s="8"/>
      <c r="AS598" s="8"/>
      <c r="AT598" s="8"/>
      <c r="AU598" s="8"/>
      <c r="AV598" s="8"/>
      <c r="AW598" s="7"/>
      <c r="BP598" s="2"/>
    </row>
    <row r="599" spans="9:68" x14ac:dyDescent="0.2">
      <c r="I599" s="17"/>
      <c r="J599" s="16"/>
      <c r="K599" s="16"/>
      <c r="L599" s="16"/>
      <c r="M599" s="16"/>
      <c r="N599" s="10"/>
      <c r="O599" s="10"/>
      <c r="P599" s="9"/>
      <c r="Q599" s="9"/>
      <c r="R599" s="9"/>
      <c r="S599" s="9"/>
      <c r="U599" s="15"/>
      <c r="W599" s="2"/>
      <c r="X599" s="2"/>
      <c r="Y599" s="2"/>
      <c r="Z599" s="2"/>
      <c r="AA599" s="2"/>
      <c r="AB599" s="14"/>
      <c r="AC599" s="2"/>
      <c r="AD599" s="13"/>
      <c r="AE599" s="12"/>
      <c r="AF599" s="10"/>
      <c r="AG599" s="11"/>
      <c r="AH599" s="9"/>
      <c r="AI599" s="9"/>
      <c r="AJ599" s="9"/>
      <c r="AK599" s="9"/>
      <c r="AL599" s="9"/>
      <c r="AM599" s="10"/>
      <c r="AN599" s="9"/>
      <c r="AO599" s="9"/>
      <c r="AP599" s="10"/>
      <c r="AQ599" s="9"/>
      <c r="AR599" s="8"/>
      <c r="AS599" s="8"/>
      <c r="AT599" s="8"/>
      <c r="AU599" s="8"/>
      <c r="AV599" s="8"/>
      <c r="AW599" s="7"/>
      <c r="BP599" s="2"/>
    </row>
    <row r="600" spans="9:68" x14ac:dyDescent="0.2">
      <c r="I600" s="17"/>
      <c r="J600" s="16"/>
      <c r="K600" s="16"/>
      <c r="L600" s="16"/>
      <c r="M600" s="16"/>
      <c r="N600" s="10"/>
      <c r="O600" s="10"/>
      <c r="P600" s="9"/>
      <c r="Q600" s="9"/>
      <c r="R600" s="9"/>
      <c r="S600" s="9"/>
      <c r="U600" s="15"/>
      <c r="W600" s="2"/>
      <c r="X600" s="2"/>
      <c r="Y600" s="2"/>
      <c r="Z600" s="2"/>
      <c r="AA600" s="2"/>
      <c r="AB600" s="14"/>
      <c r="AC600" s="2"/>
      <c r="AD600" s="13"/>
      <c r="AE600" s="12"/>
      <c r="AF600" s="10"/>
      <c r="AG600" s="11"/>
      <c r="AH600" s="9"/>
      <c r="AI600" s="9"/>
      <c r="AJ600" s="9"/>
      <c r="AK600" s="9"/>
      <c r="AL600" s="9"/>
      <c r="AM600" s="10"/>
      <c r="AN600" s="9"/>
      <c r="AO600" s="9"/>
      <c r="AP600" s="10"/>
      <c r="AQ600" s="9"/>
      <c r="AR600" s="8"/>
      <c r="AS600" s="8"/>
      <c r="AT600" s="8"/>
      <c r="AU600" s="8"/>
      <c r="AV600" s="8"/>
      <c r="AW600" s="7"/>
      <c r="BP600" s="2"/>
    </row>
    <row r="601" spans="9:68" x14ac:dyDescent="0.2">
      <c r="I601" s="4"/>
      <c r="V601" s="1"/>
      <c r="Z601" s="2"/>
      <c r="AB601" s="6"/>
      <c r="AD601" s="5"/>
      <c r="BP601" s="2"/>
    </row>
    <row r="602" spans="9:68" x14ac:dyDescent="0.2">
      <c r="I602" s="4"/>
      <c r="V602" s="1"/>
      <c r="Z602" s="2"/>
      <c r="BP602" s="2"/>
    </row>
    <row r="603" spans="9:68" x14ac:dyDescent="0.2">
      <c r="I603" s="4"/>
      <c r="V603" s="1"/>
      <c r="Z603" s="2"/>
      <c r="BP603" s="2"/>
    </row>
    <row r="604" spans="9:68" x14ac:dyDescent="0.2">
      <c r="I604" s="4"/>
      <c r="V604" s="1"/>
      <c r="Z604" s="2"/>
      <c r="BP604" s="2"/>
    </row>
    <row r="605" spans="9:68" x14ac:dyDescent="0.2">
      <c r="I605" s="4"/>
      <c r="V605" s="1"/>
      <c r="Z605" s="2"/>
    </row>
    <row r="606" spans="9:68" x14ac:dyDescent="0.2">
      <c r="I606" s="4"/>
      <c r="V606" s="1"/>
      <c r="Z606" s="2"/>
    </row>
    <row r="607" spans="9:68" x14ac:dyDescent="0.2">
      <c r="I607" s="4"/>
      <c r="V607" s="1"/>
      <c r="Z607" s="2"/>
    </row>
    <row r="608" spans="9:68" x14ac:dyDescent="0.2">
      <c r="I608" s="4"/>
      <c r="V608" s="1"/>
      <c r="Z608" s="2"/>
    </row>
    <row r="609" spans="9:26" x14ac:dyDescent="0.2">
      <c r="I609" s="4"/>
      <c r="V609" s="1"/>
      <c r="Z609" s="2"/>
    </row>
    <row r="610" spans="9:26" x14ac:dyDescent="0.2">
      <c r="I610" s="4"/>
      <c r="V610" s="1"/>
      <c r="Z610" s="2"/>
    </row>
    <row r="611" spans="9:26" x14ac:dyDescent="0.2">
      <c r="I611" s="4"/>
      <c r="V611" s="1"/>
      <c r="Z611" s="2"/>
    </row>
    <row r="612" spans="9:26" x14ac:dyDescent="0.2">
      <c r="I612" s="4"/>
      <c r="V612" s="1"/>
      <c r="Z612" s="2"/>
    </row>
    <row r="613" spans="9:26" x14ac:dyDescent="0.2">
      <c r="I613" s="4"/>
      <c r="V613" s="1"/>
      <c r="Z613" s="2"/>
    </row>
    <row r="614" spans="9:26" x14ac:dyDescent="0.2">
      <c r="I614" s="4"/>
      <c r="V614" s="1"/>
      <c r="Z614" s="2"/>
    </row>
    <row r="615" spans="9:26" x14ac:dyDescent="0.2">
      <c r="I615" s="4"/>
      <c r="V615" s="1"/>
      <c r="Z615" s="2"/>
    </row>
    <row r="616" spans="9:26" x14ac:dyDescent="0.2">
      <c r="I616" s="4"/>
      <c r="V616" s="1"/>
      <c r="Z616" s="2"/>
    </row>
    <row r="617" spans="9:26" x14ac:dyDescent="0.2">
      <c r="I617" s="4"/>
      <c r="V617" s="1"/>
      <c r="Z617" s="2"/>
    </row>
    <row r="618" spans="9:26" x14ac:dyDescent="0.2">
      <c r="I618" s="4"/>
      <c r="V618" s="1"/>
      <c r="Z618" s="2"/>
    </row>
    <row r="619" spans="9:26" x14ac:dyDescent="0.2">
      <c r="I619" s="4"/>
      <c r="V619" s="1"/>
      <c r="Z619" s="2"/>
    </row>
    <row r="620" spans="9:26" x14ac:dyDescent="0.2">
      <c r="I620" s="4"/>
      <c r="V620" s="1"/>
      <c r="Z620" s="2"/>
    </row>
    <row r="621" spans="9:26" x14ac:dyDescent="0.2">
      <c r="I621" s="4"/>
      <c r="V621" s="1"/>
      <c r="Z621" s="2"/>
    </row>
    <row r="622" spans="9:26" x14ac:dyDescent="0.2">
      <c r="I622" s="4"/>
      <c r="V622" s="1"/>
      <c r="Z622" s="2"/>
    </row>
    <row r="623" spans="9:26" x14ac:dyDescent="0.2">
      <c r="I623" s="4"/>
      <c r="V623" s="1"/>
      <c r="Z623" s="2"/>
    </row>
    <row r="624" spans="9:26" x14ac:dyDescent="0.2">
      <c r="I624" s="4"/>
      <c r="V624" s="1"/>
      <c r="Z624" s="2"/>
    </row>
    <row r="625" spans="9:26" x14ac:dyDescent="0.2">
      <c r="I625" s="4"/>
      <c r="V625" s="1"/>
      <c r="Z625" s="2"/>
    </row>
    <row r="626" spans="9:26" x14ac:dyDescent="0.2">
      <c r="I626" s="4"/>
      <c r="V626" s="1"/>
      <c r="Z626" s="2"/>
    </row>
    <row r="627" spans="9:26" x14ac:dyDescent="0.2">
      <c r="I627" s="4"/>
      <c r="V627" s="1"/>
      <c r="Z627" s="2"/>
    </row>
    <row r="628" spans="9:26" x14ac:dyDescent="0.2">
      <c r="I628" s="4"/>
      <c r="V628" s="1"/>
      <c r="Z628" s="2"/>
    </row>
    <row r="629" spans="9:26" x14ac:dyDescent="0.2">
      <c r="I629" s="4"/>
      <c r="V629" s="1"/>
      <c r="Z629" s="2"/>
    </row>
    <row r="630" spans="9:26" x14ac:dyDescent="0.2">
      <c r="I630" s="4"/>
      <c r="V630" s="1"/>
      <c r="Z630" s="2"/>
    </row>
    <row r="631" spans="9:26" x14ac:dyDescent="0.2">
      <c r="I631" s="4"/>
      <c r="V631" s="1"/>
      <c r="Z631" s="2"/>
    </row>
    <row r="632" spans="9:26" x14ac:dyDescent="0.2">
      <c r="I632" s="4"/>
      <c r="V632" s="1"/>
      <c r="Z632" s="2"/>
    </row>
    <row r="633" spans="9:26" x14ac:dyDescent="0.2">
      <c r="I633" s="4"/>
      <c r="V633" s="1"/>
      <c r="Z633" s="2"/>
    </row>
    <row r="634" spans="9:26" x14ac:dyDescent="0.2">
      <c r="I634" s="4"/>
      <c r="V634" s="1"/>
      <c r="Z634" s="2"/>
    </row>
    <row r="635" spans="9:26" x14ac:dyDescent="0.2">
      <c r="I635" s="4"/>
      <c r="V635" s="1"/>
      <c r="Z635" s="2"/>
    </row>
    <row r="636" spans="9:26" x14ac:dyDescent="0.2">
      <c r="I636" s="4"/>
      <c r="V636" s="1"/>
      <c r="Z636" s="2"/>
    </row>
    <row r="637" spans="9:26" x14ac:dyDescent="0.2">
      <c r="I637" s="4"/>
      <c r="V637" s="1"/>
      <c r="Z637" s="2"/>
    </row>
    <row r="638" spans="9:26" x14ac:dyDescent="0.2">
      <c r="I638" s="4"/>
      <c r="V638" s="1"/>
      <c r="Z638" s="2"/>
    </row>
    <row r="639" spans="9:26" x14ac:dyDescent="0.2">
      <c r="I639" s="4"/>
      <c r="V639" s="1"/>
      <c r="Z639" s="2"/>
    </row>
    <row r="640" spans="9:26" x14ac:dyDescent="0.2">
      <c r="I640" s="4"/>
      <c r="V640" s="1"/>
      <c r="Z640" s="2"/>
    </row>
    <row r="641" spans="9:26" x14ac:dyDescent="0.2">
      <c r="I641" s="4"/>
      <c r="V641" s="1"/>
      <c r="Z641" s="2"/>
    </row>
    <row r="642" spans="9:26" x14ac:dyDescent="0.2">
      <c r="I642" s="4"/>
      <c r="V642" s="1"/>
      <c r="Z642" s="2"/>
    </row>
    <row r="643" spans="9:26" x14ac:dyDescent="0.2">
      <c r="I643" s="4"/>
      <c r="V643" s="1"/>
      <c r="Z643" s="2"/>
    </row>
    <row r="644" spans="9:26" x14ac:dyDescent="0.2">
      <c r="I644" s="4"/>
      <c r="V644" s="1"/>
      <c r="Z644" s="2"/>
    </row>
    <row r="645" spans="9:26" x14ac:dyDescent="0.2">
      <c r="I645" s="4"/>
      <c r="V645" s="1"/>
      <c r="Z645" s="2"/>
    </row>
    <row r="646" spans="9:26" x14ac:dyDescent="0.2">
      <c r="I646" s="4"/>
      <c r="V646" s="1"/>
      <c r="Z646" s="2"/>
    </row>
    <row r="647" spans="9:26" x14ac:dyDescent="0.2">
      <c r="I647" s="4"/>
      <c r="V647" s="1"/>
      <c r="Z647" s="2"/>
    </row>
    <row r="648" spans="9:26" x14ac:dyDescent="0.2">
      <c r="I648" s="4"/>
      <c r="V648" s="1"/>
      <c r="Z648" s="2"/>
    </row>
    <row r="649" spans="9:26" x14ac:dyDescent="0.2">
      <c r="I649" s="4"/>
      <c r="V649" s="1"/>
      <c r="Z649" s="2"/>
    </row>
    <row r="650" spans="9:26" x14ac:dyDescent="0.2">
      <c r="I650" s="4"/>
      <c r="V650" s="1"/>
      <c r="Z650" s="2"/>
    </row>
    <row r="651" spans="9:26" x14ac:dyDescent="0.2">
      <c r="I651" s="4"/>
      <c r="V651" s="1"/>
      <c r="Z651" s="2"/>
    </row>
    <row r="652" spans="9:26" x14ac:dyDescent="0.2">
      <c r="I652" s="4"/>
      <c r="V652" s="1"/>
      <c r="Z652" s="2"/>
    </row>
    <row r="653" spans="9:26" x14ac:dyDescent="0.2">
      <c r="I653" s="4"/>
      <c r="V653" s="1"/>
      <c r="Z653" s="2"/>
    </row>
    <row r="654" spans="9:26" x14ac:dyDescent="0.2">
      <c r="I654" s="4"/>
      <c r="V654" s="1"/>
      <c r="Z654" s="2"/>
    </row>
    <row r="655" spans="9:26" x14ac:dyDescent="0.2">
      <c r="I655" s="4"/>
      <c r="V655" s="1"/>
      <c r="Z655" s="2"/>
    </row>
    <row r="656" spans="9:26" x14ac:dyDescent="0.2">
      <c r="I656" s="4"/>
      <c r="V656" s="1"/>
      <c r="Z656" s="2"/>
    </row>
    <row r="657" spans="9:26" x14ac:dyDescent="0.2">
      <c r="I657" s="4"/>
      <c r="V657" s="1"/>
      <c r="Z657" s="2"/>
    </row>
    <row r="658" spans="9:26" x14ac:dyDescent="0.2">
      <c r="I658" s="4"/>
      <c r="V658" s="1"/>
      <c r="Z658" s="2"/>
    </row>
    <row r="659" spans="9:26" x14ac:dyDescent="0.2">
      <c r="I659" s="4"/>
      <c r="V659" s="1"/>
      <c r="Z659" s="2"/>
    </row>
    <row r="660" spans="9:26" x14ac:dyDescent="0.2">
      <c r="V660" s="1"/>
      <c r="Z660" s="2"/>
    </row>
    <row r="661" spans="9:26" x14ac:dyDescent="0.2">
      <c r="V661" s="1"/>
      <c r="Z661" s="2"/>
    </row>
    <row r="662" spans="9:26" x14ac:dyDescent="0.2">
      <c r="V662" s="1"/>
      <c r="Z662" s="2"/>
    </row>
    <row r="663" spans="9:26" x14ac:dyDescent="0.2">
      <c r="V663" s="1"/>
      <c r="Z663" s="2"/>
    </row>
    <row r="664" spans="9:26" x14ac:dyDescent="0.2">
      <c r="V664" s="1"/>
      <c r="Z664" s="2"/>
    </row>
    <row r="665" spans="9:26" x14ac:dyDescent="0.2">
      <c r="V665" s="1"/>
      <c r="Z665" s="2"/>
    </row>
    <row r="666" spans="9:26" x14ac:dyDescent="0.2">
      <c r="V666" s="1"/>
      <c r="Z666" s="2"/>
    </row>
    <row r="667" spans="9:26" x14ac:dyDescent="0.2">
      <c r="V667" s="1"/>
      <c r="Z667" s="2"/>
    </row>
    <row r="668" spans="9:26" x14ac:dyDescent="0.2">
      <c r="V668" s="1"/>
      <c r="Z668" s="2"/>
    </row>
    <row r="669" spans="9:26" x14ac:dyDescent="0.2">
      <c r="V669" s="1"/>
      <c r="Z669" s="2"/>
    </row>
    <row r="670" spans="9:26" x14ac:dyDescent="0.2">
      <c r="V670" s="1"/>
      <c r="Z670" s="2"/>
    </row>
    <row r="671" spans="9:26" x14ac:dyDescent="0.2">
      <c r="V671" s="1"/>
      <c r="Z671" s="2"/>
    </row>
    <row r="672" spans="9:26" x14ac:dyDescent="0.2">
      <c r="V672" s="1"/>
      <c r="Z672" s="2"/>
    </row>
    <row r="673" spans="22:26" x14ac:dyDescent="0.2">
      <c r="V673" s="1"/>
      <c r="Z673" s="2"/>
    </row>
    <row r="674" spans="22:26" x14ac:dyDescent="0.2">
      <c r="V674" s="1"/>
      <c r="Z674" s="2"/>
    </row>
    <row r="675" spans="22:26" x14ac:dyDescent="0.2">
      <c r="V675" s="1"/>
      <c r="Z675" s="2"/>
    </row>
    <row r="676" spans="22:26" x14ac:dyDescent="0.2">
      <c r="V676" s="1"/>
      <c r="Z676" s="2"/>
    </row>
    <row r="677" spans="22:26" x14ac:dyDescent="0.2">
      <c r="V677" s="1"/>
      <c r="Z677" s="2"/>
    </row>
    <row r="678" spans="22:26" x14ac:dyDescent="0.2">
      <c r="V678" s="1"/>
      <c r="Z678" s="2"/>
    </row>
    <row r="679" spans="22:26" x14ac:dyDescent="0.2">
      <c r="V679" s="1"/>
      <c r="Z679" s="2"/>
    </row>
    <row r="680" spans="22:26" x14ac:dyDescent="0.2">
      <c r="V680" s="1"/>
      <c r="Z680" s="2"/>
    </row>
    <row r="681" spans="22:26" x14ac:dyDescent="0.2">
      <c r="V681" s="1"/>
      <c r="Z681" s="2"/>
    </row>
    <row r="682" spans="22:26" x14ac:dyDescent="0.2">
      <c r="V682" s="1"/>
      <c r="Z682" s="2"/>
    </row>
    <row r="683" spans="22:26" x14ac:dyDescent="0.2">
      <c r="V683" s="1"/>
      <c r="Z683" s="2"/>
    </row>
    <row r="684" spans="22:26" x14ac:dyDescent="0.2">
      <c r="V684" s="1"/>
      <c r="Z684" s="2"/>
    </row>
    <row r="685" spans="22:26" x14ac:dyDescent="0.2">
      <c r="V685" s="1"/>
      <c r="Z685" s="2"/>
    </row>
    <row r="686" spans="22:26" x14ac:dyDescent="0.2">
      <c r="V686" s="1"/>
      <c r="Z686" s="2"/>
    </row>
    <row r="687" spans="22:26" x14ac:dyDescent="0.2">
      <c r="V687" s="1"/>
      <c r="Z687" s="2"/>
    </row>
    <row r="688" spans="22:26" x14ac:dyDescent="0.2">
      <c r="V688" s="1"/>
      <c r="Z688" s="2"/>
    </row>
    <row r="689" spans="22:26" x14ac:dyDescent="0.2">
      <c r="V689" s="1"/>
      <c r="Z689" s="2"/>
    </row>
    <row r="690" spans="22:26" x14ac:dyDescent="0.2">
      <c r="V690" s="1"/>
      <c r="Z690" s="2"/>
    </row>
    <row r="691" spans="22:26" x14ac:dyDescent="0.2">
      <c r="V691" s="1"/>
      <c r="Z691" s="2"/>
    </row>
    <row r="692" spans="22:26" x14ac:dyDescent="0.2">
      <c r="V692" s="1"/>
      <c r="Z692" s="2"/>
    </row>
    <row r="693" spans="22:26" x14ac:dyDescent="0.2">
      <c r="V693" s="1"/>
      <c r="Z693" s="2"/>
    </row>
    <row r="694" spans="22:26" x14ac:dyDescent="0.2">
      <c r="V694" s="1"/>
      <c r="Z694" s="2"/>
    </row>
    <row r="695" spans="22:26" x14ac:dyDescent="0.2">
      <c r="V695" s="1"/>
      <c r="Z695" s="2"/>
    </row>
    <row r="696" spans="22:26" x14ac:dyDescent="0.2">
      <c r="V696" s="1"/>
      <c r="Z696" s="2"/>
    </row>
    <row r="697" spans="22:26" x14ac:dyDescent="0.2">
      <c r="V697" s="1"/>
      <c r="Z697" s="2"/>
    </row>
    <row r="698" spans="22:26" x14ac:dyDescent="0.2">
      <c r="V698" s="1"/>
      <c r="Z698" s="2"/>
    </row>
    <row r="699" spans="22:26" x14ac:dyDescent="0.2">
      <c r="V699" s="1"/>
      <c r="Z699" s="2"/>
    </row>
    <row r="700" spans="22:26" x14ac:dyDescent="0.2">
      <c r="V700" s="1"/>
      <c r="Z700" s="2"/>
    </row>
    <row r="701" spans="22:26" x14ac:dyDescent="0.2">
      <c r="V701" s="1"/>
      <c r="Z701" s="2"/>
    </row>
    <row r="702" spans="22:26" x14ac:dyDescent="0.2">
      <c r="V702" s="1"/>
      <c r="Z702" s="2"/>
    </row>
    <row r="703" spans="22:26" x14ac:dyDescent="0.2">
      <c r="V703" s="1"/>
      <c r="Z703" s="2"/>
    </row>
    <row r="704" spans="22:26" x14ac:dyDescent="0.2">
      <c r="V704" s="1"/>
      <c r="Z704" s="2"/>
    </row>
    <row r="705" spans="22:26" x14ac:dyDescent="0.2">
      <c r="V705" s="1"/>
      <c r="Z705" s="2"/>
    </row>
    <row r="706" spans="22:26" x14ac:dyDescent="0.2">
      <c r="V706" s="1"/>
      <c r="Z706" s="2"/>
    </row>
    <row r="707" spans="22:26" x14ac:dyDescent="0.2">
      <c r="V707" s="1"/>
      <c r="Z707" s="2"/>
    </row>
    <row r="708" spans="22:26" x14ac:dyDescent="0.2">
      <c r="V708" s="1"/>
      <c r="Z708" s="2"/>
    </row>
    <row r="709" spans="22:26" x14ac:dyDescent="0.2">
      <c r="V709" s="1"/>
      <c r="Z709" s="2"/>
    </row>
    <row r="710" spans="22:26" x14ac:dyDescent="0.2">
      <c r="V710" s="1"/>
      <c r="Z710" s="2"/>
    </row>
    <row r="711" spans="22:26" x14ac:dyDescent="0.2">
      <c r="V711" s="1"/>
      <c r="Z711" s="2"/>
    </row>
    <row r="712" spans="22:26" x14ac:dyDescent="0.2">
      <c r="V712" s="1"/>
      <c r="Z712" s="2"/>
    </row>
    <row r="713" spans="22:26" x14ac:dyDescent="0.2">
      <c r="V713" s="1"/>
      <c r="Z713" s="2"/>
    </row>
    <row r="714" spans="22:26" x14ac:dyDescent="0.2">
      <c r="V714" s="1"/>
      <c r="Z714" s="2"/>
    </row>
    <row r="715" spans="22:26" x14ac:dyDescent="0.2">
      <c r="V715" s="1"/>
      <c r="Z715" s="2"/>
    </row>
    <row r="716" spans="22:26" x14ac:dyDescent="0.2">
      <c r="V716" s="1"/>
      <c r="Z716" s="2"/>
    </row>
    <row r="717" spans="22:26" x14ac:dyDescent="0.2">
      <c r="V717" s="1"/>
      <c r="Z717" s="2"/>
    </row>
    <row r="718" spans="22:26" x14ac:dyDescent="0.2">
      <c r="V718" s="1"/>
      <c r="Z718" s="2"/>
    </row>
    <row r="719" spans="22:26" x14ac:dyDescent="0.2">
      <c r="V719" s="1"/>
      <c r="Z719" s="2"/>
    </row>
    <row r="720" spans="22:26" x14ac:dyDescent="0.2">
      <c r="V720" s="1"/>
      <c r="Z720" s="2"/>
    </row>
    <row r="721" spans="22:26" x14ac:dyDescent="0.2">
      <c r="V721" s="1"/>
      <c r="Z721" s="2"/>
    </row>
    <row r="722" spans="22:26" x14ac:dyDescent="0.2">
      <c r="V722" s="1"/>
      <c r="Z722" s="2"/>
    </row>
    <row r="723" spans="22:26" x14ac:dyDescent="0.2">
      <c r="V723" s="1"/>
      <c r="Z723" s="2"/>
    </row>
    <row r="724" spans="22:26" x14ac:dyDescent="0.2">
      <c r="V724" s="1"/>
      <c r="Z724" s="2"/>
    </row>
    <row r="725" spans="22:26" x14ac:dyDescent="0.2">
      <c r="V725" s="1"/>
      <c r="Z725" s="2"/>
    </row>
    <row r="726" spans="22:26" x14ac:dyDescent="0.2">
      <c r="V726" s="1"/>
      <c r="Z726" s="2"/>
    </row>
    <row r="727" spans="22:26" x14ac:dyDescent="0.2">
      <c r="V727" s="1"/>
      <c r="Z727" s="2"/>
    </row>
    <row r="728" spans="22:26" x14ac:dyDescent="0.2">
      <c r="V728" s="1"/>
      <c r="Z728" s="2"/>
    </row>
    <row r="729" spans="22:26" x14ac:dyDescent="0.2">
      <c r="V729" s="1"/>
      <c r="Z729" s="2"/>
    </row>
    <row r="730" spans="22:26" x14ac:dyDescent="0.2">
      <c r="V730" s="1"/>
      <c r="Z730" s="2"/>
    </row>
    <row r="731" spans="22:26" x14ac:dyDescent="0.2">
      <c r="V731" s="1"/>
      <c r="Z731" s="2"/>
    </row>
    <row r="732" spans="22:26" x14ac:dyDescent="0.2">
      <c r="V732" s="1"/>
      <c r="Z732" s="2"/>
    </row>
    <row r="733" spans="22:26" x14ac:dyDescent="0.2">
      <c r="V733" s="1"/>
      <c r="Z733" s="2"/>
    </row>
    <row r="734" spans="22:26" x14ac:dyDescent="0.2">
      <c r="V734" s="1"/>
      <c r="Z734" s="2"/>
    </row>
    <row r="735" spans="22:26" x14ac:dyDescent="0.2">
      <c r="V735" s="1"/>
      <c r="Z735" s="2"/>
    </row>
    <row r="736" spans="22:26" x14ac:dyDescent="0.2">
      <c r="V736" s="1"/>
      <c r="Z736" s="2"/>
    </row>
    <row r="737" spans="22:26" x14ac:dyDescent="0.2">
      <c r="V737" s="1"/>
      <c r="Z737" s="2"/>
    </row>
    <row r="738" spans="22:26" x14ac:dyDescent="0.2">
      <c r="V738" s="1"/>
      <c r="Z738" s="2"/>
    </row>
    <row r="739" spans="22:26" x14ac:dyDescent="0.2">
      <c r="V739" s="1"/>
      <c r="Z739" s="2"/>
    </row>
    <row r="740" spans="22:26" x14ac:dyDescent="0.2">
      <c r="V740" s="1"/>
      <c r="Z740" s="2"/>
    </row>
    <row r="741" spans="22:26" x14ac:dyDescent="0.2">
      <c r="V741" s="1"/>
      <c r="Z741" s="2"/>
    </row>
    <row r="742" spans="22:26" x14ac:dyDescent="0.2">
      <c r="V742" s="1"/>
      <c r="Z742" s="2"/>
    </row>
    <row r="743" spans="22:26" x14ac:dyDescent="0.2">
      <c r="V743" s="1"/>
      <c r="Z743" s="2"/>
    </row>
    <row r="744" spans="22:26" x14ac:dyDescent="0.2">
      <c r="V744" s="1"/>
      <c r="Z744" s="2"/>
    </row>
    <row r="745" spans="22:26" x14ac:dyDescent="0.2">
      <c r="V745" s="1"/>
      <c r="Z745" s="2"/>
    </row>
    <row r="746" spans="22:26" x14ac:dyDescent="0.2">
      <c r="V746" s="1"/>
      <c r="Z746" s="2"/>
    </row>
    <row r="747" spans="22:26" x14ac:dyDescent="0.2">
      <c r="V747" s="1"/>
      <c r="Z747" s="2"/>
    </row>
    <row r="748" spans="22:26" x14ac:dyDescent="0.2">
      <c r="V748" s="1"/>
      <c r="Z748" s="2"/>
    </row>
    <row r="749" spans="22:26" x14ac:dyDescent="0.2">
      <c r="V749" s="1"/>
      <c r="Z749" s="2"/>
    </row>
    <row r="750" spans="22:26" x14ac:dyDescent="0.2">
      <c r="V750" s="1"/>
      <c r="Z750" s="2"/>
    </row>
    <row r="751" spans="22:26" x14ac:dyDescent="0.2">
      <c r="V751" s="1"/>
      <c r="Z751" s="2"/>
    </row>
    <row r="752" spans="22:26" x14ac:dyDescent="0.2">
      <c r="V752" s="1"/>
      <c r="Z752" s="2"/>
    </row>
    <row r="753" spans="22:26" x14ac:dyDescent="0.2">
      <c r="V753" s="1"/>
      <c r="Z753" s="2"/>
    </row>
    <row r="754" spans="22:26" x14ac:dyDescent="0.2">
      <c r="V754" s="1"/>
      <c r="Z754" s="2"/>
    </row>
    <row r="755" spans="22:26" x14ac:dyDescent="0.2">
      <c r="V755" s="1"/>
      <c r="Z755" s="2"/>
    </row>
    <row r="756" spans="22:26" x14ac:dyDescent="0.2">
      <c r="V756" s="1"/>
      <c r="Z756" s="2"/>
    </row>
    <row r="757" spans="22:26" x14ac:dyDescent="0.2">
      <c r="V757" s="1"/>
      <c r="Z757" s="2"/>
    </row>
    <row r="758" spans="22:26" x14ac:dyDescent="0.2">
      <c r="V758" s="1"/>
      <c r="Z758" s="2"/>
    </row>
    <row r="759" spans="22:26" x14ac:dyDescent="0.2">
      <c r="V759" s="1"/>
      <c r="Z759" s="2"/>
    </row>
    <row r="760" spans="22:26" x14ac:dyDescent="0.2">
      <c r="V760" s="1"/>
      <c r="Z760" s="2"/>
    </row>
    <row r="761" spans="22:26" x14ac:dyDescent="0.2">
      <c r="V761" s="1"/>
      <c r="Z761" s="2"/>
    </row>
    <row r="762" spans="22:26" x14ac:dyDescent="0.2">
      <c r="V762" s="1"/>
      <c r="Z762" s="2"/>
    </row>
    <row r="763" spans="22:26" x14ac:dyDescent="0.2">
      <c r="V763" s="1"/>
      <c r="Z763" s="2"/>
    </row>
    <row r="764" spans="22:26" x14ac:dyDescent="0.2">
      <c r="V764" s="1"/>
      <c r="Z764" s="2"/>
    </row>
    <row r="765" spans="22:26" x14ac:dyDescent="0.2">
      <c r="V765" s="1"/>
      <c r="Z765" s="2"/>
    </row>
    <row r="766" spans="22:26" x14ac:dyDescent="0.2">
      <c r="V766" s="1"/>
      <c r="Z766" s="2"/>
    </row>
    <row r="767" spans="22:26" x14ac:dyDescent="0.2">
      <c r="V767" s="1"/>
      <c r="Z767" s="2"/>
    </row>
    <row r="768" spans="22:26" x14ac:dyDescent="0.2">
      <c r="V768" s="1"/>
      <c r="Z768" s="2"/>
    </row>
    <row r="769" spans="22:26" x14ac:dyDescent="0.2">
      <c r="V769" s="1"/>
      <c r="Z769" s="2"/>
    </row>
    <row r="770" spans="22:26" x14ac:dyDescent="0.2">
      <c r="V770" s="1"/>
      <c r="Z770" s="2"/>
    </row>
    <row r="771" spans="22:26" x14ac:dyDescent="0.2">
      <c r="V771" s="1"/>
      <c r="Z771" s="2"/>
    </row>
    <row r="772" spans="22:26" x14ac:dyDescent="0.2">
      <c r="V772" s="1"/>
      <c r="Z772" s="2"/>
    </row>
    <row r="773" spans="22:26" x14ac:dyDescent="0.2">
      <c r="V773" s="1"/>
      <c r="Z773" s="2"/>
    </row>
    <row r="774" spans="22:26" x14ac:dyDescent="0.2">
      <c r="V774" s="1"/>
      <c r="Z774" s="2"/>
    </row>
    <row r="775" spans="22:26" x14ac:dyDescent="0.2">
      <c r="V775" s="1"/>
      <c r="Z775" s="2"/>
    </row>
    <row r="776" spans="22:26" x14ac:dyDescent="0.2">
      <c r="V776" s="1"/>
      <c r="Z776" s="2"/>
    </row>
    <row r="777" spans="22:26" x14ac:dyDescent="0.2">
      <c r="V777" s="1"/>
      <c r="Z777" s="2"/>
    </row>
    <row r="778" spans="22:26" x14ac:dyDescent="0.2">
      <c r="V778" s="1"/>
      <c r="Z778" s="2"/>
    </row>
    <row r="779" spans="22:26" x14ac:dyDescent="0.2">
      <c r="V779" s="1"/>
      <c r="Z779" s="2"/>
    </row>
    <row r="780" spans="22:26" x14ac:dyDescent="0.2">
      <c r="V780" s="1"/>
      <c r="Z780" s="2"/>
    </row>
    <row r="781" spans="22:26" x14ac:dyDescent="0.2">
      <c r="V781" s="1"/>
      <c r="Z781" s="2"/>
    </row>
    <row r="782" spans="22:26" x14ac:dyDescent="0.2">
      <c r="V782" s="1"/>
      <c r="Z782" s="2"/>
    </row>
    <row r="783" spans="22:26" x14ac:dyDescent="0.2">
      <c r="V783" s="1"/>
      <c r="Z783" s="2"/>
    </row>
    <row r="784" spans="22:26" x14ac:dyDescent="0.2">
      <c r="V784" s="1"/>
      <c r="Z784" s="2"/>
    </row>
    <row r="785" spans="22:26" x14ac:dyDescent="0.2">
      <c r="V785" s="1"/>
      <c r="Z785" s="2"/>
    </row>
    <row r="786" spans="22:26" x14ac:dyDescent="0.2">
      <c r="V786" s="1"/>
      <c r="Z786" s="2"/>
    </row>
    <row r="787" spans="22:26" x14ac:dyDescent="0.2">
      <c r="V787" s="1"/>
      <c r="Z787" s="2"/>
    </row>
    <row r="788" spans="22:26" x14ac:dyDescent="0.2">
      <c r="V788" s="1"/>
      <c r="Z788" s="2"/>
    </row>
    <row r="789" spans="22:26" x14ac:dyDescent="0.2">
      <c r="V789" s="1"/>
      <c r="Z789" s="2"/>
    </row>
    <row r="790" spans="22:26" x14ac:dyDescent="0.2">
      <c r="V790" s="1"/>
      <c r="Z790" s="2"/>
    </row>
    <row r="791" spans="22:26" x14ac:dyDescent="0.2">
      <c r="V791" s="1"/>
      <c r="Z791" s="2"/>
    </row>
    <row r="792" spans="22:26" x14ac:dyDescent="0.2">
      <c r="V792" s="1"/>
      <c r="Z792" s="2"/>
    </row>
    <row r="793" spans="22:26" x14ac:dyDescent="0.2">
      <c r="V793" s="1"/>
      <c r="Z793" s="2"/>
    </row>
    <row r="794" spans="22:26" x14ac:dyDescent="0.2">
      <c r="V794" s="1"/>
      <c r="Z794" s="2"/>
    </row>
    <row r="795" spans="22:26" x14ac:dyDescent="0.2">
      <c r="V795" s="1"/>
      <c r="Z795" s="2"/>
    </row>
    <row r="796" spans="22:26" x14ac:dyDescent="0.2">
      <c r="V796" s="1"/>
      <c r="Z796" s="2"/>
    </row>
    <row r="797" spans="22:26" x14ac:dyDescent="0.2">
      <c r="V797" s="1"/>
      <c r="Z797" s="2"/>
    </row>
    <row r="798" spans="22:26" x14ac:dyDescent="0.2">
      <c r="V798" s="1"/>
      <c r="Z798" s="2"/>
    </row>
    <row r="799" spans="22:26" x14ac:dyDescent="0.2">
      <c r="V799" s="1"/>
      <c r="Z799" s="2"/>
    </row>
    <row r="800" spans="22:26" x14ac:dyDescent="0.2">
      <c r="V800" s="1"/>
      <c r="Z800" s="2"/>
    </row>
    <row r="801" spans="22:26" x14ac:dyDescent="0.2">
      <c r="V801" s="1"/>
      <c r="Z801" s="2"/>
    </row>
    <row r="802" spans="22:26" x14ac:dyDescent="0.2">
      <c r="V802" s="1"/>
      <c r="Z802" s="2"/>
    </row>
    <row r="803" spans="22:26" x14ac:dyDescent="0.2">
      <c r="V803" s="1"/>
      <c r="Z803" s="2"/>
    </row>
    <row r="804" spans="22:26" x14ac:dyDescent="0.2">
      <c r="V804" s="1"/>
      <c r="Z804" s="2"/>
    </row>
    <row r="805" spans="22:26" x14ac:dyDescent="0.2">
      <c r="V805" s="1"/>
      <c r="Z805" s="2"/>
    </row>
    <row r="806" spans="22:26" x14ac:dyDescent="0.2">
      <c r="V806" s="1"/>
      <c r="Z806" s="2"/>
    </row>
    <row r="807" spans="22:26" x14ac:dyDescent="0.2">
      <c r="V807" s="1"/>
      <c r="Z807" s="2"/>
    </row>
    <row r="808" spans="22:26" x14ac:dyDescent="0.2">
      <c r="V808" s="1"/>
      <c r="Z808" s="2"/>
    </row>
    <row r="809" spans="22:26" x14ac:dyDescent="0.2">
      <c r="V809" s="1"/>
      <c r="Z809" s="2"/>
    </row>
    <row r="810" spans="22:26" x14ac:dyDescent="0.2">
      <c r="V810" s="1"/>
      <c r="Z810" s="2"/>
    </row>
    <row r="811" spans="22:26" x14ac:dyDescent="0.2">
      <c r="V811" s="1"/>
      <c r="Z811" s="2"/>
    </row>
    <row r="812" spans="22:26" x14ac:dyDescent="0.2">
      <c r="V812" s="1"/>
      <c r="Z812" s="2"/>
    </row>
    <row r="813" spans="22:26" x14ac:dyDescent="0.2">
      <c r="V813" s="1"/>
      <c r="Z813" s="2"/>
    </row>
    <row r="814" spans="22:26" x14ac:dyDescent="0.2">
      <c r="V814" s="1"/>
      <c r="Z814" s="2"/>
    </row>
    <row r="815" spans="22:26" x14ac:dyDescent="0.2">
      <c r="V815" s="1"/>
      <c r="Z815" s="2"/>
    </row>
    <row r="816" spans="22:26" x14ac:dyDescent="0.2">
      <c r="V816" s="1"/>
      <c r="Z816" s="2"/>
    </row>
    <row r="817" spans="22:26" x14ac:dyDescent="0.2">
      <c r="V817" s="1"/>
      <c r="Z817" s="2"/>
    </row>
    <row r="818" spans="22:26" x14ac:dyDescent="0.2">
      <c r="V818" s="1"/>
      <c r="Z818" s="2"/>
    </row>
    <row r="819" spans="22:26" x14ac:dyDescent="0.2">
      <c r="V819" s="1"/>
      <c r="Z819" s="2"/>
    </row>
    <row r="820" spans="22:26" x14ac:dyDescent="0.2">
      <c r="V820" s="1"/>
      <c r="Z820" s="2"/>
    </row>
    <row r="821" spans="22:26" x14ac:dyDescent="0.2">
      <c r="V821" s="1"/>
      <c r="Z821" s="2"/>
    </row>
    <row r="822" spans="22:26" x14ac:dyDescent="0.2">
      <c r="V822" s="1"/>
      <c r="Z822" s="2"/>
    </row>
    <row r="823" spans="22:26" x14ac:dyDescent="0.2">
      <c r="V823" s="1"/>
      <c r="Z823" s="2"/>
    </row>
    <row r="824" spans="22:26" x14ac:dyDescent="0.2">
      <c r="V824" s="1"/>
      <c r="Z824" s="2"/>
    </row>
    <row r="825" spans="22:26" x14ac:dyDescent="0.2">
      <c r="V825" s="1"/>
      <c r="Z825" s="2"/>
    </row>
    <row r="826" spans="22:26" x14ac:dyDescent="0.2">
      <c r="V826" s="1"/>
      <c r="Z826" s="2"/>
    </row>
    <row r="827" spans="22:26" x14ac:dyDescent="0.2">
      <c r="V827" s="1"/>
      <c r="Z827" s="2"/>
    </row>
    <row r="828" spans="22:26" x14ac:dyDescent="0.2">
      <c r="V828" s="1"/>
      <c r="Z828" s="2"/>
    </row>
    <row r="829" spans="22:26" x14ac:dyDescent="0.2">
      <c r="V829" s="1"/>
      <c r="Z829" s="2"/>
    </row>
    <row r="830" spans="22:26" x14ac:dyDescent="0.2">
      <c r="V830" s="1"/>
      <c r="Z830" s="2"/>
    </row>
    <row r="831" spans="22:26" x14ac:dyDescent="0.2">
      <c r="V831" s="1"/>
      <c r="Z831" s="2"/>
    </row>
    <row r="832" spans="22:26" x14ac:dyDescent="0.2">
      <c r="V832" s="1"/>
      <c r="Z832" s="2"/>
    </row>
    <row r="833" spans="22:26" x14ac:dyDescent="0.2">
      <c r="V833" s="1"/>
      <c r="Z833" s="2"/>
    </row>
    <row r="834" spans="22:26" x14ac:dyDescent="0.2">
      <c r="V834" s="1"/>
      <c r="Z834" s="2"/>
    </row>
    <row r="835" spans="22:26" x14ac:dyDescent="0.2">
      <c r="V835" s="1"/>
      <c r="Z835" s="2"/>
    </row>
    <row r="836" spans="22:26" x14ac:dyDescent="0.2">
      <c r="V836" s="1"/>
      <c r="Z836" s="2"/>
    </row>
    <row r="837" spans="22:26" x14ac:dyDescent="0.2">
      <c r="V837" s="1"/>
      <c r="Z837" s="2"/>
    </row>
    <row r="838" spans="22:26" x14ac:dyDescent="0.2">
      <c r="V838" s="1"/>
      <c r="Z838" s="2"/>
    </row>
    <row r="839" spans="22:26" x14ac:dyDescent="0.2">
      <c r="V839" s="1"/>
      <c r="Z839" s="2"/>
    </row>
    <row r="840" spans="22:26" x14ac:dyDescent="0.2">
      <c r="V840" s="1"/>
      <c r="Z840" s="2"/>
    </row>
    <row r="841" spans="22:26" x14ac:dyDescent="0.2">
      <c r="V841" s="1"/>
      <c r="Z841" s="2"/>
    </row>
    <row r="842" spans="22:26" x14ac:dyDescent="0.2">
      <c r="V842" s="1"/>
      <c r="Z842" s="2"/>
    </row>
    <row r="843" spans="22:26" x14ac:dyDescent="0.2">
      <c r="V843" s="1"/>
      <c r="Z843" s="2"/>
    </row>
    <row r="844" spans="22:26" x14ac:dyDescent="0.2">
      <c r="V844" s="1"/>
      <c r="Z844" s="2"/>
    </row>
    <row r="845" spans="22:26" x14ac:dyDescent="0.2">
      <c r="V845" s="1"/>
      <c r="Z845" s="2"/>
    </row>
    <row r="846" spans="22:26" x14ac:dyDescent="0.2">
      <c r="V846" s="1"/>
      <c r="Z846" s="2"/>
    </row>
    <row r="847" spans="22:26" x14ac:dyDescent="0.2">
      <c r="V847" s="1"/>
      <c r="Z847" s="2"/>
    </row>
    <row r="848" spans="22:26" x14ac:dyDescent="0.2">
      <c r="V848" s="1"/>
      <c r="Z848" s="2"/>
    </row>
    <row r="849" spans="22:26" x14ac:dyDescent="0.2">
      <c r="V849" s="1"/>
      <c r="Z849" s="2"/>
    </row>
    <row r="850" spans="22:26" x14ac:dyDescent="0.2">
      <c r="V850" s="1"/>
      <c r="Z850" s="2"/>
    </row>
    <row r="851" spans="22:26" x14ac:dyDescent="0.2">
      <c r="V851" s="1"/>
      <c r="Z851" s="2"/>
    </row>
    <row r="852" spans="22:26" x14ac:dyDescent="0.2">
      <c r="V852" s="1"/>
      <c r="Z852" s="2"/>
    </row>
    <row r="853" spans="22:26" x14ac:dyDescent="0.2">
      <c r="V853" s="1"/>
      <c r="Z853" s="2"/>
    </row>
    <row r="854" spans="22:26" x14ac:dyDescent="0.2">
      <c r="V854" s="1"/>
      <c r="Z854" s="2"/>
    </row>
    <row r="855" spans="22:26" x14ac:dyDescent="0.2">
      <c r="V855" s="1"/>
      <c r="Z855" s="2"/>
    </row>
    <row r="856" spans="22:26" x14ac:dyDescent="0.2">
      <c r="V856" s="1"/>
      <c r="Z856" s="2"/>
    </row>
    <row r="857" spans="22:26" x14ac:dyDescent="0.2">
      <c r="V857" s="1"/>
      <c r="Z857" s="2"/>
    </row>
    <row r="858" spans="22:26" x14ac:dyDescent="0.2">
      <c r="V858" s="1"/>
      <c r="Z858" s="2"/>
    </row>
    <row r="859" spans="22:26" x14ac:dyDescent="0.2">
      <c r="V859" s="1"/>
      <c r="Z859" s="2"/>
    </row>
    <row r="860" spans="22:26" x14ac:dyDescent="0.2">
      <c r="V860" s="1"/>
      <c r="Z860" s="2"/>
    </row>
    <row r="861" spans="22:26" x14ac:dyDescent="0.2">
      <c r="V861" s="1"/>
      <c r="Z861" s="2"/>
    </row>
    <row r="862" spans="22:26" x14ac:dyDescent="0.2">
      <c r="V862" s="1"/>
      <c r="Z862" s="2"/>
    </row>
    <row r="863" spans="22:26" x14ac:dyDescent="0.2">
      <c r="V863" s="1"/>
      <c r="Z863" s="2"/>
    </row>
    <row r="864" spans="22:26" x14ac:dyDescent="0.2">
      <c r="V864" s="1"/>
      <c r="Z864" s="2"/>
    </row>
    <row r="865" spans="22:26" x14ac:dyDescent="0.2">
      <c r="V865" s="1"/>
      <c r="Z865" s="2"/>
    </row>
    <row r="866" spans="22:26" x14ac:dyDescent="0.2">
      <c r="V866" s="1"/>
      <c r="Z866" s="2"/>
    </row>
    <row r="867" spans="22:26" x14ac:dyDescent="0.2">
      <c r="V867" s="1"/>
      <c r="Z867" s="2"/>
    </row>
    <row r="868" spans="22:26" x14ac:dyDescent="0.2">
      <c r="V868" s="1"/>
      <c r="Z868" s="2"/>
    </row>
    <row r="869" spans="22:26" x14ac:dyDescent="0.2">
      <c r="V869" s="1"/>
      <c r="Z869" s="2"/>
    </row>
    <row r="870" spans="22:26" x14ac:dyDescent="0.2">
      <c r="V870" s="1"/>
      <c r="Z870" s="2"/>
    </row>
    <row r="871" spans="22:26" x14ac:dyDescent="0.2">
      <c r="V871" s="1"/>
      <c r="Z871" s="2"/>
    </row>
    <row r="872" spans="22:26" x14ac:dyDescent="0.2">
      <c r="V872" s="1"/>
      <c r="Z872" s="2"/>
    </row>
    <row r="873" spans="22:26" x14ac:dyDescent="0.2">
      <c r="V873" s="1"/>
      <c r="Z873" s="2"/>
    </row>
    <row r="874" spans="22:26" x14ac:dyDescent="0.2">
      <c r="V874" s="1"/>
      <c r="Z874" s="2"/>
    </row>
    <row r="875" spans="22:26" x14ac:dyDescent="0.2">
      <c r="V875" s="1"/>
      <c r="Z875" s="2"/>
    </row>
    <row r="876" spans="22:26" x14ac:dyDescent="0.2">
      <c r="V876" s="1"/>
      <c r="Z876" s="2"/>
    </row>
    <row r="877" spans="22:26" x14ac:dyDescent="0.2">
      <c r="V877" s="1"/>
      <c r="Z877" s="2"/>
    </row>
    <row r="878" spans="22:26" x14ac:dyDescent="0.2">
      <c r="V878" s="1"/>
      <c r="Z878" s="2"/>
    </row>
    <row r="879" spans="22:26" x14ac:dyDescent="0.2">
      <c r="V879" s="1"/>
      <c r="Z879" s="2"/>
    </row>
    <row r="880" spans="22:26" x14ac:dyDescent="0.2">
      <c r="V880" s="1"/>
      <c r="Z880" s="2"/>
    </row>
    <row r="881" spans="22:26" x14ac:dyDescent="0.2">
      <c r="V881" s="1"/>
      <c r="Z881" s="2"/>
    </row>
    <row r="882" spans="22:26" x14ac:dyDescent="0.2">
      <c r="V882" s="1"/>
      <c r="Z882" s="2"/>
    </row>
    <row r="883" spans="22:26" x14ac:dyDescent="0.2">
      <c r="V883" s="1"/>
      <c r="Z883" s="2"/>
    </row>
    <row r="884" spans="22:26" x14ac:dyDescent="0.2">
      <c r="V884" s="1"/>
      <c r="Z884" s="2"/>
    </row>
    <row r="885" spans="22:26" x14ac:dyDescent="0.2">
      <c r="V885" s="1"/>
      <c r="Z885" s="2"/>
    </row>
    <row r="886" spans="22:26" x14ac:dyDescent="0.2">
      <c r="V886" s="1"/>
      <c r="Z886" s="2"/>
    </row>
    <row r="887" spans="22:26" x14ac:dyDescent="0.2">
      <c r="V887" s="1"/>
      <c r="Z887" s="2"/>
    </row>
    <row r="888" spans="22:26" x14ac:dyDescent="0.2">
      <c r="V888" s="1"/>
      <c r="Z888" s="2"/>
    </row>
    <row r="889" spans="22:26" x14ac:dyDescent="0.2">
      <c r="V889" s="1"/>
      <c r="Z889" s="2"/>
    </row>
    <row r="890" spans="22:26" x14ac:dyDescent="0.2">
      <c r="V890" s="1"/>
      <c r="Z890" s="2"/>
    </row>
    <row r="891" spans="22:26" x14ac:dyDescent="0.2">
      <c r="V891" s="1"/>
      <c r="Z891" s="2"/>
    </row>
    <row r="892" spans="22:26" x14ac:dyDescent="0.2">
      <c r="V892" s="1"/>
      <c r="Z892" s="2"/>
    </row>
    <row r="893" spans="22:26" x14ac:dyDescent="0.2">
      <c r="V893" s="1"/>
      <c r="Z893" s="2"/>
    </row>
    <row r="894" spans="22:26" x14ac:dyDescent="0.2">
      <c r="V894" s="1"/>
      <c r="Z894" s="2"/>
    </row>
    <row r="895" spans="22:26" x14ac:dyDescent="0.2">
      <c r="V895" s="1"/>
      <c r="Z895" s="2"/>
    </row>
    <row r="896" spans="22:26" x14ac:dyDescent="0.2">
      <c r="V896" s="1"/>
      <c r="Z896" s="2"/>
    </row>
    <row r="897" spans="22:26" x14ac:dyDescent="0.2">
      <c r="V897" s="1"/>
      <c r="Z897" s="2"/>
    </row>
    <row r="898" spans="22:26" x14ac:dyDescent="0.2">
      <c r="V898" s="1"/>
      <c r="Z898" s="2"/>
    </row>
    <row r="899" spans="22:26" x14ac:dyDescent="0.2">
      <c r="V899" s="1"/>
      <c r="Z899" s="2"/>
    </row>
    <row r="900" spans="22:26" x14ac:dyDescent="0.2">
      <c r="V900" s="1"/>
      <c r="Z900" s="2"/>
    </row>
    <row r="901" spans="22:26" x14ac:dyDescent="0.2">
      <c r="V901" s="1"/>
      <c r="Z901" s="2"/>
    </row>
    <row r="902" spans="22:26" x14ac:dyDescent="0.2">
      <c r="V902" s="1"/>
      <c r="Z902" s="2"/>
    </row>
    <row r="903" spans="22:26" x14ac:dyDescent="0.2">
      <c r="V903" s="1"/>
      <c r="Z903" s="2"/>
    </row>
    <row r="904" spans="22:26" x14ac:dyDescent="0.2">
      <c r="V904" s="1"/>
      <c r="Z904" s="2"/>
    </row>
    <row r="905" spans="22:26" x14ac:dyDescent="0.2">
      <c r="V905" s="1"/>
      <c r="Z905" s="2"/>
    </row>
    <row r="906" spans="22:26" x14ac:dyDescent="0.2">
      <c r="V906" s="1"/>
      <c r="Z906" s="2"/>
    </row>
    <row r="907" spans="22:26" x14ac:dyDescent="0.2">
      <c r="V907" s="1"/>
      <c r="Z907" s="2"/>
    </row>
    <row r="908" spans="22:26" x14ac:dyDescent="0.2">
      <c r="V908" s="1"/>
      <c r="Z908" s="2"/>
    </row>
    <row r="909" spans="22:26" x14ac:dyDescent="0.2">
      <c r="V909" s="1"/>
      <c r="Z909" s="2"/>
    </row>
    <row r="910" spans="22:26" x14ac:dyDescent="0.2">
      <c r="V910" s="1"/>
      <c r="Z910" s="2"/>
    </row>
    <row r="911" spans="22:26" x14ac:dyDescent="0.2">
      <c r="V911" s="1"/>
      <c r="Z911" s="2"/>
    </row>
    <row r="912" spans="22:26" x14ac:dyDescent="0.2">
      <c r="V912" s="1"/>
      <c r="Z912" s="2"/>
    </row>
    <row r="913" spans="22:26" x14ac:dyDescent="0.2">
      <c r="V913" s="1"/>
      <c r="Z913" s="2"/>
    </row>
    <row r="914" spans="22:26" x14ac:dyDescent="0.2">
      <c r="V914" s="1"/>
      <c r="Z914" s="2"/>
    </row>
    <row r="915" spans="22:26" x14ac:dyDescent="0.2">
      <c r="V915" s="1"/>
      <c r="Z915" s="2"/>
    </row>
    <row r="916" spans="22:26" x14ac:dyDescent="0.2">
      <c r="V916" s="1"/>
      <c r="Z916" s="2"/>
    </row>
    <row r="917" spans="22:26" x14ac:dyDescent="0.2">
      <c r="V917" s="1"/>
      <c r="Z917" s="2"/>
    </row>
    <row r="918" spans="22:26" x14ac:dyDescent="0.2">
      <c r="V918" s="1"/>
      <c r="Z918" s="2"/>
    </row>
    <row r="919" spans="22:26" x14ac:dyDescent="0.2">
      <c r="V919" s="1"/>
      <c r="Z919" s="2"/>
    </row>
    <row r="920" spans="22:26" x14ac:dyDescent="0.2">
      <c r="V920" s="1"/>
      <c r="Z920" s="2"/>
    </row>
    <row r="921" spans="22:26" x14ac:dyDescent="0.2">
      <c r="V921" s="1"/>
      <c r="Z921" s="2"/>
    </row>
    <row r="922" spans="22:26" x14ac:dyDescent="0.2">
      <c r="V922" s="1"/>
      <c r="Z922" s="2"/>
    </row>
    <row r="923" spans="22:26" x14ac:dyDescent="0.2">
      <c r="V923" s="1"/>
      <c r="Z923" s="2"/>
    </row>
    <row r="924" spans="22:26" x14ac:dyDescent="0.2">
      <c r="V924" s="1"/>
      <c r="Z924" s="2"/>
    </row>
    <row r="925" spans="22:26" x14ac:dyDescent="0.2">
      <c r="V925" s="1"/>
      <c r="Z925" s="2"/>
    </row>
    <row r="926" spans="22:26" x14ac:dyDescent="0.2">
      <c r="V926" s="1"/>
      <c r="Z926" s="2"/>
    </row>
    <row r="927" spans="22:26" x14ac:dyDescent="0.2">
      <c r="V927" s="1"/>
      <c r="Z927" s="2"/>
    </row>
    <row r="928" spans="22:26" x14ac:dyDescent="0.2">
      <c r="V928" s="1"/>
      <c r="Z928" s="2"/>
    </row>
    <row r="929" spans="22:26" x14ac:dyDescent="0.2">
      <c r="V929" s="1"/>
      <c r="Z929" s="2"/>
    </row>
    <row r="930" spans="22:26" x14ac:dyDescent="0.2">
      <c r="V930" s="1"/>
      <c r="Z930" s="2"/>
    </row>
    <row r="931" spans="22:26" x14ac:dyDescent="0.2">
      <c r="V931" s="1"/>
      <c r="Z931" s="2"/>
    </row>
    <row r="932" spans="22:26" x14ac:dyDescent="0.2">
      <c r="V932" s="1"/>
      <c r="Z932" s="2"/>
    </row>
    <row r="933" spans="22:26" x14ac:dyDescent="0.2">
      <c r="V933" s="1"/>
      <c r="Z933" s="2"/>
    </row>
    <row r="934" spans="22:26" x14ac:dyDescent="0.2">
      <c r="V934" s="1"/>
      <c r="Z934" s="2"/>
    </row>
    <row r="935" spans="22:26" x14ac:dyDescent="0.2">
      <c r="V935" s="1"/>
      <c r="Z935" s="2"/>
    </row>
    <row r="936" spans="22:26" x14ac:dyDescent="0.2">
      <c r="V936" s="1"/>
      <c r="Z936" s="2"/>
    </row>
    <row r="937" spans="22:26" x14ac:dyDescent="0.2">
      <c r="V937" s="1"/>
      <c r="Z937" s="2"/>
    </row>
    <row r="938" spans="22:26" x14ac:dyDescent="0.2">
      <c r="V938" s="1"/>
      <c r="Z938" s="2"/>
    </row>
    <row r="939" spans="22:26" x14ac:dyDescent="0.2">
      <c r="V939" s="1"/>
      <c r="Z939" s="2"/>
    </row>
    <row r="940" spans="22:26" x14ac:dyDescent="0.2">
      <c r="V940" s="1"/>
      <c r="Z940" s="2"/>
    </row>
    <row r="941" spans="22:26" x14ac:dyDescent="0.2">
      <c r="V941" s="1"/>
      <c r="Z941" s="2"/>
    </row>
    <row r="942" spans="22:26" x14ac:dyDescent="0.2">
      <c r="V942" s="1"/>
      <c r="Z942" s="2"/>
    </row>
    <row r="943" spans="22:26" x14ac:dyDescent="0.2">
      <c r="V943" s="1"/>
      <c r="Z943" s="2"/>
    </row>
    <row r="944" spans="22:26" x14ac:dyDescent="0.2">
      <c r="V944" s="1"/>
      <c r="Z944" s="2"/>
    </row>
    <row r="945" spans="22:26" x14ac:dyDescent="0.2">
      <c r="V945" s="1"/>
      <c r="Z945" s="2"/>
    </row>
    <row r="946" spans="22:26" x14ac:dyDescent="0.2">
      <c r="V946" s="1"/>
      <c r="Z946" s="2"/>
    </row>
    <row r="947" spans="22:26" x14ac:dyDescent="0.2">
      <c r="V947" s="1"/>
      <c r="Z947" s="2"/>
    </row>
    <row r="948" spans="22:26" x14ac:dyDescent="0.2">
      <c r="V948" s="1"/>
      <c r="Z948" s="2"/>
    </row>
    <row r="949" spans="22:26" x14ac:dyDescent="0.2">
      <c r="V949" s="1"/>
      <c r="Z949" s="2"/>
    </row>
    <row r="950" spans="22:26" x14ac:dyDescent="0.2">
      <c r="V950" s="1"/>
      <c r="Z950" s="2"/>
    </row>
    <row r="951" spans="22:26" x14ac:dyDescent="0.2">
      <c r="V951" s="1"/>
      <c r="Z951" s="2"/>
    </row>
    <row r="952" spans="22:26" x14ac:dyDescent="0.2">
      <c r="V952" s="1"/>
      <c r="Z952" s="2"/>
    </row>
    <row r="953" spans="22:26" x14ac:dyDescent="0.2">
      <c r="V953" s="1"/>
      <c r="Z953" s="2"/>
    </row>
    <row r="954" spans="22:26" x14ac:dyDescent="0.2">
      <c r="V954" s="1"/>
      <c r="Z954" s="2"/>
    </row>
    <row r="955" spans="22:26" x14ac:dyDescent="0.2">
      <c r="V955" s="1"/>
      <c r="Z955" s="2"/>
    </row>
    <row r="956" spans="22:26" x14ac:dyDescent="0.2">
      <c r="V956" s="1"/>
      <c r="Z956" s="2"/>
    </row>
    <row r="957" spans="22:26" x14ac:dyDescent="0.2">
      <c r="V957" s="1"/>
      <c r="Z957" s="2"/>
    </row>
    <row r="958" spans="22:26" x14ac:dyDescent="0.2">
      <c r="V958" s="1"/>
      <c r="Z958" s="2"/>
    </row>
    <row r="959" spans="22:26" x14ac:dyDescent="0.2">
      <c r="V959" s="1"/>
      <c r="Z959" s="2"/>
    </row>
    <row r="960" spans="22:26" x14ac:dyDescent="0.2">
      <c r="V960" s="1"/>
      <c r="Z960" s="2"/>
    </row>
    <row r="961" spans="22:26" x14ac:dyDescent="0.2">
      <c r="V961" s="1"/>
      <c r="Z961" s="2"/>
    </row>
    <row r="962" spans="22:26" x14ac:dyDescent="0.2">
      <c r="V962" s="1"/>
      <c r="Z962" s="2"/>
    </row>
    <row r="963" spans="22:26" x14ac:dyDescent="0.2">
      <c r="V963" s="1"/>
      <c r="Z963" s="2"/>
    </row>
    <row r="964" spans="22:26" x14ac:dyDescent="0.2">
      <c r="V964" s="1"/>
      <c r="Z964" s="2"/>
    </row>
    <row r="965" spans="22:26" x14ac:dyDescent="0.2">
      <c r="V965" s="1"/>
      <c r="Z965" s="2"/>
    </row>
    <row r="966" spans="22:26" x14ac:dyDescent="0.2">
      <c r="V966" s="1"/>
      <c r="Z966" s="2"/>
    </row>
    <row r="967" spans="22:26" x14ac:dyDescent="0.2">
      <c r="V967" s="1"/>
      <c r="Z967" s="2"/>
    </row>
    <row r="968" spans="22:26" x14ac:dyDescent="0.2">
      <c r="V968" s="1"/>
      <c r="Z968" s="2"/>
    </row>
    <row r="969" spans="22:26" x14ac:dyDescent="0.2">
      <c r="V969" s="1"/>
      <c r="Z969" s="2"/>
    </row>
    <row r="970" spans="22:26" x14ac:dyDescent="0.2">
      <c r="V970" s="1"/>
      <c r="Z970" s="2"/>
    </row>
    <row r="971" spans="22:26" x14ac:dyDescent="0.2">
      <c r="V971" s="1"/>
      <c r="Z971" s="2"/>
    </row>
    <row r="972" spans="22:26" x14ac:dyDescent="0.2">
      <c r="V972" s="1"/>
      <c r="Z972" s="2"/>
    </row>
    <row r="973" spans="22:26" x14ac:dyDescent="0.2">
      <c r="V973" s="1"/>
      <c r="Z973" s="2"/>
    </row>
    <row r="974" spans="22:26" x14ac:dyDescent="0.2">
      <c r="V974" s="1"/>
      <c r="Z974" s="2"/>
    </row>
    <row r="975" spans="22:26" x14ac:dyDescent="0.2">
      <c r="V975" s="1"/>
      <c r="Z975" s="2"/>
    </row>
    <row r="976" spans="22:26" x14ac:dyDescent="0.2">
      <c r="V976" s="1"/>
      <c r="Z976" s="2"/>
    </row>
    <row r="977" spans="19:26" x14ac:dyDescent="0.2">
      <c r="V977" s="1"/>
      <c r="Z977" s="2"/>
    </row>
    <row r="978" spans="19:26" x14ac:dyDescent="0.2">
      <c r="V978" s="1"/>
      <c r="Z978" s="2"/>
    </row>
    <row r="979" spans="19:26" x14ac:dyDescent="0.2">
      <c r="V979" s="1"/>
      <c r="Z979" s="2"/>
    </row>
    <row r="980" spans="19:26" x14ac:dyDescent="0.2">
      <c r="V980" s="1"/>
      <c r="Z980" s="2"/>
    </row>
    <row r="981" spans="19:26" x14ac:dyDescent="0.2">
      <c r="V981" s="1"/>
      <c r="Z981" s="2"/>
    </row>
    <row r="982" spans="19:26" x14ac:dyDescent="0.2">
      <c r="V982" s="1"/>
      <c r="Z982" s="2"/>
    </row>
    <row r="983" spans="19:26" x14ac:dyDescent="0.2">
      <c r="V983" s="1"/>
      <c r="Z983" s="2"/>
    </row>
    <row r="984" spans="19:26" x14ac:dyDescent="0.2">
      <c r="V984" s="1"/>
      <c r="Z984" s="2"/>
    </row>
    <row r="985" spans="19:26" x14ac:dyDescent="0.2">
      <c r="V985" s="1"/>
      <c r="Z985" s="2"/>
    </row>
    <row r="986" spans="19:26" x14ac:dyDescent="0.2">
      <c r="V986" s="1"/>
      <c r="Z986" s="2"/>
    </row>
    <row r="987" spans="19:26" x14ac:dyDescent="0.2">
      <c r="V987" s="1"/>
      <c r="Z987" s="2"/>
    </row>
    <row r="988" spans="19:26" x14ac:dyDescent="0.2">
      <c r="V988" s="1"/>
      <c r="Z988" s="2"/>
    </row>
    <row r="989" spans="19:26" x14ac:dyDescent="0.2">
      <c r="V989" s="1"/>
      <c r="Z989" s="2"/>
    </row>
    <row r="990" spans="19:26" x14ac:dyDescent="0.2">
      <c r="V990" s="1"/>
      <c r="Z990" s="2"/>
    </row>
    <row r="991" spans="19:26" x14ac:dyDescent="0.2">
      <c r="S991" s="2"/>
      <c r="T991" s="1"/>
      <c r="V991" s="1"/>
      <c r="W991" s="2"/>
    </row>
    <row r="992" spans="19:26" x14ac:dyDescent="0.2">
      <c r="S992" s="2"/>
      <c r="T992" s="1"/>
      <c r="V992" s="1"/>
      <c r="W992" s="2"/>
    </row>
    <row r="993" spans="19:23" x14ac:dyDescent="0.2">
      <c r="S993" s="2"/>
      <c r="T993" s="1"/>
      <c r="V993" s="1"/>
      <c r="W993" s="2"/>
    </row>
    <row r="994" spans="19:23" x14ac:dyDescent="0.2">
      <c r="S994" s="2"/>
      <c r="T994" s="1"/>
      <c r="V994" s="1"/>
      <c r="W994" s="2"/>
    </row>
    <row r="995" spans="19:23" x14ac:dyDescent="0.2">
      <c r="S995" s="2"/>
      <c r="T995" s="1"/>
      <c r="V995" s="1"/>
      <c r="W995" s="2"/>
    </row>
    <row r="996" spans="19:23" x14ac:dyDescent="0.2">
      <c r="S996" s="2"/>
      <c r="T996" s="1"/>
      <c r="V996" s="1"/>
      <c r="W996" s="2"/>
    </row>
    <row r="997" spans="19:23" x14ac:dyDescent="0.2">
      <c r="S997" s="2"/>
      <c r="T997" s="1"/>
      <c r="V997" s="1"/>
      <c r="W997" s="2"/>
    </row>
    <row r="998" spans="19:23" x14ac:dyDescent="0.2">
      <c r="S998" s="2"/>
      <c r="T998" s="1"/>
      <c r="V998" s="1"/>
      <c r="W998" s="2"/>
    </row>
    <row r="999" spans="19:23" x14ac:dyDescent="0.2">
      <c r="S999" s="2"/>
      <c r="T999" s="1"/>
      <c r="V999" s="1"/>
      <c r="W999" s="2"/>
    </row>
    <row r="1000" spans="19:23" x14ac:dyDescent="0.2">
      <c r="S1000" s="2"/>
      <c r="T1000" s="1"/>
      <c r="V1000" s="1"/>
      <c r="W1000" s="2"/>
    </row>
    <row r="1001" spans="19:23" x14ac:dyDescent="0.2">
      <c r="S1001" s="2"/>
      <c r="T1001" s="1"/>
      <c r="V1001" s="1"/>
      <c r="W1001" s="2"/>
    </row>
    <row r="1002" spans="19:23" x14ac:dyDescent="0.2">
      <c r="S1002" s="2"/>
      <c r="T1002" s="1"/>
      <c r="V1002" s="1"/>
    </row>
    <row r="1003" spans="19:23" x14ac:dyDescent="0.2">
      <c r="S1003" s="2"/>
      <c r="T1003" s="1"/>
      <c r="V1003" s="1"/>
    </row>
    <row r="1004" spans="19:23" x14ac:dyDescent="0.2">
      <c r="S1004" s="2"/>
      <c r="T1004" s="1"/>
      <c r="V1004" s="1"/>
    </row>
    <row r="1005" spans="19:23" x14ac:dyDescent="0.2">
      <c r="S1005" s="2"/>
      <c r="T1005" s="1"/>
      <c r="V1005" s="1"/>
    </row>
    <row r="1006" spans="19:23" x14ac:dyDescent="0.2">
      <c r="S1006" s="2"/>
      <c r="T1006" s="1"/>
      <c r="V1006" s="1"/>
      <c r="W1006" s="2"/>
    </row>
    <row r="1007" spans="19:23" x14ac:dyDescent="0.2">
      <c r="S1007" s="2"/>
      <c r="T1007" s="1"/>
      <c r="V1007" s="1"/>
      <c r="W1007" s="2"/>
    </row>
    <row r="1008" spans="19:23" x14ac:dyDescent="0.2">
      <c r="S1008" s="2"/>
      <c r="T1008" s="1"/>
      <c r="V1008" s="1"/>
      <c r="W1008" s="2"/>
    </row>
    <row r="1009" spans="20:27" x14ac:dyDescent="0.2">
      <c r="T1009" s="1"/>
      <c r="U1009" s="2"/>
      <c r="V1009" s="1"/>
      <c r="AA1009" s="2"/>
    </row>
    <row r="1010" spans="20:27" x14ac:dyDescent="0.2">
      <c r="T1010" s="1"/>
      <c r="U1010" s="2"/>
      <c r="V1010" s="1"/>
      <c r="AA1010" s="2"/>
    </row>
    <row r="1011" spans="20:27" x14ac:dyDescent="0.2">
      <c r="T1011" s="1"/>
      <c r="U1011" s="2"/>
      <c r="V1011" s="1"/>
      <c r="AA1011" s="2"/>
    </row>
    <row r="1012" spans="20:27" x14ac:dyDescent="0.2">
      <c r="T1012" s="1"/>
      <c r="U1012" s="2"/>
      <c r="V1012" s="1"/>
      <c r="AA1012" s="2"/>
    </row>
    <row r="1013" spans="20:27" x14ac:dyDescent="0.2">
      <c r="T1013" s="1"/>
      <c r="U1013" s="2"/>
      <c r="V1013" s="1"/>
      <c r="AA1013" s="2"/>
    </row>
    <row r="1014" spans="20:27" x14ac:dyDescent="0.2">
      <c r="T1014" s="1"/>
      <c r="U1014" s="2"/>
      <c r="V1014" s="1"/>
      <c r="AA1014" s="2"/>
    </row>
    <row r="1015" spans="20:27" x14ac:dyDescent="0.2">
      <c r="T1015" s="1"/>
      <c r="U1015" s="2"/>
      <c r="V1015" s="1"/>
      <c r="AA1015" s="2"/>
    </row>
    <row r="1016" spans="20:27" x14ac:dyDescent="0.2">
      <c r="T1016" s="1"/>
      <c r="U1016" s="2"/>
      <c r="V1016" s="1"/>
      <c r="AA1016" s="2"/>
    </row>
    <row r="1017" spans="20:27" x14ac:dyDescent="0.2">
      <c r="T1017" s="1"/>
      <c r="U1017" s="2"/>
      <c r="V1017" s="1"/>
      <c r="AA1017" s="2"/>
    </row>
    <row r="1018" spans="20:27" x14ac:dyDescent="0.2">
      <c r="T1018" s="1"/>
      <c r="U1018" s="2"/>
      <c r="V1018" s="1"/>
      <c r="AA1018" s="2"/>
    </row>
    <row r="1019" spans="20:27" x14ac:dyDescent="0.2">
      <c r="T1019" s="1"/>
      <c r="U1019" s="2"/>
      <c r="V1019" s="1"/>
      <c r="AA1019" s="2"/>
    </row>
    <row r="1020" spans="20:27" x14ac:dyDescent="0.2">
      <c r="T1020" s="1"/>
      <c r="U1020" s="2"/>
      <c r="V1020" s="1"/>
      <c r="AA1020" s="2"/>
    </row>
    <row r="1021" spans="20:27" x14ac:dyDescent="0.2">
      <c r="T1021" s="1"/>
      <c r="U1021" s="2"/>
      <c r="V1021" s="1"/>
      <c r="AA1021" s="2"/>
    </row>
    <row r="1022" spans="20:27" x14ac:dyDescent="0.2">
      <c r="T1022" s="1"/>
      <c r="U1022" s="2"/>
      <c r="V1022" s="1"/>
      <c r="AA1022" s="2"/>
    </row>
    <row r="1023" spans="20:27" x14ac:dyDescent="0.2">
      <c r="T1023" s="1"/>
      <c r="U1023" s="2"/>
      <c r="V1023" s="1"/>
      <c r="AA1023" s="2"/>
    </row>
    <row r="1024" spans="20:27" x14ac:dyDescent="0.2">
      <c r="T1024" s="1"/>
      <c r="U1024" s="2"/>
      <c r="V1024" s="1"/>
      <c r="AA1024" s="2"/>
    </row>
    <row r="1025" spans="20:27" x14ac:dyDescent="0.2">
      <c r="T1025" s="1"/>
      <c r="U1025" s="2"/>
      <c r="V1025" s="1"/>
      <c r="AA1025" s="2"/>
    </row>
    <row r="1026" spans="20:27" x14ac:dyDescent="0.2">
      <c r="T1026" s="1"/>
      <c r="U1026" s="2"/>
      <c r="V1026" s="1"/>
      <c r="AA1026" s="2"/>
    </row>
    <row r="1027" spans="20:27" x14ac:dyDescent="0.2">
      <c r="T1027" s="1"/>
      <c r="U1027" s="2"/>
      <c r="V1027" s="1"/>
      <c r="AA1027" s="2"/>
    </row>
    <row r="1028" spans="20:27" x14ac:dyDescent="0.2">
      <c r="T1028" s="1"/>
      <c r="U1028" s="2"/>
      <c r="V1028" s="1"/>
      <c r="AA1028" s="2"/>
    </row>
    <row r="1029" spans="20:27" x14ac:dyDescent="0.2">
      <c r="T1029" s="1"/>
      <c r="U1029" s="2"/>
      <c r="V1029" s="1"/>
      <c r="AA1029" s="2"/>
    </row>
    <row r="1030" spans="20:27" x14ac:dyDescent="0.2">
      <c r="T1030" s="1"/>
      <c r="U1030" s="2"/>
      <c r="V1030" s="1"/>
      <c r="AA1030" s="2"/>
    </row>
    <row r="1031" spans="20:27" x14ac:dyDescent="0.2">
      <c r="T1031" s="1"/>
      <c r="U1031" s="2"/>
      <c r="V1031" s="1"/>
      <c r="AA1031" s="2"/>
    </row>
    <row r="1032" spans="20:27" x14ac:dyDescent="0.2">
      <c r="V1032" s="1"/>
      <c r="Z1032" s="2"/>
    </row>
    <row r="1033" spans="20:27" x14ac:dyDescent="0.2">
      <c r="V1033" s="1"/>
      <c r="Z1033" s="2"/>
    </row>
    <row r="1034" spans="20:27" x14ac:dyDescent="0.2">
      <c r="V1034" s="1"/>
      <c r="Z1034" s="2"/>
    </row>
    <row r="1035" spans="20:27" x14ac:dyDescent="0.2">
      <c r="V1035" s="1"/>
      <c r="Z1035" s="2"/>
    </row>
    <row r="1036" spans="20:27" x14ac:dyDescent="0.2">
      <c r="V1036" s="1"/>
      <c r="Z1036" s="2"/>
    </row>
    <row r="1037" spans="20:27" x14ac:dyDescent="0.2">
      <c r="V1037" s="1"/>
      <c r="Z1037" s="2"/>
    </row>
    <row r="1038" spans="20:27" x14ac:dyDescent="0.2">
      <c r="V1038" s="1"/>
      <c r="Z1038" s="2"/>
    </row>
    <row r="1039" spans="20:27" x14ac:dyDescent="0.2">
      <c r="V1039" s="1"/>
      <c r="Z1039" s="2"/>
    </row>
    <row r="1040" spans="20:27" x14ac:dyDescent="0.2">
      <c r="V1040" s="1"/>
      <c r="Z1040" s="2"/>
    </row>
    <row r="1041" spans="22:26" x14ac:dyDescent="0.2">
      <c r="V1041" s="1"/>
      <c r="Z1041" s="2"/>
    </row>
    <row r="1042" spans="22:26" x14ac:dyDescent="0.2">
      <c r="V1042" s="1"/>
      <c r="Z1042" s="2"/>
    </row>
    <row r="1043" spans="22:26" x14ac:dyDescent="0.2">
      <c r="V1043" s="1"/>
      <c r="Z1043" s="2"/>
    </row>
    <row r="1044" spans="22:26" x14ac:dyDescent="0.2">
      <c r="V1044" s="1"/>
      <c r="Z1044" s="2"/>
    </row>
    <row r="1045" spans="22:26" x14ac:dyDescent="0.2">
      <c r="V1045" s="1"/>
      <c r="Z1045" s="2"/>
    </row>
    <row r="1046" spans="22:26" x14ac:dyDescent="0.2">
      <c r="V1046" s="1"/>
      <c r="Z1046" s="2"/>
    </row>
    <row r="1047" spans="22:26" x14ac:dyDescent="0.2">
      <c r="V1047" s="1"/>
      <c r="Z1047" s="2"/>
    </row>
    <row r="1048" spans="22:26" x14ac:dyDescent="0.2">
      <c r="V1048" s="1"/>
      <c r="Z1048" s="2"/>
    </row>
    <row r="1049" spans="22:26" x14ac:dyDescent="0.2">
      <c r="V1049" s="1"/>
      <c r="Z1049" s="2"/>
    </row>
    <row r="1050" spans="22:26" x14ac:dyDescent="0.2">
      <c r="V1050" s="1"/>
      <c r="Z1050" s="2"/>
    </row>
    <row r="1051" spans="22:26" x14ac:dyDescent="0.2">
      <c r="V1051" s="1"/>
      <c r="Z1051" s="2"/>
    </row>
    <row r="1052" spans="22:26" x14ac:dyDescent="0.2">
      <c r="V1052" s="1"/>
      <c r="Z1052" s="2"/>
    </row>
    <row r="1053" spans="22:26" x14ac:dyDescent="0.2">
      <c r="V1053" s="1"/>
      <c r="Z1053" s="2"/>
    </row>
    <row r="1054" spans="22:26" x14ac:dyDescent="0.2">
      <c r="V1054" s="1"/>
      <c r="Z1054" s="2"/>
    </row>
    <row r="1055" spans="22:26" x14ac:dyDescent="0.2">
      <c r="V1055" s="1"/>
      <c r="Z1055" s="2"/>
    </row>
    <row r="1056" spans="22:26" x14ac:dyDescent="0.2">
      <c r="V1056" s="1"/>
      <c r="Z1056" s="2"/>
    </row>
    <row r="1057" spans="22:26" x14ac:dyDescent="0.2">
      <c r="V1057" s="1"/>
      <c r="Z1057" s="2"/>
    </row>
    <row r="1058" spans="22:26" x14ac:dyDescent="0.2">
      <c r="V1058" s="1"/>
      <c r="Z1058" s="2"/>
    </row>
    <row r="1059" spans="22:26" x14ac:dyDescent="0.2">
      <c r="V1059" s="1"/>
      <c r="Z1059" s="2"/>
    </row>
    <row r="1060" spans="22:26" x14ac:dyDescent="0.2">
      <c r="V1060" s="1"/>
      <c r="Z1060" s="2"/>
    </row>
    <row r="1061" spans="22:26" x14ac:dyDescent="0.2">
      <c r="V1061" s="1"/>
      <c r="Z1061" s="2"/>
    </row>
    <row r="1062" spans="22:26" x14ac:dyDescent="0.2">
      <c r="V1062" s="1"/>
      <c r="Z1062" s="2"/>
    </row>
    <row r="1063" spans="22:26" x14ac:dyDescent="0.2">
      <c r="V1063" s="1"/>
      <c r="Z1063" s="2"/>
    </row>
    <row r="1064" spans="22:26" x14ac:dyDescent="0.2">
      <c r="V1064" s="1"/>
      <c r="Z1064" s="2"/>
    </row>
    <row r="1065" spans="22:26" x14ac:dyDescent="0.2">
      <c r="V1065" s="1"/>
      <c r="Z1065" s="2"/>
    </row>
    <row r="1066" spans="22:26" x14ac:dyDescent="0.2">
      <c r="V1066" s="1"/>
      <c r="Z1066" s="2"/>
    </row>
    <row r="1067" spans="22:26" x14ac:dyDescent="0.2">
      <c r="V1067" s="1"/>
      <c r="Z1067" s="2"/>
    </row>
    <row r="1068" spans="22:26" x14ac:dyDescent="0.2">
      <c r="V1068" s="1"/>
      <c r="Z1068" s="2"/>
    </row>
    <row r="1069" spans="22:26" x14ac:dyDescent="0.2">
      <c r="V1069" s="1"/>
      <c r="Z1069" s="2"/>
    </row>
    <row r="1070" spans="22:26" x14ac:dyDescent="0.2">
      <c r="V1070" s="1"/>
      <c r="Z1070" s="2"/>
    </row>
    <row r="1071" spans="22:26" x14ac:dyDescent="0.2">
      <c r="V1071" s="1"/>
      <c r="Z1071" s="2"/>
    </row>
    <row r="1072" spans="22:26" x14ac:dyDescent="0.2">
      <c r="V1072" s="1"/>
      <c r="Z1072" s="2"/>
    </row>
    <row r="1073" spans="22:26" x14ac:dyDescent="0.2">
      <c r="V1073" s="1"/>
      <c r="Z1073" s="2"/>
    </row>
    <row r="1074" spans="22:26" x14ac:dyDescent="0.2">
      <c r="V1074" s="1"/>
      <c r="Z1074" s="2"/>
    </row>
    <row r="1075" spans="22:26" x14ac:dyDescent="0.2">
      <c r="V1075" s="1"/>
      <c r="Z1075" s="2"/>
    </row>
    <row r="1076" spans="22:26" x14ac:dyDescent="0.2">
      <c r="V1076" s="1"/>
      <c r="Z1076" s="2"/>
    </row>
    <row r="1077" spans="22:26" x14ac:dyDescent="0.2">
      <c r="V1077" s="1"/>
      <c r="Z1077" s="2"/>
    </row>
    <row r="1078" spans="22:26" x14ac:dyDescent="0.2">
      <c r="V1078" s="1"/>
      <c r="Z1078" s="2"/>
    </row>
    <row r="1079" spans="22:26" x14ac:dyDescent="0.2">
      <c r="V1079" s="1"/>
      <c r="Z1079" s="2"/>
    </row>
    <row r="1080" spans="22:26" x14ac:dyDescent="0.2">
      <c r="V1080" s="1"/>
      <c r="Z1080" s="2"/>
    </row>
    <row r="1081" spans="22:26" x14ac:dyDescent="0.2">
      <c r="V1081" s="1"/>
      <c r="Z1081" s="2"/>
    </row>
    <row r="1082" spans="22:26" x14ac:dyDescent="0.2">
      <c r="V1082" s="1"/>
      <c r="Z1082" s="2"/>
    </row>
    <row r="1083" spans="22:26" x14ac:dyDescent="0.2">
      <c r="V1083" s="1"/>
      <c r="Z1083" s="2"/>
    </row>
    <row r="1084" spans="22:26" x14ac:dyDescent="0.2">
      <c r="V1084" s="1"/>
      <c r="Z1084" s="2"/>
    </row>
    <row r="1085" spans="22:26" x14ac:dyDescent="0.2">
      <c r="V1085" s="1"/>
      <c r="Z1085" s="2"/>
    </row>
    <row r="1086" spans="22:26" x14ac:dyDescent="0.2">
      <c r="V1086" s="1"/>
      <c r="Z1086" s="2"/>
    </row>
    <row r="1087" spans="22:26" x14ac:dyDescent="0.2">
      <c r="V1087" s="1"/>
      <c r="Z1087" s="2"/>
    </row>
    <row r="1088" spans="22:26" x14ac:dyDescent="0.2">
      <c r="V1088" s="1"/>
      <c r="Z1088" s="2"/>
    </row>
    <row r="1089" spans="22:26" x14ac:dyDescent="0.2">
      <c r="V1089" s="1"/>
      <c r="Z1089" s="2"/>
    </row>
    <row r="1090" spans="22:26" x14ac:dyDescent="0.2">
      <c r="V1090" s="1"/>
      <c r="Z1090" s="2"/>
    </row>
    <row r="1091" spans="22:26" x14ac:dyDescent="0.2">
      <c r="V1091" s="1"/>
      <c r="Z1091" s="2"/>
    </row>
    <row r="1092" spans="22:26" x14ac:dyDescent="0.2">
      <c r="V1092" s="1"/>
      <c r="Z1092" s="2"/>
    </row>
    <row r="1093" spans="22:26" x14ac:dyDescent="0.2">
      <c r="V1093" s="1"/>
      <c r="Z1093" s="2"/>
    </row>
    <row r="1094" spans="22:26" x14ac:dyDescent="0.2">
      <c r="V1094" s="1"/>
      <c r="Z1094" s="2"/>
    </row>
    <row r="1095" spans="22:26" x14ac:dyDescent="0.2">
      <c r="V1095" s="1"/>
      <c r="Z1095" s="2"/>
    </row>
    <row r="1096" spans="22:26" x14ac:dyDescent="0.2">
      <c r="V1096" s="1"/>
      <c r="Z1096" s="2"/>
    </row>
    <row r="1097" spans="22:26" x14ac:dyDescent="0.2">
      <c r="V1097" s="1"/>
      <c r="Z1097" s="2"/>
    </row>
    <row r="1098" spans="22:26" x14ac:dyDescent="0.2">
      <c r="V1098" s="1"/>
      <c r="Z1098" s="2"/>
    </row>
    <row r="1099" spans="22:26" x14ac:dyDescent="0.2">
      <c r="V1099" s="1"/>
      <c r="Z1099" s="2"/>
    </row>
    <row r="1100" spans="22:26" x14ac:dyDescent="0.2">
      <c r="V1100" s="1"/>
      <c r="Z1100" s="2"/>
    </row>
    <row r="1101" spans="22:26" x14ac:dyDescent="0.2">
      <c r="V1101" s="1"/>
      <c r="Z1101" s="2"/>
    </row>
    <row r="1102" spans="22:26" x14ac:dyDescent="0.2">
      <c r="V1102" s="1"/>
      <c r="Z1102" s="2"/>
    </row>
    <row r="1103" spans="22:26" x14ac:dyDescent="0.2">
      <c r="V1103" s="1"/>
      <c r="Z1103" s="2"/>
    </row>
    <row r="1104" spans="22:26" x14ac:dyDescent="0.2">
      <c r="V1104" s="1"/>
      <c r="Z1104" s="2"/>
    </row>
    <row r="1105" spans="22:26" x14ac:dyDescent="0.2">
      <c r="V1105" s="1"/>
      <c r="Z1105" s="2"/>
    </row>
    <row r="1106" spans="22:26" x14ac:dyDescent="0.2">
      <c r="V1106" s="1"/>
      <c r="Z1106" s="2"/>
    </row>
    <row r="1107" spans="22:26" x14ac:dyDescent="0.2">
      <c r="V1107" s="1"/>
      <c r="Z1107" s="2"/>
    </row>
    <row r="1108" spans="22:26" x14ac:dyDescent="0.2">
      <c r="V1108" s="1"/>
      <c r="Z1108" s="2"/>
    </row>
    <row r="1109" spans="22:26" x14ac:dyDescent="0.2">
      <c r="V1109" s="1"/>
      <c r="Z1109" s="2"/>
    </row>
    <row r="1110" spans="22:26" x14ac:dyDescent="0.2">
      <c r="V1110" s="1"/>
      <c r="Z1110" s="2"/>
    </row>
    <row r="1111" spans="22:26" x14ac:dyDescent="0.2">
      <c r="V1111" s="1"/>
      <c r="Z1111" s="2"/>
    </row>
    <row r="1112" spans="22:26" x14ac:dyDescent="0.2">
      <c r="V1112" s="1"/>
      <c r="Z1112" s="2"/>
    </row>
    <row r="1113" spans="22:26" x14ac:dyDescent="0.2">
      <c r="V1113" s="1"/>
      <c r="Z1113" s="2"/>
    </row>
    <row r="1114" spans="22:26" x14ac:dyDescent="0.2">
      <c r="V1114" s="1"/>
      <c r="Z1114" s="2"/>
    </row>
    <row r="1115" spans="22:26" x14ac:dyDescent="0.2">
      <c r="V1115" s="1"/>
      <c r="Z1115" s="2"/>
    </row>
    <row r="1116" spans="22:26" x14ac:dyDescent="0.2">
      <c r="V1116" s="1"/>
      <c r="Z1116" s="2"/>
    </row>
    <row r="1117" spans="22:26" x14ac:dyDescent="0.2">
      <c r="V1117" s="1"/>
      <c r="Z1117" s="2"/>
    </row>
    <row r="1118" spans="22:26" x14ac:dyDescent="0.2">
      <c r="V1118" s="1"/>
      <c r="Z1118" s="2"/>
    </row>
    <row r="1119" spans="22:26" x14ac:dyDescent="0.2">
      <c r="V1119" s="1"/>
      <c r="Z1119" s="2"/>
    </row>
    <row r="1120" spans="22:26" x14ac:dyDescent="0.2">
      <c r="V1120" s="1"/>
      <c r="Z1120" s="2"/>
    </row>
    <row r="1121" spans="22:26" x14ac:dyDescent="0.2">
      <c r="V1121" s="1"/>
      <c r="Z1121" s="2"/>
    </row>
    <row r="1122" spans="22:26" x14ac:dyDescent="0.2">
      <c r="V1122" s="1"/>
      <c r="Z1122" s="2"/>
    </row>
    <row r="1123" spans="22:26" x14ac:dyDescent="0.2">
      <c r="V1123" s="1"/>
      <c r="Z1123" s="2"/>
    </row>
    <row r="1124" spans="22:26" x14ac:dyDescent="0.2">
      <c r="V1124" s="1"/>
      <c r="Z1124" s="2"/>
    </row>
    <row r="1125" spans="22:26" x14ac:dyDescent="0.2">
      <c r="V1125" s="1"/>
      <c r="Z1125" s="2"/>
    </row>
    <row r="1126" spans="22:26" x14ac:dyDescent="0.2">
      <c r="V1126" s="1"/>
      <c r="Z1126" s="2"/>
    </row>
    <row r="1127" spans="22:26" x14ac:dyDescent="0.2">
      <c r="V1127" s="1"/>
      <c r="Z1127" s="2"/>
    </row>
    <row r="1128" spans="22:26" x14ac:dyDescent="0.2">
      <c r="V1128" s="1"/>
      <c r="Z1128" s="2"/>
    </row>
    <row r="1129" spans="22:26" x14ac:dyDescent="0.2">
      <c r="V1129" s="1"/>
      <c r="Z1129" s="2"/>
    </row>
    <row r="1130" spans="22:26" x14ac:dyDescent="0.2">
      <c r="V1130" s="1"/>
      <c r="Z1130" s="2"/>
    </row>
    <row r="65482" spans="9:9" x14ac:dyDescent="0.2">
      <c r="I65482" s="3"/>
    </row>
  </sheetData>
  <mergeCells count="38">
    <mergeCell ref="BW17:BX17"/>
    <mergeCell ref="BY17:CA17"/>
    <mergeCell ref="CB17:CC17"/>
    <mergeCell ref="BY16:CA16"/>
    <mergeCell ref="CB16:CC16"/>
    <mergeCell ref="CU17:CV17"/>
    <mergeCell ref="CW17:CY17"/>
    <mergeCell ref="CZ17:DA17"/>
    <mergeCell ref="CZ15:DA15"/>
    <mergeCell ref="DC15:DD15"/>
    <mergeCell ref="DC16:DD16"/>
    <mergeCell ref="CW16:CY16"/>
    <mergeCell ref="CZ16:DA16"/>
    <mergeCell ref="CU15:CV15"/>
    <mergeCell ref="CX15:CY15"/>
    <mergeCell ref="AZ11:BB11"/>
    <mergeCell ref="AN10:AP10"/>
    <mergeCell ref="AZ10:BH10"/>
    <mergeCell ref="BC11:BE11"/>
    <mergeCell ref="BF11:BH11"/>
    <mergeCell ref="AR10:AS10"/>
    <mergeCell ref="AW10:AW11"/>
    <mergeCell ref="I10:S10"/>
    <mergeCell ref="X11:Y11"/>
    <mergeCell ref="V11:W11"/>
    <mergeCell ref="CE16:CF16"/>
    <mergeCell ref="BW15:BX15"/>
    <mergeCell ref="BZ15:CA15"/>
    <mergeCell ref="CB15:CC15"/>
    <mergeCell ref="BJ10:BN10"/>
    <mergeCell ref="AB11:AD11"/>
    <mergeCell ref="T10:AD10"/>
    <mergeCell ref="AE10:AH10"/>
    <mergeCell ref="Z11:AA11"/>
    <mergeCell ref="CE15:CF15"/>
    <mergeCell ref="AJ10:AM10"/>
    <mergeCell ref="AR11:AS11"/>
    <mergeCell ref="T11:U11"/>
  </mergeCells>
  <conditionalFormatting sqref="AB13:AB450">
    <cfRule type="cellIs" dxfId="88" priority="13" stopIfTrue="1" operator="between">
      <formula>33</formula>
      <formula>100</formula>
    </cfRule>
  </conditionalFormatting>
  <conditionalFormatting sqref="AC13:AC450">
    <cfRule type="cellIs" dxfId="87" priority="14" stopIfTrue="1" operator="between">
      <formula>33</formula>
      <formula>100</formula>
    </cfRule>
  </conditionalFormatting>
  <conditionalFormatting sqref="AD13:AD450">
    <cfRule type="cellIs" dxfId="86" priority="15" stopIfTrue="1" operator="between">
      <formula>33</formula>
      <formula>100</formula>
    </cfRule>
  </conditionalFormatting>
  <conditionalFormatting sqref="A6">
    <cfRule type="expression" dxfId="85" priority="16" stopIfTrue="1">
      <formula>$C$6=1</formula>
    </cfRule>
  </conditionalFormatting>
  <conditionalFormatting sqref="K13:K450">
    <cfRule type="cellIs" dxfId="84" priority="17" stopIfTrue="1" operator="notEqual">
      <formula>$J$5</formula>
    </cfRule>
  </conditionalFormatting>
  <conditionalFormatting sqref="Y14:Y950 W14:W950 AA14:AA950">
    <cfRule type="cellIs" dxfId="83" priority="4" operator="equal">
      <formula>7</formula>
    </cfRule>
    <cfRule type="cellIs" dxfId="82" priority="6" operator="equal">
      <formula>6</formula>
    </cfRule>
    <cfRule type="cellIs" dxfId="81" priority="8" operator="equal">
      <formula>5</formula>
    </cfRule>
    <cfRule type="cellIs" dxfId="80" priority="10" operator="equal">
      <formula>4</formula>
    </cfRule>
  </conditionalFormatting>
  <conditionalFormatting sqref="U14:U950">
    <cfRule type="cellIs" dxfId="79" priority="1" operator="between">
      <formula>11</formula>
      <formula>12</formula>
    </cfRule>
    <cfRule type="cellIs" dxfId="78" priority="3" operator="between">
      <formula>9</formula>
      <formula>10</formula>
    </cfRule>
    <cfRule type="cellIs" dxfId="77" priority="5" operator="equal">
      <formula>8</formula>
    </cfRule>
    <cfRule type="cellIs" dxfId="76" priority="7" operator="between">
      <formula>6</formula>
      <formula>7</formula>
    </cfRule>
    <cfRule type="cellIs" dxfId="75" priority="9" operator="between">
      <formula>4</formula>
      <formula>5</formula>
    </cfRule>
  </conditionalFormatting>
  <conditionalFormatting sqref="U14:U950 Y14:Y950 W14:W950 AA14:AA950">
    <cfRule type="cellIs" dxfId="74" priority="11" operator="equal">
      <formula>3</formula>
    </cfRule>
    <cfRule type="cellIs" dxfId="73" priority="12" operator="between">
      <formula>1</formula>
      <formula>2</formula>
    </cfRule>
  </conditionalFormatting>
  <conditionalFormatting sqref="Y14:Y950 W14:W950">
    <cfRule type="cellIs" dxfId="72" priority="2" operator="between">
      <formula>8</formula>
      <formula>9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28641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142875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642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643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644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5">
    <pageSetUpPr fitToPage="1"/>
  </sheetPr>
  <dimension ref="A1:FC65482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70" t="s">
        <v>118</v>
      </c>
      <c r="I1" s="28"/>
      <c r="J1" s="28"/>
      <c r="K1" s="28"/>
      <c r="L1" s="28"/>
      <c r="M1" s="28"/>
      <c r="N1" s="28"/>
      <c r="O1" s="28"/>
      <c r="P1" s="28"/>
      <c r="X1" s="68"/>
      <c r="Y1" s="60" t="s">
        <v>150</v>
      </c>
      <c r="Z1" s="60" t="s">
        <v>149</v>
      </c>
      <c r="AA1" s="60" t="s">
        <v>148</v>
      </c>
      <c r="AB1" s="60" t="s">
        <v>74</v>
      </c>
    </row>
    <row r="2" spans="1:159" x14ac:dyDescent="0.2">
      <c r="A2" s="70" t="s">
        <v>1</v>
      </c>
      <c r="I2" s="101" t="s">
        <v>72</v>
      </c>
      <c r="J2" s="99" t="s">
        <v>162</v>
      </c>
      <c r="K2" s="99"/>
      <c r="L2" s="99"/>
      <c r="M2" s="99"/>
      <c r="N2" s="100" t="s">
        <v>53</v>
      </c>
      <c r="O2" s="99" t="s">
        <v>165</v>
      </c>
      <c r="P2" s="98"/>
      <c r="S2" s="77"/>
      <c r="T2" s="70" t="s">
        <v>63</v>
      </c>
      <c r="X2" s="97" t="s">
        <v>159</v>
      </c>
      <c r="Y2" s="60" t="s">
        <v>151</v>
      </c>
      <c r="Z2" s="60" t="s">
        <v>151</v>
      </c>
      <c r="AA2" s="60" t="s">
        <v>151</v>
      </c>
      <c r="AB2" s="60" t="s">
        <v>151</v>
      </c>
      <c r="AN2" s="70"/>
      <c r="AR2" s="67" t="s">
        <v>28</v>
      </c>
      <c r="AS2" s="80">
        <v>2.5</v>
      </c>
      <c r="AT2" s="1" t="s">
        <v>29</v>
      </c>
    </row>
    <row r="3" spans="1:159" ht="13.15" customHeight="1" x14ac:dyDescent="0.2">
      <c r="A3" s="70" t="s">
        <v>3</v>
      </c>
      <c r="I3" s="96" t="s">
        <v>48</v>
      </c>
      <c r="J3" s="95">
        <v>43874</v>
      </c>
      <c r="N3" s="67" t="s">
        <v>7</v>
      </c>
      <c r="O3" s="3">
        <f>I471</f>
        <v>75.131233595800524</v>
      </c>
      <c r="P3" s="89" t="s">
        <v>19</v>
      </c>
      <c r="S3" s="77"/>
      <c r="X3" s="94" t="s">
        <v>33</v>
      </c>
      <c r="Y3" s="60">
        <v>3</v>
      </c>
      <c r="Z3" s="60">
        <v>3</v>
      </c>
      <c r="AA3" s="60">
        <v>3</v>
      </c>
      <c r="AB3" s="60">
        <v>3</v>
      </c>
      <c r="AR3" s="67" t="s">
        <v>31</v>
      </c>
      <c r="AS3" s="80">
        <v>300</v>
      </c>
      <c r="AT3" s="1" t="s">
        <v>32</v>
      </c>
    </row>
    <row r="4" spans="1:159" x14ac:dyDescent="0.2">
      <c r="B4" s="93" t="str">
        <f>IF(ABS(T4-U4)=0,"",ABS(T4-U4))</f>
        <v/>
      </c>
      <c r="C4" s="70" t="str">
        <f>IF(T4-U4&gt;0,"more cells need COPY DOWN",IF(T4-U4=0,"OK","more cells need DELETE"))</f>
        <v>OK</v>
      </c>
      <c r="I4" s="83" t="s">
        <v>27</v>
      </c>
      <c r="J4" s="1" t="s">
        <v>166</v>
      </c>
      <c r="K4" s="67"/>
      <c r="L4" s="67"/>
      <c r="N4" s="67" t="s">
        <v>73</v>
      </c>
      <c r="O4" s="80">
        <v>0.8</v>
      </c>
      <c r="P4" s="86"/>
      <c r="Q4" s="2"/>
      <c r="S4" s="77"/>
      <c r="T4" s="77">
        <f>COUNT(A14:A65482)</f>
        <v>458</v>
      </c>
      <c r="U4" s="77">
        <f>COUNT(I14:I65482)</f>
        <v>458</v>
      </c>
      <c r="X4" s="92" t="s">
        <v>123</v>
      </c>
      <c r="Y4" s="60" t="s">
        <v>152</v>
      </c>
      <c r="Z4" s="60">
        <v>4</v>
      </c>
      <c r="AA4" s="60">
        <v>4</v>
      </c>
      <c r="AB4" s="60">
        <v>4</v>
      </c>
      <c r="AJ4" s="2"/>
    </row>
    <row r="5" spans="1:159" ht="13.5" customHeight="1" x14ac:dyDescent="0.2">
      <c r="A5" s="70" t="s">
        <v>62</v>
      </c>
      <c r="I5" s="91" t="s">
        <v>36</v>
      </c>
      <c r="J5" s="90" t="s">
        <v>130</v>
      </c>
      <c r="K5" s="1" t="s">
        <v>21</v>
      </c>
      <c r="M5" s="67"/>
      <c r="N5" s="67" t="s">
        <v>51</v>
      </c>
      <c r="O5" s="80">
        <v>17</v>
      </c>
      <c r="P5" s="89"/>
      <c r="S5" s="77"/>
      <c r="U5" s="2"/>
      <c r="X5" s="88" t="s">
        <v>121</v>
      </c>
      <c r="Y5" s="60" t="s">
        <v>153</v>
      </c>
      <c r="Z5" s="60">
        <v>5</v>
      </c>
      <c r="AA5" s="60">
        <v>5</v>
      </c>
      <c r="AB5" s="60">
        <v>5</v>
      </c>
      <c r="AG5" s="2"/>
      <c r="AM5" s="84"/>
    </row>
    <row r="6" spans="1:159" ht="13.5" customHeight="1" x14ac:dyDescent="0.2">
      <c r="A6" s="53"/>
      <c r="B6" s="53"/>
      <c r="C6" s="53">
        <v>1</v>
      </c>
      <c r="D6" s="53">
        <v>2</v>
      </c>
      <c r="E6" s="53">
        <v>3</v>
      </c>
      <c r="F6" s="53">
        <v>6</v>
      </c>
      <c r="G6" s="53">
        <v>7</v>
      </c>
      <c r="I6" s="87" t="s">
        <v>34</v>
      </c>
      <c r="J6" s="67">
        <v>3</v>
      </c>
      <c r="K6" s="67"/>
      <c r="L6" s="77" t="s">
        <v>30</v>
      </c>
      <c r="M6" s="77">
        <f>IF(J6&lt;=2,J6+4,5)</f>
        <v>5</v>
      </c>
      <c r="N6" s="67" t="s">
        <v>52</v>
      </c>
      <c r="O6" s="80">
        <v>20</v>
      </c>
      <c r="P6" s="86"/>
      <c r="Q6" s="2"/>
      <c r="R6" s="77"/>
      <c r="S6" s="77"/>
      <c r="U6" s="2"/>
      <c r="X6" s="85" t="s">
        <v>30</v>
      </c>
      <c r="Y6" s="60">
        <v>8</v>
      </c>
      <c r="Z6" s="60">
        <v>6</v>
      </c>
      <c r="AA6" s="60">
        <v>6</v>
      </c>
      <c r="AB6" s="60">
        <v>6</v>
      </c>
      <c r="AG6" s="3"/>
      <c r="AH6" s="23"/>
      <c r="AI6" s="23"/>
      <c r="AM6" s="84"/>
    </row>
    <row r="7" spans="1:159" ht="14.25" customHeight="1" x14ac:dyDescent="0.2">
      <c r="A7" s="53"/>
      <c r="B7" s="53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3" t="s">
        <v>2</v>
      </c>
      <c r="J7" s="82">
        <v>-0.2</v>
      </c>
      <c r="K7" s="53" t="s">
        <v>19</v>
      </c>
      <c r="L7" s="77" t="s">
        <v>33</v>
      </c>
      <c r="M7" s="77"/>
      <c r="N7" s="81" t="s">
        <v>95</v>
      </c>
      <c r="O7" s="80">
        <v>7</v>
      </c>
      <c r="P7" s="79" t="s">
        <v>96</v>
      </c>
      <c r="Q7" s="78"/>
      <c r="R7" s="77"/>
      <c r="S7" s="77"/>
      <c r="U7" s="2"/>
      <c r="X7" s="76" t="s">
        <v>155</v>
      </c>
      <c r="Y7" s="60" t="s">
        <v>154</v>
      </c>
      <c r="Z7" s="60">
        <v>7</v>
      </c>
      <c r="AA7" s="60">
        <v>7</v>
      </c>
      <c r="AB7" s="60">
        <v>7</v>
      </c>
      <c r="AG7" s="3"/>
      <c r="AH7" s="23"/>
      <c r="AI7" s="23"/>
    </row>
    <row r="8" spans="1:159" ht="13.5" customHeight="1" thickBot="1" x14ac:dyDescent="0.25">
      <c r="A8" s="53"/>
      <c r="B8" s="53" t="s">
        <v>126</v>
      </c>
      <c r="C8">
        <v>1.9116</v>
      </c>
      <c r="D8">
        <v>1.6664000000000001</v>
      </c>
      <c r="E8">
        <v>1.6289</v>
      </c>
      <c r="F8">
        <v>1.4634</v>
      </c>
      <c r="G8">
        <v>1.4552</v>
      </c>
      <c r="I8" s="75" t="s">
        <v>41</v>
      </c>
      <c r="J8" s="74">
        <v>0</v>
      </c>
      <c r="K8" s="28" t="s">
        <v>42</v>
      </c>
      <c r="L8" s="73" t="s">
        <v>40</v>
      </c>
      <c r="M8" s="73"/>
      <c r="N8" s="28"/>
      <c r="O8" s="28"/>
      <c r="P8" s="72"/>
      <c r="U8" s="2"/>
      <c r="X8" s="71" t="s">
        <v>156</v>
      </c>
      <c r="Y8" s="60" t="s">
        <v>157</v>
      </c>
      <c r="Z8" s="60" t="s">
        <v>158</v>
      </c>
      <c r="AA8" s="60" t="s">
        <v>158</v>
      </c>
      <c r="AB8" s="60" t="s">
        <v>130</v>
      </c>
      <c r="AK8" s="2"/>
    </row>
    <row r="9" spans="1:159" ht="15.75" customHeight="1" thickBot="1" x14ac:dyDescent="0.25">
      <c r="A9" s="53"/>
      <c r="B9" s="53" t="s">
        <v>127</v>
      </c>
      <c r="C9">
        <v>1.2471000000000001</v>
      </c>
      <c r="D9">
        <v>-0.29310999999999998</v>
      </c>
      <c r="E9">
        <v>2.264E-2</v>
      </c>
      <c r="F9">
        <v>1.8756999999999999</v>
      </c>
      <c r="G9">
        <v>1.8597999999999999</v>
      </c>
      <c r="I9" s="70"/>
      <c r="J9" s="67"/>
      <c r="K9" s="67"/>
      <c r="L9" s="67"/>
      <c r="N9" s="70"/>
      <c r="U9" s="2"/>
      <c r="W9" s="2"/>
      <c r="X9" s="2"/>
      <c r="Y9" s="2"/>
      <c r="Z9" s="2"/>
      <c r="BF9" s="2"/>
    </row>
    <row r="10" spans="1:159" ht="23.25" customHeight="1" thickTop="1" x14ac:dyDescent="0.2">
      <c r="A10" s="53"/>
      <c r="B10" s="53" t="s">
        <v>128</v>
      </c>
      <c r="C10">
        <v>50000</v>
      </c>
      <c r="D10">
        <v>1000</v>
      </c>
      <c r="E10">
        <v>3447.5</v>
      </c>
      <c r="F10">
        <v>15</v>
      </c>
      <c r="G10">
        <v>15</v>
      </c>
      <c r="I10" s="102" t="s">
        <v>101</v>
      </c>
      <c r="J10" s="103"/>
      <c r="K10" s="103"/>
      <c r="L10" s="103"/>
      <c r="M10" s="103"/>
      <c r="N10" s="103"/>
      <c r="O10" s="103"/>
      <c r="P10" s="103"/>
      <c r="Q10" s="103"/>
      <c r="R10" s="103"/>
      <c r="S10" s="104"/>
      <c r="T10" s="117" t="s">
        <v>61</v>
      </c>
      <c r="U10" s="118"/>
      <c r="V10" s="118"/>
      <c r="W10" s="118"/>
      <c r="X10" s="118"/>
      <c r="Y10" s="118"/>
      <c r="Z10" s="118"/>
      <c r="AA10" s="118"/>
      <c r="AB10" s="118"/>
      <c r="AC10" s="118"/>
      <c r="AD10" s="119"/>
      <c r="AE10" s="120" t="s">
        <v>108</v>
      </c>
      <c r="AF10" s="120"/>
      <c r="AG10" s="120"/>
      <c r="AH10" s="120"/>
      <c r="AI10" s="69" t="s">
        <v>97</v>
      </c>
      <c r="AJ10" s="122" t="s">
        <v>83</v>
      </c>
      <c r="AK10" s="103"/>
      <c r="AL10" s="103"/>
      <c r="AM10" s="104"/>
      <c r="AN10" s="117" t="s">
        <v>43</v>
      </c>
      <c r="AO10" s="118"/>
      <c r="AP10" s="119"/>
      <c r="AQ10" s="69" t="s">
        <v>0</v>
      </c>
      <c r="AR10" s="122" t="s">
        <v>114</v>
      </c>
      <c r="AS10" s="104"/>
      <c r="AT10" s="69" t="s">
        <v>90</v>
      </c>
      <c r="AU10" s="69" t="s">
        <v>92</v>
      </c>
      <c r="AV10" s="69" t="s">
        <v>98</v>
      </c>
      <c r="AW10" s="123" t="s">
        <v>117</v>
      </c>
      <c r="AX10" s="1" t="str">
        <f>""</f>
        <v/>
      </c>
      <c r="AY10" s="68"/>
      <c r="AZ10" s="111" t="s">
        <v>18</v>
      </c>
      <c r="BA10" s="112"/>
      <c r="BB10" s="112"/>
      <c r="BC10" s="112"/>
      <c r="BD10" s="112"/>
      <c r="BE10" s="112"/>
      <c r="BF10" s="112"/>
      <c r="BG10" s="112"/>
      <c r="BH10" s="113"/>
      <c r="BI10" s="2"/>
      <c r="BJ10" s="111" t="s">
        <v>146</v>
      </c>
      <c r="BK10" s="112"/>
      <c r="BL10" s="112"/>
      <c r="BM10" s="112"/>
      <c r="BN10" s="113"/>
      <c r="BO10" s="2"/>
    </row>
    <row r="11" spans="1:159" ht="52.9" customHeight="1" x14ac:dyDescent="0.2">
      <c r="A11" s="53"/>
      <c r="B11" s="53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7"/>
      <c r="I11" s="63" t="s">
        <v>16</v>
      </c>
      <c r="J11" s="58" t="s">
        <v>17</v>
      </c>
      <c r="K11" s="58" t="s">
        <v>37</v>
      </c>
      <c r="L11" s="58" t="s">
        <v>59</v>
      </c>
      <c r="M11" s="58" t="s">
        <v>131</v>
      </c>
      <c r="N11" s="58" t="s">
        <v>60</v>
      </c>
      <c r="O11" s="58" t="s">
        <v>132</v>
      </c>
      <c r="P11" s="65" t="s">
        <v>133</v>
      </c>
      <c r="Q11" s="65" t="s">
        <v>47</v>
      </c>
      <c r="R11" s="65" t="s">
        <v>55</v>
      </c>
      <c r="S11" s="65" t="s">
        <v>22</v>
      </c>
      <c r="T11" s="105" t="s">
        <v>147</v>
      </c>
      <c r="U11" s="106"/>
      <c r="V11" s="105" t="s">
        <v>140</v>
      </c>
      <c r="W11" s="106"/>
      <c r="X11" s="105" t="s">
        <v>139</v>
      </c>
      <c r="Y11" s="106"/>
      <c r="Z11" s="121" t="s">
        <v>84</v>
      </c>
      <c r="AA11" s="105"/>
      <c r="AB11" s="114" t="s">
        <v>102</v>
      </c>
      <c r="AC11" s="115"/>
      <c r="AD11" s="116"/>
      <c r="AE11" s="66" t="s">
        <v>35</v>
      </c>
      <c r="AF11" s="58" t="s">
        <v>25</v>
      </c>
      <c r="AG11" s="58" t="s">
        <v>26</v>
      </c>
      <c r="AH11" s="58" t="s">
        <v>94</v>
      </c>
      <c r="AI11" s="56" t="s">
        <v>78</v>
      </c>
      <c r="AJ11" s="58" t="s">
        <v>82</v>
      </c>
      <c r="AK11" s="58" t="s">
        <v>81</v>
      </c>
      <c r="AL11" s="58" t="s">
        <v>85</v>
      </c>
      <c r="AM11" s="58" t="s">
        <v>99</v>
      </c>
      <c r="AN11" s="58" t="s">
        <v>86</v>
      </c>
      <c r="AO11" s="58" t="s">
        <v>87</v>
      </c>
      <c r="AP11" s="58" t="s">
        <v>99</v>
      </c>
      <c r="AQ11" s="58" t="s">
        <v>86</v>
      </c>
      <c r="AR11" s="121" t="s">
        <v>115</v>
      </c>
      <c r="AS11" s="121"/>
      <c r="AT11" s="58" t="s">
        <v>93</v>
      </c>
      <c r="AU11" s="58" t="s">
        <v>91</v>
      </c>
      <c r="AV11" s="58" t="s">
        <v>116</v>
      </c>
      <c r="AW11" s="124"/>
      <c r="AX11" s="1" t="str">
        <f>""</f>
        <v/>
      </c>
      <c r="AY11" s="58" t="s">
        <v>39</v>
      </c>
      <c r="AZ11" s="121" t="s">
        <v>78</v>
      </c>
      <c r="BA11" s="121"/>
      <c r="BB11" s="121"/>
      <c r="BC11" s="121" t="s">
        <v>79</v>
      </c>
      <c r="BD11" s="121"/>
      <c r="BE11" s="121"/>
      <c r="BF11" s="121" t="s">
        <v>80</v>
      </c>
      <c r="BG11" s="121"/>
      <c r="BH11" s="121"/>
      <c r="BI11" s="54"/>
      <c r="BJ11" s="65" t="s">
        <v>137</v>
      </c>
      <c r="BK11" s="65" t="s">
        <v>138</v>
      </c>
      <c r="BL11" s="65" t="s">
        <v>134</v>
      </c>
      <c r="BM11" s="65" t="s">
        <v>135</v>
      </c>
      <c r="BN11" s="65" t="s">
        <v>136</v>
      </c>
      <c r="BO11" s="54"/>
      <c r="BP11" s="54"/>
    </row>
    <row r="12" spans="1:159" ht="24" customHeight="1" thickBot="1" x14ac:dyDescent="0.25">
      <c r="A12" s="53"/>
      <c r="B12" s="53" t="s">
        <v>129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4" t="s">
        <v>19</v>
      </c>
      <c r="J12" s="60" t="s">
        <v>19</v>
      </c>
      <c r="K12" s="60" t="s">
        <v>38</v>
      </c>
      <c r="L12" s="60" t="s">
        <v>20</v>
      </c>
      <c r="M12" s="60" t="s">
        <v>20</v>
      </c>
      <c r="N12" s="60" t="s">
        <v>49</v>
      </c>
      <c r="O12" s="60" t="s">
        <v>54</v>
      </c>
      <c r="P12" s="60" t="s">
        <v>54</v>
      </c>
      <c r="Q12" s="60" t="s">
        <v>54</v>
      </c>
      <c r="R12" s="60" t="s">
        <v>56</v>
      </c>
      <c r="S12" s="60" t="s">
        <v>49</v>
      </c>
      <c r="T12" s="22" t="s">
        <v>106</v>
      </c>
      <c r="U12" s="22" t="s">
        <v>107</v>
      </c>
      <c r="V12" s="22" t="s">
        <v>106</v>
      </c>
      <c r="W12" s="22" t="s">
        <v>107</v>
      </c>
      <c r="X12" s="22" t="s">
        <v>106</v>
      </c>
      <c r="Y12" s="22" t="s">
        <v>107</v>
      </c>
      <c r="Z12" s="22" t="s">
        <v>106</v>
      </c>
      <c r="AA12" s="15" t="s">
        <v>107</v>
      </c>
      <c r="AB12" s="63" t="s">
        <v>105</v>
      </c>
      <c r="AC12" s="56" t="s">
        <v>103</v>
      </c>
      <c r="AD12" s="62" t="s">
        <v>104</v>
      </c>
      <c r="AE12" s="61" t="s">
        <v>20</v>
      </c>
      <c r="AF12" s="60" t="s">
        <v>20</v>
      </c>
      <c r="AG12" s="60" t="s">
        <v>20</v>
      </c>
      <c r="AH12" s="56" t="s">
        <v>109</v>
      </c>
      <c r="AI12" s="56" t="s">
        <v>110</v>
      </c>
      <c r="AJ12" s="58" t="s">
        <v>111</v>
      </c>
      <c r="AK12" s="58" t="s">
        <v>111</v>
      </c>
      <c r="AL12" s="58" t="s">
        <v>111</v>
      </c>
      <c r="AM12" s="58" t="s">
        <v>111</v>
      </c>
      <c r="AN12" s="58" t="s">
        <v>112</v>
      </c>
      <c r="AO12" s="58" t="s">
        <v>112</v>
      </c>
      <c r="AP12" s="58" t="s">
        <v>113</v>
      </c>
      <c r="AQ12" s="58" t="s">
        <v>38</v>
      </c>
      <c r="AR12" s="58" t="s">
        <v>88</v>
      </c>
      <c r="AS12" s="58" t="s">
        <v>89</v>
      </c>
      <c r="AT12" s="58" t="s">
        <v>56</v>
      </c>
      <c r="AU12" s="58"/>
      <c r="AV12" s="58" t="s">
        <v>100</v>
      </c>
      <c r="AW12" s="59" t="s">
        <v>54</v>
      </c>
      <c r="AX12" s="1" t="str">
        <f>""</f>
        <v/>
      </c>
      <c r="AY12" s="58" t="s">
        <v>19</v>
      </c>
      <c r="AZ12" s="58" t="s">
        <v>65</v>
      </c>
      <c r="BA12" s="58" t="s">
        <v>66</v>
      </c>
      <c r="BB12" s="58" t="s">
        <v>67</v>
      </c>
      <c r="BC12" s="58" t="s">
        <v>65</v>
      </c>
      <c r="BD12" s="58" t="s">
        <v>66</v>
      </c>
      <c r="BE12" s="58" t="s">
        <v>67</v>
      </c>
      <c r="BF12" s="58" t="s">
        <v>65</v>
      </c>
      <c r="BG12" s="58" t="s">
        <v>66</v>
      </c>
      <c r="BH12" s="58" t="s">
        <v>67</v>
      </c>
      <c r="BI12" s="54"/>
      <c r="BJ12" s="57"/>
      <c r="BK12" s="56"/>
      <c r="BL12" s="56"/>
      <c r="BM12" s="56"/>
      <c r="BN12" s="55"/>
      <c r="BO12" s="54"/>
      <c r="BP12" s="54"/>
    </row>
    <row r="13" spans="1:159" ht="13.5" thickTop="1" x14ac:dyDescent="0.2">
      <c r="A13" s="53" t="s">
        <v>14</v>
      </c>
      <c r="B13" s="53" t="s">
        <v>15</v>
      </c>
      <c r="C13" s="53"/>
      <c r="D13" s="53"/>
      <c r="E13" s="53"/>
      <c r="F13" s="53"/>
      <c r="G13" s="53"/>
      <c r="I13" s="17">
        <f t="shared" ref="I13:I76" si="0">IF(A13="(m)",0,A13/0.3048)</f>
        <v>0</v>
      </c>
      <c r="J13" s="16">
        <f t="shared" ref="J13:J76" si="1">$J$7-I13</f>
        <v>-0.2</v>
      </c>
      <c r="K13" s="10" t="str">
        <f>IF(I13=0,"Copy Down",IF(J13&gt;-10, 95, IF(J13&gt;-30, 100, IF(J13&gt;-47, 95, IF(J13&gt;-80, 122, 115)))))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2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2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2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2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21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21" t="str">
        <f>IF(I13=0,"Copy Down",IF(U13=0,"-",IF(U13&gt;=$M$6+1,P13*$AS$2,$AS$3*AF13/2000)))</f>
        <v>Copy Down</v>
      </c>
      <c r="AX13" s="1" t="str">
        <f>""</f>
        <v/>
      </c>
      <c r="AY13" s="25" t="str">
        <f>IF(I13=0,"Copy",J13)</f>
        <v>Copy</v>
      </c>
      <c r="AZ13" s="19" t="str">
        <f>IF(I13=0,"Copy",IF($U13&lt;=4,100,0))</f>
        <v>Copy</v>
      </c>
      <c r="BA13" s="19" t="str">
        <f>IF(I13=0,"Copy",100-(AZ13+BB13))</f>
        <v>Copy</v>
      </c>
      <c r="BB13" s="19" t="str">
        <f>IF(I13=0,"Copy",IF($U13&gt;=7,100,0))</f>
        <v>Copy</v>
      </c>
      <c r="BC13" s="19" t="str">
        <f>IF(I13=0,"Copy",IF($AA13&lt;=3,100,0))</f>
        <v>Copy</v>
      </c>
      <c r="BD13" s="19" t="str">
        <f>IF(I13=0,"Copy",100-(BC13+BE13))</f>
        <v>Copy</v>
      </c>
      <c r="BE13" s="19" t="str">
        <f>IF(I13=0,"Copy",IF($AA13&gt;=6,100,0))</f>
        <v>Copy</v>
      </c>
      <c r="BF13" s="26" t="str">
        <f>IF(I13=0,"Copy",AB13)</f>
        <v>Copy</v>
      </c>
      <c r="BG13" s="26" t="str">
        <f>IF(I13=0,"Copy",AC13)</f>
        <v>Copy</v>
      </c>
      <c r="BH13" s="26" t="str">
        <f>IF(I13=0,"Copy",AD13)</f>
        <v>Copy</v>
      </c>
      <c r="BI13" s="23"/>
      <c r="BJ13" s="52"/>
      <c r="BK13" s="26"/>
      <c r="BL13" s="26"/>
      <c r="BM13" s="26"/>
      <c r="BN13" s="51"/>
      <c r="BO13" s="23"/>
      <c r="BP13" s="2"/>
      <c r="BR13" s="50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8"/>
      <c r="CP13" s="50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8"/>
    </row>
    <row r="14" spans="1:159" x14ac:dyDescent="0.2">
      <c r="A14">
        <v>0.05</v>
      </c>
      <c r="B14">
        <v>0.9</v>
      </c>
      <c r="C14">
        <v>1.2543599999999999</v>
      </c>
      <c r="D14">
        <v>-0.28447</v>
      </c>
      <c r="E14">
        <v>2.325E-2</v>
      </c>
      <c r="F14">
        <v>1.7464500000000001</v>
      </c>
      <c r="G14">
        <v>1.8775999999999999</v>
      </c>
      <c r="H14" s="23"/>
      <c r="I14" s="17">
        <f t="shared" si="0"/>
        <v>0.16404199475065617</v>
      </c>
      <c r="J14" s="16">
        <f t="shared" si="1"/>
        <v>-0.36404199475065618</v>
      </c>
      <c r="K14" s="10">
        <v>95</v>
      </c>
      <c r="L14" s="16">
        <v>15.583989501312336</v>
      </c>
      <c r="M14" s="16">
        <v>15.583989501312336</v>
      </c>
      <c r="N14" s="16">
        <v>7.1084864391950997E-2</v>
      </c>
      <c r="O14" s="16">
        <v>1.9824858757061663</v>
      </c>
      <c r="P14" s="16">
        <v>1.9851821806565746</v>
      </c>
      <c r="Q14" s="16">
        <v>5.4129620739318166E-2</v>
      </c>
      <c r="R14" s="16">
        <v>2.726682783411619</v>
      </c>
      <c r="S14" s="16">
        <v>0.18724339933390613</v>
      </c>
      <c r="T14" s="22" t="s">
        <v>33</v>
      </c>
      <c r="U14" s="10">
        <v>3</v>
      </c>
      <c r="V14" s="22" t="s">
        <v>142</v>
      </c>
      <c r="W14" s="10">
        <v>2</v>
      </c>
      <c r="X14" s="22" t="s">
        <v>141</v>
      </c>
      <c r="Y14" s="10">
        <v>5</v>
      </c>
      <c r="Z14" s="22" t="s">
        <v>121</v>
      </c>
      <c r="AA14" s="15">
        <v>5</v>
      </c>
      <c r="AB14" s="11">
        <v>88.428863843701123</v>
      </c>
      <c r="AC14" s="10">
        <v>10.417286129458319</v>
      </c>
      <c r="AD14" s="21">
        <v>1.1538500268405643</v>
      </c>
      <c r="AE14" s="12">
        <v>198.24858757061662</v>
      </c>
      <c r="AF14" s="10">
        <v>232.63413951834335</v>
      </c>
      <c r="AG14" s="10">
        <v>99.259109032828718</v>
      </c>
      <c r="AH14" s="10">
        <v>2.3895470045202196</v>
      </c>
      <c r="AI14" s="10">
        <v>3.6674599850181413</v>
      </c>
      <c r="AJ14" s="10"/>
      <c r="AK14" s="10"/>
      <c r="AL14" s="10"/>
      <c r="AM14" s="10"/>
      <c r="AN14" s="10">
        <v>1.9824858757061663</v>
      </c>
      <c r="AO14" s="10">
        <v>0.35641246614918376</v>
      </c>
      <c r="AP14" s="10">
        <v>1</v>
      </c>
      <c r="AQ14" s="10">
        <v>111.47500000000001</v>
      </c>
      <c r="AR14" s="10"/>
      <c r="AS14" s="10"/>
      <c r="AT14" s="10">
        <v>245.81683318342155</v>
      </c>
      <c r="AU14" s="10">
        <v>1</v>
      </c>
      <c r="AV14" s="16"/>
      <c r="AW14" s="21">
        <v>34.895120927751499</v>
      </c>
      <c r="AX14" s="1" t="s">
        <v>120</v>
      </c>
      <c r="AY14" s="25">
        <v>0.36404199475065602</v>
      </c>
      <c r="AZ14" s="19">
        <v>100</v>
      </c>
      <c r="BA14" s="19">
        <v>0</v>
      </c>
      <c r="BB14" s="19">
        <v>0</v>
      </c>
      <c r="BC14" s="19">
        <v>0</v>
      </c>
      <c r="BD14" s="19">
        <v>100</v>
      </c>
      <c r="BE14" s="19">
        <v>0</v>
      </c>
      <c r="BF14" s="26">
        <v>88.428863843701123</v>
      </c>
      <c r="BG14" s="26">
        <v>10.417286129458319</v>
      </c>
      <c r="BH14" s="26">
        <v>1.1538500268405643</v>
      </c>
      <c r="BI14" s="23"/>
      <c r="BJ14" s="27">
        <f ca="1">IF((0.381*BM14)+(0.05*(M14/2116.217)-0.15)&lt;1,(0.381*BM14)+(0.05*(M14/2116.217)-0.15),1)</f>
        <v>0.73582471257090198</v>
      </c>
      <c r="BK14" s="26">
        <f ca="1">((P14-(L14/2000))/1.06)*(1.06/(M14/2000))^BJ14</f>
        <v>69.308135420056118</v>
      </c>
      <c r="BL14" s="25">
        <f t="shared" ref="BL14:BL77" si="2">(Q14/(P14-(L14/2000)))*100</f>
        <v>2.7374273992625944</v>
      </c>
      <c r="BM14" s="25">
        <f ca="1">SQRT(((3.47-LOG(BK14))^2)+((LOG(BL14)+1.22)^2))</f>
        <v>2.3240328310053897</v>
      </c>
      <c r="BN14" s="24">
        <f t="shared" ref="BN14:BN77" si="3">SQRT(((3.47-LOG(P14/1.06))^2)+((LOG(R14)+1.22)^2))</f>
        <v>3.6007176208490792</v>
      </c>
      <c r="BO14" s="23"/>
      <c r="BP14" s="2"/>
      <c r="BR14" s="6"/>
      <c r="BV14" s="46" t="s">
        <v>72</v>
      </c>
      <c r="BW14" s="45" t="str">
        <f>J2</f>
        <v>WSLP-102</v>
      </c>
      <c r="CL14" s="5"/>
      <c r="CP14" s="6"/>
      <c r="CT14" s="46" t="str">
        <f>BV14</f>
        <v>Project :</v>
      </c>
      <c r="CU14" s="45" t="str">
        <f>BW14</f>
        <v>WSLP-102</v>
      </c>
      <c r="DJ14" s="5"/>
    </row>
    <row r="15" spans="1:159" x14ac:dyDescent="0.2">
      <c r="A15">
        <v>0.1</v>
      </c>
      <c r="B15">
        <v>2.2000000000000002</v>
      </c>
      <c r="C15">
        <v>1.25549</v>
      </c>
      <c r="D15">
        <v>-0.28239999999999998</v>
      </c>
      <c r="E15">
        <v>2.3349999999999999E-2</v>
      </c>
      <c r="F15">
        <v>1.75868</v>
      </c>
      <c r="G15">
        <v>1.9837499999999999</v>
      </c>
      <c r="H15" s="23"/>
      <c r="I15" s="17">
        <f t="shared" si="0"/>
        <v>0.32808398950131235</v>
      </c>
      <c r="J15" s="16">
        <f t="shared" si="1"/>
        <v>-0.5280839895013123</v>
      </c>
      <c r="K15" s="10">
        <v>95</v>
      </c>
      <c r="L15" s="16">
        <v>31.167979002624673</v>
      </c>
      <c r="M15" s="16">
        <v>20.931758530183728</v>
      </c>
      <c r="N15" s="16">
        <v>0.14216972878390199</v>
      </c>
      <c r="O15" s="16">
        <v>2.291054613935942</v>
      </c>
      <c r="P15" s="16">
        <v>2.2941929360913353</v>
      </c>
      <c r="Q15" s="16">
        <v>6.7098175708113272E-2</v>
      </c>
      <c r="R15" s="16">
        <v>2.924696290906982</v>
      </c>
      <c r="S15" s="16">
        <v>0.21793903856897259</v>
      </c>
      <c r="T15" s="22" t="s">
        <v>33</v>
      </c>
      <c r="U15" s="10">
        <v>3</v>
      </c>
      <c r="V15" s="22" t="s">
        <v>33</v>
      </c>
      <c r="W15" s="10">
        <v>3</v>
      </c>
      <c r="X15" s="22" t="s">
        <v>141</v>
      </c>
      <c r="Y15" s="10">
        <v>5</v>
      </c>
      <c r="Z15" s="22" t="s">
        <v>121</v>
      </c>
      <c r="AA15" s="15">
        <v>5</v>
      </c>
      <c r="AB15" s="11">
        <v>89.264979851581842</v>
      </c>
      <c r="AC15" s="10">
        <v>9.6720537515943477</v>
      </c>
      <c r="AD15" s="21">
        <v>1.0629663968238048</v>
      </c>
      <c r="AE15" s="12">
        <v>229.10546139359423</v>
      </c>
      <c r="AF15" s="10">
        <v>268.07164077529683</v>
      </c>
      <c r="AG15" s="10">
        <v>114.70964680456677</v>
      </c>
      <c r="AH15" s="10">
        <v>1.5586829441500236</v>
      </c>
      <c r="AI15" s="10">
        <v>3.4191584374386048</v>
      </c>
      <c r="AJ15" s="10"/>
      <c r="AK15" s="10"/>
      <c r="AL15" s="10"/>
      <c r="AM15" s="10"/>
      <c r="AN15" s="10">
        <v>2.291054613935942</v>
      </c>
      <c r="AO15" s="10">
        <v>0.42930829570043455</v>
      </c>
      <c r="AP15" s="10">
        <v>1</v>
      </c>
      <c r="AQ15" s="10">
        <v>111.47500000000001</v>
      </c>
      <c r="AR15" s="10"/>
      <c r="AS15" s="10"/>
      <c r="AT15" s="10">
        <v>137.78007570886456</v>
      </c>
      <c r="AU15" s="10">
        <v>1</v>
      </c>
      <c r="AV15" s="16"/>
      <c r="AW15" s="21">
        <v>40.210746116294523</v>
      </c>
      <c r="AX15" s="1" t="s">
        <v>120</v>
      </c>
      <c r="AY15" s="25">
        <v>0.52808398950131197</v>
      </c>
      <c r="AZ15" s="19">
        <v>100</v>
      </c>
      <c r="BA15" s="19">
        <v>0</v>
      </c>
      <c r="BB15" s="19">
        <v>0</v>
      </c>
      <c r="BC15" s="19">
        <v>0</v>
      </c>
      <c r="BD15" s="19">
        <v>100</v>
      </c>
      <c r="BE15" s="19">
        <v>0</v>
      </c>
      <c r="BF15" s="26">
        <v>89.264979851581842</v>
      </c>
      <c r="BG15" s="26">
        <v>9.6720537515943477</v>
      </c>
      <c r="BH15" s="26">
        <v>1.0629663968238048</v>
      </c>
      <c r="BI15" s="23"/>
      <c r="BJ15" s="27">
        <f t="shared" ref="BJ15:BJ78" ca="1" si="4">IF((0.381*BM15)+(0.05*(M15/2116.217)-0.15)&lt;1,(0.381*BM15)+(0.05*(M15/2116.217)-0.15),1)</f>
        <v>0.74721519288066263</v>
      </c>
      <c r="BK15" s="26">
        <f t="shared" ref="BK15:BK78" ca="1" si="5">((P15-(L15/2000))/1.06)*(1.06/(M15/2000))^BJ15</f>
        <v>67.752687538506308</v>
      </c>
      <c r="BL15" s="25">
        <f t="shared" si="2"/>
        <v>2.944699037038665</v>
      </c>
      <c r="BM15" s="25">
        <f t="shared" ref="BM15:BM78" ca="1" si="6">SQRT(((3.47-LOG(BK15))^2)+((LOG(BL15)+1.22)^2))</f>
        <v>2.3535974719889907</v>
      </c>
      <c r="BN15" s="24">
        <f t="shared" si="3"/>
        <v>3.5593625194961898</v>
      </c>
      <c r="BO15" s="23"/>
      <c r="BP15" s="2"/>
      <c r="BR15" s="6"/>
      <c r="BV15" s="46" t="s">
        <v>4</v>
      </c>
      <c r="BW15" s="108">
        <f ca="1">TODAY()</f>
        <v>45036</v>
      </c>
      <c r="BX15" s="108"/>
      <c r="BZ15" s="107" t="s">
        <v>5</v>
      </c>
      <c r="CA15" s="107"/>
      <c r="CB15" s="109">
        <f>J7</f>
        <v>-0.2</v>
      </c>
      <c r="CC15" s="110"/>
      <c r="CE15" s="107" t="s">
        <v>8</v>
      </c>
      <c r="CF15" s="107"/>
      <c r="CG15" s="45"/>
      <c r="CL15" s="5"/>
      <c r="CP15" s="6"/>
      <c r="CT15" s="46" t="s">
        <v>4</v>
      </c>
      <c r="CU15" s="108">
        <f ca="1">BW15</f>
        <v>45036</v>
      </c>
      <c r="CV15" s="108"/>
      <c r="CX15" s="107" t="s">
        <v>5</v>
      </c>
      <c r="CY15" s="107"/>
      <c r="CZ15" s="109">
        <f>CB15</f>
        <v>-0.2</v>
      </c>
      <c r="DA15" s="110"/>
      <c r="DC15" s="107" t="s">
        <v>8</v>
      </c>
      <c r="DD15" s="107"/>
      <c r="DE15" s="45">
        <f>CG15</f>
        <v>0</v>
      </c>
      <c r="DJ15" s="5"/>
      <c r="FC15" s="47" t="s">
        <v>145</v>
      </c>
    </row>
    <row r="16" spans="1:159" x14ac:dyDescent="0.2">
      <c r="A16">
        <v>0.15</v>
      </c>
      <c r="B16">
        <v>2.1</v>
      </c>
      <c r="C16">
        <v>1.2590399999999999</v>
      </c>
      <c r="D16">
        <v>-0.27932000000000001</v>
      </c>
      <c r="E16">
        <v>2.3009999999999999E-2</v>
      </c>
      <c r="F16">
        <v>2.0010500000000002</v>
      </c>
      <c r="G16">
        <v>1.7535000000000001</v>
      </c>
      <c r="H16" s="23"/>
      <c r="I16" s="17">
        <f t="shared" si="0"/>
        <v>0.49212598425196846</v>
      </c>
      <c r="J16" s="16">
        <f t="shared" si="1"/>
        <v>-0.69212598425196847</v>
      </c>
      <c r="K16" s="10">
        <v>95</v>
      </c>
      <c r="L16" s="16">
        <v>46.751968503937007</v>
      </c>
      <c r="M16" s="16">
        <v>26.279527559055119</v>
      </c>
      <c r="N16" s="16">
        <v>0.21325459317585299</v>
      </c>
      <c r="O16" s="16">
        <v>3.2604519774010861</v>
      </c>
      <c r="P16" s="16">
        <v>3.2620874410595304</v>
      </c>
      <c r="Q16" s="16">
        <v>8.6394383101296005E-2</v>
      </c>
      <c r="R16" s="16">
        <v>2.6484386044916994</v>
      </c>
      <c r="S16" s="16">
        <v>0.11357386516974607</v>
      </c>
      <c r="T16" s="22" t="s">
        <v>33</v>
      </c>
      <c r="U16" s="10">
        <v>3</v>
      </c>
      <c r="V16" s="22" t="s">
        <v>33</v>
      </c>
      <c r="W16" s="10">
        <v>3</v>
      </c>
      <c r="X16" s="22" t="s">
        <v>141</v>
      </c>
      <c r="Y16" s="10">
        <v>5</v>
      </c>
      <c r="Z16" s="22" t="s">
        <v>121</v>
      </c>
      <c r="AA16" s="15">
        <v>5</v>
      </c>
      <c r="AB16" s="11">
        <v>75.794218122053209</v>
      </c>
      <c r="AC16" s="10">
        <v>22.052870578424901</v>
      </c>
      <c r="AD16" s="21">
        <v>2.1529112995218926</v>
      </c>
      <c r="AE16" s="12">
        <v>326.04519774010862</v>
      </c>
      <c r="AF16" s="10">
        <v>381.02487727147786</v>
      </c>
      <c r="AG16" s="10">
        <v>163.10437205297652</v>
      </c>
      <c r="AH16" s="10">
        <v>0</v>
      </c>
      <c r="AI16" s="10">
        <v>3.7758096347939492</v>
      </c>
      <c r="AJ16" s="10"/>
      <c r="AK16" s="10"/>
      <c r="AL16" s="10"/>
      <c r="AM16" s="10"/>
      <c r="AN16" s="10">
        <v>3.2604519774010861</v>
      </c>
      <c r="AO16" s="10">
        <v>0.60404745820132066</v>
      </c>
      <c r="AP16" s="10">
        <v>1</v>
      </c>
      <c r="AQ16" s="10">
        <v>111.47500000000001</v>
      </c>
      <c r="AR16" s="10"/>
      <c r="AS16" s="10"/>
      <c r="AT16" s="10">
        <v>130.20515514354327</v>
      </c>
      <c r="AU16" s="10">
        <v>1</v>
      </c>
      <c r="AV16" s="16"/>
      <c r="AW16" s="21">
        <v>57.153731590721677</v>
      </c>
      <c r="AX16" s="1" t="s">
        <v>120</v>
      </c>
      <c r="AY16" s="25">
        <v>0.69212598425196803</v>
      </c>
      <c r="AZ16" s="19">
        <v>100</v>
      </c>
      <c r="BA16" s="19">
        <v>0</v>
      </c>
      <c r="BB16" s="19">
        <v>0</v>
      </c>
      <c r="BC16" s="19">
        <v>0</v>
      </c>
      <c r="BD16" s="19">
        <v>100</v>
      </c>
      <c r="BE16" s="19">
        <v>0</v>
      </c>
      <c r="BF16" s="26">
        <v>75.794218122053209</v>
      </c>
      <c r="BG16" s="26">
        <v>22.052870578424901</v>
      </c>
      <c r="BH16" s="26">
        <v>2.1529112995218926</v>
      </c>
      <c r="BI16" s="23"/>
      <c r="BJ16" s="27">
        <f t="shared" ca="1" si="4"/>
        <v>0.72560919328359885</v>
      </c>
      <c r="BK16" s="26">
        <f t="shared" ca="1" si="5"/>
        <v>73.892221813125076</v>
      </c>
      <c r="BL16" s="25">
        <f t="shared" si="2"/>
        <v>2.6675541879379407</v>
      </c>
      <c r="BM16" s="25">
        <f t="shared" ca="1" si="6"/>
        <v>2.2965571788339441</v>
      </c>
      <c r="BN16" s="24">
        <f t="shared" si="3"/>
        <v>3.4044982467125471</v>
      </c>
      <c r="BO16" s="23"/>
      <c r="BP16" s="2"/>
      <c r="BR16" s="6"/>
      <c r="BV16" s="46" t="s">
        <v>10</v>
      </c>
      <c r="BW16" s="45" t="str">
        <f>O2</f>
        <v>WSLP-19-014C</v>
      </c>
      <c r="BX16" s="45"/>
      <c r="BY16" s="107" t="s">
        <v>6</v>
      </c>
      <c r="BZ16" s="107"/>
      <c r="CA16" s="107"/>
      <c r="CB16" s="128">
        <f>J8</f>
        <v>0</v>
      </c>
      <c r="CC16" s="128"/>
      <c r="CE16" s="107" t="s">
        <v>9</v>
      </c>
      <c r="CF16" s="107"/>
      <c r="CG16" s="45"/>
      <c r="CL16" s="5"/>
      <c r="CP16" s="6"/>
      <c r="CT16" s="46" t="s">
        <v>10</v>
      </c>
      <c r="CU16" s="45" t="str">
        <f>BW16</f>
        <v>WSLP-19-014C</v>
      </c>
      <c r="CV16" s="45"/>
      <c r="CW16" s="107" t="s">
        <v>6</v>
      </c>
      <c r="CX16" s="107"/>
      <c r="CY16" s="107"/>
      <c r="CZ16" s="128">
        <f>CB16</f>
        <v>0</v>
      </c>
      <c r="DA16" s="128"/>
      <c r="DC16" s="107" t="s">
        <v>9</v>
      </c>
      <c r="DD16" s="107"/>
      <c r="DE16" s="45">
        <f>CG16</f>
        <v>0</v>
      </c>
      <c r="DJ16" s="5"/>
    </row>
    <row r="17" spans="1:114" ht="13.5" thickBot="1" x14ac:dyDescent="0.25">
      <c r="A17">
        <v>0.2</v>
      </c>
      <c r="B17">
        <v>2.1</v>
      </c>
      <c r="C17">
        <v>1.26004</v>
      </c>
      <c r="D17">
        <v>-0.28073999999999999</v>
      </c>
      <c r="E17">
        <v>2.1420000000000002E-2</v>
      </c>
      <c r="F17">
        <v>1.9783299999999999</v>
      </c>
      <c r="G17">
        <v>1.9206799999999999</v>
      </c>
      <c r="H17" s="23"/>
      <c r="I17" s="17">
        <f t="shared" si="0"/>
        <v>0.65616797900262469</v>
      </c>
      <c r="J17" s="16">
        <f t="shared" si="1"/>
        <v>-0.85616797900262465</v>
      </c>
      <c r="K17" s="10">
        <v>95</v>
      </c>
      <c r="L17" s="16">
        <v>62.335958005249353</v>
      </c>
      <c r="M17" s="16">
        <v>31.627296587926512</v>
      </c>
      <c r="N17" s="16">
        <v>0.28433945756780399</v>
      </c>
      <c r="O17" s="16">
        <v>3.5335216572504571</v>
      </c>
      <c r="P17" s="16">
        <v>3.5281290473496405</v>
      </c>
      <c r="Q17" s="16">
        <v>7.7498079692750785E-2</v>
      </c>
      <c r="R17" s="16">
        <v>2.1965772411575473</v>
      </c>
      <c r="S17" s="16">
        <v>0</v>
      </c>
      <c r="T17" s="22" t="s">
        <v>33</v>
      </c>
      <c r="U17" s="10">
        <v>3</v>
      </c>
      <c r="V17" s="22" t="s">
        <v>33</v>
      </c>
      <c r="W17" s="10">
        <v>3</v>
      </c>
      <c r="X17" s="22" t="s">
        <v>141</v>
      </c>
      <c r="Y17" s="10">
        <v>5</v>
      </c>
      <c r="Z17" s="22" t="s">
        <v>121</v>
      </c>
      <c r="AA17" s="15">
        <v>5</v>
      </c>
      <c r="AB17" s="11">
        <v>64.303458262320149</v>
      </c>
      <c r="AC17" s="10">
        <v>32.839793512439684</v>
      </c>
      <c r="AD17" s="21">
        <v>2.8567482252401653</v>
      </c>
      <c r="AE17" s="12">
        <v>353.35216572504567</v>
      </c>
      <c r="AF17" s="10">
        <v>411.40718451141362</v>
      </c>
      <c r="AG17" s="10">
        <v>176.40645236748202</v>
      </c>
      <c r="AH17" s="10">
        <v>0</v>
      </c>
      <c r="AI17" s="10">
        <v>4.5525373807161102</v>
      </c>
      <c r="AJ17" s="10"/>
      <c r="AK17" s="10"/>
      <c r="AL17" s="10"/>
      <c r="AM17" s="10"/>
      <c r="AN17" s="10">
        <v>3.5335216572504571</v>
      </c>
      <c r="AO17" s="10">
        <v>0.64747725783814503</v>
      </c>
      <c r="AP17" s="10">
        <v>1</v>
      </c>
      <c r="AQ17" s="10">
        <v>111.47500000000001</v>
      </c>
      <c r="AR17" s="10"/>
      <c r="AS17" s="10"/>
      <c r="AT17" s="10">
        <v>104.33426781896029</v>
      </c>
      <c r="AU17" s="10">
        <v>1</v>
      </c>
      <c r="AV17" s="16"/>
      <c r="AW17" s="21">
        <v>61.711077676712037</v>
      </c>
      <c r="AX17" s="1" t="s">
        <v>120</v>
      </c>
      <c r="AY17" s="25">
        <v>0.85616797900262498</v>
      </c>
      <c r="AZ17" s="19">
        <v>100</v>
      </c>
      <c r="BA17" s="19">
        <v>0</v>
      </c>
      <c r="BB17" s="19">
        <v>0</v>
      </c>
      <c r="BC17" s="19">
        <v>0</v>
      </c>
      <c r="BD17" s="19">
        <v>100</v>
      </c>
      <c r="BE17" s="19">
        <v>0</v>
      </c>
      <c r="BF17" s="26">
        <v>64.303458262320149</v>
      </c>
      <c r="BG17" s="26">
        <v>32.839793512439684</v>
      </c>
      <c r="BH17" s="26">
        <v>2.8567482252401653</v>
      </c>
      <c r="BI17" s="23"/>
      <c r="BJ17" s="27">
        <f t="shared" ca="1" si="4"/>
        <v>0.71579850054462679</v>
      </c>
      <c r="BK17" s="26">
        <f t="shared" ca="1" si="5"/>
        <v>66.931255611072473</v>
      </c>
      <c r="BL17" s="25">
        <f t="shared" si="2"/>
        <v>2.2161550608678486</v>
      </c>
      <c r="BM17" s="25">
        <f t="shared" ca="1" si="6"/>
        <v>2.270475696330057</v>
      </c>
      <c r="BN17" s="24">
        <f t="shared" si="3"/>
        <v>3.3359180682447871</v>
      </c>
      <c r="BO17" s="23"/>
      <c r="BP17" s="2"/>
      <c r="BR17" s="6"/>
      <c r="BV17" s="44" t="s">
        <v>50</v>
      </c>
      <c r="BW17" s="125" t="str">
        <f>J4</f>
        <v>30.08971, -90.42555</v>
      </c>
      <c r="BX17" s="125"/>
      <c r="BY17" s="126" t="s">
        <v>7</v>
      </c>
      <c r="BZ17" s="126"/>
      <c r="CA17" s="126"/>
      <c r="CB17" s="127">
        <f>O3</f>
        <v>75.131233595800524</v>
      </c>
      <c r="CC17" s="127"/>
      <c r="CD17" s="28"/>
      <c r="CE17" s="28"/>
      <c r="CF17" s="44" t="s">
        <v>71</v>
      </c>
      <c r="CG17" s="43" t="str">
        <f>IF(J6=1,"Sand",IF(J6=2,"Clay","Auto Zone"))</f>
        <v>Auto Zone</v>
      </c>
      <c r="CL17" s="5"/>
      <c r="CP17" s="6"/>
      <c r="CT17" s="44" t="s">
        <v>50</v>
      </c>
      <c r="CU17" s="125" t="str">
        <f>BW17</f>
        <v>30.08971, -90.42555</v>
      </c>
      <c r="CV17" s="125"/>
      <c r="CW17" s="126" t="s">
        <v>7</v>
      </c>
      <c r="CX17" s="126"/>
      <c r="CY17" s="126"/>
      <c r="CZ17" s="127">
        <f>CB17</f>
        <v>75.131233595800524</v>
      </c>
      <c r="DA17" s="127"/>
      <c r="DB17" s="28"/>
      <c r="DC17" s="28"/>
      <c r="DD17" s="44"/>
      <c r="DE17" s="43"/>
      <c r="DJ17" s="5"/>
    </row>
    <row r="18" spans="1:114" x14ac:dyDescent="0.2">
      <c r="A18">
        <v>0.25</v>
      </c>
      <c r="B18">
        <v>2.1</v>
      </c>
      <c r="C18">
        <v>1.2577400000000001</v>
      </c>
      <c r="D18">
        <v>-0.28111999999999998</v>
      </c>
      <c r="E18">
        <v>2.0619999999999999E-2</v>
      </c>
      <c r="F18">
        <v>1.9221299999999999</v>
      </c>
      <c r="G18">
        <v>1.7334499999999999</v>
      </c>
      <c r="H18" s="23"/>
      <c r="I18" s="17">
        <f t="shared" si="0"/>
        <v>0.82020997375328075</v>
      </c>
      <c r="J18" s="16">
        <f t="shared" si="1"/>
        <v>-1.0202099737532808</v>
      </c>
      <c r="K18" s="10">
        <v>95</v>
      </c>
      <c r="L18" s="16">
        <v>77.919947506561684</v>
      </c>
      <c r="M18" s="16">
        <v>36.975065616797899</v>
      </c>
      <c r="N18" s="16">
        <v>0.35542432195975499</v>
      </c>
      <c r="O18" s="16">
        <v>2.905461393596982</v>
      </c>
      <c r="P18" s="16">
        <v>2.8965326460562859</v>
      </c>
      <c r="Q18" s="16">
        <v>7.5117378780604899E-2</v>
      </c>
      <c r="R18" s="16">
        <v>2.5933551580328089</v>
      </c>
      <c r="S18" s="16">
        <v>0</v>
      </c>
      <c r="T18" s="22" t="s">
        <v>33</v>
      </c>
      <c r="U18" s="10">
        <v>3</v>
      </c>
      <c r="V18" s="22" t="s">
        <v>33</v>
      </c>
      <c r="W18" s="10">
        <v>3</v>
      </c>
      <c r="X18" s="22" t="s">
        <v>141</v>
      </c>
      <c r="Y18" s="10">
        <v>5</v>
      </c>
      <c r="Z18" s="22" t="s">
        <v>121</v>
      </c>
      <c r="AA18" s="15">
        <v>5</v>
      </c>
      <c r="AB18" s="11">
        <v>77.151730879346033</v>
      </c>
      <c r="AC18" s="10">
        <v>20.778370138826673</v>
      </c>
      <c r="AD18" s="21">
        <v>2.0698989818272975</v>
      </c>
      <c r="AE18" s="12">
        <v>290.5461393596982</v>
      </c>
      <c r="AF18" s="10">
        <v>336.18502027094178</v>
      </c>
      <c r="AG18" s="10">
        <v>144.82663230281429</v>
      </c>
      <c r="AH18" s="10">
        <v>0</v>
      </c>
      <c r="AI18" s="10">
        <v>3.8560086801167279</v>
      </c>
      <c r="AJ18" s="10"/>
      <c r="AK18" s="10"/>
      <c r="AL18" s="10"/>
      <c r="AM18" s="10"/>
      <c r="AN18" s="10">
        <v>2.905461393596982</v>
      </c>
      <c r="AO18" s="10">
        <v>0.56292614349958303</v>
      </c>
      <c r="AP18" s="10">
        <v>1</v>
      </c>
      <c r="AQ18" s="10">
        <v>111.47500000000001</v>
      </c>
      <c r="AR18" s="10"/>
      <c r="AS18" s="10"/>
      <c r="AT18" s="10">
        <v>66.771828609874746</v>
      </c>
      <c r="AU18" s="10">
        <v>1</v>
      </c>
      <c r="AV18" s="16"/>
      <c r="AW18" s="21">
        <v>50.427753040641271</v>
      </c>
      <c r="AX18" s="1" t="s">
        <v>120</v>
      </c>
      <c r="AY18" s="25">
        <v>1.0202099737532799</v>
      </c>
      <c r="AZ18" s="19">
        <v>100</v>
      </c>
      <c r="BA18" s="19">
        <v>0</v>
      </c>
      <c r="BB18" s="19">
        <v>0</v>
      </c>
      <c r="BC18" s="19">
        <v>0</v>
      </c>
      <c r="BD18" s="19">
        <v>100</v>
      </c>
      <c r="BE18" s="19">
        <v>0</v>
      </c>
      <c r="BF18" s="26">
        <v>77.151730879346033</v>
      </c>
      <c r="BG18" s="26">
        <v>20.778370138826673</v>
      </c>
      <c r="BH18" s="26">
        <v>2.0698989818272975</v>
      </c>
      <c r="BI18" s="23"/>
      <c r="BJ18" s="27">
        <f t="shared" ca="1" si="4"/>
        <v>0.75431611743743443</v>
      </c>
      <c r="BK18" s="26">
        <f t="shared" ca="1" si="5"/>
        <v>57.161178799313994</v>
      </c>
      <c r="BL18" s="25">
        <f t="shared" si="2"/>
        <v>2.6287128061056628</v>
      </c>
      <c r="BM18" s="25">
        <f t="shared" ca="1" si="6"/>
        <v>2.3712401708649615</v>
      </c>
      <c r="BN18" s="24">
        <f t="shared" si="3"/>
        <v>3.4454589019164876</v>
      </c>
      <c r="BO18" s="23"/>
      <c r="BP18" s="2"/>
      <c r="BR18" s="6"/>
      <c r="CL18" s="5"/>
      <c r="CP18" s="6"/>
      <c r="DJ18" s="5"/>
    </row>
    <row r="19" spans="1:114" x14ac:dyDescent="0.2">
      <c r="A19">
        <v>0.3</v>
      </c>
      <c r="B19">
        <v>2.1</v>
      </c>
      <c r="C19">
        <v>1.2573799999999999</v>
      </c>
      <c r="D19">
        <v>-0.27978999999999998</v>
      </c>
      <c r="E19">
        <v>2.129E-2</v>
      </c>
      <c r="F19">
        <v>1.8701300000000001</v>
      </c>
      <c r="G19">
        <v>1.8665</v>
      </c>
      <c r="H19" s="23"/>
      <c r="I19" s="17">
        <f t="shared" si="0"/>
        <v>0.98425196850393692</v>
      </c>
      <c r="J19" s="16">
        <f t="shared" si="1"/>
        <v>-1.184251968503937</v>
      </c>
      <c r="K19" s="10">
        <v>95</v>
      </c>
      <c r="L19" s="16">
        <v>93.503937007874015</v>
      </c>
      <c r="M19" s="16">
        <v>42.322834645669289</v>
      </c>
      <c r="N19" s="16">
        <v>0.42650918635170598</v>
      </c>
      <c r="O19" s="16">
        <v>2.8071563088511819</v>
      </c>
      <c r="P19" s="16">
        <v>2.8011890765838849</v>
      </c>
      <c r="Q19" s="16">
        <v>8.3449831973115687E-2</v>
      </c>
      <c r="R19" s="16">
        <v>2.9790860128186951</v>
      </c>
      <c r="S19" s="16">
        <v>0</v>
      </c>
      <c r="T19" s="22" t="s">
        <v>33</v>
      </c>
      <c r="U19" s="10">
        <v>3</v>
      </c>
      <c r="V19" s="22" t="s">
        <v>33</v>
      </c>
      <c r="W19" s="10">
        <v>3</v>
      </c>
      <c r="X19" s="22" t="s">
        <v>141</v>
      </c>
      <c r="Y19" s="10">
        <v>5</v>
      </c>
      <c r="Z19" s="22" t="s">
        <v>121</v>
      </c>
      <c r="AA19" s="15">
        <v>5</v>
      </c>
      <c r="AB19" s="11">
        <v>85.76629947398132</v>
      </c>
      <c r="AC19" s="10">
        <v>12.814650182986</v>
      </c>
      <c r="AD19" s="21">
        <v>1.4190503430326822</v>
      </c>
      <c r="AE19" s="12">
        <v>280.71563088511823</v>
      </c>
      <c r="AF19" s="10">
        <v>324.05142447999384</v>
      </c>
      <c r="AG19" s="10">
        <v>140.05945382919424</v>
      </c>
      <c r="AH19" s="10">
        <v>0</v>
      </c>
      <c r="AI19" s="10">
        <v>3.3567342322346678</v>
      </c>
      <c r="AJ19" s="10"/>
      <c r="AK19" s="10"/>
      <c r="AL19" s="10"/>
      <c r="AM19" s="10"/>
      <c r="AN19" s="10">
        <v>2.8071563088511819</v>
      </c>
      <c r="AO19" s="10">
        <v>0.56586476402838359</v>
      </c>
      <c r="AP19" s="10">
        <v>1</v>
      </c>
      <c r="AQ19" s="10">
        <v>111.47500000000001</v>
      </c>
      <c r="AR19" s="10"/>
      <c r="AS19" s="10"/>
      <c r="AT19" s="10">
        <v>53.050602072642569</v>
      </c>
      <c r="AU19" s="10">
        <v>1</v>
      </c>
      <c r="AV19" s="16"/>
      <c r="AW19" s="21">
        <v>48.607713671999072</v>
      </c>
      <c r="AX19" s="1" t="s">
        <v>120</v>
      </c>
      <c r="AY19" s="25">
        <v>1.1842519685039401</v>
      </c>
      <c r="AZ19" s="19">
        <v>100</v>
      </c>
      <c r="BA19" s="19">
        <v>0</v>
      </c>
      <c r="BB19" s="19">
        <v>0</v>
      </c>
      <c r="BC19" s="19">
        <v>0</v>
      </c>
      <c r="BD19" s="19">
        <v>100</v>
      </c>
      <c r="BE19" s="19">
        <v>0</v>
      </c>
      <c r="BF19" s="26">
        <v>85.76629947398132</v>
      </c>
      <c r="BG19" s="26">
        <v>12.814650182986</v>
      </c>
      <c r="BH19" s="26">
        <v>1.4190503430326822</v>
      </c>
      <c r="BI19" s="23"/>
      <c r="BJ19" s="27">
        <f t="shared" ca="1" si="4"/>
        <v>0.77680493592820332</v>
      </c>
      <c r="BK19" s="26">
        <f t="shared" ca="1" si="5"/>
        <v>54.33877180672534</v>
      </c>
      <c r="BL19" s="25">
        <f t="shared" si="2"/>
        <v>3.0296510211949101</v>
      </c>
      <c r="BM19" s="25">
        <f t="shared" ca="1" si="6"/>
        <v>2.4299343083866409</v>
      </c>
      <c r="BN19" s="24">
        <f t="shared" si="3"/>
        <v>3.4871189387859283</v>
      </c>
      <c r="BO19" s="23"/>
      <c r="BP19" s="2"/>
      <c r="BR19" s="6"/>
      <c r="CL19" s="5"/>
      <c r="CP19" s="6"/>
      <c r="DJ19" s="5"/>
    </row>
    <row r="20" spans="1:114" x14ac:dyDescent="0.2">
      <c r="A20">
        <v>0.35</v>
      </c>
      <c r="B20">
        <v>2.1</v>
      </c>
      <c r="C20">
        <v>1.25776</v>
      </c>
      <c r="D20">
        <v>-0.27945999999999999</v>
      </c>
      <c r="E20">
        <v>2.1850000000000001E-2</v>
      </c>
      <c r="F20">
        <v>1.9072800000000001</v>
      </c>
      <c r="G20">
        <v>1.88788</v>
      </c>
      <c r="H20" s="23"/>
      <c r="I20" s="17">
        <f t="shared" si="0"/>
        <v>1.148293963254593</v>
      </c>
      <c r="J20" s="16">
        <f t="shared" si="1"/>
        <v>-1.3482939632545929</v>
      </c>
      <c r="K20" s="10">
        <v>95</v>
      </c>
      <c r="L20" s="16">
        <v>109.08792650918635</v>
      </c>
      <c r="M20" s="16">
        <v>47.670603674540679</v>
      </c>
      <c r="N20" s="16">
        <v>0.49759405074365698</v>
      </c>
      <c r="O20" s="16">
        <v>2.910922787193944</v>
      </c>
      <c r="P20" s="16">
        <v>2.907430851274563</v>
      </c>
      <c r="Q20" s="16">
        <v>8.5517282765242397E-2</v>
      </c>
      <c r="R20" s="16">
        <v>2.9413350528269047</v>
      </c>
      <c r="S20" s="16">
        <v>0</v>
      </c>
      <c r="T20" s="22" t="s">
        <v>33</v>
      </c>
      <c r="U20" s="10">
        <v>3</v>
      </c>
      <c r="V20" s="22" t="s">
        <v>33</v>
      </c>
      <c r="W20" s="10">
        <v>3</v>
      </c>
      <c r="X20" s="22" t="s">
        <v>141</v>
      </c>
      <c r="Y20" s="10">
        <v>5</v>
      </c>
      <c r="Z20" s="22" t="s">
        <v>121</v>
      </c>
      <c r="AA20" s="15">
        <v>5</v>
      </c>
      <c r="AB20" s="11">
        <v>84.261871189659388</v>
      </c>
      <c r="AC20" s="10">
        <v>14.184646044770943</v>
      </c>
      <c r="AD20" s="21">
        <v>1.553482765569675</v>
      </c>
      <c r="AE20" s="12">
        <v>291.09227871939441</v>
      </c>
      <c r="AF20" s="10">
        <v>335.63375153176116</v>
      </c>
      <c r="AG20" s="10">
        <v>145.37154256372816</v>
      </c>
      <c r="AH20" s="10">
        <v>0</v>
      </c>
      <c r="AI20" s="10">
        <v>3.3998166888158634</v>
      </c>
      <c r="AJ20" s="10"/>
      <c r="AK20" s="10"/>
      <c r="AL20" s="10"/>
      <c r="AM20" s="10"/>
      <c r="AN20" s="10">
        <v>2.910922787193944</v>
      </c>
      <c r="AO20" s="10">
        <v>0.5931853168198773</v>
      </c>
      <c r="AP20" s="10">
        <v>1</v>
      </c>
      <c r="AQ20" s="10">
        <v>111.47500000000001</v>
      </c>
      <c r="AR20" s="10"/>
      <c r="AS20" s="10"/>
      <c r="AT20" s="10">
        <v>46.817742102189328</v>
      </c>
      <c r="AU20" s="10">
        <v>1</v>
      </c>
      <c r="AV20" s="16"/>
      <c r="AW20" s="21">
        <v>50.34506272976418</v>
      </c>
      <c r="AX20" s="1" t="s">
        <v>120</v>
      </c>
      <c r="AY20" s="25">
        <v>1.3482939632545901</v>
      </c>
      <c r="AZ20" s="19">
        <v>100</v>
      </c>
      <c r="BA20" s="19">
        <v>0</v>
      </c>
      <c r="BB20" s="19">
        <v>0</v>
      </c>
      <c r="BC20" s="19">
        <v>0</v>
      </c>
      <c r="BD20" s="19">
        <v>100</v>
      </c>
      <c r="BE20" s="19">
        <v>0</v>
      </c>
      <c r="BF20" s="26">
        <v>84.261871189659388</v>
      </c>
      <c r="BG20" s="26">
        <v>14.184646044770943</v>
      </c>
      <c r="BH20" s="26">
        <v>1.553482765569675</v>
      </c>
      <c r="BI20" s="23"/>
      <c r="BJ20" s="27">
        <f t="shared" ca="1" si="4"/>
        <v>0.78072964613311857</v>
      </c>
      <c r="BK20" s="26">
        <f t="shared" ca="1" si="5"/>
        <v>52.082002009146059</v>
      </c>
      <c r="BL20" s="25">
        <f t="shared" si="2"/>
        <v>2.9975700447274023</v>
      </c>
      <c r="BM20" s="25">
        <f t="shared" ca="1" si="6"/>
        <v>2.4399037522446627</v>
      </c>
      <c r="BN20" s="24">
        <f t="shared" si="3"/>
        <v>3.4702985986610795</v>
      </c>
      <c r="BO20" s="23"/>
      <c r="BP20" s="2"/>
      <c r="BR20" s="6"/>
      <c r="CL20" s="5"/>
      <c r="CP20" s="6"/>
      <c r="DJ20" s="5"/>
    </row>
    <row r="21" spans="1:114" x14ac:dyDescent="0.2">
      <c r="A21">
        <v>0.4</v>
      </c>
      <c r="B21">
        <v>2.1</v>
      </c>
      <c r="C21">
        <v>1.2575099999999999</v>
      </c>
      <c r="D21">
        <v>-0.27937000000000001</v>
      </c>
      <c r="E21">
        <v>2.162E-2</v>
      </c>
      <c r="F21">
        <v>1.90428</v>
      </c>
      <c r="G21">
        <v>1.8723000000000001</v>
      </c>
      <c r="H21" s="23"/>
      <c r="I21" s="17">
        <f t="shared" si="0"/>
        <v>1.3123359580052494</v>
      </c>
      <c r="J21" s="16">
        <f t="shared" si="1"/>
        <v>-1.5123359580052493</v>
      </c>
      <c r="K21" s="10">
        <v>95</v>
      </c>
      <c r="L21" s="16">
        <v>124.67191601049871</v>
      </c>
      <c r="M21" s="16">
        <v>53.018372703412076</v>
      </c>
      <c r="N21" s="16">
        <v>0.56867891513560798</v>
      </c>
      <c r="O21" s="16">
        <v>2.8426553672315862</v>
      </c>
      <c r="P21" s="16">
        <v>2.8381467917407397</v>
      </c>
      <c r="Q21" s="16">
        <v>8.6081132981276842E-2</v>
      </c>
      <c r="R21" s="16">
        <v>3.0330049605531548</v>
      </c>
      <c r="S21" s="16">
        <v>0</v>
      </c>
      <c r="T21" s="22" t="s">
        <v>33</v>
      </c>
      <c r="U21" s="10">
        <v>3</v>
      </c>
      <c r="V21" s="22" t="s">
        <v>33</v>
      </c>
      <c r="W21" s="10">
        <v>3</v>
      </c>
      <c r="X21" s="22" t="s">
        <v>141</v>
      </c>
      <c r="Y21" s="10">
        <v>5</v>
      </c>
      <c r="Z21" s="22" t="s">
        <v>121</v>
      </c>
      <c r="AA21" s="15">
        <v>5</v>
      </c>
      <c r="AB21" s="11">
        <v>86.610379598102639</v>
      </c>
      <c r="AC21" s="10">
        <v>12.050750767292314</v>
      </c>
      <c r="AD21" s="21">
        <v>1.3388696346050397</v>
      </c>
      <c r="AE21" s="12">
        <v>284.26553672315862</v>
      </c>
      <c r="AF21" s="10">
        <v>326.56598043946951</v>
      </c>
      <c r="AG21" s="10">
        <v>141.90733958703697</v>
      </c>
      <c r="AH21" s="10">
        <v>0</v>
      </c>
      <c r="AI21" s="10">
        <v>3.2970602191749188</v>
      </c>
      <c r="AJ21" s="10"/>
      <c r="AK21" s="10"/>
      <c r="AL21" s="10"/>
      <c r="AM21" s="10"/>
      <c r="AN21" s="10">
        <v>2.8426553672315862</v>
      </c>
      <c r="AO21" s="10">
        <v>0.5911202115879528</v>
      </c>
      <c r="AP21" s="10">
        <v>1</v>
      </c>
      <c r="AQ21" s="10">
        <v>111.47500000000001</v>
      </c>
      <c r="AR21" s="10"/>
      <c r="AS21" s="10"/>
      <c r="AT21" s="10">
        <v>39.539347655736925</v>
      </c>
      <c r="AU21" s="10">
        <v>1</v>
      </c>
      <c r="AV21" s="16"/>
      <c r="AW21" s="21">
        <v>48.984897065920428</v>
      </c>
      <c r="AX21" s="1" t="s">
        <v>120</v>
      </c>
      <c r="AY21" s="25">
        <v>1.51233595800525</v>
      </c>
      <c r="AZ21" s="19">
        <v>100</v>
      </c>
      <c r="BA21" s="19">
        <v>0</v>
      </c>
      <c r="BB21" s="19">
        <v>0</v>
      </c>
      <c r="BC21" s="19">
        <v>0</v>
      </c>
      <c r="BD21" s="19">
        <v>100</v>
      </c>
      <c r="BE21" s="19">
        <v>0</v>
      </c>
      <c r="BF21" s="26">
        <v>86.610379598102639</v>
      </c>
      <c r="BG21" s="26">
        <v>12.050750767292314</v>
      </c>
      <c r="BH21" s="26">
        <v>1.3388696346050397</v>
      </c>
      <c r="BI21" s="23"/>
      <c r="BJ21" s="27">
        <f t="shared" ca="1" si="4"/>
        <v>0.79266351108954125</v>
      </c>
      <c r="BK21" s="26">
        <f t="shared" ca="1" si="5"/>
        <v>48.737043893548922</v>
      </c>
      <c r="BL21" s="25">
        <f t="shared" si="2"/>
        <v>3.1011166876034895</v>
      </c>
      <c r="BM21" s="25">
        <f t="shared" ca="1" si="6"/>
        <v>2.4708945996499483</v>
      </c>
      <c r="BN21" s="24">
        <f t="shared" si="3"/>
        <v>3.4859410530893369</v>
      </c>
      <c r="BO21" s="23"/>
      <c r="BP21" s="2"/>
      <c r="BR21" s="6"/>
      <c r="CL21" s="5"/>
      <c r="CP21" s="6"/>
      <c r="DJ21" s="5"/>
    </row>
    <row r="22" spans="1:114" x14ac:dyDescent="0.2">
      <c r="A22">
        <v>0.45</v>
      </c>
      <c r="B22">
        <v>2.1</v>
      </c>
      <c r="C22">
        <v>1.25621</v>
      </c>
      <c r="D22">
        <v>-0.27938000000000002</v>
      </c>
      <c r="E22">
        <v>2.043E-2</v>
      </c>
      <c r="F22">
        <v>1.8999299999999999</v>
      </c>
      <c r="G22">
        <v>1.83413</v>
      </c>
      <c r="H22" s="23"/>
      <c r="I22" s="17">
        <f t="shared" si="0"/>
        <v>1.4763779527559056</v>
      </c>
      <c r="J22" s="16">
        <f t="shared" si="1"/>
        <v>-1.6763779527559055</v>
      </c>
      <c r="K22" s="10">
        <v>95</v>
      </c>
      <c r="L22" s="16">
        <v>140.25590551181105</v>
      </c>
      <c r="M22" s="16">
        <v>58.366141732283467</v>
      </c>
      <c r="N22" s="16">
        <v>0.63976377952755903</v>
      </c>
      <c r="O22" s="16">
        <v>2.4876647834274821</v>
      </c>
      <c r="P22" s="16">
        <v>2.4778962031973144</v>
      </c>
      <c r="Q22" s="16">
        <v>8.6018482957272935E-2</v>
      </c>
      <c r="R22" s="16">
        <v>3.4714320497476989</v>
      </c>
      <c r="S22" s="16">
        <v>0</v>
      </c>
      <c r="T22" s="22" t="s">
        <v>33</v>
      </c>
      <c r="U22" s="10">
        <v>3</v>
      </c>
      <c r="V22" s="22" t="s">
        <v>33</v>
      </c>
      <c r="W22" s="10">
        <v>3</v>
      </c>
      <c r="X22" s="22" t="s">
        <v>141</v>
      </c>
      <c r="Y22" s="10">
        <v>5</v>
      </c>
      <c r="Z22" s="22" t="s">
        <v>121</v>
      </c>
      <c r="AA22" s="15">
        <v>5</v>
      </c>
      <c r="AB22" s="11">
        <v>97.81</v>
      </c>
      <c r="AC22" s="10">
        <v>1.8400000000000034</v>
      </c>
      <c r="AD22" s="21">
        <v>0.35</v>
      </c>
      <c r="AE22" s="12">
        <v>248.76647834274823</v>
      </c>
      <c r="AF22" s="10">
        <v>283.26685299310691</v>
      </c>
      <c r="AG22" s="10">
        <v>123.89481015986573</v>
      </c>
      <c r="AH22" s="10">
        <v>0</v>
      </c>
      <c r="AI22" s="10">
        <v>2.8806555498405313</v>
      </c>
      <c r="AJ22" s="10"/>
      <c r="AK22" s="10"/>
      <c r="AL22" s="10"/>
      <c r="AM22" s="10"/>
      <c r="AN22" s="10">
        <v>2.4876647834274821</v>
      </c>
      <c r="AO22" s="10">
        <v>0.54084905325959842</v>
      </c>
      <c r="AP22" s="10">
        <v>1</v>
      </c>
      <c r="AQ22" s="10">
        <v>111.47500000000001</v>
      </c>
      <c r="AR22" s="10"/>
      <c r="AS22" s="10"/>
      <c r="AT22" s="10">
        <v>30.092301818331357</v>
      </c>
      <c r="AU22" s="10">
        <v>1</v>
      </c>
      <c r="AV22" s="16"/>
      <c r="AW22" s="21">
        <v>42.490027948966038</v>
      </c>
      <c r="AX22" s="1" t="s">
        <v>120</v>
      </c>
      <c r="AY22" s="25">
        <v>1.67637795275591</v>
      </c>
      <c r="AZ22" s="19">
        <v>100</v>
      </c>
      <c r="BA22" s="19">
        <v>0</v>
      </c>
      <c r="BB22" s="19">
        <v>0</v>
      </c>
      <c r="BC22" s="19">
        <v>0</v>
      </c>
      <c r="BD22" s="19">
        <v>100</v>
      </c>
      <c r="BE22" s="19">
        <v>0</v>
      </c>
      <c r="BF22" s="26">
        <v>97.81</v>
      </c>
      <c r="BG22" s="26">
        <v>1.8400000000000034</v>
      </c>
      <c r="BH22" s="26">
        <v>0.35</v>
      </c>
      <c r="BI22" s="23"/>
      <c r="BJ22" s="27">
        <f t="shared" ca="1" si="4"/>
        <v>0.82235473708590834</v>
      </c>
      <c r="BK22" s="26">
        <f t="shared" ca="1" si="5"/>
        <v>43.583892801574414</v>
      </c>
      <c r="BL22" s="25">
        <f t="shared" si="2"/>
        <v>3.5725399627436496</v>
      </c>
      <c r="BM22" s="25">
        <f t="shared" ca="1" si="6"/>
        <v>2.5484926938792349</v>
      </c>
      <c r="BN22" s="24">
        <f t="shared" si="3"/>
        <v>3.566086559395214</v>
      </c>
      <c r="BO22" s="23"/>
      <c r="BP22" s="2"/>
      <c r="BR22" s="6"/>
      <c r="CL22" s="5"/>
      <c r="CP22" s="6"/>
      <c r="DJ22" s="5"/>
    </row>
    <row r="23" spans="1:114" x14ac:dyDescent="0.2">
      <c r="A23">
        <v>0.5</v>
      </c>
      <c r="B23">
        <v>2.1</v>
      </c>
      <c r="C23">
        <v>1.25576</v>
      </c>
      <c r="D23">
        <v>-0.28014</v>
      </c>
      <c r="E23">
        <v>2.0369999999999999E-2</v>
      </c>
      <c r="F23">
        <v>1.8910800000000001</v>
      </c>
      <c r="G23">
        <v>1.80298</v>
      </c>
      <c r="H23" s="23"/>
      <c r="I23" s="17">
        <f t="shared" si="0"/>
        <v>1.6404199475065615</v>
      </c>
      <c r="J23" s="16">
        <f t="shared" si="1"/>
        <v>-1.8404199475065615</v>
      </c>
      <c r="K23" s="10">
        <v>95</v>
      </c>
      <c r="L23" s="16">
        <v>155.83989501312337</v>
      </c>
      <c r="M23" s="16">
        <v>63.71391076115485</v>
      </c>
      <c r="N23" s="16">
        <v>0.71084864391950997</v>
      </c>
      <c r="O23" s="16">
        <v>2.3647834274952619</v>
      </c>
      <c r="P23" s="16">
        <v>2.3547496369421035</v>
      </c>
      <c r="Q23" s="16">
        <v>8.1257081132981149E-2</v>
      </c>
      <c r="R23" s="16">
        <v>3.4507736983241339</v>
      </c>
      <c r="S23" s="16">
        <v>0</v>
      </c>
      <c r="T23" s="22" t="s">
        <v>33</v>
      </c>
      <c r="U23" s="10">
        <v>3</v>
      </c>
      <c r="V23" s="22" t="s">
        <v>33</v>
      </c>
      <c r="W23" s="10">
        <v>3</v>
      </c>
      <c r="X23" s="22" t="s">
        <v>141</v>
      </c>
      <c r="Y23" s="10">
        <v>5</v>
      </c>
      <c r="Z23" s="22" t="s">
        <v>121</v>
      </c>
      <c r="AA23" s="15">
        <v>5</v>
      </c>
      <c r="AB23" s="11">
        <v>97.81</v>
      </c>
      <c r="AC23" s="10">
        <v>1.8400000000000034</v>
      </c>
      <c r="AD23" s="21">
        <v>0.35</v>
      </c>
      <c r="AE23" s="12">
        <v>236.47834274952621</v>
      </c>
      <c r="AF23" s="10">
        <v>267.8623164041814</v>
      </c>
      <c r="AG23" s="10">
        <v>117.73748184710519</v>
      </c>
      <c r="AH23" s="10">
        <v>0</v>
      </c>
      <c r="AI23" s="10">
        <v>2.8979008402830049</v>
      </c>
      <c r="AJ23" s="10"/>
      <c r="AK23" s="10"/>
      <c r="AL23" s="10"/>
      <c r="AM23" s="10"/>
      <c r="AN23" s="10">
        <v>2.3647834274952619</v>
      </c>
      <c r="AO23" s="10">
        <v>0.52331657628313633</v>
      </c>
      <c r="AP23" s="10">
        <v>1</v>
      </c>
      <c r="AQ23" s="10">
        <v>111.47500000000001</v>
      </c>
      <c r="AR23" s="10"/>
      <c r="AS23" s="10"/>
      <c r="AT23" s="10">
        <v>25.404561292716252</v>
      </c>
      <c r="AU23" s="10">
        <v>1</v>
      </c>
      <c r="AV23" s="16"/>
      <c r="AW23" s="21">
        <v>40.179347460627206</v>
      </c>
      <c r="AX23" s="1" t="s">
        <v>120</v>
      </c>
      <c r="AY23" s="25">
        <v>1.8404199475065599</v>
      </c>
      <c r="AZ23" s="19">
        <v>100</v>
      </c>
      <c r="BA23" s="19">
        <v>0</v>
      </c>
      <c r="BB23" s="19">
        <v>0</v>
      </c>
      <c r="BC23" s="19">
        <v>0</v>
      </c>
      <c r="BD23" s="19">
        <v>100</v>
      </c>
      <c r="BE23" s="19">
        <v>0</v>
      </c>
      <c r="BF23" s="26">
        <v>97.81</v>
      </c>
      <c r="BG23" s="26">
        <v>1.8400000000000034</v>
      </c>
      <c r="BH23" s="26">
        <v>0.35</v>
      </c>
      <c r="BI23" s="23"/>
      <c r="BJ23" s="27">
        <f t="shared" ca="1" si="4"/>
        <v>0.83314095199489224</v>
      </c>
      <c r="BK23" s="26">
        <f t="shared" ca="1" si="5"/>
        <v>39.824456272247019</v>
      </c>
      <c r="BL23" s="25">
        <f t="shared" si="2"/>
        <v>3.5688695342481203</v>
      </c>
      <c r="BM23" s="25">
        <f t="shared" ca="1" si="6"/>
        <v>2.5764713364355996</v>
      </c>
      <c r="BN23" s="24">
        <f t="shared" si="3"/>
        <v>3.5840835753855722</v>
      </c>
      <c r="BO23" s="23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2.1</v>
      </c>
      <c r="C24">
        <v>1.2559</v>
      </c>
      <c r="D24">
        <v>-0.27825</v>
      </c>
      <c r="E24">
        <v>2.0129999999999999E-2</v>
      </c>
      <c r="F24">
        <v>1.9027499999999999</v>
      </c>
      <c r="G24">
        <v>1.8097000000000001</v>
      </c>
      <c r="H24" s="23"/>
      <c r="I24" s="17">
        <f t="shared" si="0"/>
        <v>1.8044619422572179</v>
      </c>
      <c r="J24" s="16">
        <f t="shared" si="1"/>
        <v>-2.0044619422572181</v>
      </c>
      <c r="K24" s="10">
        <v>95</v>
      </c>
      <c r="L24" s="16">
        <v>171.42388451443571</v>
      </c>
      <c r="M24" s="16">
        <v>69.061679790026247</v>
      </c>
      <c r="N24" s="16">
        <v>0.78193350831146113</v>
      </c>
      <c r="O24" s="16">
        <v>2.4030131826741776</v>
      </c>
      <c r="P24" s="16">
        <v>2.3919185508290552</v>
      </c>
      <c r="Q24" s="16">
        <v>9.3097935669707046E-2</v>
      </c>
      <c r="R24" s="16">
        <v>3.8921866983070417</v>
      </c>
      <c r="S24" s="16">
        <v>0</v>
      </c>
      <c r="T24" s="22" t="s">
        <v>33</v>
      </c>
      <c r="U24" s="10">
        <v>3</v>
      </c>
      <c r="V24" s="22" t="s">
        <v>142</v>
      </c>
      <c r="W24" s="10">
        <v>2</v>
      </c>
      <c r="X24" s="22" t="s">
        <v>143</v>
      </c>
      <c r="Y24" s="10">
        <v>4</v>
      </c>
      <c r="Z24" s="22" t="s">
        <v>121</v>
      </c>
      <c r="AA24" s="15">
        <v>5</v>
      </c>
      <c r="AB24" s="11">
        <v>97.81</v>
      </c>
      <c r="AC24" s="10">
        <v>1.8400000000000034</v>
      </c>
      <c r="AD24" s="21">
        <v>0.35</v>
      </c>
      <c r="AE24" s="12">
        <v>240.30131826741777</v>
      </c>
      <c r="AF24" s="10">
        <v>271.31842453786322</v>
      </c>
      <c r="AG24" s="10">
        <v>119.59592754145277</v>
      </c>
      <c r="AH24" s="10">
        <v>0</v>
      </c>
      <c r="AI24" s="10">
        <v>2.5692498266718893</v>
      </c>
      <c r="AJ24" s="10"/>
      <c r="AK24" s="10"/>
      <c r="AL24" s="10"/>
      <c r="AM24" s="10"/>
      <c r="AN24" s="10">
        <v>2.4030131826741776</v>
      </c>
      <c r="AO24" s="10">
        <v>0.54583395349588093</v>
      </c>
      <c r="AP24" s="10">
        <v>1</v>
      </c>
      <c r="AQ24" s="10">
        <v>111.47500000000001</v>
      </c>
      <c r="AR24" s="10"/>
      <c r="AS24" s="10"/>
      <c r="AT24" s="10">
        <v>23.296754860775721</v>
      </c>
      <c r="AU24" s="10">
        <v>1</v>
      </c>
      <c r="AV24" s="16"/>
      <c r="AW24" s="21">
        <v>40.697763680679486</v>
      </c>
      <c r="AX24" s="1" t="s">
        <v>120</v>
      </c>
      <c r="AY24" s="25">
        <v>2.0044619422572199</v>
      </c>
      <c r="AZ24" s="19">
        <v>100</v>
      </c>
      <c r="BA24" s="19">
        <v>0</v>
      </c>
      <c r="BB24" s="19">
        <v>0</v>
      </c>
      <c r="BC24" s="19">
        <v>0</v>
      </c>
      <c r="BD24" s="19">
        <v>100</v>
      </c>
      <c r="BE24" s="19">
        <v>0</v>
      </c>
      <c r="BF24" s="26">
        <v>97.81</v>
      </c>
      <c r="BG24" s="26">
        <v>1.8400000000000034</v>
      </c>
      <c r="BH24" s="26">
        <v>0.35</v>
      </c>
      <c r="BI24" s="23"/>
      <c r="BJ24" s="27">
        <f t="shared" ca="1" si="4"/>
        <v>0.84786604213704608</v>
      </c>
      <c r="BK24" s="26">
        <f t="shared" ca="1" si="5"/>
        <v>39.669146445637814</v>
      </c>
      <c r="BL24" s="25">
        <f t="shared" si="2"/>
        <v>4.0368428103395182</v>
      </c>
      <c r="BM24" s="25">
        <f t="shared" ca="1" si="6"/>
        <v>2.6147882341971345</v>
      </c>
      <c r="BN24" s="24">
        <f t="shared" si="3"/>
        <v>3.6041287550224679</v>
      </c>
      <c r="BO24" s="23"/>
      <c r="BP24" s="2"/>
      <c r="BR24" s="6"/>
      <c r="CL24" s="5"/>
      <c r="CP24" s="6"/>
      <c r="DJ24" s="5"/>
    </row>
    <row r="25" spans="1:114" x14ac:dyDescent="0.2">
      <c r="A25">
        <v>0.6</v>
      </c>
      <c r="B25">
        <v>2.1</v>
      </c>
      <c r="C25">
        <v>1.2555799999999999</v>
      </c>
      <c r="D25">
        <v>-0.27933000000000002</v>
      </c>
      <c r="E25">
        <v>1.9619999999999999E-2</v>
      </c>
      <c r="F25">
        <v>1.9099299999999999</v>
      </c>
      <c r="G25">
        <v>1.8173999999999999</v>
      </c>
      <c r="H25" s="23"/>
      <c r="I25" s="17">
        <f t="shared" si="0"/>
        <v>1.9685039370078738</v>
      </c>
      <c r="J25" s="16">
        <f t="shared" si="1"/>
        <v>-2.1685039370078738</v>
      </c>
      <c r="K25" s="10">
        <v>95</v>
      </c>
      <c r="L25" s="16">
        <v>187.00787401574803</v>
      </c>
      <c r="M25" s="16">
        <v>74.40944881889763</v>
      </c>
      <c r="N25" s="16">
        <v>0.85301837270341196</v>
      </c>
      <c r="O25" s="16">
        <v>2.3156308851223617</v>
      </c>
      <c r="P25" s="16">
        <v>2.3022819655318161</v>
      </c>
      <c r="Q25" s="16">
        <v>8.6331733077292097E-2</v>
      </c>
      <c r="R25" s="16">
        <v>3.7498331815907648</v>
      </c>
      <c r="S25" s="16">
        <v>0</v>
      </c>
      <c r="T25" s="22" t="s">
        <v>33</v>
      </c>
      <c r="U25" s="10">
        <v>3</v>
      </c>
      <c r="V25" s="22" t="s">
        <v>142</v>
      </c>
      <c r="W25" s="10">
        <v>2</v>
      </c>
      <c r="X25" s="22" t="s">
        <v>143</v>
      </c>
      <c r="Y25" s="10">
        <v>4</v>
      </c>
      <c r="Z25" s="22" t="s">
        <v>121</v>
      </c>
      <c r="AA25" s="15">
        <v>5</v>
      </c>
      <c r="AB25" s="11">
        <v>97.81</v>
      </c>
      <c r="AC25" s="10">
        <v>1.8400000000000034</v>
      </c>
      <c r="AD25" s="21">
        <v>0.35</v>
      </c>
      <c r="AE25" s="12">
        <v>231.56308851223616</v>
      </c>
      <c r="AF25" s="10">
        <v>259.85623864987559</v>
      </c>
      <c r="AG25" s="10">
        <v>115.11409827659079</v>
      </c>
      <c r="AH25" s="10">
        <v>0</v>
      </c>
      <c r="AI25" s="10">
        <v>2.6667852983683322</v>
      </c>
      <c r="AJ25" s="10"/>
      <c r="AK25" s="10"/>
      <c r="AL25" s="10"/>
      <c r="AM25" s="10"/>
      <c r="AN25" s="10">
        <v>2.3156308851223617</v>
      </c>
      <c r="AO25" s="10">
        <v>0.53118695202130384</v>
      </c>
      <c r="AP25" s="10">
        <v>1</v>
      </c>
      <c r="AQ25" s="10">
        <v>111.47500000000001</v>
      </c>
      <c r="AR25" s="10"/>
      <c r="AS25" s="10"/>
      <c r="AT25" s="10">
        <v>20.320481536920614</v>
      </c>
      <c r="AU25" s="10">
        <v>1</v>
      </c>
      <c r="AV25" s="16"/>
      <c r="AW25" s="21">
        <v>38.978435797481339</v>
      </c>
      <c r="AX25" s="1" t="s">
        <v>120</v>
      </c>
      <c r="AY25" s="25">
        <v>2.1685039370078698</v>
      </c>
      <c r="AZ25" s="19">
        <v>100</v>
      </c>
      <c r="BA25" s="19">
        <v>0</v>
      </c>
      <c r="BB25" s="19">
        <v>0</v>
      </c>
      <c r="BC25" s="19">
        <v>0</v>
      </c>
      <c r="BD25" s="19">
        <v>100</v>
      </c>
      <c r="BE25" s="19">
        <v>0</v>
      </c>
      <c r="BF25" s="26">
        <v>97.81</v>
      </c>
      <c r="BG25" s="26">
        <v>1.8400000000000034</v>
      </c>
      <c r="BH25" s="26">
        <v>0.35</v>
      </c>
      <c r="BI25" s="23"/>
      <c r="BJ25" s="27">
        <f t="shared" ca="1" si="4"/>
        <v>0.85437333741597166</v>
      </c>
      <c r="BK25" s="26">
        <f t="shared" ca="1" si="5"/>
        <v>36.451024870906387</v>
      </c>
      <c r="BL25" s="25">
        <f t="shared" si="2"/>
        <v>3.9085744227085115</v>
      </c>
      <c r="BM25" s="25">
        <f t="shared" ca="1" si="6"/>
        <v>2.6315361165696189</v>
      </c>
      <c r="BN25" s="24">
        <f t="shared" si="3"/>
        <v>3.6104142710699856</v>
      </c>
      <c r="BO25" s="23"/>
      <c r="BP25" s="2"/>
      <c r="BR25" s="6"/>
      <c r="CL25" s="5"/>
      <c r="CP25" s="6"/>
      <c r="DJ25" s="5"/>
    </row>
    <row r="26" spans="1:114" x14ac:dyDescent="0.2">
      <c r="A26">
        <v>0.65</v>
      </c>
      <c r="B26">
        <v>2.1</v>
      </c>
      <c r="C26">
        <v>1.2559400000000001</v>
      </c>
      <c r="D26">
        <v>-0.28066999999999998</v>
      </c>
      <c r="E26">
        <v>1.968E-2</v>
      </c>
      <c r="F26">
        <v>1.91943</v>
      </c>
      <c r="G26">
        <v>1.8222499999999999</v>
      </c>
      <c r="H26" s="23"/>
      <c r="I26" s="17">
        <f t="shared" si="0"/>
        <v>2.1325459317585302</v>
      </c>
      <c r="J26" s="16">
        <f t="shared" si="1"/>
        <v>-2.3325459317585304</v>
      </c>
      <c r="K26" s="10">
        <v>95</v>
      </c>
      <c r="L26" s="16">
        <v>202.59186351706037</v>
      </c>
      <c r="M26" s="16">
        <v>79.757217847769027</v>
      </c>
      <c r="N26" s="16">
        <v>0.92410323709536313</v>
      </c>
      <c r="O26" s="16">
        <v>2.4139359698681617</v>
      </c>
      <c r="P26" s="16">
        <v>2.4008522606006069</v>
      </c>
      <c r="Q26" s="16">
        <v>7.7936629860777762E-2</v>
      </c>
      <c r="R26" s="16">
        <v>3.2462068216259512</v>
      </c>
      <c r="S26" s="16">
        <v>0</v>
      </c>
      <c r="T26" s="22" t="s">
        <v>33</v>
      </c>
      <c r="U26" s="10">
        <v>3</v>
      </c>
      <c r="V26" s="22" t="s">
        <v>33</v>
      </c>
      <c r="W26" s="10">
        <v>3</v>
      </c>
      <c r="X26" s="22" t="s">
        <v>143</v>
      </c>
      <c r="Y26" s="10">
        <v>4</v>
      </c>
      <c r="Z26" s="22" t="s">
        <v>121</v>
      </c>
      <c r="AA26" s="15">
        <v>5</v>
      </c>
      <c r="AB26" s="11">
        <v>94.161043765916233</v>
      </c>
      <c r="AC26" s="10">
        <v>5.4889562340837728</v>
      </c>
      <c r="AD26" s="21">
        <v>0.35</v>
      </c>
      <c r="AE26" s="12">
        <v>241.39359698681619</v>
      </c>
      <c r="AF26" s="10">
        <v>270.53603868730312</v>
      </c>
      <c r="AG26" s="10">
        <v>120.04261303003034</v>
      </c>
      <c r="AH26" s="10">
        <v>0</v>
      </c>
      <c r="AI26" s="10">
        <v>3.080518447987004</v>
      </c>
      <c r="AJ26" s="10"/>
      <c r="AK26" s="10"/>
      <c r="AL26" s="10"/>
      <c r="AM26" s="10"/>
      <c r="AN26" s="10">
        <v>2.4139359698681617</v>
      </c>
      <c r="AO26" s="10">
        <v>0.54580746721115769</v>
      </c>
      <c r="AP26" s="10">
        <v>1</v>
      </c>
      <c r="AQ26" s="10">
        <v>111.47500000000001</v>
      </c>
      <c r="AR26" s="10"/>
      <c r="AS26" s="10"/>
      <c r="AT26" s="10">
        <v>19.48948491525174</v>
      </c>
      <c r="AU26" s="10">
        <v>1</v>
      </c>
      <c r="AV26" s="16"/>
      <c r="AW26" s="21">
        <v>40.580405803095466</v>
      </c>
      <c r="AX26" s="1" t="s">
        <v>120</v>
      </c>
      <c r="AY26" s="25">
        <v>2.33254593175853</v>
      </c>
      <c r="AZ26" s="19">
        <v>100</v>
      </c>
      <c r="BA26" s="19">
        <v>0</v>
      </c>
      <c r="BB26" s="19">
        <v>0</v>
      </c>
      <c r="BC26" s="19">
        <v>0</v>
      </c>
      <c r="BD26" s="19">
        <v>100</v>
      </c>
      <c r="BE26" s="19">
        <v>0</v>
      </c>
      <c r="BF26" s="26">
        <v>94.161043765916233</v>
      </c>
      <c r="BG26" s="26">
        <v>5.4889562340837728</v>
      </c>
      <c r="BH26" s="26">
        <v>0.35</v>
      </c>
      <c r="BI26" s="23"/>
      <c r="BJ26" s="27">
        <f t="shared" ca="1" si="4"/>
        <v>0.84463465513640856</v>
      </c>
      <c r="BK26" s="26">
        <f t="shared" ca="1" si="5"/>
        <v>34.639840604636589</v>
      </c>
      <c r="BL26" s="25">
        <f t="shared" si="2"/>
        <v>3.3892029033279711</v>
      </c>
      <c r="BM26" s="25">
        <f t="shared" ca="1" si="6"/>
        <v>2.6056436378962018</v>
      </c>
      <c r="BN26" s="24">
        <f t="shared" si="3"/>
        <v>3.5637785250028173</v>
      </c>
      <c r="BO26" s="23"/>
      <c r="BP26" s="2"/>
      <c r="BR26" s="6"/>
      <c r="CL26" s="5"/>
      <c r="CP26" s="6"/>
      <c r="DJ26" s="5"/>
    </row>
    <row r="27" spans="1:114" x14ac:dyDescent="0.2">
      <c r="A27">
        <v>0.7</v>
      </c>
      <c r="B27">
        <v>2.1</v>
      </c>
      <c r="C27">
        <v>1.25427</v>
      </c>
      <c r="D27">
        <v>-0.28011000000000003</v>
      </c>
      <c r="E27">
        <v>1.8839999999999999E-2</v>
      </c>
      <c r="F27">
        <v>1.9195500000000001</v>
      </c>
      <c r="G27">
        <v>1.8234999999999999</v>
      </c>
      <c r="H27" s="23"/>
      <c r="I27" s="17">
        <f t="shared" si="0"/>
        <v>2.296587926509186</v>
      </c>
      <c r="J27" s="16">
        <f t="shared" si="1"/>
        <v>-2.4965879265091862</v>
      </c>
      <c r="K27" s="10">
        <v>95</v>
      </c>
      <c r="L27" s="16">
        <v>218.17585301837266</v>
      </c>
      <c r="M27" s="16">
        <v>85.10498687664041</v>
      </c>
      <c r="N27" s="16">
        <v>0.99518810148731396</v>
      </c>
      <c r="O27" s="16">
        <v>1.9579096045197464</v>
      </c>
      <c r="P27" s="16">
        <v>1.941112950730318</v>
      </c>
      <c r="Q27" s="16">
        <v>8.1445031204992524E-2</v>
      </c>
      <c r="R27" s="16">
        <v>4.1957904188084427</v>
      </c>
      <c r="S27" s="16">
        <v>0</v>
      </c>
      <c r="T27" s="22" t="s">
        <v>33</v>
      </c>
      <c r="U27" s="10">
        <v>3</v>
      </c>
      <c r="V27" s="22" t="s">
        <v>142</v>
      </c>
      <c r="W27" s="10">
        <v>2</v>
      </c>
      <c r="X27" s="22" t="s">
        <v>143</v>
      </c>
      <c r="Y27" s="10">
        <v>4</v>
      </c>
      <c r="Z27" s="22" t="s">
        <v>123</v>
      </c>
      <c r="AA27" s="15">
        <v>4</v>
      </c>
      <c r="AB27" s="11">
        <v>97.81</v>
      </c>
      <c r="AC27" s="10">
        <v>1.8400000000000034</v>
      </c>
      <c r="AD27" s="21">
        <v>0.35</v>
      </c>
      <c r="AE27" s="12">
        <v>195.79096045197463</v>
      </c>
      <c r="AF27" s="10">
        <v>215.5323557907214</v>
      </c>
      <c r="AG27" s="10">
        <v>97.055647536515892</v>
      </c>
      <c r="AH27" s="10">
        <v>0</v>
      </c>
      <c r="AI27" s="10">
        <v>2.3833411590753113</v>
      </c>
      <c r="AJ27" s="10"/>
      <c r="AK27" s="10"/>
      <c r="AL27" s="10"/>
      <c r="AM27" s="10"/>
      <c r="AN27" s="10">
        <v>1.9579096045197464</v>
      </c>
      <c r="AO27" s="10">
        <v>0.47620952205573341</v>
      </c>
      <c r="AP27" s="10">
        <v>1</v>
      </c>
      <c r="AQ27" s="10">
        <v>111.47500000000001</v>
      </c>
      <c r="AR27" s="10"/>
      <c r="AS27" s="10"/>
      <c r="AT27" s="10">
        <v>14.202282941166343</v>
      </c>
      <c r="AU27" s="10">
        <v>1</v>
      </c>
      <c r="AV27" s="16"/>
      <c r="AW27" s="21">
        <v>32.329853368608205</v>
      </c>
      <c r="AX27" s="1" t="s">
        <v>120</v>
      </c>
      <c r="AY27" s="25">
        <v>2.4965879265091901</v>
      </c>
      <c r="AZ27" s="19">
        <v>100</v>
      </c>
      <c r="BA27" s="19">
        <v>0</v>
      </c>
      <c r="BB27" s="19">
        <v>0</v>
      </c>
      <c r="BC27" s="19">
        <v>0</v>
      </c>
      <c r="BD27" s="19">
        <v>100</v>
      </c>
      <c r="BE27" s="19">
        <v>0</v>
      </c>
      <c r="BF27" s="26">
        <v>97.81</v>
      </c>
      <c r="BG27" s="26">
        <v>1.8400000000000034</v>
      </c>
      <c r="BH27" s="26">
        <v>0.35</v>
      </c>
      <c r="BI27" s="23"/>
      <c r="BJ27" s="27">
        <f t="shared" ca="1" si="4"/>
        <v>0.89127930074962736</v>
      </c>
      <c r="BK27" s="26">
        <f t="shared" ca="1" si="5"/>
        <v>30.352249637480927</v>
      </c>
      <c r="BL27" s="25">
        <f t="shared" si="2"/>
        <v>4.4456287511475523</v>
      </c>
      <c r="BM27" s="25">
        <f t="shared" ca="1" si="6"/>
        <v>2.7277388964741802</v>
      </c>
      <c r="BN27" s="24">
        <f t="shared" si="3"/>
        <v>3.6989792728705844</v>
      </c>
      <c r="BO27" s="23"/>
      <c r="BP27" s="2"/>
      <c r="BR27" s="6"/>
      <c r="CL27" s="5"/>
      <c r="CP27" s="6"/>
      <c r="DJ27" s="5"/>
    </row>
    <row r="28" spans="1:114" x14ac:dyDescent="0.2">
      <c r="A28">
        <v>0.75</v>
      </c>
      <c r="B28">
        <v>2.2000000000000002</v>
      </c>
      <c r="C28">
        <v>1.2534000000000001</v>
      </c>
      <c r="D28">
        <v>-0.28067999999999999</v>
      </c>
      <c r="E28">
        <v>1.653E-2</v>
      </c>
      <c r="F28">
        <v>1.9234500000000001</v>
      </c>
      <c r="G28">
        <v>1.8281000000000001</v>
      </c>
      <c r="H28" s="23"/>
      <c r="I28" s="17">
        <f t="shared" si="0"/>
        <v>2.4606299212598426</v>
      </c>
      <c r="J28" s="16">
        <f t="shared" si="1"/>
        <v>-2.6606299212598428</v>
      </c>
      <c r="K28" s="10">
        <v>95</v>
      </c>
      <c r="L28" s="16">
        <v>233.75984251968504</v>
      </c>
      <c r="M28" s="16">
        <v>90.452755905511822</v>
      </c>
      <c r="N28" s="16">
        <v>1.0662729658792651</v>
      </c>
      <c r="O28" s="16">
        <v>1.7203389830508398</v>
      </c>
      <c r="P28" s="16">
        <v>1.6933317318262588</v>
      </c>
      <c r="Q28" s="16">
        <v>7.7873979836773854E-2</v>
      </c>
      <c r="R28" s="16">
        <v>4.5988614264487175</v>
      </c>
      <c r="S28" s="16">
        <v>0</v>
      </c>
      <c r="T28" s="22" t="s">
        <v>33</v>
      </c>
      <c r="U28" s="10">
        <v>3</v>
      </c>
      <c r="V28" s="22" t="s">
        <v>142</v>
      </c>
      <c r="W28" s="10">
        <v>2</v>
      </c>
      <c r="X28" s="22" t="s">
        <v>143</v>
      </c>
      <c r="Y28" s="10">
        <v>4</v>
      </c>
      <c r="Z28" s="22" t="s">
        <v>123</v>
      </c>
      <c r="AA28" s="15">
        <v>4</v>
      </c>
      <c r="AB28" s="11">
        <v>97.81</v>
      </c>
      <c r="AC28" s="10">
        <v>1.8400000000000034</v>
      </c>
      <c r="AD28" s="21">
        <v>0.35</v>
      </c>
      <c r="AE28" s="12">
        <v>172.03389830508397</v>
      </c>
      <c r="AF28" s="10">
        <v>185.46491889016662</v>
      </c>
      <c r="AG28" s="10">
        <v>84.666586591312949</v>
      </c>
      <c r="AH28" s="10">
        <v>0</v>
      </c>
      <c r="AI28" s="10">
        <v>2.1744512549320474</v>
      </c>
      <c r="AJ28" s="10"/>
      <c r="AK28" s="10"/>
      <c r="AL28" s="10"/>
      <c r="AM28" s="10"/>
      <c r="AN28" s="10">
        <v>1.7203389830508398</v>
      </c>
      <c r="AO28" s="10">
        <v>0.43458793414611524</v>
      </c>
      <c r="AP28" s="10">
        <v>1</v>
      </c>
      <c r="AQ28" s="10">
        <v>111.47500000000001</v>
      </c>
      <c r="AR28" s="10"/>
      <c r="AS28" s="10"/>
      <c r="AT28" s="10">
        <v>11.281933590395717</v>
      </c>
      <c r="AU28" s="10">
        <v>1</v>
      </c>
      <c r="AV28" s="16"/>
      <c r="AW28" s="21">
        <v>27.819737833524993</v>
      </c>
      <c r="AX28" s="1" t="s">
        <v>120</v>
      </c>
      <c r="AY28" s="25">
        <v>2.6606299212598401</v>
      </c>
      <c r="AZ28" s="19">
        <v>100</v>
      </c>
      <c r="BA28" s="19">
        <v>0</v>
      </c>
      <c r="BB28" s="19">
        <v>0</v>
      </c>
      <c r="BC28" s="19">
        <v>0</v>
      </c>
      <c r="BD28" s="19">
        <v>100</v>
      </c>
      <c r="BE28" s="19">
        <v>0</v>
      </c>
      <c r="BF28" s="26">
        <v>97.81</v>
      </c>
      <c r="BG28" s="26">
        <v>1.8400000000000034</v>
      </c>
      <c r="BH28" s="26">
        <v>0.35</v>
      </c>
      <c r="BI28" s="23"/>
      <c r="BJ28" s="27">
        <f t="shared" ca="1" si="4"/>
        <v>0.91789347073666783</v>
      </c>
      <c r="BK28" s="26">
        <f t="shared" ca="1" si="5"/>
        <v>26.903575587351973</v>
      </c>
      <c r="BL28" s="25">
        <f t="shared" si="2"/>
        <v>4.9398262170027181</v>
      </c>
      <c r="BM28" s="25">
        <f t="shared" ca="1" si="6"/>
        <v>2.7972607282117954</v>
      </c>
      <c r="BN28" s="24">
        <f t="shared" si="3"/>
        <v>3.7702534955521192</v>
      </c>
      <c r="BO28" s="23"/>
      <c r="BP28" s="2"/>
      <c r="BR28" s="6"/>
      <c r="CL28" s="5"/>
      <c r="CP28" s="6"/>
      <c r="DJ28" s="5"/>
    </row>
    <row r="29" spans="1:114" x14ac:dyDescent="0.2">
      <c r="A29">
        <v>0.8</v>
      </c>
      <c r="B29">
        <v>0.3</v>
      </c>
      <c r="C29">
        <v>1.2546600000000001</v>
      </c>
      <c r="D29">
        <v>-0.27787000000000001</v>
      </c>
      <c r="E29">
        <v>1.584E-2</v>
      </c>
      <c r="F29">
        <v>1.9316500000000001</v>
      </c>
      <c r="G29">
        <v>1.8327</v>
      </c>
      <c r="H29" s="23"/>
      <c r="I29" s="17">
        <f t="shared" si="0"/>
        <v>2.6246719160104988</v>
      </c>
      <c r="J29" s="16">
        <f t="shared" si="1"/>
        <v>-2.8246719160104989</v>
      </c>
      <c r="K29" s="10">
        <v>95</v>
      </c>
      <c r="L29" s="16">
        <v>249.34383202099738</v>
      </c>
      <c r="M29" s="16">
        <v>95.800524934383219</v>
      </c>
      <c r="N29" s="16">
        <v>1.137357830271216</v>
      </c>
      <c r="O29" s="16">
        <v>2.0644067796610197</v>
      </c>
      <c r="P29" s="16">
        <v>2.0343496097220424</v>
      </c>
      <c r="Q29" s="16">
        <v>9.5478636581852946E-2</v>
      </c>
      <c r="R29" s="16">
        <v>4.6933248899582409</v>
      </c>
      <c r="S29" s="16">
        <v>0</v>
      </c>
      <c r="T29" s="22" t="s">
        <v>33</v>
      </c>
      <c r="U29" s="10">
        <v>3</v>
      </c>
      <c r="V29" s="22" t="s">
        <v>142</v>
      </c>
      <c r="W29" s="10">
        <v>2</v>
      </c>
      <c r="X29" s="22" t="s">
        <v>143</v>
      </c>
      <c r="Y29" s="10">
        <v>4</v>
      </c>
      <c r="Z29" s="22" t="s">
        <v>123</v>
      </c>
      <c r="AA29" s="15">
        <v>4</v>
      </c>
      <c r="AB29" s="11">
        <v>97.81</v>
      </c>
      <c r="AC29" s="10">
        <v>1.8400000000000034</v>
      </c>
      <c r="AD29" s="21">
        <v>0.35</v>
      </c>
      <c r="AE29" s="12">
        <v>206.44067796610199</v>
      </c>
      <c r="AF29" s="10">
        <v>224.66796396606395</v>
      </c>
      <c r="AG29" s="10">
        <v>101.71748048610212</v>
      </c>
      <c r="AH29" s="10">
        <v>0</v>
      </c>
      <c r="AI29" s="10">
        <v>2.130685651316369</v>
      </c>
      <c r="AJ29" s="10"/>
      <c r="AK29" s="10"/>
      <c r="AL29" s="10"/>
      <c r="AM29" s="10"/>
      <c r="AN29" s="10">
        <v>2.0644067796610197</v>
      </c>
      <c r="AO29" s="10">
        <v>0.5137967065272796</v>
      </c>
      <c r="AP29" s="10">
        <v>1</v>
      </c>
      <c r="AQ29" s="10">
        <v>111.47500000000001</v>
      </c>
      <c r="AR29" s="10"/>
      <c r="AS29" s="10"/>
      <c r="AT29" s="10">
        <v>12.894268922892183</v>
      </c>
      <c r="AU29" s="10">
        <v>1</v>
      </c>
      <c r="AV29" s="16"/>
      <c r="AW29" s="21">
        <v>33.70019459490959</v>
      </c>
      <c r="AX29" s="1" t="s">
        <v>120</v>
      </c>
      <c r="AY29" s="25">
        <v>2.8246719160104998</v>
      </c>
      <c r="AZ29" s="19">
        <v>100</v>
      </c>
      <c r="BA29" s="19">
        <v>0</v>
      </c>
      <c r="BB29" s="19">
        <v>0</v>
      </c>
      <c r="BC29" s="19">
        <v>0</v>
      </c>
      <c r="BD29" s="19">
        <v>100</v>
      </c>
      <c r="BE29" s="19">
        <v>0</v>
      </c>
      <c r="BF29" s="26">
        <v>97.81</v>
      </c>
      <c r="BG29" s="26">
        <v>1.8400000000000034</v>
      </c>
      <c r="BH29" s="26">
        <v>0.35</v>
      </c>
      <c r="BI29" s="23"/>
      <c r="BJ29" s="27">
        <f t="shared" ca="1" si="4"/>
        <v>0.90682573709994185</v>
      </c>
      <c r="BK29" s="26">
        <f t="shared" ca="1" si="5"/>
        <v>29.874853394317874</v>
      </c>
      <c r="BL29" s="25">
        <f t="shared" si="2"/>
        <v>4.9997251837971657</v>
      </c>
      <c r="BM29" s="25">
        <f t="shared" ca="1" si="6"/>
        <v>2.7678799257662967</v>
      </c>
      <c r="BN29" s="24">
        <f t="shared" si="3"/>
        <v>3.7059283344995575</v>
      </c>
      <c r="BO29" s="23"/>
      <c r="BP29" s="2"/>
      <c r="BR29" s="6"/>
      <c r="CL29" s="5"/>
      <c r="CP29" s="6"/>
      <c r="DJ29" s="5"/>
    </row>
    <row r="30" spans="1:114" x14ac:dyDescent="0.2">
      <c r="A30">
        <v>0.85</v>
      </c>
      <c r="B30">
        <v>2.2000000000000002</v>
      </c>
      <c r="C30">
        <v>1.2556799999999999</v>
      </c>
      <c r="D30">
        <v>-0.27648</v>
      </c>
      <c r="E30">
        <v>1.5689999999999999E-2</v>
      </c>
      <c r="F30">
        <v>1.911</v>
      </c>
      <c r="G30">
        <v>1.81908</v>
      </c>
      <c r="H30" s="23"/>
      <c r="I30" s="17">
        <f t="shared" si="0"/>
        <v>2.7887139107611545</v>
      </c>
      <c r="J30" s="16">
        <f t="shared" si="1"/>
        <v>-2.9887139107611547</v>
      </c>
      <c r="K30" s="10">
        <v>95</v>
      </c>
      <c r="L30" s="16">
        <v>264.92782152230967</v>
      </c>
      <c r="M30" s="16">
        <v>101.1482939632546</v>
      </c>
      <c r="N30" s="16">
        <v>1.2084426946631668</v>
      </c>
      <c r="O30" s="16">
        <v>2.3429378531072929</v>
      </c>
      <c r="P30" s="16">
        <v>2.3122176573608382</v>
      </c>
      <c r="Q30" s="16">
        <v>0.1041869899183868</v>
      </c>
      <c r="R30" s="16">
        <v>4.5059334957810888</v>
      </c>
      <c r="S30" s="16">
        <v>0</v>
      </c>
      <c r="T30" s="22" t="s">
        <v>33</v>
      </c>
      <c r="U30" s="10">
        <v>3</v>
      </c>
      <c r="V30" s="22" t="s">
        <v>142</v>
      </c>
      <c r="W30" s="10">
        <v>2</v>
      </c>
      <c r="X30" s="22" t="s">
        <v>143</v>
      </c>
      <c r="Y30" s="10">
        <v>4</v>
      </c>
      <c r="Z30" s="22" t="s">
        <v>123</v>
      </c>
      <c r="AA30" s="15">
        <v>4</v>
      </c>
      <c r="AB30" s="11">
        <v>97.81</v>
      </c>
      <c r="AC30" s="10">
        <v>1.8400000000000034</v>
      </c>
      <c r="AD30" s="21">
        <v>0.35</v>
      </c>
      <c r="AE30" s="12">
        <v>234.29378531072931</v>
      </c>
      <c r="AF30" s="10">
        <v>256.44161724702155</v>
      </c>
      <c r="AG30" s="10">
        <v>115.6108828680419</v>
      </c>
      <c r="AH30" s="10">
        <v>0</v>
      </c>
      <c r="AI30" s="10">
        <v>2.2192959592863528</v>
      </c>
      <c r="AJ30" s="10"/>
      <c r="AK30" s="10"/>
      <c r="AL30" s="10"/>
      <c r="AM30" s="10"/>
      <c r="AN30" s="10">
        <v>2.3429378531072929</v>
      </c>
      <c r="AO30" s="10">
        <v>0.57443051731090156</v>
      </c>
      <c r="AP30" s="10">
        <v>1</v>
      </c>
      <c r="AQ30" s="10">
        <v>111.47500000000001</v>
      </c>
      <c r="AR30" s="10"/>
      <c r="AS30" s="10"/>
      <c r="AT30" s="10">
        <v>13.901800869864669</v>
      </c>
      <c r="AU30" s="10">
        <v>1</v>
      </c>
      <c r="AV30" s="16"/>
      <c r="AW30" s="21">
        <v>38.46624258705323</v>
      </c>
      <c r="AX30" s="1" t="s">
        <v>120</v>
      </c>
      <c r="AY30" s="25">
        <v>2.9887139107611498</v>
      </c>
      <c r="AZ30" s="19">
        <v>100</v>
      </c>
      <c r="BA30" s="19">
        <v>0</v>
      </c>
      <c r="BB30" s="19">
        <v>0</v>
      </c>
      <c r="BC30" s="19">
        <v>0</v>
      </c>
      <c r="BD30" s="19">
        <v>100</v>
      </c>
      <c r="BE30" s="19">
        <v>0</v>
      </c>
      <c r="BF30" s="26">
        <v>97.81</v>
      </c>
      <c r="BG30" s="26">
        <v>1.8400000000000034</v>
      </c>
      <c r="BH30" s="26">
        <v>0.35</v>
      </c>
      <c r="BI30" s="23"/>
      <c r="BJ30" s="27">
        <f t="shared" ca="1" si="4"/>
        <v>0.89586710078498344</v>
      </c>
      <c r="BK30" s="26">
        <f t="shared" ca="1" si="5"/>
        <v>31.396411843852476</v>
      </c>
      <c r="BL30" s="25">
        <f t="shared" si="2"/>
        <v>4.7797596439925272</v>
      </c>
      <c r="BM30" s="25">
        <f t="shared" ca="1" si="6"/>
        <v>2.7387854679973542</v>
      </c>
      <c r="BN30" s="24">
        <f t="shared" si="3"/>
        <v>3.6491048209960826</v>
      </c>
      <c r="BO30" s="23"/>
      <c r="BP30" s="2"/>
      <c r="BR30" s="6"/>
      <c r="CL30" s="5"/>
      <c r="CP30" s="6"/>
      <c r="DJ30" s="5"/>
    </row>
    <row r="31" spans="1:114" x14ac:dyDescent="0.2">
      <c r="A31">
        <v>0.9</v>
      </c>
      <c r="B31">
        <v>2.1</v>
      </c>
      <c r="C31">
        <v>1.2545200000000001</v>
      </c>
      <c r="D31">
        <v>-0.27889999999999998</v>
      </c>
      <c r="E31">
        <v>2.6589999999999999E-2</v>
      </c>
      <c r="F31">
        <v>1.9192</v>
      </c>
      <c r="G31">
        <v>1.8272299999999999</v>
      </c>
      <c r="H31" s="23"/>
      <c r="I31" s="17">
        <f t="shared" si="0"/>
        <v>2.9527559055118111</v>
      </c>
      <c r="J31" s="16">
        <f t="shared" si="1"/>
        <v>-3.1527559055118113</v>
      </c>
      <c r="K31" s="10">
        <v>95</v>
      </c>
      <c r="L31" s="16">
        <v>280.51181102362204</v>
      </c>
      <c r="M31" s="16">
        <v>106.49606299212601</v>
      </c>
      <c r="N31" s="16">
        <v>1.2795275590551181</v>
      </c>
      <c r="O31" s="16">
        <v>2.0261770244821045</v>
      </c>
      <c r="P31" s="16">
        <v>2.0436367040790104</v>
      </c>
      <c r="Q31" s="16">
        <v>8.9025684109457506E-2</v>
      </c>
      <c r="R31" s="16">
        <v>4.3562382654297656</v>
      </c>
      <c r="S31" s="16">
        <v>1.2124777497851307</v>
      </c>
      <c r="T31" s="22" t="s">
        <v>33</v>
      </c>
      <c r="U31" s="10">
        <v>3</v>
      </c>
      <c r="V31" s="22" t="s">
        <v>142</v>
      </c>
      <c r="W31" s="10">
        <v>2</v>
      </c>
      <c r="X31" s="22" t="s">
        <v>143</v>
      </c>
      <c r="Y31" s="10">
        <v>4</v>
      </c>
      <c r="Z31" s="22" t="s">
        <v>123</v>
      </c>
      <c r="AA31" s="15">
        <v>4</v>
      </c>
      <c r="AB31" s="11">
        <v>97.81</v>
      </c>
      <c r="AC31" s="10">
        <v>1.8400000000000034</v>
      </c>
      <c r="AD31" s="21">
        <v>0.35</v>
      </c>
      <c r="AE31" s="12">
        <v>202.61770244821045</v>
      </c>
      <c r="AF31" s="10">
        <v>223.92715277261169</v>
      </c>
      <c r="AG31" s="10">
        <v>102.18183520395053</v>
      </c>
      <c r="AH31" s="10">
        <v>0</v>
      </c>
      <c r="AI31" s="10">
        <v>2.2955585509080154</v>
      </c>
      <c r="AJ31" s="10"/>
      <c r="AK31" s="10"/>
      <c r="AL31" s="10"/>
      <c r="AM31" s="10"/>
      <c r="AN31" s="10">
        <v>2.0261770244821045</v>
      </c>
      <c r="AO31" s="10">
        <v>0.51948715269639334</v>
      </c>
      <c r="AP31" s="10">
        <v>1</v>
      </c>
      <c r="AQ31" s="10">
        <v>111.47500000000001</v>
      </c>
      <c r="AR31" s="10"/>
      <c r="AS31" s="10"/>
      <c r="AT31" s="10">
        <v>11.354825489274843</v>
      </c>
      <c r="AU31" s="10">
        <v>1</v>
      </c>
      <c r="AV31" s="16"/>
      <c r="AW31" s="21">
        <v>33.589072915891755</v>
      </c>
      <c r="AX31" s="1" t="s">
        <v>120</v>
      </c>
      <c r="AY31" s="25">
        <v>3.15275590551181</v>
      </c>
      <c r="AZ31" s="19">
        <v>100</v>
      </c>
      <c r="BA31" s="19">
        <v>0</v>
      </c>
      <c r="BB31" s="19">
        <v>0</v>
      </c>
      <c r="BC31" s="19">
        <v>0</v>
      </c>
      <c r="BD31" s="19">
        <v>100</v>
      </c>
      <c r="BE31" s="19">
        <v>0</v>
      </c>
      <c r="BF31" s="26">
        <v>97.81</v>
      </c>
      <c r="BG31" s="26">
        <v>1.8400000000000034</v>
      </c>
      <c r="BH31" s="26">
        <v>0.35</v>
      </c>
      <c r="BI31" s="23"/>
      <c r="BJ31" s="27">
        <f t="shared" ca="1" si="4"/>
        <v>0.91021561946186735</v>
      </c>
      <c r="BK31" s="26">
        <f t="shared" ca="1" si="5"/>
        <v>27.327003290948305</v>
      </c>
      <c r="BL31" s="25">
        <f t="shared" si="2"/>
        <v>4.6772397922934301</v>
      </c>
      <c r="BM31" s="25">
        <f t="shared" ca="1" si="6"/>
        <v>2.7761139892096245</v>
      </c>
      <c r="BN31" s="24">
        <f t="shared" si="3"/>
        <v>3.6878039368025783</v>
      </c>
      <c r="BO31" s="23"/>
      <c r="BP31" s="2"/>
      <c r="BR31" s="6"/>
      <c r="CL31" s="5"/>
      <c r="CP31" s="6"/>
      <c r="DJ31" s="5"/>
    </row>
    <row r="32" spans="1:114" x14ac:dyDescent="0.2">
      <c r="A32">
        <v>0.95</v>
      </c>
      <c r="B32">
        <v>2.1</v>
      </c>
      <c r="C32">
        <v>1.25413</v>
      </c>
      <c r="D32">
        <v>-0.28238000000000002</v>
      </c>
      <c r="E32">
        <v>2.3879999999999998E-2</v>
      </c>
      <c r="F32">
        <v>1.90828</v>
      </c>
      <c r="G32">
        <v>1.80765</v>
      </c>
      <c r="H32" s="23"/>
      <c r="I32" s="17">
        <f t="shared" si="0"/>
        <v>3.1167979002624668</v>
      </c>
      <c r="J32" s="16">
        <f t="shared" si="1"/>
        <v>-3.316797900262467</v>
      </c>
      <c r="K32" s="10">
        <v>95</v>
      </c>
      <c r="L32" s="16">
        <v>296.09580052493436</v>
      </c>
      <c r="M32" s="16">
        <v>111.8438320209974</v>
      </c>
      <c r="N32" s="16">
        <v>1.3506124234470689</v>
      </c>
      <c r="O32" s="16">
        <v>1.9196798493408307</v>
      </c>
      <c r="P32" s="16">
        <v>1.9251608626826442</v>
      </c>
      <c r="Q32" s="16">
        <v>6.7223475756120726E-2</v>
      </c>
      <c r="R32" s="16">
        <v>3.49183681525954</v>
      </c>
      <c r="S32" s="16">
        <v>0.38062592651482535</v>
      </c>
      <c r="T32" s="22" t="s">
        <v>33</v>
      </c>
      <c r="U32" s="10">
        <v>3</v>
      </c>
      <c r="V32" s="22" t="s">
        <v>142</v>
      </c>
      <c r="W32" s="10">
        <v>2</v>
      </c>
      <c r="X32" s="22" t="s">
        <v>143</v>
      </c>
      <c r="Y32" s="10">
        <v>4</v>
      </c>
      <c r="Z32" s="22" t="s">
        <v>123</v>
      </c>
      <c r="AA32" s="15">
        <v>4</v>
      </c>
      <c r="AB32" s="11">
        <v>97.81</v>
      </c>
      <c r="AC32" s="10">
        <v>1.8400000000000034</v>
      </c>
      <c r="AD32" s="21">
        <v>0.35</v>
      </c>
      <c r="AE32" s="12">
        <v>191.96798493408306</v>
      </c>
      <c r="AF32" s="10">
        <v>209.07211322590317</v>
      </c>
      <c r="AG32" s="10">
        <v>96.258043134132208</v>
      </c>
      <c r="AH32" s="10">
        <v>0</v>
      </c>
      <c r="AI32" s="10">
        <v>2.8638222600493211</v>
      </c>
      <c r="AJ32" s="10"/>
      <c r="AK32" s="10"/>
      <c r="AL32" s="10"/>
      <c r="AM32" s="10"/>
      <c r="AN32" s="10">
        <v>1.9196798493408307</v>
      </c>
      <c r="AO32" s="10">
        <v>0.48303941470880268</v>
      </c>
      <c r="AP32" s="10">
        <v>1</v>
      </c>
      <c r="AQ32" s="10">
        <v>111.47500000000001</v>
      </c>
      <c r="AR32" s="10"/>
      <c r="AS32" s="10"/>
      <c r="AT32" s="10">
        <v>9.9821509220267082</v>
      </c>
      <c r="AU32" s="10">
        <v>1</v>
      </c>
      <c r="AV32" s="16"/>
      <c r="AW32" s="21">
        <v>31.360816983885474</v>
      </c>
      <c r="AX32" s="1" t="s">
        <v>120</v>
      </c>
      <c r="AY32" s="25">
        <v>3.3167979002624701</v>
      </c>
      <c r="AZ32" s="19">
        <v>100</v>
      </c>
      <c r="BA32" s="19">
        <v>0</v>
      </c>
      <c r="BB32" s="19">
        <v>0</v>
      </c>
      <c r="BC32" s="19">
        <v>0</v>
      </c>
      <c r="BD32" s="19">
        <v>100</v>
      </c>
      <c r="BE32" s="19">
        <v>0</v>
      </c>
      <c r="BF32" s="26">
        <v>97.81</v>
      </c>
      <c r="BG32" s="26">
        <v>1.8400000000000034</v>
      </c>
      <c r="BH32" s="26">
        <v>0.35</v>
      </c>
      <c r="BI32" s="23"/>
      <c r="BJ32" s="27">
        <f t="shared" ca="1" si="4"/>
        <v>0.90338206041763969</v>
      </c>
      <c r="BK32" s="26">
        <f t="shared" ca="1" si="5"/>
        <v>23.915636767405321</v>
      </c>
      <c r="BL32" s="25">
        <f t="shared" si="2"/>
        <v>3.7827350977493199</v>
      </c>
      <c r="BM32" s="25">
        <f t="shared" ca="1" si="6"/>
        <v>2.7578465059045412</v>
      </c>
      <c r="BN32" s="24">
        <f t="shared" si="3"/>
        <v>3.6630377089584862</v>
      </c>
      <c r="BO32" s="23"/>
      <c r="BP32" s="2"/>
      <c r="BR32" s="6"/>
      <c r="CL32" s="5"/>
      <c r="CP32" s="6"/>
      <c r="DJ32" s="5"/>
    </row>
    <row r="33" spans="1:114" x14ac:dyDescent="0.2">
      <c r="A33">
        <v>1</v>
      </c>
      <c r="B33">
        <v>2.1</v>
      </c>
      <c r="C33">
        <v>1.2546299999999999</v>
      </c>
      <c r="D33">
        <v>-0.28454000000000002</v>
      </c>
      <c r="E33">
        <v>4.086E-2</v>
      </c>
      <c r="F33">
        <v>1.9199299999999999</v>
      </c>
      <c r="G33">
        <v>1.8158000000000001</v>
      </c>
      <c r="H33" s="23"/>
      <c r="I33" s="17">
        <f t="shared" si="0"/>
        <v>3.280839895013123</v>
      </c>
      <c r="J33" s="16">
        <f t="shared" si="1"/>
        <v>-3.4808398950131232</v>
      </c>
      <c r="K33" s="10">
        <v>95</v>
      </c>
      <c r="L33" s="16">
        <v>311.67979002624668</v>
      </c>
      <c r="M33" s="16">
        <v>117.19160104986879</v>
      </c>
      <c r="N33" s="16">
        <v>1.4216972878390199</v>
      </c>
      <c r="O33" s="16">
        <v>2.0562146892654862</v>
      </c>
      <c r="P33" s="16">
        <v>2.1367502240137459</v>
      </c>
      <c r="Q33" s="16">
        <v>5.3691070571291195E-2</v>
      </c>
      <c r="R33" s="16">
        <v>2.5127443520485993</v>
      </c>
      <c r="S33" s="16">
        <v>5.5927454686291362</v>
      </c>
      <c r="T33" s="22" t="s">
        <v>33</v>
      </c>
      <c r="U33" s="10">
        <v>3</v>
      </c>
      <c r="V33" s="22" t="s">
        <v>33</v>
      </c>
      <c r="W33" s="10">
        <v>3</v>
      </c>
      <c r="X33" s="22" t="s">
        <v>143</v>
      </c>
      <c r="Y33" s="10">
        <v>4</v>
      </c>
      <c r="Z33" s="22" t="s">
        <v>121</v>
      </c>
      <c r="AA33" s="15">
        <v>5</v>
      </c>
      <c r="AB33" s="11">
        <v>85.331749824245279</v>
      </c>
      <c r="AC33" s="10">
        <v>13.209276696393928</v>
      </c>
      <c r="AD33" s="21">
        <v>1.4589734793607949</v>
      </c>
      <c r="AE33" s="12">
        <v>205.62146892654863</v>
      </c>
      <c r="AF33" s="10">
        <v>233.04827400007323</v>
      </c>
      <c r="AG33" s="10">
        <v>106.83751120068729</v>
      </c>
      <c r="AH33" s="10">
        <v>85.804419719110967</v>
      </c>
      <c r="AI33" s="10">
        <v>3.9797124573565013</v>
      </c>
      <c r="AJ33" s="10"/>
      <c r="AK33" s="10"/>
      <c r="AL33" s="10"/>
      <c r="AM33" s="10"/>
      <c r="AN33" s="10">
        <v>2.0562146892654862</v>
      </c>
      <c r="AO33" s="10">
        <v>0.50885159820890358</v>
      </c>
      <c r="AP33" s="10">
        <v>1</v>
      </c>
      <c r="AQ33" s="10">
        <v>111.47500000000001</v>
      </c>
      <c r="AR33" s="10"/>
      <c r="AS33" s="10"/>
      <c r="AT33" s="10">
        <v>10.600862177717914</v>
      </c>
      <c r="AU33" s="10">
        <v>1</v>
      </c>
      <c r="AV33" s="16"/>
      <c r="AW33" s="21">
        <v>34.957241100010989</v>
      </c>
      <c r="AX33" s="1" t="s">
        <v>120</v>
      </c>
      <c r="AY33" s="25">
        <v>3.4808398950131201</v>
      </c>
      <c r="AZ33" s="19">
        <v>100</v>
      </c>
      <c r="BA33" s="19">
        <v>0</v>
      </c>
      <c r="BB33" s="19">
        <v>0</v>
      </c>
      <c r="BC33" s="19">
        <v>0</v>
      </c>
      <c r="BD33" s="19">
        <v>100</v>
      </c>
      <c r="BE33" s="19">
        <v>0</v>
      </c>
      <c r="BF33" s="26">
        <v>85.331749824245279</v>
      </c>
      <c r="BG33" s="26">
        <v>13.209276696393928</v>
      </c>
      <c r="BH33" s="26">
        <v>1.4589734793607949</v>
      </c>
      <c r="BI33" s="23"/>
      <c r="BJ33" s="27">
        <f t="shared" ca="1" si="4"/>
        <v>0.87170660967058999</v>
      </c>
      <c r="BK33" s="26">
        <f t="shared" ca="1" si="5"/>
        <v>23.317241152028686</v>
      </c>
      <c r="BL33" s="25">
        <f t="shared" si="2"/>
        <v>2.7104240805477837</v>
      </c>
      <c r="BM33" s="25">
        <f t="shared" ca="1" si="6"/>
        <v>2.6743772071064873</v>
      </c>
      <c r="BN33" s="24">
        <f t="shared" si="3"/>
        <v>3.5560653360923893</v>
      </c>
      <c r="BO33" s="23"/>
      <c r="BP33" s="2"/>
      <c r="BR33" s="6"/>
      <c r="CL33" s="5"/>
      <c r="CP33" s="6"/>
      <c r="DJ33" s="5"/>
    </row>
    <row r="34" spans="1:114" x14ac:dyDescent="0.2">
      <c r="A34">
        <v>1.05</v>
      </c>
      <c r="B34">
        <v>2.2000000000000002</v>
      </c>
      <c r="C34">
        <v>1.2543599999999999</v>
      </c>
      <c r="D34">
        <v>-0.28399000000000002</v>
      </c>
      <c r="E34">
        <v>5.5160000000000001E-2</v>
      </c>
      <c r="F34">
        <v>1.9233800000000001</v>
      </c>
      <c r="G34">
        <v>1.8289299999999999</v>
      </c>
      <c r="H34" s="23"/>
      <c r="I34" s="17">
        <f t="shared" si="0"/>
        <v>3.4448818897637796</v>
      </c>
      <c r="J34" s="16">
        <f t="shared" si="1"/>
        <v>-3.6448818897637798</v>
      </c>
      <c r="K34" s="10">
        <v>95</v>
      </c>
      <c r="L34" s="16">
        <v>327.26377952755905</v>
      </c>
      <c r="M34" s="16">
        <v>122.53937007874021</v>
      </c>
      <c r="N34" s="16">
        <v>1.4927821522309712</v>
      </c>
      <c r="O34" s="16">
        <v>1.9824858757061663</v>
      </c>
      <c r="P34" s="16">
        <v>2.1262298707672751</v>
      </c>
      <c r="Q34" s="16">
        <v>5.7136821891502397E-2</v>
      </c>
      <c r="R34" s="16">
        <v>2.6872363462227109</v>
      </c>
      <c r="S34" s="16">
        <v>9.9822218792436601</v>
      </c>
      <c r="T34" s="22" t="s">
        <v>33</v>
      </c>
      <c r="U34" s="10">
        <v>3</v>
      </c>
      <c r="V34" s="22" t="s">
        <v>33</v>
      </c>
      <c r="W34" s="10">
        <v>3</v>
      </c>
      <c r="X34" s="22" t="s">
        <v>143</v>
      </c>
      <c r="Y34" s="10">
        <v>4</v>
      </c>
      <c r="Z34" s="22" t="s">
        <v>123</v>
      </c>
      <c r="AA34" s="15">
        <v>4</v>
      </c>
      <c r="AB34" s="11">
        <v>91.392601236949048</v>
      </c>
      <c r="AC34" s="10">
        <v>7.7925908172941121</v>
      </c>
      <c r="AD34" s="21">
        <v>0.81480794575684623</v>
      </c>
      <c r="AE34" s="12">
        <v>198.24858757061662</v>
      </c>
      <c r="AF34" s="10">
        <v>230.89388011805832</v>
      </c>
      <c r="AG34" s="10">
        <v>106.31149353836375</v>
      </c>
      <c r="AH34" s="10">
        <v>174.63990295568962</v>
      </c>
      <c r="AI34" s="10">
        <v>3.721295305512077</v>
      </c>
      <c r="AJ34" s="10"/>
      <c r="AK34" s="10"/>
      <c r="AL34" s="10"/>
      <c r="AM34" s="10"/>
      <c r="AN34" s="10">
        <v>1.9824858757061663</v>
      </c>
      <c r="AO34" s="10">
        <v>0.51510021716263921</v>
      </c>
      <c r="AP34" s="10">
        <v>1</v>
      </c>
      <c r="AQ34" s="10">
        <v>111.47500000000001</v>
      </c>
      <c r="AR34" s="10"/>
      <c r="AS34" s="10"/>
      <c r="AT34" s="10">
        <v>9.9737225317437961</v>
      </c>
      <c r="AU34" s="10">
        <v>1</v>
      </c>
      <c r="AV34" s="16"/>
      <c r="AW34" s="21">
        <v>34.634082017708742</v>
      </c>
      <c r="AX34" s="1" t="s">
        <v>120</v>
      </c>
      <c r="AY34" s="25">
        <v>3.6448818897637798</v>
      </c>
      <c r="AZ34" s="19">
        <v>100</v>
      </c>
      <c r="BA34" s="19">
        <v>0</v>
      </c>
      <c r="BB34" s="19">
        <v>0</v>
      </c>
      <c r="BC34" s="19">
        <v>0</v>
      </c>
      <c r="BD34" s="19">
        <v>100</v>
      </c>
      <c r="BE34" s="19">
        <v>0</v>
      </c>
      <c r="BF34" s="26">
        <v>91.392601236949048</v>
      </c>
      <c r="BG34" s="26">
        <v>7.7925908172941121</v>
      </c>
      <c r="BH34" s="26">
        <v>0.81480794575684623</v>
      </c>
      <c r="BI34" s="23"/>
      <c r="BJ34" s="27">
        <f t="shared" ca="1" si="4"/>
        <v>0.88172358420742747</v>
      </c>
      <c r="BK34" s="26">
        <f t="shared" ca="1" si="5"/>
        <v>22.86400860307516</v>
      </c>
      <c r="BL34" s="25">
        <f t="shared" si="2"/>
        <v>2.911285064213089</v>
      </c>
      <c r="BM34" s="25">
        <f t="shared" ca="1" si="6"/>
        <v>2.700336846061417</v>
      </c>
      <c r="BN34" s="24">
        <f t="shared" si="3"/>
        <v>3.5713450642516649</v>
      </c>
      <c r="BO34" s="23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2.1</v>
      </c>
      <c r="C35">
        <v>1.2550699999999999</v>
      </c>
      <c r="D35">
        <v>-0.27975</v>
      </c>
      <c r="E35">
        <v>5.2749999999999998E-2</v>
      </c>
      <c r="F35">
        <v>1.9155800000000001</v>
      </c>
      <c r="G35">
        <v>1.8243</v>
      </c>
      <c r="H35" s="23"/>
      <c r="I35" s="17">
        <f t="shared" si="0"/>
        <v>3.6089238845144358</v>
      </c>
      <c r="J35" s="16">
        <f t="shared" si="1"/>
        <v>-3.808923884514436</v>
      </c>
      <c r="K35" s="10">
        <v>95</v>
      </c>
      <c r="L35" s="16">
        <v>342.84776902887137</v>
      </c>
      <c r="M35" s="16">
        <v>127.8871391076116</v>
      </c>
      <c r="N35" s="16">
        <v>1.5638670166229223</v>
      </c>
      <c r="O35" s="16">
        <v>2.1763653483991949</v>
      </c>
      <c r="P35" s="16">
        <v>2.3094567288201659</v>
      </c>
      <c r="Q35" s="16">
        <v>8.3700432069130942E-2</v>
      </c>
      <c r="R35" s="16">
        <v>3.6242476866795874</v>
      </c>
      <c r="S35" s="16">
        <v>9.2424569736785536</v>
      </c>
      <c r="T35" s="22" t="s">
        <v>33</v>
      </c>
      <c r="U35" s="10">
        <v>3</v>
      </c>
      <c r="V35" s="22" t="s">
        <v>142</v>
      </c>
      <c r="W35" s="10">
        <v>2</v>
      </c>
      <c r="X35" s="22" t="s">
        <v>143</v>
      </c>
      <c r="Y35" s="10">
        <v>4</v>
      </c>
      <c r="Z35" s="22" t="s">
        <v>123</v>
      </c>
      <c r="AA35" s="15">
        <v>4</v>
      </c>
      <c r="AB35" s="11">
        <v>97.81</v>
      </c>
      <c r="AC35" s="10">
        <v>1.8400000000000034</v>
      </c>
      <c r="AD35" s="21">
        <v>0.35</v>
      </c>
      <c r="AE35" s="12">
        <v>217.63653483991948</v>
      </c>
      <c r="AF35" s="10">
        <v>251.53327580067418</v>
      </c>
      <c r="AG35" s="10">
        <v>115.4728364410083</v>
      </c>
      <c r="AH35" s="10">
        <v>157.95956483085871</v>
      </c>
      <c r="AI35" s="10">
        <v>2.7591933180377248</v>
      </c>
      <c r="AJ35" s="10"/>
      <c r="AK35" s="10"/>
      <c r="AL35" s="10"/>
      <c r="AM35" s="10"/>
      <c r="AN35" s="10">
        <v>2.1763653483991949</v>
      </c>
      <c r="AO35" s="10">
        <v>0.57880323531352074</v>
      </c>
      <c r="AP35" s="10">
        <v>1</v>
      </c>
      <c r="AQ35" s="10">
        <v>111.47500000000001</v>
      </c>
      <c r="AR35" s="10"/>
      <c r="AS35" s="10"/>
      <c r="AT35" s="10">
        <v>10.391683301565944</v>
      </c>
      <c r="AU35" s="10">
        <v>1</v>
      </c>
      <c r="AV35" s="16"/>
      <c r="AW35" s="21">
        <v>37.729991370101125</v>
      </c>
      <c r="AX35" s="1" t="s">
        <v>120</v>
      </c>
      <c r="AY35" s="25">
        <v>3.80892388451444</v>
      </c>
      <c r="AZ35" s="19">
        <v>100</v>
      </c>
      <c r="BA35" s="19">
        <v>0</v>
      </c>
      <c r="BB35" s="19">
        <v>0</v>
      </c>
      <c r="BC35" s="19">
        <v>0</v>
      </c>
      <c r="BD35" s="19">
        <v>100</v>
      </c>
      <c r="BE35" s="19">
        <v>0</v>
      </c>
      <c r="BF35" s="26">
        <v>97.81</v>
      </c>
      <c r="BG35" s="26">
        <v>1.8400000000000034</v>
      </c>
      <c r="BH35" s="26">
        <v>0.35</v>
      </c>
      <c r="BI35" s="23"/>
      <c r="BJ35" s="27">
        <f t="shared" ca="1" si="4"/>
        <v>0.90051797192586003</v>
      </c>
      <c r="BK35" s="26">
        <f t="shared" ca="1" si="5"/>
        <v>25.287055899772156</v>
      </c>
      <c r="BL35" s="25">
        <f t="shared" si="2"/>
        <v>3.9148337824674742</v>
      </c>
      <c r="BM35" s="25">
        <f t="shared" ca="1" si="6"/>
        <v>2.7493343148893015</v>
      </c>
      <c r="BN35" s="24">
        <f t="shared" si="3"/>
        <v>3.601910970573897</v>
      </c>
      <c r="BO35" s="23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2.2000000000000002</v>
      </c>
      <c r="C36">
        <v>1.2579100000000001</v>
      </c>
      <c r="D36">
        <v>-0.26751999999999998</v>
      </c>
      <c r="E36">
        <v>4.9119999999999997E-2</v>
      </c>
      <c r="F36">
        <v>1.9235500000000001</v>
      </c>
      <c r="G36">
        <v>1.81728</v>
      </c>
      <c r="H36" s="23"/>
      <c r="I36" s="17">
        <f t="shared" si="0"/>
        <v>3.7729658792650915</v>
      </c>
      <c r="J36" s="16">
        <f t="shared" si="1"/>
        <v>-3.9729658792650917</v>
      </c>
      <c r="K36" s="10">
        <v>95</v>
      </c>
      <c r="L36" s="16">
        <v>358.43175853018369</v>
      </c>
      <c r="M36" s="16">
        <v>133.23490813648297</v>
      </c>
      <c r="N36" s="16">
        <v>1.6349518810148731</v>
      </c>
      <c r="O36" s="16">
        <v>2.9518832391713707</v>
      </c>
      <c r="P36" s="16">
        <v>3.0689293950513878</v>
      </c>
      <c r="Q36" s="16">
        <v>0.16032141142582812</v>
      </c>
      <c r="R36" s="16">
        <v>5.2240175901193586</v>
      </c>
      <c r="S36" s="16">
        <v>8.1282052694456368</v>
      </c>
      <c r="T36" s="22" t="s">
        <v>33</v>
      </c>
      <c r="U36" s="10">
        <v>3</v>
      </c>
      <c r="V36" s="22" t="s">
        <v>33</v>
      </c>
      <c r="W36" s="10">
        <v>3</v>
      </c>
      <c r="X36" s="22" t="s">
        <v>143</v>
      </c>
      <c r="Y36" s="10">
        <v>4</v>
      </c>
      <c r="Z36" s="22" t="s">
        <v>123</v>
      </c>
      <c r="AA36" s="15">
        <v>4</v>
      </c>
      <c r="AB36" s="11">
        <v>97.81</v>
      </c>
      <c r="AC36" s="10">
        <v>1.8400000000000034</v>
      </c>
      <c r="AD36" s="21">
        <v>0.35</v>
      </c>
      <c r="AE36" s="12">
        <v>295.1883239171371</v>
      </c>
      <c r="AF36" s="10">
        <v>339.96629597485838</v>
      </c>
      <c r="AG36" s="10">
        <v>153.44646975256939</v>
      </c>
      <c r="AH36" s="10">
        <v>133.57549827629001</v>
      </c>
      <c r="AI36" s="10">
        <v>1.9142355146188395</v>
      </c>
      <c r="AJ36" s="10"/>
      <c r="AK36" s="10"/>
      <c r="AL36" s="10"/>
      <c r="AM36" s="10"/>
      <c r="AN36" s="10">
        <v>2.9518832391713707</v>
      </c>
      <c r="AO36" s="10">
        <v>0.78102081981503046</v>
      </c>
      <c r="AP36" s="10">
        <v>1</v>
      </c>
      <c r="AQ36" s="10">
        <v>111.47500000000001</v>
      </c>
      <c r="AR36" s="10"/>
      <c r="AS36" s="10"/>
      <c r="AT36" s="10">
        <v>13.60811363579818</v>
      </c>
      <c r="AU36" s="10">
        <v>1</v>
      </c>
      <c r="AV36" s="16"/>
      <c r="AW36" s="21">
        <v>50.994944396228753</v>
      </c>
      <c r="AX36" s="1" t="s">
        <v>120</v>
      </c>
      <c r="AY36" s="25">
        <v>3.9729658792650899</v>
      </c>
      <c r="AZ36" s="19">
        <v>100</v>
      </c>
      <c r="BA36" s="19">
        <v>0</v>
      </c>
      <c r="BB36" s="19">
        <v>0</v>
      </c>
      <c r="BC36" s="19">
        <v>0</v>
      </c>
      <c r="BD36" s="19">
        <v>100</v>
      </c>
      <c r="BE36" s="19">
        <v>0</v>
      </c>
      <c r="BF36" s="26">
        <v>97.81</v>
      </c>
      <c r="BG36" s="26">
        <v>1.8400000000000034</v>
      </c>
      <c r="BH36" s="26">
        <v>0.35</v>
      </c>
      <c r="BI36" s="23"/>
      <c r="BJ36" s="27">
        <f t="shared" ca="1" si="4"/>
        <v>0.90637687401452616</v>
      </c>
      <c r="BK36" s="26">
        <f t="shared" ca="1" si="5"/>
        <v>33.477897696707288</v>
      </c>
      <c r="BL36" s="25">
        <f t="shared" si="2"/>
        <v>5.5480036533034793</v>
      </c>
      <c r="BM36" s="25">
        <f t="shared" ca="1" si="6"/>
        <v>2.7643803778647795</v>
      </c>
      <c r="BN36" s="24">
        <f t="shared" si="3"/>
        <v>3.5785255291898292</v>
      </c>
      <c r="BO36" s="23"/>
      <c r="BP36" s="2"/>
      <c r="BR36" s="6"/>
      <c r="CL36" s="5"/>
      <c r="CP36" s="6"/>
      <c r="DJ36" s="5"/>
    </row>
    <row r="37" spans="1:114" x14ac:dyDescent="0.2">
      <c r="A37">
        <v>1.2</v>
      </c>
      <c r="B37">
        <v>2.2000000000000002</v>
      </c>
      <c r="C37">
        <v>1.25973</v>
      </c>
      <c r="D37">
        <v>-0.26135999999999998</v>
      </c>
      <c r="E37">
        <v>3.3090000000000001E-2</v>
      </c>
      <c r="F37">
        <v>1.9095800000000001</v>
      </c>
      <c r="G37">
        <v>1.8067</v>
      </c>
      <c r="H37" s="23"/>
      <c r="I37" s="17">
        <f t="shared" si="0"/>
        <v>3.9370078740157477</v>
      </c>
      <c r="J37" s="16">
        <f t="shared" si="1"/>
        <v>-4.1370078740157474</v>
      </c>
      <c r="K37" s="10">
        <v>95</v>
      </c>
      <c r="L37" s="16">
        <v>374.015748031496</v>
      </c>
      <c r="M37" s="16">
        <v>138.58267716535437</v>
      </c>
      <c r="N37" s="16">
        <v>1.7060367454068239</v>
      </c>
      <c r="O37" s="16">
        <v>3.4488700564971531</v>
      </c>
      <c r="P37" s="16">
        <v>3.4950608544180812</v>
      </c>
      <c r="Q37" s="16">
        <v>0.19891382621219394</v>
      </c>
      <c r="R37" s="16">
        <v>5.6912836284595283</v>
      </c>
      <c r="S37" s="16">
        <v>3.2076943000644609</v>
      </c>
      <c r="T37" s="22" t="s">
        <v>33</v>
      </c>
      <c r="U37" s="10">
        <v>3</v>
      </c>
      <c r="V37" s="22" t="s">
        <v>33</v>
      </c>
      <c r="W37" s="10">
        <v>3</v>
      </c>
      <c r="X37" s="22" t="s">
        <v>143</v>
      </c>
      <c r="Y37" s="10">
        <v>4</v>
      </c>
      <c r="Z37" s="22" t="s">
        <v>123</v>
      </c>
      <c r="AA37" s="15">
        <v>4</v>
      </c>
      <c r="AB37" s="11">
        <v>97.81</v>
      </c>
      <c r="AC37" s="10">
        <v>1.8400000000000034</v>
      </c>
      <c r="AD37" s="21">
        <v>0.35</v>
      </c>
      <c r="AE37" s="12">
        <v>344.88700564971532</v>
      </c>
      <c r="AF37" s="10">
        <v>389.1827035767451</v>
      </c>
      <c r="AG37" s="10">
        <v>174.75304272090406</v>
      </c>
      <c r="AH37" s="10">
        <v>30.891241124385672</v>
      </c>
      <c r="AI37" s="10">
        <v>1.7570728596259964</v>
      </c>
      <c r="AJ37" s="10"/>
      <c r="AK37" s="10"/>
      <c r="AL37" s="10"/>
      <c r="AM37" s="10"/>
      <c r="AN37" s="10">
        <v>3.4488700564971531</v>
      </c>
      <c r="AO37" s="10">
        <v>0.88944723069300624</v>
      </c>
      <c r="AP37" s="10">
        <v>1</v>
      </c>
      <c r="AQ37" s="10">
        <v>111.47500000000001</v>
      </c>
      <c r="AR37" s="10"/>
      <c r="AS37" s="10"/>
      <c r="AT37" s="10">
        <v>14.998364427447834</v>
      </c>
      <c r="AU37" s="10">
        <v>1</v>
      </c>
      <c r="AV37" s="16"/>
      <c r="AW37" s="21">
        <v>58.377405536511766</v>
      </c>
      <c r="AX37" s="1" t="s">
        <v>120</v>
      </c>
      <c r="AY37" s="25">
        <v>4.1370078740157501</v>
      </c>
      <c r="AZ37" s="19">
        <v>100</v>
      </c>
      <c r="BA37" s="19">
        <v>0</v>
      </c>
      <c r="BB37" s="19">
        <v>0</v>
      </c>
      <c r="BC37" s="19">
        <v>0</v>
      </c>
      <c r="BD37" s="19">
        <v>100</v>
      </c>
      <c r="BE37" s="19">
        <v>0</v>
      </c>
      <c r="BF37" s="26">
        <v>97.81</v>
      </c>
      <c r="BG37" s="26">
        <v>1.8400000000000034</v>
      </c>
      <c r="BH37" s="26">
        <v>0.35</v>
      </c>
      <c r="BI37" s="23"/>
      <c r="BJ37" s="27">
        <f t="shared" ca="1" si="4"/>
        <v>0.90501254276608689</v>
      </c>
      <c r="BK37" s="26">
        <f t="shared" ca="1" si="5"/>
        <v>36.844172494249214</v>
      </c>
      <c r="BL37" s="25">
        <f t="shared" si="2"/>
        <v>6.0130181526899724</v>
      </c>
      <c r="BM37" s="25">
        <f t="shared" ca="1" si="6"/>
        <v>2.7604678231575654</v>
      </c>
      <c r="BN37" s="24">
        <f t="shared" si="3"/>
        <v>3.5517433050805431</v>
      </c>
      <c r="BO37" s="23"/>
      <c r="BP37" s="2"/>
      <c r="BR37" s="6"/>
      <c r="CL37" s="5"/>
      <c r="CP37" s="6"/>
      <c r="DJ37" s="5"/>
    </row>
    <row r="38" spans="1:114" x14ac:dyDescent="0.2">
      <c r="A38">
        <v>1.25</v>
      </c>
      <c r="B38">
        <v>2.1</v>
      </c>
      <c r="C38">
        <v>1.26173</v>
      </c>
      <c r="D38">
        <v>-0.26150000000000001</v>
      </c>
      <c r="E38">
        <v>2.819E-2</v>
      </c>
      <c r="F38">
        <v>1.9015500000000001</v>
      </c>
      <c r="G38">
        <v>1.7906</v>
      </c>
      <c r="H38" s="23"/>
      <c r="I38" s="17">
        <f t="shared" si="0"/>
        <v>4.1010498687664043</v>
      </c>
      <c r="J38" s="16">
        <f t="shared" si="1"/>
        <v>-4.3010498687664045</v>
      </c>
      <c r="K38" s="10">
        <v>95</v>
      </c>
      <c r="L38" s="16">
        <v>389.59973753280838</v>
      </c>
      <c r="M38" s="16">
        <v>143.93044619422577</v>
      </c>
      <c r="N38" s="16">
        <v>1.7771216097987752</v>
      </c>
      <c r="O38" s="16">
        <v>3.9950094161958352</v>
      </c>
      <c r="P38" s="16">
        <v>4.0195413710725001</v>
      </c>
      <c r="Q38" s="16">
        <v>0.19803672587613999</v>
      </c>
      <c r="R38" s="16">
        <v>4.9268488017402721</v>
      </c>
      <c r="S38" s="16">
        <v>1.7036079775461968</v>
      </c>
      <c r="T38" s="22" t="s">
        <v>33</v>
      </c>
      <c r="U38" s="10">
        <v>3</v>
      </c>
      <c r="V38" s="22" t="s">
        <v>33</v>
      </c>
      <c r="W38" s="10">
        <v>3</v>
      </c>
      <c r="X38" s="22" t="s">
        <v>143</v>
      </c>
      <c r="Y38" s="10">
        <v>4</v>
      </c>
      <c r="Z38" s="22" t="s">
        <v>123</v>
      </c>
      <c r="AA38" s="15">
        <v>4</v>
      </c>
      <c r="AB38" s="11">
        <v>97.81</v>
      </c>
      <c r="AC38" s="10">
        <v>1.8400000000000034</v>
      </c>
      <c r="AD38" s="21">
        <v>0.35</v>
      </c>
      <c r="AE38" s="12">
        <v>399.5009416195835</v>
      </c>
      <c r="AF38" s="10">
        <v>449.96958850659951</v>
      </c>
      <c r="AG38" s="10">
        <v>200.977068553625</v>
      </c>
      <c r="AH38" s="10">
        <v>0</v>
      </c>
      <c r="AI38" s="10">
        <v>2.0296949231459629</v>
      </c>
      <c r="AJ38" s="10"/>
      <c r="AK38" s="10"/>
      <c r="AL38" s="10"/>
      <c r="AM38" s="10"/>
      <c r="AN38" s="10">
        <v>3.9950094161958352</v>
      </c>
      <c r="AO38" s="10">
        <v>0.98654153842607883</v>
      </c>
      <c r="AP38" s="10">
        <v>1</v>
      </c>
      <c r="AQ38" s="10">
        <v>111.47500000000001</v>
      </c>
      <c r="AR38" s="10"/>
      <c r="AS38" s="10"/>
      <c r="AT38" s="10">
        <v>16.734387069302393</v>
      </c>
      <c r="AU38" s="10">
        <v>1</v>
      </c>
      <c r="AV38" s="16"/>
      <c r="AW38" s="21">
        <v>67.495438275989926</v>
      </c>
      <c r="AX38" s="1" t="s">
        <v>120</v>
      </c>
      <c r="AY38" s="25">
        <v>4.3010498687664001</v>
      </c>
      <c r="AZ38" s="19">
        <v>100</v>
      </c>
      <c r="BA38" s="19">
        <v>0</v>
      </c>
      <c r="BB38" s="19">
        <v>0</v>
      </c>
      <c r="BC38" s="19">
        <v>0</v>
      </c>
      <c r="BD38" s="19">
        <v>100</v>
      </c>
      <c r="BE38" s="19">
        <v>0</v>
      </c>
      <c r="BF38" s="26">
        <v>97.81</v>
      </c>
      <c r="BG38" s="26">
        <v>1.8400000000000034</v>
      </c>
      <c r="BH38" s="26">
        <v>0.35</v>
      </c>
      <c r="BI38" s="23"/>
      <c r="BJ38" s="27">
        <f t="shared" ca="1" si="4"/>
        <v>0.88176523109504501</v>
      </c>
      <c r="BK38" s="26">
        <f t="shared" ca="1" si="5"/>
        <v>38.668697427532393</v>
      </c>
      <c r="BL38" s="25">
        <f t="shared" si="2"/>
        <v>5.1777806619541584</v>
      </c>
      <c r="BM38" s="25">
        <f t="shared" ca="1" si="6"/>
        <v>2.699119624296539</v>
      </c>
      <c r="BN38" s="24">
        <f t="shared" si="3"/>
        <v>3.4664895883939408</v>
      </c>
      <c r="BO38" s="23"/>
      <c r="BP38" s="2"/>
      <c r="BR38" s="6"/>
      <c r="CL38" s="5"/>
      <c r="CP38" s="6"/>
      <c r="DJ38" s="5"/>
    </row>
    <row r="39" spans="1:114" x14ac:dyDescent="0.2">
      <c r="A39">
        <v>1.3</v>
      </c>
      <c r="B39">
        <v>2.1</v>
      </c>
      <c r="C39">
        <v>1.2562599999999999</v>
      </c>
      <c r="D39">
        <v>-0.27272000000000002</v>
      </c>
      <c r="E39">
        <v>2.9489999999999999E-2</v>
      </c>
      <c r="F39">
        <v>1.89855</v>
      </c>
      <c r="G39">
        <v>1.8183800000000001</v>
      </c>
      <c r="H39" s="23"/>
      <c r="I39" s="17">
        <f t="shared" si="0"/>
        <v>4.2650918635170605</v>
      </c>
      <c r="J39" s="16">
        <f t="shared" si="1"/>
        <v>-4.4650918635170607</v>
      </c>
      <c r="K39" s="10">
        <v>95</v>
      </c>
      <c r="L39" s="16">
        <v>405.18372703412069</v>
      </c>
      <c r="M39" s="16">
        <v>149.27821522309716</v>
      </c>
      <c r="N39" s="16">
        <v>1.8482064741907263</v>
      </c>
      <c r="O39" s="16">
        <v>2.5013182674199173</v>
      </c>
      <c r="P39" s="16">
        <v>2.5315964459613869</v>
      </c>
      <c r="Q39" s="16">
        <v>0.12774339894383077</v>
      </c>
      <c r="R39" s="16">
        <v>5.045962169350398</v>
      </c>
      <c r="S39" s="16">
        <v>2.102651287602062</v>
      </c>
      <c r="T39" s="22" t="s">
        <v>33</v>
      </c>
      <c r="U39" s="10">
        <v>3</v>
      </c>
      <c r="V39" s="22" t="s">
        <v>142</v>
      </c>
      <c r="W39" s="10">
        <v>2</v>
      </c>
      <c r="X39" s="22" t="s">
        <v>143</v>
      </c>
      <c r="Y39" s="10">
        <v>4</v>
      </c>
      <c r="Z39" s="22" t="s">
        <v>33</v>
      </c>
      <c r="AA39" s="15">
        <v>3</v>
      </c>
      <c r="AB39" s="11">
        <v>97.81</v>
      </c>
      <c r="AC39" s="10">
        <v>1.8400000000000034</v>
      </c>
      <c r="AD39" s="21">
        <v>0.35</v>
      </c>
      <c r="AE39" s="12">
        <v>250.13182674199174</v>
      </c>
      <c r="AF39" s="10">
        <v>274.00053911109723</v>
      </c>
      <c r="AG39" s="10">
        <v>126.57982229806935</v>
      </c>
      <c r="AH39" s="10">
        <v>5.2342933044617634</v>
      </c>
      <c r="AI39" s="10">
        <v>1.9817825945546814</v>
      </c>
      <c r="AJ39" s="10"/>
      <c r="AK39" s="10"/>
      <c r="AL39" s="10"/>
      <c r="AM39" s="10"/>
      <c r="AN39" s="10">
        <v>2.5013182674199173</v>
      </c>
      <c r="AO39" s="10">
        <v>0.67385685752476976</v>
      </c>
      <c r="AP39" s="10">
        <v>1</v>
      </c>
      <c r="AQ39" s="10">
        <v>111.47500000000001</v>
      </c>
      <c r="AR39" s="10"/>
      <c r="AS39" s="10"/>
      <c r="AT39" s="10">
        <v>9.5394090375664682</v>
      </c>
      <c r="AU39" s="10">
        <v>1</v>
      </c>
      <c r="AV39" s="16"/>
      <c r="AW39" s="21">
        <v>41.100080866664584</v>
      </c>
      <c r="AX39" s="1" t="s">
        <v>120</v>
      </c>
      <c r="AY39" s="25">
        <v>4.4650918635170598</v>
      </c>
      <c r="AZ39" s="19">
        <v>100</v>
      </c>
      <c r="BA39" s="19">
        <v>0</v>
      </c>
      <c r="BB39" s="19">
        <v>0</v>
      </c>
      <c r="BC39" s="19">
        <v>100</v>
      </c>
      <c r="BD39" s="19">
        <v>0</v>
      </c>
      <c r="BE39" s="19">
        <v>0</v>
      </c>
      <c r="BF39" s="26">
        <v>97.81</v>
      </c>
      <c r="BG39" s="26">
        <v>1.8400000000000034</v>
      </c>
      <c r="BH39" s="26">
        <v>0.35</v>
      </c>
      <c r="BI39" s="23"/>
      <c r="BJ39" s="27">
        <f t="shared" ca="1" si="4"/>
        <v>0.93431474660594949</v>
      </c>
      <c r="BK39" s="26">
        <f t="shared" ca="1" si="5"/>
        <v>26.212726578136685</v>
      </c>
      <c r="BL39" s="25">
        <f t="shared" si="2"/>
        <v>5.4848925548167919</v>
      </c>
      <c r="BM39" s="25">
        <f t="shared" ca="1" si="6"/>
        <v>2.8367132290626693</v>
      </c>
      <c r="BN39" s="24">
        <f t="shared" si="3"/>
        <v>3.641102802778537</v>
      </c>
      <c r="BO39" s="23"/>
      <c r="BP39" s="2"/>
      <c r="BR39" s="6"/>
      <c r="CL39" s="5"/>
      <c r="CP39" s="6"/>
      <c r="DJ39" s="5"/>
    </row>
    <row r="40" spans="1:114" x14ac:dyDescent="0.2">
      <c r="A40">
        <v>1.35</v>
      </c>
      <c r="B40">
        <v>2.2000000000000002</v>
      </c>
      <c r="C40">
        <v>1.2557100000000001</v>
      </c>
      <c r="D40">
        <v>-0.27776000000000001</v>
      </c>
      <c r="E40">
        <v>2.945E-2</v>
      </c>
      <c r="F40">
        <v>1.9031</v>
      </c>
      <c r="G40">
        <v>1.8206500000000001</v>
      </c>
      <c r="H40" s="23"/>
      <c r="I40" s="17">
        <f t="shared" si="0"/>
        <v>4.4291338582677167</v>
      </c>
      <c r="J40" s="16">
        <f t="shared" si="1"/>
        <v>-4.6291338582677168</v>
      </c>
      <c r="K40" s="10">
        <v>95</v>
      </c>
      <c r="L40" s="16">
        <v>420.76771653543301</v>
      </c>
      <c r="M40" s="16">
        <v>154.62598425196856</v>
      </c>
      <c r="N40" s="16">
        <v>1.9192913385826773</v>
      </c>
      <c r="O40" s="16">
        <v>2.3511299435028268</v>
      </c>
      <c r="P40" s="16">
        <v>2.3812313151623026</v>
      </c>
      <c r="Q40" s="16">
        <v>9.6167786845895178E-2</v>
      </c>
      <c r="R40" s="16">
        <v>4.0385739190289653</v>
      </c>
      <c r="S40" s="16">
        <v>2.0903730319080362</v>
      </c>
      <c r="T40" s="22" t="s">
        <v>33</v>
      </c>
      <c r="U40" s="10">
        <v>3</v>
      </c>
      <c r="V40" s="22" t="s">
        <v>142</v>
      </c>
      <c r="W40" s="10">
        <v>2</v>
      </c>
      <c r="X40" s="22" t="s">
        <v>143</v>
      </c>
      <c r="Y40" s="10">
        <v>4</v>
      </c>
      <c r="Z40" s="22" t="s">
        <v>123</v>
      </c>
      <c r="AA40" s="15">
        <v>4</v>
      </c>
      <c r="AB40" s="11">
        <v>97.81</v>
      </c>
      <c r="AC40" s="10">
        <v>1.8400000000000034</v>
      </c>
      <c r="AD40" s="21">
        <v>0.35</v>
      </c>
      <c r="AE40" s="12">
        <v>235.11299435028269</v>
      </c>
      <c r="AF40" s="10">
        <v>255.39381845818656</v>
      </c>
      <c r="AG40" s="10">
        <v>119.06156575811514</v>
      </c>
      <c r="AH40" s="10">
        <v>3.5193948341216696</v>
      </c>
      <c r="AI40" s="10">
        <v>2.4761215717463951</v>
      </c>
      <c r="AJ40" s="10"/>
      <c r="AK40" s="10"/>
      <c r="AL40" s="10"/>
      <c r="AM40" s="10"/>
      <c r="AN40" s="10">
        <v>2.3511299435028268</v>
      </c>
      <c r="AO40" s="10">
        <v>0.6237200479209708</v>
      </c>
      <c r="AP40" s="10">
        <v>1</v>
      </c>
      <c r="AQ40" s="10">
        <v>111.47500000000001</v>
      </c>
      <c r="AR40" s="10"/>
      <c r="AS40" s="10"/>
      <c r="AT40" s="10">
        <v>8.5161528266638076</v>
      </c>
      <c r="AU40" s="10">
        <v>1</v>
      </c>
      <c r="AV40" s="16"/>
      <c r="AW40" s="21">
        <v>38.309072768727987</v>
      </c>
      <c r="AX40" s="1" t="s">
        <v>120</v>
      </c>
      <c r="AY40" s="25">
        <v>4.6291338582677204</v>
      </c>
      <c r="AZ40" s="19">
        <v>100</v>
      </c>
      <c r="BA40" s="19">
        <v>0</v>
      </c>
      <c r="BB40" s="19">
        <v>0</v>
      </c>
      <c r="BC40" s="19">
        <v>0</v>
      </c>
      <c r="BD40" s="19">
        <v>100</v>
      </c>
      <c r="BE40" s="19">
        <v>0</v>
      </c>
      <c r="BF40" s="26">
        <v>97.81</v>
      </c>
      <c r="BG40" s="26">
        <v>1.8400000000000034</v>
      </c>
      <c r="BH40" s="26">
        <v>0.35</v>
      </c>
      <c r="BI40" s="23"/>
      <c r="BJ40" s="27">
        <f t="shared" ca="1" si="4"/>
        <v>0.92579345406772851</v>
      </c>
      <c r="BK40" s="26">
        <f t="shared" ca="1" si="5"/>
        <v>23.120649048451263</v>
      </c>
      <c r="BL40" s="25">
        <f t="shared" si="2"/>
        <v>4.4299651981749077</v>
      </c>
      <c r="BM40" s="25">
        <f t="shared" ca="1" si="6"/>
        <v>2.8140159990541926</v>
      </c>
      <c r="BN40" s="24">
        <f t="shared" si="3"/>
        <v>3.6138867974813702</v>
      </c>
      <c r="BO40" s="23"/>
      <c r="BP40" s="2"/>
      <c r="BR40" s="6"/>
      <c r="CL40" s="5"/>
      <c r="CP40" s="6"/>
      <c r="DJ40" s="5"/>
    </row>
    <row r="41" spans="1:114" x14ac:dyDescent="0.2">
      <c r="A41">
        <v>1.4</v>
      </c>
      <c r="B41">
        <v>2.1</v>
      </c>
      <c r="C41">
        <v>1.2550699999999999</v>
      </c>
      <c r="D41">
        <v>-0.28087000000000001</v>
      </c>
      <c r="E41">
        <v>2.8660000000000001E-2</v>
      </c>
      <c r="F41">
        <v>1.9007000000000001</v>
      </c>
      <c r="G41">
        <v>1.80925</v>
      </c>
      <c r="H41" s="23"/>
      <c r="I41" s="17">
        <f t="shared" si="0"/>
        <v>4.5931758530183719</v>
      </c>
      <c r="J41" s="16">
        <f t="shared" si="1"/>
        <v>-4.7931758530183721</v>
      </c>
      <c r="K41" s="10">
        <v>95</v>
      </c>
      <c r="L41" s="16">
        <v>436.35170603674527</v>
      </c>
      <c r="M41" s="16">
        <v>159.97375328083993</v>
      </c>
      <c r="N41" s="16">
        <v>1.9903762029746279</v>
      </c>
      <c r="O41" s="16">
        <v>2.1763653483991949</v>
      </c>
      <c r="P41" s="16">
        <v>2.2029747841392893</v>
      </c>
      <c r="Q41" s="16">
        <v>7.6683629380700738E-2</v>
      </c>
      <c r="R41" s="16">
        <v>3.4809127155153217</v>
      </c>
      <c r="S41" s="16">
        <v>1.84787748195101</v>
      </c>
      <c r="T41" s="22" t="s">
        <v>33</v>
      </c>
      <c r="U41" s="10">
        <v>3</v>
      </c>
      <c r="V41" s="22" t="s">
        <v>142</v>
      </c>
      <c r="W41" s="10">
        <v>2</v>
      </c>
      <c r="X41" s="22" t="s">
        <v>143</v>
      </c>
      <c r="Y41" s="10">
        <v>4</v>
      </c>
      <c r="Z41" s="22" t="s">
        <v>123</v>
      </c>
      <c r="AA41" s="15">
        <v>4</v>
      </c>
      <c r="AB41" s="11">
        <v>97.81</v>
      </c>
      <c r="AC41" s="10">
        <v>1.8400000000000034</v>
      </c>
      <c r="AD41" s="21">
        <v>0.35</v>
      </c>
      <c r="AE41" s="12">
        <v>217.63653483991948</v>
      </c>
      <c r="AF41" s="10">
        <v>233.50575660246076</v>
      </c>
      <c r="AG41" s="10">
        <v>110.14873920696445</v>
      </c>
      <c r="AH41" s="10">
        <v>0</v>
      </c>
      <c r="AI41" s="10">
        <v>2.8728097534383532</v>
      </c>
      <c r="AJ41" s="10"/>
      <c r="AK41" s="10"/>
      <c r="AL41" s="10"/>
      <c r="AM41" s="10"/>
      <c r="AN41" s="10">
        <v>2.1763653483991949</v>
      </c>
      <c r="AO41" s="10">
        <v>0.57654880982903045</v>
      </c>
      <c r="AP41" s="10">
        <v>1</v>
      </c>
      <c r="AQ41" s="10">
        <v>111.47500000000001</v>
      </c>
      <c r="AR41" s="10"/>
      <c r="AS41" s="10"/>
      <c r="AT41" s="10">
        <v>7.4610686621608435</v>
      </c>
      <c r="AU41" s="10">
        <v>1</v>
      </c>
      <c r="AV41" s="16"/>
      <c r="AW41" s="21">
        <v>35.025863490369112</v>
      </c>
      <c r="AX41" s="1" t="s">
        <v>120</v>
      </c>
      <c r="AY41" s="25">
        <v>4.7931758530183703</v>
      </c>
      <c r="AZ41" s="19">
        <v>100</v>
      </c>
      <c r="BA41" s="19">
        <v>0</v>
      </c>
      <c r="BB41" s="19">
        <v>0</v>
      </c>
      <c r="BC41" s="19">
        <v>0</v>
      </c>
      <c r="BD41" s="19">
        <v>100</v>
      </c>
      <c r="BE41" s="19">
        <v>0</v>
      </c>
      <c r="BF41" s="26">
        <v>97.81</v>
      </c>
      <c r="BG41" s="26">
        <v>1.8400000000000034</v>
      </c>
      <c r="BH41" s="26">
        <v>0.35</v>
      </c>
      <c r="BI41" s="23"/>
      <c r="BJ41" s="27">
        <f t="shared" ca="1" si="4"/>
        <v>0.92619416812606903</v>
      </c>
      <c r="BK41" s="26">
        <f t="shared" ca="1" si="5"/>
        <v>20.505314930752569</v>
      </c>
      <c r="BL41" s="25">
        <f t="shared" si="2"/>
        <v>3.8635464871695389</v>
      </c>
      <c r="BM41" s="25">
        <f t="shared" ca="1" si="6"/>
        <v>2.8147361091941705</v>
      </c>
      <c r="BN41" s="24">
        <f t="shared" si="3"/>
        <v>3.6111680805621669</v>
      </c>
      <c r="BO41" s="23"/>
      <c r="BP41" s="2"/>
      <c r="BR41" s="6"/>
      <c r="CL41" s="5"/>
      <c r="CP41" s="6"/>
      <c r="DJ41" s="5"/>
    </row>
    <row r="42" spans="1:114" x14ac:dyDescent="0.2">
      <c r="A42">
        <v>1.45</v>
      </c>
      <c r="B42">
        <v>2.1</v>
      </c>
      <c r="C42">
        <v>1.2546200000000001</v>
      </c>
      <c r="D42">
        <v>-0.28137000000000001</v>
      </c>
      <c r="E42">
        <v>2.852E-2</v>
      </c>
      <c r="F42">
        <v>1.9015299999999999</v>
      </c>
      <c r="G42">
        <v>1.7998799999999999</v>
      </c>
      <c r="H42" s="23"/>
      <c r="I42" s="17">
        <f t="shared" si="0"/>
        <v>4.7572178477690281</v>
      </c>
      <c r="J42" s="16">
        <f t="shared" si="1"/>
        <v>-4.9572178477690283</v>
      </c>
      <c r="K42" s="10">
        <v>95</v>
      </c>
      <c r="L42" s="16">
        <v>451.93569553805759</v>
      </c>
      <c r="M42" s="16">
        <v>165.32152230971133</v>
      </c>
      <c r="N42" s="16">
        <v>2.0614610673665785</v>
      </c>
      <c r="O42" s="16">
        <v>2.0534839924670352</v>
      </c>
      <c r="P42" s="16">
        <v>2.0794746041201506</v>
      </c>
      <c r="Q42" s="16">
        <v>7.3551128180508699E-2</v>
      </c>
      <c r="R42" s="16">
        <v>3.5370053586987185</v>
      </c>
      <c r="S42" s="16">
        <v>1.8049035870219166</v>
      </c>
      <c r="T42" s="22" t="s">
        <v>33</v>
      </c>
      <c r="U42" s="10">
        <v>3</v>
      </c>
      <c r="V42" s="22" t="s">
        <v>142</v>
      </c>
      <c r="W42" s="10">
        <v>2</v>
      </c>
      <c r="X42" s="22" t="s">
        <v>143</v>
      </c>
      <c r="Y42" s="10">
        <v>4</v>
      </c>
      <c r="Z42" s="22" t="s">
        <v>123</v>
      </c>
      <c r="AA42" s="15">
        <v>4</v>
      </c>
      <c r="AB42" s="11">
        <v>97.81</v>
      </c>
      <c r="AC42" s="10">
        <v>1.8400000000000034</v>
      </c>
      <c r="AD42" s="21">
        <v>0.35</v>
      </c>
      <c r="AE42" s="12">
        <v>205.34839924670351</v>
      </c>
      <c r="AF42" s="10">
        <v>218.05961839424961</v>
      </c>
      <c r="AG42" s="10">
        <v>103.97373020600753</v>
      </c>
      <c r="AH42" s="10">
        <v>0</v>
      </c>
      <c r="AI42" s="10">
        <v>2.8272504522523678</v>
      </c>
      <c r="AJ42" s="10"/>
      <c r="AK42" s="10"/>
      <c r="AL42" s="10"/>
      <c r="AM42" s="10"/>
      <c r="AN42" s="10">
        <v>2.0534839924670352</v>
      </c>
      <c r="AO42" s="10">
        <v>0.55482064646840001</v>
      </c>
      <c r="AP42" s="10">
        <v>1</v>
      </c>
      <c r="AQ42" s="10">
        <v>111.47500000000001</v>
      </c>
      <c r="AR42" s="10"/>
      <c r="AS42" s="10"/>
      <c r="AT42" s="10">
        <v>6.6925343772048489</v>
      </c>
      <c r="AU42" s="10">
        <v>1</v>
      </c>
      <c r="AV42" s="16"/>
      <c r="AW42" s="21">
        <v>32.708942759137443</v>
      </c>
      <c r="AX42" s="1" t="s">
        <v>120</v>
      </c>
      <c r="AY42" s="25">
        <v>4.9572178477690301</v>
      </c>
      <c r="AZ42" s="19">
        <v>100</v>
      </c>
      <c r="BA42" s="19">
        <v>0</v>
      </c>
      <c r="BB42" s="19">
        <v>0</v>
      </c>
      <c r="BC42" s="19">
        <v>0</v>
      </c>
      <c r="BD42" s="19">
        <v>100</v>
      </c>
      <c r="BE42" s="19">
        <v>0</v>
      </c>
      <c r="BF42" s="26">
        <v>97.81</v>
      </c>
      <c r="BG42" s="26">
        <v>1.8400000000000034</v>
      </c>
      <c r="BH42" s="26">
        <v>0.35</v>
      </c>
      <c r="BI42" s="23"/>
      <c r="BJ42" s="27">
        <f t="shared" ca="1" si="4"/>
        <v>0.93791862645146873</v>
      </c>
      <c r="BK42" s="26">
        <f t="shared" ca="1" si="5"/>
        <v>19.138513822832028</v>
      </c>
      <c r="BL42" s="25">
        <f t="shared" si="2"/>
        <v>3.9682147328830899</v>
      </c>
      <c r="BM42" s="25">
        <f t="shared" ca="1" si="6"/>
        <v>2.8451773328959837</v>
      </c>
      <c r="BN42" s="24">
        <f t="shared" si="3"/>
        <v>3.6364322607911319</v>
      </c>
      <c r="BO42" s="23"/>
      <c r="BP42" s="2"/>
      <c r="BR42" s="6"/>
      <c r="CL42" s="5"/>
      <c r="CP42" s="6"/>
      <c r="DJ42" s="5"/>
    </row>
    <row r="43" spans="1:114" x14ac:dyDescent="0.2">
      <c r="A43">
        <v>1.5</v>
      </c>
      <c r="B43">
        <v>2.1</v>
      </c>
      <c r="C43">
        <v>1.2548900000000001</v>
      </c>
      <c r="D43">
        <v>-0.27994000000000002</v>
      </c>
      <c r="E43">
        <v>2.8750000000000001E-2</v>
      </c>
      <c r="F43">
        <v>1.9035299999999999</v>
      </c>
      <c r="G43">
        <v>1.8143</v>
      </c>
      <c r="H43" s="23"/>
      <c r="I43" s="17">
        <f t="shared" si="0"/>
        <v>4.9212598425196852</v>
      </c>
      <c r="J43" s="16">
        <f t="shared" si="1"/>
        <v>-5.1212598425196854</v>
      </c>
      <c r="K43" s="10">
        <v>95</v>
      </c>
      <c r="L43" s="16">
        <v>467.51968503937002</v>
      </c>
      <c r="M43" s="16">
        <v>170.66929133858275</v>
      </c>
      <c r="N43" s="16">
        <v>2.1325459317585302</v>
      </c>
      <c r="O43" s="16">
        <v>2.1272128060263555</v>
      </c>
      <c r="P43" s="16">
        <v>2.1542200572509365</v>
      </c>
      <c r="Q43" s="16">
        <v>8.2510081613057826E-2</v>
      </c>
      <c r="R43" s="16">
        <v>3.8301603095438344</v>
      </c>
      <c r="S43" s="16">
        <v>1.8755035572625698</v>
      </c>
      <c r="T43" s="22" t="s">
        <v>33</v>
      </c>
      <c r="U43" s="10">
        <v>3</v>
      </c>
      <c r="V43" s="22" t="s">
        <v>142</v>
      </c>
      <c r="W43" s="10">
        <v>2</v>
      </c>
      <c r="X43" s="22" t="s">
        <v>143</v>
      </c>
      <c r="Y43" s="10">
        <v>4</v>
      </c>
      <c r="Z43" s="22" t="s">
        <v>123</v>
      </c>
      <c r="AA43" s="15">
        <v>4</v>
      </c>
      <c r="AB43" s="11">
        <v>97.81</v>
      </c>
      <c r="AC43" s="10">
        <v>1.8400000000000034</v>
      </c>
      <c r="AD43" s="21">
        <v>0.35</v>
      </c>
      <c r="AE43" s="12">
        <v>212.72128060263555</v>
      </c>
      <c r="AF43" s="10">
        <v>225.93649585073547</v>
      </c>
      <c r="AG43" s="10">
        <v>107.71100286254682</v>
      </c>
      <c r="AH43" s="10">
        <v>0</v>
      </c>
      <c r="AI43" s="10">
        <v>2.6108567766948072</v>
      </c>
      <c r="AJ43" s="10"/>
      <c r="AK43" s="10"/>
      <c r="AL43" s="10"/>
      <c r="AM43" s="10"/>
      <c r="AN43" s="10">
        <v>2.1272128060263555</v>
      </c>
      <c r="AO43" s="10">
        <v>0.58107665827785127</v>
      </c>
      <c r="AP43" s="10">
        <v>1</v>
      </c>
      <c r="AQ43" s="10">
        <v>111.47500000000001</v>
      </c>
      <c r="AR43" s="10"/>
      <c r="AS43" s="10"/>
      <c r="AT43" s="10">
        <v>6.7036740428432751</v>
      </c>
      <c r="AU43" s="10">
        <v>1</v>
      </c>
      <c r="AV43" s="16"/>
      <c r="AW43" s="21">
        <v>33.890474377610317</v>
      </c>
      <c r="AX43" s="1" t="s">
        <v>120</v>
      </c>
      <c r="AY43" s="25">
        <v>5.1212598425196898</v>
      </c>
      <c r="AZ43" s="19">
        <v>100</v>
      </c>
      <c r="BA43" s="19">
        <v>0</v>
      </c>
      <c r="BB43" s="19">
        <v>0</v>
      </c>
      <c r="BC43" s="19">
        <v>0</v>
      </c>
      <c r="BD43" s="19">
        <v>100</v>
      </c>
      <c r="BE43" s="19">
        <v>0</v>
      </c>
      <c r="BF43" s="26">
        <v>97.81</v>
      </c>
      <c r="BG43" s="26">
        <v>1.8400000000000034</v>
      </c>
      <c r="BH43" s="26">
        <v>0.35</v>
      </c>
      <c r="BI43" s="23"/>
      <c r="BJ43" s="27">
        <f t="shared" ca="1" si="4"/>
        <v>0.9438879510414715</v>
      </c>
      <c r="BK43" s="26">
        <f t="shared" ca="1" si="5"/>
        <v>19.538139971419493</v>
      </c>
      <c r="BL43" s="25">
        <f t="shared" si="2"/>
        <v>4.2963702648015678</v>
      </c>
      <c r="BM43" s="25">
        <f t="shared" ca="1" si="6"/>
        <v>2.8605132187096154</v>
      </c>
      <c r="BN43" s="24">
        <f t="shared" si="3"/>
        <v>3.640046056644608</v>
      </c>
      <c r="BO43" s="23"/>
      <c r="BP43" s="2"/>
      <c r="BR43" s="6"/>
      <c r="CL43" s="5"/>
      <c r="CP43" s="6"/>
      <c r="DJ43" s="5"/>
    </row>
    <row r="44" spans="1:114" x14ac:dyDescent="0.2">
      <c r="A44">
        <v>1.55</v>
      </c>
      <c r="B44">
        <v>2.2000000000000002</v>
      </c>
      <c r="C44">
        <v>1.25484</v>
      </c>
      <c r="D44">
        <v>-0.27983999999999998</v>
      </c>
      <c r="E44">
        <v>2.8920000000000001E-2</v>
      </c>
      <c r="F44">
        <v>1.8979999999999999</v>
      </c>
      <c r="G44">
        <v>1.8052299999999999</v>
      </c>
      <c r="H44" s="23"/>
      <c r="I44" s="17">
        <f t="shared" si="0"/>
        <v>5.0853018372703414</v>
      </c>
      <c r="J44" s="16">
        <f t="shared" si="1"/>
        <v>-5.2853018372703415</v>
      </c>
      <c r="K44" s="10">
        <v>95</v>
      </c>
      <c r="L44" s="16">
        <v>483.10367454068233</v>
      </c>
      <c r="M44" s="16">
        <v>176.01706036745415</v>
      </c>
      <c r="N44" s="16">
        <v>2.2036307961504811</v>
      </c>
      <c r="O44" s="16">
        <v>2.1135593220338595</v>
      </c>
      <c r="P44" s="16">
        <v>2.1413180025069152</v>
      </c>
      <c r="Q44" s="16">
        <v>8.3136581853096511E-2</v>
      </c>
      <c r="R44" s="16">
        <v>3.8824958159304521</v>
      </c>
      <c r="S44" s="16">
        <v>1.9276861439621833</v>
      </c>
      <c r="T44" s="22" t="s">
        <v>33</v>
      </c>
      <c r="U44" s="10">
        <v>3</v>
      </c>
      <c r="V44" s="22" t="s">
        <v>142</v>
      </c>
      <c r="W44" s="10">
        <v>2</v>
      </c>
      <c r="X44" s="22" t="s">
        <v>143</v>
      </c>
      <c r="Y44" s="10">
        <v>4</v>
      </c>
      <c r="Z44" s="22" t="s">
        <v>123</v>
      </c>
      <c r="AA44" s="15">
        <v>4</v>
      </c>
      <c r="AB44" s="11">
        <v>97.81</v>
      </c>
      <c r="AC44" s="10">
        <v>1.8400000000000034</v>
      </c>
      <c r="AD44" s="21">
        <v>0.35</v>
      </c>
      <c r="AE44" s="12">
        <v>211.35593220338598</v>
      </c>
      <c r="AF44" s="10">
        <v>223.50190179253809</v>
      </c>
      <c r="AG44" s="10">
        <v>107.06590012534576</v>
      </c>
      <c r="AH44" s="10">
        <v>0</v>
      </c>
      <c r="AI44" s="10">
        <v>2.5756627886032812</v>
      </c>
      <c r="AJ44" s="10"/>
      <c r="AK44" s="10"/>
      <c r="AL44" s="10"/>
      <c r="AM44" s="10"/>
      <c r="AN44" s="10">
        <v>2.1135593220338595</v>
      </c>
      <c r="AO44" s="10">
        <v>0.5829552579806121</v>
      </c>
      <c r="AP44" s="10">
        <v>1</v>
      </c>
      <c r="AQ44" s="10">
        <v>111.47500000000001</v>
      </c>
      <c r="AR44" s="10"/>
      <c r="AS44" s="10"/>
      <c r="AT44" s="10">
        <v>6.4035381892743404</v>
      </c>
      <c r="AU44" s="10">
        <v>1</v>
      </c>
      <c r="AV44" s="16"/>
      <c r="AW44" s="21">
        <v>33.525285268880708</v>
      </c>
      <c r="AX44" s="1" t="s">
        <v>120</v>
      </c>
      <c r="AY44" s="25">
        <v>5.2853018372703398</v>
      </c>
      <c r="AZ44" s="19">
        <v>100</v>
      </c>
      <c r="BA44" s="19">
        <v>0</v>
      </c>
      <c r="BB44" s="19">
        <v>0</v>
      </c>
      <c r="BC44" s="19">
        <v>0</v>
      </c>
      <c r="BD44" s="19">
        <v>100</v>
      </c>
      <c r="BE44" s="19">
        <v>0</v>
      </c>
      <c r="BF44" s="26">
        <v>97.81</v>
      </c>
      <c r="BG44" s="26">
        <v>1.8400000000000034</v>
      </c>
      <c r="BH44" s="26">
        <v>0.35</v>
      </c>
      <c r="BI44" s="23"/>
      <c r="BJ44" s="27">
        <f t="shared" ca="1" si="4"/>
        <v>0.94931932235103111</v>
      </c>
      <c r="BK44" s="26">
        <f t="shared" ca="1" si="5"/>
        <v>19.028329459977893</v>
      </c>
      <c r="BL44" s="25">
        <f t="shared" si="2"/>
        <v>4.3761481478297455</v>
      </c>
      <c r="BM44" s="25">
        <f t="shared" ca="1" si="6"/>
        <v>2.874437153655943</v>
      </c>
      <c r="BN44" s="24">
        <f t="shared" si="3"/>
        <v>3.6452341585076011</v>
      </c>
      <c r="BO44" s="23"/>
      <c r="BP44" s="2"/>
      <c r="BR44" s="6"/>
      <c r="CL44" s="5"/>
      <c r="CP44" s="6"/>
      <c r="DJ44" s="5"/>
    </row>
    <row r="45" spans="1:114" x14ac:dyDescent="0.2">
      <c r="A45">
        <v>1.6</v>
      </c>
      <c r="B45">
        <v>2.1</v>
      </c>
      <c r="C45">
        <v>1.2543599999999999</v>
      </c>
      <c r="D45">
        <v>-0.27855999999999997</v>
      </c>
      <c r="E45">
        <v>2.9149999999999999E-2</v>
      </c>
      <c r="F45">
        <v>1.8953</v>
      </c>
      <c r="G45">
        <v>1.80253</v>
      </c>
      <c r="H45" s="23"/>
      <c r="I45" s="17">
        <f t="shared" si="0"/>
        <v>5.2493438320209975</v>
      </c>
      <c r="J45" s="16">
        <f t="shared" si="1"/>
        <v>-5.4493438320209977</v>
      </c>
      <c r="K45" s="10">
        <v>95</v>
      </c>
      <c r="L45" s="16">
        <v>498.68766404199465</v>
      </c>
      <c r="M45" s="16">
        <v>181.36482939632555</v>
      </c>
      <c r="N45" s="16">
        <v>2.2747156605424319</v>
      </c>
      <c r="O45" s="16">
        <v>1.9824858757061663</v>
      </c>
      <c r="P45" s="16">
        <v>2.011261195750687</v>
      </c>
      <c r="Q45" s="16">
        <v>9.1155784925588138E-2</v>
      </c>
      <c r="R45" s="16">
        <v>4.5322698572506877</v>
      </c>
      <c r="S45" s="16">
        <v>1.9982861142028356</v>
      </c>
      <c r="T45" s="22" t="s">
        <v>33</v>
      </c>
      <c r="U45" s="10">
        <v>3</v>
      </c>
      <c r="V45" s="22" t="s">
        <v>142</v>
      </c>
      <c r="W45" s="10">
        <v>2</v>
      </c>
      <c r="X45" s="22" t="s">
        <v>143</v>
      </c>
      <c r="Y45" s="10">
        <v>4</v>
      </c>
      <c r="Z45" s="22" t="s">
        <v>33</v>
      </c>
      <c r="AA45" s="15">
        <v>3</v>
      </c>
      <c r="AB45" s="11">
        <v>97.81</v>
      </c>
      <c r="AC45" s="10">
        <v>1.8400000000000034</v>
      </c>
      <c r="AD45" s="21">
        <v>0.35</v>
      </c>
      <c r="AE45" s="12">
        <v>198.24858757061662</v>
      </c>
      <c r="AF45" s="10">
        <v>207.28439573290467</v>
      </c>
      <c r="AG45" s="10">
        <v>100.56305978753434</v>
      </c>
      <c r="AH45" s="10">
        <v>0</v>
      </c>
      <c r="AI45" s="10">
        <v>2.2063999529953149</v>
      </c>
      <c r="AJ45" s="10"/>
      <c r="AK45" s="10"/>
      <c r="AL45" s="10"/>
      <c r="AM45" s="10"/>
      <c r="AN45" s="10">
        <v>1.9824858757061663</v>
      </c>
      <c r="AO45" s="10">
        <v>0.57067149305046871</v>
      </c>
      <c r="AP45" s="10">
        <v>1</v>
      </c>
      <c r="AQ45" s="10">
        <v>111.47500000000001</v>
      </c>
      <c r="AR45" s="10"/>
      <c r="AS45" s="10"/>
      <c r="AT45" s="10">
        <v>5.7225811696400202</v>
      </c>
      <c r="AU45" s="10">
        <v>1</v>
      </c>
      <c r="AV45" s="16"/>
      <c r="AW45" s="21">
        <v>31.092659359935702</v>
      </c>
      <c r="AX45" s="1" t="s">
        <v>120</v>
      </c>
      <c r="AY45" s="25">
        <v>5.4493438320210004</v>
      </c>
      <c r="AZ45" s="19">
        <v>100</v>
      </c>
      <c r="BA45" s="19">
        <v>0</v>
      </c>
      <c r="BB45" s="19">
        <v>0</v>
      </c>
      <c r="BC45" s="19">
        <v>100</v>
      </c>
      <c r="BD45" s="19">
        <v>0</v>
      </c>
      <c r="BE45" s="19">
        <v>0</v>
      </c>
      <c r="BF45" s="26">
        <v>97.81</v>
      </c>
      <c r="BG45" s="26">
        <v>1.8400000000000034</v>
      </c>
      <c r="BH45" s="26">
        <v>0.35</v>
      </c>
      <c r="BI45" s="23"/>
      <c r="BJ45" s="27">
        <f t="shared" ca="1" si="4"/>
        <v>0.97318289870896801</v>
      </c>
      <c r="BK45" s="26">
        <f t="shared" ca="1" si="5"/>
        <v>18.189787282785339</v>
      </c>
      <c r="BL45" s="25">
        <f t="shared" si="2"/>
        <v>5.173669707904252</v>
      </c>
      <c r="BM45" s="25">
        <f t="shared" ca="1" si="6"/>
        <v>2.936739579542893</v>
      </c>
      <c r="BN45" s="24">
        <f t="shared" si="3"/>
        <v>3.7024838637147166</v>
      </c>
      <c r="BO45" s="23"/>
      <c r="BP45" s="2"/>
      <c r="BR45" s="6"/>
      <c r="CL45" s="5"/>
      <c r="CP45" s="6"/>
      <c r="DJ45" s="5"/>
    </row>
    <row r="46" spans="1:114" x14ac:dyDescent="0.2">
      <c r="A46">
        <v>1.65</v>
      </c>
      <c r="B46">
        <v>2.2000000000000002</v>
      </c>
      <c r="C46">
        <v>1.25692</v>
      </c>
      <c r="D46">
        <v>-0.27973999999999999</v>
      </c>
      <c r="E46">
        <v>2.9399999999999999E-2</v>
      </c>
      <c r="F46">
        <v>1.8948799999999999</v>
      </c>
      <c r="G46">
        <v>1.8144</v>
      </c>
      <c r="H46" s="23"/>
      <c r="I46" s="17">
        <f t="shared" si="0"/>
        <v>5.4133858267716528</v>
      </c>
      <c r="J46" s="16">
        <f t="shared" si="1"/>
        <v>-5.613385826771653</v>
      </c>
      <c r="K46" s="10">
        <v>95</v>
      </c>
      <c r="L46" s="16">
        <v>514.27165354330691</v>
      </c>
      <c r="M46" s="16">
        <v>186.71259842519692</v>
      </c>
      <c r="N46" s="16">
        <v>2.3458005249343827</v>
      </c>
      <c r="O46" s="16">
        <v>2.6815442561205107</v>
      </c>
      <c r="P46" s="16">
        <v>2.7114246191774938</v>
      </c>
      <c r="Q46" s="16">
        <v>8.376308209313485E-2</v>
      </c>
      <c r="R46" s="16">
        <v>3.0892646434162807</v>
      </c>
      <c r="S46" s="16">
        <v>2.0750252122905022</v>
      </c>
      <c r="T46" s="22" t="s">
        <v>33</v>
      </c>
      <c r="U46" s="10">
        <v>3</v>
      </c>
      <c r="V46" s="22" t="s">
        <v>33</v>
      </c>
      <c r="W46" s="10">
        <v>3</v>
      </c>
      <c r="X46" s="22" t="s">
        <v>143</v>
      </c>
      <c r="Y46" s="10">
        <v>4</v>
      </c>
      <c r="Z46" s="22" t="s">
        <v>123</v>
      </c>
      <c r="AA46" s="15">
        <v>4</v>
      </c>
      <c r="AB46" s="11">
        <v>89.79987790982014</v>
      </c>
      <c r="AC46" s="10">
        <v>9.1972557631244314</v>
      </c>
      <c r="AD46" s="21">
        <v>1.0028663270554234</v>
      </c>
      <c r="AE46" s="12">
        <v>268.15442561205111</v>
      </c>
      <c r="AF46" s="10">
        <v>288.73985793009882</v>
      </c>
      <c r="AG46" s="10">
        <v>135.57123095887471</v>
      </c>
      <c r="AH46" s="10">
        <v>0</v>
      </c>
      <c r="AI46" s="10">
        <v>3.2370162981380073</v>
      </c>
      <c r="AJ46" s="10"/>
      <c r="AK46" s="10"/>
      <c r="AL46" s="10"/>
      <c r="AM46" s="10"/>
      <c r="AN46" s="10">
        <v>2.6815442561205107</v>
      </c>
      <c r="AO46" s="10">
        <v>0.69242819386141707</v>
      </c>
      <c r="AP46" s="10">
        <v>1</v>
      </c>
      <c r="AQ46" s="10">
        <v>111.47500000000001</v>
      </c>
      <c r="AR46" s="10"/>
      <c r="AS46" s="10"/>
      <c r="AT46" s="10">
        <v>7.8468786581861218</v>
      </c>
      <c r="AU46" s="10">
        <v>1</v>
      </c>
      <c r="AV46" s="16"/>
      <c r="AW46" s="21">
        <v>43.310978689514819</v>
      </c>
      <c r="AX46" s="1" t="s">
        <v>120</v>
      </c>
      <c r="AY46" s="25">
        <v>5.6133858267716503</v>
      </c>
      <c r="AZ46" s="19">
        <v>100</v>
      </c>
      <c r="BA46" s="19">
        <v>0</v>
      </c>
      <c r="BB46" s="19">
        <v>0</v>
      </c>
      <c r="BC46" s="19">
        <v>0</v>
      </c>
      <c r="BD46" s="19">
        <v>100</v>
      </c>
      <c r="BE46" s="19">
        <v>0</v>
      </c>
      <c r="BF46" s="26">
        <v>89.79987790982014</v>
      </c>
      <c r="BG46" s="26">
        <v>9.1972557631244314</v>
      </c>
      <c r="BH46" s="26">
        <v>1.0028663270554234</v>
      </c>
      <c r="BI46" s="23"/>
      <c r="BJ46" s="27">
        <f t="shared" ca="1" si="4"/>
        <v>0.90995724125389543</v>
      </c>
      <c r="BK46" s="26">
        <f t="shared" ca="1" si="5"/>
        <v>21.123813186921545</v>
      </c>
      <c r="BL46" s="25">
        <f t="shared" si="2"/>
        <v>3.4129268875088359</v>
      </c>
      <c r="BM46" s="25">
        <f t="shared" ca="1" si="6"/>
        <v>2.770461339253965</v>
      </c>
      <c r="BN46" s="24">
        <f t="shared" si="3"/>
        <v>3.5071515417435348</v>
      </c>
      <c r="BO46" s="23"/>
      <c r="BP46" s="2"/>
      <c r="BR46" s="6"/>
      <c r="CL46" s="5"/>
      <c r="CP46" s="6"/>
      <c r="DJ46" s="5"/>
    </row>
    <row r="47" spans="1:114" x14ac:dyDescent="0.2">
      <c r="A47">
        <v>1.7</v>
      </c>
      <c r="B47">
        <v>2.1</v>
      </c>
      <c r="C47">
        <v>1.2533099999999999</v>
      </c>
      <c r="D47">
        <v>-0.28410999999999997</v>
      </c>
      <c r="E47">
        <v>3.1E-2</v>
      </c>
      <c r="F47">
        <v>1.8887</v>
      </c>
      <c r="G47">
        <v>1.8169500000000001</v>
      </c>
      <c r="H47" s="23"/>
      <c r="I47" s="17">
        <f t="shared" si="0"/>
        <v>5.577427821522309</v>
      </c>
      <c r="J47" s="16">
        <f t="shared" si="1"/>
        <v>-5.7774278215223092</v>
      </c>
      <c r="K47" s="10">
        <v>95</v>
      </c>
      <c r="L47" s="16">
        <v>529.85564304461923</v>
      </c>
      <c r="M47" s="16">
        <v>192.06036745406831</v>
      </c>
      <c r="N47" s="16">
        <v>2.4168853893263336</v>
      </c>
      <c r="O47" s="16">
        <v>1.6957627118643595</v>
      </c>
      <c r="P47" s="16">
        <v>1.7327153502011021</v>
      </c>
      <c r="Q47" s="16">
        <v>5.6385021603456605E-2</v>
      </c>
      <c r="R47" s="16">
        <v>3.2541422107741158</v>
      </c>
      <c r="S47" s="16">
        <v>2.5661554400515683</v>
      </c>
      <c r="T47" s="22" t="s">
        <v>33</v>
      </c>
      <c r="U47" s="10">
        <v>3</v>
      </c>
      <c r="V47" s="22" t="s">
        <v>142</v>
      </c>
      <c r="W47" s="10">
        <v>2</v>
      </c>
      <c r="X47" s="22" t="s">
        <v>143</v>
      </c>
      <c r="Y47" s="10">
        <v>4</v>
      </c>
      <c r="Z47" s="22" t="s">
        <v>33</v>
      </c>
      <c r="AA47" s="15">
        <v>3</v>
      </c>
      <c r="AB47" s="11">
        <v>97.81</v>
      </c>
      <c r="AC47" s="10">
        <v>1.8400000000000034</v>
      </c>
      <c r="AD47" s="21">
        <v>0.35</v>
      </c>
      <c r="AE47" s="12">
        <v>169.57627118643595</v>
      </c>
      <c r="AF47" s="10">
        <v>172.68088572691678</v>
      </c>
      <c r="AG47" s="10">
        <v>86.635767510055103</v>
      </c>
      <c r="AH47" s="10">
        <v>3.070698186347685</v>
      </c>
      <c r="AI47" s="10">
        <v>3.0730064491008022</v>
      </c>
      <c r="AJ47" s="10"/>
      <c r="AK47" s="10"/>
      <c r="AL47" s="10"/>
      <c r="AM47" s="10"/>
      <c r="AN47" s="10">
        <v>1.6957627118643595</v>
      </c>
      <c r="AO47" s="10">
        <v>0.48939042920821485</v>
      </c>
      <c r="AP47" s="10">
        <v>1</v>
      </c>
      <c r="AQ47" s="10">
        <v>111.47500000000001</v>
      </c>
      <c r="AR47" s="10"/>
      <c r="AS47" s="10"/>
      <c r="AT47" s="10">
        <v>4.432595655402034</v>
      </c>
      <c r="AU47" s="10">
        <v>1</v>
      </c>
      <c r="AV47" s="16"/>
      <c r="AW47" s="21">
        <v>25.902132859037515</v>
      </c>
      <c r="AX47" s="1" t="s">
        <v>120</v>
      </c>
      <c r="AY47" s="25">
        <v>5.77742782152231</v>
      </c>
      <c r="AZ47" s="19">
        <v>100</v>
      </c>
      <c r="BA47" s="19">
        <v>0</v>
      </c>
      <c r="BB47" s="19">
        <v>0</v>
      </c>
      <c r="BC47" s="19">
        <v>100</v>
      </c>
      <c r="BD47" s="19">
        <v>0</v>
      </c>
      <c r="BE47" s="19">
        <v>0</v>
      </c>
      <c r="BF47" s="26">
        <v>97.81</v>
      </c>
      <c r="BG47" s="26">
        <v>1.8400000000000034</v>
      </c>
      <c r="BH47" s="26">
        <v>0.35</v>
      </c>
      <c r="BI47" s="23"/>
      <c r="BJ47" s="27">
        <f t="shared" ca="1" si="4"/>
        <v>0.9726364107544565</v>
      </c>
      <c r="BK47" s="26">
        <f t="shared" ca="1" si="5"/>
        <v>14.31258233964742</v>
      </c>
      <c r="BL47" s="25">
        <f t="shared" si="2"/>
        <v>3.8414975261583511</v>
      </c>
      <c r="BM47" s="25">
        <f t="shared" ca="1" si="6"/>
        <v>2.9346419623656503</v>
      </c>
      <c r="BN47" s="24">
        <f t="shared" si="3"/>
        <v>3.688718040039459</v>
      </c>
      <c r="BO47" s="23"/>
      <c r="BP47" s="2"/>
      <c r="BR47" s="6"/>
      <c r="CL47" s="5"/>
      <c r="CP47" s="6"/>
      <c r="DJ47" s="5"/>
    </row>
    <row r="48" spans="1:114" x14ac:dyDescent="0.2">
      <c r="A48">
        <v>1.75</v>
      </c>
      <c r="B48">
        <v>2.2000000000000002</v>
      </c>
      <c r="C48">
        <v>1.2533300000000001</v>
      </c>
      <c r="D48">
        <v>-0.28416999999999998</v>
      </c>
      <c r="E48">
        <v>3.1690000000000003E-2</v>
      </c>
      <c r="F48">
        <v>1.89083</v>
      </c>
      <c r="G48">
        <v>1.8100799999999999</v>
      </c>
      <c r="H48" s="23"/>
      <c r="I48" s="17">
        <f t="shared" si="0"/>
        <v>5.7414698162729652</v>
      </c>
      <c r="J48" s="16">
        <f t="shared" si="1"/>
        <v>-5.9414698162729653</v>
      </c>
      <c r="K48" s="10">
        <v>95</v>
      </c>
      <c r="L48" s="16">
        <v>545.43963254593154</v>
      </c>
      <c r="M48" s="16">
        <v>197.40813648293971</v>
      </c>
      <c r="N48" s="16">
        <v>2.4879702537182848</v>
      </c>
      <c r="O48" s="16">
        <v>1.7012241054613819</v>
      </c>
      <c r="P48" s="16">
        <v>1.7412266625125208</v>
      </c>
      <c r="Q48" s="16">
        <v>5.6009121459433528E-2</v>
      </c>
      <c r="R48" s="16">
        <v>3.216647359317057</v>
      </c>
      <c r="S48" s="16">
        <v>2.7779553507735288</v>
      </c>
      <c r="T48" s="22" t="s">
        <v>33</v>
      </c>
      <c r="U48" s="10">
        <v>3</v>
      </c>
      <c r="V48" s="22" t="s">
        <v>142</v>
      </c>
      <c r="W48" s="10">
        <v>2</v>
      </c>
      <c r="X48" s="22" t="s">
        <v>143</v>
      </c>
      <c r="Y48" s="10">
        <v>4</v>
      </c>
      <c r="Z48" s="22" t="s">
        <v>33</v>
      </c>
      <c r="AA48" s="15">
        <v>3</v>
      </c>
      <c r="AB48" s="11">
        <v>97.81</v>
      </c>
      <c r="AC48" s="10">
        <v>1.8400000000000034</v>
      </c>
      <c r="AD48" s="21">
        <v>0.35</v>
      </c>
      <c r="AE48" s="12">
        <v>170.12241054613818</v>
      </c>
      <c r="AF48" s="10">
        <v>172.7655113223006</v>
      </c>
      <c r="AG48" s="10">
        <v>87.061333125626021</v>
      </c>
      <c r="AH48" s="10">
        <v>5.9654077108507337</v>
      </c>
      <c r="AI48" s="10">
        <v>3.1088269502203536</v>
      </c>
      <c r="AJ48" s="10"/>
      <c r="AK48" s="10"/>
      <c r="AL48" s="10"/>
      <c r="AM48" s="10"/>
      <c r="AN48" s="10">
        <v>1.7012241054613819</v>
      </c>
      <c r="AO48" s="10">
        <v>0.49354427701712417</v>
      </c>
      <c r="AP48" s="10">
        <v>1</v>
      </c>
      <c r="AQ48" s="10">
        <v>111.47500000000001</v>
      </c>
      <c r="AR48" s="10"/>
      <c r="AS48" s="10"/>
      <c r="AT48" s="10">
        <v>4.3019261839877441</v>
      </c>
      <c r="AU48" s="10">
        <v>1</v>
      </c>
      <c r="AV48" s="16"/>
      <c r="AW48" s="21">
        <v>25.914826698345088</v>
      </c>
      <c r="AX48" s="1" t="s">
        <v>120</v>
      </c>
      <c r="AY48" s="25">
        <v>5.9414698162729698</v>
      </c>
      <c r="AZ48" s="19">
        <v>100</v>
      </c>
      <c r="BA48" s="19">
        <v>0</v>
      </c>
      <c r="BB48" s="19">
        <v>0</v>
      </c>
      <c r="BC48" s="19">
        <v>100</v>
      </c>
      <c r="BD48" s="19">
        <v>0</v>
      </c>
      <c r="BE48" s="19">
        <v>0</v>
      </c>
      <c r="BF48" s="26">
        <v>97.81</v>
      </c>
      <c r="BG48" s="26">
        <v>1.8400000000000034</v>
      </c>
      <c r="BH48" s="26">
        <v>0.35</v>
      </c>
      <c r="BI48" s="23"/>
      <c r="BJ48" s="27">
        <f t="shared" ca="1" si="4"/>
        <v>0.97479088593804608</v>
      </c>
      <c r="BK48" s="26">
        <f t="shared" ca="1" si="5"/>
        <v>14.013643388326093</v>
      </c>
      <c r="BL48" s="25">
        <f t="shared" si="2"/>
        <v>3.814018409437967</v>
      </c>
      <c r="BM48" s="25">
        <f t="shared" ca="1" si="6"/>
        <v>2.9399651200784604</v>
      </c>
      <c r="BN48" s="24">
        <f t="shared" si="3"/>
        <v>3.6844770471314008</v>
      </c>
      <c r="BO48" s="23"/>
      <c r="BP48" s="2"/>
      <c r="BR48" s="6"/>
      <c r="CL48" s="5"/>
      <c r="CP48" s="6"/>
      <c r="DJ48" s="5"/>
    </row>
    <row r="49" spans="1:114" x14ac:dyDescent="0.2">
      <c r="A49">
        <v>1.8</v>
      </c>
      <c r="B49">
        <v>0.4</v>
      </c>
      <c r="C49">
        <v>1.25393</v>
      </c>
      <c r="D49">
        <v>-0.28272000000000003</v>
      </c>
      <c r="E49">
        <v>3.211E-2</v>
      </c>
      <c r="F49">
        <v>1.8929499999999999</v>
      </c>
      <c r="G49">
        <v>1.80958</v>
      </c>
      <c r="H49" s="23"/>
      <c r="I49" s="17">
        <f t="shared" si="0"/>
        <v>5.9055118110236222</v>
      </c>
      <c r="J49" s="16">
        <f t="shared" si="1"/>
        <v>-6.1055118110236224</v>
      </c>
      <c r="K49" s="10">
        <v>95</v>
      </c>
      <c r="L49" s="16">
        <v>561.02362204724398</v>
      </c>
      <c r="M49" s="16">
        <v>202.75590551181114</v>
      </c>
      <c r="N49" s="16">
        <v>2.5590551181102361</v>
      </c>
      <c r="O49" s="16">
        <v>1.8650659133709686</v>
      </c>
      <c r="P49" s="16">
        <v>1.9069249426830441</v>
      </c>
      <c r="Q49" s="16">
        <v>6.5093374939990095E-2</v>
      </c>
      <c r="R49" s="16">
        <v>3.413525801828555</v>
      </c>
      <c r="S49" s="16">
        <v>2.9068770355608073</v>
      </c>
      <c r="T49" s="22" t="s">
        <v>33</v>
      </c>
      <c r="U49" s="10">
        <v>3</v>
      </c>
      <c r="V49" s="22" t="s">
        <v>142</v>
      </c>
      <c r="W49" s="10">
        <v>2</v>
      </c>
      <c r="X49" s="22" t="s">
        <v>143</v>
      </c>
      <c r="Y49" s="10">
        <v>4</v>
      </c>
      <c r="Z49" s="22" t="s">
        <v>33</v>
      </c>
      <c r="AA49" s="15">
        <v>3</v>
      </c>
      <c r="AB49" s="11">
        <v>97.81</v>
      </c>
      <c r="AC49" s="10">
        <v>1.8400000000000034</v>
      </c>
      <c r="AD49" s="21">
        <v>0.35</v>
      </c>
      <c r="AE49" s="12">
        <v>186.50659133709686</v>
      </c>
      <c r="AF49" s="10">
        <v>191.34272137169671</v>
      </c>
      <c r="AG49" s="10">
        <v>95.346247134152208</v>
      </c>
      <c r="AH49" s="10">
        <v>7.1551937304117512</v>
      </c>
      <c r="AI49" s="10">
        <v>2.9295223122799325</v>
      </c>
      <c r="AJ49" s="10"/>
      <c r="AK49" s="10"/>
      <c r="AL49" s="10"/>
      <c r="AM49" s="10"/>
      <c r="AN49" s="10">
        <v>1.8650659133709686</v>
      </c>
      <c r="AO49" s="10">
        <v>0.53760054755351272</v>
      </c>
      <c r="AP49" s="10">
        <v>1</v>
      </c>
      <c r="AQ49" s="10">
        <v>111.47500000000001</v>
      </c>
      <c r="AR49" s="10"/>
      <c r="AS49" s="10"/>
      <c r="AT49" s="10">
        <v>4.6493197621481288</v>
      </c>
      <c r="AU49" s="10">
        <v>1</v>
      </c>
      <c r="AV49" s="16"/>
      <c r="AW49" s="21">
        <v>28.701408205754504</v>
      </c>
      <c r="AX49" s="1" t="s">
        <v>120</v>
      </c>
      <c r="AY49" s="25">
        <v>6.1055118110236197</v>
      </c>
      <c r="AZ49" s="19">
        <v>100</v>
      </c>
      <c r="BA49" s="19">
        <v>0</v>
      </c>
      <c r="BB49" s="19">
        <v>0</v>
      </c>
      <c r="BC49" s="19">
        <v>100</v>
      </c>
      <c r="BD49" s="19">
        <v>0</v>
      </c>
      <c r="BE49" s="19">
        <v>0</v>
      </c>
      <c r="BF49" s="26">
        <v>97.81</v>
      </c>
      <c r="BG49" s="26">
        <v>1.8400000000000034</v>
      </c>
      <c r="BH49" s="26">
        <v>0.35</v>
      </c>
      <c r="BI49" s="23"/>
      <c r="BJ49" s="27">
        <f t="shared" ca="1" si="4"/>
        <v>0.9710721165673919</v>
      </c>
      <c r="BK49" s="26">
        <f t="shared" ca="1" si="5"/>
        <v>14.989921557603878</v>
      </c>
      <c r="BL49" s="25">
        <f t="shared" si="2"/>
        <v>4.0022657019238164</v>
      </c>
      <c r="BM49" s="25">
        <f t="shared" ca="1" si="6"/>
        <v>2.9298729377538848</v>
      </c>
      <c r="BN49" s="24">
        <f t="shared" si="3"/>
        <v>3.6619350206539343</v>
      </c>
      <c r="BO49" s="23"/>
      <c r="BP49" s="2"/>
      <c r="BR49" s="6"/>
      <c r="CL49" s="5"/>
      <c r="CP49" s="6"/>
      <c r="DJ49" s="5"/>
    </row>
    <row r="50" spans="1:114" x14ac:dyDescent="0.2">
      <c r="A50">
        <v>1.85</v>
      </c>
      <c r="B50">
        <v>2.1</v>
      </c>
      <c r="C50">
        <v>1.25431</v>
      </c>
      <c r="D50">
        <v>-0.28184999999999999</v>
      </c>
      <c r="E50">
        <v>3.2230000000000002E-2</v>
      </c>
      <c r="F50">
        <v>1.8980999999999999</v>
      </c>
      <c r="G50">
        <v>1.8185</v>
      </c>
      <c r="H50" s="23"/>
      <c r="I50" s="17">
        <f t="shared" si="0"/>
        <v>6.0695538057742784</v>
      </c>
      <c r="J50" s="16">
        <f t="shared" si="1"/>
        <v>-6.2695538057742786</v>
      </c>
      <c r="K50" s="10">
        <v>95</v>
      </c>
      <c r="L50" s="16">
        <v>576.60761154855629</v>
      </c>
      <c r="M50" s="16">
        <v>208.10367454068253</v>
      </c>
      <c r="N50" s="16">
        <v>2.6301399825021874</v>
      </c>
      <c r="O50" s="16">
        <v>1.9688323917137309</v>
      </c>
      <c r="P50" s="16">
        <v>2.0112218416717886</v>
      </c>
      <c r="Q50" s="16">
        <v>7.0543927028324474E-2</v>
      </c>
      <c r="R50" s="16">
        <v>3.5075159570505767</v>
      </c>
      <c r="S50" s="16">
        <v>2.9437118026428881</v>
      </c>
      <c r="T50" s="22" t="s">
        <v>33</v>
      </c>
      <c r="U50" s="10">
        <v>3</v>
      </c>
      <c r="V50" s="22" t="s">
        <v>142</v>
      </c>
      <c r="W50" s="10">
        <v>2</v>
      </c>
      <c r="X50" s="22" t="s">
        <v>143</v>
      </c>
      <c r="Y50" s="10">
        <v>4</v>
      </c>
      <c r="Z50" s="22" t="s">
        <v>33</v>
      </c>
      <c r="AA50" s="15">
        <v>3</v>
      </c>
      <c r="AB50" s="11">
        <v>97.81</v>
      </c>
      <c r="AC50" s="10">
        <v>1.8400000000000034</v>
      </c>
      <c r="AD50" s="21">
        <v>0.35</v>
      </c>
      <c r="AE50" s="12">
        <v>196.88323917137308</v>
      </c>
      <c r="AF50" s="10">
        <v>202.69623951735417</v>
      </c>
      <c r="AG50" s="10">
        <v>100.56109208358944</v>
      </c>
      <c r="AH50" s="10">
        <v>6.4506203000372722</v>
      </c>
      <c r="AI50" s="10">
        <v>2.8510205291863779</v>
      </c>
      <c r="AJ50" s="10"/>
      <c r="AK50" s="10"/>
      <c r="AL50" s="10"/>
      <c r="AM50" s="10"/>
      <c r="AN50" s="10">
        <v>1.9688323917137309</v>
      </c>
      <c r="AO50" s="10">
        <v>0.56600934807539438</v>
      </c>
      <c r="AP50" s="10">
        <v>1</v>
      </c>
      <c r="AQ50" s="10">
        <v>111.47500000000001</v>
      </c>
      <c r="AR50" s="10"/>
      <c r="AS50" s="10"/>
      <c r="AT50" s="10">
        <v>4.7993305680016718</v>
      </c>
      <c r="AU50" s="10">
        <v>1</v>
      </c>
      <c r="AV50" s="16"/>
      <c r="AW50" s="21">
        <v>30.404435927603124</v>
      </c>
      <c r="AX50" s="1" t="s">
        <v>120</v>
      </c>
      <c r="AY50" s="25">
        <v>6.2695538057742803</v>
      </c>
      <c r="AZ50" s="19">
        <v>100</v>
      </c>
      <c r="BA50" s="19">
        <v>0</v>
      </c>
      <c r="BB50" s="19">
        <v>0</v>
      </c>
      <c r="BC50" s="19">
        <v>100</v>
      </c>
      <c r="BD50" s="19">
        <v>0</v>
      </c>
      <c r="BE50" s="19">
        <v>0</v>
      </c>
      <c r="BF50" s="26">
        <v>97.81</v>
      </c>
      <c r="BG50" s="26">
        <v>1.8400000000000034</v>
      </c>
      <c r="BH50" s="26">
        <v>0.35</v>
      </c>
      <c r="BI50" s="23"/>
      <c r="BJ50" s="27">
        <f t="shared" ca="1" si="4"/>
        <v>0.96975960295466013</v>
      </c>
      <c r="BK50" s="26">
        <f t="shared" ca="1" si="5"/>
        <v>15.435860576406363</v>
      </c>
      <c r="BL50" s="25">
        <f t="shared" si="2"/>
        <v>4.0944447477198995</v>
      </c>
      <c r="BM50" s="25">
        <f t="shared" ca="1" si="6"/>
        <v>2.9260963873398675</v>
      </c>
      <c r="BN50" s="24">
        <f t="shared" si="3"/>
        <v>3.6473420404161221</v>
      </c>
      <c r="BO50" s="23"/>
      <c r="BP50" s="2"/>
      <c r="BR50" s="6"/>
      <c r="CL50" s="5"/>
      <c r="CP50" s="6"/>
      <c r="DJ50" s="5"/>
    </row>
    <row r="51" spans="1:114" x14ac:dyDescent="0.2">
      <c r="A51">
        <v>1.9</v>
      </c>
      <c r="B51">
        <v>2.1</v>
      </c>
      <c r="C51">
        <v>1.25403</v>
      </c>
      <c r="D51">
        <v>-0.28066000000000002</v>
      </c>
      <c r="E51">
        <v>3.3459999999999997E-2</v>
      </c>
      <c r="F51">
        <v>1.8876999999999999</v>
      </c>
      <c r="G51">
        <v>1.8056300000000001</v>
      </c>
      <c r="H51" s="23"/>
      <c r="I51" s="17">
        <f t="shared" si="0"/>
        <v>6.2335958005249337</v>
      </c>
      <c r="J51" s="16">
        <f t="shared" si="1"/>
        <v>-6.4335958005249338</v>
      </c>
      <c r="K51" s="10">
        <v>95</v>
      </c>
      <c r="L51" s="16">
        <v>592.1916010498685</v>
      </c>
      <c r="M51" s="16">
        <v>213.4514435695539</v>
      </c>
      <c r="N51" s="16">
        <v>2.7012248468941378</v>
      </c>
      <c r="O51" s="16">
        <v>1.8923728813558998</v>
      </c>
      <c r="P51" s="16">
        <v>1.9401991429352723</v>
      </c>
      <c r="Q51" s="16">
        <v>7.7999279884781308E-2</v>
      </c>
      <c r="R51" s="16">
        <v>4.020168763025965</v>
      </c>
      <c r="S51" s="16">
        <v>3.3212681652342058</v>
      </c>
      <c r="T51" s="22" t="s">
        <v>33</v>
      </c>
      <c r="U51" s="10">
        <v>3</v>
      </c>
      <c r="V51" s="22" t="s">
        <v>142</v>
      </c>
      <c r="W51" s="10">
        <v>2</v>
      </c>
      <c r="X51" s="22" t="s">
        <v>33</v>
      </c>
      <c r="Y51" s="10">
        <v>3</v>
      </c>
      <c r="Z51" s="22" t="s">
        <v>33</v>
      </c>
      <c r="AA51" s="15">
        <v>3</v>
      </c>
      <c r="AB51" s="11">
        <v>97.81</v>
      </c>
      <c r="AC51" s="10">
        <v>1.8400000000000034</v>
      </c>
      <c r="AD51" s="21">
        <v>0.35</v>
      </c>
      <c r="AE51" s="12">
        <v>189.23728813558998</v>
      </c>
      <c r="AF51" s="10">
        <v>193.42392263651035</v>
      </c>
      <c r="AG51" s="10">
        <v>97.009957146763611</v>
      </c>
      <c r="AH51" s="10">
        <v>12.755176834424255</v>
      </c>
      <c r="AI51" s="10">
        <v>2.4874577634579298</v>
      </c>
      <c r="AJ51" s="10"/>
      <c r="AK51" s="10"/>
      <c r="AL51" s="10"/>
      <c r="AM51" s="10"/>
      <c r="AN51" s="10">
        <v>1.8923728813558998</v>
      </c>
      <c r="AO51" s="10">
        <v>0.56451058615594485</v>
      </c>
      <c r="AP51" s="10">
        <v>1</v>
      </c>
      <c r="AQ51" s="10">
        <v>111.47500000000001</v>
      </c>
      <c r="AR51" s="10"/>
      <c r="AS51" s="10"/>
      <c r="AT51" s="10">
        <v>4.4429089968440909</v>
      </c>
      <c r="AU51" s="10">
        <v>1</v>
      </c>
      <c r="AV51" s="16"/>
      <c r="AW51" s="21">
        <v>29.013588395476553</v>
      </c>
      <c r="AX51" s="1" t="s">
        <v>120</v>
      </c>
      <c r="AY51" s="25">
        <v>6.4335958005249303</v>
      </c>
      <c r="AZ51" s="19">
        <v>100</v>
      </c>
      <c r="BA51" s="19">
        <v>0</v>
      </c>
      <c r="BB51" s="19">
        <v>0</v>
      </c>
      <c r="BC51" s="19">
        <v>100</v>
      </c>
      <c r="BD51" s="19">
        <v>0</v>
      </c>
      <c r="BE51" s="19">
        <v>0</v>
      </c>
      <c r="BF51" s="26">
        <v>97.81</v>
      </c>
      <c r="BG51" s="26">
        <v>1.8400000000000034</v>
      </c>
      <c r="BH51" s="26">
        <v>0.35</v>
      </c>
      <c r="BI51" s="23"/>
      <c r="BJ51" s="27">
        <f t="shared" ca="1" si="4"/>
        <v>0.98882851971769992</v>
      </c>
      <c r="BK51" s="26">
        <f t="shared" ca="1" si="5"/>
        <v>15.014872028854494</v>
      </c>
      <c r="BL51" s="25">
        <f t="shared" si="2"/>
        <v>4.7441835237942191</v>
      </c>
      <c r="BM51" s="25">
        <f t="shared" ca="1" si="6"/>
        <v>2.9758144048412603</v>
      </c>
      <c r="BN51" s="24">
        <f t="shared" si="3"/>
        <v>3.6899409235590319</v>
      </c>
      <c r="BO51" s="23"/>
      <c r="BP51" s="2"/>
      <c r="BR51" s="6"/>
      <c r="CL51" s="5"/>
      <c r="CP51" s="6"/>
      <c r="DJ51" s="5"/>
    </row>
    <row r="52" spans="1:114" x14ac:dyDescent="0.2">
      <c r="A52">
        <v>1.95</v>
      </c>
      <c r="B52">
        <v>2.1</v>
      </c>
      <c r="C52">
        <v>1.25431</v>
      </c>
      <c r="D52">
        <v>-0.28120000000000001</v>
      </c>
      <c r="E52">
        <v>3.3500000000000002E-2</v>
      </c>
      <c r="F52">
        <v>1.8845000000000001</v>
      </c>
      <c r="G52">
        <v>1.8070999999999999</v>
      </c>
      <c r="H52" s="23"/>
      <c r="I52" s="17">
        <f t="shared" si="0"/>
        <v>6.3976377952755898</v>
      </c>
      <c r="J52" s="16">
        <f t="shared" si="1"/>
        <v>-6.59763779527559</v>
      </c>
      <c r="K52" s="10">
        <v>95</v>
      </c>
      <c r="L52" s="16">
        <v>607.77559055118081</v>
      </c>
      <c r="M52" s="16">
        <v>218.7992125984253</v>
      </c>
      <c r="N52" s="16">
        <v>2.7723097112860891</v>
      </c>
      <c r="O52" s="16">
        <v>1.9688323917137309</v>
      </c>
      <c r="P52" s="16">
        <v>2.0168354601750975</v>
      </c>
      <c r="Q52" s="16">
        <v>7.4616178588574014E-2</v>
      </c>
      <c r="R52" s="16">
        <v>3.6996661384610912</v>
      </c>
      <c r="S52" s="16">
        <v>3.3335464209282342</v>
      </c>
      <c r="T52" s="22" t="s">
        <v>33</v>
      </c>
      <c r="U52" s="10">
        <v>3</v>
      </c>
      <c r="V52" s="22" t="s">
        <v>142</v>
      </c>
      <c r="W52" s="10">
        <v>2</v>
      </c>
      <c r="X52" s="22" t="s">
        <v>33</v>
      </c>
      <c r="Y52" s="10">
        <v>3</v>
      </c>
      <c r="Z52" s="22" t="s">
        <v>33</v>
      </c>
      <c r="AA52" s="15">
        <v>3</v>
      </c>
      <c r="AB52" s="11">
        <v>97.81</v>
      </c>
      <c r="AC52" s="10">
        <v>1.8400000000000034</v>
      </c>
      <c r="AD52" s="21">
        <v>0.35</v>
      </c>
      <c r="AE52" s="12">
        <v>196.88323917137308</v>
      </c>
      <c r="AF52" s="10">
        <v>201.52325469405963</v>
      </c>
      <c r="AG52" s="10">
        <v>100.84177300875487</v>
      </c>
      <c r="AH52" s="10">
        <v>11.545440884066984</v>
      </c>
      <c r="AI52" s="10">
        <v>2.7029465972731228</v>
      </c>
      <c r="AJ52" s="10"/>
      <c r="AK52" s="10"/>
      <c r="AL52" s="10"/>
      <c r="AM52" s="10"/>
      <c r="AN52" s="10">
        <v>1.9688323917137309</v>
      </c>
      <c r="AO52" s="10">
        <v>0.57801260508785146</v>
      </c>
      <c r="AP52" s="10">
        <v>1</v>
      </c>
      <c r="AQ52" s="10">
        <v>111.47500000000001</v>
      </c>
      <c r="AR52" s="10"/>
      <c r="AS52" s="10"/>
      <c r="AT52" s="10">
        <v>4.5136521646225001</v>
      </c>
      <c r="AU52" s="10">
        <v>1</v>
      </c>
      <c r="AV52" s="16"/>
      <c r="AW52" s="21">
        <v>30.228488204108945</v>
      </c>
      <c r="AX52" s="1" t="s">
        <v>120</v>
      </c>
      <c r="AY52" s="25">
        <v>6.59763779527559</v>
      </c>
      <c r="AZ52" s="19">
        <v>100</v>
      </c>
      <c r="BA52" s="19">
        <v>0</v>
      </c>
      <c r="BB52" s="19">
        <v>0</v>
      </c>
      <c r="BC52" s="19">
        <v>100</v>
      </c>
      <c r="BD52" s="19">
        <v>0</v>
      </c>
      <c r="BE52" s="19">
        <v>0</v>
      </c>
      <c r="BF52" s="26">
        <v>97.81</v>
      </c>
      <c r="BG52" s="26">
        <v>1.8400000000000034</v>
      </c>
      <c r="BH52" s="26">
        <v>0.35</v>
      </c>
      <c r="BI52" s="23"/>
      <c r="BJ52" s="27">
        <f t="shared" ca="1" si="4"/>
        <v>0.98035381787867637</v>
      </c>
      <c r="BK52" s="26">
        <f t="shared" ca="1" si="5"/>
        <v>14.974471381992503</v>
      </c>
      <c r="BL52" s="25">
        <f t="shared" si="2"/>
        <v>4.3560104092819145</v>
      </c>
      <c r="BM52" s="25">
        <f t="shared" ca="1" si="6"/>
        <v>2.9532394601325143</v>
      </c>
      <c r="BN52" s="24">
        <f t="shared" si="3"/>
        <v>3.6575510229171484</v>
      </c>
      <c r="BO52" s="23"/>
      <c r="BP52" s="2"/>
      <c r="BR52" s="6"/>
      <c r="CL52" s="5"/>
      <c r="CP52" s="6"/>
      <c r="DJ52" s="5"/>
    </row>
    <row r="53" spans="1:114" x14ac:dyDescent="0.2">
      <c r="A53">
        <v>2</v>
      </c>
      <c r="B53">
        <v>2.1</v>
      </c>
      <c r="C53">
        <v>1.25441</v>
      </c>
      <c r="D53">
        <v>-0.28142</v>
      </c>
      <c r="E53">
        <v>3.3770000000000001E-2</v>
      </c>
      <c r="F53">
        <v>1.88273</v>
      </c>
      <c r="G53">
        <v>1.8084499999999999</v>
      </c>
      <c r="H53" s="23"/>
      <c r="I53" s="17">
        <f t="shared" si="0"/>
        <v>6.561679790026246</v>
      </c>
      <c r="J53" s="16">
        <f t="shared" si="1"/>
        <v>-6.7616797900262462</v>
      </c>
      <c r="K53" s="10">
        <v>95</v>
      </c>
      <c r="L53" s="16">
        <v>623.35958005249313</v>
      </c>
      <c r="M53" s="16">
        <v>224.1469816272967</v>
      </c>
      <c r="N53" s="16">
        <v>2.8433945756780399</v>
      </c>
      <c r="O53" s="16">
        <v>1.9961393596986619</v>
      </c>
      <c r="P53" s="16">
        <v>2.045335874613488</v>
      </c>
      <c r="Q53" s="16">
        <v>7.3237878060489536E-2</v>
      </c>
      <c r="R53" s="16">
        <v>3.5807262254337306</v>
      </c>
      <c r="S53" s="16">
        <v>3.416424646862914</v>
      </c>
      <c r="T53" s="22" t="s">
        <v>33</v>
      </c>
      <c r="U53" s="10">
        <v>3</v>
      </c>
      <c r="V53" s="22" t="s">
        <v>142</v>
      </c>
      <c r="W53" s="10">
        <v>2</v>
      </c>
      <c r="X53" s="22" t="s">
        <v>143</v>
      </c>
      <c r="Y53" s="10">
        <v>4</v>
      </c>
      <c r="Z53" s="22" t="s">
        <v>33</v>
      </c>
      <c r="AA53" s="15">
        <v>3</v>
      </c>
      <c r="AB53" s="11">
        <v>97.81</v>
      </c>
      <c r="AC53" s="10">
        <v>1.8400000000000034</v>
      </c>
      <c r="AD53" s="21">
        <v>0.35</v>
      </c>
      <c r="AE53" s="12">
        <v>199.61393596986619</v>
      </c>
      <c r="AF53" s="10">
        <v>203.95953936320487</v>
      </c>
      <c r="AG53" s="10">
        <v>102.26679373067441</v>
      </c>
      <c r="AH53" s="10">
        <v>11.788047178660268</v>
      </c>
      <c r="AI53" s="10">
        <v>2.7927295666924961</v>
      </c>
      <c r="AJ53" s="10"/>
      <c r="AK53" s="10"/>
      <c r="AL53" s="10"/>
      <c r="AM53" s="10"/>
      <c r="AN53" s="10">
        <v>1.9961393596986619</v>
      </c>
      <c r="AO53" s="10">
        <v>0.58480565930189565</v>
      </c>
      <c r="AP53" s="10">
        <v>1</v>
      </c>
      <c r="AQ53" s="10">
        <v>111.47500000000001</v>
      </c>
      <c r="AR53" s="10"/>
      <c r="AS53" s="10"/>
      <c r="AT53" s="10">
        <v>4.4510526459594066</v>
      </c>
      <c r="AU53" s="10">
        <v>1</v>
      </c>
      <c r="AV53" s="16"/>
      <c r="AW53" s="21">
        <v>30.593930904480729</v>
      </c>
      <c r="AX53" s="1" t="s">
        <v>120</v>
      </c>
      <c r="AY53" s="25">
        <v>6.7616797900262497</v>
      </c>
      <c r="AZ53" s="19">
        <v>100</v>
      </c>
      <c r="BA53" s="19">
        <v>0</v>
      </c>
      <c r="BB53" s="19">
        <v>0</v>
      </c>
      <c r="BC53" s="19">
        <v>100</v>
      </c>
      <c r="BD53" s="19">
        <v>0</v>
      </c>
      <c r="BE53" s="19">
        <v>0</v>
      </c>
      <c r="BF53" s="26">
        <v>97.81</v>
      </c>
      <c r="BG53" s="26">
        <v>1.8400000000000034</v>
      </c>
      <c r="BH53" s="26">
        <v>0.35</v>
      </c>
      <c r="BI53" s="23"/>
      <c r="BJ53" s="27">
        <f t="shared" ca="1" si="4"/>
        <v>0.97914682712860346</v>
      </c>
      <c r="BK53" s="26">
        <f t="shared" ca="1" si="5"/>
        <v>14.76085319259243</v>
      </c>
      <c r="BL53" s="25">
        <f t="shared" si="2"/>
        <v>4.2244755872631119</v>
      </c>
      <c r="BM53" s="25">
        <f t="shared" ca="1" si="6"/>
        <v>2.9497398726126134</v>
      </c>
      <c r="BN53" s="24">
        <f t="shared" si="3"/>
        <v>3.6453088163017422</v>
      </c>
      <c r="BO53" s="23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2.2000000000000002</v>
      </c>
      <c r="C54">
        <v>1.2571699999999999</v>
      </c>
      <c r="D54">
        <v>-0.28055999999999998</v>
      </c>
      <c r="E54">
        <v>3.4009999999999999E-2</v>
      </c>
      <c r="F54">
        <v>1.8855</v>
      </c>
      <c r="G54">
        <v>1.80643</v>
      </c>
      <c r="H54" s="23"/>
      <c r="I54" s="17">
        <f t="shared" si="0"/>
        <v>6.7257217847769022</v>
      </c>
      <c r="J54" s="16">
        <f t="shared" si="1"/>
        <v>-6.9257217847769024</v>
      </c>
      <c r="K54" s="10">
        <v>95</v>
      </c>
      <c r="L54" s="16">
        <v>638.94356955380545</v>
      </c>
      <c r="M54" s="16">
        <v>229.49475065616809</v>
      </c>
      <c r="N54" s="16">
        <v>2.9144794400699912</v>
      </c>
      <c r="O54" s="16">
        <v>2.7498116760828082</v>
      </c>
      <c r="P54" s="16">
        <v>2.8000690322895982</v>
      </c>
      <c r="Q54" s="16">
        <v>7.8625780124819994E-2</v>
      </c>
      <c r="R54" s="16">
        <v>2.8079943465011006</v>
      </c>
      <c r="S54" s="16">
        <v>3.4900941810270729</v>
      </c>
      <c r="T54" s="22" t="s">
        <v>33</v>
      </c>
      <c r="U54" s="10">
        <v>3</v>
      </c>
      <c r="V54" s="22" t="s">
        <v>33</v>
      </c>
      <c r="W54" s="10">
        <v>3</v>
      </c>
      <c r="X54" s="22" t="s">
        <v>143</v>
      </c>
      <c r="Y54" s="10">
        <v>4</v>
      </c>
      <c r="Z54" s="22" t="s">
        <v>123</v>
      </c>
      <c r="AA54" s="15">
        <v>4</v>
      </c>
      <c r="AB54" s="11">
        <v>83.935343698071591</v>
      </c>
      <c r="AC54" s="10">
        <v>14.483365879345527</v>
      </c>
      <c r="AD54" s="21">
        <v>1.5812904225828801</v>
      </c>
      <c r="AE54" s="12">
        <v>274.98116760828083</v>
      </c>
      <c r="AF54" s="10">
        <v>291.83497029561124</v>
      </c>
      <c r="AG54" s="10">
        <v>140.0034516144799</v>
      </c>
      <c r="AH54" s="10">
        <v>11.841217528259968</v>
      </c>
      <c r="AI54" s="10">
        <v>3.5612607313331996</v>
      </c>
      <c r="AJ54" s="10"/>
      <c r="AK54" s="10"/>
      <c r="AL54" s="10"/>
      <c r="AM54" s="10"/>
      <c r="AN54" s="10">
        <v>2.7498116760828082</v>
      </c>
      <c r="AO54" s="10">
        <v>0.7300190890111764</v>
      </c>
      <c r="AP54" s="10">
        <v>1</v>
      </c>
      <c r="AQ54" s="10">
        <v>111.47500000000001</v>
      </c>
      <c r="AR54" s="10"/>
      <c r="AS54" s="10"/>
      <c r="AT54" s="10">
        <v>6.3179421813880943</v>
      </c>
      <c r="AU54" s="10">
        <v>1</v>
      </c>
      <c r="AV54" s="16"/>
      <c r="AW54" s="21">
        <v>43.775245544341686</v>
      </c>
      <c r="AX54" s="1" t="s">
        <v>120</v>
      </c>
      <c r="AY54" s="25">
        <v>6.9257217847768997</v>
      </c>
      <c r="AZ54" s="19">
        <v>100</v>
      </c>
      <c r="BA54" s="19">
        <v>0</v>
      </c>
      <c r="BB54" s="19">
        <v>0</v>
      </c>
      <c r="BC54" s="19">
        <v>0</v>
      </c>
      <c r="BD54" s="19">
        <v>100</v>
      </c>
      <c r="BE54" s="19">
        <v>0</v>
      </c>
      <c r="BF54" s="26">
        <v>83.935343698071591</v>
      </c>
      <c r="BG54" s="26">
        <v>14.483365879345527</v>
      </c>
      <c r="BH54" s="26">
        <v>1.5812904225828801</v>
      </c>
      <c r="BI54" s="23"/>
      <c r="BJ54" s="27">
        <f t="shared" ca="1" si="4"/>
        <v>0.92260366525289927</v>
      </c>
      <c r="BK54" s="26">
        <f t="shared" ca="1" si="5"/>
        <v>18.200463653355111</v>
      </c>
      <c r="BL54" s="25">
        <f t="shared" si="2"/>
        <v>3.1696310315452605</v>
      </c>
      <c r="BM54" s="25">
        <f t="shared" ca="1" si="6"/>
        <v>2.801000990799718</v>
      </c>
      <c r="BN54" s="24">
        <f t="shared" si="3"/>
        <v>3.4748648780752438</v>
      </c>
      <c r="BO54" s="23"/>
      <c r="BP54" s="2"/>
      <c r="BR54" s="6"/>
      <c r="CL54" s="5"/>
      <c r="CP54" s="6"/>
      <c r="DJ54" s="5"/>
    </row>
    <row r="55" spans="1:114" x14ac:dyDescent="0.2">
      <c r="A55">
        <v>2.1</v>
      </c>
      <c r="B55">
        <v>2.1</v>
      </c>
      <c r="C55">
        <v>1.25559</v>
      </c>
      <c r="D55">
        <v>-0.28010000000000002</v>
      </c>
      <c r="E55">
        <v>3.5459999999999998E-2</v>
      </c>
      <c r="F55">
        <v>1.88323</v>
      </c>
      <c r="G55">
        <v>1.8004800000000001</v>
      </c>
      <c r="H55" s="23"/>
      <c r="I55" s="17">
        <f t="shared" si="0"/>
        <v>6.8897637795275593</v>
      </c>
      <c r="J55" s="16">
        <f t="shared" si="1"/>
        <v>-7.0897637795275594</v>
      </c>
      <c r="K55" s="10">
        <v>95</v>
      </c>
      <c r="L55" s="16">
        <v>654.52755905511788</v>
      </c>
      <c r="M55" s="16">
        <v>234.84251968503952</v>
      </c>
      <c r="N55" s="16">
        <v>2.9855643044619424</v>
      </c>
      <c r="O55" s="16">
        <v>2.3183615819208727</v>
      </c>
      <c r="P55" s="16">
        <v>2.3750281875999444</v>
      </c>
      <c r="Q55" s="16">
        <v>8.1507681228996418E-2</v>
      </c>
      <c r="R55" s="16">
        <v>3.4318616366133745</v>
      </c>
      <c r="S55" s="16">
        <v>3.935180949935539</v>
      </c>
      <c r="T55" s="22" t="s">
        <v>33</v>
      </c>
      <c r="U55" s="10">
        <v>3</v>
      </c>
      <c r="V55" s="22" t="s">
        <v>33</v>
      </c>
      <c r="W55" s="10">
        <v>3</v>
      </c>
      <c r="X55" s="22" t="s">
        <v>143</v>
      </c>
      <c r="Y55" s="10">
        <v>4</v>
      </c>
      <c r="Z55" s="22" t="s">
        <v>123</v>
      </c>
      <c r="AA55" s="15">
        <v>4</v>
      </c>
      <c r="AB55" s="11">
        <v>97.81</v>
      </c>
      <c r="AC55" s="10">
        <v>1.8400000000000034</v>
      </c>
      <c r="AD55" s="21">
        <v>0.35</v>
      </c>
      <c r="AE55" s="12">
        <v>231.83615819208725</v>
      </c>
      <c r="AF55" s="10">
        <v>240.9134597732218</v>
      </c>
      <c r="AG55" s="10">
        <v>118.75140937999723</v>
      </c>
      <c r="AH55" s="10">
        <v>19.534970992599703</v>
      </c>
      <c r="AI55" s="10">
        <v>2.913870388396016</v>
      </c>
      <c r="AJ55" s="10"/>
      <c r="AK55" s="10"/>
      <c r="AL55" s="10"/>
      <c r="AM55" s="10"/>
      <c r="AN55" s="10">
        <v>2.3183615819208727</v>
      </c>
      <c r="AO55" s="10">
        <v>0.66056658232123966</v>
      </c>
      <c r="AP55" s="10">
        <v>1</v>
      </c>
      <c r="AQ55" s="10">
        <v>111.47500000000001</v>
      </c>
      <c r="AR55" s="10"/>
      <c r="AS55" s="10"/>
      <c r="AT55" s="10">
        <v>5.0367090163041111</v>
      </c>
      <c r="AU55" s="10">
        <v>1</v>
      </c>
      <c r="AV55" s="16"/>
      <c r="AW55" s="21">
        <v>36.137018965983266</v>
      </c>
      <c r="AX55" s="1" t="s">
        <v>120</v>
      </c>
      <c r="AY55" s="25">
        <v>7.0897637795275603</v>
      </c>
      <c r="AZ55" s="19">
        <v>100</v>
      </c>
      <c r="BA55" s="19">
        <v>0</v>
      </c>
      <c r="BB55" s="19">
        <v>0</v>
      </c>
      <c r="BC55" s="19">
        <v>0</v>
      </c>
      <c r="BD55" s="19">
        <v>100</v>
      </c>
      <c r="BE55" s="19">
        <v>0</v>
      </c>
      <c r="BF55" s="26">
        <v>97.81</v>
      </c>
      <c r="BG55" s="26">
        <v>1.8400000000000034</v>
      </c>
      <c r="BH55" s="26">
        <v>0.35</v>
      </c>
      <c r="BI55" s="23"/>
      <c r="BJ55" s="27">
        <f t="shared" ca="1" si="4"/>
        <v>0.96239283573673051</v>
      </c>
      <c r="BK55" s="26">
        <f t="shared" ca="1" si="5"/>
        <v>16.054522215583432</v>
      </c>
      <c r="BL55" s="25">
        <f t="shared" si="2"/>
        <v>3.9803251246915528</v>
      </c>
      <c r="BM55" s="25">
        <f t="shared" ca="1" si="6"/>
        <v>2.9051028763346856</v>
      </c>
      <c r="BN55" s="24">
        <f t="shared" si="3"/>
        <v>3.5796676367645501</v>
      </c>
      <c r="BO55" s="23"/>
      <c r="BP55" s="2"/>
      <c r="BR55" s="6"/>
      <c r="CL55" s="5"/>
      <c r="CP55" s="6"/>
      <c r="DJ55" s="5"/>
    </row>
    <row r="56" spans="1:114" x14ac:dyDescent="0.2">
      <c r="A56">
        <v>2.15</v>
      </c>
      <c r="B56">
        <v>2.2000000000000002</v>
      </c>
      <c r="C56">
        <v>1.2554000000000001</v>
      </c>
      <c r="D56">
        <v>-0.28162999999999999</v>
      </c>
      <c r="E56">
        <v>3.6429999999999997E-2</v>
      </c>
      <c r="F56">
        <v>1.8838999999999999</v>
      </c>
      <c r="G56">
        <v>1.80728</v>
      </c>
      <c r="H56" s="23"/>
      <c r="I56" s="17">
        <f t="shared" si="0"/>
        <v>7.0538057742782145</v>
      </c>
      <c r="J56" s="16">
        <f t="shared" si="1"/>
        <v>-7.2538057742782147</v>
      </c>
      <c r="K56" s="10">
        <v>95</v>
      </c>
      <c r="L56" s="16">
        <v>670.11154855643008</v>
      </c>
      <c r="M56" s="16">
        <v>240.19028871391089</v>
      </c>
      <c r="N56" s="16">
        <v>3.0566491688538928</v>
      </c>
      <c r="O56" s="16">
        <v>2.2664783427495223</v>
      </c>
      <c r="P56" s="16">
        <v>2.3274325153169482</v>
      </c>
      <c r="Q56" s="16">
        <v>7.1922227556408952E-2</v>
      </c>
      <c r="R56" s="16">
        <v>3.0901960457751287</v>
      </c>
      <c r="S56" s="16">
        <v>4.2329286505156851</v>
      </c>
      <c r="T56" s="22" t="s">
        <v>33</v>
      </c>
      <c r="U56" s="10">
        <v>3</v>
      </c>
      <c r="V56" s="22" t="s">
        <v>33</v>
      </c>
      <c r="W56" s="10">
        <v>3</v>
      </c>
      <c r="X56" s="22" t="s">
        <v>143</v>
      </c>
      <c r="Y56" s="10">
        <v>4</v>
      </c>
      <c r="Z56" s="22" t="s">
        <v>123</v>
      </c>
      <c r="AA56" s="15">
        <v>4</v>
      </c>
      <c r="AB56" s="11">
        <v>94.374789620898312</v>
      </c>
      <c r="AC56" s="10">
        <v>5.2752103791016935</v>
      </c>
      <c r="AD56" s="21">
        <v>0.35</v>
      </c>
      <c r="AE56" s="12">
        <v>226.64783427495223</v>
      </c>
      <c r="AF56" s="10">
        <v>234.39726365161562</v>
      </c>
      <c r="AG56" s="10">
        <v>116.3716257658474</v>
      </c>
      <c r="AH56" s="10">
        <v>24.197749337042588</v>
      </c>
      <c r="AI56" s="10">
        <v>3.2360406433345403</v>
      </c>
      <c r="AJ56" s="10"/>
      <c r="AK56" s="10"/>
      <c r="AL56" s="10"/>
      <c r="AM56" s="10"/>
      <c r="AN56" s="10">
        <v>2.2664783427495223</v>
      </c>
      <c r="AO56" s="10">
        <v>0.64378395190048165</v>
      </c>
      <c r="AP56" s="10">
        <v>1</v>
      </c>
      <c r="AQ56" s="10">
        <v>111.47500000000001</v>
      </c>
      <c r="AR56" s="10"/>
      <c r="AS56" s="10"/>
      <c r="AT56" s="10">
        <v>4.7743338511072357</v>
      </c>
      <c r="AU56" s="10">
        <v>1</v>
      </c>
      <c r="AV56" s="16"/>
      <c r="AW56" s="21">
        <v>35.159589547742343</v>
      </c>
      <c r="AX56" s="1" t="s">
        <v>120</v>
      </c>
      <c r="AY56" s="25">
        <v>7.2538057742782103</v>
      </c>
      <c r="AZ56" s="19">
        <v>100</v>
      </c>
      <c r="BA56" s="19">
        <v>0</v>
      </c>
      <c r="BB56" s="19">
        <v>0</v>
      </c>
      <c r="BC56" s="19">
        <v>0</v>
      </c>
      <c r="BD56" s="19">
        <v>100</v>
      </c>
      <c r="BE56" s="19">
        <v>0</v>
      </c>
      <c r="BF56" s="26">
        <v>94.374789620898312</v>
      </c>
      <c r="BG56" s="26">
        <v>5.2752103791016935</v>
      </c>
      <c r="BH56" s="26">
        <v>0.35</v>
      </c>
      <c r="BI56" s="23"/>
      <c r="BJ56" s="27">
        <f t="shared" ca="1" si="4"/>
        <v>0.95964708884742878</v>
      </c>
      <c r="BK56" s="26">
        <f t="shared" ca="1" si="5"/>
        <v>15.194311353970352</v>
      </c>
      <c r="BL56" s="25">
        <f t="shared" si="2"/>
        <v>3.6098708680423579</v>
      </c>
      <c r="BM56" s="25">
        <f t="shared" ca="1" si="6"/>
        <v>2.8975645587905627</v>
      </c>
      <c r="BN56" s="24">
        <f t="shared" si="3"/>
        <v>3.5652655984258188</v>
      </c>
      <c r="BO56" s="23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2.2000000000000002</v>
      </c>
      <c r="C57">
        <v>1.25529</v>
      </c>
      <c r="D57">
        <v>-0.28120000000000001</v>
      </c>
      <c r="E57">
        <v>3.6409999999999998E-2</v>
      </c>
      <c r="F57">
        <v>1.8861000000000001</v>
      </c>
      <c r="G57">
        <v>1.8138000000000001</v>
      </c>
      <c r="H57" s="23"/>
      <c r="I57" s="17">
        <f t="shared" si="0"/>
        <v>7.2178477690288716</v>
      </c>
      <c r="J57" s="16">
        <f t="shared" si="1"/>
        <v>-7.4178477690288718</v>
      </c>
      <c r="K57" s="10">
        <v>95</v>
      </c>
      <c r="L57" s="16">
        <v>685.69553805774251</v>
      </c>
      <c r="M57" s="16">
        <v>245.53805774278231</v>
      </c>
      <c r="N57" s="16">
        <v>3.1277340332458445</v>
      </c>
      <c r="O57" s="16">
        <v>2.2364406779660797</v>
      </c>
      <c r="P57" s="16">
        <v>2.2973064470925086</v>
      </c>
      <c r="Q57" s="16">
        <v>7.4616178588574014E-2</v>
      </c>
      <c r="R57" s="16">
        <v>3.2479854258455121</v>
      </c>
      <c r="S57" s="16">
        <v>4.2267895226686711</v>
      </c>
      <c r="T57" s="22" t="s">
        <v>33</v>
      </c>
      <c r="U57" s="10">
        <v>3</v>
      </c>
      <c r="V57" s="22" t="s">
        <v>33</v>
      </c>
      <c r="W57" s="10">
        <v>3</v>
      </c>
      <c r="X57" s="22" t="s">
        <v>143</v>
      </c>
      <c r="Y57" s="10">
        <v>4</v>
      </c>
      <c r="Z57" s="22" t="s">
        <v>33</v>
      </c>
      <c r="AA57" s="15">
        <v>3</v>
      </c>
      <c r="AB57" s="11">
        <v>97.81</v>
      </c>
      <c r="AC57" s="10">
        <v>1.8400000000000034</v>
      </c>
      <c r="AD57" s="21">
        <v>0.35</v>
      </c>
      <c r="AE57" s="12">
        <v>223.644067796608</v>
      </c>
      <c r="AF57" s="10">
        <v>229.93631506631027</v>
      </c>
      <c r="AG57" s="10">
        <v>114.86532235462542</v>
      </c>
      <c r="AH57" s="10">
        <v>22.60914149669815</v>
      </c>
      <c r="AI57" s="10">
        <v>3.0788315490660834</v>
      </c>
      <c r="AJ57" s="10"/>
      <c r="AK57" s="10"/>
      <c r="AL57" s="10"/>
      <c r="AM57" s="10"/>
      <c r="AN57" s="10">
        <v>2.2364406779660797</v>
      </c>
      <c r="AO57" s="10">
        <v>0.64472055242468929</v>
      </c>
      <c r="AP57" s="10">
        <v>1</v>
      </c>
      <c r="AQ57" s="10">
        <v>111.47500000000001</v>
      </c>
      <c r="AR57" s="10"/>
      <c r="AS57" s="10"/>
      <c r="AT57" s="10">
        <v>4.5673798705473496</v>
      </c>
      <c r="AU57" s="10">
        <v>1</v>
      </c>
      <c r="AV57" s="16"/>
      <c r="AW57" s="21">
        <v>34.490447259946535</v>
      </c>
      <c r="AX57" s="1" t="s">
        <v>120</v>
      </c>
      <c r="AY57" s="25">
        <v>7.41784776902887</v>
      </c>
      <c r="AZ57" s="19">
        <v>100</v>
      </c>
      <c r="BA57" s="19">
        <v>0</v>
      </c>
      <c r="BB57" s="19">
        <v>0</v>
      </c>
      <c r="BC57" s="19">
        <v>100</v>
      </c>
      <c r="BD57" s="19">
        <v>0</v>
      </c>
      <c r="BE57" s="19">
        <v>0</v>
      </c>
      <c r="BF57" s="26">
        <v>97.81</v>
      </c>
      <c r="BG57" s="26">
        <v>1.8400000000000034</v>
      </c>
      <c r="BH57" s="26">
        <v>0.35</v>
      </c>
      <c r="BI57" s="23"/>
      <c r="BJ57" s="27">
        <f t="shared" ca="1" si="4"/>
        <v>0.96830228441215471</v>
      </c>
      <c r="BK57" s="26">
        <f t="shared" ca="1" si="5"/>
        <v>14.868314221126909</v>
      </c>
      <c r="BL57" s="25">
        <f t="shared" si="2"/>
        <v>3.8177414250834576</v>
      </c>
      <c r="BM57" s="25">
        <f t="shared" ca="1" si="6"/>
        <v>2.9199499747215776</v>
      </c>
      <c r="BN57" s="24">
        <f t="shared" si="3"/>
        <v>3.5806407531275721</v>
      </c>
      <c r="BO57" s="23"/>
      <c r="BP57" s="2"/>
      <c r="BR57" s="6"/>
      <c r="CL57" s="5"/>
      <c r="CP57" s="6"/>
      <c r="DJ57" s="5"/>
    </row>
    <row r="58" spans="1:114" x14ac:dyDescent="0.2">
      <c r="A58">
        <v>2.25</v>
      </c>
      <c r="B58">
        <v>2.1</v>
      </c>
      <c r="C58">
        <v>1.2555499999999999</v>
      </c>
      <c r="D58">
        <v>-0.28045999999999999</v>
      </c>
      <c r="E58">
        <v>3.6510000000000001E-2</v>
      </c>
      <c r="F58">
        <v>1.8801300000000001</v>
      </c>
      <c r="G58">
        <v>1.80385</v>
      </c>
      <c r="H58" s="23"/>
      <c r="I58" s="17">
        <f t="shared" si="0"/>
        <v>7.3818897637795269</v>
      </c>
      <c r="J58" s="16">
        <f t="shared" si="1"/>
        <v>-7.5818897637795271</v>
      </c>
      <c r="K58" s="10">
        <v>95</v>
      </c>
      <c r="L58" s="16">
        <v>701.27952755905471</v>
      </c>
      <c r="M58" s="16">
        <v>250.88582677165368</v>
      </c>
      <c r="N58" s="16">
        <v>3.1988188976377949</v>
      </c>
      <c r="O58" s="16">
        <v>2.3074387947268886</v>
      </c>
      <c r="P58" s="16">
        <v>2.3687465810583026</v>
      </c>
      <c r="Q58" s="16">
        <v>7.9252280364858332E-2</v>
      </c>
      <c r="R58" s="16">
        <v>3.3457475357895903</v>
      </c>
      <c r="S58" s="16">
        <v>4.2574851619037393</v>
      </c>
      <c r="T58" s="22" t="s">
        <v>33</v>
      </c>
      <c r="U58" s="10">
        <v>3</v>
      </c>
      <c r="V58" s="22" t="s">
        <v>33</v>
      </c>
      <c r="W58" s="10">
        <v>3</v>
      </c>
      <c r="X58" s="22" t="s">
        <v>143</v>
      </c>
      <c r="Y58" s="10">
        <v>4</v>
      </c>
      <c r="Z58" s="22" t="s">
        <v>33</v>
      </c>
      <c r="AA58" s="15">
        <v>3</v>
      </c>
      <c r="AB58" s="11">
        <v>97.81</v>
      </c>
      <c r="AC58" s="10">
        <v>1.8400000000000034</v>
      </c>
      <c r="AD58" s="21">
        <v>0.35</v>
      </c>
      <c r="AE58" s="12">
        <v>230.74387947268889</v>
      </c>
      <c r="AF58" s="10">
        <v>237.42433144456177</v>
      </c>
      <c r="AG58" s="10">
        <v>118.43732905291512</v>
      </c>
      <c r="AH58" s="10">
        <v>21.778277436327997</v>
      </c>
      <c r="AI58" s="10">
        <v>2.9888686737506687</v>
      </c>
      <c r="AJ58" s="10"/>
      <c r="AK58" s="10"/>
      <c r="AL58" s="10"/>
      <c r="AM58" s="10"/>
      <c r="AN58" s="10">
        <v>2.3074387947268886</v>
      </c>
      <c r="AO58" s="10">
        <v>0.66632622567490107</v>
      </c>
      <c r="AP58" s="10">
        <v>1</v>
      </c>
      <c r="AQ58" s="10">
        <v>111.47500000000001</v>
      </c>
      <c r="AR58" s="10"/>
      <c r="AS58" s="10"/>
      <c r="AT58" s="10">
        <v>4.6135246336538351</v>
      </c>
      <c r="AU58" s="10">
        <v>1</v>
      </c>
      <c r="AV58" s="16"/>
      <c r="AW58" s="21">
        <v>35.613649716684264</v>
      </c>
      <c r="AX58" s="1" t="s">
        <v>120</v>
      </c>
      <c r="AY58" s="25">
        <v>7.5818897637795297</v>
      </c>
      <c r="AZ58" s="19">
        <v>100</v>
      </c>
      <c r="BA58" s="19">
        <v>0</v>
      </c>
      <c r="BB58" s="19">
        <v>0</v>
      </c>
      <c r="BC58" s="19">
        <v>100</v>
      </c>
      <c r="BD58" s="19">
        <v>0</v>
      </c>
      <c r="BE58" s="19">
        <v>0</v>
      </c>
      <c r="BF58" s="26">
        <v>97.81</v>
      </c>
      <c r="BG58" s="26">
        <v>1.8400000000000034</v>
      </c>
      <c r="BH58" s="26">
        <v>0.35</v>
      </c>
      <c r="BI58" s="23"/>
      <c r="BJ58" s="27">
        <f t="shared" ca="1" si="4"/>
        <v>0.96952649905285027</v>
      </c>
      <c r="BK58" s="26">
        <f t="shared" ca="1" si="5"/>
        <v>15.074862398902608</v>
      </c>
      <c r="BL58" s="25">
        <f t="shared" si="2"/>
        <v>3.9270607326782869</v>
      </c>
      <c r="BM58" s="25">
        <f t="shared" ca="1" si="6"/>
        <v>2.9228315037128816</v>
      </c>
      <c r="BN58" s="24">
        <f t="shared" si="3"/>
        <v>3.5752719562281441</v>
      </c>
      <c r="BO58" s="23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2.2000000000000002</v>
      </c>
      <c r="C59">
        <v>1.2556</v>
      </c>
      <c r="D59">
        <v>-0.28208</v>
      </c>
      <c r="E59">
        <v>3.6650000000000002E-2</v>
      </c>
      <c r="F59">
        <v>1.8791500000000001</v>
      </c>
      <c r="G59">
        <v>1.80183</v>
      </c>
      <c r="H59" s="23"/>
      <c r="I59" s="17">
        <f t="shared" si="0"/>
        <v>7.5459317585301831</v>
      </c>
      <c r="J59" s="16">
        <f t="shared" si="1"/>
        <v>-7.7459317585301832</v>
      </c>
      <c r="K59" s="10">
        <v>95</v>
      </c>
      <c r="L59" s="16">
        <v>716.86351706036703</v>
      </c>
      <c r="M59" s="16">
        <v>256.23359580052505</v>
      </c>
      <c r="N59" s="16">
        <v>3.2699037620297462</v>
      </c>
      <c r="O59" s="16">
        <v>2.3210922787193842</v>
      </c>
      <c r="P59" s="16">
        <v>2.383018889137777</v>
      </c>
      <c r="Q59" s="16">
        <v>6.9102976476236089E-2</v>
      </c>
      <c r="R59" s="16">
        <v>2.8998081715264501</v>
      </c>
      <c r="S59" s="16">
        <v>4.3004590568328327</v>
      </c>
      <c r="T59" s="22" t="s">
        <v>33</v>
      </c>
      <c r="U59" s="10">
        <v>3</v>
      </c>
      <c r="V59" s="22" t="s">
        <v>33</v>
      </c>
      <c r="W59" s="10">
        <v>3</v>
      </c>
      <c r="X59" s="22" t="s">
        <v>143</v>
      </c>
      <c r="Y59" s="10">
        <v>4</v>
      </c>
      <c r="Z59" s="22" t="s">
        <v>123</v>
      </c>
      <c r="AA59" s="15">
        <v>4</v>
      </c>
      <c r="AB59" s="11">
        <v>89.949879470506204</v>
      </c>
      <c r="AC59" s="10">
        <v>9.064383750652496</v>
      </c>
      <c r="AD59" s="21">
        <v>0.98573677884130628</v>
      </c>
      <c r="AE59" s="12">
        <v>232.1092278719384</v>
      </c>
      <c r="AF59" s="10">
        <v>238.18672124795216</v>
      </c>
      <c r="AG59" s="10">
        <v>119.15094445688885</v>
      </c>
      <c r="AH59" s="10">
        <v>21.19999463594921</v>
      </c>
      <c r="AI59" s="10">
        <v>3.448503972845911</v>
      </c>
      <c r="AJ59" s="10"/>
      <c r="AK59" s="10"/>
      <c r="AL59" s="10"/>
      <c r="AM59" s="10"/>
      <c r="AN59" s="10">
        <v>2.3210922787193842</v>
      </c>
      <c r="AO59" s="10">
        <v>0.6594759275235591</v>
      </c>
      <c r="AP59" s="10">
        <v>1</v>
      </c>
      <c r="AQ59" s="10">
        <v>111.47500000000001</v>
      </c>
      <c r="AR59" s="10"/>
      <c r="AS59" s="10"/>
      <c r="AT59" s="10">
        <v>4.5234750433351953</v>
      </c>
      <c r="AU59" s="10">
        <v>1</v>
      </c>
      <c r="AV59" s="16"/>
      <c r="AW59" s="21">
        <v>35.728008187192827</v>
      </c>
      <c r="AX59" s="1" t="s">
        <v>120</v>
      </c>
      <c r="AY59" s="25">
        <v>7.7459317585301797</v>
      </c>
      <c r="AZ59" s="19">
        <v>100</v>
      </c>
      <c r="BA59" s="19">
        <v>0</v>
      </c>
      <c r="BB59" s="19">
        <v>0</v>
      </c>
      <c r="BC59" s="19">
        <v>0</v>
      </c>
      <c r="BD59" s="19">
        <v>100</v>
      </c>
      <c r="BE59" s="19">
        <v>0</v>
      </c>
      <c r="BF59" s="26">
        <v>89.949879470506204</v>
      </c>
      <c r="BG59" s="26">
        <v>9.064383750652496</v>
      </c>
      <c r="BH59" s="26">
        <v>0.98573677884130628</v>
      </c>
      <c r="BI59" s="23"/>
      <c r="BJ59" s="27">
        <f t="shared" ca="1" si="4"/>
        <v>0.96024933017958669</v>
      </c>
      <c r="BK59" s="26">
        <f t="shared" ca="1" si="5"/>
        <v>14.52951825782033</v>
      </c>
      <c r="BL59" s="25">
        <f t="shared" si="2"/>
        <v>3.4131885672659479</v>
      </c>
      <c r="BM59" s="25">
        <f t="shared" ca="1" si="6"/>
        <v>2.8981503463158411</v>
      </c>
      <c r="BN59" s="24">
        <f t="shared" si="3"/>
        <v>3.5430781491113179</v>
      </c>
      <c r="BO59" s="23"/>
      <c r="BP59" s="2"/>
      <c r="BR59" s="6"/>
      <c r="CL59" s="5"/>
      <c r="CP59" s="6"/>
      <c r="DJ59" s="5"/>
    </row>
    <row r="60" spans="1:114" x14ac:dyDescent="0.2">
      <c r="A60">
        <v>2.35</v>
      </c>
      <c r="B60">
        <v>2.1</v>
      </c>
      <c r="C60">
        <v>1.2656700000000001</v>
      </c>
      <c r="D60">
        <v>-0.26012000000000002</v>
      </c>
      <c r="E60">
        <v>3.6810000000000002E-2</v>
      </c>
      <c r="F60">
        <v>1.8736299999999999</v>
      </c>
      <c r="G60">
        <v>1.7980799999999999</v>
      </c>
      <c r="H60" s="23"/>
      <c r="I60" s="17">
        <f t="shared" si="0"/>
        <v>7.7099737532808401</v>
      </c>
      <c r="J60" s="16">
        <f t="shared" si="1"/>
        <v>-7.9099737532808403</v>
      </c>
      <c r="K60" s="10">
        <v>95</v>
      </c>
      <c r="L60" s="16">
        <v>732.44750656167946</v>
      </c>
      <c r="M60" s="16">
        <v>261.58136482939648</v>
      </c>
      <c r="N60" s="16">
        <v>3.340988626421697</v>
      </c>
      <c r="O60" s="16">
        <v>5.0709039548022528</v>
      </c>
      <c r="P60" s="16">
        <v>5.1335377927486219</v>
      </c>
      <c r="Q60" s="16">
        <v>0.20668242918866991</v>
      </c>
      <c r="R60" s="16">
        <v>4.0261207286838161</v>
      </c>
      <c r="S60" s="16">
        <v>4.3495720796089392</v>
      </c>
      <c r="T60" s="22" t="s">
        <v>33</v>
      </c>
      <c r="U60" s="10">
        <v>3</v>
      </c>
      <c r="V60" s="22" t="s">
        <v>33</v>
      </c>
      <c r="W60" s="10">
        <v>3</v>
      </c>
      <c r="X60" s="22" t="s">
        <v>143</v>
      </c>
      <c r="Y60" s="10">
        <v>4</v>
      </c>
      <c r="Z60" s="22" t="s">
        <v>123</v>
      </c>
      <c r="AA60" s="15">
        <v>4</v>
      </c>
      <c r="AB60" s="11">
        <v>95.932322203303187</v>
      </c>
      <c r="AC60" s="10">
        <v>3.7176777966968189</v>
      </c>
      <c r="AD60" s="21">
        <v>0.35</v>
      </c>
      <c r="AE60" s="12">
        <v>507.09039548022531</v>
      </c>
      <c r="AF60" s="10">
        <v>560.86047523150364</v>
      </c>
      <c r="AG60" s="10">
        <v>260.01533445614666</v>
      </c>
      <c r="AH60" s="10">
        <v>20.748002465566124</v>
      </c>
      <c r="AI60" s="10">
        <v>2.4837804611162548</v>
      </c>
      <c r="AJ60" s="10"/>
      <c r="AK60" s="10"/>
      <c r="AL60" s="10"/>
      <c r="AM60" s="10"/>
      <c r="AN60" s="10">
        <v>5.0709039548022528</v>
      </c>
      <c r="AO60" s="10">
        <v>1.2954367997372109</v>
      </c>
      <c r="AP60" s="10">
        <v>2.0801226756491733</v>
      </c>
      <c r="AQ60" s="10">
        <v>111.47500000000001</v>
      </c>
      <c r="AR60" s="10"/>
      <c r="AS60" s="10"/>
      <c r="AT60" s="10">
        <v>10.869243668344044</v>
      </c>
      <c r="AU60" s="10">
        <v>1</v>
      </c>
      <c r="AV60" s="16"/>
      <c r="AW60" s="21">
        <v>84.129071284725555</v>
      </c>
      <c r="AX60" s="1" t="s">
        <v>120</v>
      </c>
      <c r="AY60" s="25">
        <v>7.9099737532808403</v>
      </c>
      <c r="AZ60" s="19">
        <v>100</v>
      </c>
      <c r="BA60" s="19">
        <v>0</v>
      </c>
      <c r="BB60" s="19">
        <v>0</v>
      </c>
      <c r="BC60" s="19">
        <v>0</v>
      </c>
      <c r="BD60" s="19">
        <v>100</v>
      </c>
      <c r="BE60" s="19">
        <v>0</v>
      </c>
      <c r="BF60" s="26">
        <v>95.932322203303187</v>
      </c>
      <c r="BG60" s="26">
        <v>3.7176777966968189</v>
      </c>
      <c r="BH60" s="26">
        <v>0.35</v>
      </c>
      <c r="BI60" s="23"/>
      <c r="BJ60" s="27">
        <f t="shared" ca="1" si="4"/>
        <v>0.89663207793122157</v>
      </c>
      <c r="BK60" s="26">
        <f t="shared" ca="1" si="5"/>
        <v>29.36050498782468</v>
      </c>
      <c r="BL60" s="25">
        <f t="shared" si="2"/>
        <v>4.3354062156925526</v>
      </c>
      <c r="BM60" s="25">
        <f t="shared" ca="1" si="6"/>
        <v>2.7308442981705023</v>
      </c>
      <c r="BN60" s="24">
        <f t="shared" si="3"/>
        <v>3.3295373729911555</v>
      </c>
      <c r="BO60" s="23"/>
      <c r="BP60" s="2"/>
      <c r="BR60" s="6"/>
      <c r="CL60" s="5"/>
      <c r="CP60" s="6"/>
      <c r="DJ60" s="5"/>
    </row>
    <row r="61" spans="1:114" x14ac:dyDescent="0.2">
      <c r="A61">
        <v>2.4</v>
      </c>
      <c r="B61">
        <v>2.1</v>
      </c>
      <c r="C61">
        <v>1.2818799999999999</v>
      </c>
      <c r="D61">
        <v>-0.26456000000000002</v>
      </c>
      <c r="E61">
        <v>3.3270000000000001E-2</v>
      </c>
      <c r="F61">
        <v>1.8527800000000001</v>
      </c>
      <c r="G61">
        <v>1.7927</v>
      </c>
      <c r="H61" s="23"/>
      <c r="I61" s="17">
        <f t="shared" si="0"/>
        <v>7.8740157480314954</v>
      </c>
      <c r="J61" s="16">
        <f t="shared" si="1"/>
        <v>-8.0740157480314956</v>
      </c>
      <c r="K61" s="10">
        <v>95</v>
      </c>
      <c r="L61" s="16">
        <v>748.03149606299166</v>
      </c>
      <c r="M61" s="16">
        <v>266.92913385826785</v>
      </c>
      <c r="N61" s="16">
        <v>3.4120734908136479</v>
      </c>
      <c r="O61" s="16">
        <v>9.4973634651600243</v>
      </c>
      <c r="P61" s="16">
        <v>9.5443498940499261</v>
      </c>
      <c r="Q61" s="16">
        <v>0.1788658185309647</v>
      </c>
      <c r="R61" s="16">
        <v>1.8740492596826526</v>
      </c>
      <c r="S61" s="16">
        <v>3.2629464506875805</v>
      </c>
      <c r="T61" s="22" t="s">
        <v>122</v>
      </c>
      <c r="U61" s="10">
        <v>5</v>
      </c>
      <c r="V61" s="22" t="s">
        <v>143</v>
      </c>
      <c r="W61" s="10">
        <v>4</v>
      </c>
      <c r="X61" s="22" t="s">
        <v>141</v>
      </c>
      <c r="Y61" s="10">
        <v>5</v>
      </c>
      <c r="Z61" s="22" t="s">
        <v>121</v>
      </c>
      <c r="AA61" s="15">
        <v>5</v>
      </c>
      <c r="AB61" s="11">
        <v>32.157981904133457</v>
      </c>
      <c r="AC61" s="10">
        <v>58.212795453440606</v>
      </c>
      <c r="AD61" s="21">
        <v>9.6292226424259386</v>
      </c>
      <c r="AE61" s="12">
        <v>949.73634651600241</v>
      </c>
      <c r="AF61" s="10">
        <v>1078.8628407080507</v>
      </c>
      <c r="AG61" s="10">
        <v>590.82624205374441</v>
      </c>
      <c r="AH61" s="10">
        <v>0</v>
      </c>
      <c r="AI61" s="10">
        <v>5.3360390333034138</v>
      </c>
      <c r="AJ61" s="10"/>
      <c r="AK61" s="10"/>
      <c r="AL61" s="10"/>
      <c r="AM61" s="10"/>
      <c r="AN61" s="10">
        <v>4.7486817325800121</v>
      </c>
      <c r="AO61" s="10">
        <v>2.0027993434868123</v>
      </c>
      <c r="AP61" s="10">
        <v>4.7266099364299556</v>
      </c>
      <c r="AQ61" s="10">
        <v>114.66</v>
      </c>
      <c r="AR61" s="10"/>
      <c r="AS61" s="10"/>
      <c r="AT61" s="10">
        <v>21.130790575403804</v>
      </c>
      <c r="AU61" s="10">
        <v>1</v>
      </c>
      <c r="AV61" s="16"/>
      <c r="AW61" s="21">
        <v>161.82942610620759</v>
      </c>
      <c r="AX61" s="1" t="s">
        <v>120</v>
      </c>
      <c r="AY61" s="25">
        <v>8.0740157480314991</v>
      </c>
      <c r="AZ61" s="19">
        <v>0</v>
      </c>
      <c r="BA61" s="19">
        <v>100</v>
      </c>
      <c r="BB61" s="19">
        <v>0</v>
      </c>
      <c r="BC61" s="19">
        <v>0</v>
      </c>
      <c r="BD61" s="19">
        <v>100</v>
      </c>
      <c r="BE61" s="19">
        <v>0</v>
      </c>
      <c r="BF61" s="26">
        <v>32.157981904133457</v>
      </c>
      <c r="BG61" s="26">
        <v>58.212795453440606</v>
      </c>
      <c r="BH61" s="26">
        <v>9.6292226424259386</v>
      </c>
      <c r="BI61" s="23"/>
      <c r="BJ61" s="27">
        <f t="shared" ca="1" si="4"/>
        <v>0.76463747686237893</v>
      </c>
      <c r="BK61" s="26">
        <f t="shared" ca="1" si="5"/>
        <v>42.189760243824587</v>
      </c>
      <c r="BL61" s="25">
        <f t="shared" si="2"/>
        <v>1.9504831087166496</v>
      </c>
      <c r="BM61" s="25">
        <f t="shared" ca="1" si="6"/>
        <v>2.3840701428848026</v>
      </c>
      <c r="BN61" s="24">
        <f t="shared" si="3"/>
        <v>2.9251384214718579</v>
      </c>
      <c r="BO61" s="23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2.1</v>
      </c>
      <c r="C62">
        <v>1.25702</v>
      </c>
      <c r="D62">
        <v>-0.27862999999999999</v>
      </c>
      <c r="E62">
        <v>3.4329999999999999E-2</v>
      </c>
      <c r="F62">
        <v>1.85775</v>
      </c>
      <c r="G62">
        <v>1.7892300000000001</v>
      </c>
      <c r="H62" s="23"/>
      <c r="I62" s="17">
        <f t="shared" si="0"/>
        <v>8.0380577427821525</v>
      </c>
      <c r="J62" s="16">
        <f t="shared" si="1"/>
        <v>-8.2380577427821517</v>
      </c>
      <c r="K62" s="10">
        <v>95</v>
      </c>
      <c r="L62" s="16">
        <v>763.61548556430409</v>
      </c>
      <c r="M62" s="16">
        <v>272.27690288713927</v>
      </c>
      <c r="N62" s="16">
        <v>3.4831583552055991</v>
      </c>
      <c r="O62" s="16">
        <v>2.7088512241054419</v>
      </c>
      <c r="P62" s="16">
        <v>2.7605230353681836</v>
      </c>
      <c r="Q62" s="16">
        <v>9.071723475756116E-2</v>
      </c>
      <c r="R62" s="16">
        <v>3.2862335722354072</v>
      </c>
      <c r="S62" s="16">
        <v>3.588320226579286</v>
      </c>
      <c r="T62" s="22" t="s">
        <v>33</v>
      </c>
      <c r="U62" s="10">
        <v>3</v>
      </c>
      <c r="V62" s="22" t="s">
        <v>33</v>
      </c>
      <c r="W62" s="10">
        <v>3</v>
      </c>
      <c r="X62" s="22" t="s">
        <v>143</v>
      </c>
      <c r="Y62" s="10">
        <v>4</v>
      </c>
      <c r="Z62" s="22" t="s">
        <v>123</v>
      </c>
      <c r="AA62" s="15">
        <v>4</v>
      </c>
      <c r="AB62" s="11">
        <v>94.162145283801635</v>
      </c>
      <c r="AC62" s="10">
        <v>5.4878547161983704</v>
      </c>
      <c r="AD62" s="21">
        <v>0.35</v>
      </c>
      <c r="AE62" s="12">
        <v>270.88512241054417</v>
      </c>
      <c r="AF62" s="10">
        <v>279.84885795129782</v>
      </c>
      <c r="AG62" s="10">
        <v>138.02615176840919</v>
      </c>
      <c r="AH62" s="10">
        <v>2.1633299254015577</v>
      </c>
      <c r="AI62" s="10">
        <v>3.0429973342392889</v>
      </c>
      <c r="AJ62" s="10"/>
      <c r="AK62" s="10"/>
      <c r="AL62" s="10"/>
      <c r="AM62" s="10"/>
      <c r="AN62" s="10">
        <v>2.7088512241054419</v>
      </c>
      <c r="AO62" s="10">
        <v>0.76341686739405823</v>
      </c>
      <c r="AP62" s="10">
        <v>1</v>
      </c>
      <c r="AQ62" s="10">
        <v>111.47500000000001</v>
      </c>
      <c r="AR62" s="10"/>
      <c r="AS62" s="10"/>
      <c r="AT62" s="10">
        <v>5.0138152873377546</v>
      </c>
      <c r="AU62" s="10">
        <v>1</v>
      </c>
      <c r="AV62" s="16"/>
      <c r="AW62" s="21">
        <v>41.977328692694677</v>
      </c>
      <c r="AX62" s="1" t="s">
        <v>120</v>
      </c>
      <c r="AY62" s="25">
        <v>8.23805774278215</v>
      </c>
      <c r="AZ62" s="19">
        <v>100</v>
      </c>
      <c r="BA62" s="19">
        <v>0</v>
      </c>
      <c r="BB62" s="19">
        <v>0</v>
      </c>
      <c r="BC62" s="19">
        <v>0</v>
      </c>
      <c r="BD62" s="19">
        <v>100</v>
      </c>
      <c r="BE62" s="19">
        <v>0</v>
      </c>
      <c r="BF62" s="26">
        <v>94.162145283801635</v>
      </c>
      <c r="BG62" s="26">
        <v>5.4878547161983704</v>
      </c>
      <c r="BH62" s="26">
        <v>0.35</v>
      </c>
      <c r="BI62" s="23"/>
      <c r="BJ62" s="27">
        <f t="shared" ca="1" si="4"/>
        <v>0.95883641969094746</v>
      </c>
      <c r="BK62" s="26">
        <f t="shared" ca="1" si="5"/>
        <v>16.057263260142566</v>
      </c>
      <c r="BL62" s="25">
        <f t="shared" si="2"/>
        <v>3.8137071317575586</v>
      </c>
      <c r="BM62" s="25">
        <f t="shared" ca="1" si="6"/>
        <v>2.8934470214505752</v>
      </c>
      <c r="BN62" s="24">
        <f t="shared" si="3"/>
        <v>3.5135393028398636</v>
      </c>
      <c r="BO62" s="23"/>
      <c r="BP62" s="2"/>
      <c r="BR62" s="6"/>
      <c r="CL62" s="5"/>
      <c r="CP62" s="6"/>
      <c r="DJ62" s="5"/>
    </row>
    <row r="63" spans="1:114" x14ac:dyDescent="0.2">
      <c r="A63">
        <v>2.5</v>
      </c>
      <c r="B63">
        <v>2.1</v>
      </c>
      <c r="C63">
        <v>1.25383</v>
      </c>
      <c r="D63">
        <v>-0.28149000000000002</v>
      </c>
      <c r="E63">
        <v>3.2770000000000001E-2</v>
      </c>
      <c r="F63">
        <v>1.85775</v>
      </c>
      <c r="G63">
        <v>1.7945800000000001</v>
      </c>
      <c r="H63" s="23"/>
      <c r="I63" s="17">
        <f t="shared" si="0"/>
        <v>8.2020997375328086</v>
      </c>
      <c r="J63" s="16">
        <f t="shared" si="1"/>
        <v>-8.4020997375328079</v>
      </c>
      <c r="K63" s="10">
        <v>95</v>
      </c>
      <c r="L63" s="16">
        <v>779.19947506561641</v>
      </c>
      <c r="M63" s="16">
        <v>277.62467191601064</v>
      </c>
      <c r="N63" s="16">
        <v>3.5542432195975504</v>
      </c>
      <c r="O63" s="16">
        <v>1.8377589453860375</v>
      </c>
      <c r="P63" s="16">
        <v>1.8825352882510138</v>
      </c>
      <c r="Q63" s="16">
        <v>7.2799327892462559E-2</v>
      </c>
      <c r="R63" s="16">
        <v>3.8670896820264882</v>
      </c>
      <c r="S63" s="16">
        <v>3.1094682545122474</v>
      </c>
      <c r="T63" s="22" t="s">
        <v>33</v>
      </c>
      <c r="U63" s="10">
        <v>3</v>
      </c>
      <c r="V63" s="22" t="s">
        <v>142</v>
      </c>
      <c r="W63" s="10">
        <v>2</v>
      </c>
      <c r="X63" s="22" t="s">
        <v>33</v>
      </c>
      <c r="Y63" s="10">
        <v>3</v>
      </c>
      <c r="Z63" s="22" t="s">
        <v>33</v>
      </c>
      <c r="AA63" s="15">
        <v>3</v>
      </c>
      <c r="AB63" s="11">
        <v>97.81</v>
      </c>
      <c r="AC63" s="10">
        <v>1.8400000000000034</v>
      </c>
      <c r="AD63" s="21">
        <v>0.35</v>
      </c>
      <c r="AE63" s="12">
        <v>183.77589453860375</v>
      </c>
      <c r="AF63" s="10">
        <v>175.63947655508298</v>
      </c>
      <c r="AG63" s="10">
        <v>94.126764412550699</v>
      </c>
      <c r="AH63" s="10">
        <v>0</v>
      </c>
      <c r="AI63" s="10">
        <v>2.5859239951113975</v>
      </c>
      <c r="AJ63" s="10"/>
      <c r="AK63" s="10"/>
      <c r="AL63" s="10"/>
      <c r="AM63" s="10"/>
      <c r="AN63" s="10">
        <v>1.8377589453860375</v>
      </c>
      <c r="AO63" s="10">
        <v>0.58490474850854535</v>
      </c>
      <c r="AP63" s="10">
        <v>1</v>
      </c>
      <c r="AQ63" s="10">
        <v>111.47500000000001</v>
      </c>
      <c r="AR63" s="10"/>
      <c r="AS63" s="10"/>
      <c r="AT63" s="10">
        <v>3.0098110663090418</v>
      </c>
      <c r="AU63" s="10">
        <v>1</v>
      </c>
      <c r="AV63" s="16"/>
      <c r="AW63" s="21">
        <v>26.345921483262444</v>
      </c>
      <c r="AX63" s="1" t="s">
        <v>120</v>
      </c>
      <c r="AY63" s="25">
        <v>8.4020997375328097</v>
      </c>
      <c r="AZ63" s="19">
        <v>100</v>
      </c>
      <c r="BA63" s="19">
        <v>0</v>
      </c>
      <c r="BB63" s="19">
        <v>0</v>
      </c>
      <c r="BC63" s="19">
        <v>100</v>
      </c>
      <c r="BD63" s="19">
        <v>0</v>
      </c>
      <c r="BE63" s="19">
        <v>0</v>
      </c>
      <c r="BF63" s="26">
        <v>97.81</v>
      </c>
      <c r="BG63" s="26">
        <v>1.8400000000000034</v>
      </c>
      <c r="BH63" s="26">
        <v>0.35</v>
      </c>
      <c r="BI63" s="23"/>
      <c r="BJ63" s="27">
        <f t="shared" ca="1" si="4"/>
        <v>1</v>
      </c>
      <c r="BK63" s="26">
        <f t="shared" ca="1" si="5"/>
        <v>10.755063953176762</v>
      </c>
      <c r="BL63" s="25">
        <f t="shared" si="2"/>
        <v>4.8762538916995464</v>
      </c>
      <c r="BM63" s="25">
        <f t="shared" ca="1" si="6"/>
        <v>3.0962113205662556</v>
      </c>
      <c r="BN63" s="24">
        <f t="shared" si="3"/>
        <v>3.693055938370474</v>
      </c>
      <c r="BO63" s="23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2.2000000000000002</v>
      </c>
      <c r="C64">
        <v>1.25342</v>
      </c>
      <c r="D64">
        <v>-0.28206999999999999</v>
      </c>
      <c r="E64">
        <v>3.5929999999999997E-2</v>
      </c>
      <c r="F64">
        <v>1.84765</v>
      </c>
      <c r="G64">
        <v>1.79325</v>
      </c>
      <c r="H64" s="23"/>
      <c r="I64" s="17">
        <f t="shared" si="0"/>
        <v>8.366141732283463</v>
      </c>
      <c r="J64" s="16">
        <f t="shared" si="1"/>
        <v>-8.5661417322834623</v>
      </c>
      <c r="K64" s="10">
        <v>95</v>
      </c>
      <c r="L64" s="16">
        <v>794.78346456692861</v>
      </c>
      <c r="M64" s="16">
        <v>282.97244094488195</v>
      </c>
      <c r="N64" s="16">
        <v>3.6253280839895003</v>
      </c>
      <c r="O64" s="16">
        <v>1.7258003766478018</v>
      </c>
      <c r="P64" s="16">
        <v>1.7845444631903029</v>
      </c>
      <c r="Q64" s="16">
        <v>6.9165626500239996E-2</v>
      </c>
      <c r="R64" s="16">
        <v>3.8758141322290052</v>
      </c>
      <c r="S64" s="16">
        <v>4.0794504543403516</v>
      </c>
      <c r="T64" s="22" t="s">
        <v>33</v>
      </c>
      <c r="U64" s="10">
        <v>3</v>
      </c>
      <c r="V64" s="22" t="s">
        <v>142</v>
      </c>
      <c r="W64" s="10">
        <v>2</v>
      </c>
      <c r="X64" s="22" t="s">
        <v>33</v>
      </c>
      <c r="Y64" s="10">
        <v>3</v>
      </c>
      <c r="Z64" s="22" t="s">
        <v>33</v>
      </c>
      <c r="AA64" s="15">
        <v>3</v>
      </c>
      <c r="AB64" s="11">
        <v>97.81</v>
      </c>
      <c r="AC64" s="10">
        <v>1.8400000000000034</v>
      </c>
      <c r="AD64" s="21">
        <v>0.35</v>
      </c>
      <c r="AE64" s="12">
        <v>172.58003766478018</v>
      </c>
      <c r="AF64" s="10">
        <v>163.19443893021628</v>
      </c>
      <c r="AG64" s="10">
        <v>89.227223159515148</v>
      </c>
      <c r="AH64" s="10">
        <v>9.3419459043603688</v>
      </c>
      <c r="AI64" s="10">
        <v>2.580103085141737</v>
      </c>
      <c r="AJ64" s="10"/>
      <c r="AK64" s="10"/>
      <c r="AL64" s="10"/>
      <c r="AM64" s="10"/>
      <c r="AN64" s="10">
        <v>1.7258003766478018</v>
      </c>
      <c r="AO64" s="10">
        <v>0.56544638758917432</v>
      </c>
      <c r="AP64" s="10">
        <v>1</v>
      </c>
      <c r="AQ64" s="10">
        <v>111.47500000000001</v>
      </c>
      <c r="AR64" s="10"/>
      <c r="AS64" s="10"/>
      <c r="AT64" s="10">
        <v>2.7289553923835475</v>
      </c>
      <c r="AU64" s="10">
        <v>1</v>
      </c>
      <c r="AV64" s="16"/>
      <c r="AW64" s="21">
        <v>24.479165839532442</v>
      </c>
      <c r="AX64" s="1" t="s">
        <v>120</v>
      </c>
      <c r="AY64" s="25">
        <v>8.5661417322834605</v>
      </c>
      <c r="AZ64" s="19">
        <v>100</v>
      </c>
      <c r="BA64" s="19">
        <v>0</v>
      </c>
      <c r="BB64" s="19">
        <v>0</v>
      </c>
      <c r="BC64" s="19">
        <v>100</v>
      </c>
      <c r="BD64" s="19">
        <v>0</v>
      </c>
      <c r="BE64" s="19">
        <v>0</v>
      </c>
      <c r="BF64" s="26">
        <v>97.81</v>
      </c>
      <c r="BG64" s="26">
        <v>1.8400000000000034</v>
      </c>
      <c r="BH64" s="26">
        <v>0.35</v>
      </c>
      <c r="BI64" s="23"/>
      <c r="BJ64" s="27">
        <f t="shared" ca="1" si="4"/>
        <v>1</v>
      </c>
      <c r="BK64" s="26">
        <f t="shared" ca="1" si="5"/>
        <v>9.8041542580963323</v>
      </c>
      <c r="BL64" s="25">
        <f t="shared" si="2"/>
        <v>4.9861579737527233</v>
      </c>
      <c r="BM64" s="25">
        <f t="shared" ca="1" si="6"/>
        <v>3.1338848536116348</v>
      </c>
      <c r="BN64" s="24">
        <f t="shared" si="3"/>
        <v>3.7137952872336619</v>
      </c>
      <c r="BO64" s="23"/>
      <c r="BP64" s="2"/>
      <c r="BR64" s="6"/>
      <c r="CL64" s="5"/>
      <c r="CP64" s="6"/>
      <c r="DJ64" s="5"/>
    </row>
    <row r="65" spans="1:131" x14ac:dyDescent="0.2">
      <c r="A65">
        <v>2.6</v>
      </c>
      <c r="B65">
        <v>2.2000000000000002</v>
      </c>
      <c r="C65">
        <v>1.2542</v>
      </c>
      <c r="D65">
        <v>-0.28211000000000003</v>
      </c>
      <c r="E65">
        <v>3.5349999999999999E-2</v>
      </c>
      <c r="F65">
        <v>1.8504799999999999</v>
      </c>
      <c r="G65">
        <v>1.7927999999999999</v>
      </c>
      <c r="H65" s="23"/>
      <c r="I65" s="17">
        <f t="shared" si="0"/>
        <v>8.530183727034121</v>
      </c>
      <c r="J65" s="16">
        <f t="shared" si="1"/>
        <v>-8.7301837270341203</v>
      </c>
      <c r="K65" s="10">
        <v>95</v>
      </c>
      <c r="L65" s="16">
        <v>810.36745406824116</v>
      </c>
      <c r="M65" s="16">
        <v>288.32020997375338</v>
      </c>
      <c r="N65" s="16">
        <v>3.6964129483814525</v>
      </c>
      <c r="O65" s="16">
        <v>1.9387947269302888</v>
      </c>
      <c r="P65" s="16">
        <v>1.9949751136838771</v>
      </c>
      <c r="Q65" s="16">
        <v>6.8915026404224394E-2</v>
      </c>
      <c r="R65" s="16">
        <v>3.454430380184915</v>
      </c>
      <c r="S65" s="16">
        <v>3.9014157467769657</v>
      </c>
      <c r="T65" s="22" t="s">
        <v>33</v>
      </c>
      <c r="U65" s="10">
        <v>3</v>
      </c>
      <c r="V65" s="22" t="s">
        <v>142</v>
      </c>
      <c r="W65" s="10">
        <v>2</v>
      </c>
      <c r="X65" s="22" t="s">
        <v>33</v>
      </c>
      <c r="Y65" s="10">
        <v>3</v>
      </c>
      <c r="Z65" s="22" t="s">
        <v>33</v>
      </c>
      <c r="AA65" s="15">
        <v>3</v>
      </c>
      <c r="AB65" s="11">
        <v>97.81</v>
      </c>
      <c r="AC65" s="10">
        <v>1.8400000000000034</v>
      </c>
      <c r="AD65" s="21">
        <v>0.35</v>
      </c>
      <c r="AE65" s="12">
        <v>193.87947269302887</v>
      </c>
      <c r="AF65" s="10">
        <v>187.03428078232429</v>
      </c>
      <c r="AG65" s="10">
        <v>99.748755684193867</v>
      </c>
      <c r="AH65" s="10">
        <v>4.2172004241362711</v>
      </c>
      <c r="AI65" s="10">
        <v>2.8948332718937881</v>
      </c>
      <c r="AJ65" s="10"/>
      <c r="AK65" s="10"/>
      <c r="AL65" s="10"/>
      <c r="AM65" s="10"/>
      <c r="AN65" s="10">
        <v>1.9387947269302888</v>
      </c>
      <c r="AO65" s="10">
        <v>0.60651117197256965</v>
      </c>
      <c r="AP65" s="10">
        <v>1</v>
      </c>
      <c r="AQ65" s="10">
        <v>111.47500000000001</v>
      </c>
      <c r="AR65" s="10"/>
      <c r="AS65" s="10"/>
      <c r="AT65" s="10">
        <v>3.0854482180835006</v>
      </c>
      <c r="AU65" s="10">
        <v>1</v>
      </c>
      <c r="AV65" s="16"/>
      <c r="AW65" s="21">
        <v>28.055142117348641</v>
      </c>
      <c r="AX65" s="1" t="s">
        <v>120</v>
      </c>
      <c r="AY65" s="25">
        <v>8.7301837270341203</v>
      </c>
      <c r="AZ65" s="19">
        <v>100</v>
      </c>
      <c r="BA65" s="19">
        <v>0</v>
      </c>
      <c r="BB65" s="19">
        <v>0</v>
      </c>
      <c r="BC65" s="19">
        <v>100</v>
      </c>
      <c r="BD65" s="19">
        <v>0</v>
      </c>
      <c r="BE65" s="19">
        <v>0</v>
      </c>
      <c r="BF65" s="26">
        <v>97.81</v>
      </c>
      <c r="BG65" s="26">
        <v>1.8400000000000034</v>
      </c>
      <c r="BH65" s="26">
        <v>0.35</v>
      </c>
      <c r="BI65" s="23"/>
      <c r="BJ65" s="27">
        <f t="shared" ca="1" si="4"/>
        <v>1</v>
      </c>
      <c r="BK65" s="26">
        <f t="shared" ca="1" si="5"/>
        <v>11.027956637479416</v>
      </c>
      <c r="BL65" s="25">
        <f t="shared" si="2"/>
        <v>4.3348471367336012</v>
      </c>
      <c r="BM65" s="25">
        <f t="shared" ca="1" si="6"/>
        <v>3.0563265417409688</v>
      </c>
      <c r="BN65" s="24">
        <f t="shared" si="3"/>
        <v>3.6472272786642912</v>
      </c>
      <c r="BO65" s="23"/>
      <c r="BP65" s="2"/>
      <c r="BR65" s="6"/>
      <c r="CL65" s="5"/>
      <c r="CP65" s="6"/>
      <c r="DJ65" s="5"/>
    </row>
    <row r="66" spans="1:131" x14ac:dyDescent="0.2">
      <c r="A66">
        <v>2.65</v>
      </c>
      <c r="B66">
        <v>2.1</v>
      </c>
      <c r="C66">
        <v>1.2544299999999999</v>
      </c>
      <c r="D66">
        <v>-0.28044999999999998</v>
      </c>
      <c r="E66">
        <v>3.4970000000000001E-2</v>
      </c>
      <c r="F66">
        <v>1.8472299999999999</v>
      </c>
      <c r="G66">
        <v>1.7878799999999999</v>
      </c>
      <c r="H66" s="23"/>
      <c r="I66" s="17">
        <f t="shared" si="0"/>
        <v>8.6942257217847754</v>
      </c>
      <c r="J66" s="16">
        <f t="shared" si="1"/>
        <v>-8.8942257217847747</v>
      </c>
      <c r="K66" s="10">
        <v>95</v>
      </c>
      <c r="L66" s="16">
        <v>825.95144356955336</v>
      </c>
      <c r="M66" s="16">
        <v>293.66797900262469</v>
      </c>
      <c r="N66" s="16">
        <v>3.7674978127734025</v>
      </c>
      <c r="O66" s="16">
        <v>2.0016007532956239</v>
      </c>
      <c r="P66" s="16">
        <v>2.0561014746702693</v>
      </c>
      <c r="Q66" s="16">
        <v>7.931493038886224E-2</v>
      </c>
      <c r="R66" s="16">
        <v>3.8575396869253127</v>
      </c>
      <c r="S66" s="16">
        <v>3.7847723176837134</v>
      </c>
      <c r="T66" s="22" t="s">
        <v>33</v>
      </c>
      <c r="U66" s="10">
        <v>3</v>
      </c>
      <c r="V66" s="22" t="s">
        <v>142</v>
      </c>
      <c r="W66" s="10">
        <v>2</v>
      </c>
      <c r="X66" s="22" t="s">
        <v>33</v>
      </c>
      <c r="Y66" s="10">
        <v>3</v>
      </c>
      <c r="Z66" s="22" t="s">
        <v>33</v>
      </c>
      <c r="AA66" s="15">
        <v>3</v>
      </c>
      <c r="AB66" s="11">
        <v>97.81</v>
      </c>
      <c r="AC66" s="10">
        <v>1.8400000000000034</v>
      </c>
      <c r="AD66" s="21">
        <v>0.35</v>
      </c>
      <c r="AE66" s="12">
        <v>200.1600753295624</v>
      </c>
      <c r="AF66" s="10">
        <v>193.30891210417559</v>
      </c>
      <c r="AG66" s="10">
        <v>102.80507373351347</v>
      </c>
      <c r="AH66" s="10">
        <v>0.35536124386925294</v>
      </c>
      <c r="AI66" s="10">
        <v>2.5923258894506906</v>
      </c>
      <c r="AJ66" s="10"/>
      <c r="AK66" s="10"/>
      <c r="AL66" s="10"/>
      <c r="AM66" s="10"/>
      <c r="AN66" s="10">
        <v>2.0016007532956239</v>
      </c>
      <c r="AO66" s="10">
        <v>0.63358397179563641</v>
      </c>
      <c r="AP66" s="10">
        <v>1</v>
      </c>
      <c r="AQ66" s="10">
        <v>111.47500000000001</v>
      </c>
      <c r="AR66" s="10"/>
      <c r="AS66" s="10"/>
      <c r="AT66" s="10">
        <v>3.1309728800244998</v>
      </c>
      <c r="AU66" s="10">
        <v>1</v>
      </c>
      <c r="AV66" s="16"/>
      <c r="AW66" s="21">
        <v>28.996336815626339</v>
      </c>
      <c r="AX66" s="1" t="s">
        <v>120</v>
      </c>
      <c r="AY66" s="25">
        <v>8.8942257217847693</v>
      </c>
      <c r="AZ66" s="19">
        <v>100</v>
      </c>
      <c r="BA66" s="19">
        <v>0</v>
      </c>
      <c r="BB66" s="19">
        <v>0</v>
      </c>
      <c r="BC66" s="19">
        <v>100</v>
      </c>
      <c r="BD66" s="19">
        <v>0</v>
      </c>
      <c r="BE66" s="19">
        <v>0</v>
      </c>
      <c r="BF66" s="26">
        <v>97.81</v>
      </c>
      <c r="BG66" s="26">
        <v>1.8400000000000034</v>
      </c>
      <c r="BH66" s="26">
        <v>0.35</v>
      </c>
      <c r="BI66" s="23"/>
      <c r="BJ66" s="27">
        <f t="shared" ca="1" si="4"/>
        <v>1</v>
      </c>
      <c r="BK66" s="26">
        <f t="shared" ca="1" si="5"/>
        <v>11.190363746609274</v>
      </c>
      <c r="BL66" s="25">
        <f t="shared" si="2"/>
        <v>4.8270760925983494</v>
      </c>
      <c r="BM66" s="25">
        <f t="shared" ca="1" si="6"/>
        <v>3.0799364788881349</v>
      </c>
      <c r="BN66" s="24">
        <f t="shared" si="3"/>
        <v>3.6591726366265509</v>
      </c>
      <c r="BO66" s="23"/>
      <c r="BP66" s="2"/>
      <c r="BR66" s="6"/>
      <c r="CL66" s="5"/>
      <c r="CP66" s="6"/>
      <c r="DJ66" s="5"/>
    </row>
    <row r="67" spans="1:131" x14ac:dyDescent="0.2">
      <c r="A67">
        <v>2.7</v>
      </c>
      <c r="B67">
        <v>2.2000000000000002</v>
      </c>
      <c r="C67">
        <v>1.2552099999999999</v>
      </c>
      <c r="D67">
        <v>-0.27626000000000001</v>
      </c>
      <c r="E67">
        <v>3.4880000000000001E-2</v>
      </c>
      <c r="F67">
        <v>1.8490500000000001</v>
      </c>
      <c r="G67">
        <v>1.7883500000000001</v>
      </c>
      <c r="H67" s="23"/>
      <c r="I67" s="17">
        <f t="shared" si="0"/>
        <v>8.8582677165354333</v>
      </c>
      <c r="J67" s="16">
        <f t="shared" si="1"/>
        <v>-9.0582677165354326</v>
      </c>
      <c r="K67" s="10">
        <v>95</v>
      </c>
      <c r="L67" s="16">
        <v>841.53543307086591</v>
      </c>
      <c r="M67" s="16">
        <v>299.01574803149612</v>
      </c>
      <c r="N67" s="16">
        <v>3.8385826771653546</v>
      </c>
      <c r="O67" s="16">
        <v>2.2145951035781106</v>
      </c>
      <c r="P67" s="16">
        <v>2.2686980094682698</v>
      </c>
      <c r="Q67" s="16">
        <v>0.10556529044647127</v>
      </c>
      <c r="R67" s="16">
        <v>4.653122187523465</v>
      </c>
      <c r="S67" s="16">
        <v>3.7571462423721531</v>
      </c>
      <c r="T67" s="22" t="s">
        <v>33</v>
      </c>
      <c r="U67" s="10">
        <v>3</v>
      </c>
      <c r="V67" s="22" t="s">
        <v>142</v>
      </c>
      <c r="W67" s="10">
        <v>2</v>
      </c>
      <c r="X67" s="22" t="s">
        <v>33</v>
      </c>
      <c r="Y67" s="10">
        <v>3</v>
      </c>
      <c r="Z67" s="22" t="s">
        <v>33</v>
      </c>
      <c r="AA67" s="15">
        <v>3</v>
      </c>
      <c r="AB67" s="11">
        <v>97.81</v>
      </c>
      <c r="AC67" s="10">
        <v>1.8400000000000034</v>
      </c>
      <c r="AD67" s="21">
        <v>0.35</v>
      </c>
      <c r="AE67" s="12">
        <v>221.45951035781104</v>
      </c>
      <c r="AF67" s="10">
        <v>217.40356387445141</v>
      </c>
      <c r="AG67" s="10">
        <v>113.43490047341348</v>
      </c>
      <c r="AH67" s="10">
        <v>0</v>
      </c>
      <c r="AI67" s="10">
        <v>2.1490946502142703</v>
      </c>
      <c r="AJ67" s="10"/>
      <c r="AK67" s="10"/>
      <c r="AL67" s="10"/>
      <c r="AM67" s="10"/>
      <c r="AN67" s="10">
        <v>2.2145951035781106</v>
      </c>
      <c r="AO67" s="10">
        <v>0.70543437662731301</v>
      </c>
      <c r="AP67" s="10">
        <v>1</v>
      </c>
      <c r="AQ67" s="10">
        <v>111.47500000000001</v>
      </c>
      <c r="AR67" s="10"/>
      <c r="AS67" s="10"/>
      <c r="AT67" s="10">
        <v>3.473130026432</v>
      </c>
      <c r="AU67" s="10">
        <v>1</v>
      </c>
      <c r="AV67" s="16"/>
      <c r="AW67" s="21">
        <v>32.610534581167713</v>
      </c>
      <c r="AX67" s="1" t="s">
        <v>120</v>
      </c>
      <c r="AY67" s="25">
        <v>9.0582677165354308</v>
      </c>
      <c r="AZ67" s="19">
        <v>100</v>
      </c>
      <c r="BA67" s="19">
        <v>0</v>
      </c>
      <c r="BB67" s="19">
        <v>0</v>
      </c>
      <c r="BC67" s="19">
        <v>100</v>
      </c>
      <c r="BD67" s="19">
        <v>0</v>
      </c>
      <c r="BE67" s="19">
        <v>0</v>
      </c>
      <c r="BF67" s="26">
        <v>97.81</v>
      </c>
      <c r="BG67" s="26">
        <v>1.8400000000000034</v>
      </c>
      <c r="BH67" s="26">
        <v>0.35</v>
      </c>
      <c r="BI67" s="23"/>
      <c r="BJ67" s="27">
        <f t="shared" ca="1" si="4"/>
        <v>1</v>
      </c>
      <c r="BK67" s="26">
        <f t="shared" ca="1" si="5"/>
        <v>12.3600867519405</v>
      </c>
      <c r="BL67" s="25">
        <f t="shared" si="2"/>
        <v>5.7126229733984912</v>
      </c>
      <c r="BM67" s="25">
        <f t="shared" ca="1" si="6"/>
        <v>3.0923551697322633</v>
      </c>
      <c r="BN67" s="24">
        <f t="shared" si="3"/>
        <v>3.6633621957173461</v>
      </c>
      <c r="BO67" s="23"/>
      <c r="BP67" s="2"/>
      <c r="BR67" s="6"/>
      <c r="CL67" s="5"/>
      <c r="CP67" s="6"/>
      <c r="DJ67" s="5"/>
    </row>
    <row r="68" spans="1:131" x14ac:dyDescent="0.2">
      <c r="A68">
        <v>2.75</v>
      </c>
      <c r="B68">
        <v>2.1</v>
      </c>
      <c r="C68">
        <v>1.2536799999999999</v>
      </c>
      <c r="D68">
        <v>-0.26782</v>
      </c>
      <c r="E68">
        <v>3.2509999999999997E-2</v>
      </c>
      <c r="F68">
        <v>1.84355</v>
      </c>
      <c r="G68">
        <v>1.7884500000000001</v>
      </c>
      <c r="H68" s="23"/>
      <c r="I68" s="17">
        <f t="shared" si="0"/>
        <v>9.0223097112860895</v>
      </c>
      <c r="J68" s="16">
        <f t="shared" si="1"/>
        <v>-9.2223097112860888</v>
      </c>
      <c r="K68" s="10">
        <v>95</v>
      </c>
      <c r="L68" s="16">
        <v>857.11942257217822</v>
      </c>
      <c r="M68" s="16">
        <v>304.36351706036749</v>
      </c>
      <c r="N68" s="16">
        <v>3.9096675415573054</v>
      </c>
      <c r="O68" s="16">
        <v>1.7967984934086105</v>
      </c>
      <c r="P68" s="16">
        <v>1.840425591540626</v>
      </c>
      <c r="Q68" s="16">
        <v>0.15844191070571276</v>
      </c>
      <c r="R68" s="16">
        <v>8.6089821524966155</v>
      </c>
      <c r="S68" s="16">
        <v>3.0296595925010736</v>
      </c>
      <c r="T68" s="22" t="s">
        <v>119</v>
      </c>
      <c r="U68" s="10">
        <v>2</v>
      </c>
      <c r="V68" s="22" t="s">
        <v>142</v>
      </c>
      <c r="W68" s="10">
        <v>2</v>
      </c>
      <c r="X68" s="22" t="s">
        <v>33</v>
      </c>
      <c r="Y68" s="10">
        <v>3</v>
      </c>
      <c r="Z68" s="22" t="s">
        <v>124</v>
      </c>
      <c r="AA68" s="15">
        <v>2</v>
      </c>
      <c r="AB68" s="11">
        <v>97.81</v>
      </c>
      <c r="AC68" s="10">
        <v>1.8400000000000034</v>
      </c>
      <c r="AD68" s="21">
        <v>0.35</v>
      </c>
      <c r="AE68" s="12">
        <v>179.67984934086104</v>
      </c>
      <c r="AF68" s="10">
        <v>166.10186826523963</v>
      </c>
      <c r="AG68" s="10">
        <v>92.021279577031294</v>
      </c>
      <c r="AH68" s="10">
        <v>0</v>
      </c>
      <c r="AI68" s="10">
        <v>1.1615775039212954</v>
      </c>
      <c r="AJ68" s="10"/>
      <c r="AK68" s="10"/>
      <c r="AL68" s="10"/>
      <c r="AM68" s="10"/>
      <c r="AN68" s="10">
        <v>1.7967984934086105</v>
      </c>
      <c r="AO68" s="10">
        <v>0.67819686251235778</v>
      </c>
      <c r="AP68" s="10">
        <v>1</v>
      </c>
      <c r="AQ68" s="10">
        <v>79.625</v>
      </c>
      <c r="AR68" s="10"/>
      <c r="AS68" s="10"/>
      <c r="AT68" s="10">
        <v>2.5681294878899195</v>
      </c>
      <c r="AU68" s="10">
        <v>1</v>
      </c>
      <c r="AV68" s="16"/>
      <c r="AW68" s="21">
        <v>24.915280239785947</v>
      </c>
      <c r="AX68" s="1" t="s">
        <v>120</v>
      </c>
      <c r="AY68" s="25">
        <v>9.2223097112860906</v>
      </c>
      <c r="AZ68" s="19">
        <v>100</v>
      </c>
      <c r="BA68" s="19">
        <v>0</v>
      </c>
      <c r="BB68" s="19">
        <v>0</v>
      </c>
      <c r="BC68" s="19">
        <v>100</v>
      </c>
      <c r="BD68" s="19">
        <v>0</v>
      </c>
      <c r="BE68" s="19">
        <v>0</v>
      </c>
      <c r="BF68" s="26">
        <v>97.81</v>
      </c>
      <c r="BG68" s="26">
        <v>1.8400000000000034</v>
      </c>
      <c r="BH68" s="26">
        <v>0.35</v>
      </c>
      <c r="BI68" s="23"/>
      <c r="BJ68" s="27">
        <f t="shared" ca="1" si="4"/>
        <v>1</v>
      </c>
      <c r="BK68" s="26">
        <f t="shared" ca="1" si="5"/>
        <v>9.2774974733552416</v>
      </c>
      <c r="BL68" s="25">
        <f t="shared" si="2"/>
        <v>11.222164436550319</v>
      </c>
      <c r="BM68" s="25">
        <f t="shared" ca="1" si="6"/>
        <v>3.3787720068247187</v>
      </c>
      <c r="BN68" s="24">
        <f t="shared" si="3"/>
        <v>3.8831973101452828</v>
      </c>
      <c r="BO68" s="23"/>
      <c r="BP68" s="2"/>
      <c r="BR68" s="6"/>
      <c r="CL68" s="5"/>
      <c r="CP68" s="6"/>
      <c r="DJ68" s="5"/>
    </row>
    <row r="69" spans="1:131" x14ac:dyDescent="0.2">
      <c r="A69">
        <v>2.8</v>
      </c>
      <c r="B69">
        <v>0.4</v>
      </c>
      <c r="C69">
        <v>1.26003</v>
      </c>
      <c r="D69">
        <v>-0.26524999999999999</v>
      </c>
      <c r="E69">
        <v>3.8249999999999999E-2</v>
      </c>
      <c r="F69">
        <v>1.8411299999999999</v>
      </c>
      <c r="G69">
        <v>1.7907299999999999</v>
      </c>
      <c r="H69" s="23"/>
      <c r="I69" s="17">
        <f t="shared" si="0"/>
        <v>9.1863517060367439</v>
      </c>
      <c r="J69" s="16">
        <f t="shared" si="1"/>
        <v>-9.3863517060367432</v>
      </c>
      <c r="K69" s="10">
        <v>95</v>
      </c>
      <c r="L69" s="16">
        <v>872.70341207349043</v>
      </c>
      <c r="M69" s="16">
        <v>309.7112860892388</v>
      </c>
      <c r="N69" s="16">
        <v>3.9807524059492558</v>
      </c>
      <c r="O69" s="16">
        <v>3.5307909604519456</v>
      </c>
      <c r="P69" s="16">
        <v>3.5997898461500979</v>
      </c>
      <c r="Q69" s="16">
        <v>0.17454296687469989</v>
      </c>
      <c r="R69" s="16">
        <v>4.848698794496852</v>
      </c>
      <c r="S69" s="16">
        <v>4.791589284593897</v>
      </c>
      <c r="T69" s="22" t="s">
        <v>33</v>
      </c>
      <c r="U69" s="10">
        <v>3</v>
      </c>
      <c r="V69" s="22" t="s">
        <v>33</v>
      </c>
      <c r="W69" s="10">
        <v>3</v>
      </c>
      <c r="X69" s="22" t="s">
        <v>143</v>
      </c>
      <c r="Y69" s="10">
        <v>4</v>
      </c>
      <c r="Z69" s="22" t="s">
        <v>33</v>
      </c>
      <c r="AA69" s="15">
        <v>3</v>
      </c>
      <c r="AB69" s="11">
        <v>97.81</v>
      </c>
      <c r="AC69" s="10">
        <v>1.8400000000000034</v>
      </c>
      <c r="AD69" s="21">
        <v>0.35</v>
      </c>
      <c r="AE69" s="12">
        <v>353.07909604519455</v>
      </c>
      <c r="AF69" s="10">
        <v>372.16919295451203</v>
      </c>
      <c r="AG69" s="10">
        <v>179.98949230750489</v>
      </c>
      <c r="AH69" s="10">
        <v>16.680072932118332</v>
      </c>
      <c r="AI69" s="10">
        <v>2.0624089933880287</v>
      </c>
      <c r="AJ69" s="10"/>
      <c r="AK69" s="10"/>
      <c r="AL69" s="10"/>
      <c r="AM69" s="10"/>
      <c r="AN69" s="10">
        <v>3.5307909604519456</v>
      </c>
      <c r="AO69" s="10">
        <v>1.025751346934707</v>
      </c>
      <c r="AP69" s="10">
        <v>1</v>
      </c>
      <c r="AQ69" s="10">
        <v>111.47500000000001</v>
      </c>
      <c r="AR69" s="10"/>
      <c r="AS69" s="10"/>
      <c r="AT69" s="10">
        <v>5.8787435022301411</v>
      </c>
      <c r="AU69" s="10">
        <v>1</v>
      </c>
      <c r="AV69" s="16"/>
      <c r="AW69" s="21">
        <v>55.825378943176801</v>
      </c>
      <c r="AX69" s="1" t="s">
        <v>120</v>
      </c>
      <c r="AY69" s="25">
        <v>9.3863517060367396</v>
      </c>
      <c r="AZ69" s="19">
        <v>100</v>
      </c>
      <c r="BA69" s="19">
        <v>0</v>
      </c>
      <c r="BB69" s="19">
        <v>0</v>
      </c>
      <c r="BC69" s="19">
        <v>100</v>
      </c>
      <c r="BD69" s="19">
        <v>0</v>
      </c>
      <c r="BE69" s="19">
        <v>0</v>
      </c>
      <c r="BF69" s="26">
        <v>97.81</v>
      </c>
      <c r="BG69" s="26">
        <v>1.8400000000000034</v>
      </c>
      <c r="BH69" s="26">
        <v>0.35</v>
      </c>
      <c r="BI69" s="23"/>
      <c r="BJ69" s="27">
        <f t="shared" ca="1" si="4"/>
        <v>0.97489316733888987</v>
      </c>
      <c r="BK69" s="26">
        <f t="shared" ca="1" si="5"/>
        <v>19.465187612651285</v>
      </c>
      <c r="BL69" s="25">
        <f t="shared" si="2"/>
        <v>5.517508455798211</v>
      </c>
      <c r="BM69" s="25">
        <f t="shared" ca="1" si="6"/>
        <v>2.9332692864975041</v>
      </c>
      <c r="BN69" s="24">
        <f t="shared" si="3"/>
        <v>3.5027556622751699</v>
      </c>
      <c r="BO69" s="23"/>
      <c r="BP69" s="2"/>
      <c r="BR69" s="6"/>
      <c r="CL69" s="5"/>
      <c r="CP69" s="6"/>
      <c r="DJ69" s="5"/>
    </row>
    <row r="70" spans="1:131" x14ac:dyDescent="0.2">
      <c r="A70">
        <v>2.85</v>
      </c>
      <c r="B70">
        <v>2.1</v>
      </c>
      <c r="C70">
        <v>1.26406</v>
      </c>
      <c r="D70">
        <v>-0.25507000000000002</v>
      </c>
      <c r="E70">
        <v>4.2279999999999998E-2</v>
      </c>
      <c r="F70">
        <v>1.8413299999999999</v>
      </c>
      <c r="G70">
        <v>1.7955000000000001</v>
      </c>
      <c r="H70" s="23"/>
      <c r="I70" s="17">
        <f t="shared" si="0"/>
        <v>9.3503937007874018</v>
      </c>
      <c r="J70" s="16">
        <f t="shared" si="1"/>
        <v>-9.5503937007874011</v>
      </c>
      <c r="K70" s="10">
        <v>95</v>
      </c>
      <c r="L70" s="16">
        <v>888.28740157480297</v>
      </c>
      <c r="M70" s="16">
        <v>315.05905511811022</v>
      </c>
      <c r="N70" s="16">
        <v>4.0518372703412071</v>
      </c>
      <c r="O70" s="16">
        <v>4.6312617702447829</v>
      </c>
      <c r="P70" s="16">
        <v>4.7180739493038288</v>
      </c>
      <c r="Q70" s="16">
        <v>0.23832069131060946</v>
      </c>
      <c r="R70" s="16">
        <v>5.0512284010676565</v>
      </c>
      <c r="S70" s="16">
        <v>6.0286235457670818</v>
      </c>
      <c r="T70" s="22" t="s">
        <v>33</v>
      </c>
      <c r="U70" s="10">
        <v>3</v>
      </c>
      <c r="V70" s="22" t="s">
        <v>33</v>
      </c>
      <c r="W70" s="10">
        <v>3</v>
      </c>
      <c r="X70" s="22" t="s">
        <v>143</v>
      </c>
      <c r="Y70" s="10">
        <v>4</v>
      </c>
      <c r="Z70" s="22" t="s">
        <v>33</v>
      </c>
      <c r="AA70" s="15">
        <v>3</v>
      </c>
      <c r="AB70" s="11">
        <v>97.81</v>
      </c>
      <c r="AC70" s="10">
        <v>1.8400000000000034</v>
      </c>
      <c r="AD70" s="21">
        <v>0.35</v>
      </c>
      <c r="AE70" s="12">
        <v>463.12617702447835</v>
      </c>
      <c r="AF70" s="10">
        <v>502.81532335487378</v>
      </c>
      <c r="AG70" s="10">
        <v>235.90369746519144</v>
      </c>
      <c r="AH70" s="10">
        <v>40.665317665903714</v>
      </c>
      <c r="AI70" s="10">
        <v>1.979716458255252</v>
      </c>
      <c r="AJ70" s="10"/>
      <c r="AK70" s="10"/>
      <c r="AL70" s="10"/>
      <c r="AM70" s="10"/>
      <c r="AN70" s="10">
        <v>4.6312617702447829</v>
      </c>
      <c r="AO70" s="10">
        <v>1.2898838309295346</v>
      </c>
      <c r="AP70" s="10">
        <v>1</v>
      </c>
      <c r="AQ70" s="10">
        <v>111.47500000000001</v>
      </c>
      <c r="AR70" s="10"/>
      <c r="AS70" s="10"/>
      <c r="AT70" s="10">
        <v>7.9143422941941113</v>
      </c>
      <c r="AU70" s="10">
        <v>1</v>
      </c>
      <c r="AV70" s="16"/>
      <c r="AW70" s="21">
        <v>75.422298503231062</v>
      </c>
      <c r="AX70" s="1" t="s">
        <v>120</v>
      </c>
      <c r="AY70" s="25">
        <v>9.5503937007873994</v>
      </c>
      <c r="AZ70" s="19">
        <v>100</v>
      </c>
      <c r="BA70" s="19">
        <v>0</v>
      </c>
      <c r="BB70" s="19">
        <v>0</v>
      </c>
      <c r="BC70" s="19">
        <v>100</v>
      </c>
      <c r="BD70" s="19">
        <v>0</v>
      </c>
      <c r="BE70" s="19">
        <v>0</v>
      </c>
      <c r="BF70" s="26">
        <v>97.81</v>
      </c>
      <c r="BG70" s="26">
        <v>1.8400000000000034</v>
      </c>
      <c r="BH70" s="26">
        <v>0.35</v>
      </c>
      <c r="BI70" s="23"/>
      <c r="BJ70" s="27">
        <f t="shared" ca="1" si="4"/>
        <v>0.947896951906948</v>
      </c>
      <c r="BK70" s="26">
        <f t="shared" ca="1" si="5"/>
        <v>24.565582070486734</v>
      </c>
      <c r="BL70" s="25">
        <f t="shared" si="2"/>
        <v>5.5761483565001022</v>
      </c>
      <c r="BM70" s="25">
        <f t="shared" ca="1" si="6"/>
        <v>2.8620814452194177</v>
      </c>
      <c r="BN70" s="24">
        <f t="shared" si="3"/>
        <v>3.4147548002347579</v>
      </c>
      <c r="BO70" s="23"/>
      <c r="BP70" s="2"/>
      <c r="BR70" s="6"/>
      <c r="CL70" s="5"/>
      <c r="CP70" s="6"/>
      <c r="DJ70" s="5"/>
    </row>
    <row r="71" spans="1:131" x14ac:dyDescent="0.2">
      <c r="A71">
        <v>2.9</v>
      </c>
      <c r="B71">
        <v>2.1</v>
      </c>
      <c r="C71">
        <v>1.2677799999999999</v>
      </c>
      <c r="D71">
        <v>-0.26130999999999999</v>
      </c>
      <c r="E71">
        <v>3.8730000000000001E-2</v>
      </c>
      <c r="F71">
        <v>1.8412299999999999</v>
      </c>
      <c r="G71">
        <v>1.7959799999999999</v>
      </c>
      <c r="H71" s="23"/>
      <c r="I71" s="17">
        <f t="shared" si="0"/>
        <v>9.5144356955380562</v>
      </c>
      <c r="J71" s="16">
        <f t="shared" si="1"/>
        <v>-9.7144356955380555</v>
      </c>
      <c r="K71" s="10">
        <v>95</v>
      </c>
      <c r="L71" s="16">
        <v>903.87139107611517</v>
      </c>
      <c r="M71" s="16">
        <v>320.40682414698153</v>
      </c>
      <c r="N71" s="16">
        <v>4.1229221347331571</v>
      </c>
      <c r="O71" s="16">
        <v>5.6470809792843166</v>
      </c>
      <c r="P71" s="16">
        <v>5.7182015475663963</v>
      </c>
      <c r="Q71" s="16">
        <v>0.19922707633221309</v>
      </c>
      <c r="R71" s="16">
        <v>3.4840862931283341</v>
      </c>
      <c r="S71" s="16">
        <v>4.9389283529222165</v>
      </c>
      <c r="T71" s="22" t="s">
        <v>33</v>
      </c>
      <c r="U71" s="10">
        <v>3</v>
      </c>
      <c r="V71" s="22" t="s">
        <v>33</v>
      </c>
      <c r="W71" s="10">
        <v>3</v>
      </c>
      <c r="X71" s="22" t="s">
        <v>143</v>
      </c>
      <c r="Y71" s="10">
        <v>4</v>
      </c>
      <c r="Z71" s="22" t="s">
        <v>123</v>
      </c>
      <c r="AA71" s="15">
        <v>4</v>
      </c>
      <c r="AB71" s="11">
        <v>81.499563950700235</v>
      </c>
      <c r="AC71" s="10">
        <v>16.725779205695162</v>
      </c>
      <c r="AD71" s="21">
        <v>1.7746568436045969</v>
      </c>
      <c r="AE71" s="12">
        <v>564.7080979284317</v>
      </c>
      <c r="AF71" s="10">
        <v>619.56068847392214</v>
      </c>
      <c r="AG71" s="10">
        <v>303.86511606747973</v>
      </c>
      <c r="AH71" s="10">
        <v>16.786413631317796</v>
      </c>
      <c r="AI71" s="10">
        <v>2.8701929741875243</v>
      </c>
      <c r="AJ71" s="10"/>
      <c r="AK71" s="10"/>
      <c r="AL71" s="10"/>
      <c r="AM71" s="10"/>
      <c r="AN71" s="10">
        <v>5.6470809792843166</v>
      </c>
      <c r="AO71" s="10">
        <v>1.437423993580091</v>
      </c>
      <c r="AP71" s="10">
        <v>2.4309209285398379</v>
      </c>
      <c r="AQ71" s="10">
        <v>111.47500000000001</v>
      </c>
      <c r="AR71" s="10"/>
      <c r="AS71" s="10"/>
      <c r="AT71" s="10">
        <v>9.6759396621758036</v>
      </c>
      <c r="AU71" s="10">
        <v>1</v>
      </c>
      <c r="AV71" s="16"/>
      <c r="AW71" s="21">
        <v>92.934103271088318</v>
      </c>
      <c r="AX71" s="1" t="s">
        <v>120</v>
      </c>
      <c r="AY71" s="25">
        <v>9.7144356955380609</v>
      </c>
      <c r="AZ71" s="19">
        <v>100</v>
      </c>
      <c r="BA71" s="19">
        <v>0</v>
      </c>
      <c r="BB71" s="19">
        <v>0</v>
      </c>
      <c r="BC71" s="19">
        <v>0</v>
      </c>
      <c r="BD71" s="19">
        <v>100</v>
      </c>
      <c r="BE71" s="19">
        <v>0</v>
      </c>
      <c r="BF71" s="26">
        <v>81.499563950700235</v>
      </c>
      <c r="BG71" s="26">
        <v>16.725779205695162</v>
      </c>
      <c r="BH71" s="26">
        <v>1.7746568436045969</v>
      </c>
      <c r="BI71" s="23"/>
      <c r="BJ71" s="27">
        <f t="shared" ca="1" si="4"/>
        <v>0.89368905806058496</v>
      </c>
      <c r="BK71" s="26">
        <f t="shared" ca="1" si="5"/>
        <v>26.889865704892134</v>
      </c>
      <c r="BL71" s="25">
        <f t="shared" si="2"/>
        <v>3.7830804963156091</v>
      </c>
      <c r="BM71" s="25">
        <f t="shared" ca="1" si="6"/>
        <v>2.7194718758194911</v>
      </c>
      <c r="BN71" s="24">
        <f t="shared" si="3"/>
        <v>3.2560490515930605</v>
      </c>
      <c r="BO71" s="23"/>
      <c r="BP71" s="2"/>
      <c r="BR71" s="6"/>
      <c r="CL71" s="5"/>
      <c r="CP71" s="6"/>
      <c r="DJ71" s="5"/>
    </row>
    <row r="72" spans="1:131" x14ac:dyDescent="0.2">
      <c r="A72">
        <v>2.95</v>
      </c>
      <c r="B72">
        <v>2.1</v>
      </c>
      <c r="C72">
        <v>1.26556</v>
      </c>
      <c r="D72">
        <v>-0.26949000000000001</v>
      </c>
      <c r="E72">
        <v>3.968E-2</v>
      </c>
      <c r="F72">
        <v>1.84358</v>
      </c>
      <c r="G72">
        <v>1.7865500000000001</v>
      </c>
      <c r="H72" s="23"/>
      <c r="I72" s="17">
        <f t="shared" si="0"/>
        <v>9.6784776902887142</v>
      </c>
      <c r="J72" s="16">
        <f t="shared" si="1"/>
        <v>-9.8784776902887135</v>
      </c>
      <c r="K72" s="10">
        <v>95</v>
      </c>
      <c r="L72" s="16">
        <v>919.45538057742772</v>
      </c>
      <c r="M72" s="16">
        <v>325.75459317585296</v>
      </c>
      <c r="N72" s="16">
        <v>4.1940069991251097</v>
      </c>
      <c r="O72" s="16">
        <v>5.040866290018811</v>
      </c>
      <c r="P72" s="16">
        <v>5.1161860217482484</v>
      </c>
      <c r="Q72" s="16">
        <v>0.14797935669707135</v>
      </c>
      <c r="R72" s="16">
        <v>2.8923763926493318</v>
      </c>
      <c r="S72" s="16">
        <v>5.2305369256553496</v>
      </c>
      <c r="T72" s="22" t="s">
        <v>33</v>
      </c>
      <c r="U72" s="10">
        <v>3</v>
      </c>
      <c r="V72" s="22" t="s">
        <v>33</v>
      </c>
      <c r="W72" s="10">
        <v>3</v>
      </c>
      <c r="X72" s="22" t="s">
        <v>143</v>
      </c>
      <c r="Y72" s="10">
        <v>4</v>
      </c>
      <c r="Z72" s="22" t="s">
        <v>123</v>
      </c>
      <c r="AA72" s="15">
        <v>4</v>
      </c>
      <c r="AB72" s="11">
        <v>71.334447216148192</v>
      </c>
      <c r="AC72" s="10">
        <v>26.252670205469059</v>
      </c>
      <c r="AD72" s="21">
        <v>2.4128825783827565</v>
      </c>
      <c r="AE72" s="12">
        <v>504.08662900188108</v>
      </c>
      <c r="AF72" s="10">
        <v>547.81862723053337</v>
      </c>
      <c r="AG72" s="10">
        <v>258.71395163111862</v>
      </c>
      <c r="AH72" s="10">
        <v>21.322901345764933</v>
      </c>
      <c r="AI72" s="10">
        <v>3.457364686495831</v>
      </c>
      <c r="AJ72" s="10"/>
      <c r="AK72" s="10"/>
      <c r="AL72" s="10"/>
      <c r="AM72" s="10"/>
      <c r="AN72" s="10">
        <v>5.040866290018811</v>
      </c>
      <c r="AO72" s="10">
        <v>1.2817535919366503</v>
      </c>
      <c r="AP72" s="10">
        <v>2.0697116130489492</v>
      </c>
      <c r="AQ72" s="10">
        <v>111.47500000000001</v>
      </c>
      <c r="AR72" s="10"/>
      <c r="AS72" s="10"/>
      <c r="AT72" s="10">
        <v>8.3517699121534115</v>
      </c>
      <c r="AU72" s="10">
        <v>1</v>
      </c>
      <c r="AV72" s="16"/>
      <c r="AW72" s="21">
        <v>82.172794084580005</v>
      </c>
      <c r="AX72" s="1" t="s">
        <v>120</v>
      </c>
      <c r="AY72" s="25">
        <v>9.8784776902887099</v>
      </c>
      <c r="AZ72" s="19">
        <v>100</v>
      </c>
      <c r="BA72" s="19">
        <v>0</v>
      </c>
      <c r="BB72" s="19">
        <v>0</v>
      </c>
      <c r="BC72" s="19">
        <v>0</v>
      </c>
      <c r="BD72" s="19">
        <v>100</v>
      </c>
      <c r="BE72" s="19">
        <v>0</v>
      </c>
      <c r="BF72" s="26">
        <v>71.334447216148192</v>
      </c>
      <c r="BG72" s="26">
        <v>26.252670205469059</v>
      </c>
      <c r="BH72" s="26">
        <v>2.4128825783827565</v>
      </c>
      <c r="BI72" s="23"/>
      <c r="BJ72" s="27">
        <f t="shared" ca="1" si="4"/>
        <v>0.89274189737747822</v>
      </c>
      <c r="BK72" s="26">
        <f t="shared" ca="1" si="5"/>
        <v>23.385495040469177</v>
      </c>
      <c r="BL72" s="25">
        <f t="shared" si="2"/>
        <v>3.1779379554909122</v>
      </c>
      <c r="BM72" s="25">
        <f t="shared" ca="1" si="6"/>
        <v>2.7166542569792922</v>
      </c>
      <c r="BN72" s="24">
        <f t="shared" si="3"/>
        <v>3.2542921208235307</v>
      </c>
      <c r="BO72" s="23"/>
      <c r="BP72" s="2"/>
      <c r="BR72" s="6"/>
      <c r="CL72" s="5"/>
      <c r="CP72" s="6"/>
      <c r="DJ72" s="5"/>
    </row>
    <row r="73" spans="1:131" x14ac:dyDescent="0.2">
      <c r="A73">
        <v>3</v>
      </c>
      <c r="B73">
        <v>2.1</v>
      </c>
      <c r="C73">
        <v>1.25871</v>
      </c>
      <c r="D73">
        <v>-0.28005000000000002</v>
      </c>
      <c r="E73">
        <v>4.1509999999999998E-2</v>
      </c>
      <c r="F73">
        <v>1.8488500000000001</v>
      </c>
      <c r="G73">
        <v>1.7774000000000001</v>
      </c>
      <c r="H73" s="23"/>
      <c r="I73" s="17">
        <f t="shared" si="0"/>
        <v>9.8425196850393704</v>
      </c>
      <c r="J73" s="16">
        <f t="shared" si="1"/>
        <v>-10.04251968503937</v>
      </c>
      <c r="K73" s="10">
        <v>100</v>
      </c>
      <c r="L73" s="16">
        <v>935.85958005249336</v>
      </c>
      <c r="M73" s="16">
        <v>331.92257217847765</v>
      </c>
      <c r="N73" s="16">
        <v>4.2650918635170605</v>
      </c>
      <c r="O73" s="16">
        <v>3.1703389830508195</v>
      </c>
      <c r="P73" s="16">
        <v>3.2537476296314813</v>
      </c>
      <c r="Q73" s="16">
        <v>8.1820931349015594E-2</v>
      </c>
      <c r="R73" s="16">
        <v>2.514667413166356</v>
      </c>
      <c r="S73" s="16">
        <v>5.7922671236570684</v>
      </c>
      <c r="T73" s="22" t="s">
        <v>33</v>
      </c>
      <c r="U73" s="10">
        <v>3</v>
      </c>
      <c r="V73" s="22" t="s">
        <v>33</v>
      </c>
      <c r="W73" s="10">
        <v>3</v>
      </c>
      <c r="X73" s="22" t="s">
        <v>143</v>
      </c>
      <c r="Y73" s="10">
        <v>4</v>
      </c>
      <c r="Z73" s="22" t="s">
        <v>123</v>
      </c>
      <c r="AA73" s="15">
        <v>4</v>
      </c>
      <c r="AB73" s="11">
        <v>75.028123069752155</v>
      </c>
      <c r="AC73" s="10">
        <v>22.773338487907097</v>
      </c>
      <c r="AD73" s="21">
        <v>2.1985384423407486</v>
      </c>
      <c r="AE73" s="12">
        <v>317.03389830508195</v>
      </c>
      <c r="AF73" s="10">
        <v>324.89666416229562</v>
      </c>
      <c r="AG73" s="10">
        <v>162.68738148157405</v>
      </c>
      <c r="AH73" s="10">
        <v>31.416176780023022</v>
      </c>
      <c r="AI73" s="10">
        <v>3.9766690209773903</v>
      </c>
      <c r="AJ73" s="10"/>
      <c r="AK73" s="10"/>
      <c r="AL73" s="10"/>
      <c r="AM73" s="10"/>
      <c r="AN73" s="10">
        <v>3.1703389830508195</v>
      </c>
      <c r="AO73" s="10">
        <v>0.87517671999062185</v>
      </c>
      <c r="AP73" s="10">
        <v>1</v>
      </c>
      <c r="AQ73" s="10">
        <v>111.47500000000001</v>
      </c>
      <c r="AR73" s="10"/>
      <c r="AS73" s="10"/>
      <c r="AT73" s="10">
        <v>4.7283979458876519</v>
      </c>
      <c r="AU73" s="10">
        <v>1</v>
      </c>
      <c r="AV73" s="16"/>
      <c r="AW73" s="21">
        <v>48.734499624344345</v>
      </c>
      <c r="AX73" s="1" t="s">
        <v>120</v>
      </c>
      <c r="AY73" s="25">
        <v>10.0425196850394</v>
      </c>
      <c r="AZ73" s="19">
        <v>100</v>
      </c>
      <c r="BA73" s="19">
        <v>0</v>
      </c>
      <c r="BB73" s="19">
        <v>0</v>
      </c>
      <c r="BC73" s="19">
        <v>0</v>
      </c>
      <c r="BD73" s="19">
        <v>100</v>
      </c>
      <c r="BE73" s="19">
        <v>0</v>
      </c>
      <c r="BF73" s="26">
        <v>75.028123069752155</v>
      </c>
      <c r="BG73" s="26">
        <v>22.773338487907097</v>
      </c>
      <c r="BH73" s="26">
        <v>2.1985384423407486</v>
      </c>
      <c r="BI73" s="23"/>
      <c r="BJ73" s="27">
        <f t="shared" ca="1" si="4"/>
        <v>0.94221553304959016</v>
      </c>
      <c r="BK73" s="26">
        <f t="shared" ca="1" si="5"/>
        <v>15.080375160812871</v>
      </c>
      <c r="BL73" s="25">
        <f t="shared" si="2"/>
        <v>2.9370524585559425</v>
      </c>
      <c r="BM73" s="25">
        <f t="shared" ca="1" si="6"/>
        <v>2.8461238223898606</v>
      </c>
      <c r="BN73" s="24">
        <f t="shared" si="3"/>
        <v>3.3946694812512375</v>
      </c>
      <c r="BO73" s="23"/>
      <c r="BP73" s="2"/>
      <c r="BR73" s="6"/>
      <c r="CL73" s="5"/>
      <c r="CP73" s="6"/>
      <c r="DF73" s="42" t="s">
        <v>68</v>
      </c>
      <c r="DH73" s="42" t="s">
        <v>69</v>
      </c>
      <c r="DJ73" s="5"/>
    </row>
    <row r="74" spans="1:131" x14ac:dyDescent="0.2">
      <c r="A74">
        <v>3.05</v>
      </c>
      <c r="B74">
        <v>2.2000000000000002</v>
      </c>
      <c r="C74">
        <v>1.2557799999999999</v>
      </c>
      <c r="D74">
        <v>-0.27938000000000002</v>
      </c>
      <c r="E74">
        <v>4.2209999999999998E-2</v>
      </c>
      <c r="F74">
        <v>1.84778</v>
      </c>
      <c r="G74">
        <v>1.7809999999999999</v>
      </c>
      <c r="H74" s="23"/>
      <c r="I74" s="17">
        <f t="shared" si="0"/>
        <v>10.006561679790025</v>
      </c>
      <c r="J74" s="16">
        <f t="shared" si="1"/>
        <v>-10.206561679790024</v>
      </c>
      <c r="K74" s="10">
        <v>100</v>
      </c>
      <c r="L74" s="16">
        <v>952.26377952755877</v>
      </c>
      <c r="M74" s="16">
        <v>338.09055118110223</v>
      </c>
      <c r="N74" s="16">
        <v>4.3361767279090104</v>
      </c>
      <c r="O74" s="16">
        <v>2.3702448210922236</v>
      </c>
      <c r="P74" s="16">
        <v>2.4567475881077803</v>
      </c>
      <c r="Q74" s="16">
        <v>8.6018482957272935E-2</v>
      </c>
      <c r="R74" s="16">
        <v>3.5013154535556303</v>
      </c>
      <c r="S74" s="16">
        <v>6.0071365983025347</v>
      </c>
      <c r="T74" s="22" t="s">
        <v>33</v>
      </c>
      <c r="U74" s="10">
        <v>3</v>
      </c>
      <c r="V74" s="22" t="s">
        <v>33</v>
      </c>
      <c r="W74" s="10">
        <v>3</v>
      </c>
      <c r="X74" s="22" t="s">
        <v>33</v>
      </c>
      <c r="Y74" s="10">
        <v>3</v>
      </c>
      <c r="Z74" s="22" t="s">
        <v>33</v>
      </c>
      <c r="AA74" s="15">
        <v>3</v>
      </c>
      <c r="AB74" s="11">
        <v>97.81</v>
      </c>
      <c r="AC74" s="10">
        <v>1.8400000000000034</v>
      </c>
      <c r="AD74" s="21">
        <v>0.35</v>
      </c>
      <c r="AE74" s="12">
        <v>237.02448210922233</v>
      </c>
      <c r="AF74" s="10">
        <v>230.16700048450343</v>
      </c>
      <c r="AG74" s="10">
        <v>122.83737940538902</v>
      </c>
      <c r="AH74" s="10">
        <v>34.374031619523926</v>
      </c>
      <c r="AI74" s="10">
        <v>2.8560694209500239</v>
      </c>
      <c r="AJ74" s="10"/>
      <c r="AK74" s="10"/>
      <c r="AL74" s="10"/>
      <c r="AM74" s="10"/>
      <c r="AN74" s="10">
        <v>2.3702448210922236</v>
      </c>
      <c r="AO74" s="10">
        <v>0.73987069813826278</v>
      </c>
      <c r="AP74" s="10">
        <v>1</v>
      </c>
      <c r="AQ74" s="10">
        <v>111.47500000000001</v>
      </c>
      <c r="AR74" s="10"/>
      <c r="AS74" s="10"/>
      <c r="AT74" s="10">
        <v>3.2274982255674431</v>
      </c>
      <c r="AU74" s="10">
        <v>1</v>
      </c>
      <c r="AV74" s="16"/>
      <c r="AW74" s="21">
        <v>34.525050072675512</v>
      </c>
      <c r="AX74" s="1" t="s">
        <v>120</v>
      </c>
      <c r="AY74" s="25">
        <v>10.206561679789999</v>
      </c>
      <c r="AZ74" s="19">
        <v>100</v>
      </c>
      <c r="BA74" s="19">
        <v>0</v>
      </c>
      <c r="BB74" s="19">
        <v>0</v>
      </c>
      <c r="BC74" s="19">
        <v>100</v>
      </c>
      <c r="BD74" s="19">
        <v>0</v>
      </c>
      <c r="BE74" s="19">
        <v>0</v>
      </c>
      <c r="BF74" s="26">
        <v>97.81</v>
      </c>
      <c r="BG74" s="26">
        <v>1.8400000000000034</v>
      </c>
      <c r="BH74" s="26">
        <v>0.35</v>
      </c>
      <c r="BI74" s="23"/>
      <c r="BJ74" s="27">
        <f t="shared" ca="1" si="4"/>
        <v>1</v>
      </c>
      <c r="BK74" s="26">
        <f t="shared" ca="1" si="5"/>
        <v>11.716480637656511</v>
      </c>
      <c r="BL74" s="25">
        <f t="shared" si="2"/>
        <v>4.3430173268440351</v>
      </c>
      <c r="BM74" s="25">
        <f t="shared" ca="1" si="6"/>
        <v>3.0359783389764821</v>
      </c>
      <c r="BN74" s="24">
        <f t="shared" si="3"/>
        <v>3.5711619052343084</v>
      </c>
      <c r="BO74" s="23"/>
      <c r="BP74" s="2"/>
      <c r="BR74" s="6"/>
      <c r="CC74" s="41" t="s">
        <v>57</v>
      </c>
      <c r="CE74" s="40"/>
      <c r="CH74" s="40"/>
      <c r="CI74" s="38"/>
      <c r="CJ74" s="38"/>
      <c r="CK74" s="38" t="s">
        <v>64</v>
      </c>
      <c r="CL74" s="5"/>
      <c r="CP74" s="6"/>
      <c r="DA74" s="41"/>
      <c r="DC74" s="40"/>
      <c r="DE74" s="39"/>
      <c r="DF74" s="42" t="s">
        <v>75</v>
      </c>
      <c r="DG74" s="38"/>
      <c r="DH74" s="42" t="s">
        <v>70</v>
      </c>
      <c r="DJ74" s="5"/>
    </row>
    <row r="75" spans="1:131" x14ac:dyDescent="0.2">
      <c r="A75">
        <v>3.1</v>
      </c>
      <c r="B75">
        <v>2.1</v>
      </c>
      <c r="C75">
        <v>1.25773</v>
      </c>
      <c r="D75">
        <v>-0.27559</v>
      </c>
      <c r="E75">
        <v>4.2009999999999999E-2</v>
      </c>
      <c r="F75">
        <v>1.8335999999999999</v>
      </c>
      <c r="G75">
        <v>1.78545</v>
      </c>
      <c r="H75" s="23"/>
      <c r="I75" s="17">
        <f t="shared" si="0"/>
        <v>10.170603674540683</v>
      </c>
      <c r="J75" s="16">
        <f t="shared" si="1"/>
        <v>-10.370603674540682</v>
      </c>
      <c r="K75" s="10">
        <v>100</v>
      </c>
      <c r="L75" s="16">
        <v>968.66797900262452</v>
      </c>
      <c r="M75" s="16">
        <v>344.25853018372698</v>
      </c>
      <c r="N75" s="16">
        <v>4.4072615923009621</v>
      </c>
      <c r="O75" s="16">
        <v>2.902730696798471</v>
      </c>
      <c r="P75" s="16">
        <v>2.9883494294040576</v>
      </c>
      <c r="Q75" s="16">
        <v>0.10976284205472862</v>
      </c>
      <c r="R75" s="16">
        <v>3.6730256834997284</v>
      </c>
      <c r="S75" s="16">
        <v>5.945745319832402</v>
      </c>
      <c r="T75" s="22" t="s">
        <v>33</v>
      </c>
      <c r="U75" s="10">
        <v>3</v>
      </c>
      <c r="V75" s="22" t="s">
        <v>33</v>
      </c>
      <c r="W75" s="10">
        <v>3</v>
      </c>
      <c r="X75" s="22" t="s">
        <v>33</v>
      </c>
      <c r="Y75" s="10">
        <v>3</v>
      </c>
      <c r="Z75" s="22" t="s">
        <v>33</v>
      </c>
      <c r="AA75" s="15">
        <v>3</v>
      </c>
      <c r="AB75" s="11">
        <v>97.81</v>
      </c>
      <c r="AC75" s="10">
        <v>1.8400000000000034</v>
      </c>
      <c r="AD75" s="21">
        <v>0.35</v>
      </c>
      <c r="AE75" s="12">
        <v>290.27306967984708</v>
      </c>
      <c r="AF75" s="10">
        <v>291.74344066788512</v>
      </c>
      <c r="AG75" s="10">
        <v>149.41747147020288</v>
      </c>
      <c r="AH75" s="10">
        <v>31.648808109218187</v>
      </c>
      <c r="AI75" s="10">
        <v>2.722551068706879</v>
      </c>
      <c r="AJ75" s="10"/>
      <c r="AK75" s="10"/>
      <c r="AL75" s="10"/>
      <c r="AM75" s="10"/>
      <c r="AN75" s="10">
        <v>2.902730696798471</v>
      </c>
      <c r="AO75" s="10">
        <v>0.86915785669918699</v>
      </c>
      <c r="AP75" s="10">
        <v>1</v>
      </c>
      <c r="AQ75" s="10">
        <v>111.47500000000001</v>
      </c>
      <c r="AR75" s="10"/>
      <c r="AS75" s="10"/>
      <c r="AT75" s="10">
        <v>4.0595012472700374</v>
      </c>
      <c r="AU75" s="10">
        <v>1</v>
      </c>
      <c r="AV75" s="16"/>
      <c r="AW75" s="21">
        <v>43.761516100182767</v>
      </c>
      <c r="AX75" s="1" t="s">
        <v>120</v>
      </c>
      <c r="AY75" s="25">
        <v>10.3706036745407</v>
      </c>
      <c r="AZ75" s="19">
        <v>100</v>
      </c>
      <c r="BA75" s="19">
        <v>0</v>
      </c>
      <c r="BB75" s="19">
        <v>0</v>
      </c>
      <c r="BC75" s="19">
        <v>100</v>
      </c>
      <c r="BD75" s="19">
        <v>0</v>
      </c>
      <c r="BE75" s="19">
        <v>0</v>
      </c>
      <c r="BF75" s="26">
        <v>97.81</v>
      </c>
      <c r="BG75" s="26">
        <v>1.8400000000000034</v>
      </c>
      <c r="BH75" s="26">
        <v>0.35</v>
      </c>
      <c r="BI75" s="23"/>
      <c r="BJ75" s="27">
        <f t="shared" ca="1" si="4"/>
        <v>0.99003085259011547</v>
      </c>
      <c r="BK75" s="26">
        <f t="shared" ca="1" si="5"/>
        <v>14.286048921694139</v>
      </c>
      <c r="BL75" s="25">
        <f t="shared" si="2"/>
        <v>4.3834730531450621</v>
      </c>
      <c r="BM75" s="25">
        <f t="shared" ca="1" si="6"/>
        <v>2.9708583553010297</v>
      </c>
      <c r="BN75" s="24">
        <f t="shared" si="3"/>
        <v>3.5079841037939414</v>
      </c>
      <c r="BO75" s="23"/>
      <c r="BP75" s="2"/>
      <c r="BR75" s="6"/>
      <c r="CC75" s="41" t="s">
        <v>58</v>
      </c>
      <c r="CE75" s="40"/>
      <c r="CH75" s="40"/>
      <c r="CI75" s="38"/>
      <c r="CJ75" s="38"/>
      <c r="CK75" s="38"/>
      <c r="CL75" s="5"/>
      <c r="CP75" s="6"/>
      <c r="DA75" s="41"/>
      <c r="DC75" s="40"/>
      <c r="DE75" s="39"/>
      <c r="DF75" s="37" t="s">
        <v>76</v>
      </c>
      <c r="DG75" s="38"/>
      <c r="DH75" s="37" t="s">
        <v>77</v>
      </c>
      <c r="DJ75" s="5"/>
      <c r="DV75" s="29">
        <v>20</v>
      </c>
      <c r="DW75" s="29">
        <v>1.31</v>
      </c>
      <c r="DX75" s="29">
        <v>2.0499999999999998</v>
      </c>
      <c r="DY75" s="29">
        <v>2.6</v>
      </c>
      <c r="DZ75" s="29">
        <v>2.95</v>
      </c>
      <c r="EA75" s="29">
        <v>3.6</v>
      </c>
    </row>
    <row r="76" spans="1:131" ht="13.5" thickBot="1" x14ac:dyDescent="0.25">
      <c r="A76">
        <v>3.15</v>
      </c>
      <c r="B76">
        <v>2.2000000000000002</v>
      </c>
      <c r="C76">
        <v>1.2598800000000001</v>
      </c>
      <c r="D76">
        <v>-0.27601999999999999</v>
      </c>
      <c r="E76">
        <v>4.165E-2</v>
      </c>
      <c r="F76">
        <v>1.83118</v>
      </c>
      <c r="G76">
        <v>1.788</v>
      </c>
      <c r="H76" s="23"/>
      <c r="I76" s="17">
        <f t="shared" si="0"/>
        <v>10.334645669291337</v>
      </c>
      <c r="J76" s="16">
        <f t="shared" si="1"/>
        <v>-10.534645669291336</v>
      </c>
      <c r="K76" s="10">
        <v>100</v>
      </c>
      <c r="L76" s="16">
        <v>985.07217847768993</v>
      </c>
      <c r="M76" s="16">
        <v>350.42650918635161</v>
      </c>
      <c r="N76" s="16">
        <v>4.478346456692913</v>
      </c>
      <c r="O76" s="16">
        <v>3.4898305084745802</v>
      </c>
      <c r="P76" s="16">
        <v>3.5738579791422209</v>
      </c>
      <c r="Q76" s="16">
        <v>0.10706889102256356</v>
      </c>
      <c r="R76" s="16">
        <v>2.9958910412064466</v>
      </c>
      <c r="S76" s="16">
        <v>5.8352410185861618</v>
      </c>
      <c r="T76" s="22" t="s">
        <v>33</v>
      </c>
      <c r="U76" s="10">
        <v>3</v>
      </c>
      <c r="V76" s="22" t="s">
        <v>33</v>
      </c>
      <c r="W76" s="10">
        <v>3</v>
      </c>
      <c r="X76" s="22" t="s">
        <v>143</v>
      </c>
      <c r="Y76" s="10">
        <v>4</v>
      </c>
      <c r="Z76" s="22" t="s">
        <v>123</v>
      </c>
      <c r="AA76" s="15">
        <v>4</v>
      </c>
      <c r="AB76" s="11">
        <v>82.868794942240143</v>
      </c>
      <c r="AC76" s="10">
        <v>15.462295174616159</v>
      </c>
      <c r="AD76" s="21">
        <v>1.6689098831437039</v>
      </c>
      <c r="AE76" s="12">
        <v>348.983050847458</v>
      </c>
      <c r="AF76" s="10">
        <v>359.66184655031219</v>
      </c>
      <c r="AG76" s="10">
        <v>178.69289895711103</v>
      </c>
      <c r="AH76" s="10">
        <v>27.913259558946834</v>
      </c>
      <c r="AI76" s="10">
        <v>3.3379051048441988</v>
      </c>
      <c r="AJ76" s="10"/>
      <c r="AK76" s="10"/>
      <c r="AL76" s="10"/>
      <c r="AM76" s="10"/>
      <c r="AN76" s="10">
        <v>3.4898305084745802</v>
      </c>
      <c r="AO76" s="10">
        <v>0.97582380475535835</v>
      </c>
      <c r="AP76" s="10">
        <v>1</v>
      </c>
      <c r="AQ76" s="10">
        <v>111.47500000000001</v>
      </c>
      <c r="AR76" s="10"/>
      <c r="AS76" s="10"/>
      <c r="AT76" s="10">
        <v>4.9609728804666551</v>
      </c>
      <c r="AU76" s="10">
        <v>1</v>
      </c>
      <c r="AV76" s="16"/>
      <c r="AW76" s="21">
        <v>53.949276982546827</v>
      </c>
      <c r="AX76" s="1" t="s">
        <v>120</v>
      </c>
      <c r="AY76" s="25">
        <v>10.534645669291301</v>
      </c>
      <c r="AZ76" s="19">
        <v>100</v>
      </c>
      <c r="BA76" s="19">
        <v>0</v>
      </c>
      <c r="BB76" s="19">
        <v>0</v>
      </c>
      <c r="BC76" s="19">
        <v>0</v>
      </c>
      <c r="BD76" s="19">
        <v>100</v>
      </c>
      <c r="BE76" s="19">
        <v>0</v>
      </c>
      <c r="BF76" s="26">
        <v>82.868794942240143</v>
      </c>
      <c r="BG76" s="26">
        <v>15.462295174616159</v>
      </c>
      <c r="BH76" s="26">
        <v>1.6689098831437039</v>
      </c>
      <c r="BI76" s="23"/>
      <c r="BJ76" s="27">
        <f t="shared" ca="1" si="4"/>
        <v>0.95084027179687769</v>
      </c>
      <c r="BK76" s="26">
        <f t="shared" ca="1" si="5"/>
        <v>16.096818241148934</v>
      </c>
      <c r="BL76" s="25">
        <f t="shared" si="2"/>
        <v>3.4747713756682863</v>
      </c>
      <c r="BM76" s="25">
        <f t="shared" ca="1" si="6"/>
        <v>2.8676134417999188</v>
      </c>
      <c r="BN76" s="24">
        <f t="shared" si="3"/>
        <v>3.3962562390697117</v>
      </c>
      <c r="BO76" s="23"/>
      <c r="BP76" s="2"/>
      <c r="BR76" s="36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5" t="s">
        <v>52</v>
      </c>
      <c r="CG76" s="33">
        <f>O6</f>
        <v>20</v>
      </c>
      <c r="CH76" s="35" t="s">
        <v>51</v>
      </c>
      <c r="CI76" s="33">
        <f>O5</f>
        <v>17</v>
      </c>
      <c r="CJ76" s="31"/>
      <c r="CK76" s="31"/>
      <c r="CL76" s="30"/>
      <c r="CP76" s="36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5"/>
      <c r="DE76" s="34"/>
      <c r="DF76" s="31"/>
      <c r="DG76" s="33"/>
      <c r="DH76" s="32"/>
      <c r="DI76" s="31"/>
      <c r="DJ76" s="30"/>
      <c r="DV76" s="29">
        <v>-200</v>
      </c>
      <c r="DW76" s="29">
        <v>1.31</v>
      </c>
      <c r="DX76" s="29">
        <v>2.0499999999999998</v>
      </c>
      <c r="DY76" s="29">
        <v>2.6</v>
      </c>
      <c r="DZ76" s="29">
        <v>2.95</v>
      </c>
      <c r="EA76" s="29">
        <v>3.6</v>
      </c>
    </row>
    <row r="77" spans="1:131" ht="13.5" thickTop="1" x14ac:dyDescent="0.2">
      <c r="A77">
        <v>3.2</v>
      </c>
      <c r="B77">
        <v>2.1</v>
      </c>
      <c r="C77">
        <v>1.2587299999999999</v>
      </c>
      <c r="D77">
        <v>-0.27150999999999997</v>
      </c>
      <c r="E77">
        <v>3.823E-2</v>
      </c>
      <c r="F77">
        <v>1.8300799999999999</v>
      </c>
      <c r="G77">
        <v>1.7833300000000001</v>
      </c>
      <c r="H77" s="23"/>
      <c r="I77" s="17">
        <f t="shared" ref="I77:I140" si="7">IF(A77="(m)",0,A77/0.3048)</f>
        <v>10.498687664041995</v>
      </c>
      <c r="J77" s="16">
        <f t="shared" ref="J77:J140" si="8">$J$7-I77</f>
        <v>-10.698687664041994</v>
      </c>
      <c r="K77" s="10">
        <v>100</v>
      </c>
      <c r="L77" s="16">
        <v>1001.4763779527557</v>
      </c>
      <c r="M77" s="16">
        <v>356.59448818897636</v>
      </c>
      <c r="N77" s="16">
        <v>4.5494313210848638</v>
      </c>
      <c r="O77" s="16">
        <v>3.1758003766477816</v>
      </c>
      <c r="P77" s="16">
        <v>3.2447108589049365</v>
      </c>
      <c r="Q77" s="16">
        <v>0.13532405184829577</v>
      </c>
      <c r="R77" s="16">
        <v>4.1706043383467009</v>
      </c>
      <c r="S77" s="16">
        <v>4.7854501567468839</v>
      </c>
      <c r="T77" s="22" t="s">
        <v>33</v>
      </c>
      <c r="U77" s="10">
        <v>3</v>
      </c>
      <c r="V77" s="22" t="s">
        <v>33</v>
      </c>
      <c r="W77" s="10">
        <v>3</v>
      </c>
      <c r="X77" s="22" t="s">
        <v>33</v>
      </c>
      <c r="Y77" s="10">
        <v>3</v>
      </c>
      <c r="Z77" s="22" t="s">
        <v>33</v>
      </c>
      <c r="AA77" s="15">
        <v>3</v>
      </c>
      <c r="AB77" s="11">
        <v>97.81</v>
      </c>
      <c r="AC77" s="10">
        <v>1.8400000000000034</v>
      </c>
      <c r="AD77" s="21">
        <v>0.35</v>
      </c>
      <c r="AE77" s="12">
        <v>317.58003766477816</v>
      </c>
      <c r="AF77" s="10">
        <v>319.97370302386321</v>
      </c>
      <c r="AG77" s="10">
        <v>162.23554294524683</v>
      </c>
      <c r="AH77" s="10">
        <v>4.8552446193329839</v>
      </c>
      <c r="AI77" s="10">
        <v>2.3977340425354692</v>
      </c>
      <c r="AJ77" s="10"/>
      <c r="AK77" s="10"/>
      <c r="AL77" s="10"/>
      <c r="AM77" s="10"/>
      <c r="AN77" s="10">
        <v>3.1758003766477816</v>
      </c>
      <c r="AO77" s="10">
        <v>0.95162523340856553</v>
      </c>
      <c r="AP77" s="10">
        <v>1</v>
      </c>
      <c r="AQ77" s="10">
        <v>111.47500000000001</v>
      </c>
      <c r="AR77" s="10"/>
      <c r="AS77" s="10"/>
      <c r="AT77" s="10">
        <v>4.3058008296065626</v>
      </c>
      <c r="AU77" s="10">
        <v>1</v>
      </c>
      <c r="AV77" s="16"/>
      <c r="AW77" s="21">
        <v>47.99605545357948</v>
      </c>
      <c r="AX77" s="1" t="s">
        <v>120</v>
      </c>
      <c r="AY77" s="25">
        <v>10.698687664042</v>
      </c>
      <c r="AZ77" s="19">
        <v>100</v>
      </c>
      <c r="BA77" s="19">
        <v>0</v>
      </c>
      <c r="BB77" s="19">
        <v>0</v>
      </c>
      <c r="BC77" s="19">
        <v>100</v>
      </c>
      <c r="BD77" s="19">
        <v>0</v>
      </c>
      <c r="BE77" s="19">
        <v>0</v>
      </c>
      <c r="BF77" s="26">
        <v>97.81</v>
      </c>
      <c r="BG77" s="26">
        <v>1.8400000000000034</v>
      </c>
      <c r="BH77" s="26">
        <v>0.35</v>
      </c>
      <c r="BI77" s="23"/>
      <c r="BJ77" s="27">
        <f t="shared" ca="1" si="4"/>
        <v>0.99443502086812574</v>
      </c>
      <c r="BK77" s="26">
        <f t="shared" ca="1" si="5"/>
        <v>15.237964586611158</v>
      </c>
      <c r="BL77" s="25">
        <f t="shared" si="2"/>
        <v>4.9316836618427038</v>
      </c>
      <c r="BM77" s="25">
        <f t="shared" ca="1" si="6"/>
        <v>2.9816528586517901</v>
      </c>
      <c r="BN77" s="24">
        <f t="shared" si="3"/>
        <v>3.5059040723773691</v>
      </c>
      <c r="BO77" s="23"/>
      <c r="BP77" s="2"/>
    </row>
    <row r="78" spans="1:131" x14ac:dyDescent="0.2">
      <c r="A78">
        <v>3.25</v>
      </c>
      <c r="B78">
        <v>2.2000000000000002</v>
      </c>
      <c r="C78">
        <v>1.2584500000000001</v>
      </c>
      <c r="D78">
        <v>-0.26745000000000002</v>
      </c>
      <c r="E78">
        <v>3.5630000000000002E-2</v>
      </c>
      <c r="F78">
        <v>1.82605</v>
      </c>
      <c r="G78">
        <v>1.7815300000000001</v>
      </c>
      <c r="H78" s="23"/>
      <c r="I78" s="17">
        <f t="shared" si="7"/>
        <v>10.662729658792651</v>
      </c>
      <c r="J78" s="16">
        <f t="shared" si="8"/>
        <v>-10.862729658792651</v>
      </c>
      <c r="K78" s="10">
        <v>100</v>
      </c>
      <c r="L78" s="16">
        <v>1017.8805774278213</v>
      </c>
      <c r="M78" s="16">
        <v>362.76246719160105</v>
      </c>
      <c r="N78" s="16">
        <v>4.6205161854768155</v>
      </c>
      <c r="O78" s="16">
        <v>3.099340866290011</v>
      </c>
      <c r="P78" s="16">
        <v>3.1567589012175574</v>
      </c>
      <c r="Q78" s="16">
        <v>0.16075996159385478</v>
      </c>
      <c r="R78" s="16">
        <v>5.0925638170165568</v>
      </c>
      <c r="S78" s="16">
        <v>3.987363536635153</v>
      </c>
      <c r="T78" s="22" t="s">
        <v>33</v>
      </c>
      <c r="U78" s="10">
        <v>3</v>
      </c>
      <c r="V78" s="22" t="s">
        <v>33</v>
      </c>
      <c r="W78" s="10">
        <v>3</v>
      </c>
      <c r="X78" s="22" t="s">
        <v>33</v>
      </c>
      <c r="Y78" s="10">
        <v>3</v>
      </c>
      <c r="Z78" s="22" t="s">
        <v>33</v>
      </c>
      <c r="AA78" s="15">
        <v>3</v>
      </c>
      <c r="AB78" s="11">
        <v>97.81</v>
      </c>
      <c r="AC78" s="10">
        <v>1.8400000000000034</v>
      </c>
      <c r="AD78" s="21">
        <v>0.35</v>
      </c>
      <c r="AE78" s="12">
        <v>309.93408662900111</v>
      </c>
      <c r="AF78" s="10">
        <v>308.66146097387355</v>
      </c>
      <c r="AG78" s="10">
        <v>157.83794506087787</v>
      </c>
      <c r="AH78" s="10">
        <v>0</v>
      </c>
      <c r="AI78" s="10">
        <v>1.9636474591806747</v>
      </c>
      <c r="AJ78" s="10"/>
      <c r="AK78" s="10"/>
      <c r="AL78" s="10"/>
      <c r="AM78" s="10"/>
      <c r="AN78" s="10">
        <v>3.099340866290011</v>
      </c>
      <c r="AO78" s="10">
        <v>0.96459905405922874</v>
      </c>
      <c r="AP78" s="10">
        <v>1</v>
      </c>
      <c r="AQ78" s="10">
        <v>111.47500000000001</v>
      </c>
      <c r="AR78" s="10"/>
      <c r="AS78" s="10"/>
      <c r="AT78" s="10">
        <v>4.0699705809812592</v>
      </c>
      <c r="AU78" s="10">
        <v>1</v>
      </c>
      <c r="AV78" s="16"/>
      <c r="AW78" s="21">
        <v>46.299219146081029</v>
      </c>
      <c r="AX78" s="1" t="s">
        <v>120</v>
      </c>
      <c r="AY78" s="25">
        <v>10.8627296587927</v>
      </c>
      <c r="AZ78" s="19">
        <v>100</v>
      </c>
      <c r="BA78" s="19">
        <v>0</v>
      </c>
      <c r="BB78" s="19">
        <v>0</v>
      </c>
      <c r="BC78" s="19">
        <v>100</v>
      </c>
      <c r="BD78" s="19">
        <v>0</v>
      </c>
      <c r="BE78" s="19">
        <v>0</v>
      </c>
      <c r="BF78" s="26">
        <v>97.81</v>
      </c>
      <c r="BG78" s="26">
        <v>1.8400000000000034</v>
      </c>
      <c r="BH78" s="26">
        <v>0.35</v>
      </c>
      <c r="BI78" s="23"/>
      <c r="BJ78" s="27">
        <f t="shared" ca="1" si="4"/>
        <v>1</v>
      </c>
      <c r="BK78" s="26">
        <f t="shared" ca="1" si="5"/>
        <v>14.598084708168791</v>
      </c>
      <c r="BL78" s="25">
        <f t="shared" ref="BL78:BL141" si="9">(Q78/(P78-(L78/2000)))*100</f>
        <v>6.0714114189962611</v>
      </c>
      <c r="BM78" s="25">
        <f t="shared" ca="1" si="6"/>
        <v>3.0544133587430089</v>
      </c>
      <c r="BN78" s="24">
        <f t="shared" ref="BN78:BN141" si="10">SQRT(((3.47-LOG(P78/1.06))^2)+((LOG(R78)+1.22)^2))</f>
        <v>3.5622305365856075</v>
      </c>
      <c r="BO78" s="23"/>
      <c r="BP78" s="2"/>
    </row>
    <row r="79" spans="1:131" x14ac:dyDescent="0.2">
      <c r="A79">
        <v>3.3</v>
      </c>
      <c r="B79">
        <v>2.1</v>
      </c>
      <c r="C79">
        <v>1.2583500000000001</v>
      </c>
      <c r="D79">
        <v>-0.26590999999999998</v>
      </c>
      <c r="E79">
        <v>3.7010000000000001E-2</v>
      </c>
      <c r="F79">
        <v>1.8248500000000001</v>
      </c>
      <c r="G79">
        <v>1.77468</v>
      </c>
      <c r="H79" s="23"/>
      <c r="I79" s="17">
        <f t="shared" si="7"/>
        <v>10.826771653543306</v>
      </c>
      <c r="J79" s="16">
        <f t="shared" si="8"/>
        <v>-11.026771653543305</v>
      </c>
      <c r="K79" s="10">
        <v>100</v>
      </c>
      <c r="L79" s="16">
        <v>1034.2847769028867</v>
      </c>
      <c r="M79" s="16">
        <v>368.93044619422562</v>
      </c>
      <c r="N79" s="16">
        <v>4.6916010498687655</v>
      </c>
      <c r="O79" s="16">
        <v>3.0720338983050799</v>
      </c>
      <c r="P79" s="16">
        <v>3.1355517706614187</v>
      </c>
      <c r="Q79" s="16">
        <v>0.17040806529044647</v>
      </c>
      <c r="R79" s="16">
        <v>5.434707437616324</v>
      </c>
      <c r="S79" s="16">
        <v>4.4109633580790728</v>
      </c>
      <c r="T79" s="22" t="s">
        <v>33</v>
      </c>
      <c r="U79" s="10">
        <v>3</v>
      </c>
      <c r="V79" s="22" t="s">
        <v>33</v>
      </c>
      <c r="W79" s="10">
        <v>3</v>
      </c>
      <c r="X79" s="22" t="s">
        <v>33</v>
      </c>
      <c r="Y79" s="10">
        <v>3</v>
      </c>
      <c r="Z79" s="22" t="s">
        <v>33</v>
      </c>
      <c r="AA79" s="15">
        <v>3</v>
      </c>
      <c r="AB79" s="11">
        <v>97.81</v>
      </c>
      <c r="AC79" s="10">
        <v>1.8400000000000034</v>
      </c>
      <c r="AD79" s="21">
        <v>0.35</v>
      </c>
      <c r="AE79" s="12">
        <v>307.20338983050794</v>
      </c>
      <c r="AF79" s="10">
        <v>305.20155152755927</v>
      </c>
      <c r="AG79" s="10">
        <v>156.77758853307094</v>
      </c>
      <c r="AH79" s="10">
        <v>0</v>
      </c>
      <c r="AI79" s="10">
        <v>1.8400254502726323</v>
      </c>
      <c r="AJ79" s="10"/>
      <c r="AK79" s="10"/>
      <c r="AL79" s="10"/>
      <c r="AM79" s="10"/>
      <c r="AN79" s="10">
        <v>3.0720338983050799</v>
      </c>
      <c r="AO79" s="10">
        <v>0.97354559446575262</v>
      </c>
      <c r="AP79" s="10">
        <v>1</v>
      </c>
      <c r="AQ79" s="10">
        <v>111.47500000000001</v>
      </c>
      <c r="AR79" s="10"/>
      <c r="AS79" s="10"/>
      <c r="AT79" s="10">
        <v>3.9494920266947799</v>
      </c>
      <c r="AU79" s="10">
        <v>1</v>
      </c>
      <c r="AV79" s="16"/>
      <c r="AW79" s="21">
        <v>45.780232729133886</v>
      </c>
      <c r="AX79" s="1" t="s">
        <v>120</v>
      </c>
      <c r="AY79" s="25">
        <v>11.0267716535433</v>
      </c>
      <c r="AZ79" s="19">
        <v>100</v>
      </c>
      <c r="BA79" s="19">
        <v>0</v>
      </c>
      <c r="BB79" s="19">
        <v>0</v>
      </c>
      <c r="BC79" s="19">
        <v>100</v>
      </c>
      <c r="BD79" s="19">
        <v>0</v>
      </c>
      <c r="BE79" s="19">
        <v>0</v>
      </c>
      <c r="BF79" s="26">
        <v>97.81</v>
      </c>
      <c r="BG79" s="26">
        <v>1.8400000000000034</v>
      </c>
      <c r="BH79" s="26">
        <v>0.35</v>
      </c>
      <c r="BI79" s="23"/>
      <c r="BJ79" s="27">
        <f t="shared" ref="BJ79:BJ142" ca="1" si="11">IF((0.381*BM79)+(0.05*(M79/2116.217)-0.15)&lt;1,(0.381*BM79)+(0.05*(M79/2116.217)-0.15),1)</f>
        <v>1</v>
      </c>
      <c r="BK79" s="26">
        <f t="shared" ref="BK79:BK142" ca="1" si="12">((P79-(L79/2000))/1.06)*(1.06/(M79/2000))^BJ79</f>
        <v>14.194596348556706</v>
      </c>
      <c r="BL79" s="25">
        <f t="shared" si="9"/>
        <v>6.5080757213992104</v>
      </c>
      <c r="BM79" s="25">
        <f t="shared" ref="BM79:BM142" ca="1" si="13">SQRT(((3.47-LOG(BK79))^2)+((LOG(BL79)+1.22)^2))</f>
        <v>3.0834206710526182</v>
      </c>
      <c r="BN79" s="24">
        <f t="shared" si="10"/>
        <v>3.5800371798608959</v>
      </c>
      <c r="BO79" s="23"/>
      <c r="BP79" s="2"/>
    </row>
    <row r="80" spans="1:131" x14ac:dyDescent="0.2">
      <c r="A80">
        <v>3.35</v>
      </c>
      <c r="B80">
        <v>2.1</v>
      </c>
      <c r="C80">
        <v>1.25874</v>
      </c>
      <c r="D80">
        <v>-0.26301999999999998</v>
      </c>
      <c r="E80">
        <v>4.0489999999999998E-2</v>
      </c>
      <c r="F80">
        <v>1.82945</v>
      </c>
      <c r="G80">
        <v>1.7724500000000001</v>
      </c>
      <c r="H80" s="23"/>
      <c r="I80" s="17">
        <f t="shared" si="7"/>
        <v>10.990813648293964</v>
      </c>
      <c r="J80" s="16">
        <f t="shared" si="8"/>
        <v>-11.190813648293963</v>
      </c>
      <c r="K80" s="10">
        <v>100</v>
      </c>
      <c r="L80" s="16">
        <v>1050.6889763779525</v>
      </c>
      <c r="M80" s="16">
        <v>375.09842519685037</v>
      </c>
      <c r="N80" s="16">
        <v>4.7626859142607181</v>
      </c>
      <c r="O80" s="16">
        <v>3.178531073446293</v>
      </c>
      <c r="P80" s="16">
        <v>3.2574311445361084</v>
      </c>
      <c r="Q80" s="16">
        <v>0.18851392222755642</v>
      </c>
      <c r="R80" s="16">
        <v>5.7871959179785746</v>
      </c>
      <c r="S80" s="16">
        <v>5.4791716034593891</v>
      </c>
      <c r="T80" s="22" t="s">
        <v>33</v>
      </c>
      <c r="U80" s="10">
        <v>3</v>
      </c>
      <c r="V80" s="22" t="s">
        <v>33</v>
      </c>
      <c r="W80" s="10">
        <v>3</v>
      </c>
      <c r="X80" s="22" t="s">
        <v>33</v>
      </c>
      <c r="Y80" s="10">
        <v>3</v>
      </c>
      <c r="Z80" s="22" t="s">
        <v>33</v>
      </c>
      <c r="AA80" s="15">
        <v>3</v>
      </c>
      <c r="AB80" s="11">
        <v>97.81</v>
      </c>
      <c r="AC80" s="10">
        <v>1.8400000000000034</v>
      </c>
      <c r="AD80" s="21">
        <v>0.35</v>
      </c>
      <c r="AE80" s="12">
        <v>317.85310734462934</v>
      </c>
      <c r="AF80" s="10">
        <v>318.57534848487182</v>
      </c>
      <c r="AG80" s="10">
        <v>162.87155722680541</v>
      </c>
      <c r="AH80" s="10">
        <v>14.739134177801233</v>
      </c>
      <c r="AI80" s="10">
        <v>1.7279525597075218</v>
      </c>
      <c r="AJ80" s="10"/>
      <c r="AK80" s="10"/>
      <c r="AL80" s="10"/>
      <c r="AM80" s="10"/>
      <c r="AN80" s="10">
        <v>3.178531073446293</v>
      </c>
      <c r="AO80" s="10">
        <v>1.0168345951740259</v>
      </c>
      <c r="AP80" s="10">
        <v>1</v>
      </c>
      <c r="AQ80" s="10">
        <v>111.47500000000001</v>
      </c>
      <c r="AR80" s="10"/>
      <c r="AS80" s="10"/>
      <c r="AT80" s="10">
        <v>4.058104491157529</v>
      </c>
      <c r="AU80" s="10">
        <v>1</v>
      </c>
      <c r="AV80" s="16"/>
      <c r="AW80" s="21">
        <v>47.786302272730779</v>
      </c>
      <c r="AX80" s="1" t="s">
        <v>120</v>
      </c>
      <c r="AY80" s="25">
        <v>11.190813648294</v>
      </c>
      <c r="AZ80" s="19">
        <v>100</v>
      </c>
      <c r="BA80" s="19">
        <v>0</v>
      </c>
      <c r="BB80" s="19">
        <v>0</v>
      </c>
      <c r="BC80" s="19">
        <v>100</v>
      </c>
      <c r="BD80" s="19">
        <v>0</v>
      </c>
      <c r="BE80" s="19">
        <v>0</v>
      </c>
      <c r="BF80" s="26">
        <v>97.81</v>
      </c>
      <c r="BG80" s="26">
        <v>1.8400000000000034</v>
      </c>
      <c r="BH80" s="26">
        <v>0.35</v>
      </c>
      <c r="BI80" s="23"/>
      <c r="BJ80" s="27">
        <f t="shared" ca="1" si="11"/>
        <v>1</v>
      </c>
      <c r="BK80" s="26">
        <f t="shared" ca="1" si="12"/>
        <v>14.567305394115383</v>
      </c>
      <c r="BL80" s="25">
        <f t="shared" si="9"/>
        <v>6.8999979114719681</v>
      </c>
      <c r="BM80" s="25">
        <f t="shared" ca="1" si="13"/>
        <v>3.0918212168060561</v>
      </c>
      <c r="BN80" s="24">
        <f t="shared" si="10"/>
        <v>3.581211040035031</v>
      </c>
      <c r="BO80" s="23"/>
      <c r="BP80" s="2"/>
    </row>
    <row r="81" spans="1:68" x14ac:dyDescent="0.2">
      <c r="A81">
        <v>3.4</v>
      </c>
      <c r="B81">
        <v>2.1</v>
      </c>
      <c r="C81">
        <v>1.25996</v>
      </c>
      <c r="D81">
        <v>-0.25906000000000001</v>
      </c>
      <c r="E81">
        <v>3.9759999999999997E-2</v>
      </c>
      <c r="F81">
        <v>1.83125</v>
      </c>
      <c r="G81">
        <v>1.7669999999999999</v>
      </c>
      <c r="H81" s="23"/>
      <c r="I81" s="17">
        <f t="shared" si="7"/>
        <v>11.154855643044618</v>
      </c>
      <c r="J81" s="16">
        <f t="shared" si="8"/>
        <v>-11.354855643044617</v>
      </c>
      <c r="K81" s="10">
        <v>100</v>
      </c>
      <c r="L81" s="16">
        <v>1067.093175853018</v>
      </c>
      <c r="M81" s="16">
        <v>381.26640419947501</v>
      </c>
      <c r="N81" s="16">
        <v>4.8337707786526671</v>
      </c>
      <c r="O81" s="16">
        <v>3.5116760828624889</v>
      </c>
      <c r="P81" s="16">
        <v>3.587349428355914</v>
      </c>
      <c r="Q81" s="16">
        <v>0.21332333173307708</v>
      </c>
      <c r="R81" s="16">
        <v>5.946544544751621</v>
      </c>
      <c r="S81" s="16">
        <v>5.2550934370434019</v>
      </c>
      <c r="T81" s="22" t="s">
        <v>33</v>
      </c>
      <c r="U81" s="10">
        <v>3</v>
      </c>
      <c r="V81" s="22" t="s">
        <v>33</v>
      </c>
      <c r="W81" s="10">
        <v>3</v>
      </c>
      <c r="X81" s="22" t="s">
        <v>33</v>
      </c>
      <c r="Y81" s="10">
        <v>3</v>
      </c>
      <c r="Z81" s="22" t="s">
        <v>33</v>
      </c>
      <c r="AA81" s="15">
        <v>3</v>
      </c>
      <c r="AB81" s="11">
        <v>97.81</v>
      </c>
      <c r="AC81" s="10">
        <v>1.8400000000000034</v>
      </c>
      <c r="AD81" s="21">
        <v>0.35</v>
      </c>
      <c r="AE81" s="12">
        <v>351.16760828624888</v>
      </c>
      <c r="AF81" s="10">
        <v>356.42431131808036</v>
      </c>
      <c r="AG81" s="10">
        <v>179.36747141779568</v>
      </c>
      <c r="AH81" s="10">
        <v>8.6672089726094015</v>
      </c>
      <c r="AI81" s="10">
        <v>1.68164888444768</v>
      </c>
      <c r="AJ81" s="10"/>
      <c r="AK81" s="10"/>
      <c r="AL81" s="10"/>
      <c r="AM81" s="10"/>
      <c r="AN81" s="10">
        <v>3.5116760828624889</v>
      </c>
      <c r="AO81" s="10">
        <v>1.1046668654261826</v>
      </c>
      <c r="AP81" s="10">
        <v>1</v>
      </c>
      <c r="AQ81" s="10">
        <v>111.47500000000001</v>
      </c>
      <c r="AR81" s="10"/>
      <c r="AS81" s="10"/>
      <c r="AT81" s="10">
        <v>4.4861289597546792</v>
      </c>
      <c r="AU81" s="10">
        <v>1</v>
      </c>
      <c r="AV81" s="16"/>
      <c r="AW81" s="21">
        <v>53.463646697712051</v>
      </c>
      <c r="AX81" s="1" t="s">
        <v>120</v>
      </c>
      <c r="AY81" s="25">
        <v>11.354855643044599</v>
      </c>
      <c r="AZ81" s="19">
        <v>100</v>
      </c>
      <c r="BA81" s="19">
        <v>0</v>
      </c>
      <c r="BB81" s="19">
        <v>0</v>
      </c>
      <c r="BC81" s="19">
        <v>100</v>
      </c>
      <c r="BD81" s="19">
        <v>0</v>
      </c>
      <c r="BE81" s="19">
        <v>0</v>
      </c>
      <c r="BF81" s="26">
        <v>97.81</v>
      </c>
      <c r="BG81" s="26">
        <v>1.8400000000000034</v>
      </c>
      <c r="BH81" s="26">
        <v>0.35</v>
      </c>
      <c r="BI81" s="23"/>
      <c r="BJ81" s="27">
        <f t="shared" ca="1" si="11"/>
        <v>1</v>
      </c>
      <c r="BK81" s="26">
        <f t="shared" ca="1" si="12"/>
        <v>16.019260059596984</v>
      </c>
      <c r="BL81" s="25">
        <f t="shared" si="9"/>
        <v>6.9854978490713897</v>
      </c>
      <c r="BM81" s="25">
        <f t="shared" ca="1" si="13"/>
        <v>3.0647602802554159</v>
      </c>
      <c r="BN81" s="24">
        <f t="shared" si="10"/>
        <v>3.5530017061016386</v>
      </c>
      <c r="BO81" s="23"/>
      <c r="BP81" s="2"/>
    </row>
    <row r="82" spans="1:68" x14ac:dyDescent="0.2">
      <c r="A82">
        <v>3.45</v>
      </c>
      <c r="B82">
        <v>2.2000000000000002</v>
      </c>
      <c r="C82">
        <v>1.2607900000000001</v>
      </c>
      <c r="D82">
        <v>-0.25467000000000001</v>
      </c>
      <c r="E82">
        <v>4.0809999999999999E-2</v>
      </c>
      <c r="F82">
        <v>1.82603</v>
      </c>
      <c r="G82">
        <v>1.7719</v>
      </c>
      <c r="H82" s="23"/>
      <c r="I82" s="17">
        <f t="shared" si="7"/>
        <v>11.318897637795276</v>
      </c>
      <c r="J82" s="16">
        <f t="shared" si="8"/>
        <v>-11.518897637795275</v>
      </c>
      <c r="K82" s="10">
        <v>100</v>
      </c>
      <c r="L82" s="16">
        <v>1083.4973753280838</v>
      </c>
      <c r="M82" s="16">
        <v>387.43438320209975</v>
      </c>
      <c r="N82" s="16">
        <v>4.9048556430446197</v>
      </c>
      <c r="O82" s="16">
        <v>3.7383239171374711</v>
      </c>
      <c r="P82" s="16">
        <v>3.8186384432832381</v>
      </c>
      <c r="Q82" s="16">
        <v>0.24082669227076314</v>
      </c>
      <c r="R82" s="16">
        <v>6.3066115278434713</v>
      </c>
      <c r="S82" s="16">
        <v>5.5773976490116022</v>
      </c>
      <c r="T82" s="22" t="s">
        <v>33</v>
      </c>
      <c r="U82" s="10">
        <v>3</v>
      </c>
      <c r="V82" s="22" t="s">
        <v>33</v>
      </c>
      <c r="W82" s="10">
        <v>3</v>
      </c>
      <c r="X82" s="22" t="s">
        <v>33</v>
      </c>
      <c r="Y82" s="10">
        <v>3</v>
      </c>
      <c r="Z82" s="22" t="s">
        <v>33</v>
      </c>
      <c r="AA82" s="15">
        <v>3</v>
      </c>
      <c r="AB82" s="11">
        <v>97.81</v>
      </c>
      <c r="AC82" s="10">
        <v>1.8400000000000034</v>
      </c>
      <c r="AD82" s="21">
        <v>0.35</v>
      </c>
      <c r="AE82" s="12">
        <v>373.83239171374714</v>
      </c>
      <c r="AF82" s="10">
        <v>382.66983075217348</v>
      </c>
      <c r="AG82" s="10">
        <v>190.9319221641619</v>
      </c>
      <c r="AH82" s="10">
        <v>13.835149837035068</v>
      </c>
      <c r="AI82" s="10">
        <v>1.5856375417845774</v>
      </c>
      <c r="AJ82" s="10"/>
      <c r="AK82" s="10"/>
      <c r="AL82" s="10"/>
      <c r="AM82" s="10"/>
      <c r="AN82" s="10">
        <v>3.7383239171374711</v>
      </c>
      <c r="AO82" s="10">
        <v>1.1754508261658085</v>
      </c>
      <c r="AP82" s="10">
        <v>1</v>
      </c>
      <c r="AQ82" s="10">
        <v>111.47500000000001</v>
      </c>
      <c r="AR82" s="10"/>
      <c r="AS82" s="10"/>
      <c r="AT82" s="10">
        <v>4.750651369935933</v>
      </c>
      <c r="AU82" s="10">
        <v>1</v>
      </c>
      <c r="AV82" s="16"/>
      <c r="AW82" s="21">
        <v>57.400474612826024</v>
      </c>
      <c r="AX82" s="1" t="s">
        <v>120</v>
      </c>
      <c r="AY82" s="25">
        <v>11.5188976377953</v>
      </c>
      <c r="AZ82" s="19">
        <v>100</v>
      </c>
      <c r="BA82" s="19">
        <v>0</v>
      </c>
      <c r="BB82" s="19">
        <v>0</v>
      </c>
      <c r="BC82" s="19">
        <v>100</v>
      </c>
      <c r="BD82" s="19">
        <v>0</v>
      </c>
      <c r="BE82" s="19">
        <v>0</v>
      </c>
      <c r="BF82" s="26">
        <v>97.81</v>
      </c>
      <c r="BG82" s="26">
        <v>1.8400000000000034</v>
      </c>
      <c r="BH82" s="26">
        <v>0.35</v>
      </c>
      <c r="BI82" s="23"/>
      <c r="BJ82" s="27">
        <f t="shared" ca="1" si="11"/>
        <v>1</v>
      </c>
      <c r="BK82" s="26">
        <f t="shared" ca="1" si="12"/>
        <v>16.915843805787635</v>
      </c>
      <c r="BL82" s="25">
        <f t="shared" si="9"/>
        <v>7.34924609098596</v>
      </c>
      <c r="BM82" s="25">
        <f t="shared" ca="1" si="13"/>
        <v>3.0622959140538231</v>
      </c>
      <c r="BN82" s="24">
        <f t="shared" si="10"/>
        <v>3.5450613786740779</v>
      </c>
      <c r="BO82" s="23"/>
      <c r="BP82" s="2"/>
    </row>
    <row r="83" spans="1:68" x14ac:dyDescent="0.2">
      <c r="A83">
        <v>3.5</v>
      </c>
      <c r="B83">
        <v>2.1</v>
      </c>
      <c r="C83">
        <v>1.2614099999999999</v>
      </c>
      <c r="D83">
        <v>-0.25438</v>
      </c>
      <c r="E83">
        <v>4.0529999999999997E-2</v>
      </c>
      <c r="F83">
        <v>1.8220000000000001</v>
      </c>
      <c r="G83">
        <v>1.7694300000000001</v>
      </c>
      <c r="H83" s="23"/>
      <c r="I83" s="17">
        <f t="shared" si="7"/>
        <v>11.48293963254593</v>
      </c>
      <c r="J83" s="16">
        <f t="shared" si="8"/>
        <v>-11.68293963254593</v>
      </c>
      <c r="K83" s="10">
        <v>100</v>
      </c>
      <c r="L83" s="16">
        <v>1099.9015748031493</v>
      </c>
      <c r="M83" s="16">
        <v>393.60236220472439</v>
      </c>
      <c r="N83" s="16">
        <v>4.9759405074365697</v>
      </c>
      <c r="O83" s="16">
        <v>3.9076271186440197</v>
      </c>
      <c r="P83" s="16">
        <v>3.9867039966158289</v>
      </c>
      <c r="Q83" s="16">
        <v>0.24264354296687457</v>
      </c>
      <c r="R83" s="16">
        <v>6.0863195053569576</v>
      </c>
      <c r="S83" s="16">
        <v>5.4914498591534153</v>
      </c>
      <c r="T83" s="22" t="s">
        <v>33</v>
      </c>
      <c r="U83" s="10">
        <v>3</v>
      </c>
      <c r="V83" s="22" t="s">
        <v>33</v>
      </c>
      <c r="W83" s="10">
        <v>3</v>
      </c>
      <c r="X83" s="22" t="s">
        <v>33</v>
      </c>
      <c r="Y83" s="10">
        <v>3</v>
      </c>
      <c r="Z83" s="22" t="s">
        <v>33</v>
      </c>
      <c r="AA83" s="15">
        <v>3</v>
      </c>
      <c r="AB83" s="11">
        <v>97.81</v>
      </c>
      <c r="AC83" s="10">
        <v>1.8400000000000034</v>
      </c>
      <c r="AD83" s="21">
        <v>0.35</v>
      </c>
      <c r="AE83" s="12">
        <v>390.76271186440198</v>
      </c>
      <c r="AF83" s="10">
        <v>401.47729588100384</v>
      </c>
      <c r="AG83" s="10">
        <v>199.33519983079145</v>
      </c>
      <c r="AH83" s="10">
        <v>10.60476380674654</v>
      </c>
      <c r="AI83" s="10">
        <v>1.6430290902734177</v>
      </c>
      <c r="AJ83" s="10"/>
      <c r="AK83" s="10"/>
      <c r="AL83" s="10"/>
      <c r="AM83" s="10"/>
      <c r="AN83" s="10">
        <v>3.9076271186440197</v>
      </c>
      <c r="AO83" s="10">
        <v>1.2127748944003656</v>
      </c>
      <c r="AP83" s="10">
        <v>1</v>
      </c>
      <c r="AQ83" s="10">
        <v>111.47500000000001</v>
      </c>
      <c r="AR83" s="10"/>
      <c r="AS83" s="10"/>
      <c r="AT83" s="10">
        <v>4.91174000724709</v>
      </c>
      <c r="AU83" s="10">
        <v>1</v>
      </c>
      <c r="AV83" s="16"/>
      <c r="AW83" s="21">
        <v>60.221594382150577</v>
      </c>
      <c r="AX83" s="1" t="s">
        <v>120</v>
      </c>
      <c r="AY83" s="25">
        <v>11.682939632545899</v>
      </c>
      <c r="AZ83" s="19">
        <v>100</v>
      </c>
      <c r="BA83" s="19">
        <v>0</v>
      </c>
      <c r="BB83" s="19">
        <v>0</v>
      </c>
      <c r="BC83" s="19">
        <v>100</v>
      </c>
      <c r="BD83" s="19">
        <v>0</v>
      </c>
      <c r="BE83" s="19">
        <v>0</v>
      </c>
      <c r="BF83" s="26">
        <v>97.81</v>
      </c>
      <c r="BG83" s="26">
        <v>1.8400000000000034</v>
      </c>
      <c r="BH83" s="26">
        <v>0.35</v>
      </c>
      <c r="BI83" s="23"/>
      <c r="BJ83" s="27">
        <f t="shared" ca="1" si="11"/>
        <v>1</v>
      </c>
      <c r="BK83" s="26">
        <f t="shared" ca="1" si="12"/>
        <v>17.463072070826119</v>
      </c>
      <c r="BL83" s="25">
        <f t="shared" si="9"/>
        <v>7.0602550778544328</v>
      </c>
      <c r="BM83" s="25">
        <f t="shared" ca="1" si="13"/>
        <v>3.0403066009917517</v>
      </c>
      <c r="BN83" s="24">
        <f t="shared" si="10"/>
        <v>3.5208917899517087</v>
      </c>
      <c r="BO83" s="23"/>
      <c r="BP83" s="2"/>
    </row>
    <row r="84" spans="1:68" x14ac:dyDescent="0.2">
      <c r="A84">
        <v>3.55</v>
      </c>
      <c r="B84">
        <v>2.2000000000000002</v>
      </c>
      <c r="C84">
        <v>1.26153</v>
      </c>
      <c r="D84">
        <v>-0.25790000000000002</v>
      </c>
      <c r="E84">
        <v>4.1079999999999998E-2</v>
      </c>
      <c r="F84">
        <v>1.8258000000000001</v>
      </c>
      <c r="G84">
        <v>1.7747999999999999</v>
      </c>
      <c r="H84" s="23"/>
      <c r="I84" s="17">
        <f t="shared" si="7"/>
        <v>11.646981627296586</v>
      </c>
      <c r="J84" s="16">
        <f t="shared" si="8"/>
        <v>-11.846981627296586</v>
      </c>
      <c r="K84" s="10">
        <v>100</v>
      </c>
      <c r="L84" s="16">
        <v>1116.3057742782148</v>
      </c>
      <c r="M84" s="16">
        <v>399.77034120734908</v>
      </c>
      <c r="N84" s="16">
        <v>5.0470253718285214</v>
      </c>
      <c r="O84" s="16">
        <v>3.9403954802259724</v>
      </c>
      <c r="P84" s="16">
        <v>4.0219034528251987</v>
      </c>
      <c r="Q84" s="16">
        <v>0.22059073451752256</v>
      </c>
      <c r="R84" s="16">
        <v>5.4847347059653533</v>
      </c>
      <c r="S84" s="16">
        <v>5.6602758749462811</v>
      </c>
      <c r="T84" s="22" t="s">
        <v>33</v>
      </c>
      <c r="U84" s="10">
        <v>3</v>
      </c>
      <c r="V84" s="22" t="s">
        <v>33</v>
      </c>
      <c r="W84" s="10">
        <v>3</v>
      </c>
      <c r="X84" s="22" t="s">
        <v>33</v>
      </c>
      <c r="Y84" s="10">
        <v>3</v>
      </c>
      <c r="Z84" s="22" t="s">
        <v>33</v>
      </c>
      <c r="AA84" s="15">
        <v>3</v>
      </c>
      <c r="AB84" s="11">
        <v>97.81</v>
      </c>
      <c r="AC84" s="10">
        <v>1.8400000000000034</v>
      </c>
      <c r="AD84" s="21">
        <v>0.35</v>
      </c>
      <c r="AE84" s="12">
        <v>394.03954802259722</v>
      </c>
      <c r="AF84" s="10">
        <v>404.65345546592579</v>
      </c>
      <c r="AG84" s="10">
        <v>201.09517264125992</v>
      </c>
      <c r="AH84" s="10">
        <v>12.61543892127963</v>
      </c>
      <c r="AI84" s="10">
        <v>1.8232422416208602</v>
      </c>
      <c r="AJ84" s="10"/>
      <c r="AK84" s="10"/>
      <c r="AL84" s="10"/>
      <c r="AM84" s="10"/>
      <c r="AN84" s="10">
        <v>3.9403954802259724</v>
      </c>
      <c r="AO84" s="10">
        <v>1.2045987479255402</v>
      </c>
      <c r="AP84" s="10">
        <v>1</v>
      </c>
      <c r="AQ84" s="10">
        <v>111.47500000000001</v>
      </c>
      <c r="AR84" s="10"/>
      <c r="AS84" s="10"/>
      <c r="AT84" s="10">
        <v>4.8702404989189985</v>
      </c>
      <c r="AU84" s="10">
        <v>1</v>
      </c>
      <c r="AV84" s="16"/>
      <c r="AW84" s="21">
        <v>60.698018319888867</v>
      </c>
      <c r="AX84" s="1" t="s">
        <v>120</v>
      </c>
      <c r="AY84" s="25">
        <v>11.8469816272966</v>
      </c>
      <c r="AZ84" s="19">
        <v>100</v>
      </c>
      <c r="BA84" s="19">
        <v>0</v>
      </c>
      <c r="BB84" s="19">
        <v>0</v>
      </c>
      <c r="BC84" s="19">
        <v>100</v>
      </c>
      <c r="BD84" s="19">
        <v>0</v>
      </c>
      <c r="BE84" s="19">
        <v>0</v>
      </c>
      <c r="BF84" s="26">
        <v>97.81</v>
      </c>
      <c r="BG84" s="26">
        <v>1.8400000000000034</v>
      </c>
      <c r="BH84" s="26">
        <v>0.35</v>
      </c>
      <c r="BI84" s="23"/>
      <c r="BJ84" s="27">
        <f t="shared" ca="1" si="11"/>
        <v>1</v>
      </c>
      <c r="BK84" s="26">
        <f t="shared" ca="1" si="12"/>
        <v>17.328702050408221</v>
      </c>
      <c r="BL84" s="25">
        <f t="shared" si="9"/>
        <v>6.3685513819274826</v>
      </c>
      <c r="BM84" s="25">
        <f t="shared" ca="1" si="13"/>
        <v>3.0124982307353858</v>
      </c>
      <c r="BN84" s="24">
        <f t="shared" si="10"/>
        <v>3.4921976671765473</v>
      </c>
      <c r="BO84" s="23"/>
      <c r="BP84" s="2"/>
    </row>
    <row r="85" spans="1:68" x14ac:dyDescent="0.2">
      <c r="A85">
        <v>3.6</v>
      </c>
      <c r="B85">
        <v>2.1</v>
      </c>
      <c r="C85">
        <v>1.26071</v>
      </c>
      <c r="D85">
        <v>-0.26080999999999999</v>
      </c>
      <c r="E85">
        <v>4.1480000000000003E-2</v>
      </c>
      <c r="F85">
        <v>1.8241499999999999</v>
      </c>
      <c r="G85">
        <v>1.7679499999999999</v>
      </c>
      <c r="H85" s="23"/>
      <c r="I85" s="17">
        <f t="shared" si="7"/>
        <v>11.811023622047244</v>
      </c>
      <c r="J85" s="16">
        <f t="shared" si="8"/>
        <v>-12.011023622047244</v>
      </c>
      <c r="K85" s="10">
        <v>100</v>
      </c>
      <c r="L85" s="16">
        <v>1132.7099737532806</v>
      </c>
      <c r="M85" s="16">
        <v>405.93832020997382</v>
      </c>
      <c r="N85" s="16">
        <v>5.1181102362204722</v>
      </c>
      <c r="O85" s="16">
        <v>3.7164783427495016</v>
      </c>
      <c r="P85" s="16">
        <v>3.7997543841686681</v>
      </c>
      <c r="Q85" s="16">
        <v>0.20235957753240513</v>
      </c>
      <c r="R85" s="16">
        <v>5.3255962642090227</v>
      </c>
      <c r="S85" s="16">
        <v>5.7830584318865492</v>
      </c>
      <c r="T85" s="22" t="s">
        <v>33</v>
      </c>
      <c r="U85" s="10">
        <v>3</v>
      </c>
      <c r="V85" s="22" t="s">
        <v>33</v>
      </c>
      <c r="W85" s="10">
        <v>3</v>
      </c>
      <c r="X85" s="22" t="s">
        <v>33</v>
      </c>
      <c r="Y85" s="10">
        <v>3</v>
      </c>
      <c r="Z85" s="22" t="s">
        <v>33</v>
      </c>
      <c r="AA85" s="15">
        <v>3</v>
      </c>
      <c r="AB85" s="11">
        <v>97.81</v>
      </c>
      <c r="AC85" s="10">
        <v>1.8400000000000034</v>
      </c>
      <c r="AD85" s="21">
        <v>0.35</v>
      </c>
      <c r="AE85" s="12">
        <v>371.64783427495018</v>
      </c>
      <c r="AF85" s="10">
        <v>377.55331800780067</v>
      </c>
      <c r="AG85" s="10">
        <v>189.98771920843342</v>
      </c>
      <c r="AH85" s="10">
        <v>13.678934310845012</v>
      </c>
      <c r="AI85" s="10">
        <v>1.8777240150939676</v>
      </c>
      <c r="AJ85" s="10"/>
      <c r="AK85" s="10"/>
      <c r="AL85" s="10"/>
      <c r="AM85" s="10"/>
      <c r="AN85" s="10">
        <v>3.7164783427495016</v>
      </c>
      <c r="AO85" s="10">
        <v>1.1505757038117608</v>
      </c>
      <c r="AP85" s="10">
        <v>1</v>
      </c>
      <c r="AQ85" s="10">
        <v>111.47500000000001</v>
      </c>
      <c r="AR85" s="10"/>
      <c r="AS85" s="10"/>
      <c r="AT85" s="10">
        <v>4.4542665826331618</v>
      </c>
      <c r="AU85" s="10">
        <v>1</v>
      </c>
      <c r="AV85" s="16"/>
      <c r="AW85" s="21">
        <v>56.632997701170098</v>
      </c>
      <c r="AX85" s="1" t="s">
        <v>120</v>
      </c>
      <c r="AY85" s="25">
        <v>12.011023622047199</v>
      </c>
      <c r="AZ85" s="19">
        <v>100</v>
      </c>
      <c r="BA85" s="19">
        <v>0</v>
      </c>
      <c r="BB85" s="19">
        <v>0</v>
      </c>
      <c r="BC85" s="19">
        <v>100</v>
      </c>
      <c r="BD85" s="19">
        <v>0</v>
      </c>
      <c r="BE85" s="19">
        <v>0</v>
      </c>
      <c r="BF85" s="26">
        <v>97.81</v>
      </c>
      <c r="BG85" s="26">
        <v>1.8400000000000034</v>
      </c>
      <c r="BH85" s="26">
        <v>0.35</v>
      </c>
      <c r="BI85" s="23"/>
      <c r="BJ85" s="27">
        <f t="shared" ca="1" si="11"/>
        <v>1</v>
      </c>
      <c r="BK85" s="26">
        <f t="shared" ca="1" si="12"/>
        <v>15.930496020279801</v>
      </c>
      <c r="BL85" s="25">
        <f t="shared" si="9"/>
        <v>6.2584157621196219</v>
      </c>
      <c r="BM85" s="25">
        <f t="shared" ca="1" si="13"/>
        <v>3.0346190330652645</v>
      </c>
      <c r="BN85" s="24">
        <f t="shared" si="10"/>
        <v>3.5055360661307153</v>
      </c>
      <c r="BO85" s="23"/>
      <c r="BP85" s="2"/>
    </row>
    <row r="86" spans="1:68" x14ac:dyDescent="0.2">
      <c r="A86">
        <v>3.65</v>
      </c>
      <c r="B86">
        <v>2.2000000000000002</v>
      </c>
      <c r="C86">
        <v>1.2601500000000001</v>
      </c>
      <c r="D86">
        <v>-0.26279000000000002</v>
      </c>
      <c r="E86">
        <v>4.1149999999999999E-2</v>
      </c>
      <c r="F86">
        <v>1.8246500000000001</v>
      </c>
      <c r="G86">
        <v>1.76658</v>
      </c>
      <c r="H86" s="23"/>
      <c r="I86" s="17">
        <f t="shared" si="7"/>
        <v>11.975065616797899</v>
      </c>
      <c r="J86" s="16">
        <f t="shared" si="8"/>
        <v>-12.175065616797898</v>
      </c>
      <c r="K86" s="10">
        <v>100</v>
      </c>
      <c r="L86" s="16">
        <v>1149.1141732283461</v>
      </c>
      <c r="M86" s="16">
        <v>412.1062992125984</v>
      </c>
      <c r="N86" s="16">
        <v>5.1891951006124231</v>
      </c>
      <c r="O86" s="16">
        <v>3.5635593220339001</v>
      </c>
      <c r="P86" s="16">
        <v>3.6453767066766161</v>
      </c>
      <c r="Q86" s="16">
        <v>0.18995487277964448</v>
      </c>
      <c r="R86" s="16">
        <v>5.2108434344175318</v>
      </c>
      <c r="S86" s="16">
        <v>5.6817628224108283</v>
      </c>
      <c r="T86" s="22" t="s">
        <v>33</v>
      </c>
      <c r="U86" s="10">
        <v>3</v>
      </c>
      <c r="V86" s="22" t="s">
        <v>33</v>
      </c>
      <c r="W86" s="10">
        <v>3</v>
      </c>
      <c r="X86" s="22" t="s">
        <v>33</v>
      </c>
      <c r="Y86" s="10">
        <v>3</v>
      </c>
      <c r="Z86" s="22" t="s">
        <v>33</v>
      </c>
      <c r="AA86" s="15">
        <v>3</v>
      </c>
      <c r="AB86" s="11">
        <v>97.81</v>
      </c>
      <c r="AC86" s="10">
        <v>1.8400000000000034</v>
      </c>
      <c r="AD86" s="21">
        <v>0.35</v>
      </c>
      <c r="AE86" s="12">
        <v>356.35593220339001</v>
      </c>
      <c r="AF86" s="10">
        <v>358.42628539255537</v>
      </c>
      <c r="AG86" s="10">
        <v>182.26883533383079</v>
      </c>
      <c r="AH86" s="10">
        <v>10.132821705567192</v>
      </c>
      <c r="AI86" s="10">
        <v>1.9190751220714426</v>
      </c>
      <c r="AJ86" s="10"/>
      <c r="AK86" s="10"/>
      <c r="AL86" s="10"/>
      <c r="AM86" s="10"/>
      <c r="AN86" s="10">
        <v>3.5635593220339001</v>
      </c>
      <c r="AO86" s="10">
        <v>1.1139906546165914</v>
      </c>
      <c r="AP86" s="10">
        <v>1</v>
      </c>
      <c r="AQ86" s="10">
        <v>111.47500000000001</v>
      </c>
      <c r="AR86" s="10"/>
      <c r="AS86" s="10"/>
      <c r="AT86" s="10">
        <v>4.1496900605642724</v>
      </c>
      <c r="AU86" s="10">
        <v>1</v>
      </c>
      <c r="AV86" s="16"/>
      <c r="AW86" s="21">
        <v>53.763942808883307</v>
      </c>
      <c r="AX86" s="1" t="s">
        <v>120</v>
      </c>
      <c r="AY86" s="25">
        <v>12.1750656167979</v>
      </c>
      <c r="AZ86" s="19">
        <v>100</v>
      </c>
      <c r="BA86" s="19">
        <v>0</v>
      </c>
      <c r="BB86" s="19">
        <v>0</v>
      </c>
      <c r="BC86" s="19">
        <v>100</v>
      </c>
      <c r="BD86" s="19">
        <v>0</v>
      </c>
      <c r="BE86" s="19">
        <v>0</v>
      </c>
      <c r="BF86" s="26">
        <v>97.81</v>
      </c>
      <c r="BG86" s="26">
        <v>1.8400000000000034</v>
      </c>
      <c r="BH86" s="26">
        <v>0.35</v>
      </c>
      <c r="BI86" s="23"/>
      <c r="BJ86" s="27">
        <f t="shared" ca="1" si="11"/>
        <v>1</v>
      </c>
      <c r="BK86" s="26">
        <f t="shared" ca="1" si="12"/>
        <v>14.903046257384487</v>
      </c>
      <c r="BL86" s="25">
        <f t="shared" si="9"/>
        <v>6.1858036707405786</v>
      </c>
      <c r="BM86" s="25">
        <f t="shared" ca="1" si="13"/>
        <v>3.05297558098313</v>
      </c>
      <c r="BN86" s="24">
        <f t="shared" si="10"/>
        <v>3.5153104012160385</v>
      </c>
      <c r="BO86" s="23"/>
      <c r="BP86" s="2"/>
    </row>
    <row r="87" spans="1:68" x14ac:dyDescent="0.2">
      <c r="A87">
        <v>3.7</v>
      </c>
      <c r="B87">
        <v>2.2000000000000002</v>
      </c>
      <c r="C87">
        <v>1.2599899999999999</v>
      </c>
      <c r="D87">
        <v>-0.26621</v>
      </c>
      <c r="E87">
        <v>4.5080000000000002E-2</v>
      </c>
      <c r="F87">
        <v>1.8268500000000001</v>
      </c>
      <c r="G87">
        <v>1.76563</v>
      </c>
      <c r="H87" s="23"/>
      <c r="I87" s="17">
        <f t="shared" si="7"/>
        <v>12.139107611548557</v>
      </c>
      <c r="J87" s="16">
        <f t="shared" si="8"/>
        <v>-12.339107611548556</v>
      </c>
      <c r="K87" s="10">
        <v>100</v>
      </c>
      <c r="L87" s="16">
        <v>1165.5183727034118</v>
      </c>
      <c r="M87" s="16">
        <v>418.27427821522315</v>
      </c>
      <c r="N87" s="16">
        <v>5.2602799650043748</v>
      </c>
      <c r="O87" s="16">
        <v>3.519868173257962</v>
      </c>
      <c r="P87" s="16">
        <v>3.619056834056587</v>
      </c>
      <c r="Q87" s="16">
        <v>0.16852856457033108</v>
      </c>
      <c r="R87" s="16">
        <v>4.6566984796817366</v>
      </c>
      <c r="S87" s="16">
        <v>6.8881014443489468</v>
      </c>
      <c r="T87" s="22" t="s">
        <v>33</v>
      </c>
      <c r="U87" s="10">
        <v>3</v>
      </c>
      <c r="V87" s="22" t="s">
        <v>33</v>
      </c>
      <c r="W87" s="10">
        <v>3</v>
      </c>
      <c r="X87" s="22" t="s">
        <v>33</v>
      </c>
      <c r="Y87" s="10">
        <v>3</v>
      </c>
      <c r="Z87" s="22" t="s">
        <v>33</v>
      </c>
      <c r="AA87" s="15">
        <v>3</v>
      </c>
      <c r="AB87" s="11">
        <v>97.81</v>
      </c>
      <c r="AC87" s="10">
        <v>1.8400000000000034</v>
      </c>
      <c r="AD87" s="21">
        <v>0.35</v>
      </c>
      <c r="AE87" s="12">
        <v>351.98681732579621</v>
      </c>
      <c r="AF87" s="10">
        <v>354.36487687990109</v>
      </c>
      <c r="AG87" s="10">
        <v>180.95284170282935</v>
      </c>
      <c r="AH87" s="10">
        <v>33.486613289374056</v>
      </c>
      <c r="AI87" s="10">
        <v>2.1474441696477315</v>
      </c>
      <c r="AJ87" s="10"/>
      <c r="AK87" s="10"/>
      <c r="AL87" s="10"/>
      <c r="AM87" s="10"/>
      <c r="AN87" s="10">
        <v>3.519868173257962</v>
      </c>
      <c r="AO87" s="10">
        <v>1.0919213845724243</v>
      </c>
      <c r="AP87" s="10">
        <v>1</v>
      </c>
      <c r="AQ87" s="10">
        <v>111.47500000000001</v>
      </c>
      <c r="AR87" s="10"/>
      <c r="AS87" s="10"/>
      <c r="AT87" s="10">
        <v>4.0352762411601155</v>
      </c>
      <c r="AU87" s="10">
        <v>1</v>
      </c>
      <c r="AV87" s="16"/>
      <c r="AW87" s="21">
        <v>53.154731531985163</v>
      </c>
      <c r="AX87" s="1" t="s">
        <v>120</v>
      </c>
      <c r="AY87" s="25">
        <v>12.3391076115486</v>
      </c>
      <c r="AZ87" s="19">
        <v>100</v>
      </c>
      <c r="BA87" s="19">
        <v>0</v>
      </c>
      <c r="BB87" s="19">
        <v>0</v>
      </c>
      <c r="BC87" s="19">
        <v>100</v>
      </c>
      <c r="BD87" s="19">
        <v>0</v>
      </c>
      <c r="BE87" s="19">
        <v>0</v>
      </c>
      <c r="BF87" s="26">
        <v>97.81</v>
      </c>
      <c r="BG87" s="26">
        <v>1.8400000000000034</v>
      </c>
      <c r="BH87" s="26">
        <v>0.35</v>
      </c>
      <c r="BI87" s="23"/>
      <c r="BJ87" s="27">
        <f t="shared" ca="1" si="11"/>
        <v>1</v>
      </c>
      <c r="BK87" s="26">
        <f t="shared" ca="1" si="12"/>
        <v>14.518213554325007</v>
      </c>
      <c r="BL87" s="25">
        <f t="shared" si="9"/>
        <v>5.5504625739746167</v>
      </c>
      <c r="BM87" s="25">
        <f t="shared" ca="1" si="13"/>
        <v>3.0308173632003772</v>
      </c>
      <c r="BN87" s="24">
        <f t="shared" si="10"/>
        <v>3.4912902082237545</v>
      </c>
      <c r="BO87" s="23"/>
      <c r="BP87" s="2"/>
    </row>
    <row r="88" spans="1:68" x14ac:dyDescent="0.2">
      <c r="A88">
        <v>3.75</v>
      </c>
      <c r="B88">
        <v>2.1</v>
      </c>
      <c r="C88">
        <v>1.2595400000000001</v>
      </c>
      <c r="D88">
        <v>-0.27248</v>
      </c>
      <c r="E88">
        <v>4.7840000000000001E-2</v>
      </c>
      <c r="F88">
        <v>1.82413</v>
      </c>
      <c r="G88">
        <v>1.7577799999999999</v>
      </c>
      <c r="H88" s="23"/>
      <c r="I88" s="17">
        <f t="shared" si="7"/>
        <v>12.303149606299211</v>
      </c>
      <c r="J88" s="16">
        <f t="shared" si="8"/>
        <v>-12.50314960629921</v>
      </c>
      <c r="K88" s="10">
        <v>100</v>
      </c>
      <c r="L88" s="16">
        <v>1181.9225721784774</v>
      </c>
      <c r="M88" s="16">
        <v>424.44225721784778</v>
      </c>
      <c r="N88" s="16">
        <v>5.3313648293963247</v>
      </c>
      <c r="O88" s="16">
        <v>3.3969868173258022</v>
      </c>
      <c r="P88" s="16">
        <v>3.508375152982012</v>
      </c>
      <c r="Q88" s="16">
        <v>0.12924699951992305</v>
      </c>
      <c r="R88" s="16">
        <v>3.6839560732285728</v>
      </c>
      <c r="S88" s="16">
        <v>7.7353010872367847</v>
      </c>
      <c r="T88" s="22" t="s">
        <v>33</v>
      </c>
      <c r="U88" s="10">
        <v>3</v>
      </c>
      <c r="V88" s="22" t="s">
        <v>33</v>
      </c>
      <c r="W88" s="10">
        <v>3</v>
      </c>
      <c r="X88" s="22" t="s">
        <v>33</v>
      </c>
      <c r="Y88" s="10">
        <v>3</v>
      </c>
      <c r="Z88" s="22" t="s">
        <v>33</v>
      </c>
      <c r="AA88" s="15">
        <v>3</v>
      </c>
      <c r="AB88" s="11">
        <v>97.81</v>
      </c>
      <c r="AC88" s="10">
        <v>1.8400000000000034</v>
      </c>
      <c r="AD88" s="21">
        <v>0.35</v>
      </c>
      <c r="AE88" s="12">
        <v>339.69868173258021</v>
      </c>
      <c r="AF88" s="10">
        <v>340.37854972553544</v>
      </c>
      <c r="AG88" s="10">
        <v>175.4187576491006</v>
      </c>
      <c r="AH88" s="10">
        <v>49.452403018432321</v>
      </c>
      <c r="AI88" s="10">
        <v>2.7144731916513125</v>
      </c>
      <c r="AJ88" s="10"/>
      <c r="AK88" s="10"/>
      <c r="AL88" s="10"/>
      <c r="AM88" s="10"/>
      <c r="AN88" s="10">
        <v>3.3969868173258022</v>
      </c>
      <c r="AO88" s="10">
        <v>1.032483134698738</v>
      </c>
      <c r="AP88" s="10">
        <v>1</v>
      </c>
      <c r="AQ88" s="10">
        <v>111.47500000000001</v>
      </c>
      <c r="AR88" s="10"/>
      <c r="AS88" s="10"/>
      <c r="AT88" s="10">
        <v>3.8077534435543492</v>
      </c>
      <c r="AU88" s="10">
        <v>1</v>
      </c>
      <c r="AV88" s="16"/>
      <c r="AW88" s="21">
        <v>51.056782458830313</v>
      </c>
      <c r="AX88" s="1" t="s">
        <v>120</v>
      </c>
      <c r="AY88" s="25">
        <v>12.5031496062992</v>
      </c>
      <c r="AZ88" s="19">
        <v>100</v>
      </c>
      <c r="BA88" s="19">
        <v>0</v>
      </c>
      <c r="BB88" s="19">
        <v>0</v>
      </c>
      <c r="BC88" s="19">
        <v>100</v>
      </c>
      <c r="BD88" s="19">
        <v>0</v>
      </c>
      <c r="BE88" s="19">
        <v>0</v>
      </c>
      <c r="BF88" s="26">
        <v>97.81</v>
      </c>
      <c r="BG88" s="26">
        <v>1.8400000000000034</v>
      </c>
      <c r="BH88" s="26">
        <v>0.35</v>
      </c>
      <c r="BI88" s="23"/>
      <c r="BJ88" s="27">
        <f t="shared" ca="1" si="11"/>
        <v>0.99833310514454754</v>
      </c>
      <c r="BK88" s="26">
        <f t="shared" ca="1" si="12"/>
        <v>13.710240347772935</v>
      </c>
      <c r="BL88" s="25">
        <f t="shared" si="9"/>
        <v>4.4301907585562796</v>
      </c>
      <c r="BM88" s="25">
        <f t="shared" ca="1" si="13"/>
        <v>2.9876765870478139</v>
      </c>
      <c r="BN88" s="24">
        <f t="shared" si="10"/>
        <v>3.4488546472434298</v>
      </c>
      <c r="BO88" s="23"/>
      <c r="BP88" s="2"/>
    </row>
    <row r="89" spans="1:68" x14ac:dyDescent="0.2">
      <c r="A89">
        <v>3.8</v>
      </c>
      <c r="B89">
        <v>0.4</v>
      </c>
      <c r="C89">
        <v>1.2583899999999999</v>
      </c>
      <c r="D89">
        <v>-0.27714</v>
      </c>
      <c r="E89">
        <v>5.074E-2</v>
      </c>
      <c r="F89">
        <v>1.8218300000000001</v>
      </c>
      <c r="G89">
        <v>1.7585</v>
      </c>
      <c r="H89" s="23"/>
      <c r="I89" s="17">
        <f t="shared" si="7"/>
        <v>12.467191601049867</v>
      </c>
      <c r="J89" s="16">
        <f t="shared" si="8"/>
        <v>-12.667191601049867</v>
      </c>
      <c r="K89" s="10">
        <v>100</v>
      </c>
      <c r="L89" s="16">
        <v>1198.3267716535429</v>
      </c>
      <c r="M89" s="16">
        <v>430.61023622047247</v>
      </c>
      <c r="N89" s="16">
        <v>5.4024496937882756</v>
      </c>
      <c r="O89" s="16">
        <v>3.0829566854990036</v>
      </c>
      <c r="P89" s="16">
        <v>3.207163520099777</v>
      </c>
      <c r="Q89" s="16">
        <v>0.10005208833413336</v>
      </c>
      <c r="R89" s="16">
        <v>3.1196441250061571</v>
      </c>
      <c r="S89" s="16">
        <v>8.625474625053716</v>
      </c>
      <c r="T89" s="22" t="s">
        <v>33</v>
      </c>
      <c r="U89" s="10">
        <v>3</v>
      </c>
      <c r="V89" s="22" t="s">
        <v>33</v>
      </c>
      <c r="W89" s="10">
        <v>3</v>
      </c>
      <c r="X89" s="22" t="s">
        <v>33</v>
      </c>
      <c r="Y89" s="10">
        <v>3</v>
      </c>
      <c r="Z89" s="22" t="s">
        <v>33</v>
      </c>
      <c r="AA89" s="15">
        <v>3</v>
      </c>
      <c r="AB89" s="11">
        <v>89.253850921221783</v>
      </c>
      <c r="AC89" s="10">
        <v>9.681948534096378</v>
      </c>
      <c r="AD89" s="21">
        <v>1.064200544681837</v>
      </c>
      <c r="AE89" s="12">
        <v>308.29566854990037</v>
      </c>
      <c r="AF89" s="10">
        <v>303.97693412320984</v>
      </c>
      <c r="AG89" s="10">
        <v>160.35817600498885</v>
      </c>
      <c r="AH89" s="10">
        <v>66.302227157460493</v>
      </c>
      <c r="AI89" s="10">
        <v>3.2054938317620647</v>
      </c>
      <c r="AJ89" s="10"/>
      <c r="AK89" s="10"/>
      <c r="AL89" s="10"/>
      <c r="AM89" s="10"/>
      <c r="AN89" s="10">
        <v>3.0829566854990036</v>
      </c>
      <c r="AO89" s="10">
        <v>0.94448111697925707</v>
      </c>
      <c r="AP89" s="10">
        <v>1</v>
      </c>
      <c r="AQ89" s="10">
        <v>111.47500000000001</v>
      </c>
      <c r="AR89" s="10"/>
      <c r="AS89" s="10"/>
      <c r="AT89" s="10">
        <v>3.3292834929748776</v>
      </c>
      <c r="AU89" s="10">
        <v>1</v>
      </c>
      <c r="AV89" s="16"/>
      <c r="AW89" s="21">
        <v>45.596540118481478</v>
      </c>
      <c r="AX89" s="1" t="s">
        <v>120</v>
      </c>
      <c r="AY89" s="25">
        <v>12.6671916010499</v>
      </c>
      <c r="AZ89" s="19">
        <v>100</v>
      </c>
      <c r="BA89" s="19">
        <v>0</v>
      </c>
      <c r="BB89" s="19">
        <v>0</v>
      </c>
      <c r="BC89" s="19">
        <v>100</v>
      </c>
      <c r="BD89" s="19">
        <v>0</v>
      </c>
      <c r="BE89" s="19">
        <v>0</v>
      </c>
      <c r="BF89" s="26">
        <v>89.253850921221783</v>
      </c>
      <c r="BG89" s="26">
        <v>9.681948534096378</v>
      </c>
      <c r="BH89" s="26">
        <v>1.064200544681837</v>
      </c>
      <c r="BI89" s="23"/>
      <c r="BJ89" s="27">
        <f t="shared" ca="1" si="11"/>
        <v>1</v>
      </c>
      <c r="BK89" s="26">
        <f t="shared" ca="1" si="12"/>
        <v>12.113042909354853</v>
      </c>
      <c r="BL89" s="25">
        <f t="shared" si="9"/>
        <v>3.8363528827817115</v>
      </c>
      <c r="BM89" s="25">
        <f t="shared" ca="1" si="13"/>
        <v>2.9917690671207717</v>
      </c>
      <c r="BN89" s="24">
        <f t="shared" si="10"/>
        <v>3.4457773692512612</v>
      </c>
      <c r="BO89" s="23"/>
      <c r="BP89" s="2"/>
    </row>
    <row r="90" spans="1:68" x14ac:dyDescent="0.2">
      <c r="A90">
        <v>3.85</v>
      </c>
      <c r="B90">
        <v>2.1</v>
      </c>
      <c r="C90">
        <v>1.2575400000000001</v>
      </c>
      <c r="D90">
        <v>-0.28018999999999999</v>
      </c>
      <c r="E90">
        <v>5.2979999999999999E-2</v>
      </c>
      <c r="F90">
        <v>1.8187</v>
      </c>
      <c r="G90">
        <v>1.7525999999999999</v>
      </c>
      <c r="H90" s="23"/>
      <c r="I90" s="17">
        <f t="shared" si="7"/>
        <v>12.631233595800525</v>
      </c>
      <c r="J90" s="16">
        <f t="shared" si="8"/>
        <v>-12.831233595800525</v>
      </c>
      <c r="K90" s="10">
        <v>100</v>
      </c>
      <c r="L90" s="16">
        <v>1214.7309711286086</v>
      </c>
      <c r="M90" s="16">
        <v>436.77821522309722</v>
      </c>
      <c r="N90" s="16">
        <v>5.4735345581802273</v>
      </c>
      <c r="O90" s="16">
        <v>2.8508474576271201</v>
      </c>
      <c r="P90" s="16">
        <v>2.9849554776195566</v>
      </c>
      <c r="Q90" s="16">
        <v>8.0943831012961986E-2</v>
      </c>
      <c r="R90" s="16">
        <v>2.7117265774936485</v>
      </c>
      <c r="S90" s="16">
        <v>9.3130569439192072</v>
      </c>
      <c r="T90" s="22" t="s">
        <v>33</v>
      </c>
      <c r="U90" s="10">
        <v>3</v>
      </c>
      <c r="V90" s="22" t="s">
        <v>33</v>
      </c>
      <c r="W90" s="10">
        <v>3</v>
      </c>
      <c r="X90" s="22" t="s">
        <v>33</v>
      </c>
      <c r="Y90" s="10">
        <v>3</v>
      </c>
      <c r="Z90" s="22" t="s">
        <v>33</v>
      </c>
      <c r="AA90" s="15">
        <v>3</v>
      </c>
      <c r="AB90" s="11">
        <v>82.732260234558893</v>
      </c>
      <c r="AC90" s="10">
        <v>15.58795572380069</v>
      </c>
      <c r="AD90" s="21">
        <v>1.6797840416404239</v>
      </c>
      <c r="AE90" s="12">
        <v>285.08474576271203</v>
      </c>
      <c r="AF90" s="10">
        <v>276.86985856818001</v>
      </c>
      <c r="AG90" s="10">
        <v>149.24777388097783</v>
      </c>
      <c r="AH90" s="10">
        <v>78.984460506630441</v>
      </c>
      <c r="AI90" s="10">
        <v>3.6876874250510316</v>
      </c>
      <c r="AJ90" s="10"/>
      <c r="AK90" s="10"/>
      <c r="AL90" s="10"/>
      <c r="AM90" s="10"/>
      <c r="AN90" s="10">
        <v>2.8508474576271201</v>
      </c>
      <c r="AO90" s="10">
        <v>0.88061851962874527</v>
      </c>
      <c r="AP90" s="10">
        <v>1</v>
      </c>
      <c r="AQ90" s="10">
        <v>111.47500000000001</v>
      </c>
      <c r="AR90" s="10"/>
      <c r="AS90" s="10"/>
      <c r="AT90" s="10">
        <v>2.9724554176670139</v>
      </c>
      <c r="AU90" s="10">
        <v>1</v>
      </c>
      <c r="AV90" s="16"/>
      <c r="AW90" s="21">
        <v>41.530478785227004</v>
      </c>
      <c r="AX90" s="1" t="s">
        <v>120</v>
      </c>
      <c r="AY90" s="25">
        <v>12.8312335958005</v>
      </c>
      <c r="AZ90" s="19">
        <v>100</v>
      </c>
      <c r="BA90" s="19">
        <v>0</v>
      </c>
      <c r="BB90" s="19">
        <v>0</v>
      </c>
      <c r="BC90" s="19">
        <v>100</v>
      </c>
      <c r="BD90" s="19">
        <v>0</v>
      </c>
      <c r="BE90" s="19">
        <v>0</v>
      </c>
      <c r="BF90" s="26">
        <v>82.732260234558893</v>
      </c>
      <c r="BG90" s="26">
        <v>15.58795572380069</v>
      </c>
      <c r="BH90" s="26">
        <v>1.6797840416404239</v>
      </c>
      <c r="BI90" s="23"/>
      <c r="BJ90" s="27">
        <f t="shared" ca="1" si="11"/>
        <v>1</v>
      </c>
      <c r="BK90" s="26">
        <f t="shared" ca="1" si="12"/>
        <v>10.886944033327433</v>
      </c>
      <c r="BL90" s="25">
        <f t="shared" si="9"/>
        <v>3.4044486763250537</v>
      </c>
      <c r="BM90" s="25">
        <f t="shared" ca="1" si="13"/>
        <v>2.9982685701884351</v>
      </c>
      <c r="BN90" s="24">
        <f t="shared" si="10"/>
        <v>3.4432317521232738</v>
      </c>
      <c r="BO90" s="23"/>
      <c r="BP90" s="2"/>
    </row>
    <row r="91" spans="1:68" x14ac:dyDescent="0.2">
      <c r="A91">
        <v>3.9</v>
      </c>
      <c r="B91">
        <v>2.1</v>
      </c>
      <c r="C91">
        <v>1.25705</v>
      </c>
      <c r="D91">
        <v>-0.28217999999999999</v>
      </c>
      <c r="E91">
        <v>5.2850000000000001E-2</v>
      </c>
      <c r="F91">
        <v>1.8266</v>
      </c>
      <c r="G91">
        <v>1.7620800000000001</v>
      </c>
      <c r="H91" s="23"/>
      <c r="I91" s="17">
        <f t="shared" si="7"/>
        <v>12.79527559055118</v>
      </c>
      <c r="J91" s="16">
        <f t="shared" si="8"/>
        <v>-12.995275590551179</v>
      </c>
      <c r="K91" s="10">
        <v>100</v>
      </c>
      <c r="L91" s="16">
        <v>1231.1351706036742</v>
      </c>
      <c r="M91" s="16">
        <v>442.9461942257218</v>
      </c>
      <c r="N91" s="16">
        <v>5.5446194225721781</v>
      </c>
      <c r="O91" s="16">
        <v>2.7170433145009154</v>
      </c>
      <c r="P91" s="16">
        <v>2.8505767121268715</v>
      </c>
      <c r="Q91" s="16">
        <v>6.8476476236197764E-2</v>
      </c>
      <c r="R91" s="16">
        <v>2.4021972797604914</v>
      </c>
      <c r="S91" s="16">
        <v>9.2731526129136235</v>
      </c>
      <c r="T91" s="22" t="s">
        <v>33</v>
      </c>
      <c r="U91" s="10">
        <v>3</v>
      </c>
      <c r="V91" s="22" t="s">
        <v>33</v>
      </c>
      <c r="W91" s="10">
        <v>3</v>
      </c>
      <c r="X91" s="22" t="s">
        <v>33</v>
      </c>
      <c r="Y91" s="10">
        <v>3</v>
      </c>
      <c r="Z91" s="22" t="s">
        <v>33</v>
      </c>
      <c r="AA91" s="15">
        <v>3</v>
      </c>
      <c r="AB91" s="11">
        <v>77.368860605428893</v>
      </c>
      <c r="AC91" s="10">
        <v>20.574829273457723</v>
      </c>
      <c r="AD91" s="21">
        <v>2.0563101211133858</v>
      </c>
      <c r="AE91" s="12">
        <v>271.70433145009156</v>
      </c>
      <c r="AF91" s="10">
        <v>260.09563912933083</v>
      </c>
      <c r="AG91" s="10">
        <v>142.52883560634359</v>
      </c>
      <c r="AH91" s="10">
        <v>76.701254201309737</v>
      </c>
      <c r="AI91" s="10">
        <v>4.162855434170269</v>
      </c>
      <c r="AJ91" s="10"/>
      <c r="AK91" s="10"/>
      <c r="AL91" s="10"/>
      <c r="AM91" s="10"/>
      <c r="AN91" s="10">
        <v>2.7170433145009154</v>
      </c>
      <c r="AO91" s="10">
        <v>0.84022644171892724</v>
      </c>
      <c r="AP91" s="10">
        <v>1</v>
      </c>
      <c r="AQ91" s="10">
        <v>111.47500000000001</v>
      </c>
      <c r="AR91" s="10"/>
      <c r="AS91" s="10"/>
      <c r="AT91" s="10">
        <v>2.742008176810228</v>
      </c>
      <c r="AU91" s="10">
        <v>1</v>
      </c>
      <c r="AV91" s="16"/>
      <c r="AW91" s="21">
        <v>39.014345869399619</v>
      </c>
      <c r="AX91" s="1" t="s">
        <v>120</v>
      </c>
      <c r="AY91" s="25">
        <v>12.9952755905512</v>
      </c>
      <c r="AZ91" s="19">
        <v>100</v>
      </c>
      <c r="BA91" s="19">
        <v>0</v>
      </c>
      <c r="BB91" s="19">
        <v>0</v>
      </c>
      <c r="BC91" s="19">
        <v>100</v>
      </c>
      <c r="BD91" s="19">
        <v>0</v>
      </c>
      <c r="BE91" s="19">
        <v>0</v>
      </c>
      <c r="BF91" s="26">
        <v>77.368860605428893</v>
      </c>
      <c r="BG91" s="26">
        <v>20.574829273457723</v>
      </c>
      <c r="BH91" s="26">
        <v>2.0563101211133858</v>
      </c>
      <c r="BI91" s="23"/>
      <c r="BJ91" s="27">
        <f t="shared" ca="1" si="11"/>
        <v>1</v>
      </c>
      <c r="BK91" s="26">
        <f t="shared" ca="1" si="12"/>
        <v>10.091560356362793</v>
      </c>
      <c r="BL91" s="25">
        <f t="shared" si="9"/>
        <v>3.0638119287446823</v>
      </c>
      <c r="BM91" s="25">
        <f t="shared" ca="1" si="13"/>
        <v>2.9987817394389191</v>
      </c>
      <c r="BN91" s="24">
        <f t="shared" si="10"/>
        <v>3.4359593859022302</v>
      </c>
      <c r="BO91" s="23"/>
      <c r="BP91" s="2"/>
    </row>
    <row r="92" spans="1:68" x14ac:dyDescent="0.2">
      <c r="A92">
        <v>3.95</v>
      </c>
      <c r="B92">
        <v>2.2000000000000002</v>
      </c>
      <c r="C92">
        <v>1.2565200000000001</v>
      </c>
      <c r="D92">
        <v>-0.28373999999999999</v>
      </c>
      <c r="E92">
        <v>5.5410000000000001E-2</v>
      </c>
      <c r="F92">
        <v>1.82368</v>
      </c>
      <c r="G92">
        <v>1.75848</v>
      </c>
      <c r="H92" s="23"/>
      <c r="I92" s="17">
        <f t="shared" si="7"/>
        <v>12.959317585301838</v>
      </c>
      <c r="J92" s="16">
        <f t="shared" si="8"/>
        <v>-13.159317585301837</v>
      </c>
      <c r="K92" s="10">
        <v>100</v>
      </c>
      <c r="L92" s="16">
        <v>1247.5393700787399</v>
      </c>
      <c r="M92" s="16">
        <v>449.11417322834654</v>
      </c>
      <c r="N92" s="16">
        <v>5.6157042869641289</v>
      </c>
      <c r="O92" s="16">
        <v>2.5723163841807866</v>
      </c>
      <c r="P92" s="16">
        <v>2.7171654222543578</v>
      </c>
      <c r="Q92" s="16">
        <v>5.870307249159859E-2</v>
      </c>
      <c r="R92" s="16">
        <v>2.160452654476011</v>
      </c>
      <c r="S92" s="16">
        <v>10.058960977331328</v>
      </c>
      <c r="T92" s="22" t="s">
        <v>33</v>
      </c>
      <c r="U92" s="10">
        <v>3</v>
      </c>
      <c r="V92" s="22" t="s">
        <v>33</v>
      </c>
      <c r="W92" s="10">
        <v>3</v>
      </c>
      <c r="X92" s="22" t="s">
        <v>33</v>
      </c>
      <c r="Y92" s="10">
        <v>3</v>
      </c>
      <c r="Z92" s="22" t="s">
        <v>33</v>
      </c>
      <c r="AA92" s="15">
        <v>3</v>
      </c>
      <c r="AB92" s="11">
        <v>73.816563282090343</v>
      </c>
      <c r="AC92" s="10">
        <v>23.913980725779879</v>
      </c>
      <c r="AD92" s="21">
        <v>2.2694559921297843</v>
      </c>
      <c r="AE92" s="12">
        <v>257.23163841807866</v>
      </c>
      <c r="AF92" s="10">
        <v>243.43524035167835</v>
      </c>
      <c r="AG92" s="10">
        <v>135.85827111271789</v>
      </c>
      <c r="AH92" s="10">
        <v>91.404137630410943</v>
      </c>
      <c r="AI92" s="10">
        <v>4.6286596372672495</v>
      </c>
      <c r="AJ92" s="10"/>
      <c r="AK92" s="10"/>
      <c r="AL92" s="10"/>
      <c r="AM92" s="10"/>
      <c r="AN92" s="10">
        <v>2.5723163841807866</v>
      </c>
      <c r="AO92" s="10">
        <v>0.80287292091242968</v>
      </c>
      <c r="AP92" s="10">
        <v>1</v>
      </c>
      <c r="AQ92" s="10">
        <v>111.47500000000001</v>
      </c>
      <c r="AR92" s="10"/>
      <c r="AS92" s="10"/>
      <c r="AT92" s="10">
        <v>2.5201560883307859</v>
      </c>
      <c r="AU92" s="10">
        <v>1</v>
      </c>
      <c r="AV92" s="16"/>
      <c r="AW92" s="21">
        <v>36.515286052751755</v>
      </c>
      <c r="AX92" s="1" t="s">
        <v>120</v>
      </c>
      <c r="AY92" s="25">
        <v>13.1593175853018</v>
      </c>
      <c r="AZ92" s="19">
        <v>100</v>
      </c>
      <c r="BA92" s="19">
        <v>0</v>
      </c>
      <c r="BB92" s="19">
        <v>0</v>
      </c>
      <c r="BC92" s="19">
        <v>100</v>
      </c>
      <c r="BD92" s="19">
        <v>0</v>
      </c>
      <c r="BE92" s="19">
        <v>0</v>
      </c>
      <c r="BF92" s="26">
        <v>73.816563282090343</v>
      </c>
      <c r="BG92" s="26">
        <v>23.913980725779879</v>
      </c>
      <c r="BH92" s="26">
        <v>2.2694559921297843</v>
      </c>
      <c r="BI92" s="23"/>
      <c r="BJ92" s="27">
        <f t="shared" ca="1" si="11"/>
        <v>1</v>
      </c>
      <c r="BK92" s="26">
        <f t="shared" ca="1" si="12"/>
        <v>9.3223321017331902</v>
      </c>
      <c r="BL92" s="25">
        <f t="shared" si="9"/>
        <v>2.8042033070009014</v>
      </c>
      <c r="BM92" s="25">
        <f t="shared" ca="1" si="13"/>
        <v>3.0056556511324457</v>
      </c>
      <c r="BN92" s="24">
        <f t="shared" si="10"/>
        <v>3.4332917580745446</v>
      </c>
      <c r="BO92" s="23"/>
      <c r="BP92" s="2"/>
    </row>
    <row r="93" spans="1:68" x14ac:dyDescent="0.2">
      <c r="A93">
        <v>4</v>
      </c>
      <c r="B93">
        <v>2.1</v>
      </c>
      <c r="C93">
        <v>1.2565200000000001</v>
      </c>
      <c r="D93">
        <v>-0.28356999999999999</v>
      </c>
      <c r="E93">
        <v>5.6809999999999999E-2</v>
      </c>
      <c r="F93">
        <v>1.8191999999999999</v>
      </c>
      <c r="G93">
        <v>1.7500500000000001</v>
      </c>
      <c r="H93" s="23"/>
      <c r="I93" s="17">
        <f t="shared" si="7"/>
        <v>13.123359580052492</v>
      </c>
      <c r="J93" s="16">
        <f t="shared" si="8"/>
        <v>-13.323359580052491</v>
      </c>
      <c r="K93" s="10">
        <v>100</v>
      </c>
      <c r="L93" s="16">
        <v>1263.9435695538054</v>
      </c>
      <c r="M93" s="16">
        <v>455.28215223097118</v>
      </c>
      <c r="N93" s="16">
        <v>5.6867891513560798</v>
      </c>
      <c r="O93" s="16">
        <v>2.5723163841807866</v>
      </c>
      <c r="P93" s="16">
        <v>2.7233536631241471</v>
      </c>
      <c r="Q93" s="16">
        <v>5.9768122899663899E-2</v>
      </c>
      <c r="R93" s="16">
        <v>2.1946515323720295</v>
      </c>
      <c r="S93" s="16">
        <v>10.48869992662226</v>
      </c>
      <c r="T93" s="22" t="s">
        <v>33</v>
      </c>
      <c r="U93" s="10">
        <v>3</v>
      </c>
      <c r="V93" s="22" t="s">
        <v>33</v>
      </c>
      <c r="W93" s="10">
        <v>3</v>
      </c>
      <c r="X93" s="22" t="s">
        <v>33</v>
      </c>
      <c r="Y93" s="10">
        <v>3</v>
      </c>
      <c r="Z93" s="22" t="s">
        <v>33</v>
      </c>
      <c r="AA93" s="15">
        <v>3</v>
      </c>
      <c r="AB93" s="11">
        <v>74.653017564586293</v>
      </c>
      <c r="AC93" s="10">
        <v>23.12635017387818</v>
      </c>
      <c r="AD93" s="21">
        <v>2.2206322615355298</v>
      </c>
      <c r="AE93" s="12">
        <v>257.23163841807866</v>
      </c>
      <c r="AF93" s="10">
        <v>243.19831577900266</v>
      </c>
      <c r="AG93" s="10">
        <v>136.16768315620735</v>
      </c>
      <c r="AH93" s="10">
        <v>98.782164519761423</v>
      </c>
      <c r="AI93" s="10">
        <v>4.5565320291152425</v>
      </c>
      <c r="AJ93" s="10"/>
      <c r="AK93" s="10"/>
      <c r="AL93" s="10"/>
      <c r="AM93" s="10"/>
      <c r="AN93" s="10">
        <v>2.5723163841807866</v>
      </c>
      <c r="AO93" s="10">
        <v>0.80876982289956179</v>
      </c>
      <c r="AP93" s="10">
        <v>1</v>
      </c>
      <c r="AQ93" s="10">
        <v>111.47500000000001</v>
      </c>
      <c r="AR93" s="10"/>
      <c r="AS93" s="10"/>
      <c r="AT93" s="10">
        <v>2.4809572798352617</v>
      </c>
      <c r="AU93" s="10">
        <v>1</v>
      </c>
      <c r="AV93" s="16"/>
      <c r="AW93" s="21">
        <v>36.479747366850397</v>
      </c>
      <c r="AX93" s="1" t="s">
        <v>120</v>
      </c>
      <c r="AY93" s="25">
        <v>13.3233595800525</v>
      </c>
      <c r="AZ93" s="19">
        <v>100</v>
      </c>
      <c r="BA93" s="19">
        <v>0</v>
      </c>
      <c r="BB93" s="19">
        <v>0</v>
      </c>
      <c r="BC93" s="19">
        <v>100</v>
      </c>
      <c r="BD93" s="19">
        <v>0</v>
      </c>
      <c r="BE93" s="19">
        <v>0</v>
      </c>
      <c r="BF93" s="26">
        <v>74.653017564586293</v>
      </c>
      <c r="BG93" s="26">
        <v>23.12635017387818</v>
      </c>
      <c r="BH93" s="26">
        <v>2.2206322615355298</v>
      </c>
      <c r="BI93" s="23"/>
      <c r="BJ93" s="27">
        <f t="shared" ca="1" si="11"/>
        <v>1</v>
      </c>
      <c r="BK93" s="26">
        <f t="shared" ca="1" si="12"/>
        <v>9.1871902647580885</v>
      </c>
      <c r="BL93" s="25">
        <f t="shared" si="9"/>
        <v>2.8578292428782461</v>
      </c>
      <c r="BM93" s="25">
        <f t="shared" ca="1" si="13"/>
        <v>3.0154983867266654</v>
      </c>
      <c r="BN93" s="24">
        <f t="shared" si="10"/>
        <v>3.4355054415982647</v>
      </c>
      <c r="BO93" s="23"/>
      <c r="BP93" s="2"/>
    </row>
    <row r="94" spans="1:68" x14ac:dyDescent="0.2">
      <c r="A94">
        <v>4.05</v>
      </c>
      <c r="B94">
        <v>2.1</v>
      </c>
      <c r="C94">
        <v>1.25667</v>
      </c>
      <c r="D94">
        <v>-0.28245999999999999</v>
      </c>
      <c r="E94">
        <v>5.8049999999999997E-2</v>
      </c>
      <c r="F94">
        <v>1.8213999999999999</v>
      </c>
      <c r="G94">
        <v>1.7501</v>
      </c>
      <c r="H94" s="23"/>
      <c r="I94" s="17">
        <f t="shared" si="7"/>
        <v>13.287401574803148</v>
      </c>
      <c r="J94" s="16">
        <f t="shared" si="8"/>
        <v>-13.487401574803147</v>
      </c>
      <c r="K94" s="10">
        <v>100</v>
      </c>
      <c r="L94" s="16">
        <v>1280.347769028871</v>
      </c>
      <c r="M94" s="16">
        <v>461.45013123359587</v>
      </c>
      <c r="N94" s="16">
        <v>5.7578740157480306</v>
      </c>
      <c r="O94" s="16">
        <v>2.6132768361581529</v>
      </c>
      <c r="P94" s="16">
        <v>2.7697951284433269</v>
      </c>
      <c r="Q94" s="16">
        <v>6.6722275564090203E-2</v>
      </c>
      <c r="R94" s="16">
        <v>2.4089245763671081</v>
      </c>
      <c r="S94" s="16">
        <v>10.869325853137084</v>
      </c>
      <c r="T94" s="22" t="s">
        <v>33</v>
      </c>
      <c r="U94" s="10">
        <v>3</v>
      </c>
      <c r="V94" s="22" t="s">
        <v>33</v>
      </c>
      <c r="W94" s="10">
        <v>3</v>
      </c>
      <c r="X94" s="22" t="s">
        <v>33</v>
      </c>
      <c r="Y94" s="10">
        <v>3</v>
      </c>
      <c r="Z94" s="22" t="s">
        <v>33</v>
      </c>
      <c r="AA94" s="15">
        <v>3</v>
      </c>
      <c r="AB94" s="11">
        <v>78.918730777278526</v>
      </c>
      <c r="AC94" s="10">
        <v>19.125026507275138</v>
      </c>
      <c r="AD94" s="21">
        <v>1.9562427154463409</v>
      </c>
      <c r="AE94" s="12">
        <v>261.32768361581532</v>
      </c>
      <c r="AF94" s="10">
        <v>247.69706467096117</v>
      </c>
      <c r="AG94" s="10">
        <v>138.48975642216635</v>
      </c>
      <c r="AH94" s="10">
        <v>105.14986636914624</v>
      </c>
      <c r="AI94" s="10">
        <v>4.1512300128055362</v>
      </c>
      <c r="AJ94" s="10"/>
      <c r="AK94" s="10"/>
      <c r="AL94" s="10"/>
      <c r="AM94" s="10"/>
      <c r="AN94" s="10">
        <v>2.6132768361581529</v>
      </c>
      <c r="AO94" s="10">
        <v>0.83182966299548211</v>
      </c>
      <c r="AP94" s="10">
        <v>1</v>
      </c>
      <c r="AQ94" s="10">
        <v>111.47500000000001</v>
      </c>
      <c r="AR94" s="10"/>
      <c r="AS94" s="10"/>
      <c r="AT94" s="10">
        <v>2.4928782637979268</v>
      </c>
      <c r="AU94" s="10">
        <v>1</v>
      </c>
      <c r="AV94" s="16"/>
      <c r="AW94" s="21">
        <v>37.154559700644178</v>
      </c>
      <c r="AX94" s="1" t="s">
        <v>120</v>
      </c>
      <c r="AY94" s="25">
        <v>13.4874015748031</v>
      </c>
      <c r="AZ94" s="19">
        <v>100</v>
      </c>
      <c r="BA94" s="19">
        <v>0</v>
      </c>
      <c r="BB94" s="19">
        <v>0</v>
      </c>
      <c r="BC94" s="19">
        <v>100</v>
      </c>
      <c r="BD94" s="19">
        <v>0</v>
      </c>
      <c r="BE94" s="19">
        <v>0</v>
      </c>
      <c r="BF94" s="26">
        <v>78.918730777278526</v>
      </c>
      <c r="BG94" s="26">
        <v>19.125026507275138</v>
      </c>
      <c r="BH94" s="26">
        <v>1.9562427154463409</v>
      </c>
      <c r="BI94" s="23"/>
      <c r="BJ94" s="27">
        <f t="shared" ca="1" si="11"/>
        <v>1</v>
      </c>
      <c r="BK94" s="26">
        <f t="shared" ca="1" si="12"/>
        <v>9.2301252065343196</v>
      </c>
      <c r="BL94" s="25">
        <f t="shared" si="9"/>
        <v>3.1330583198445061</v>
      </c>
      <c r="BM94" s="25">
        <f t="shared" ca="1" si="13"/>
        <v>3.0362036866778079</v>
      </c>
      <c r="BN94" s="24">
        <f t="shared" si="10"/>
        <v>3.4475760864826088</v>
      </c>
      <c r="BO94" s="23"/>
      <c r="BP94" s="2"/>
    </row>
    <row r="95" spans="1:68" x14ac:dyDescent="0.2">
      <c r="A95">
        <v>4.0999999999999996</v>
      </c>
      <c r="B95">
        <v>2.2000000000000002</v>
      </c>
      <c r="C95">
        <v>1.2574399999999999</v>
      </c>
      <c r="D95">
        <v>-0.28133000000000002</v>
      </c>
      <c r="E95">
        <v>5.944E-2</v>
      </c>
      <c r="F95">
        <v>1.8246500000000001</v>
      </c>
      <c r="G95">
        <v>1.7569999999999999</v>
      </c>
      <c r="H95" s="23"/>
      <c r="I95" s="17">
        <f t="shared" si="7"/>
        <v>13.451443569553804</v>
      </c>
      <c r="J95" s="16">
        <f t="shared" si="8"/>
        <v>-13.651443569553804</v>
      </c>
      <c r="K95" s="10">
        <v>100</v>
      </c>
      <c r="L95" s="16">
        <v>1296.7519685039365</v>
      </c>
      <c r="M95" s="16">
        <v>467.61811023622056</v>
      </c>
      <c r="N95" s="16">
        <v>5.8289588801399823</v>
      </c>
      <c r="O95" s="16">
        <v>2.8235404896421281</v>
      </c>
      <c r="P95" s="16">
        <v>2.986202821076593</v>
      </c>
      <c r="Q95" s="16">
        <v>7.3801728276523954E-2</v>
      </c>
      <c r="R95" s="16">
        <v>2.4714238348323834</v>
      </c>
      <c r="S95" s="16">
        <v>11.295995238504512</v>
      </c>
      <c r="T95" s="22" t="s">
        <v>33</v>
      </c>
      <c r="U95" s="10">
        <v>3</v>
      </c>
      <c r="V95" s="22" t="s">
        <v>33</v>
      </c>
      <c r="W95" s="10">
        <v>3</v>
      </c>
      <c r="X95" s="22" t="s">
        <v>33</v>
      </c>
      <c r="Y95" s="10">
        <v>3</v>
      </c>
      <c r="Z95" s="22" t="s">
        <v>33</v>
      </c>
      <c r="AA95" s="15">
        <v>3</v>
      </c>
      <c r="AB95" s="11">
        <v>78.385155949708818</v>
      </c>
      <c r="AC95" s="10">
        <v>19.623498737065489</v>
      </c>
      <c r="AD95" s="21">
        <v>1.991345313225694</v>
      </c>
      <c r="AE95" s="12">
        <v>282.35404896421284</v>
      </c>
      <c r="AF95" s="10">
        <v>272.19184030575326</v>
      </c>
      <c r="AG95" s="10">
        <v>149.31014105382965</v>
      </c>
      <c r="AH95" s="10">
        <v>112.46474794349888</v>
      </c>
      <c r="AI95" s="10">
        <v>4.0462505293747881</v>
      </c>
      <c r="AJ95" s="10"/>
      <c r="AK95" s="10"/>
      <c r="AL95" s="10"/>
      <c r="AM95" s="10"/>
      <c r="AN95" s="10">
        <v>2.8235404896421281</v>
      </c>
      <c r="AO95" s="10">
        <v>0.88526880497576876</v>
      </c>
      <c r="AP95" s="10">
        <v>1</v>
      </c>
      <c r="AQ95" s="10">
        <v>111.47500000000001</v>
      </c>
      <c r="AR95" s="10"/>
      <c r="AS95" s="10"/>
      <c r="AT95" s="10">
        <v>2.713386853044665</v>
      </c>
      <c r="AU95" s="10">
        <v>1</v>
      </c>
      <c r="AV95" s="16"/>
      <c r="AW95" s="21">
        <v>40.828776045862988</v>
      </c>
      <c r="AX95" s="1" t="s">
        <v>120</v>
      </c>
      <c r="AY95" s="25">
        <v>13.6514435695538</v>
      </c>
      <c r="AZ95" s="19">
        <v>100</v>
      </c>
      <c r="BA95" s="19">
        <v>0</v>
      </c>
      <c r="BB95" s="19">
        <v>0</v>
      </c>
      <c r="BC95" s="19">
        <v>100</v>
      </c>
      <c r="BD95" s="19">
        <v>0</v>
      </c>
      <c r="BE95" s="19">
        <v>0</v>
      </c>
      <c r="BF95" s="26">
        <v>78.385155949708818</v>
      </c>
      <c r="BG95" s="26">
        <v>19.623498737065489</v>
      </c>
      <c r="BH95" s="26">
        <v>1.991345313225694</v>
      </c>
      <c r="BI95" s="23"/>
      <c r="BJ95" s="27">
        <f t="shared" ca="1" si="11"/>
        <v>1</v>
      </c>
      <c r="BK95" s="26">
        <f t="shared" ca="1" si="12"/>
        <v>9.9988720951960346</v>
      </c>
      <c r="BL95" s="25">
        <f t="shared" si="9"/>
        <v>3.1568517870539057</v>
      </c>
      <c r="BM95" s="25">
        <f t="shared" ca="1" si="13"/>
        <v>3.0094811806269028</v>
      </c>
      <c r="BN95" s="24">
        <f t="shared" si="10"/>
        <v>3.4239050293128335</v>
      </c>
      <c r="BO95" s="23"/>
      <c r="BP95" s="2"/>
    </row>
    <row r="96" spans="1:68" x14ac:dyDescent="0.2">
      <c r="A96">
        <v>4.1500000000000004</v>
      </c>
      <c r="B96">
        <v>2.2000000000000002</v>
      </c>
      <c r="C96">
        <v>1.2596400000000001</v>
      </c>
      <c r="D96">
        <v>-0.28079999999999999</v>
      </c>
      <c r="E96">
        <v>5.8549999999999998E-2</v>
      </c>
      <c r="F96">
        <v>1.8239799999999999</v>
      </c>
      <c r="G96">
        <v>1.75465</v>
      </c>
      <c r="H96" s="23"/>
      <c r="I96" s="17">
        <f t="shared" si="7"/>
        <v>13.615485564304462</v>
      </c>
      <c r="J96" s="16">
        <f t="shared" si="8"/>
        <v>-13.815485564304462</v>
      </c>
      <c r="K96" s="10">
        <v>100</v>
      </c>
      <c r="L96" s="16">
        <v>1313.1561679790022</v>
      </c>
      <c r="M96" s="16">
        <v>473.78608923884531</v>
      </c>
      <c r="N96" s="16">
        <v>5.9000437445319331</v>
      </c>
      <c r="O96" s="16">
        <v>3.4242937853107329</v>
      </c>
      <c r="P96" s="16">
        <v>3.5830221636208317</v>
      </c>
      <c r="Q96" s="16">
        <v>7.7122179548727715E-2</v>
      </c>
      <c r="R96" s="16">
        <v>2.1524337842998915</v>
      </c>
      <c r="S96" s="16">
        <v>11.022804049312418</v>
      </c>
      <c r="T96" s="22" t="s">
        <v>33</v>
      </c>
      <c r="U96" s="10">
        <v>3</v>
      </c>
      <c r="V96" s="22" t="s">
        <v>33</v>
      </c>
      <c r="W96" s="10">
        <v>3</v>
      </c>
      <c r="X96" s="22" t="s">
        <v>143</v>
      </c>
      <c r="Y96" s="10">
        <v>4</v>
      </c>
      <c r="Z96" s="22" t="s">
        <v>123</v>
      </c>
      <c r="AA96" s="15">
        <v>4</v>
      </c>
      <c r="AB96" s="11">
        <v>66.324587329177675</v>
      </c>
      <c r="AC96" s="10">
        <v>30.957373420020588</v>
      </c>
      <c r="AD96" s="21">
        <v>2.7180392508017408</v>
      </c>
      <c r="AE96" s="12">
        <v>342.42937853107327</v>
      </c>
      <c r="AF96" s="10">
        <v>341.44092769477749</v>
      </c>
      <c r="AG96" s="10">
        <v>179.15110818104159</v>
      </c>
      <c r="AH96" s="10">
        <v>105.38249769834141</v>
      </c>
      <c r="AI96" s="10">
        <v>4.6459036616787897</v>
      </c>
      <c r="AJ96" s="10"/>
      <c r="AK96" s="10"/>
      <c r="AL96" s="10"/>
      <c r="AM96" s="10"/>
      <c r="AN96" s="10">
        <v>3.4242937853107329</v>
      </c>
      <c r="AO96" s="10">
        <v>1.00100499546468</v>
      </c>
      <c r="AP96" s="10">
        <v>1</v>
      </c>
      <c r="AQ96" s="10">
        <v>111.47500000000001</v>
      </c>
      <c r="AR96" s="10"/>
      <c r="AS96" s="10"/>
      <c r="AT96" s="10">
        <v>3.3944220756656547</v>
      </c>
      <c r="AU96" s="10">
        <v>1</v>
      </c>
      <c r="AV96" s="16"/>
      <c r="AW96" s="21">
        <v>51.216139154216627</v>
      </c>
      <c r="AX96" s="1" t="s">
        <v>120</v>
      </c>
      <c r="AY96" s="25">
        <v>13.815485564304501</v>
      </c>
      <c r="AZ96" s="19">
        <v>100</v>
      </c>
      <c r="BA96" s="19">
        <v>0</v>
      </c>
      <c r="BB96" s="19">
        <v>0</v>
      </c>
      <c r="BC96" s="19">
        <v>0</v>
      </c>
      <c r="BD96" s="19">
        <v>100</v>
      </c>
      <c r="BE96" s="19">
        <v>0</v>
      </c>
      <c r="BF96" s="26">
        <v>66.324587329177675</v>
      </c>
      <c r="BG96" s="26">
        <v>30.957373420020588</v>
      </c>
      <c r="BH96" s="26">
        <v>2.7180392508017408</v>
      </c>
      <c r="BI96" s="23"/>
      <c r="BJ96" s="27">
        <f t="shared" ca="1" si="11"/>
        <v>0.96847292671346275</v>
      </c>
      <c r="BK96" s="26">
        <f t="shared" ca="1" si="12"/>
        <v>11.783425627533152</v>
      </c>
      <c r="BL96" s="25">
        <f t="shared" si="9"/>
        <v>2.6353546300615953</v>
      </c>
      <c r="BM96" s="25">
        <f t="shared" ca="1" si="13"/>
        <v>2.9062434415450151</v>
      </c>
      <c r="BN96" s="24">
        <f t="shared" si="10"/>
        <v>3.3258688397614082</v>
      </c>
      <c r="BO96" s="23"/>
      <c r="BP96" s="2"/>
    </row>
    <row r="97" spans="1:68" x14ac:dyDescent="0.2">
      <c r="A97">
        <v>4.2</v>
      </c>
      <c r="B97">
        <v>2.1</v>
      </c>
      <c r="C97">
        <v>1.25766</v>
      </c>
      <c r="D97">
        <v>-0.28170000000000001</v>
      </c>
      <c r="E97">
        <v>5.1630000000000002E-2</v>
      </c>
      <c r="F97">
        <v>1.8260799999999999</v>
      </c>
      <c r="G97">
        <v>1.7518499999999999</v>
      </c>
      <c r="H97" s="23"/>
      <c r="I97" s="17">
        <f t="shared" si="7"/>
        <v>13.779527559055119</v>
      </c>
      <c r="J97" s="16">
        <f t="shared" si="8"/>
        <v>-13.979527559055118</v>
      </c>
      <c r="K97" s="10">
        <v>100</v>
      </c>
      <c r="L97" s="16">
        <v>1329.5603674540678</v>
      </c>
      <c r="M97" s="16">
        <v>479.95406824147</v>
      </c>
      <c r="N97" s="16">
        <v>5.9711286089238849</v>
      </c>
      <c r="O97" s="16">
        <v>2.8836158192090129</v>
      </c>
      <c r="P97" s="16">
        <v>3.0117566069341524</v>
      </c>
      <c r="Q97" s="16">
        <v>7.1483677388381975E-2</v>
      </c>
      <c r="R97" s="16">
        <v>2.3734878583415644</v>
      </c>
      <c r="S97" s="16">
        <v>8.8986658142458097</v>
      </c>
      <c r="T97" s="22" t="s">
        <v>33</v>
      </c>
      <c r="U97" s="10">
        <v>3</v>
      </c>
      <c r="V97" s="22" t="s">
        <v>33</v>
      </c>
      <c r="W97" s="10">
        <v>3</v>
      </c>
      <c r="X97" s="22" t="s">
        <v>33</v>
      </c>
      <c r="Y97" s="10">
        <v>3</v>
      </c>
      <c r="Z97" s="22" t="s">
        <v>33</v>
      </c>
      <c r="AA97" s="15">
        <v>3</v>
      </c>
      <c r="AB97" s="11">
        <v>75.155382463338327</v>
      </c>
      <c r="AC97" s="10">
        <v>22.653608705501185</v>
      </c>
      <c r="AD97" s="21">
        <v>2.1910088311604818</v>
      </c>
      <c r="AE97" s="12">
        <v>288.3615819209013</v>
      </c>
      <c r="AF97" s="10">
        <v>273.26826223310542</v>
      </c>
      <c r="AG97" s="10">
        <v>150.58783034670762</v>
      </c>
      <c r="AH97" s="10">
        <v>60.223622509479597</v>
      </c>
      <c r="AI97" s="10">
        <v>4.2132088288782468</v>
      </c>
      <c r="AJ97" s="10"/>
      <c r="AK97" s="10"/>
      <c r="AL97" s="10"/>
      <c r="AM97" s="10"/>
      <c r="AN97" s="10">
        <v>2.8836158192090129</v>
      </c>
      <c r="AO97" s="10">
        <v>0.89215820144514224</v>
      </c>
      <c r="AP97" s="10">
        <v>1</v>
      </c>
      <c r="AQ97" s="10">
        <v>111.47500000000001</v>
      </c>
      <c r="AR97" s="10"/>
      <c r="AS97" s="10"/>
      <c r="AT97" s="10">
        <v>2.649570694112533</v>
      </c>
      <c r="AU97" s="10">
        <v>1</v>
      </c>
      <c r="AV97" s="16"/>
      <c r="AW97" s="21">
        <v>40.990239334965814</v>
      </c>
      <c r="AX97" s="1" t="s">
        <v>120</v>
      </c>
      <c r="AY97" s="25">
        <v>13.9795275590551</v>
      </c>
      <c r="AZ97" s="19">
        <v>100</v>
      </c>
      <c r="BA97" s="19">
        <v>0</v>
      </c>
      <c r="BB97" s="19">
        <v>0</v>
      </c>
      <c r="BC97" s="19">
        <v>100</v>
      </c>
      <c r="BD97" s="19">
        <v>0</v>
      </c>
      <c r="BE97" s="19">
        <v>0</v>
      </c>
      <c r="BF97" s="26">
        <v>75.155382463338327</v>
      </c>
      <c r="BG97" s="26">
        <v>22.653608705501185</v>
      </c>
      <c r="BH97" s="26">
        <v>2.1910088311604818</v>
      </c>
      <c r="BI97" s="23"/>
      <c r="BJ97" s="27">
        <f t="shared" ca="1" si="11"/>
        <v>1</v>
      </c>
      <c r="BK97" s="26">
        <f t="shared" ca="1" si="12"/>
        <v>9.7800042900202246</v>
      </c>
      <c r="BL97" s="25">
        <f t="shared" si="9"/>
        <v>3.0457773960379324</v>
      </c>
      <c r="BM97" s="25">
        <f t="shared" ca="1" si="13"/>
        <v>3.0085388261111197</v>
      </c>
      <c r="BN97" s="24">
        <f t="shared" si="10"/>
        <v>3.4123961485922187</v>
      </c>
      <c r="BO97" s="23"/>
      <c r="BP97" s="2"/>
    </row>
    <row r="98" spans="1:68" x14ac:dyDescent="0.2">
      <c r="A98">
        <v>4.25</v>
      </c>
      <c r="B98">
        <v>2.2000000000000002</v>
      </c>
      <c r="C98">
        <v>1.2570300000000001</v>
      </c>
      <c r="D98">
        <v>-0.28372000000000003</v>
      </c>
      <c r="E98">
        <v>5.3589999999999999E-2</v>
      </c>
      <c r="F98">
        <v>1.8180499999999999</v>
      </c>
      <c r="G98">
        <v>1.7413799999999999</v>
      </c>
      <c r="H98" s="23"/>
      <c r="I98" s="17">
        <f t="shared" si="7"/>
        <v>13.943569553805773</v>
      </c>
      <c r="J98" s="16">
        <f t="shared" si="8"/>
        <v>-14.143569553805772</v>
      </c>
      <c r="K98" s="10">
        <v>100</v>
      </c>
      <c r="L98" s="16">
        <v>1345.9645669291333</v>
      </c>
      <c r="M98" s="16">
        <v>486.12204724409457</v>
      </c>
      <c r="N98" s="16">
        <v>6.0422134733158348</v>
      </c>
      <c r="O98" s="16">
        <v>2.7115819209039533</v>
      </c>
      <c r="P98" s="16">
        <v>2.8483862458467981</v>
      </c>
      <c r="Q98" s="16">
        <v>5.8828372539606044E-2</v>
      </c>
      <c r="R98" s="16">
        <v>2.0653228692345738</v>
      </c>
      <c r="S98" s="16">
        <v>9.5003003432531159</v>
      </c>
      <c r="T98" s="22" t="s">
        <v>119</v>
      </c>
      <c r="U98" s="10">
        <v>1</v>
      </c>
      <c r="V98" s="22" t="s">
        <v>33</v>
      </c>
      <c r="W98" s="10">
        <v>3</v>
      </c>
      <c r="X98" s="22" t="s">
        <v>33</v>
      </c>
      <c r="Y98" s="10">
        <v>3</v>
      </c>
      <c r="Z98" s="22" t="s">
        <v>33</v>
      </c>
      <c r="AA98" s="15">
        <v>3</v>
      </c>
      <c r="AB98" s="11">
        <v>70.28701243438833</v>
      </c>
      <c r="AC98" s="10">
        <v>27.239084044247548</v>
      </c>
      <c r="AD98" s="21">
        <v>2.4739035213641198</v>
      </c>
      <c r="AE98" s="12">
        <v>271.15819209039535</v>
      </c>
      <c r="AF98" s="10">
        <v>253.08326684194228</v>
      </c>
      <c r="AG98" s="10">
        <v>142.4193122923399</v>
      </c>
      <c r="AH98" s="10">
        <v>71.137787038709789</v>
      </c>
      <c r="AI98" s="10">
        <v>4.8418579724080066</v>
      </c>
      <c r="AJ98" s="10"/>
      <c r="AK98" s="10"/>
      <c r="AL98" s="10"/>
      <c r="AM98" s="10"/>
      <c r="AN98" s="10">
        <v>1.3557909604519767</v>
      </c>
      <c r="AO98" s="10">
        <v>0.84405892045605257</v>
      </c>
      <c r="AP98" s="10">
        <v>1</v>
      </c>
      <c r="AQ98" s="10">
        <v>111.47500000000001</v>
      </c>
      <c r="AR98" s="10"/>
      <c r="AS98" s="10"/>
      <c r="AT98" s="10">
        <v>2.4112068377073732</v>
      </c>
      <c r="AU98" s="10">
        <v>1</v>
      </c>
      <c r="AV98" s="16"/>
      <c r="AW98" s="21">
        <v>37.962490026291341</v>
      </c>
      <c r="AX98" s="1" t="s">
        <v>120</v>
      </c>
      <c r="AY98" s="25">
        <v>14.143569553805801</v>
      </c>
      <c r="AZ98" s="19">
        <v>100</v>
      </c>
      <c r="BA98" s="19">
        <v>0</v>
      </c>
      <c r="BB98" s="19">
        <v>0</v>
      </c>
      <c r="BC98" s="19">
        <v>100</v>
      </c>
      <c r="BD98" s="19">
        <v>0</v>
      </c>
      <c r="BE98" s="19">
        <v>0</v>
      </c>
      <c r="BF98" s="26">
        <v>70.28701243438833</v>
      </c>
      <c r="BG98" s="26">
        <v>27.239084044247548</v>
      </c>
      <c r="BH98" s="26">
        <v>2.4739035213641198</v>
      </c>
      <c r="BI98" s="23"/>
      <c r="BJ98" s="27">
        <f t="shared" ca="1" si="11"/>
        <v>1</v>
      </c>
      <c r="BK98" s="26">
        <f t="shared" ca="1" si="12"/>
        <v>8.9500320946764393</v>
      </c>
      <c r="BL98" s="25">
        <f t="shared" si="9"/>
        <v>2.7042505004534667</v>
      </c>
      <c r="BM98" s="25">
        <f t="shared" ca="1" si="13"/>
        <v>3.011721501687294</v>
      </c>
      <c r="BN98" s="24">
        <f t="shared" si="10"/>
        <v>3.4061836399585483</v>
      </c>
      <c r="BO98" s="23"/>
      <c r="BP98" s="2"/>
    </row>
    <row r="99" spans="1:68" x14ac:dyDescent="0.2">
      <c r="A99">
        <v>4.3</v>
      </c>
      <c r="B99">
        <v>2.1</v>
      </c>
      <c r="C99">
        <v>1.25692</v>
      </c>
      <c r="D99">
        <v>-0.28428999999999999</v>
      </c>
      <c r="E99">
        <v>5.6169999999999998E-2</v>
      </c>
      <c r="F99">
        <v>1.8262799999999999</v>
      </c>
      <c r="G99">
        <v>1.75248</v>
      </c>
      <c r="H99" s="23"/>
      <c r="I99" s="17">
        <f t="shared" si="7"/>
        <v>14.107611548556429</v>
      </c>
      <c r="J99" s="16">
        <f t="shared" si="8"/>
        <v>-14.307611548556428</v>
      </c>
      <c r="K99" s="10">
        <v>100</v>
      </c>
      <c r="L99" s="16">
        <v>1362.3687664041988</v>
      </c>
      <c r="M99" s="16">
        <v>492.29002624671926</v>
      </c>
      <c r="N99" s="16">
        <v>6.1132983377077856</v>
      </c>
      <c r="O99" s="16">
        <v>2.6815442561205107</v>
      </c>
      <c r="P99" s="16">
        <v>2.8297526249519676</v>
      </c>
      <c r="Q99" s="16">
        <v>5.5257321171387382E-2</v>
      </c>
      <c r="R99" s="16">
        <v>1.9527262094977409</v>
      </c>
      <c r="S99" s="16">
        <v>10.292247835517832</v>
      </c>
      <c r="T99" s="22" t="s">
        <v>119</v>
      </c>
      <c r="U99" s="10">
        <v>1</v>
      </c>
      <c r="V99" s="22" t="s">
        <v>33</v>
      </c>
      <c r="W99" s="10">
        <v>3</v>
      </c>
      <c r="X99" s="22" t="s">
        <v>33</v>
      </c>
      <c r="Y99" s="10">
        <v>3</v>
      </c>
      <c r="Z99" s="22" t="s">
        <v>33</v>
      </c>
      <c r="AA99" s="15">
        <v>3</v>
      </c>
      <c r="AB99" s="11">
        <v>68.331248937634101</v>
      </c>
      <c r="AC99" s="10">
        <v>29.077819306714076</v>
      </c>
      <c r="AD99" s="21">
        <v>2.5909317556518241</v>
      </c>
      <c r="AE99" s="12">
        <v>268.15442561205111</v>
      </c>
      <c r="AF99" s="10">
        <v>249.92612323813483</v>
      </c>
      <c r="AG99" s="10">
        <v>141.48763124759836</v>
      </c>
      <c r="AH99" s="10">
        <v>85.966961097806688</v>
      </c>
      <c r="AI99" s="10">
        <v>5.1210456188694735</v>
      </c>
      <c r="AJ99" s="10"/>
      <c r="AK99" s="10"/>
      <c r="AL99" s="10"/>
      <c r="AM99" s="10"/>
      <c r="AN99" s="10">
        <v>1.3407721280602554</v>
      </c>
      <c r="AO99" s="10">
        <v>0.83702974612408665</v>
      </c>
      <c r="AP99" s="10">
        <v>1</v>
      </c>
      <c r="AQ99" s="10">
        <v>111.47500000000001</v>
      </c>
      <c r="AR99" s="10"/>
      <c r="AS99" s="10"/>
      <c r="AT99" s="10">
        <v>2.3476735970065596</v>
      </c>
      <c r="AU99" s="10">
        <v>1</v>
      </c>
      <c r="AV99" s="16"/>
      <c r="AW99" s="21">
        <v>37.488918485720227</v>
      </c>
      <c r="AX99" s="1" t="s">
        <v>120</v>
      </c>
      <c r="AY99" s="25">
        <v>14.3076115485564</v>
      </c>
      <c r="AZ99" s="19">
        <v>100</v>
      </c>
      <c r="BA99" s="19">
        <v>0</v>
      </c>
      <c r="BB99" s="19">
        <v>0</v>
      </c>
      <c r="BC99" s="19">
        <v>100</v>
      </c>
      <c r="BD99" s="19">
        <v>0</v>
      </c>
      <c r="BE99" s="19">
        <v>0</v>
      </c>
      <c r="BF99" s="26">
        <v>68.331248937634101</v>
      </c>
      <c r="BG99" s="26">
        <v>29.077819306714076</v>
      </c>
      <c r="BH99" s="26">
        <v>2.5909317556518241</v>
      </c>
      <c r="BI99" s="23"/>
      <c r="BJ99" s="27">
        <f t="shared" ca="1" si="11"/>
        <v>1</v>
      </c>
      <c r="BK99" s="26">
        <f t="shared" ca="1" si="12"/>
        <v>8.7288717105679385</v>
      </c>
      <c r="BL99" s="25">
        <f t="shared" si="9"/>
        <v>2.571820624435178</v>
      </c>
      <c r="BM99" s="25">
        <f t="shared" ca="1" si="13"/>
        <v>3.0089429266371384</v>
      </c>
      <c r="BN99" s="24">
        <f t="shared" si="10"/>
        <v>3.3978344447695745</v>
      </c>
      <c r="BO99" s="23"/>
      <c r="BP99" s="2"/>
    </row>
    <row r="100" spans="1:68" x14ac:dyDescent="0.2">
      <c r="A100">
        <v>4.3499999999999996</v>
      </c>
      <c r="B100">
        <v>2.1</v>
      </c>
      <c r="C100">
        <v>1.2567600000000001</v>
      </c>
      <c r="D100">
        <v>-0.28272999999999998</v>
      </c>
      <c r="E100">
        <v>5.91E-2</v>
      </c>
      <c r="F100">
        <v>1.8201499999999999</v>
      </c>
      <c r="G100">
        <v>1.7464500000000001</v>
      </c>
      <c r="H100" s="23"/>
      <c r="I100" s="17">
        <f t="shared" si="7"/>
        <v>14.271653543307085</v>
      </c>
      <c r="J100" s="16">
        <f t="shared" si="8"/>
        <v>-14.471653543307085</v>
      </c>
      <c r="K100" s="10">
        <v>100</v>
      </c>
      <c r="L100" s="16">
        <v>1378.7729658792643</v>
      </c>
      <c r="M100" s="16">
        <v>498.45800524934396</v>
      </c>
      <c r="N100" s="16">
        <v>6.1843832020997365</v>
      </c>
      <c r="O100" s="16">
        <v>2.637853107344633</v>
      </c>
      <c r="P100" s="16">
        <v>2.7990125802821488</v>
      </c>
      <c r="Q100" s="16">
        <v>6.5030724915986549E-2</v>
      </c>
      <c r="R100" s="16">
        <v>2.3233452173134306</v>
      </c>
      <c r="S100" s="16">
        <v>11.191630065105286</v>
      </c>
      <c r="T100" s="22" t="s">
        <v>33</v>
      </c>
      <c r="U100" s="10">
        <v>3</v>
      </c>
      <c r="V100" s="22" t="s">
        <v>33</v>
      </c>
      <c r="W100" s="10">
        <v>3</v>
      </c>
      <c r="X100" s="22" t="s">
        <v>33</v>
      </c>
      <c r="Y100" s="10">
        <v>3</v>
      </c>
      <c r="Z100" s="22" t="s">
        <v>33</v>
      </c>
      <c r="AA100" s="15">
        <v>3</v>
      </c>
      <c r="AB100" s="11">
        <v>76.935336818816666</v>
      </c>
      <c r="AC100" s="10">
        <v>20.981314089525014</v>
      </c>
      <c r="AD100" s="21">
        <v>2.0833490916583259</v>
      </c>
      <c r="AE100" s="12">
        <v>263.78531073446328</v>
      </c>
      <c r="AF100" s="10">
        <v>245.34469448432878</v>
      </c>
      <c r="AG100" s="10">
        <v>139.95062901410745</v>
      </c>
      <c r="AH100" s="10">
        <v>103.00622118182847</v>
      </c>
      <c r="AI100" s="10">
        <v>4.3041386727553848</v>
      </c>
      <c r="AJ100" s="10"/>
      <c r="AK100" s="10"/>
      <c r="AL100" s="10"/>
      <c r="AM100" s="10"/>
      <c r="AN100" s="10">
        <v>2.637853107344633</v>
      </c>
      <c r="AO100" s="10">
        <v>0.85201157040915454</v>
      </c>
      <c r="AP100" s="10">
        <v>1</v>
      </c>
      <c r="AQ100" s="10">
        <v>111.47500000000001</v>
      </c>
      <c r="AR100" s="10"/>
      <c r="AS100" s="10"/>
      <c r="AT100" s="10">
        <v>2.271973517813481</v>
      </c>
      <c r="AU100" s="10">
        <v>1</v>
      </c>
      <c r="AV100" s="16"/>
      <c r="AW100" s="21">
        <v>36.801704172649316</v>
      </c>
      <c r="AX100" s="1" t="s">
        <v>120</v>
      </c>
      <c r="AY100" s="25">
        <v>14.471653543307101</v>
      </c>
      <c r="AZ100" s="19">
        <v>100</v>
      </c>
      <c r="BA100" s="19">
        <v>0</v>
      </c>
      <c r="BB100" s="19">
        <v>0</v>
      </c>
      <c r="BC100" s="19">
        <v>100</v>
      </c>
      <c r="BD100" s="19">
        <v>0</v>
      </c>
      <c r="BE100" s="19">
        <v>0</v>
      </c>
      <c r="BF100" s="26">
        <v>76.935336818816666</v>
      </c>
      <c r="BG100" s="26">
        <v>20.981314089525014</v>
      </c>
      <c r="BH100" s="26">
        <v>2.0833490916583259</v>
      </c>
      <c r="BI100" s="23"/>
      <c r="BJ100" s="27">
        <f t="shared" ca="1" si="11"/>
        <v>1</v>
      </c>
      <c r="BK100" s="26">
        <f t="shared" ca="1" si="12"/>
        <v>8.4646091551372198</v>
      </c>
      <c r="BL100" s="25">
        <f t="shared" si="9"/>
        <v>3.0825711247080876</v>
      </c>
      <c r="BM100" s="25">
        <f t="shared" ca="1" si="13"/>
        <v>3.0633554525661419</v>
      </c>
      <c r="BN100" s="24">
        <f t="shared" si="10"/>
        <v>3.4362619062804631</v>
      </c>
      <c r="BO100" s="23"/>
      <c r="BP100" s="2"/>
    </row>
    <row r="101" spans="1:68" x14ac:dyDescent="0.2">
      <c r="A101">
        <v>4.4000000000000004</v>
      </c>
      <c r="B101">
        <v>2.1</v>
      </c>
      <c r="C101">
        <v>1.2574799999999999</v>
      </c>
      <c r="D101">
        <v>-0.27217000000000002</v>
      </c>
      <c r="E101">
        <v>6.216E-2</v>
      </c>
      <c r="F101">
        <v>1.8202499999999999</v>
      </c>
      <c r="G101">
        <v>1.7404999999999999</v>
      </c>
      <c r="H101" s="23"/>
      <c r="I101" s="17">
        <f t="shared" si="7"/>
        <v>14.435695538057743</v>
      </c>
      <c r="J101" s="16">
        <f t="shared" si="8"/>
        <v>-14.635695538057742</v>
      </c>
      <c r="K101" s="10">
        <v>100</v>
      </c>
      <c r="L101" s="16">
        <v>1395.1771653543301</v>
      </c>
      <c r="M101" s="16">
        <v>504.6259842519687</v>
      </c>
      <c r="N101" s="16">
        <v>6.2554680664916891</v>
      </c>
      <c r="O101" s="16">
        <v>2.8344632768361127</v>
      </c>
      <c r="P101" s="16">
        <v>3.0091484762461684</v>
      </c>
      <c r="Q101" s="16">
        <v>0.13118915026404196</v>
      </c>
      <c r="R101" s="16">
        <v>4.3596768753563424</v>
      </c>
      <c r="S101" s="16">
        <v>12.130916625698323</v>
      </c>
      <c r="T101" s="22" t="s">
        <v>33</v>
      </c>
      <c r="U101" s="10">
        <v>3</v>
      </c>
      <c r="V101" s="22" t="s">
        <v>33</v>
      </c>
      <c r="W101" s="10">
        <v>3</v>
      </c>
      <c r="X101" s="22" t="s">
        <v>33</v>
      </c>
      <c r="Y101" s="10">
        <v>3</v>
      </c>
      <c r="Z101" s="22" t="s">
        <v>33</v>
      </c>
      <c r="AA101" s="15">
        <v>3</v>
      </c>
      <c r="AB101" s="11">
        <v>97.81</v>
      </c>
      <c r="AC101" s="10">
        <v>1.8400000000000034</v>
      </c>
      <c r="AD101" s="21">
        <v>0.35</v>
      </c>
      <c r="AE101" s="12">
        <v>283.44632768361123</v>
      </c>
      <c r="AF101" s="10">
        <v>269.1016116874448</v>
      </c>
      <c r="AG101" s="10">
        <v>150.45742381230843</v>
      </c>
      <c r="AH101" s="10">
        <v>120.86637036082217</v>
      </c>
      <c r="AI101" s="10">
        <v>2.2937479739671396</v>
      </c>
      <c r="AJ101" s="10"/>
      <c r="AK101" s="10"/>
      <c r="AL101" s="10"/>
      <c r="AM101" s="10"/>
      <c r="AN101" s="10">
        <v>2.8344632768361127</v>
      </c>
      <c r="AO101" s="10">
        <v>0.98689295006811018</v>
      </c>
      <c r="AP101" s="10">
        <v>1</v>
      </c>
      <c r="AQ101" s="10">
        <v>111.47500000000001</v>
      </c>
      <c r="AR101" s="10"/>
      <c r="AS101" s="10"/>
      <c r="AT101" s="10">
        <v>2.4707280298038019</v>
      </c>
      <c r="AU101" s="10">
        <v>1</v>
      </c>
      <c r="AV101" s="16"/>
      <c r="AW101" s="21">
        <v>40.36524175311672</v>
      </c>
      <c r="AX101" s="1" t="s">
        <v>120</v>
      </c>
      <c r="AY101" s="25">
        <v>14.6356955380577</v>
      </c>
      <c r="AZ101" s="19">
        <v>100</v>
      </c>
      <c r="BA101" s="19">
        <v>0</v>
      </c>
      <c r="BB101" s="19">
        <v>0</v>
      </c>
      <c r="BC101" s="19">
        <v>100</v>
      </c>
      <c r="BD101" s="19">
        <v>0</v>
      </c>
      <c r="BE101" s="19">
        <v>0</v>
      </c>
      <c r="BF101" s="26">
        <v>97.81</v>
      </c>
      <c r="BG101" s="26">
        <v>1.8400000000000034</v>
      </c>
      <c r="BH101" s="26">
        <v>0.35</v>
      </c>
      <c r="BI101" s="23"/>
      <c r="BJ101" s="27">
        <f t="shared" ca="1" si="11"/>
        <v>1</v>
      </c>
      <c r="BK101" s="26">
        <f t="shared" ca="1" si="12"/>
        <v>9.161477869577169</v>
      </c>
      <c r="BL101" s="25">
        <f t="shared" si="9"/>
        <v>5.6753515506573553</v>
      </c>
      <c r="BM101" s="25">
        <f t="shared" ca="1" si="13"/>
        <v>3.191689884360037</v>
      </c>
      <c r="BN101" s="24">
        <f t="shared" si="10"/>
        <v>3.5438719116108892</v>
      </c>
      <c r="BO101" s="23"/>
      <c r="BP101" s="2"/>
    </row>
    <row r="102" spans="1:68" x14ac:dyDescent="0.2">
      <c r="A102">
        <v>4.45</v>
      </c>
      <c r="B102">
        <v>2.1</v>
      </c>
      <c r="C102">
        <v>1.26152</v>
      </c>
      <c r="D102">
        <v>-0.27195999999999998</v>
      </c>
      <c r="E102">
        <v>6.6379999999999995E-2</v>
      </c>
      <c r="F102">
        <v>1.81508</v>
      </c>
      <c r="G102">
        <v>1.7473000000000001</v>
      </c>
      <c r="H102" s="23"/>
      <c r="I102" s="17">
        <f t="shared" si="7"/>
        <v>14.599737532808399</v>
      </c>
      <c r="J102" s="16">
        <f t="shared" si="8"/>
        <v>-14.799737532808399</v>
      </c>
      <c r="K102" s="10">
        <v>100</v>
      </c>
      <c r="L102" s="16">
        <v>1411.5813648293956</v>
      </c>
      <c r="M102" s="16">
        <v>510.79396325459339</v>
      </c>
      <c r="N102" s="16">
        <v>6.3265529308836399</v>
      </c>
      <c r="O102" s="16">
        <v>3.9376647834274618</v>
      </c>
      <c r="P102" s="16">
        <v>4.1310031088878825</v>
      </c>
      <c r="Q102" s="16">
        <v>0.1325048007681229</v>
      </c>
      <c r="R102" s="16">
        <v>3.2075696211178806</v>
      </c>
      <c r="S102" s="16">
        <v>13.42627260141813</v>
      </c>
      <c r="T102" s="22" t="s">
        <v>33</v>
      </c>
      <c r="U102" s="10">
        <v>3</v>
      </c>
      <c r="V102" s="22" t="s">
        <v>33</v>
      </c>
      <c r="W102" s="10">
        <v>3</v>
      </c>
      <c r="X102" s="22" t="s">
        <v>33</v>
      </c>
      <c r="Y102" s="10">
        <v>3</v>
      </c>
      <c r="Z102" s="22" t="s">
        <v>33</v>
      </c>
      <c r="AA102" s="15">
        <v>3</v>
      </c>
      <c r="AB102" s="11">
        <v>86.324314206542482</v>
      </c>
      <c r="AC102" s="10">
        <v>12.309247347907714</v>
      </c>
      <c r="AD102" s="21">
        <v>1.3664384455498042</v>
      </c>
      <c r="AE102" s="12">
        <v>393.76647834274615</v>
      </c>
      <c r="AF102" s="10">
        <v>400.11955673499557</v>
      </c>
      <c r="AG102" s="10">
        <v>206.55015544439414</v>
      </c>
      <c r="AH102" s="10">
        <v>146.05137607956664</v>
      </c>
      <c r="AI102" s="10">
        <v>3.1176252369277857</v>
      </c>
      <c r="AJ102" s="10"/>
      <c r="AK102" s="10"/>
      <c r="AL102" s="10"/>
      <c r="AM102" s="10"/>
      <c r="AN102" s="10">
        <v>3.9376647834274618</v>
      </c>
      <c r="AO102" s="10">
        <v>1.198007064105945</v>
      </c>
      <c r="AP102" s="10">
        <v>1</v>
      </c>
      <c r="AQ102" s="10">
        <v>111.47500000000001</v>
      </c>
      <c r="AR102" s="10"/>
      <c r="AS102" s="10"/>
      <c r="AT102" s="10">
        <v>3.6987769914330317</v>
      </c>
      <c r="AU102" s="10">
        <v>1</v>
      </c>
      <c r="AV102" s="16"/>
      <c r="AW102" s="21">
        <v>60.017933510249335</v>
      </c>
      <c r="AX102" s="1" t="s">
        <v>120</v>
      </c>
      <c r="AY102" s="25">
        <v>14.7997375328084</v>
      </c>
      <c r="AZ102" s="19">
        <v>100</v>
      </c>
      <c r="BA102" s="19">
        <v>0</v>
      </c>
      <c r="BB102" s="19">
        <v>0</v>
      </c>
      <c r="BC102" s="19">
        <v>100</v>
      </c>
      <c r="BD102" s="19">
        <v>0</v>
      </c>
      <c r="BE102" s="19">
        <v>0</v>
      </c>
      <c r="BF102" s="26">
        <v>86.324314206542482</v>
      </c>
      <c r="BG102" s="26">
        <v>12.309247347907714</v>
      </c>
      <c r="BH102" s="26">
        <v>1.3664384455498042</v>
      </c>
      <c r="BI102" s="23"/>
      <c r="BJ102" s="27">
        <f t="shared" ca="1" si="11"/>
        <v>0.99105071197502237</v>
      </c>
      <c r="BK102" s="26">
        <f t="shared" ca="1" si="12"/>
        <v>13.241594500023579</v>
      </c>
      <c r="BL102" s="25">
        <f t="shared" si="9"/>
        <v>3.8685133728934362</v>
      </c>
      <c r="BM102" s="25">
        <f t="shared" ca="1" si="13"/>
        <v>2.9632077401209957</v>
      </c>
      <c r="BN102" s="24">
        <f t="shared" si="10"/>
        <v>3.3570472799081603</v>
      </c>
      <c r="BO102" s="23"/>
      <c r="BP102" s="2"/>
    </row>
    <row r="103" spans="1:68" x14ac:dyDescent="0.2">
      <c r="A103">
        <v>4.5</v>
      </c>
      <c r="B103">
        <v>2.2000000000000002</v>
      </c>
      <c r="C103">
        <v>1.3164400000000001</v>
      </c>
      <c r="D103">
        <v>-0.27353</v>
      </c>
      <c r="E103">
        <v>6.4479999999999996E-2</v>
      </c>
      <c r="F103">
        <v>1.8115300000000001</v>
      </c>
      <c r="G103">
        <v>1.7488300000000001</v>
      </c>
      <c r="H103" s="23"/>
      <c r="I103" s="17">
        <f t="shared" si="7"/>
        <v>14.763779527559054</v>
      </c>
      <c r="J103" s="16">
        <f t="shared" si="8"/>
        <v>-14.963779527559053</v>
      </c>
      <c r="K103" s="10">
        <v>100</v>
      </c>
      <c r="L103" s="16">
        <v>1427.9855643044611</v>
      </c>
      <c r="M103" s="16">
        <v>516.96194225721797</v>
      </c>
      <c r="N103" s="16">
        <v>6.3976377952755898</v>
      </c>
      <c r="O103" s="16">
        <v>18.934651600753284</v>
      </c>
      <c r="P103" s="16">
        <v>19.119591599318991</v>
      </c>
      <c r="Q103" s="16">
        <v>0.12266874699951981</v>
      </c>
      <c r="R103" s="16">
        <v>0.64158664876444893</v>
      </c>
      <c r="S103" s="16">
        <v>12.843055455951866</v>
      </c>
      <c r="T103" s="22" t="s">
        <v>33</v>
      </c>
      <c r="U103" s="10">
        <v>3</v>
      </c>
      <c r="V103" s="22" t="s">
        <v>141</v>
      </c>
      <c r="W103" s="10">
        <v>5</v>
      </c>
      <c r="X103" s="22" t="s">
        <v>141</v>
      </c>
      <c r="Y103" s="10">
        <v>5</v>
      </c>
      <c r="Z103" s="22" t="s">
        <v>30</v>
      </c>
      <c r="AA103" s="15">
        <v>6</v>
      </c>
      <c r="AB103" s="11">
        <v>5.1052404088184318</v>
      </c>
      <c r="AC103" s="10">
        <v>52.624167437689806</v>
      </c>
      <c r="AD103" s="21">
        <v>42.270592153491762</v>
      </c>
      <c r="AE103" s="12">
        <v>1893.4651600753284</v>
      </c>
      <c r="AF103" s="10">
        <v>2162.5179556401222</v>
      </c>
      <c r="AG103" s="10">
        <v>1274.6394399545993</v>
      </c>
      <c r="AH103" s="10">
        <v>132.59144901962625</v>
      </c>
      <c r="AI103" s="10">
        <v>15.58635925366861</v>
      </c>
      <c r="AJ103" s="10"/>
      <c r="AK103" s="10"/>
      <c r="AL103" s="10"/>
      <c r="AM103" s="10"/>
      <c r="AN103" s="10">
        <v>18.934651600753284</v>
      </c>
      <c r="AO103" s="10">
        <v>3.5996067812018659</v>
      </c>
      <c r="AP103" s="10">
        <v>9.9224760796821947</v>
      </c>
      <c r="AQ103" s="10">
        <v>111.47500000000001</v>
      </c>
      <c r="AR103" s="10"/>
      <c r="AS103" s="10"/>
      <c r="AT103" s="10">
        <v>21.472463984170169</v>
      </c>
      <c r="AU103" s="10">
        <v>1</v>
      </c>
      <c r="AV103" s="16"/>
      <c r="AW103" s="21">
        <v>324.3776933460183</v>
      </c>
      <c r="AX103" s="1" t="s">
        <v>120</v>
      </c>
      <c r="AY103" s="25">
        <v>14.963779527559099</v>
      </c>
      <c r="AZ103" s="19">
        <v>100</v>
      </c>
      <c r="BA103" s="19">
        <v>0</v>
      </c>
      <c r="BB103" s="19">
        <v>0</v>
      </c>
      <c r="BC103" s="19">
        <v>0</v>
      </c>
      <c r="BD103" s="19">
        <v>0</v>
      </c>
      <c r="BE103" s="19">
        <v>100</v>
      </c>
      <c r="BF103" s="26">
        <v>5.1052404088184318</v>
      </c>
      <c r="BG103" s="26">
        <v>52.624167437689806</v>
      </c>
      <c r="BH103" s="26">
        <v>42.270592153491762</v>
      </c>
      <c r="BI103" s="23"/>
      <c r="BJ103" s="27">
        <f t="shared" ca="1" si="11"/>
        <v>0.66292202849473858</v>
      </c>
      <c r="BK103" s="26">
        <f t="shared" ca="1" si="12"/>
        <v>44.252105761206415</v>
      </c>
      <c r="BL103" s="25">
        <f t="shared" si="9"/>
        <v>0.66647517539667134</v>
      </c>
      <c r="BM103" s="25">
        <f t="shared" ca="1" si="13"/>
        <v>2.1015951030318378</v>
      </c>
      <c r="BN103" s="24">
        <f t="shared" si="10"/>
        <v>2.4405500605594321</v>
      </c>
      <c r="BO103" s="23"/>
      <c r="BP103" s="2"/>
    </row>
    <row r="104" spans="1:68" x14ac:dyDescent="0.2">
      <c r="A104">
        <v>4.55</v>
      </c>
      <c r="B104">
        <v>2.1</v>
      </c>
      <c r="C104">
        <v>1.30314</v>
      </c>
      <c r="D104">
        <v>-0.26929999999999998</v>
      </c>
      <c r="E104">
        <v>3.7629999999999997E-2</v>
      </c>
      <c r="F104">
        <v>1.8076000000000001</v>
      </c>
      <c r="G104">
        <v>1.74193</v>
      </c>
      <c r="H104" s="23"/>
      <c r="I104" s="17">
        <f t="shared" si="7"/>
        <v>14.92782152230971</v>
      </c>
      <c r="J104" s="16">
        <f t="shared" si="8"/>
        <v>-15.127821522309709</v>
      </c>
      <c r="K104" s="10">
        <v>100</v>
      </c>
      <c r="L104" s="16">
        <v>1444.3897637795267</v>
      </c>
      <c r="M104" s="16">
        <v>523.1299212598426</v>
      </c>
      <c r="N104" s="16">
        <v>6.4687226596675407</v>
      </c>
      <c r="O104" s="16">
        <v>15.302824858757027</v>
      </c>
      <c r="P104" s="16">
        <v>15.369083237784272</v>
      </c>
      <c r="Q104" s="16">
        <v>0.14916970715314448</v>
      </c>
      <c r="R104" s="16">
        <v>0.97058298693065026</v>
      </c>
      <c r="S104" s="16">
        <v>4.6012763213364831</v>
      </c>
      <c r="T104" s="22" t="s">
        <v>33</v>
      </c>
      <c r="U104" s="10">
        <v>3</v>
      </c>
      <c r="V104" s="22" t="s">
        <v>143</v>
      </c>
      <c r="W104" s="10">
        <v>4</v>
      </c>
      <c r="X104" s="22" t="s">
        <v>141</v>
      </c>
      <c r="Y104" s="10">
        <v>5</v>
      </c>
      <c r="Z104" s="22" t="s">
        <v>121</v>
      </c>
      <c r="AA104" s="15">
        <v>5</v>
      </c>
      <c r="AB104" s="11">
        <v>9.7876856548133304</v>
      </c>
      <c r="AC104" s="10">
        <v>59.577253693864236</v>
      </c>
      <c r="AD104" s="21">
        <v>30.63506065132243</v>
      </c>
      <c r="AE104" s="12">
        <v>1530.2824858757026</v>
      </c>
      <c r="AF104" s="10">
        <v>1720.3167249022101</v>
      </c>
      <c r="AG104" s="10">
        <v>1024.6055491856182</v>
      </c>
      <c r="AH104" s="10">
        <v>0</v>
      </c>
      <c r="AI104" s="10">
        <v>10.303086015986922</v>
      </c>
      <c r="AJ104" s="10"/>
      <c r="AK104" s="10"/>
      <c r="AL104" s="10"/>
      <c r="AM104" s="10"/>
      <c r="AN104" s="10">
        <v>15.302824858757027</v>
      </c>
      <c r="AO104" s="10">
        <v>3.0976039591620546</v>
      </c>
      <c r="AP104" s="10">
        <v>8.1722388442993275</v>
      </c>
      <c r="AQ104" s="10">
        <v>111.47500000000001</v>
      </c>
      <c r="AR104" s="10"/>
      <c r="AS104" s="10"/>
      <c r="AT104" s="10">
        <v>16.674233190505944</v>
      </c>
      <c r="AU104" s="10">
        <v>1</v>
      </c>
      <c r="AV104" s="16"/>
      <c r="AW104" s="21">
        <v>258.04750873533152</v>
      </c>
      <c r="AX104" s="1" t="s">
        <v>120</v>
      </c>
      <c r="AY104" s="25">
        <v>15.1278215223097</v>
      </c>
      <c r="AZ104" s="19">
        <v>100</v>
      </c>
      <c r="BA104" s="19">
        <v>0</v>
      </c>
      <c r="BB104" s="19">
        <v>0</v>
      </c>
      <c r="BC104" s="19">
        <v>0</v>
      </c>
      <c r="BD104" s="19">
        <v>100</v>
      </c>
      <c r="BE104" s="19">
        <v>0</v>
      </c>
      <c r="BF104" s="26">
        <v>9.7876856548133304</v>
      </c>
      <c r="BG104" s="26">
        <v>59.577253693864236</v>
      </c>
      <c r="BH104" s="26">
        <v>30.63506065132243</v>
      </c>
      <c r="BI104" s="23"/>
      <c r="BJ104" s="27">
        <f t="shared" ca="1" si="11"/>
        <v>0.72144227303547759</v>
      </c>
      <c r="BK104" s="26">
        <f t="shared" ca="1" si="12"/>
        <v>37.920927334577918</v>
      </c>
      <c r="BL104" s="25">
        <f t="shared" si="9"/>
        <v>1.0184395724782902</v>
      </c>
      <c r="BM104" s="25">
        <f t="shared" ca="1" si="13"/>
        <v>2.2548090486750243</v>
      </c>
      <c r="BN104" s="24">
        <f t="shared" si="10"/>
        <v>2.605154350160876</v>
      </c>
      <c r="BO104" s="23"/>
      <c r="BP104" s="2"/>
    </row>
    <row r="105" spans="1:68" x14ac:dyDescent="0.2">
      <c r="A105">
        <v>4.5999999999999996</v>
      </c>
      <c r="B105">
        <v>2.2000000000000002</v>
      </c>
      <c r="C105">
        <v>1.27711</v>
      </c>
      <c r="D105">
        <v>-0.26991999999999999</v>
      </c>
      <c r="E105">
        <v>3.8699999999999998E-2</v>
      </c>
      <c r="F105">
        <v>1.8103800000000001</v>
      </c>
      <c r="G105">
        <v>1.7453000000000001</v>
      </c>
      <c r="H105" s="23"/>
      <c r="I105" s="17">
        <f t="shared" si="7"/>
        <v>15.091863517060366</v>
      </c>
      <c r="J105" s="16">
        <f t="shared" si="8"/>
        <v>-15.291863517060365</v>
      </c>
      <c r="K105" s="10">
        <v>100</v>
      </c>
      <c r="L105" s="16">
        <v>1460.7939632545922</v>
      </c>
      <c r="M105" s="16">
        <v>529.29790026246724</v>
      </c>
      <c r="N105" s="16">
        <v>6.5398075240594924</v>
      </c>
      <c r="O105" s="16">
        <v>8.1948210922786835</v>
      </c>
      <c r="P105" s="16">
        <v>8.2658090553992682</v>
      </c>
      <c r="Q105" s="16">
        <v>0.1452854056649063</v>
      </c>
      <c r="R105" s="16">
        <v>1.7576670921282067</v>
      </c>
      <c r="S105" s="16">
        <v>4.9297196611516965</v>
      </c>
      <c r="T105" s="22" t="s">
        <v>122</v>
      </c>
      <c r="U105" s="10">
        <v>5</v>
      </c>
      <c r="V105" s="22" t="s">
        <v>33</v>
      </c>
      <c r="W105" s="10">
        <v>3</v>
      </c>
      <c r="X105" s="22" t="s">
        <v>141</v>
      </c>
      <c r="Y105" s="10">
        <v>5</v>
      </c>
      <c r="Z105" s="22" t="s">
        <v>121</v>
      </c>
      <c r="AA105" s="15">
        <v>5</v>
      </c>
      <c r="AB105" s="11">
        <v>33.74087688300277</v>
      </c>
      <c r="AC105" s="10">
        <v>57.318975439440067</v>
      </c>
      <c r="AD105" s="21">
        <v>8.9401476775571602</v>
      </c>
      <c r="AE105" s="12">
        <v>819.48210922786836</v>
      </c>
      <c r="AF105" s="10">
        <v>883.67245641720581</v>
      </c>
      <c r="AG105" s="10">
        <v>494.93567915494509</v>
      </c>
      <c r="AH105" s="10">
        <v>0</v>
      </c>
      <c r="AI105" s="10">
        <v>5.6893595179573326</v>
      </c>
      <c r="AJ105" s="10"/>
      <c r="AK105" s="10"/>
      <c r="AL105" s="10"/>
      <c r="AM105" s="10"/>
      <c r="AN105" s="10">
        <v>4.0974105461393417</v>
      </c>
      <c r="AO105" s="10">
        <v>1.9528583673254913</v>
      </c>
      <c r="AP105" s="10">
        <v>3.9594854332395606</v>
      </c>
      <c r="AQ105" s="10">
        <v>114.66</v>
      </c>
      <c r="AR105" s="10"/>
      <c r="AS105" s="10"/>
      <c r="AT105" s="10">
        <v>8.1811007370188413</v>
      </c>
      <c r="AU105" s="10">
        <v>1</v>
      </c>
      <c r="AV105" s="16"/>
      <c r="AW105" s="21">
        <v>132.55086846258087</v>
      </c>
      <c r="AX105" s="1" t="s">
        <v>120</v>
      </c>
      <c r="AY105" s="25">
        <v>15.291863517060399</v>
      </c>
      <c r="AZ105" s="19">
        <v>0</v>
      </c>
      <c r="BA105" s="19">
        <v>100</v>
      </c>
      <c r="BB105" s="19">
        <v>0</v>
      </c>
      <c r="BC105" s="19">
        <v>0</v>
      </c>
      <c r="BD105" s="19">
        <v>100</v>
      </c>
      <c r="BE105" s="19">
        <v>0</v>
      </c>
      <c r="BF105" s="26">
        <v>33.74087688300277</v>
      </c>
      <c r="BG105" s="26">
        <v>57.318975439440067</v>
      </c>
      <c r="BH105" s="26">
        <v>8.9401476775571602</v>
      </c>
      <c r="BI105" s="23"/>
      <c r="BJ105" s="27">
        <f t="shared" ca="1" si="11"/>
        <v>0.84893127655923173</v>
      </c>
      <c r="BK105" s="26">
        <f t="shared" ca="1" si="12"/>
        <v>23.088590803128646</v>
      </c>
      <c r="BL105" s="25">
        <f t="shared" si="9"/>
        <v>1.9280353117063356</v>
      </c>
      <c r="BM105" s="25">
        <f t="shared" ca="1" si="13"/>
        <v>2.5890433591030266</v>
      </c>
      <c r="BN105" s="24">
        <f t="shared" si="10"/>
        <v>2.9651693015391674</v>
      </c>
      <c r="BO105" s="23"/>
      <c r="BP105" s="2"/>
    </row>
    <row r="106" spans="1:68" x14ac:dyDescent="0.2">
      <c r="A106">
        <v>4.6500000000000004</v>
      </c>
      <c r="B106">
        <v>2.1</v>
      </c>
      <c r="C106">
        <v>1.26389</v>
      </c>
      <c r="D106">
        <v>-0.27066000000000001</v>
      </c>
      <c r="E106">
        <v>4.1000000000000002E-2</v>
      </c>
      <c r="F106">
        <v>1.8109</v>
      </c>
      <c r="G106">
        <v>1.7472000000000001</v>
      </c>
      <c r="H106" s="23"/>
      <c r="I106" s="17">
        <f t="shared" si="7"/>
        <v>15.255905511811024</v>
      </c>
      <c r="J106" s="16">
        <f t="shared" si="8"/>
        <v>-15.455905511811023</v>
      </c>
      <c r="K106" s="10">
        <v>100</v>
      </c>
      <c r="L106" s="16">
        <v>1477.198162729658</v>
      </c>
      <c r="M106" s="16">
        <v>535.46587926509198</v>
      </c>
      <c r="N106" s="16">
        <v>6.6108923884514432</v>
      </c>
      <c r="O106" s="16">
        <v>4.584839924670395</v>
      </c>
      <c r="P106" s="16">
        <v>4.6659942835056336</v>
      </c>
      <c r="Q106" s="16">
        <v>0.14064930388862196</v>
      </c>
      <c r="R106" s="16">
        <v>3.0143479683594889</v>
      </c>
      <c r="S106" s="16">
        <v>5.6357193635582306</v>
      </c>
      <c r="T106" s="22" t="s">
        <v>33</v>
      </c>
      <c r="U106" s="10">
        <v>3</v>
      </c>
      <c r="V106" s="22" t="s">
        <v>33</v>
      </c>
      <c r="W106" s="10">
        <v>3</v>
      </c>
      <c r="X106" s="22" t="s">
        <v>143</v>
      </c>
      <c r="Y106" s="10">
        <v>4</v>
      </c>
      <c r="Z106" s="22" t="s">
        <v>123</v>
      </c>
      <c r="AA106" s="15">
        <v>4</v>
      </c>
      <c r="AB106" s="11">
        <v>76.509376357007028</v>
      </c>
      <c r="AC106" s="10">
        <v>21.381053148934271</v>
      </c>
      <c r="AD106" s="21">
        <v>2.1095704940586995</v>
      </c>
      <c r="AE106" s="12">
        <v>458.48399246703946</v>
      </c>
      <c r="AF106" s="10">
        <v>459.19988328412734</v>
      </c>
      <c r="AG106" s="10">
        <v>233.29971417528168</v>
      </c>
      <c r="AH106" s="10">
        <v>0</v>
      </c>
      <c r="AI106" s="10">
        <v>3.3174670293431126</v>
      </c>
      <c r="AJ106" s="10"/>
      <c r="AK106" s="10"/>
      <c r="AL106" s="10"/>
      <c r="AM106" s="10"/>
      <c r="AN106" s="10">
        <v>4.584839924670395</v>
      </c>
      <c r="AO106" s="10">
        <v>1.3192626331598503</v>
      </c>
      <c r="AP106" s="10">
        <v>1</v>
      </c>
      <c r="AQ106" s="10">
        <v>111.47500000000001</v>
      </c>
      <c r="AR106" s="10"/>
      <c r="AS106" s="10"/>
      <c r="AT106" s="10">
        <v>4.0636933250135119</v>
      </c>
      <c r="AU106" s="10">
        <v>1</v>
      </c>
      <c r="AV106" s="16"/>
      <c r="AW106" s="21">
        <v>68.879982492619106</v>
      </c>
      <c r="AX106" s="1" t="s">
        <v>120</v>
      </c>
      <c r="AY106" s="25">
        <v>15.455905511811</v>
      </c>
      <c r="AZ106" s="19">
        <v>100</v>
      </c>
      <c r="BA106" s="19">
        <v>0</v>
      </c>
      <c r="BB106" s="19">
        <v>0</v>
      </c>
      <c r="BC106" s="19">
        <v>0</v>
      </c>
      <c r="BD106" s="19">
        <v>100</v>
      </c>
      <c r="BE106" s="19">
        <v>0</v>
      </c>
      <c r="BF106" s="26">
        <v>76.509376357007028</v>
      </c>
      <c r="BG106" s="26">
        <v>21.381053148934271</v>
      </c>
      <c r="BH106" s="26">
        <v>2.1095704940586995</v>
      </c>
      <c r="BI106" s="23"/>
      <c r="BJ106" s="27">
        <f t="shared" ca="1" si="11"/>
        <v>0.9749467645540929</v>
      </c>
      <c r="BK106" s="26">
        <f t="shared" ca="1" si="12"/>
        <v>14.171991513453357</v>
      </c>
      <c r="BL106" s="25">
        <f t="shared" si="9"/>
        <v>3.5812363322121157</v>
      </c>
      <c r="BM106" s="25">
        <f t="shared" ca="1" si="13"/>
        <v>2.919410174704538</v>
      </c>
      <c r="BN106" s="24">
        <f t="shared" si="10"/>
        <v>3.297814186385355</v>
      </c>
      <c r="BO106" s="23"/>
      <c r="BP106" s="2"/>
    </row>
    <row r="107" spans="1:68" x14ac:dyDescent="0.2">
      <c r="A107">
        <v>4.7</v>
      </c>
      <c r="B107">
        <v>2.2000000000000002</v>
      </c>
      <c r="C107">
        <v>1.2729200000000001</v>
      </c>
      <c r="D107">
        <v>-0.27815000000000001</v>
      </c>
      <c r="E107">
        <v>4.1790000000000001E-2</v>
      </c>
      <c r="F107">
        <v>1.80768</v>
      </c>
      <c r="G107">
        <v>1.7442299999999999</v>
      </c>
      <c r="H107" s="23"/>
      <c r="I107" s="17">
        <f t="shared" si="7"/>
        <v>15.41994750656168</v>
      </c>
      <c r="J107" s="16">
        <f t="shared" si="8"/>
        <v>-15.61994750656168</v>
      </c>
      <c r="K107" s="10">
        <v>100</v>
      </c>
      <c r="L107" s="16">
        <v>1493.6023622047235</v>
      </c>
      <c r="M107" s="16">
        <v>541.63385826771662</v>
      </c>
      <c r="N107" s="16">
        <v>6.6819772528433941</v>
      </c>
      <c r="O107" s="16">
        <v>7.0506591337099698</v>
      </c>
      <c r="P107" s="16">
        <v>7.1353054284645898</v>
      </c>
      <c r="Q107" s="16">
        <v>9.3724435909745385E-2</v>
      </c>
      <c r="R107" s="16">
        <v>1.3135308200803042</v>
      </c>
      <c r="S107" s="16">
        <v>5.8782149135152553</v>
      </c>
      <c r="T107" s="22" t="s">
        <v>122</v>
      </c>
      <c r="U107" s="10">
        <v>5</v>
      </c>
      <c r="V107" s="22" t="s">
        <v>33</v>
      </c>
      <c r="W107" s="10">
        <v>3</v>
      </c>
      <c r="X107" s="22" t="s">
        <v>141</v>
      </c>
      <c r="Y107" s="10">
        <v>5</v>
      </c>
      <c r="Z107" s="22" t="s">
        <v>121</v>
      </c>
      <c r="AA107" s="15">
        <v>5</v>
      </c>
      <c r="AB107" s="11">
        <v>29.275608959455752</v>
      </c>
      <c r="AC107" s="10">
        <v>59.679887311200432</v>
      </c>
      <c r="AD107" s="21">
        <v>11.044503729343813</v>
      </c>
      <c r="AE107" s="12">
        <v>705.06591337099701</v>
      </c>
      <c r="AF107" s="10">
        <v>748.7421238984125</v>
      </c>
      <c r="AG107" s="10">
        <v>410.14790713484422</v>
      </c>
      <c r="AH107" s="10">
        <v>0</v>
      </c>
      <c r="AI107" s="10">
        <v>7.6130684161553503</v>
      </c>
      <c r="AJ107" s="10"/>
      <c r="AK107" s="10"/>
      <c r="AL107" s="10"/>
      <c r="AM107" s="10"/>
      <c r="AN107" s="10">
        <v>3.5253295668549849</v>
      </c>
      <c r="AO107" s="10">
        <v>1.682977031164743</v>
      </c>
      <c r="AP107" s="10">
        <v>3.2811832570787538</v>
      </c>
      <c r="AQ107" s="10">
        <v>114.66</v>
      </c>
      <c r="AR107" s="10"/>
      <c r="AS107" s="10"/>
      <c r="AT107" s="10">
        <v>6.7072431724982255</v>
      </c>
      <c r="AU107" s="10">
        <v>1</v>
      </c>
      <c r="AV107" s="16"/>
      <c r="AW107" s="21">
        <v>112.31131858476188</v>
      </c>
      <c r="AX107" s="1" t="s">
        <v>120</v>
      </c>
      <c r="AY107" s="25">
        <v>15.619947506561701</v>
      </c>
      <c r="AZ107" s="19">
        <v>0</v>
      </c>
      <c r="BA107" s="19">
        <v>100</v>
      </c>
      <c r="BB107" s="19">
        <v>0</v>
      </c>
      <c r="BC107" s="19">
        <v>0</v>
      </c>
      <c r="BD107" s="19">
        <v>100</v>
      </c>
      <c r="BE107" s="19">
        <v>0</v>
      </c>
      <c r="BF107" s="26">
        <v>29.275608959455752</v>
      </c>
      <c r="BG107" s="26">
        <v>59.679887311200432</v>
      </c>
      <c r="BH107" s="26">
        <v>11.044503729343813</v>
      </c>
      <c r="BI107" s="23"/>
      <c r="BJ107" s="27">
        <f t="shared" ca="1" si="11"/>
        <v>0.84925157516344996</v>
      </c>
      <c r="BK107" s="26">
        <f t="shared" ca="1" si="12"/>
        <v>19.203718500867492</v>
      </c>
      <c r="BL107" s="25">
        <f t="shared" si="9"/>
        <v>1.467079495931205</v>
      </c>
      <c r="BM107" s="25">
        <f t="shared" ca="1" si="13"/>
        <v>2.5891190444123389</v>
      </c>
      <c r="BN107" s="24">
        <f t="shared" si="10"/>
        <v>2.9615912181989406</v>
      </c>
      <c r="BO107" s="23"/>
      <c r="BP107" s="2"/>
    </row>
    <row r="108" spans="1:68" x14ac:dyDescent="0.2">
      <c r="A108">
        <v>4.75</v>
      </c>
      <c r="B108">
        <v>2.1</v>
      </c>
      <c r="C108">
        <v>1.26033</v>
      </c>
      <c r="D108">
        <v>-0.27999000000000002</v>
      </c>
      <c r="E108">
        <v>3.9149999999999997E-2</v>
      </c>
      <c r="F108">
        <v>1.8034300000000001</v>
      </c>
      <c r="G108">
        <v>1.73803</v>
      </c>
      <c r="H108" s="23"/>
      <c r="I108" s="17">
        <f t="shared" si="7"/>
        <v>15.583989501312335</v>
      </c>
      <c r="J108" s="16">
        <f t="shared" si="8"/>
        <v>-15.783989501312334</v>
      </c>
      <c r="K108" s="10">
        <v>100</v>
      </c>
      <c r="L108" s="16">
        <v>1510.006561679789</v>
      </c>
      <c r="M108" s="16">
        <v>547.80183727034125</v>
      </c>
      <c r="N108" s="16">
        <v>6.7530621172353449</v>
      </c>
      <c r="O108" s="16">
        <v>3.61271186440674</v>
      </c>
      <c r="P108" s="16">
        <v>3.6856889049497568</v>
      </c>
      <c r="Q108" s="16">
        <v>8.2196831493038663E-2</v>
      </c>
      <c r="R108" s="16">
        <v>2.2301619483579058</v>
      </c>
      <c r="S108" s="16">
        <v>5.0678500377094959</v>
      </c>
      <c r="T108" s="22" t="s">
        <v>33</v>
      </c>
      <c r="U108" s="10">
        <v>3</v>
      </c>
      <c r="V108" s="22" t="s">
        <v>33</v>
      </c>
      <c r="W108" s="10">
        <v>3</v>
      </c>
      <c r="X108" s="22" t="s">
        <v>33</v>
      </c>
      <c r="Y108" s="10">
        <v>3</v>
      </c>
      <c r="Z108" s="22" t="s">
        <v>123</v>
      </c>
      <c r="AA108" s="15">
        <v>4</v>
      </c>
      <c r="AB108" s="11">
        <v>65.476292517625239</v>
      </c>
      <c r="AC108" s="10">
        <v>31.74895920587133</v>
      </c>
      <c r="AD108" s="21">
        <v>2.7747482765034253</v>
      </c>
      <c r="AE108" s="12">
        <v>361.271186440674</v>
      </c>
      <c r="AF108" s="10">
        <v>341.9399329275459</v>
      </c>
      <c r="AG108" s="10">
        <v>184.28444524748784</v>
      </c>
      <c r="AH108" s="10">
        <v>0</v>
      </c>
      <c r="AI108" s="10">
        <v>4.483979294581327</v>
      </c>
      <c r="AJ108" s="10"/>
      <c r="AK108" s="10"/>
      <c r="AL108" s="10"/>
      <c r="AM108" s="10"/>
      <c r="AN108" s="10">
        <v>3.61271186440674</v>
      </c>
      <c r="AO108" s="10">
        <v>1.0639678950433018</v>
      </c>
      <c r="AP108" s="10">
        <v>1</v>
      </c>
      <c r="AQ108" s="10">
        <v>111.47500000000001</v>
      </c>
      <c r="AR108" s="10"/>
      <c r="AS108" s="10"/>
      <c r="AT108" s="10">
        <v>2.9099131576322925</v>
      </c>
      <c r="AU108" s="10">
        <v>1</v>
      </c>
      <c r="AV108" s="16"/>
      <c r="AW108" s="21">
        <v>51.290989939131883</v>
      </c>
      <c r="AX108" s="1" t="s">
        <v>120</v>
      </c>
      <c r="AY108" s="25">
        <v>15.7839895013123</v>
      </c>
      <c r="AZ108" s="19">
        <v>100</v>
      </c>
      <c r="BA108" s="19">
        <v>0</v>
      </c>
      <c r="BB108" s="19">
        <v>0</v>
      </c>
      <c r="BC108" s="19">
        <v>0</v>
      </c>
      <c r="BD108" s="19">
        <v>100</v>
      </c>
      <c r="BE108" s="19">
        <v>0</v>
      </c>
      <c r="BF108" s="26">
        <v>65.476292517625239</v>
      </c>
      <c r="BG108" s="26">
        <v>31.74895920587133</v>
      </c>
      <c r="BH108" s="26">
        <v>2.7747482765034253</v>
      </c>
      <c r="BI108" s="23"/>
      <c r="BJ108" s="27">
        <f t="shared" ca="1" si="11"/>
        <v>0.99089795367996614</v>
      </c>
      <c r="BK108" s="26">
        <f t="shared" ca="1" si="12"/>
        <v>10.568816556044425</v>
      </c>
      <c r="BL108" s="25">
        <f t="shared" si="9"/>
        <v>2.8046963078137845</v>
      </c>
      <c r="BM108" s="25">
        <f t="shared" ca="1" si="13"/>
        <v>2.9605118193882731</v>
      </c>
      <c r="BN108" s="24">
        <f t="shared" si="10"/>
        <v>3.3222693256983606</v>
      </c>
      <c r="BO108" s="23"/>
      <c r="BP108" s="2"/>
    </row>
    <row r="109" spans="1:68" x14ac:dyDescent="0.2">
      <c r="A109">
        <v>4.8</v>
      </c>
      <c r="B109">
        <v>0.4</v>
      </c>
      <c r="C109">
        <v>1.2576000000000001</v>
      </c>
      <c r="D109">
        <v>-0.28349999999999997</v>
      </c>
      <c r="E109">
        <v>3.9480000000000001E-2</v>
      </c>
      <c r="F109">
        <v>1.8023800000000001</v>
      </c>
      <c r="G109">
        <v>1.74038</v>
      </c>
      <c r="H109" s="23"/>
      <c r="I109" s="17">
        <f t="shared" si="7"/>
        <v>15.748031496062991</v>
      </c>
      <c r="J109" s="16">
        <f t="shared" si="8"/>
        <v>-15.94803149606299</v>
      </c>
      <c r="K109" s="10">
        <v>100</v>
      </c>
      <c r="L109" s="16">
        <v>1526.4107611548545</v>
      </c>
      <c r="M109" s="16">
        <v>553.96981627296589</v>
      </c>
      <c r="N109" s="16">
        <v>6.8241469816272957</v>
      </c>
      <c r="O109" s="16">
        <v>2.8672316384180663</v>
      </c>
      <c r="P109" s="16">
        <v>2.9416673357375336</v>
      </c>
      <c r="Q109" s="16">
        <v>6.0206673067690869E-2</v>
      </c>
      <c r="R109" s="16">
        <v>2.0466853044957198</v>
      </c>
      <c r="S109" s="16">
        <v>5.1691456471852169</v>
      </c>
      <c r="T109" s="22" t="s">
        <v>119</v>
      </c>
      <c r="U109" s="10">
        <v>1</v>
      </c>
      <c r="V109" s="22" t="s">
        <v>33</v>
      </c>
      <c r="W109" s="10">
        <v>3</v>
      </c>
      <c r="X109" s="22" t="s">
        <v>33</v>
      </c>
      <c r="Y109" s="10">
        <v>3</v>
      </c>
      <c r="Z109" s="22" t="s">
        <v>33</v>
      </c>
      <c r="AA109" s="15">
        <v>3</v>
      </c>
      <c r="AB109" s="11">
        <v>67.515008170860995</v>
      </c>
      <c r="AC109" s="10">
        <v>29.843409346663563</v>
      </c>
      <c r="AD109" s="21">
        <v>2.6415824824754437</v>
      </c>
      <c r="AE109" s="12">
        <v>286.72316384180664</v>
      </c>
      <c r="AF109" s="10">
        <v>253.44303069816283</v>
      </c>
      <c r="AG109" s="10">
        <v>147.0833667868767</v>
      </c>
      <c r="AH109" s="10">
        <v>0</v>
      </c>
      <c r="AI109" s="10">
        <v>4.8859489917840042</v>
      </c>
      <c r="AJ109" s="10"/>
      <c r="AK109" s="10"/>
      <c r="AL109" s="10"/>
      <c r="AM109" s="10"/>
      <c r="AN109" s="10">
        <v>1.4336158192090331</v>
      </c>
      <c r="AO109" s="10">
        <v>0.89490011657359014</v>
      </c>
      <c r="AP109" s="10">
        <v>1</v>
      </c>
      <c r="AQ109" s="10">
        <v>111.47500000000001</v>
      </c>
      <c r="AR109" s="10"/>
      <c r="AS109" s="10"/>
      <c r="AT109" s="10">
        <v>2.0994457991494575</v>
      </c>
      <c r="AU109" s="10">
        <v>1</v>
      </c>
      <c r="AV109" s="16"/>
      <c r="AW109" s="21">
        <v>38.016454604724423</v>
      </c>
      <c r="AX109" s="1" t="s">
        <v>120</v>
      </c>
      <c r="AY109" s="25">
        <v>15.948031496063001</v>
      </c>
      <c r="AZ109" s="19">
        <v>100</v>
      </c>
      <c r="BA109" s="19">
        <v>0</v>
      </c>
      <c r="BB109" s="19">
        <v>0</v>
      </c>
      <c r="BC109" s="19">
        <v>100</v>
      </c>
      <c r="BD109" s="19">
        <v>0</v>
      </c>
      <c r="BE109" s="19">
        <v>0</v>
      </c>
      <c r="BF109" s="26">
        <v>67.515008170860995</v>
      </c>
      <c r="BG109" s="26">
        <v>29.843409346663563</v>
      </c>
      <c r="BH109" s="26">
        <v>2.6415824824754437</v>
      </c>
      <c r="BI109" s="23"/>
      <c r="BJ109" s="27">
        <f t="shared" ca="1" si="11"/>
        <v>1</v>
      </c>
      <c r="BK109" s="26">
        <f t="shared" ca="1" si="12"/>
        <v>7.864912098700624</v>
      </c>
      <c r="BL109" s="25">
        <f t="shared" si="9"/>
        <v>2.7637238706455158</v>
      </c>
      <c r="BM109" s="25">
        <f t="shared" ca="1" si="13"/>
        <v>3.0639217525029343</v>
      </c>
      <c r="BN109" s="24">
        <f t="shared" si="10"/>
        <v>3.3919175657856266</v>
      </c>
      <c r="BO109" s="23"/>
      <c r="BP109" s="2"/>
    </row>
    <row r="110" spans="1:68" x14ac:dyDescent="0.2">
      <c r="A110">
        <v>4.8499999999999996</v>
      </c>
      <c r="B110">
        <v>2.1</v>
      </c>
      <c r="C110">
        <v>1.2566299999999999</v>
      </c>
      <c r="D110">
        <v>-0.28550999999999999</v>
      </c>
      <c r="E110">
        <v>4.1200000000000001E-2</v>
      </c>
      <c r="F110">
        <v>1.80538</v>
      </c>
      <c r="G110">
        <v>1.7414799999999999</v>
      </c>
      <c r="H110" s="23"/>
      <c r="I110" s="17">
        <f t="shared" si="7"/>
        <v>15.912073490813647</v>
      </c>
      <c r="J110" s="16">
        <f t="shared" si="8"/>
        <v>-16.112073490813646</v>
      </c>
      <c r="K110" s="10">
        <v>100</v>
      </c>
      <c r="L110" s="16">
        <v>1542.8149606299201</v>
      </c>
      <c r="M110" s="16">
        <v>560.13779527559052</v>
      </c>
      <c r="N110" s="16">
        <v>6.8952318460192465</v>
      </c>
      <c r="O110" s="16">
        <v>2.6023540489641683</v>
      </c>
      <c r="P110" s="16">
        <v>2.6843924422093766</v>
      </c>
      <c r="Q110" s="16">
        <v>4.7614018242918832E-2</v>
      </c>
      <c r="R110" s="16">
        <v>1.7737353709627621</v>
      </c>
      <c r="S110" s="16">
        <v>5.6971106420283624</v>
      </c>
      <c r="T110" s="22" t="s">
        <v>119</v>
      </c>
      <c r="U110" s="10">
        <v>1</v>
      </c>
      <c r="V110" s="22" t="s">
        <v>33</v>
      </c>
      <c r="W110" s="10">
        <v>3</v>
      </c>
      <c r="X110" s="22" t="s">
        <v>33</v>
      </c>
      <c r="Y110" s="10">
        <v>3</v>
      </c>
      <c r="Z110" s="22" t="s">
        <v>123</v>
      </c>
      <c r="AA110" s="15">
        <v>4</v>
      </c>
      <c r="AB110" s="11">
        <v>64.34628075326691</v>
      </c>
      <c r="AC110" s="10">
        <v>32.800045241735418</v>
      </c>
      <c r="AD110" s="21">
        <v>2.8536740049976732</v>
      </c>
      <c r="AE110" s="12">
        <v>260.23540489641681</v>
      </c>
      <c r="AF110" s="10">
        <v>222.21044325514049</v>
      </c>
      <c r="AG110" s="10">
        <v>134.21962211046883</v>
      </c>
      <c r="AH110" s="10">
        <v>0</v>
      </c>
      <c r="AI110" s="10">
        <v>5.6378195776589388</v>
      </c>
      <c r="AJ110" s="10"/>
      <c r="AK110" s="10"/>
      <c r="AL110" s="10"/>
      <c r="AM110" s="10"/>
      <c r="AN110" s="10">
        <v>1.3011770244820842</v>
      </c>
      <c r="AO110" s="10">
        <v>0.82707376993678672</v>
      </c>
      <c r="AP110" s="10">
        <v>1</v>
      </c>
      <c r="AQ110" s="10">
        <v>111.47500000000001</v>
      </c>
      <c r="AR110" s="10"/>
      <c r="AS110" s="10"/>
      <c r="AT110" s="10">
        <v>1.8071293921554024</v>
      </c>
      <c r="AU110" s="10">
        <v>1</v>
      </c>
      <c r="AV110" s="16"/>
      <c r="AW110" s="21">
        <v>33.331566488271072</v>
      </c>
      <c r="AX110" s="1" t="s">
        <v>120</v>
      </c>
      <c r="AY110" s="25">
        <v>16.1120734908136</v>
      </c>
      <c r="AZ110" s="19">
        <v>100</v>
      </c>
      <c r="BA110" s="19">
        <v>0</v>
      </c>
      <c r="BB110" s="19">
        <v>0</v>
      </c>
      <c r="BC110" s="19">
        <v>0</v>
      </c>
      <c r="BD110" s="19">
        <v>100</v>
      </c>
      <c r="BE110" s="19">
        <v>0</v>
      </c>
      <c r="BF110" s="26">
        <v>64.34628075326691</v>
      </c>
      <c r="BG110" s="26">
        <v>32.800045241735418</v>
      </c>
      <c r="BH110" s="26">
        <v>2.8536740049976732</v>
      </c>
      <c r="BI110" s="23"/>
      <c r="BJ110" s="27">
        <f t="shared" ca="1" si="11"/>
        <v>1</v>
      </c>
      <c r="BK110" s="26">
        <f t="shared" ca="1" si="12"/>
        <v>6.8304084388850024</v>
      </c>
      <c r="BL110" s="25">
        <f t="shared" si="9"/>
        <v>2.4889907234695134</v>
      </c>
      <c r="BM110" s="25">
        <f t="shared" ca="1" si="13"/>
        <v>3.0915485713545916</v>
      </c>
      <c r="BN110" s="24">
        <f t="shared" si="10"/>
        <v>3.4001191809625175</v>
      </c>
      <c r="BO110" s="23"/>
      <c r="BP110" s="2"/>
    </row>
    <row r="111" spans="1:68" x14ac:dyDescent="0.2">
      <c r="A111">
        <v>4.9000000000000004</v>
      </c>
      <c r="B111">
        <v>2.1</v>
      </c>
      <c r="C111">
        <v>1.25712</v>
      </c>
      <c r="D111">
        <v>-0.28255999999999998</v>
      </c>
      <c r="E111">
        <v>4.897E-2</v>
      </c>
      <c r="F111">
        <v>1.7996000000000001</v>
      </c>
      <c r="G111">
        <v>1.7378499999999999</v>
      </c>
      <c r="H111" s="23"/>
      <c r="I111" s="17">
        <f t="shared" si="7"/>
        <v>16.076115485564305</v>
      </c>
      <c r="J111" s="16">
        <f t="shared" si="8"/>
        <v>-16.276115485564304</v>
      </c>
      <c r="K111" s="10">
        <v>100</v>
      </c>
      <c r="L111" s="16">
        <v>1559.2191601049858</v>
      </c>
      <c r="M111" s="16">
        <v>566.30577427821527</v>
      </c>
      <c r="N111" s="16">
        <v>6.9663167104111983</v>
      </c>
      <c r="O111" s="16">
        <v>2.736158192090373</v>
      </c>
      <c r="P111" s="16">
        <v>2.8525413221629128</v>
      </c>
      <c r="Q111" s="16">
        <v>6.6095775324051864E-2</v>
      </c>
      <c r="R111" s="16">
        <v>2.3170838862357082</v>
      </c>
      <c r="S111" s="16">
        <v>8.0821618105930373</v>
      </c>
      <c r="T111" s="22" t="s">
        <v>33</v>
      </c>
      <c r="U111" s="10">
        <v>3</v>
      </c>
      <c r="V111" s="22" t="s">
        <v>33</v>
      </c>
      <c r="W111" s="10">
        <v>3</v>
      </c>
      <c r="X111" s="22" t="s">
        <v>33</v>
      </c>
      <c r="Y111" s="10">
        <v>3</v>
      </c>
      <c r="Z111" s="22" t="s">
        <v>33</v>
      </c>
      <c r="AA111" s="15">
        <v>3</v>
      </c>
      <c r="AB111" s="11">
        <v>75.086769045448818</v>
      </c>
      <c r="AC111" s="10">
        <v>22.718160181839465</v>
      </c>
      <c r="AD111" s="21">
        <v>2.1950707727117154</v>
      </c>
      <c r="AE111" s="12">
        <v>273.61581920903734</v>
      </c>
      <c r="AF111" s="10">
        <v>241.02771151584676</v>
      </c>
      <c r="AG111" s="10">
        <v>142.62706610814564</v>
      </c>
      <c r="AH111" s="10">
        <v>22.954527775169261</v>
      </c>
      <c r="AI111" s="10">
        <v>4.3157695150372026</v>
      </c>
      <c r="AJ111" s="10"/>
      <c r="AK111" s="10"/>
      <c r="AL111" s="10"/>
      <c r="AM111" s="10"/>
      <c r="AN111" s="10">
        <v>2.736158192090373</v>
      </c>
      <c r="AO111" s="10">
        <v>0.89572609841519568</v>
      </c>
      <c r="AP111" s="10">
        <v>1</v>
      </c>
      <c r="AQ111" s="10">
        <v>111.47500000000001</v>
      </c>
      <c r="AR111" s="10"/>
      <c r="AS111" s="10"/>
      <c r="AT111" s="10">
        <v>1.9452280591273088</v>
      </c>
      <c r="AU111" s="10">
        <v>1</v>
      </c>
      <c r="AV111" s="16"/>
      <c r="AW111" s="21">
        <v>36.154156727377014</v>
      </c>
      <c r="AX111" s="1" t="s">
        <v>120</v>
      </c>
      <c r="AY111" s="25">
        <v>16.276115485564301</v>
      </c>
      <c r="AZ111" s="19">
        <v>100</v>
      </c>
      <c r="BA111" s="19">
        <v>0</v>
      </c>
      <c r="BB111" s="19">
        <v>0</v>
      </c>
      <c r="BC111" s="19">
        <v>100</v>
      </c>
      <c r="BD111" s="19">
        <v>0</v>
      </c>
      <c r="BE111" s="19">
        <v>0</v>
      </c>
      <c r="BF111" s="26">
        <v>75.086769045448818</v>
      </c>
      <c r="BG111" s="26">
        <v>22.718160181839465</v>
      </c>
      <c r="BH111" s="26">
        <v>2.1950707727117154</v>
      </c>
      <c r="BI111" s="23"/>
      <c r="BJ111" s="27">
        <f t="shared" ca="1" si="11"/>
        <v>1</v>
      </c>
      <c r="BK111" s="26">
        <f t="shared" ca="1" si="12"/>
        <v>7.3208921267047797</v>
      </c>
      <c r="BL111" s="25">
        <f t="shared" si="9"/>
        <v>3.1885167264002998</v>
      </c>
      <c r="BM111" s="25">
        <f t="shared" ca="1" si="13"/>
        <v>3.1239485776633549</v>
      </c>
      <c r="BN111" s="24">
        <f t="shared" si="10"/>
        <v>3.4284238095099457</v>
      </c>
      <c r="BO111" s="23"/>
      <c r="BP111" s="2"/>
    </row>
    <row r="112" spans="1:68" x14ac:dyDescent="0.2">
      <c r="A112">
        <v>4.95</v>
      </c>
      <c r="B112">
        <v>2.1</v>
      </c>
      <c r="C112">
        <v>1.2599499999999999</v>
      </c>
      <c r="D112">
        <v>-0.28370000000000001</v>
      </c>
      <c r="E112">
        <v>5.1520000000000003E-2</v>
      </c>
      <c r="F112">
        <v>1.80023</v>
      </c>
      <c r="G112">
        <v>1.73905</v>
      </c>
      <c r="H112" s="23"/>
      <c r="I112" s="17">
        <f t="shared" si="7"/>
        <v>16.240157480314959</v>
      </c>
      <c r="J112" s="16">
        <f t="shared" si="8"/>
        <v>-16.440157480314959</v>
      </c>
      <c r="K112" s="10">
        <v>100</v>
      </c>
      <c r="L112" s="16">
        <v>1575.6233595800513</v>
      </c>
      <c r="M112" s="16">
        <v>572.4737532808399</v>
      </c>
      <c r="N112" s="16">
        <v>7.0374015748031491</v>
      </c>
      <c r="O112" s="16">
        <v>3.5089453860639774</v>
      </c>
      <c r="P112" s="16">
        <v>3.6365999548636339</v>
      </c>
      <c r="Q112" s="16">
        <v>5.8953672587613845E-2</v>
      </c>
      <c r="R112" s="16">
        <v>1.6211206434397183</v>
      </c>
      <c r="S112" s="16">
        <v>8.8649006110872381</v>
      </c>
      <c r="T112" s="22" t="s">
        <v>119</v>
      </c>
      <c r="U112" s="10">
        <v>1</v>
      </c>
      <c r="V112" s="22" t="s">
        <v>33</v>
      </c>
      <c r="W112" s="10">
        <v>3</v>
      </c>
      <c r="X112" s="22" t="s">
        <v>143</v>
      </c>
      <c r="Y112" s="10">
        <v>4</v>
      </c>
      <c r="Z112" s="22" t="s">
        <v>123</v>
      </c>
      <c r="AA112" s="15">
        <v>4</v>
      </c>
      <c r="AB112" s="11">
        <v>53.765508007343634</v>
      </c>
      <c r="AC112" s="10">
        <v>42.341935667914299</v>
      </c>
      <c r="AD112" s="21">
        <v>3.8925563247420687</v>
      </c>
      <c r="AE112" s="12">
        <v>350.89453860639776</v>
      </c>
      <c r="AF112" s="10">
        <v>332.30495068798655</v>
      </c>
      <c r="AG112" s="10">
        <v>181.82999774318171</v>
      </c>
      <c r="AH112" s="10">
        <v>37.594265889272691</v>
      </c>
      <c r="AI112" s="10">
        <v>6.168572364103543</v>
      </c>
      <c r="AJ112" s="10"/>
      <c r="AK112" s="10"/>
      <c r="AL112" s="10"/>
      <c r="AM112" s="10"/>
      <c r="AN112" s="10">
        <v>1.7544726930319887</v>
      </c>
      <c r="AO112" s="10">
        <v>1.0246864283973285</v>
      </c>
      <c r="AP112" s="10">
        <v>1</v>
      </c>
      <c r="AQ112" s="10">
        <v>111.47500000000001</v>
      </c>
      <c r="AR112" s="10"/>
      <c r="AS112" s="10"/>
      <c r="AT112" s="10">
        <v>2.6939132008859072</v>
      </c>
      <c r="AU112" s="10">
        <v>1</v>
      </c>
      <c r="AV112" s="16"/>
      <c r="AW112" s="21">
        <v>49.845742603197984</v>
      </c>
      <c r="AX112" s="1" t="s">
        <v>120</v>
      </c>
      <c r="AY112" s="25">
        <v>16.440157480315001</v>
      </c>
      <c r="AZ112" s="19">
        <v>100</v>
      </c>
      <c r="BA112" s="19">
        <v>0</v>
      </c>
      <c r="BB112" s="19">
        <v>0</v>
      </c>
      <c r="BC112" s="19">
        <v>0</v>
      </c>
      <c r="BD112" s="19">
        <v>100</v>
      </c>
      <c r="BE112" s="19">
        <v>0</v>
      </c>
      <c r="BF112" s="26">
        <v>53.765508007343634</v>
      </c>
      <c r="BG112" s="26">
        <v>42.341935667914299</v>
      </c>
      <c r="BH112" s="26">
        <v>3.8925563247420687</v>
      </c>
      <c r="BI112" s="23"/>
      <c r="BJ112" s="27">
        <f t="shared" ca="1" si="11"/>
        <v>0.97665541934589351</v>
      </c>
      <c r="BK112" s="26">
        <f t="shared" ca="1" si="12"/>
        <v>9.6529780951653237</v>
      </c>
      <c r="BL112" s="25">
        <f t="shared" si="9"/>
        <v>2.0694297678577245</v>
      </c>
      <c r="BM112" s="25">
        <f t="shared" ca="1" si="13"/>
        <v>2.9215998526249836</v>
      </c>
      <c r="BN112" s="24">
        <f t="shared" si="10"/>
        <v>3.2644003616565858</v>
      </c>
      <c r="BO112" s="23"/>
      <c r="BP112" s="2"/>
    </row>
    <row r="113" spans="1:68" x14ac:dyDescent="0.2">
      <c r="A113">
        <v>5</v>
      </c>
      <c r="B113">
        <v>2.1</v>
      </c>
      <c r="C113">
        <v>1.2578100000000001</v>
      </c>
      <c r="D113">
        <v>-0.28494999999999998</v>
      </c>
      <c r="E113">
        <v>5.2040000000000003E-2</v>
      </c>
      <c r="F113">
        <v>1.79125</v>
      </c>
      <c r="G113">
        <v>1.7322</v>
      </c>
      <c r="H113" s="23"/>
      <c r="I113" s="17">
        <f t="shared" si="7"/>
        <v>16.404199475065617</v>
      </c>
      <c r="J113" s="16">
        <f t="shared" si="8"/>
        <v>-16.604199475065617</v>
      </c>
      <c r="K113" s="10">
        <v>100</v>
      </c>
      <c r="L113" s="16">
        <v>1592.0275590551171</v>
      </c>
      <c r="M113" s="16">
        <v>578.64173228346465</v>
      </c>
      <c r="N113" s="16">
        <v>7.1084864391951008</v>
      </c>
      <c r="O113" s="16">
        <v>2.92457627118644</v>
      </c>
      <c r="P113" s="16">
        <v>3.0545293294520182</v>
      </c>
      <c r="Q113" s="16">
        <v>5.1122419587133934E-2</v>
      </c>
      <c r="R113" s="16">
        <v>1.673659476574916</v>
      </c>
      <c r="S113" s="16">
        <v>9.0245179351095839</v>
      </c>
      <c r="T113" s="22" t="s">
        <v>119</v>
      </c>
      <c r="U113" s="10">
        <v>1</v>
      </c>
      <c r="V113" s="22" t="s">
        <v>33</v>
      </c>
      <c r="W113" s="10">
        <v>3</v>
      </c>
      <c r="X113" s="22" t="s">
        <v>33</v>
      </c>
      <c r="Y113" s="10">
        <v>3</v>
      </c>
      <c r="Z113" s="22" t="s">
        <v>123</v>
      </c>
      <c r="AA113" s="15">
        <v>4</v>
      </c>
      <c r="AB113" s="11">
        <v>59.786264397176325</v>
      </c>
      <c r="AC113" s="10">
        <v>36.990134503609745</v>
      </c>
      <c r="AD113" s="21">
        <v>3.223601099213929</v>
      </c>
      <c r="AE113" s="12">
        <v>292.45762711864398</v>
      </c>
      <c r="AF113" s="10">
        <v>262.86110067043973</v>
      </c>
      <c r="AG113" s="10">
        <v>152.72646647260092</v>
      </c>
      <c r="AH113" s="10">
        <v>39.415505058812229</v>
      </c>
      <c r="AI113" s="10">
        <v>5.9749310657055767</v>
      </c>
      <c r="AJ113" s="10"/>
      <c r="AK113" s="10"/>
      <c r="AL113" s="10"/>
      <c r="AM113" s="10"/>
      <c r="AN113" s="10">
        <v>1.46228813559322</v>
      </c>
      <c r="AO113" s="10">
        <v>0.90806498606277319</v>
      </c>
      <c r="AP113" s="10">
        <v>1</v>
      </c>
      <c r="AQ113" s="10">
        <v>111.47500000000001</v>
      </c>
      <c r="AR113" s="10"/>
      <c r="AS113" s="10"/>
      <c r="AT113" s="10">
        <v>2.0821269990377815</v>
      </c>
      <c r="AU113" s="10">
        <v>1</v>
      </c>
      <c r="AV113" s="16"/>
      <c r="AW113" s="21">
        <v>39.42916510056596</v>
      </c>
      <c r="AX113" s="1" t="s">
        <v>120</v>
      </c>
      <c r="AY113" s="25">
        <v>16.604199475065599</v>
      </c>
      <c r="AZ113" s="19">
        <v>100</v>
      </c>
      <c r="BA113" s="19">
        <v>0</v>
      </c>
      <c r="BB113" s="19">
        <v>0</v>
      </c>
      <c r="BC113" s="19">
        <v>0</v>
      </c>
      <c r="BD113" s="19">
        <v>100</v>
      </c>
      <c r="BE113" s="19">
        <v>0</v>
      </c>
      <c r="BF113" s="26">
        <v>59.786264397176325</v>
      </c>
      <c r="BG113" s="26">
        <v>36.990134503609745</v>
      </c>
      <c r="BH113" s="26">
        <v>3.223601099213929</v>
      </c>
      <c r="BI113" s="23"/>
      <c r="BJ113" s="27">
        <f t="shared" ca="1" si="11"/>
        <v>1</v>
      </c>
      <c r="BK113" s="26">
        <f t="shared" ca="1" si="12"/>
        <v>7.8062656871007015</v>
      </c>
      <c r="BL113" s="25">
        <f t="shared" si="9"/>
        <v>2.2635407397944998</v>
      </c>
      <c r="BM113" s="25">
        <f t="shared" ca="1" si="13"/>
        <v>3.0205556828975491</v>
      </c>
      <c r="BN113" s="24">
        <f t="shared" si="10"/>
        <v>3.3386301763623325</v>
      </c>
      <c r="BO113" s="23"/>
      <c r="BP113" s="2"/>
    </row>
    <row r="114" spans="1:68" x14ac:dyDescent="0.2">
      <c r="A114">
        <v>5.05</v>
      </c>
      <c r="B114">
        <v>2.2000000000000002</v>
      </c>
      <c r="C114">
        <v>1.2567999999999999</v>
      </c>
      <c r="D114">
        <v>-0.28358</v>
      </c>
      <c r="E114">
        <v>5.2290000000000003E-2</v>
      </c>
      <c r="F114">
        <v>1.79403</v>
      </c>
      <c r="G114">
        <v>1.7311300000000001</v>
      </c>
      <c r="H114" s="23"/>
      <c r="I114" s="17">
        <f t="shared" si="7"/>
        <v>16.568241469816272</v>
      </c>
      <c r="J114" s="16">
        <f t="shared" si="8"/>
        <v>-16.768241469816271</v>
      </c>
      <c r="K114" s="10">
        <v>100</v>
      </c>
      <c r="L114" s="16">
        <v>1608.4317585301826</v>
      </c>
      <c r="M114" s="16">
        <v>584.80971128608928</v>
      </c>
      <c r="N114" s="16">
        <v>7.1795713035870499</v>
      </c>
      <c r="O114" s="16">
        <v>2.6487758945385571</v>
      </c>
      <c r="P114" s="16">
        <v>2.7798339958165976</v>
      </c>
      <c r="Q114" s="16">
        <v>5.9705472875659985E-2</v>
      </c>
      <c r="R114" s="16">
        <v>2.147807134005534</v>
      </c>
      <c r="S114" s="16">
        <v>9.1012570331972498</v>
      </c>
      <c r="T114" s="22" t="s">
        <v>33</v>
      </c>
      <c r="U114" s="10">
        <v>3</v>
      </c>
      <c r="V114" s="22" t="s">
        <v>33</v>
      </c>
      <c r="W114" s="10">
        <v>3</v>
      </c>
      <c r="X114" s="22" t="s">
        <v>33</v>
      </c>
      <c r="Y114" s="10">
        <v>3</v>
      </c>
      <c r="Z114" s="22" t="s">
        <v>33</v>
      </c>
      <c r="AA114" s="15">
        <v>3</v>
      </c>
      <c r="AB114" s="11">
        <v>72.563501874225565</v>
      </c>
      <c r="AC114" s="10">
        <v>25.094591822127285</v>
      </c>
      <c r="AD114" s="21">
        <v>2.341906303647145</v>
      </c>
      <c r="AE114" s="12">
        <v>264.87758945385571</v>
      </c>
      <c r="AF114" s="10">
        <v>229.57904968538634</v>
      </c>
      <c r="AG114" s="10">
        <v>138.9916997908299</v>
      </c>
      <c r="AH114" s="10">
        <v>39.531820723409822</v>
      </c>
      <c r="AI114" s="10">
        <v>4.6559115302641665</v>
      </c>
      <c r="AJ114" s="10"/>
      <c r="AK114" s="10"/>
      <c r="AL114" s="10"/>
      <c r="AM114" s="10"/>
      <c r="AN114" s="10">
        <v>2.6487758945385571</v>
      </c>
      <c r="AO114" s="10">
        <v>0.87969077437824084</v>
      </c>
      <c r="AP114" s="10">
        <v>1</v>
      </c>
      <c r="AQ114" s="10">
        <v>111.47500000000001</v>
      </c>
      <c r="AR114" s="10"/>
      <c r="AS114" s="10"/>
      <c r="AT114" s="10">
        <v>1.7858779472541266</v>
      </c>
      <c r="AU114" s="10">
        <v>1</v>
      </c>
      <c r="AV114" s="16"/>
      <c r="AW114" s="21">
        <v>34.436857452807949</v>
      </c>
      <c r="AX114" s="1" t="s">
        <v>120</v>
      </c>
      <c r="AY114" s="25">
        <v>16.768241469816299</v>
      </c>
      <c r="AZ114" s="19">
        <v>100</v>
      </c>
      <c r="BA114" s="19">
        <v>0</v>
      </c>
      <c r="BB114" s="19">
        <v>0</v>
      </c>
      <c r="BC114" s="19">
        <v>100</v>
      </c>
      <c r="BD114" s="19">
        <v>0</v>
      </c>
      <c r="BE114" s="19">
        <v>0</v>
      </c>
      <c r="BF114" s="26">
        <v>72.563501874225565</v>
      </c>
      <c r="BG114" s="26">
        <v>25.094591822127285</v>
      </c>
      <c r="BH114" s="26">
        <v>2.341906303647145</v>
      </c>
      <c r="BI114" s="23"/>
      <c r="BJ114" s="27">
        <f t="shared" ca="1" si="11"/>
        <v>1</v>
      </c>
      <c r="BK114" s="26">
        <f t="shared" ca="1" si="12"/>
        <v>6.7564477074322475</v>
      </c>
      <c r="BL114" s="25">
        <f t="shared" si="9"/>
        <v>3.0221160848574047</v>
      </c>
      <c r="BM114" s="25">
        <f t="shared" ca="1" si="13"/>
        <v>3.1404051973274711</v>
      </c>
      <c r="BN114" s="24">
        <f t="shared" si="10"/>
        <v>3.4233085938059737</v>
      </c>
      <c r="BO114" s="23"/>
      <c r="BP114" s="2"/>
    </row>
    <row r="115" spans="1:68" x14ac:dyDescent="0.2">
      <c r="A115">
        <v>5.0999999999999996</v>
      </c>
      <c r="B115">
        <v>2.2000000000000002</v>
      </c>
      <c r="C115">
        <v>1.2677400000000001</v>
      </c>
      <c r="D115">
        <v>-0.28205999999999998</v>
      </c>
      <c r="E115">
        <v>5.3339999999999999E-2</v>
      </c>
      <c r="F115">
        <v>1.7947299999999999</v>
      </c>
      <c r="G115">
        <v>1.73258</v>
      </c>
      <c r="H115" s="23"/>
      <c r="I115" s="17">
        <f t="shared" si="7"/>
        <v>16.732283464566926</v>
      </c>
      <c r="J115" s="16">
        <f t="shared" si="8"/>
        <v>-16.932283464566925</v>
      </c>
      <c r="K115" s="10">
        <v>100</v>
      </c>
      <c r="L115" s="16">
        <v>1624.8359580052481</v>
      </c>
      <c r="M115" s="16">
        <v>590.97769028871392</v>
      </c>
      <c r="N115" s="16">
        <v>7.2506561679790007</v>
      </c>
      <c r="O115" s="16">
        <v>5.6361581920903934</v>
      </c>
      <c r="P115" s="16">
        <v>5.7718574740207762</v>
      </c>
      <c r="Q115" s="16">
        <v>6.9228276524243904E-2</v>
      </c>
      <c r="R115" s="16">
        <v>1.1994107067931163</v>
      </c>
      <c r="S115" s="16">
        <v>9.4235612451654482</v>
      </c>
      <c r="T115" s="22" t="s">
        <v>119</v>
      </c>
      <c r="U115" s="10">
        <v>1</v>
      </c>
      <c r="V115" s="22" t="s">
        <v>33</v>
      </c>
      <c r="W115" s="10">
        <v>3</v>
      </c>
      <c r="X115" s="22" t="s">
        <v>143</v>
      </c>
      <c r="Y115" s="10">
        <v>4</v>
      </c>
      <c r="Z115" s="22" t="s">
        <v>121</v>
      </c>
      <c r="AA115" s="15">
        <v>5</v>
      </c>
      <c r="AB115" s="11">
        <v>32.831536051776773</v>
      </c>
      <c r="AC115" s="10">
        <v>57.839612715370116</v>
      </c>
      <c r="AD115" s="21">
        <v>9.328851232853113</v>
      </c>
      <c r="AE115" s="12">
        <v>563.61581920903939</v>
      </c>
      <c r="AF115" s="10">
        <v>580.61685891675643</v>
      </c>
      <c r="AG115" s="10">
        <v>307.8893105515582</v>
      </c>
      <c r="AH115" s="10">
        <v>44.699761587835496</v>
      </c>
      <c r="AI115" s="10">
        <v>8.3374276579014044</v>
      </c>
      <c r="AJ115" s="10"/>
      <c r="AK115" s="10"/>
      <c r="AL115" s="10"/>
      <c r="AM115" s="10"/>
      <c r="AN115" s="10">
        <v>2.8180790960451967</v>
      </c>
      <c r="AO115" s="10">
        <v>1.428484602148991</v>
      </c>
      <c r="AP115" s="10">
        <v>2.4631144844124657</v>
      </c>
      <c r="AQ115" s="10">
        <v>111.47500000000001</v>
      </c>
      <c r="AR115" s="10"/>
      <c r="AS115" s="10"/>
      <c r="AT115" s="10">
        <v>4.6782983515410637</v>
      </c>
      <c r="AU115" s="10">
        <v>1</v>
      </c>
      <c r="AV115" s="16"/>
      <c r="AW115" s="21">
        <v>87.09252883751347</v>
      </c>
      <c r="AX115" s="1" t="s">
        <v>120</v>
      </c>
      <c r="AY115" s="25">
        <v>16.9322834645669</v>
      </c>
      <c r="AZ115" s="19">
        <v>100</v>
      </c>
      <c r="BA115" s="19">
        <v>0</v>
      </c>
      <c r="BB115" s="19">
        <v>0</v>
      </c>
      <c r="BC115" s="19">
        <v>0</v>
      </c>
      <c r="BD115" s="19">
        <v>100</v>
      </c>
      <c r="BE115" s="19">
        <v>0</v>
      </c>
      <c r="BF115" s="26">
        <v>32.831536051776773</v>
      </c>
      <c r="BG115" s="26">
        <v>57.839612715370116</v>
      </c>
      <c r="BH115" s="26">
        <v>9.328851232853113</v>
      </c>
      <c r="BI115" s="23"/>
      <c r="BJ115" s="27">
        <f t="shared" ca="1" si="11"/>
        <v>0.88572578700899729</v>
      </c>
      <c r="BK115" s="26">
        <f t="shared" ca="1" si="12"/>
        <v>14.504280750980515</v>
      </c>
      <c r="BL115" s="25">
        <f t="shared" si="9"/>
        <v>1.3958891240388147</v>
      </c>
      <c r="BM115" s="25">
        <f t="shared" ca="1" si="13"/>
        <v>2.6817919101342969</v>
      </c>
      <c r="BN115" s="24">
        <f t="shared" si="10"/>
        <v>3.0268829577543772</v>
      </c>
      <c r="BO115" s="23"/>
      <c r="BP115" s="2"/>
    </row>
    <row r="116" spans="1:68" x14ac:dyDescent="0.2">
      <c r="A116">
        <v>5.15</v>
      </c>
      <c r="B116">
        <v>2.1</v>
      </c>
      <c r="C116">
        <v>1.2681</v>
      </c>
      <c r="D116">
        <v>-0.27837000000000001</v>
      </c>
      <c r="E116">
        <v>5.0750000000000003E-2</v>
      </c>
      <c r="F116">
        <v>1.7905800000000001</v>
      </c>
      <c r="G116">
        <v>1.72783</v>
      </c>
      <c r="H116" s="23"/>
      <c r="I116" s="17">
        <f t="shared" si="7"/>
        <v>16.896325459317584</v>
      </c>
      <c r="J116" s="16">
        <f t="shared" si="8"/>
        <v>-17.096325459317583</v>
      </c>
      <c r="K116" s="10">
        <v>100</v>
      </c>
      <c r="L116" s="16">
        <v>1641.2401574803139</v>
      </c>
      <c r="M116" s="16">
        <v>597.14566929133866</v>
      </c>
      <c r="N116" s="16">
        <v>7.3217410323709533</v>
      </c>
      <c r="O116" s="16">
        <v>5.7344632768361326</v>
      </c>
      <c r="P116" s="16">
        <v>5.8587143131574049</v>
      </c>
      <c r="Q116" s="16">
        <v>9.2346135381660893E-2</v>
      </c>
      <c r="R116" s="16">
        <v>1.5762184405249364</v>
      </c>
      <c r="S116" s="16">
        <v>8.6285441889772247</v>
      </c>
      <c r="T116" s="22" t="s">
        <v>33</v>
      </c>
      <c r="U116" s="10">
        <v>3</v>
      </c>
      <c r="V116" s="22" t="s">
        <v>33</v>
      </c>
      <c r="W116" s="10">
        <v>3</v>
      </c>
      <c r="X116" s="22" t="s">
        <v>143</v>
      </c>
      <c r="Y116" s="10">
        <v>4</v>
      </c>
      <c r="Z116" s="22" t="s">
        <v>121</v>
      </c>
      <c r="AA116" s="15">
        <v>5</v>
      </c>
      <c r="AB116" s="11">
        <v>39.649646263155759</v>
      </c>
      <c r="AC116" s="10">
        <v>53.52086489999796</v>
      </c>
      <c r="AD116" s="21">
        <v>6.8294888368462843</v>
      </c>
      <c r="AE116" s="12">
        <v>573.44632768361328</v>
      </c>
      <c r="AF116" s="10">
        <v>589.87035766959127</v>
      </c>
      <c r="AG116" s="10">
        <v>314.40357348680539</v>
      </c>
      <c r="AH116" s="10">
        <v>26.882807793043298</v>
      </c>
      <c r="AI116" s="10">
        <v>6.3442983173510177</v>
      </c>
      <c r="AJ116" s="10"/>
      <c r="AK116" s="10"/>
      <c r="AL116" s="10"/>
      <c r="AM116" s="10"/>
      <c r="AN116" s="10">
        <v>5.7344632768361326</v>
      </c>
      <c r="AO116" s="10">
        <v>1.4912198465042319</v>
      </c>
      <c r="AP116" s="10">
        <v>2.5152285878944429</v>
      </c>
      <c r="AQ116" s="10">
        <v>111.47500000000001</v>
      </c>
      <c r="AR116" s="10"/>
      <c r="AS116" s="10"/>
      <c r="AT116" s="10">
        <v>4.7041430161705442</v>
      </c>
      <c r="AU116" s="10">
        <v>1</v>
      </c>
      <c r="AV116" s="16"/>
      <c r="AW116" s="21">
        <v>88.480553650438679</v>
      </c>
      <c r="AX116" s="1" t="s">
        <v>120</v>
      </c>
      <c r="AY116" s="25">
        <v>17.096325459317601</v>
      </c>
      <c r="AZ116" s="19">
        <v>100</v>
      </c>
      <c r="BA116" s="19">
        <v>0</v>
      </c>
      <c r="BB116" s="19">
        <v>0</v>
      </c>
      <c r="BC116" s="19">
        <v>0</v>
      </c>
      <c r="BD116" s="19">
        <v>100</v>
      </c>
      <c r="BE116" s="19">
        <v>0</v>
      </c>
      <c r="BF116" s="26">
        <v>39.649646263155759</v>
      </c>
      <c r="BG116" s="26">
        <v>53.52086489999796</v>
      </c>
      <c r="BH116" s="26">
        <v>6.8294888368462843</v>
      </c>
      <c r="BI116" s="23"/>
      <c r="BJ116" s="27">
        <f t="shared" ca="1" si="11"/>
        <v>0.9051909609413088</v>
      </c>
      <c r="BK116" s="26">
        <f t="shared" ca="1" si="12"/>
        <v>14.963968761863528</v>
      </c>
      <c r="BL116" s="25">
        <f t="shared" si="9"/>
        <v>1.8329576836972858</v>
      </c>
      <c r="BM116" s="25">
        <f t="shared" ca="1" si="13"/>
        <v>2.732499108773736</v>
      </c>
      <c r="BN116" s="24">
        <f t="shared" si="10"/>
        <v>3.0739082374693547</v>
      </c>
      <c r="BO116" s="23"/>
      <c r="BP116" s="2"/>
    </row>
    <row r="117" spans="1:68" x14ac:dyDescent="0.2">
      <c r="A117">
        <v>5.2</v>
      </c>
      <c r="B117">
        <v>2.2000000000000002</v>
      </c>
      <c r="C117">
        <v>1.26129</v>
      </c>
      <c r="D117">
        <v>-0.27809</v>
      </c>
      <c r="E117">
        <v>5.0700000000000002E-2</v>
      </c>
      <c r="F117">
        <v>1.7896300000000001</v>
      </c>
      <c r="G117">
        <v>1.72828</v>
      </c>
      <c r="H117" s="23"/>
      <c r="I117" s="17">
        <f t="shared" si="7"/>
        <v>17.060367454068242</v>
      </c>
      <c r="J117" s="16">
        <f t="shared" si="8"/>
        <v>-17.260367454068241</v>
      </c>
      <c r="K117" s="10">
        <v>100</v>
      </c>
      <c r="L117" s="16">
        <v>1657.6443569553796</v>
      </c>
      <c r="M117" s="16">
        <v>603.31364829396341</v>
      </c>
      <c r="N117" s="16">
        <v>7.392825896762905</v>
      </c>
      <c r="O117" s="16">
        <v>3.8748587570621265</v>
      </c>
      <c r="P117" s="16">
        <v>3.998888784780906</v>
      </c>
      <c r="Q117" s="16">
        <v>9.4100336053768455E-2</v>
      </c>
      <c r="R117" s="16">
        <v>2.3531621187340446</v>
      </c>
      <c r="S117" s="16">
        <v>8.6131963693596898</v>
      </c>
      <c r="T117" s="22" t="s">
        <v>33</v>
      </c>
      <c r="U117" s="10">
        <v>3</v>
      </c>
      <c r="V117" s="22" t="s">
        <v>33</v>
      </c>
      <c r="W117" s="10">
        <v>3</v>
      </c>
      <c r="X117" s="22" t="s">
        <v>33</v>
      </c>
      <c r="Y117" s="10">
        <v>3</v>
      </c>
      <c r="Z117" s="22" t="s">
        <v>123</v>
      </c>
      <c r="AA117" s="15">
        <v>4</v>
      </c>
      <c r="AB117" s="11">
        <v>66.973175192312681</v>
      </c>
      <c r="AC117" s="10">
        <v>30.350856887682482</v>
      </c>
      <c r="AD117" s="21">
        <v>2.6759679200048323</v>
      </c>
      <c r="AE117" s="12">
        <v>387.48587570621265</v>
      </c>
      <c r="AF117" s="10">
        <v>370.10240142088162</v>
      </c>
      <c r="AG117" s="10">
        <v>199.94443923904529</v>
      </c>
      <c r="AH117" s="10">
        <v>25.104764007705285</v>
      </c>
      <c r="AI117" s="10">
        <v>4.2496009605066245</v>
      </c>
      <c r="AJ117" s="10"/>
      <c r="AK117" s="10"/>
      <c r="AL117" s="10"/>
      <c r="AM117" s="10"/>
      <c r="AN117" s="10">
        <v>3.8748587570621265</v>
      </c>
      <c r="AO117" s="10">
        <v>1.1667590712177922</v>
      </c>
      <c r="AP117" s="10">
        <v>1</v>
      </c>
      <c r="AQ117" s="10">
        <v>111.47500000000001</v>
      </c>
      <c r="AR117" s="10"/>
      <c r="AS117" s="10"/>
      <c r="AT117" s="10">
        <v>2.8520478346782263</v>
      </c>
      <c r="AU117" s="10">
        <v>1</v>
      </c>
      <c r="AV117" s="16"/>
      <c r="AW117" s="21">
        <v>55.51536021313224</v>
      </c>
      <c r="AX117" s="1" t="s">
        <v>120</v>
      </c>
      <c r="AY117" s="25">
        <v>17.260367454068199</v>
      </c>
      <c r="AZ117" s="19">
        <v>100</v>
      </c>
      <c r="BA117" s="19">
        <v>0</v>
      </c>
      <c r="BB117" s="19">
        <v>0</v>
      </c>
      <c r="BC117" s="19">
        <v>0</v>
      </c>
      <c r="BD117" s="19">
        <v>100</v>
      </c>
      <c r="BE117" s="19">
        <v>0</v>
      </c>
      <c r="BF117" s="26">
        <v>66.973175192312681</v>
      </c>
      <c r="BG117" s="26">
        <v>30.350856887682482</v>
      </c>
      <c r="BH117" s="26">
        <v>2.6759679200048323</v>
      </c>
      <c r="BI117" s="23"/>
      <c r="BJ117" s="27">
        <f t="shared" ca="1" si="11"/>
        <v>0.99854718388732844</v>
      </c>
      <c r="BK117" s="26">
        <f t="shared" ca="1" si="12"/>
        <v>10.489681367894242</v>
      </c>
      <c r="BL117" s="25">
        <f t="shared" si="9"/>
        <v>2.968402489293557</v>
      </c>
      <c r="BM117" s="25">
        <f t="shared" ca="1" si="13"/>
        <v>2.9771460686040099</v>
      </c>
      <c r="BN117" s="24">
        <f t="shared" si="10"/>
        <v>3.3022606707934035</v>
      </c>
      <c r="BO117" s="23"/>
      <c r="BP117" s="2"/>
    </row>
    <row r="118" spans="1:68" x14ac:dyDescent="0.2">
      <c r="A118">
        <v>5.25</v>
      </c>
      <c r="B118">
        <v>2.1</v>
      </c>
      <c r="C118">
        <v>1.2585500000000001</v>
      </c>
      <c r="D118">
        <v>-0.28433000000000003</v>
      </c>
      <c r="E118">
        <v>5.0889999999999998E-2</v>
      </c>
      <c r="F118">
        <v>1.7897000000000001</v>
      </c>
      <c r="G118">
        <v>1.7296499999999999</v>
      </c>
      <c r="H118" s="23"/>
      <c r="I118" s="17">
        <f t="shared" si="7"/>
        <v>17.224409448818896</v>
      </c>
      <c r="J118" s="16">
        <f t="shared" si="8"/>
        <v>-17.424409448818896</v>
      </c>
      <c r="K118" s="10">
        <v>100</v>
      </c>
      <c r="L118" s="16">
        <v>1674.0485564304452</v>
      </c>
      <c r="M118" s="16">
        <v>609.48162729658804</v>
      </c>
      <c r="N118" s="16">
        <v>7.4639107611548541</v>
      </c>
      <c r="O118" s="16">
        <v>3.1266478342749418</v>
      </c>
      <c r="P118" s="16">
        <v>3.2515176946831925</v>
      </c>
      <c r="Q118" s="16">
        <v>5.5006721075371773E-2</v>
      </c>
      <c r="R118" s="16">
        <v>1.6917244880849798</v>
      </c>
      <c r="S118" s="16">
        <v>8.6715180839063173</v>
      </c>
      <c r="T118" s="22" t="s">
        <v>119</v>
      </c>
      <c r="U118" s="10">
        <v>1</v>
      </c>
      <c r="V118" s="22" t="s">
        <v>33</v>
      </c>
      <c r="W118" s="10">
        <v>3</v>
      </c>
      <c r="X118" s="22" t="s">
        <v>33</v>
      </c>
      <c r="Y118" s="10">
        <v>3</v>
      </c>
      <c r="Z118" s="22" t="s">
        <v>123</v>
      </c>
      <c r="AA118" s="15">
        <v>4</v>
      </c>
      <c r="AB118" s="11">
        <v>58.337258457297906</v>
      </c>
      <c r="AC118" s="10">
        <v>38.299847839226487</v>
      </c>
      <c r="AD118" s="21">
        <v>3.3628937034756072</v>
      </c>
      <c r="AE118" s="12">
        <v>312.66478342749417</v>
      </c>
      <c r="AF118" s="10">
        <v>281.21143791085268</v>
      </c>
      <c r="AG118" s="10">
        <v>162.57588473415962</v>
      </c>
      <c r="AH118" s="10">
        <v>24.842207782315818</v>
      </c>
      <c r="AI118" s="10">
        <v>5.9111280060265186</v>
      </c>
      <c r="AJ118" s="10"/>
      <c r="AK118" s="10"/>
      <c r="AL118" s="10"/>
      <c r="AM118" s="10"/>
      <c r="AN118" s="10">
        <v>1.5633239171374709</v>
      </c>
      <c r="AO118" s="10">
        <v>0.96491586515338246</v>
      </c>
      <c r="AP118" s="10">
        <v>1</v>
      </c>
      <c r="AQ118" s="10">
        <v>111.47500000000001</v>
      </c>
      <c r="AR118" s="10"/>
      <c r="AS118" s="10"/>
      <c r="AT118" s="10">
        <v>2.1143917361243716</v>
      </c>
      <c r="AU118" s="10">
        <v>1</v>
      </c>
      <c r="AV118" s="16"/>
      <c r="AW118" s="21">
        <v>42.181715686627903</v>
      </c>
      <c r="AX118" s="1" t="s">
        <v>120</v>
      </c>
      <c r="AY118" s="25">
        <v>17.424409448818899</v>
      </c>
      <c r="AZ118" s="19">
        <v>100</v>
      </c>
      <c r="BA118" s="19">
        <v>0</v>
      </c>
      <c r="BB118" s="19">
        <v>0</v>
      </c>
      <c r="BC118" s="19">
        <v>0</v>
      </c>
      <c r="BD118" s="19">
        <v>100</v>
      </c>
      <c r="BE118" s="19">
        <v>0</v>
      </c>
      <c r="BF118" s="26">
        <v>58.337258457297906</v>
      </c>
      <c r="BG118" s="26">
        <v>38.299847839226487</v>
      </c>
      <c r="BH118" s="26">
        <v>3.3628937034756072</v>
      </c>
      <c r="BI118" s="23"/>
      <c r="BJ118" s="27">
        <f t="shared" ca="1" si="11"/>
        <v>1</v>
      </c>
      <c r="BK118" s="26">
        <f t="shared" ca="1" si="12"/>
        <v>7.9231048429718154</v>
      </c>
      <c r="BL118" s="25">
        <f t="shared" si="9"/>
        <v>2.2781889029061051</v>
      </c>
      <c r="BM118" s="25">
        <f t="shared" ca="1" si="13"/>
        <v>3.0165159062272617</v>
      </c>
      <c r="BN118" s="24">
        <f t="shared" si="10"/>
        <v>3.3162115089493867</v>
      </c>
      <c r="BO118" s="23"/>
      <c r="BP118" s="2"/>
    </row>
    <row r="119" spans="1:68" x14ac:dyDescent="0.2">
      <c r="A119">
        <v>5.3</v>
      </c>
      <c r="B119">
        <v>2.1</v>
      </c>
      <c r="C119">
        <v>1.25722</v>
      </c>
      <c r="D119">
        <v>-0.28571999999999997</v>
      </c>
      <c r="E119">
        <v>5.1569999999999998E-2</v>
      </c>
      <c r="F119">
        <v>1.7897000000000001</v>
      </c>
      <c r="G119">
        <v>1.73055</v>
      </c>
      <c r="H119" s="23"/>
      <c r="I119" s="17">
        <f t="shared" si="7"/>
        <v>17.388451443569551</v>
      </c>
      <c r="J119" s="16">
        <f t="shared" si="8"/>
        <v>-17.58845144356955</v>
      </c>
      <c r="K119" s="10">
        <v>100</v>
      </c>
      <c r="L119" s="16">
        <v>1690.4527559055107</v>
      </c>
      <c r="M119" s="16">
        <v>615.64960629921268</v>
      </c>
      <c r="N119" s="16">
        <v>7.5349956255468049</v>
      </c>
      <c r="O119" s="16">
        <v>2.7634651600753042</v>
      </c>
      <c r="P119" s="16">
        <v>2.8913407374774529</v>
      </c>
      <c r="Q119" s="16">
        <v>4.6298367738838254E-2</v>
      </c>
      <c r="R119" s="16">
        <v>1.6012767758127056</v>
      </c>
      <c r="S119" s="16">
        <v>8.8802484307047695</v>
      </c>
      <c r="T119" s="22" t="s">
        <v>119</v>
      </c>
      <c r="U119" s="10">
        <v>1</v>
      </c>
      <c r="V119" s="22" t="s">
        <v>33</v>
      </c>
      <c r="W119" s="10">
        <v>3</v>
      </c>
      <c r="X119" s="22" t="s">
        <v>33</v>
      </c>
      <c r="Y119" s="10">
        <v>3</v>
      </c>
      <c r="Z119" s="22" t="s">
        <v>33</v>
      </c>
      <c r="AA119" s="15">
        <v>3</v>
      </c>
      <c r="AB119" s="11">
        <v>59.715052901780226</v>
      </c>
      <c r="AC119" s="10">
        <v>37.054778479052764</v>
      </c>
      <c r="AD119" s="21">
        <v>3.2301686191670131</v>
      </c>
      <c r="AE119" s="12">
        <v>276.3465160075304</v>
      </c>
      <c r="AF119" s="10">
        <v>237.8727253292912</v>
      </c>
      <c r="AG119" s="10">
        <v>144.56703687387264</v>
      </c>
      <c r="AH119" s="10">
        <v>27.673771991820985</v>
      </c>
      <c r="AI119" s="10">
        <v>6.2450165711824805</v>
      </c>
      <c r="AJ119" s="10"/>
      <c r="AK119" s="10"/>
      <c r="AL119" s="10"/>
      <c r="AM119" s="10"/>
      <c r="AN119" s="10">
        <v>1.3817325800376521</v>
      </c>
      <c r="AO119" s="10">
        <v>0.88533948610427937</v>
      </c>
      <c r="AP119" s="10">
        <v>1</v>
      </c>
      <c r="AQ119" s="10">
        <v>111.47500000000001</v>
      </c>
      <c r="AR119" s="10"/>
      <c r="AS119" s="10"/>
      <c r="AT119" s="10">
        <v>1.7546602306660746</v>
      </c>
      <c r="AU119" s="10">
        <v>1</v>
      </c>
      <c r="AV119" s="16"/>
      <c r="AW119" s="21">
        <v>35.680908799393677</v>
      </c>
      <c r="AX119" s="1" t="s">
        <v>120</v>
      </c>
      <c r="AY119" s="25">
        <v>17.5884514435696</v>
      </c>
      <c r="AZ119" s="19">
        <v>100</v>
      </c>
      <c r="BA119" s="19">
        <v>0</v>
      </c>
      <c r="BB119" s="19">
        <v>0</v>
      </c>
      <c r="BC119" s="19">
        <v>100</v>
      </c>
      <c r="BD119" s="19">
        <v>0</v>
      </c>
      <c r="BE119" s="19">
        <v>0</v>
      </c>
      <c r="BF119" s="26">
        <v>59.715052901780226</v>
      </c>
      <c r="BG119" s="26">
        <v>37.054778479052764</v>
      </c>
      <c r="BH119" s="26">
        <v>3.2301686191670131</v>
      </c>
      <c r="BI119" s="23"/>
      <c r="BJ119" s="27">
        <f t="shared" ca="1" si="11"/>
        <v>1</v>
      </c>
      <c r="BK119" s="26">
        <f t="shared" ca="1" si="12"/>
        <v>6.6470093981681595</v>
      </c>
      <c r="BL119" s="25">
        <f t="shared" si="9"/>
        <v>2.2627458491417434</v>
      </c>
      <c r="BM119" s="25">
        <f t="shared" ca="1" si="13"/>
        <v>3.0802703412690553</v>
      </c>
      <c r="BN119" s="24">
        <f t="shared" si="10"/>
        <v>3.3519418505732492</v>
      </c>
      <c r="BO119" s="23"/>
      <c r="BP119" s="2"/>
    </row>
    <row r="120" spans="1:68" x14ac:dyDescent="0.2">
      <c r="A120">
        <v>5.35</v>
      </c>
      <c r="B120">
        <v>2.1</v>
      </c>
      <c r="C120">
        <v>1.2568299999999999</v>
      </c>
      <c r="D120">
        <v>-0.28621999999999997</v>
      </c>
      <c r="E120">
        <v>5.2380000000000003E-2</v>
      </c>
      <c r="F120">
        <v>1.7864</v>
      </c>
      <c r="G120">
        <v>1.7271000000000001</v>
      </c>
      <c r="H120" s="23"/>
      <c r="I120" s="17">
        <f t="shared" si="7"/>
        <v>17.552493438320209</v>
      </c>
      <c r="J120" s="16">
        <f t="shared" si="8"/>
        <v>-17.752493438320208</v>
      </c>
      <c r="K120" s="10">
        <v>100</v>
      </c>
      <c r="L120" s="16">
        <v>1706.8569553805764</v>
      </c>
      <c r="M120" s="16">
        <v>621.81758530183743</v>
      </c>
      <c r="N120" s="16">
        <v>7.6060804899387575</v>
      </c>
      <c r="O120" s="16">
        <v>2.6569679849340306</v>
      </c>
      <c r="P120" s="16">
        <v>2.7884239016965573</v>
      </c>
      <c r="Q120" s="16">
        <v>4.3165866538646229E-2</v>
      </c>
      <c r="R120" s="16">
        <v>1.5480381771359397</v>
      </c>
      <c r="S120" s="16">
        <v>9.1288831085088109</v>
      </c>
      <c r="T120" s="22" t="s">
        <v>119</v>
      </c>
      <c r="U120" s="10">
        <v>1</v>
      </c>
      <c r="V120" s="22" t="s">
        <v>33</v>
      </c>
      <c r="W120" s="10">
        <v>3</v>
      </c>
      <c r="X120" s="22" t="s">
        <v>33</v>
      </c>
      <c r="Y120" s="10">
        <v>3</v>
      </c>
      <c r="Z120" s="22" t="s">
        <v>33</v>
      </c>
      <c r="AA120" s="15">
        <v>3</v>
      </c>
      <c r="AB120" s="11">
        <v>59.660144310523492</v>
      </c>
      <c r="AC120" s="10">
        <v>37.104604142338175</v>
      </c>
      <c r="AD120" s="21">
        <v>3.2352515471383301</v>
      </c>
      <c r="AE120" s="12">
        <v>265.69679849340304</v>
      </c>
      <c r="AF120" s="10">
        <v>224.79990938594668</v>
      </c>
      <c r="AG120" s="10">
        <v>139.42119508482787</v>
      </c>
      <c r="AH120" s="10">
        <v>31.32622529629824</v>
      </c>
      <c r="AI120" s="10">
        <v>6.4597890075949067</v>
      </c>
      <c r="AJ120" s="10"/>
      <c r="AK120" s="10"/>
      <c r="AL120" s="10"/>
      <c r="AM120" s="10"/>
      <c r="AN120" s="10">
        <v>1.3284839924670153</v>
      </c>
      <c r="AO120" s="10">
        <v>0.86293352861954487</v>
      </c>
      <c r="AP120" s="10">
        <v>1</v>
      </c>
      <c r="AQ120" s="10">
        <v>111.47500000000001</v>
      </c>
      <c r="AR120" s="10"/>
      <c r="AS120" s="10"/>
      <c r="AT120" s="10">
        <v>1.6360431530247561</v>
      </c>
      <c r="AU120" s="10">
        <v>1</v>
      </c>
      <c r="AV120" s="16"/>
      <c r="AW120" s="21">
        <v>33.719986407892002</v>
      </c>
      <c r="AX120" s="1" t="s">
        <v>120</v>
      </c>
      <c r="AY120" s="25">
        <v>17.752493438320201</v>
      </c>
      <c r="AZ120" s="19">
        <v>100</v>
      </c>
      <c r="BA120" s="19">
        <v>0</v>
      </c>
      <c r="BB120" s="19">
        <v>0</v>
      </c>
      <c r="BC120" s="19">
        <v>100</v>
      </c>
      <c r="BD120" s="19">
        <v>0</v>
      </c>
      <c r="BE120" s="19">
        <v>0</v>
      </c>
      <c r="BF120" s="26">
        <v>59.660144310523492</v>
      </c>
      <c r="BG120" s="26">
        <v>37.104604142338175</v>
      </c>
      <c r="BH120" s="26">
        <v>3.2352515471383301</v>
      </c>
      <c r="BI120" s="23"/>
      <c r="BJ120" s="27">
        <f t="shared" ca="1" si="11"/>
        <v>1</v>
      </c>
      <c r="BK120" s="26">
        <f t="shared" ca="1" si="12"/>
        <v>6.2236754628513768</v>
      </c>
      <c r="BL120" s="25">
        <f t="shared" si="9"/>
        <v>2.2307994118804895</v>
      </c>
      <c r="BM120" s="25">
        <f t="shared" ca="1" si="13"/>
        <v>3.1017403496726601</v>
      </c>
      <c r="BN120" s="24">
        <f t="shared" si="10"/>
        <v>3.3600091471666338</v>
      </c>
      <c r="BO120" s="23"/>
      <c r="BP120" s="2"/>
    </row>
    <row r="121" spans="1:68" x14ac:dyDescent="0.2">
      <c r="A121">
        <v>5.4</v>
      </c>
      <c r="B121">
        <v>2.1</v>
      </c>
      <c r="C121">
        <v>1.2569699999999999</v>
      </c>
      <c r="D121">
        <v>-0.28600999999999999</v>
      </c>
      <c r="E121">
        <v>5.3269999999999998E-2</v>
      </c>
      <c r="F121">
        <v>1.78745</v>
      </c>
      <c r="G121">
        <v>1.72925</v>
      </c>
      <c r="H121" s="23"/>
      <c r="I121" s="17">
        <f t="shared" si="7"/>
        <v>17.716535433070867</v>
      </c>
      <c r="J121" s="16">
        <f t="shared" si="8"/>
        <v>-17.916535433070866</v>
      </c>
      <c r="K121" s="10">
        <v>100</v>
      </c>
      <c r="L121" s="16">
        <v>1723.2611548556422</v>
      </c>
      <c r="M121" s="16">
        <v>627.98556430446217</v>
      </c>
      <c r="N121" s="16">
        <v>7.6771653543307092</v>
      </c>
      <c r="O121" s="16">
        <v>2.6951977401129459</v>
      </c>
      <c r="P121" s="16">
        <v>2.830587609999839</v>
      </c>
      <c r="Q121" s="16">
        <v>4.4481517042726806E-2</v>
      </c>
      <c r="R121" s="16">
        <v>1.5714587630350483</v>
      </c>
      <c r="S121" s="16">
        <v>9.4020742977009011</v>
      </c>
      <c r="T121" s="22" t="s">
        <v>119</v>
      </c>
      <c r="U121" s="10">
        <v>1</v>
      </c>
      <c r="V121" s="22" t="s">
        <v>33</v>
      </c>
      <c r="W121" s="10">
        <v>3</v>
      </c>
      <c r="X121" s="22" t="s">
        <v>33</v>
      </c>
      <c r="Y121" s="10">
        <v>3</v>
      </c>
      <c r="Z121" s="22" t="s">
        <v>33</v>
      </c>
      <c r="AA121" s="15">
        <v>3</v>
      </c>
      <c r="AB121" s="11">
        <v>59.829044633926955</v>
      </c>
      <c r="AC121" s="10">
        <v>36.951286412029347</v>
      </c>
      <c r="AD121" s="21">
        <v>3.2196689540436951</v>
      </c>
      <c r="AE121" s="12">
        <v>269.51977401129454</v>
      </c>
      <c r="AF121" s="10">
        <v>228.79539274662304</v>
      </c>
      <c r="AG121" s="10">
        <v>141.52938049999196</v>
      </c>
      <c r="AH121" s="10">
        <v>35.483841120758235</v>
      </c>
      <c r="AI121" s="10">
        <v>6.3635141024549871</v>
      </c>
      <c r="AJ121" s="10"/>
      <c r="AK121" s="10"/>
      <c r="AL121" s="10"/>
      <c r="AM121" s="10"/>
      <c r="AN121" s="10">
        <v>1.3475988700564729</v>
      </c>
      <c r="AO121" s="10">
        <v>0.87607717846758326</v>
      </c>
      <c r="AP121" s="10">
        <v>1</v>
      </c>
      <c r="AQ121" s="10">
        <v>111.47500000000001</v>
      </c>
      <c r="AR121" s="10"/>
      <c r="AS121" s="10"/>
      <c r="AT121" s="10">
        <v>1.64912092892471</v>
      </c>
      <c r="AU121" s="10">
        <v>1</v>
      </c>
      <c r="AV121" s="16"/>
      <c r="AW121" s="21">
        <v>34.319308911993453</v>
      </c>
      <c r="AX121" s="1" t="s">
        <v>120</v>
      </c>
      <c r="AY121" s="25">
        <v>17.916535433070901</v>
      </c>
      <c r="AZ121" s="19">
        <v>100</v>
      </c>
      <c r="BA121" s="19">
        <v>0</v>
      </c>
      <c r="BB121" s="19">
        <v>0</v>
      </c>
      <c r="BC121" s="19">
        <v>100</v>
      </c>
      <c r="BD121" s="19">
        <v>0</v>
      </c>
      <c r="BE121" s="19">
        <v>0</v>
      </c>
      <c r="BF121" s="26">
        <v>59.829044633926955</v>
      </c>
      <c r="BG121" s="26">
        <v>36.951286412029347</v>
      </c>
      <c r="BH121" s="26">
        <v>3.2196689540436951</v>
      </c>
      <c r="BI121" s="23"/>
      <c r="BJ121" s="27">
        <f t="shared" ca="1" si="11"/>
        <v>1</v>
      </c>
      <c r="BK121" s="26">
        <f t="shared" ca="1" si="12"/>
        <v>6.2707079413609623</v>
      </c>
      <c r="BL121" s="25">
        <f t="shared" si="9"/>
        <v>2.2591410735165356</v>
      </c>
      <c r="BM121" s="25">
        <f t="shared" ca="1" si="13"/>
        <v>3.1016986265283695</v>
      </c>
      <c r="BN121" s="24">
        <f t="shared" si="10"/>
        <v>3.3568401572555118</v>
      </c>
      <c r="BO121" s="23"/>
      <c r="BP121" s="2"/>
    </row>
    <row r="122" spans="1:68" x14ac:dyDescent="0.2">
      <c r="A122">
        <v>5.45</v>
      </c>
      <c r="B122">
        <v>2.1</v>
      </c>
      <c r="C122">
        <v>1.2569600000000001</v>
      </c>
      <c r="D122">
        <v>-0.28516999999999998</v>
      </c>
      <c r="E122">
        <v>5.425E-2</v>
      </c>
      <c r="F122">
        <v>1.78328</v>
      </c>
      <c r="G122">
        <v>1.7237499999999999</v>
      </c>
      <c r="H122" s="23"/>
      <c r="I122" s="17">
        <f t="shared" si="7"/>
        <v>17.880577427821521</v>
      </c>
      <c r="J122" s="16">
        <f t="shared" si="8"/>
        <v>-18.08057742782152</v>
      </c>
      <c r="K122" s="10">
        <v>100</v>
      </c>
      <c r="L122" s="16">
        <v>1739.6653543307077</v>
      </c>
      <c r="M122" s="16">
        <v>634.15354330708681</v>
      </c>
      <c r="N122" s="16">
        <v>7.7482502187226583</v>
      </c>
      <c r="O122" s="16">
        <v>2.6924670433144953</v>
      </c>
      <c r="P122" s="16">
        <v>2.8321886818102406</v>
      </c>
      <c r="Q122" s="16">
        <v>4.9744119059049463E-2</v>
      </c>
      <c r="R122" s="16">
        <v>1.7563843602134119</v>
      </c>
      <c r="S122" s="16">
        <v>9.7028915622045542</v>
      </c>
      <c r="T122" s="22" t="s">
        <v>119</v>
      </c>
      <c r="U122" s="10">
        <v>1</v>
      </c>
      <c r="V122" s="22" t="s">
        <v>33</v>
      </c>
      <c r="W122" s="10">
        <v>3</v>
      </c>
      <c r="X122" s="22" t="s">
        <v>33</v>
      </c>
      <c r="Y122" s="10">
        <v>3</v>
      </c>
      <c r="Z122" s="22" t="s">
        <v>33</v>
      </c>
      <c r="AA122" s="15">
        <v>3</v>
      </c>
      <c r="AB122" s="11">
        <v>63.877041931577317</v>
      </c>
      <c r="AC122" s="10">
        <v>33.235242784543445</v>
      </c>
      <c r="AD122" s="21">
        <v>2.8877152838792384</v>
      </c>
      <c r="AE122" s="12">
        <v>269.24670433144951</v>
      </c>
      <c r="AF122" s="10">
        <v>228.01880122578407</v>
      </c>
      <c r="AG122" s="10">
        <v>141.60943409051202</v>
      </c>
      <c r="AH122" s="10">
        <v>40.209764780198995</v>
      </c>
      <c r="AI122" s="10">
        <v>5.6935146010893289</v>
      </c>
      <c r="AJ122" s="10"/>
      <c r="AK122" s="10"/>
      <c r="AL122" s="10"/>
      <c r="AM122" s="10"/>
      <c r="AN122" s="10">
        <v>1.3462335216572476</v>
      </c>
      <c r="AO122" s="10">
        <v>0.89107310248961114</v>
      </c>
      <c r="AP122" s="10">
        <v>1</v>
      </c>
      <c r="AQ122" s="10">
        <v>111.47500000000001</v>
      </c>
      <c r="AR122" s="10"/>
      <c r="AS122" s="10"/>
      <c r="AT122" s="10">
        <v>1.6261910524357743</v>
      </c>
      <c r="AU122" s="10">
        <v>1</v>
      </c>
      <c r="AV122" s="16"/>
      <c r="AW122" s="21">
        <v>34.202820183867608</v>
      </c>
      <c r="AX122" s="1" t="s">
        <v>120</v>
      </c>
      <c r="AY122" s="25">
        <v>18.080577427821499</v>
      </c>
      <c r="AZ122" s="19">
        <v>100</v>
      </c>
      <c r="BA122" s="19">
        <v>0</v>
      </c>
      <c r="BB122" s="19">
        <v>0</v>
      </c>
      <c r="BC122" s="19">
        <v>100</v>
      </c>
      <c r="BD122" s="19">
        <v>0</v>
      </c>
      <c r="BE122" s="19">
        <v>0</v>
      </c>
      <c r="BF122" s="26">
        <v>63.877041931577317</v>
      </c>
      <c r="BG122" s="26">
        <v>33.235242784543445</v>
      </c>
      <c r="BH122" s="26">
        <v>2.8877152838792384</v>
      </c>
      <c r="BI122" s="23"/>
      <c r="BJ122" s="27">
        <f t="shared" ca="1" si="11"/>
        <v>1</v>
      </c>
      <c r="BK122" s="26">
        <f t="shared" ca="1" si="12"/>
        <v>6.1888986519298594</v>
      </c>
      <c r="BL122" s="25">
        <f t="shared" si="9"/>
        <v>2.5349181769926243</v>
      </c>
      <c r="BM122" s="25">
        <f t="shared" ca="1" si="13"/>
        <v>3.1322537942860547</v>
      </c>
      <c r="BN122" s="24">
        <f t="shared" si="10"/>
        <v>3.3772884661909419</v>
      </c>
      <c r="BO122" s="23"/>
      <c r="BP122" s="2"/>
    </row>
    <row r="123" spans="1:68" x14ac:dyDescent="0.2">
      <c r="A123">
        <v>5.5</v>
      </c>
      <c r="B123">
        <v>2.1</v>
      </c>
      <c r="C123">
        <v>1.2569699999999999</v>
      </c>
      <c r="D123">
        <v>-0.28471000000000002</v>
      </c>
      <c r="E123">
        <v>5.5160000000000001E-2</v>
      </c>
      <c r="F123">
        <v>1.78033</v>
      </c>
      <c r="G123">
        <v>1.71915</v>
      </c>
      <c r="H123" s="23"/>
      <c r="I123" s="17">
        <f t="shared" si="7"/>
        <v>18.044619422572179</v>
      </c>
      <c r="J123" s="16">
        <f t="shared" si="8"/>
        <v>-18.244619422572178</v>
      </c>
      <c r="K123" s="10">
        <v>100</v>
      </c>
      <c r="L123" s="16">
        <v>1756.0695538057735</v>
      </c>
      <c r="M123" s="16">
        <v>640.32152230971155</v>
      </c>
      <c r="N123" s="16">
        <v>7.8193350831146109</v>
      </c>
      <c r="O123" s="16">
        <v>2.6951977401129459</v>
      </c>
      <c r="P123" s="16">
        <v>2.8389417351740547</v>
      </c>
      <c r="Q123" s="16">
        <v>5.2626020163225887E-2</v>
      </c>
      <c r="R123" s="16">
        <v>1.8537196276766632</v>
      </c>
      <c r="S123" s="16">
        <v>9.9822218792436601</v>
      </c>
      <c r="T123" s="22" t="s">
        <v>119</v>
      </c>
      <c r="U123" s="10">
        <v>1</v>
      </c>
      <c r="V123" s="22" t="s">
        <v>33</v>
      </c>
      <c r="W123" s="10">
        <v>3</v>
      </c>
      <c r="X123" s="22" t="s">
        <v>33</v>
      </c>
      <c r="Y123" s="10">
        <v>3</v>
      </c>
      <c r="Z123" s="22" t="s">
        <v>33</v>
      </c>
      <c r="AA123" s="15">
        <v>3</v>
      </c>
      <c r="AB123" s="11">
        <v>66.000019972559272</v>
      </c>
      <c r="AC123" s="10">
        <v>31.260480443942456</v>
      </c>
      <c r="AD123" s="21">
        <v>2.7394995834982669</v>
      </c>
      <c r="AE123" s="12">
        <v>269.51977401129454</v>
      </c>
      <c r="AF123" s="10">
        <v>227.84832518181719</v>
      </c>
      <c r="AG123" s="10">
        <v>141.94708675870274</v>
      </c>
      <c r="AH123" s="10">
        <v>44.493671234654727</v>
      </c>
      <c r="AI123" s="10">
        <v>5.3945590534278249</v>
      </c>
      <c r="AJ123" s="10"/>
      <c r="AK123" s="10"/>
      <c r="AL123" s="10"/>
      <c r="AM123" s="10"/>
      <c r="AN123" s="10">
        <v>1.3475988700564729</v>
      </c>
      <c r="AO123" s="10">
        <v>0.90135083892434165</v>
      </c>
      <c r="AP123" s="10">
        <v>1</v>
      </c>
      <c r="AQ123" s="10">
        <v>111.47500000000001</v>
      </c>
      <c r="AR123" s="10"/>
      <c r="AS123" s="10"/>
      <c r="AT123" s="10">
        <v>1.6082167776038123</v>
      </c>
      <c r="AU123" s="10">
        <v>1</v>
      </c>
      <c r="AV123" s="16"/>
      <c r="AW123" s="21">
        <v>34.177248777272581</v>
      </c>
      <c r="AX123" s="1" t="s">
        <v>120</v>
      </c>
      <c r="AY123" s="25">
        <v>18.2446194225722</v>
      </c>
      <c r="AZ123" s="19">
        <v>100</v>
      </c>
      <c r="BA123" s="19">
        <v>0</v>
      </c>
      <c r="BB123" s="19">
        <v>0</v>
      </c>
      <c r="BC123" s="19">
        <v>100</v>
      </c>
      <c r="BD123" s="19">
        <v>0</v>
      </c>
      <c r="BE123" s="19">
        <v>0</v>
      </c>
      <c r="BF123" s="26">
        <v>66.000019972559272</v>
      </c>
      <c r="BG123" s="26">
        <v>31.260480443942456</v>
      </c>
      <c r="BH123" s="26">
        <v>2.7394995834982669</v>
      </c>
      <c r="BI123" s="23"/>
      <c r="BJ123" s="27">
        <f t="shared" ca="1" si="11"/>
        <v>1</v>
      </c>
      <c r="BK123" s="26">
        <f t="shared" ca="1" si="12"/>
        <v>6.1247572975462594</v>
      </c>
      <c r="BL123" s="25">
        <f t="shared" si="9"/>
        <v>2.6837591626286841</v>
      </c>
      <c r="BM123" s="25">
        <f t="shared" ca="1" si="13"/>
        <v>3.1490264080442327</v>
      </c>
      <c r="BN123" s="24">
        <f t="shared" si="10"/>
        <v>3.386583525593684</v>
      </c>
      <c r="BO123" s="23"/>
      <c r="BP123" s="2"/>
    </row>
    <row r="124" spans="1:68" x14ac:dyDescent="0.2">
      <c r="A124">
        <v>5.55</v>
      </c>
      <c r="B124">
        <v>2.2000000000000002</v>
      </c>
      <c r="C124">
        <v>1.2570600000000001</v>
      </c>
      <c r="D124">
        <v>-0.28411999999999998</v>
      </c>
      <c r="E124">
        <v>5.5980000000000002E-2</v>
      </c>
      <c r="F124">
        <v>1.78365</v>
      </c>
      <c r="G124">
        <v>1.7254499999999999</v>
      </c>
      <c r="H124" s="23"/>
      <c r="I124" s="17">
        <f t="shared" si="7"/>
        <v>18.208661417322833</v>
      </c>
      <c r="J124" s="16">
        <f t="shared" si="8"/>
        <v>-18.408661417322833</v>
      </c>
      <c r="K124" s="10">
        <v>100</v>
      </c>
      <c r="L124" s="16">
        <v>1772.473753280839</v>
      </c>
      <c r="M124" s="16">
        <v>646.48950131233619</v>
      </c>
      <c r="N124" s="16">
        <v>7.8904199475065617</v>
      </c>
      <c r="O124" s="16">
        <v>2.719774011299426</v>
      </c>
      <c r="P124" s="16">
        <v>2.8671425474414112</v>
      </c>
      <c r="Q124" s="16">
        <v>5.632237157945269E-2</v>
      </c>
      <c r="R124" s="16">
        <v>1.9644077909455115</v>
      </c>
      <c r="S124" s="16">
        <v>10.233926120971207</v>
      </c>
      <c r="T124" s="22" t="s">
        <v>119</v>
      </c>
      <c r="U124" s="10">
        <v>1</v>
      </c>
      <c r="V124" s="22" t="s">
        <v>33</v>
      </c>
      <c r="W124" s="10">
        <v>3</v>
      </c>
      <c r="X124" s="22" t="s">
        <v>33</v>
      </c>
      <c r="Y124" s="10">
        <v>3</v>
      </c>
      <c r="Z124" s="22" t="s">
        <v>33</v>
      </c>
      <c r="AA124" s="15">
        <v>3</v>
      </c>
      <c r="AB124" s="11">
        <v>68.198565806592725</v>
      </c>
      <c r="AC124" s="10">
        <v>29.202355022548829</v>
      </c>
      <c r="AD124" s="21">
        <v>2.5990791708584404</v>
      </c>
      <c r="AE124" s="12">
        <v>271.97740112994262</v>
      </c>
      <c r="AF124" s="10">
        <v>230.20111489120819</v>
      </c>
      <c r="AG124" s="10">
        <v>143.35712737207058</v>
      </c>
      <c r="AH124" s="10">
        <v>48.209269854129843</v>
      </c>
      <c r="AI124" s="10">
        <v>5.09059272015348</v>
      </c>
      <c r="AJ124" s="10"/>
      <c r="AK124" s="10"/>
      <c r="AL124" s="10"/>
      <c r="AM124" s="10"/>
      <c r="AN124" s="10">
        <v>1.359887005649713</v>
      </c>
      <c r="AO124" s="10">
        <v>0.91693323298938034</v>
      </c>
      <c r="AP124" s="10">
        <v>1</v>
      </c>
      <c r="AQ124" s="10">
        <v>111.47500000000001</v>
      </c>
      <c r="AR124" s="10"/>
      <c r="AS124" s="10"/>
      <c r="AT124" s="10">
        <v>1.6091148003620166</v>
      </c>
      <c r="AU124" s="10">
        <v>1</v>
      </c>
      <c r="AV124" s="16"/>
      <c r="AW124" s="21">
        <v>34.530167233681226</v>
      </c>
      <c r="AX124" s="1" t="s">
        <v>120</v>
      </c>
      <c r="AY124" s="25">
        <v>18.408661417322801</v>
      </c>
      <c r="AZ124" s="19">
        <v>100</v>
      </c>
      <c r="BA124" s="19">
        <v>0</v>
      </c>
      <c r="BB124" s="19">
        <v>0</v>
      </c>
      <c r="BC124" s="19">
        <v>100</v>
      </c>
      <c r="BD124" s="19">
        <v>0</v>
      </c>
      <c r="BE124" s="19">
        <v>0</v>
      </c>
      <c r="BF124" s="26">
        <v>68.198565806592725</v>
      </c>
      <c r="BG124" s="26">
        <v>29.202355022548829</v>
      </c>
      <c r="BH124" s="26">
        <v>2.5990791708584404</v>
      </c>
      <c r="BI124" s="23"/>
      <c r="BJ124" s="27">
        <f t="shared" ca="1" si="11"/>
        <v>1</v>
      </c>
      <c r="BK124" s="26">
        <f t="shared" ca="1" si="12"/>
        <v>6.1281913063703835</v>
      </c>
      <c r="BL124" s="25">
        <f t="shared" si="9"/>
        <v>2.8432636853767188</v>
      </c>
      <c r="BM124" s="25">
        <f t="shared" ca="1" si="13"/>
        <v>3.1620198803173749</v>
      </c>
      <c r="BN124" s="24">
        <f t="shared" si="10"/>
        <v>3.3938831180587603</v>
      </c>
      <c r="BO124" s="23"/>
      <c r="BP124" s="2"/>
    </row>
    <row r="125" spans="1:68" x14ac:dyDescent="0.2">
      <c r="A125">
        <v>5.6</v>
      </c>
      <c r="B125">
        <v>2.1</v>
      </c>
      <c r="C125">
        <v>1.2568299999999999</v>
      </c>
      <c r="D125">
        <v>-0.28482000000000002</v>
      </c>
      <c r="E125">
        <v>5.6710000000000003E-2</v>
      </c>
      <c r="F125">
        <v>1.7788999999999999</v>
      </c>
      <c r="G125">
        <v>1.7175800000000001</v>
      </c>
      <c r="H125" s="23"/>
      <c r="I125" s="17">
        <f t="shared" si="7"/>
        <v>18.372703412073488</v>
      </c>
      <c r="J125" s="16">
        <f t="shared" si="8"/>
        <v>-18.572703412073487</v>
      </c>
      <c r="K125" s="10">
        <v>100</v>
      </c>
      <c r="L125" s="16">
        <v>1788.8779527559045</v>
      </c>
      <c r="M125" s="16">
        <v>652.65748031496082</v>
      </c>
      <c r="N125" s="16">
        <v>7.9615048118985117</v>
      </c>
      <c r="O125" s="16">
        <v>2.6569679849340306</v>
      </c>
      <c r="P125" s="16">
        <v>2.8075632466724061</v>
      </c>
      <c r="Q125" s="16">
        <v>5.1936869899183641E-2</v>
      </c>
      <c r="R125" s="16">
        <v>1.8498913590189112</v>
      </c>
      <c r="S125" s="16">
        <v>10.458004287387194</v>
      </c>
      <c r="T125" s="22" t="s">
        <v>119</v>
      </c>
      <c r="U125" s="10">
        <v>1</v>
      </c>
      <c r="V125" s="22" t="s">
        <v>33</v>
      </c>
      <c r="W125" s="10">
        <v>3</v>
      </c>
      <c r="X125" s="22" t="s">
        <v>33</v>
      </c>
      <c r="Y125" s="10">
        <v>3</v>
      </c>
      <c r="Z125" s="22" t="s">
        <v>33</v>
      </c>
      <c r="AA125" s="15">
        <v>3</v>
      </c>
      <c r="AB125" s="11">
        <v>66.391347158964578</v>
      </c>
      <c r="AC125" s="10">
        <v>30.894992992745387</v>
      </c>
      <c r="AD125" s="21">
        <v>2.7136598482900371</v>
      </c>
      <c r="AE125" s="12">
        <v>265.69679849340304</v>
      </c>
      <c r="AF125" s="10">
        <v>222.22683247867431</v>
      </c>
      <c r="AG125" s="10">
        <v>140.37816233362031</v>
      </c>
      <c r="AH125" s="10">
        <v>51.356560638624316</v>
      </c>
      <c r="AI125" s="10">
        <v>5.4057228556943437</v>
      </c>
      <c r="AJ125" s="10"/>
      <c r="AK125" s="10"/>
      <c r="AL125" s="10"/>
      <c r="AM125" s="10"/>
      <c r="AN125" s="10">
        <v>1.3284839924670153</v>
      </c>
      <c r="AO125" s="10">
        <v>0.90011088781057813</v>
      </c>
      <c r="AP125" s="10">
        <v>1</v>
      </c>
      <c r="AQ125" s="10">
        <v>111.47500000000001</v>
      </c>
      <c r="AR125" s="10"/>
      <c r="AS125" s="10"/>
      <c r="AT125" s="10">
        <v>1.5350099434023061</v>
      </c>
      <c r="AU125" s="10">
        <v>1</v>
      </c>
      <c r="AV125" s="16"/>
      <c r="AW125" s="21">
        <v>33.334024871801148</v>
      </c>
      <c r="AX125" s="1" t="s">
        <v>120</v>
      </c>
      <c r="AY125" s="25">
        <v>18.572703412073501</v>
      </c>
      <c r="AZ125" s="19">
        <v>100</v>
      </c>
      <c r="BA125" s="19">
        <v>0</v>
      </c>
      <c r="BB125" s="19">
        <v>0</v>
      </c>
      <c r="BC125" s="19">
        <v>100</v>
      </c>
      <c r="BD125" s="19">
        <v>0</v>
      </c>
      <c r="BE125" s="19">
        <v>0</v>
      </c>
      <c r="BF125" s="26">
        <v>66.391347158964578</v>
      </c>
      <c r="BG125" s="26">
        <v>30.894992992745387</v>
      </c>
      <c r="BH125" s="26">
        <v>2.7136598482900371</v>
      </c>
      <c r="BI125" s="23"/>
      <c r="BJ125" s="27">
        <f t="shared" ca="1" si="11"/>
        <v>1</v>
      </c>
      <c r="BK125" s="26">
        <f t="shared" ca="1" si="12"/>
        <v>5.8625675120469438</v>
      </c>
      <c r="BL125" s="25">
        <f t="shared" si="9"/>
        <v>2.7147671850501331</v>
      </c>
      <c r="BM125" s="25">
        <f t="shared" ca="1" si="13"/>
        <v>3.1678321784804466</v>
      </c>
      <c r="BN125" s="24">
        <f t="shared" si="10"/>
        <v>3.3905262962837646</v>
      </c>
      <c r="BO125" s="23"/>
      <c r="BP125" s="2"/>
    </row>
    <row r="126" spans="1:68" x14ac:dyDescent="0.2">
      <c r="A126">
        <v>5.65</v>
      </c>
      <c r="B126">
        <v>2.1</v>
      </c>
      <c r="C126">
        <v>1.2567699999999999</v>
      </c>
      <c r="D126">
        <v>-0.28576000000000001</v>
      </c>
      <c r="E126">
        <v>5.7430000000000002E-2</v>
      </c>
      <c r="F126">
        <v>1.7794000000000001</v>
      </c>
      <c r="G126">
        <v>1.7208300000000001</v>
      </c>
      <c r="H126" s="23"/>
      <c r="I126" s="17">
        <f t="shared" si="7"/>
        <v>18.536745406824146</v>
      </c>
      <c r="J126" s="16">
        <f t="shared" si="8"/>
        <v>-18.736745406824145</v>
      </c>
      <c r="K126" s="10">
        <v>100</v>
      </c>
      <c r="L126" s="16">
        <v>1805.2821522309703</v>
      </c>
      <c r="M126" s="16">
        <v>658.82545931758557</v>
      </c>
      <c r="N126" s="16">
        <v>8.0325896762904634</v>
      </c>
      <c r="O126" s="16">
        <v>2.640583804143084</v>
      </c>
      <c r="P126" s="16">
        <v>2.7943615897573513</v>
      </c>
      <c r="Q126" s="16">
        <v>4.6047767642822639E-2</v>
      </c>
      <c r="R126" s="16">
        <v>1.647881498643889</v>
      </c>
      <c r="S126" s="16">
        <v>10.679012889879674</v>
      </c>
      <c r="T126" s="22" t="s">
        <v>119</v>
      </c>
      <c r="U126" s="10">
        <v>1</v>
      </c>
      <c r="V126" s="22" t="s">
        <v>33</v>
      </c>
      <c r="W126" s="10">
        <v>3</v>
      </c>
      <c r="X126" s="22" t="s">
        <v>33</v>
      </c>
      <c r="Y126" s="10">
        <v>3</v>
      </c>
      <c r="Z126" s="22" t="s">
        <v>33</v>
      </c>
      <c r="AA126" s="15">
        <v>3</v>
      </c>
      <c r="AB126" s="11">
        <v>62.239959094508549</v>
      </c>
      <c r="AC126" s="10">
        <v>34.746939765701214</v>
      </c>
      <c r="AD126" s="21">
        <v>3.0131011397902348</v>
      </c>
      <c r="AE126" s="12">
        <v>264.05838041430837</v>
      </c>
      <c r="AF126" s="10">
        <v>219.70874346072281</v>
      </c>
      <c r="AG126" s="10">
        <v>139.71807948786756</v>
      </c>
      <c r="AH126" s="10">
        <v>54.440706108120906</v>
      </c>
      <c r="AI126" s="10">
        <v>6.0683975202278928</v>
      </c>
      <c r="AJ126" s="10"/>
      <c r="AK126" s="10"/>
      <c r="AL126" s="10"/>
      <c r="AM126" s="10"/>
      <c r="AN126" s="10">
        <v>1.320291902071542</v>
      </c>
      <c r="AO126" s="10">
        <v>0.88733498702333802</v>
      </c>
      <c r="AP126" s="10">
        <v>1</v>
      </c>
      <c r="AQ126" s="10">
        <v>111.47500000000001</v>
      </c>
      <c r="AR126" s="10"/>
      <c r="AS126" s="10"/>
      <c r="AT126" s="10">
        <v>1.5016103527266076</v>
      </c>
      <c r="AU126" s="10">
        <v>1</v>
      </c>
      <c r="AV126" s="16"/>
      <c r="AW126" s="21">
        <v>32.956311519108425</v>
      </c>
      <c r="AX126" s="1" t="s">
        <v>120</v>
      </c>
      <c r="AY126" s="25">
        <v>18.736745406824099</v>
      </c>
      <c r="AZ126" s="19">
        <v>100</v>
      </c>
      <c r="BA126" s="19">
        <v>0</v>
      </c>
      <c r="BB126" s="19">
        <v>0</v>
      </c>
      <c r="BC126" s="19">
        <v>100</v>
      </c>
      <c r="BD126" s="19">
        <v>0</v>
      </c>
      <c r="BE126" s="19">
        <v>0</v>
      </c>
      <c r="BF126" s="26">
        <v>62.239959094508549</v>
      </c>
      <c r="BG126" s="26">
        <v>34.746939765701214</v>
      </c>
      <c r="BH126" s="26">
        <v>3.0131011397902348</v>
      </c>
      <c r="BI126" s="23"/>
      <c r="BJ126" s="27">
        <f t="shared" ca="1" si="11"/>
        <v>1</v>
      </c>
      <c r="BK126" s="26">
        <f t="shared" ca="1" si="12"/>
        <v>5.7427061656096878</v>
      </c>
      <c r="BL126" s="25">
        <f t="shared" si="9"/>
        <v>2.4341739337685397</v>
      </c>
      <c r="BM126" s="25">
        <f t="shared" ca="1" si="13"/>
        <v>3.15107193184468</v>
      </c>
      <c r="BN126" s="24">
        <f t="shared" si="10"/>
        <v>3.3706526251366364</v>
      </c>
      <c r="BO126" s="23"/>
      <c r="BP126" s="2"/>
    </row>
    <row r="127" spans="1:68" x14ac:dyDescent="0.2">
      <c r="A127">
        <v>5.7</v>
      </c>
      <c r="B127">
        <v>2.2000000000000002</v>
      </c>
      <c r="C127">
        <v>1.2566999999999999</v>
      </c>
      <c r="D127">
        <v>-0.28606999999999999</v>
      </c>
      <c r="E127">
        <v>5.8270000000000002E-2</v>
      </c>
      <c r="F127">
        <v>1.77843</v>
      </c>
      <c r="G127">
        <v>1.7150000000000001</v>
      </c>
      <c r="H127" s="23"/>
      <c r="I127" s="17">
        <f t="shared" si="7"/>
        <v>18.700787401574804</v>
      </c>
      <c r="J127" s="16">
        <f t="shared" si="8"/>
        <v>-18.900787401574803</v>
      </c>
      <c r="K127" s="10">
        <v>100</v>
      </c>
      <c r="L127" s="16">
        <v>1821.686351706036</v>
      </c>
      <c r="M127" s="16">
        <v>664.99343832021032</v>
      </c>
      <c r="N127" s="16">
        <v>8.1036745406824142</v>
      </c>
      <c r="O127" s="16">
        <v>2.6214689265536264</v>
      </c>
      <c r="P127" s="16">
        <v>2.7789596566897674</v>
      </c>
      <c r="Q127" s="16">
        <v>4.410561689870373E-2</v>
      </c>
      <c r="R127" s="16">
        <v>1.5871269232904706</v>
      </c>
      <c r="S127" s="16">
        <v>10.936856259454233</v>
      </c>
      <c r="T127" s="22" t="s">
        <v>119</v>
      </c>
      <c r="U127" s="10">
        <v>1</v>
      </c>
      <c r="V127" s="22" t="s">
        <v>33</v>
      </c>
      <c r="W127" s="10">
        <v>3</v>
      </c>
      <c r="X127" s="22" t="s">
        <v>33</v>
      </c>
      <c r="Y127" s="10">
        <v>3</v>
      </c>
      <c r="Z127" s="22" t="s">
        <v>33</v>
      </c>
      <c r="AA127" s="15">
        <v>3</v>
      </c>
      <c r="AB127" s="11">
        <v>61.170009465754312</v>
      </c>
      <c r="AC127" s="10">
        <v>35.728717530089057</v>
      </c>
      <c r="AD127" s="21">
        <v>3.1012730041566319</v>
      </c>
      <c r="AE127" s="12">
        <v>262.14689265536265</v>
      </c>
      <c r="AF127" s="10">
        <v>216.93179842482675</v>
      </c>
      <c r="AG127" s="10">
        <v>138.94798283448836</v>
      </c>
      <c r="AH127" s="10">
        <v>58.282595357591703</v>
      </c>
      <c r="AI127" s="10">
        <v>6.300693317751648</v>
      </c>
      <c r="AJ127" s="10"/>
      <c r="AK127" s="10"/>
      <c r="AL127" s="10"/>
      <c r="AM127" s="10"/>
      <c r="AN127" s="10">
        <v>1.3107344632768132</v>
      </c>
      <c r="AO127" s="10">
        <v>0.88287702941703317</v>
      </c>
      <c r="AP127" s="10">
        <v>1</v>
      </c>
      <c r="AQ127" s="10">
        <v>111.47500000000001</v>
      </c>
      <c r="AR127" s="10"/>
      <c r="AS127" s="10"/>
      <c r="AT127" s="10">
        <v>1.4670362333219651</v>
      </c>
      <c r="AU127" s="10">
        <v>1</v>
      </c>
      <c r="AV127" s="16"/>
      <c r="AW127" s="21">
        <v>32.53976976372401</v>
      </c>
      <c r="AX127" s="1" t="s">
        <v>120</v>
      </c>
      <c r="AY127" s="25">
        <v>18.900787401574799</v>
      </c>
      <c r="AZ127" s="19">
        <v>100</v>
      </c>
      <c r="BA127" s="19">
        <v>0</v>
      </c>
      <c r="BB127" s="19">
        <v>0</v>
      </c>
      <c r="BC127" s="19">
        <v>100</v>
      </c>
      <c r="BD127" s="19">
        <v>0</v>
      </c>
      <c r="BE127" s="19">
        <v>0</v>
      </c>
      <c r="BF127" s="26">
        <v>61.170009465754312</v>
      </c>
      <c r="BG127" s="26">
        <v>35.728717530089057</v>
      </c>
      <c r="BH127" s="26">
        <v>3.1012730041566319</v>
      </c>
      <c r="BI127" s="23"/>
      <c r="BJ127" s="27">
        <f t="shared" ca="1" si="11"/>
        <v>1</v>
      </c>
      <c r="BK127" s="26">
        <f t="shared" ca="1" si="12"/>
        <v>5.6184508693970194</v>
      </c>
      <c r="BL127" s="25">
        <f t="shared" si="9"/>
        <v>2.3609671747528478</v>
      </c>
      <c r="BM127" s="25">
        <f t="shared" ca="1" si="13"/>
        <v>3.1525262086863992</v>
      </c>
      <c r="BN127" s="24">
        <f t="shared" si="10"/>
        <v>3.365906061378066</v>
      </c>
      <c r="BO127" s="23"/>
      <c r="BP127" s="2"/>
    </row>
    <row r="128" spans="1:68" x14ac:dyDescent="0.2">
      <c r="A128">
        <v>5.75</v>
      </c>
      <c r="B128">
        <v>2.1</v>
      </c>
      <c r="C128">
        <v>1.2568699999999999</v>
      </c>
      <c r="D128">
        <v>-0.28622999999999998</v>
      </c>
      <c r="E128">
        <v>5.9220000000000002E-2</v>
      </c>
      <c r="F128">
        <v>1.7766500000000001</v>
      </c>
      <c r="G128">
        <v>1.71685</v>
      </c>
      <c r="H128" s="23"/>
      <c r="I128" s="17">
        <f t="shared" si="7"/>
        <v>18.864829396325458</v>
      </c>
      <c r="J128" s="16">
        <f t="shared" si="8"/>
        <v>-19.064829396325457</v>
      </c>
      <c r="K128" s="10">
        <v>100</v>
      </c>
      <c r="L128" s="16">
        <v>1838.0905511811015</v>
      </c>
      <c r="M128" s="16">
        <v>671.16141732283495</v>
      </c>
      <c r="N128" s="16">
        <v>8.174759405074365</v>
      </c>
      <c r="O128" s="16">
        <v>2.6678907721280152</v>
      </c>
      <c r="P128" s="16">
        <v>2.829580665711513</v>
      </c>
      <c r="Q128" s="16">
        <v>4.3103216514642322E-2</v>
      </c>
      <c r="R128" s="16">
        <v>1.5233075712228827</v>
      </c>
      <c r="S128" s="16">
        <v>11.228464832187365</v>
      </c>
      <c r="T128" s="22" t="s">
        <v>119</v>
      </c>
      <c r="U128" s="10">
        <v>1</v>
      </c>
      <c r="V128" s="22" t="s">
        <v>33</v>
      </c>
      <c r="W128" s="10">
        <v>3</v>
      </c>
      <c r="X128" s="22" t="s">
        <v>33</v>
      </c>
      <c r="Y128" s="10">
        <v>3</v>
      </c>
      <c r="Z128" s="22" t="s">
        <v>33</v>
      </c>
      <c r="AA128" s="15">
        <v>3</v>
      </c>
      <c r="AB128" s="11">
        <v>59.375152370727307</v>
      </c>
      <c r="AC128" s="10">
        <v>37.362946152718472</v>
      </c>
      <c r="AD128" s="21">
        <v>3.2619014765542249</v>
      </c>
      <c r="AE128" s="12">
        <v>266.78907721280154</v>
      </c>
      <c r="AF128" s="10">
        <v>221.92225834061651</v>
      </c>
      <c r="AG128" s="10">
        <v>141.47903328557567</v>
      </c>
      <c r="AH128" s="10">
        <v>62.81908307203885</v>
      </c>
      <c r="AI128" s="10">
        <v>6.5646624417235628</v>
      </c>
      <c r="AJ128" s="10"/>
      <c r="AK128" s="10"/>
      <c r="AL128" s="10"/>
      <c r="AM128" s="10"/>
      <c r="AN128" s="10">
        <v>1.3339453860640076</v>
      </c>
      <c r="AO128" s="10">
        <v>0.89187786474543307</v>
      </c>
      <c r="AP128" s="10">
        <v>1</v>
      </c>
      <c r="AQ128" s="10">
        <v>111.47500000000001</v>
      </c>
      <c r="AR128" s="10"/>
      <c r="AS128" s="10"/>
      <c r="AT128" s="10">
        <v>1.4877732781188657</v>
      </c>
      <c r="AU128" s="10">
        <v>1</v>
      </c>
      <c r="AV128" s="16"/>
      <c r="AW128" s="21">
        <v>33.288338751092475</v>
      </c>
      <c r="AX128" s="1" t="s">
        <v>120</v>
      </c>
      <c r="AY128" s="25">
        <v>19.0648293963255</v>
      </c>
      <c r="AZ128" s="19">
        <v>100</v>
      </c>
      <c r="BA128" s="19">
        <v>0</v>
      </c>
      <c r="BB128" s="19">
        <v>0</v>
      </c>
      <c r="BC128" s="19">
        <v>100</v>
      </c>
      <c r="BD128" s="19">
        <v>0</v>
      </c>
      <c r="BE128" s="19">
        <v>0</v>
      </c>
      <c r="BF128" s="26">
        <v>59.375152370727307</v>
      </c>
      <c r="BG128" s="26">
        <v>37.362946152718472</v>
      </c>
      <c r="BH128" s="26">
        <v>3.2619014765542249</v>
      </c>
      <c r="BI128" s="23"/>
      <c r="BJ128" s="27">
        <f t="shared" ca="1" si="11"/>
        <v>1</v>
      </c>
      <c r="BK128" s="26">
        <f t="shared" ca="1" si="12"/>
        <v>5.6932217520542494</v>
      </c>
      <c r="BL128" s="25">
        <f t="shared" si="9"/>
        <v>2.2560805069365046</v>
      </c>
      <c r="BM128" s="25">
        <f t="shared" ca="1" si="13"/>
        <v>3.1376305265313493</v>
      </c>
      <c r="BN128" s="24">
        <f t="shared" si="10"/>
        <v>3.3513005407738174</v>
      </c>
      <c r="BO128" s="23"/>
      <c r="BP128" s="2"/>
    </row>
    <row r="129" spans="1:68" x14ac:dyDescent="0.2">
      <c r="A129">
        <v>5.8</v>
      </c>
      <c r="B129">
        <v>0.4</v>
      </c>
      <c r="C129">
        <v>1.2568600000000001</v>
      </c>
      <c r="D129">
        <v>-0.28641</v>
      </c>
      <c r="E129">
        <v>5.9950000000000003E-2</v>
      </c>
      <c r="F129">
        <v>1.7795799999999999</v>
      </c>
      <c r="G129">
        <v>1.7220299999999999</v>
      </c>
      <c r="H129" s="23"/>
      <c r="I129" s="17">
        <f t="shared" si="7"/>
        <v>19.028871391076112</v>
      </c>
      <c r="J129" s="16">
        <f t="shared" si="8"/>
        <v>-19.228871391076112</v>
      </c>
      <c r="K129" s="10">
        <v>100</v>
      </c>
      <c r="L129" s="16">
        <v>1854.4947506561671</v>
      </c>
      <c r="M129" s="16">
        <v>677.32939632545958</v>
      </c>
      <c r="N129" s="16">
        <v>8.2458442694663141</v>
      </c>
      <c r="O129" s="16">
        <v>2.6651600753295646</v>
      </c>
      <c r="P129" s="16">
        <v>2.8300766945094527</v>
      </c>
      <c r="Q129" s="16">
        <v>4.1975516082573106E-2</v>
      </c>
      <c r="R129" s="16">
        <v>1.4831935884991581</v>
      </c>
      <c r="S129" s="16">
        <v>11.452542998603352</v>
      </c>
      <c r="T129" s="22" t="s">
        <v>119</v>
      </c>
      <c r="U129" s="10">
        <v>1</v>
      </c>
      <c r="V129" s="22" t="s">
        <v>33</v>
      </c>
      <c r="W129" s="10">
        <v>3</v>
      </c>
      <c r="X129" s="22" t="s">
        <v>33</v>
      </c>
      <c r="Y129" s="10">
        <v>3</v>
      </c>
      <c r="Z129" s="22" t="s">
        <v>33</v>
      </c>
      <c r="AA129" s="15">
        <v>3</v>
      </c>
      <c r="AB129" s="11">
        <v>58.574937494948884</v>
      </c>
      <c r="AC129" s="10">
        <v>38.085856760198823</v>
      </c>
      <c r="AD129" s="21">
        <v>3.3392057448522916</v>
      </c>
      <c r="AE129" s="12">
        <v>266.51600753295645</v>
      </c>
      <c r="AF129" s="10">
        <v>221.0156617594879</v>
      </c>
      <c r="AG129" s="10">
        <v>141.50383472547264</v>
      </c>
      <c r="AH129" s="10">
        <v>65.966373856533352</v>
      </c>
      <c r="AI129" s="10">
        <v>6.7422082171478293</v>
      </c>
      <c r="AJ129" s="10"/>
      <c r="AK129" s="10"/>
      <c r="AL129" s="10"/>
      <c r="AM129" s="10"/>
      <c r="AN129" s="10">
        <v>1.3325800376647823</v>
      </c>
      <c r="AO129" s="10">
        <v>0.89193295732793643</v>
      </c>
      <c r="AP129" s="10">
        <v>1</v>
      </c>
      <c r="AQ129" s="10">
        <v>111.47500000000001</v>
      </c>
      <c r="AR129" s="10"/>
      <c r="AS129" s="10"/>
      <c r="AT129" s="10">
        <v>1.4670136399890263</v>
      </c>
      <c r="AU129" s="10">
        <v>1</v>
      </c>
      <c r="AV129" s="16"/>
      <c r="AW129" s="21">
        <v>33.152349263923185</v>
      </c>
      <c r="AX129" s="1" t="s">
        <v>120</v>
      </c>
      <c r="AY129" s="25">
        <v>19.228871391076101</v>
      </c>
      <c r="AZ129" s="19">
        <v>100</v>
      </c>
      <c r="BA129" s="19">
        <v>0</v>
      </c>
      <c r="BB129" s="19">
        <v>0</v>
      </c>
      <c r="BC129" s="19">
        <v>100</v>
      </c>
      <c r="BD129" s="19">
        <v>0</v>
      </c>
      <c r="BE129" s="19">
        <v>0</v>
      </c>
      <c r="BF129" s="26">
        <v>58.574937494948884</v>
      </c>
      <c r="BG129" s="26">
        <v>38.085856760198823</v>
      </c>
      <c r="BH129" s="26">
        <v>3.3392057448522916</v>
      </c>
      <c r="BI129" s="23"/>
      <c r="BJ129" s="27">
        <f t="shared" ca="1" si="11"/>
        <v>1</v>
      </c>
      <c r="BK129" s="26">
        <f t="shared" ca="1" si="12"/>
        <v>5.618623167706283</v>
      </c>
      <c r="BL129" s="25">
        <f t="shared" si="9"/>
        <v>2.205952770405688</v>
      </c>
      <c r="BM129" s="25">
        <f t="shared" ca="1" si="13"/>
        <v>3.1377135876488254</v>
      </c>
      <c r="BN129" s="24">
        <f t="shared" si="10"/>
        <v>3.3463966152747813</v>
      </c>
      <c r="BO129" s="23"/>
      <c r="BP129" s="2"/>
    </row>
    <row r="130" spans="1:68" x14ac:dyDescent="0.2">
      <c r="A130">
        <v>5.85</v>
      </c>
      <c r="B130">
        <v>2.1</v>
      </c>
      <c r="C130">
        <v>1.25712</v>
      </c>
      <c r="D130">
        <v>-0.28521000000000002</v>
      </c>
      <c r="E130">
        <v>6.0830000000000002E-2</v>
      </c>
      <c r="F130">
        <v>1.7727299999999999</v>
      </c>
      <c r="G130">
        <v>1.7181</v>
      </c>
      <c r="H130" s="23"/>
      <c r="I130" s="17">
        <f t="shared" si="7"/>
        <v>19.19291338582677</v>
      </c>
      <c r="J130" s="16">
        <f t="shared" si="8"/>
        <v>-19.39291338582677</v>
      </c>
      <c r="K130" s="10">
        <v>100</v>
      </c>
      <c r="L130" s="16">
        <v>1870.8989501312328</v>
      </c>
      <c r="M130" s="16">
        <v>683.49737532808433</v>
      </c>
      <c r="N130" s="16">
        <v>8.3169291338582667</v>
      </c>
      <c r="O130" s="16">
        <v>2.736158192090373</v>
      </c>
      <c r="P130" s="16">
        <v>2.9049645626741287</v>
      </c>
      <c r="Q130" s="16">
        <v>4.9493518963033847E-2</v>
      </c>
      <c r="R130" s="16">
        <v>1.703756376204232</v>
      </c>
      <c r="S130" s="16">
        <v>11.722664623871937</v>
      </c>
      <c r="T130" s="22" t="s">
        <v>119</v>
      </c>
      <c r="U130" s="10">
        <v>1</v>
      </c>
      <c r="V130" s="22" t="s">
        <v>33</v>
      </c>
      <c r="W130" s="10">
        <v>3</v>
      </c>
      <c r="X130" s="22" t="s">
        <v>33</v>
      </c>
      <c r="Y130" s="10">
        <v>3</v>
      </c>
      <c r="Z130" s="22" t="s">
        <v>33</v>
      </c>
      <c r="AA130" s="15">
        <v>3</v>
      </c>
      <c r="AB130" s="11">
        <v>62.690079398606457</v>
      </c>
      <c r="AC130" s="10">
        <v>34.332384212120502</v>
      </c>
      <c r="AD130" s="21">
        <v>2.9775363892730429</v>
      </c>
      <c r="AE130" s="12">
        <v>273.61581920903734</v>
      </c>
      <c r="AF130" s="10">
        <v>228.86104628032825</v>
      </c>
      <c r="AG130" s="10">
        <v>145.24822813370645</v>
      </c>
      <c r="AH130" s="10">
        <v>70.060844365995507</v>
      </c>
      <c r="AI130" s="10">
        <v>5.8693837567779603</v>
      </c>
      <c r="AJ130" s="10"/>
      <c r="AK130" s="10"/>
      <c r="AL130" s="10"/>
      <c r="AM130" s="10"/>
      <c r="AN130" s="10">
        <v>1.3680790960451865</v>
      </c>
      <c r="AO130" s="10">
        <v>0.92551953065030723</v>
      </c>
      <c r="AP130" s="10">
        <v>1</v>
      </c>
      <c r="AQ130" s="10">
        <v>111.47500000000001</v>
      </c>
      <c r="AR130" s="10"/>
      <c r="AS130" s="10"/>
      <c r="AT130" s="10">
        <v>1.5071049963430789</v>
      </c>
      <c r="AU130" s="10">
        <v>1</v>
      </c>
      <c r="AV130" s="16"/>
      <c r="AW130" s="21">
        <v>34.329156942049238</v>
      </c>
      <c r="AX130" s="1" t="s">
        <v>120</v>
      </c>
      <c r="AY130" s="25">
        <v>19.392913385826802</v>
      </c>
      <c r="AZ130" s="19">
        <v>100</v>
      </c>
      <c r="BA130" s="19">
        <v>0</v>
      </c>
      <c r="BB130" s="19">
        <v>0</v>
      </c>
      <c r="BC130" s="19">
        <v>100</v>
      </c>
      <c r="BD130" s="19">
        <v>0</v>
      </c>
      <c r="BE130" s="19">
        <v>0</v>
      </c>
      <c r="BF130" s="26">
        <v>62.690079398606457</v>
      </c>
      <c r="BG130" s="26">
        <v>34.332384212120502</v>
      </c>
      <c r="BH130" s="26">
        <v>2.9775363892730429</v>
      </c>
      <c r="BI130" s="23"/>
      <c r="BJ130" s="27">
        <f t="shared" ca="1" si="11"/>
        <v>1</v>
      </c>
      <c r="BK130" s="26">
        <f t="shared" ca="1" si="12"/>
        <v>5.7630509163641754</v>
      </c>
      <c r="BL130" s="25">
        <f t="shared" si="9"/>
        <v>2.5129799347275608</v>
      </c>
      <c r="BM130" s="25">
        <f t="shared" ca="1" si="13"/>
        <v>3.1568301466115147</v>
      </c>
      <c r="BN130" s="24">
        <f t="shared" si="10"/>
        <v>3.3616377647705145</v>
      </c>
      <c r="BO130" s="23"/>
      <c r="BP130" s="2"/>
    </row>
    <row r="131" spans="1:68" x14ac:dyDescent="0.2">
      <c r="A131">
        <v>5.9</v>
      </c>
      <c r="B131">
        <v>2.1</v>
      </c>
      <c r="C131">
        <v>1.2572700000000001</v>
      </c>
      <c r="D131">
        <v>-0.28499000000000002</v>
      </c>
      <c r="E131">
        <v>6.4180000000000001E-2</v>
      </c>
      <c r="F131">
        <v>1.7713300000000001</v>
      </c>
      <c r="G131">
        <v>1.7122299999999999</v>
      </c>
      <c r="H131" s="23"/>
      <c r="I131" s="17">
        <f t="shared" si="7"/>
        <v>19.356955380577428</v>
      </c>
      <c r="J131" s="16">
        <f t="shared" si="8"/>
        <v>-19.556955380577428</v>
      </c>
      <c r="K131" s="10">
        <v>100</v>
      </c>
      <c r="L131" s="16">
        <v>1887.3031496062986</v>
      </c>
      <c r="M131" s="16">
        <v>689.66535433070908</v>
      </c>
      <c r="N131" s="16">
        <v>8.3880139982502193</v>
      </c>
      <c r="O131" s="16">
        <v>2.7771186440677997</v>
      </c>
      <c r="P131" s="16">
        <v>2.9607325910185516</v>
      </c>
      <c r="Q131" s="16">
        <v>5.0871819491118325E-2</v>
      </c>
      <c r="R131" s="16">
        <v>1.7182172968081995</v>
      </c>
      <c r="S131" s="16">
        <v>12.750968538246669</v>
      </c>
      <c r="T131" s="22" t="s">
        <v>119</v>
      </c>
      <c r="U131" s="10">
        <v>1</v>
      </c>
      <c r="V131" s="22" t="s">
        <v>33</v>
      </c>
      <c r="W131" s="10">
        <v>3</v>
      </c>
      <c r="X131" s="22" t="s">
        <v>33</v>
      </c>
      <c r="Y131" s="10">
        <v>3</v>
      </c>
      <c r="Z131" s="22" t="s">
        <v>33</v>
      </c>
      <c r="AA131" s="15">
        <v>3</v>
      </c>
      <c r="AB131" s="11">
        <v>62.792934143491877</v>
      </c>
      <c r="AC131" s="10">
        <v>34.237535773282332</v>
      </c>
      <c r="AD131" s="21">
        <v>2.9695300832257869</v>
      </c>
      <c r="AE131" s="12">
        <v>277.71186440677997</v>
      </c>
      <c r="AF131" s="10">
        <v>234.45703788113883</v>
      </c>
      <c r="AG131" s="10">
        <v>148.03662955092759</v>
      </c>
      <c r="AH131" s="10">
        <v>89.752207679926954</v>
      </c>
      <c r="AI131" s="10">
        <v>5.8199856435948076</v>
      </c>
      <c r="AJ131" s="10"/>
      <c r="AK131" s="10"/>
      <c r="AL131" s="10"/>
      <c r="AM131" s="10"/>
      <c r="AN131" s="10">
        <v>1.3885593220338999</v>
      </c>
      <c r="AO131" s="10">
        <v>0.94107086762243708</v>
      </c>
      <c r="AP131" s="10">
        <v>1</v>
      </c>
      <c r="AQ131" s="10">
        <v>111.47500000000001</v>
      </c>
      <c r="AR131" s="10"/>
      <c r="AS131" s="10"/>
      <c r="AT131" s="10">
        <v>1.5310904089328645</v>
      </c>
      <c r="AU131" s="10">
        <v>1</v>
      </c>
      <c r="AV131" s="16"/>
      <c r="AW131" s="21">
        <v>35.168555682170826</v>
      </c>
      <c r="AX131" s="1" t="s">
        <v>120</v>
      </c>
      <c r="AY131" s="25">
        <v>19.556955380577399</v>
      </c>
      <c r="AZ131" s="19">
        <v>100</v>
      </c>
      <c r="BA131" s="19">
        <v>0</v>
      </c>
      <c r="BB131" s="19">
        <v>0</v>
      </c>
      <c r="BC131" s="19">
        <v>100</v>
      </c>
      <c r="BD131" s="19">
        <v>0</v>
      </c>
      <c r="BE131" s="19">
        <v>0</v>
      </c>
      <c r="BF131" s="26">
        <v>62.792934143491877</v>
      </c>
      <c r="BG131" s="26">
        <v>34.237535773282332</v>
      </c>
      <c r="BH131" s="26">
        <v>2.9695300832257869</v>
      </c>
      <c r="BI131" s="23"/>
      <c r="BJ131" s="27">
        <f t="shared" ca="1" si="11"/>
        <v>1</v>
      </c>
      <c r="BK131" s="26">
        <f t="shared" ca="1" si="12"/>
        <v>5.8494485870553659</v>
      </c>
      <c r="BL131" s="25">
        <f t="shared" si="9"/>
        <v>2.5220513743452813</v>
      </c>
      <c r="BM131" s="25">
        <f t="shared" ca="1" si="13"/>
        <v>3.1520903409679941</v>
      </c>
      <c r="BN131" s="24">
        <f t="shared" si="10"/>
        <v>3.3557806622674353</v>
      </c>
      <c r="BO131" s="23"/>
      <c r="BP131" s="2"/>
    </row>
    <row r="132" spans="1:68" x14ac:dyDescent="0.2">
      <c r="A132">
        <v>5.95</v>
      </c>
      <c r="B132">
        <v>2.1</v>
      </c>
      <c r="C132">
        <v>1.25722</v>
      </c>
      <c r="D132">
        <v>-0.28472999999999998</v>
      </c>
      <c r="E132">
        <v>6.5040000000000001E-2</v>
      </c>
      <c r="F132">
        <v>1.7686299999999999</v>
      </c>
      <c r="G132">
        <v>1.71225</v>
      </c>
      <c r="H132" s="23"/>
      <c r="I132" s="17">
        <f t="shared" si="7"/>
        <v>19.520997375328083</v>
      </c>
      <c r="J132" s="16">
        <f t="shared" si="8"/>
        <v>-19.720997375328082</v>
      </c>
      <c r="K132" s="10">
        <v>100</v>
      </c>
      <c r="L132" s="16">
        <v>1903.7073490813641</v>
      </c>
      <c r="M132" s="16">
        <v>695.83333333333371</v>
      </c>
      <c r="N132" s="16">
        <v>8.4590988626421701</v>
      </c>
      <c r="O132" s="16">
        <v>2.7634651600753042</v>
      </c>
      <c r="P132" s="16">
        <v>2.9508804549889267</v>
      </c>
      <c r="Q132" s="16">
        <v>5.2500720115218419E-2</v>
      </c>
      <c r="R132" s="16">
        <v>1.7791544224184923</v>
      </c>
      <c r="S132" s="16">
        <v>13.014951035668243</v>
      </c>
      <c r="T132" s="22" t="s">
        <v>119</v>
      </c>
      <c r="U132" s="10">
        <v>1</v>
      </c>
      <c r="V132" s="22" t="s">
        <v>33</v>
      </c>
      <c r="W132" s="10">
        <v>3</v>
      </c>
      <c r="X132" s="22" t="s">
        <v>33</v>
      </c>
      <c r="Y132" s="10">
        <v>3</v>
      </c>
      <c r="Z132" s="22" t="s">
        <v>33</v>
      </c>
      <c r="AA132" s="15">
        <v>3</v>
      </c>
      <c r="AB132" s="11">
        <v>64.307965609351214</v>
      </c>
      <c r="AC132" s="10">
        <v>32.835610047990102</v>
      </c>
      <c r="AD132" s="21">
        <v>2.856424342658678</v>
      </c>
      <c r="AE132" s="12">
        <v>276.3465160075304</v>
      </c>
      <c r="AF132" s="10">
        <v>232.33301014382619</v>
      </c>
      <c r="AG132" s="10">
        <v>147.54402274944636</v>
      </c>
      <c r="AH132" s="10">
        <v>93.720387559393515</v>
      </c>
      <c r="AI132" s="10">
        <v>5.6206475806672849</v>
      </c>
      <c r="AJ132" s="10"/>
      <c r="AK132" s="10"/>
      <c r="AL132" s="10"/>
      <c r="AM132" s="10"/>
      <c r="AN132" s="10">
        <v>1.3817325800376521</v>
      </c>
      <c r="AO132" s="10">
        <v>0.94588031255993998</v>
      </c>
      <c r="AP132" s="10">
        <v>1</v>
      </c>
      <c r="AQ132" s="10">
        <v>111.47500000000001</v>
      </c>
      <c r="AR132" s="10"/>
      <c r="AS132" s="10"/>
      <c r="AT132" s="10">
        <v>1.5022070932637133</v>
      </c>
      <c r="AU132" s="10">
        <v>1</v>
      </c>
      <c r="AV132" s="16"/>
      <c r="AW132" s="21">
        <v>34.849951521573928</v>
      </c>
      <c r="AX132" s="1" t="s">
        <v>120</v>
      </c>
      <c r="AY132" s="25">
        <v>19.7209973753281</v>
      </c>
      <c r="AZ132" s="19">
        <v>100</v>
      </c>
      <c r="BA132" s="19">
        <v>0</v>
      </c>
      <c r="BB132" s="19">
        <v>0</v>
      </c>
      <c r="BC132" s="19">
        <v>100</v>
      </c>
      <c r="BD132" s="19">
        <v>0</v>
      </c>
      <c r="BE132" s="19">
        <v>0</v>
      </c>
      <c r="BF132" s="26">
        <v>64.307965609351214</v>
      </c>
      <c r="BG132" s="26">
        <v>32.835610047990102</v>
      </c>
      <c r="BH132" s="26">
        <v>2.856424342658678</v>
      </c>
      <c r="BI132" s="23"/>
      <c r="BJ132" s="27">
        <f t="shared" ca="1" si="11"/>
        <v>1</v>
      </c>
      <c r="BK132" s="26">
        <f t="shared" ca="1" si="12"/>
        <v>5.7457057162584242</v>
      </c>
      <c r="BL132" s="25">
        <f t="shared" si="9"/>
        <v>2.6263139958258139</v>
      </c>
      <c r="BM132" s="25">
        <f t="shared" ca="1" si="13"/>
        <v>3.1678252401487494</v>
      </c>
      <c r="BN132" s="24">
        <f t="shared" si="10"/>
        <v>3.36367306596977</v>
      </c>
      <c r="BO132" s="23"/>
      <c r="BP132" s="2"/>
    </row>
    <row r="133" spans="1:68" x14ac:dyDescent="0.2">
      <c r="A133">
        <v>6</v>
      </c>
      <c r="B133">
        <v>2.1</v>
      </c>
      <c r="C133">
        <v>1.25813</v>
      </c>
      <c r="D133">
        <v>-0.28506999999999999</v>
      </c>
      <c r="E133">
        <v>6.5939999999999999E-2</v>
      </c>
      <c r="F133">
        <v>1.7670999999999999</v>
      </c>
      <c r="G133">
        <v>1.71078</v>
      </c>
      <c r="H133" s="23"/>
      <c r="I133" s="17">
        <f t="shared" si="7"/>
        <v>19.685039370078741</v>
      </c>
      <c r="J133" s="16">
        <f t="shared" si="8"/>
        <v>-19.88503937007874</v>
      </c>
      <c r="K133" s="10">
        <v>100</v>
      </c>
      <c r="L133" s="16">
        <v>1920.1115485564299</v>
      </c>
      <c r="M133" s="16">
        <v>702.00131233595846</v>
      </c>
      <c r="N133" s="16">
        <v>8.530183727034121</v>
      </c>
      <c r="O133" s="16">
        <v>3.0119585687381951</v>
      </c>
      <c r="P133" s="16">
        <v>3.2033520184966822</v>
      </c>
      <c r="Q133" s="16">
        <v>5.0370619299087795E-2</v>
      </c>
      <c r="R133" s="16">
        <v>1.5724347186397105</v>
      </c>
      <c r="S133" s="16">
        <v>13.291211788783841</v>
      </c>
      <c r="T133" s="22" t="s">
        <v>119</v>
      </c>
      <c r="U133" s="10">
        <v>1</v>
      </c>
      <c r="V133" s="22" t="s">
        <v>33</v>
      </c>
      <c r="W133" s="10">
        <v>3</v>
      </c>
      <c r="X133" s="22" t="s">
        <v>33</v>
      </c>
      <c r="Y133" s="10">
        <v>3</v>
      </c>
      <c r="Z133" s="22" t="s">
        <v>33</v>
      </c>
      <c r="AA133" s="15">
        <v>3</v>
      </c>
      <c r="AB133" s="11">
        <v>57.49297390492535</v>
      </c>
      <c r="AC133" s="10">
        <v>39.057168351732884</v>
      </c>
      <c r="AD133" s="21">
        <v>3.449857743341763</v>
      </c>
      <c r="AE133" s="12">
        <v>301.19585687381948</v>
      </c>
      <c r="AF133" s="10">
        <v>261.07059411679359</v>
      </c>
      <c r="AG133" s="10">
        <v>160.16760092483412</v>
      </c>
      <c r="AH133" s="10">
        <v>97.941148698851379</v>
      </c>
      <c r="AI133" s="10">
        <v>6.3595644903152788</v>
      </c>
      <c r="AJ133" s="10"/>
      <c r="AK133" s="10"/>
      <c r="AL133" s="10"/>
      <c r="AM133" s="10"/>
      <c r="AN133" s="10">
        <v>1.5059792843690976</v>
      </c>
      <c r="AO133" s="10">
        <v>0.98749552192884582</v>
      </c>
      <c r="AP133" s="10">
        <v>1</v>
      </c>
      <c r="AQ133" s="10">
        <v>111.47500000000001</v>
      </c>
      <c r="AR133" s="10"/>
      <c r="AS133" s="10"/>
      <c r="AT133" s="10">
        <v>1.6819963643433669</v>
      </c>
      <c r="AU133" s="10">
        <v>1</v>
      </c>
      <c r="AV133" s="16"/>
      <c r="AW133" s="21">
        <v>39.160589117519038</v>
      </c>
      <c r="AX133" s="1" t="s">
        <v>120</v>
      </c>
      <c r="AY133" s="25">
        <v>19.885039370078701</v>
      </c>
      <c r="AZ133" s="19">
        <v>100</v>
      </c>
      <c r="BA133" s="19">
        <v>0</v>
      </c>
      <c r="BB133" s="19">
        <v>0</v>
      </c>
      <c r="BC133" s="19">
        <v>100</v>
      </c>
      <c r="BD133" s="19">
        <v>0</v>
      </c>
      <c r="BE133" s="19">
        <v>0</v>
      </c>
      <c r="BF133" s="26">
        <v>57.49297390492535</v>
      </c>
      <c r="BG133" s="26">
        <v>39.057168351732884</v>
      </c>
      <c r="BH133" s="26">
        <v>3.449857743341763</v>
      </c>
      <c r="BI133" s="23"/>
      <c r="BJ133" s="27">
        <f t="shared" ca="1" si="11"/>
        <v>1</v>
      </c>
      <c r="BK133" s="26">
        <f t="shared" ca="1" si="12"/>
        <v>6.3911454431722987</v>
      </c>
      <c r="BL133" s="25">
        <f t="shared" si="9"/>
        <v>2.2453841943036021</v>
      </c>
      <c r="BM133" s="25">
        <f t="shared" ca="1" si="13"/>
        <v>3.0932337773325558</v>
      </c>
      <c r="BN133" s="24">
        <f t="shared" si="10"/>
        <v>3.3083215169564335</v>
      </c>
      <c r="BO133" s="23"/>
      <c r="BP133" s="2"/>
    </row>
    <row r="134" spans="1:68" x14ac:dyDescent="0.2">
      <c r="A134">
        <v>6.05</v>
      </c>
      <c r="B134">
        <v>2.2000000000000002</v>
      </c>
      <c r="C134">
        <v>1.2575400000000001</v>
      </c>
      <c r="D134">
        <v>-0.28395999999999999</v>
      </c>
      <c r="E134">
        <v>6.6640000000000005E-2</v>
      </c>
      <c r="F134">
        <v>1.76448</v>
      </c>
      <c r="G134">
        <v>1.7059800000000001</v>
      </c>
      <c r="H134" s="23"/>
      <c r="I134" s="17">
        <f t="shared" si="7"/>
        <v>19.849081364829395</v>
      </c>
      <c r="J134" s="16">
        <f t="shared" si="8"/>
        <v>-20.049081364829394</v>
      </c>
      <c r="K134" s="10">
        <v>100</v>
      </c>
      <c r="L134" s="16">
        <v>1936.5157480314954</v>
      </c>
      <c r="M134" s="16">
        <v>708.16929133858309</v>
      </c>
      <c r="N134" s="16">
        <v>8.60126859142607</v>
      </c>
      <c r="O134" s="16">
        <v>2.8508474576271201</v>
      </c>
      <c r="P134" s="16">
        <v>3.045335027820502</v>
      </c>
      <c r="Q134" s="16">
        <v>5.7324771963514105E-2</v>
      </c>
      <c r="R134" s="16">
        <v>1.8823798183065767</v>
      </c>
      <c r="S134" s="16">
        <v>13.506081263429309</v>
      </c>
      <c r="T134" s="22" t="s">
        <v>119</v>
      </c>
      <c r="U134" s="10">
        <v>1</v>
      </c>
      <c r="V134" s="22" t="s">
        <v>33</v>
      </c>
      <c r="W134" s="10">
        <v>3</v>
      </c>
      <c r="X134" s="22" t="s">
        <v>33</v>
      </c>
      <c r="Y134" s="10">
        <v>3</v>
      </c>
      <c r="Z134" s="22" t="s">
        <v>33</v>
      </c>
      <c r="AA134" s="15">
        <v>3</v>
      </c>
      <c r="AB134" s="11">
        <v>65.823515029939159</v>
      </c>
      <c r="AC134" s="10">
        <v>31.425193698950167</v>
      </c>
      <c r="AD134" s="21">
        <v>2.7512912711106683</v>
      </c>
      <c r="AE134" s="12">
        <v>285.08474576271203</v>
      </c>
      <c r="AF134" s="10">
        <v>241.51540700929795</v>
      </c>
      <c r="AG134" s="10">
        <v>152.26675139102508</v>
      </c>
      <c r="AH134" s="10">
        <v>100.89900353835233</v>
      </c>
      <c r="AI134" s="10">
        <v>5.3124241466826723</v>
      </c>
      <c r="AJ134" s="10"/>
      <c r="AK134" s="10"/>
      <c r="AL134" s="10"/>
      <c r="AM134" s="10"/>
      <c r="AN134" s="10">
        <v>1.4254237288135601</v>
      </c>
      <c r="AO134" s="10">
        <v>0.97846683411628066</v>
      </c>
      <c r="AP134" s="10">
        <v>1</v>
      </c>
      <c r="AQ134" s="10">
        <v>111.47500000000001</v>
      </c>
      <c r="AR134" s="10"/>
      <c r="AS134" s="10"/>
      <c r="AT134" s="10">
        <v>1.5355833300983659</v>
      </c>
      <c r="AU134" s="10">
        <v>1</v>
      </c>
      <c r="AV134" s="16"/>
      <c r="AW134" s="21">
        <v>36.227311051394686</v>
      </c>
      <c r="AX134" s="1" t="s">
        <v>120</v>
      </c>
      <c r="AY134" s="25">
        <v>20.049081364829402</v>
      </c>
      <c r="AZ134" s="19">
        <v>100</v>
      </c>
      <c r="BA134" s="19">
        <v>0</v>
      </c>
      <c r="BB134" s="19">
        <v>0</v>
      </c>
      <c r="BC134" s="19">
        <v>100</v>
      </c>
      <c r="BD134" s="19">
        <v>0</v>
      </c>
      <c r="BE134" s="19">
        <v>0</v>
      </c>
      <c r="BF134" s="26">
        <v>65.823515029939159</v>
      </c>
      <c r="BG134" s="26">
        <v>31.425193698950167</v>
      </c>
      <c r="BH134" s="26">
        <v>2.7512912711106683</v>
      </c>
      <c r="BI134" s="23"/>
      <c r="BJ134" s="27">
        <f t="shared" ca="1" si="11"/>
        <v>1</v>
      </c>
      <c r="BK134" s="26">
        <f t="shared" ca="1" si="12"/>
        <v>5.8660469444492813</v>
      </c>
      <c r="BL134" s="25">
        <f t="shared" si="9"/>
        <v>2.759876871136326</v>
      </c>
      <c r="BM134" s="25">
        <f t="shared" ca="1" si="13"/>
        <v>3.1713548321077116</v>
      </c>
      <c r="BN134" s="24">
        <f t="shared" si="10"/>
        <v>3.3621883824188106</v>
      </c>
      <c r="BO134" s="23"/>
      <c r="BP134" s="2"/>
    </row>
    <row r="135" spans="1:68" x14ac:dyDescent="0.2">
      <c r="A135">
        <v>6.1</v>
      </c>
      <c r="B135">
        <v>2.1</v>
      </c>
      <c r="C135">
        <v>1.25946</v>
      </c>
      <c r="D135">
        <v>-0.28000999999999998</v>
      </c>
      <c r="E135">
        <v>6.7629999999999996E-2</v>
      </c>
      <c r="F135">
        <v>1.76685</v>
      </c>
      <c r="G135">
        <v>1.7086300000000001</v>
      </c>
      <c r="H135" s="23"/>
      <c r="I135" s="17">
        <f t="shared" si="7"/>
        <v>20.01312335958005</v>
      </c>
      <c r="J135" s="16">
        <f t="shared" si="8"/>
        <v>-20.213123359580049</v>
      </c>
      <c r="K135" s="10">
        <v>100</v>
      </c>
      <c r="L135" s="16">
        <v>1952.9199475065609</v>
      </c>
      <c r="M135" s="16">
        <v>714.33727034120773</v>
      </c>
      <c r="N135" s="16">
        <v>8.6723534558180209</v>
      </c>
      <c r="O135" s="16">
        <v>3.3751412429378331</v>
      </c>
      <c r="P135" s="16">
        <v>3.5740047834605662</v>
      </c>
      <c r="Q135" s="16">
        <v>8.2071531445031209E-2</v>
      </c>
      <c r="R135" s="16">
        <v>2.2963464353722722</v>
      </c>
      <c r="S135" s="16">
        <v>13.809968091856465</v>
      </c>
      <c r="T135" s="22" t="s">
        <v>33</v>
      </c>
      <c r="U135" s="10">
        <v>3</v>
      </c>
      <c r="V135" s="22" t="s">
        <v>33</v>
      </c>
      <c r="W135" s="10">
        <v>3</v>
      </c>
      <c r="X135" s="22" t="s">
        <v>33</v>
      </c>
      <c r="Y135" s="10">
        <v>3</v>
      </c>
      <c r="Z135" s="22" t="s">
        <v>33</v>
      </c>
      <c r="AA135" s="15">
        <v>3</v>
      </c>
      <c r="AB135" s="11">
        <v>70.435759911117515</v>
      </c>
      <c r="AC135" s="10">
        <v>27.099052431547918</v>
      </c>
      <c r="AD135" s="21">
        <v>2.4651876573345675</v>
      </c>
      <c r="AE135" s="12">
        <v>337.51412429378331</v>
      </c>
      <c r="AF135" s="10">
        <v>302.74689593900752</v>
      </c>
      <c r="AG135" s="10">
        <v>178.70023917302831</v>
      </c>
      <c r="AH135" s="10">
        <v>105.68807251279085</v>
      </c>
      <c r="AI135" s="10">
        <v>4.3547436249003297</v>
      </c>
      <c r="AJ135" s="10"/>
      <c r="AK135" s="10"/>
      <c r="AL135" s="10"/>
      <c r="AM135" s="10"/>
      <c r="AN135" s="10">
        <v>3.3751412429378331</v>
      </c>
      <c r="AO135" s="10">
        <v>1.1229394863135127</v>
      </c>
      <c r="AP135" s="10">
        <v>1</v>
      </c>
      <c r="AQ135" s="10">
        <v>111.47500000000001</v>
      </c>
      <c r="AR135" s="10"/>
      <c r="AS135" s="10"/>
      <c r="AT135" s="10">
        <v>1.9288689170895019</v>
      </c>
      <c r="AU135" s="10">
        <v>1</v>
      </c>
      <c r="AV135" s="16"/>
      <c r="AW135" s="21">
        <v>45.412034390851126</v>
      </c>
      <c r="AX135" s="1" t="s">
        <v>120</v>
      </c>
      <c r="AY135" s="25">
        <v>20.213123359579999</v>
      </c>
      <c r="AZ135" s="19">
        <v>100</v>
      </c>
      <c r="BA135" s="19">
        <v>0</v>
      </c>
      <c r="BB135" s="19">
        <v>0</v>
      </c>
      <c r="BC135" s="19">
        <v>100</v>
      </c>
      <c r="BD135" s="19">
        <v>0</v>
      </c>
      <c r="BE135" s="19">
        <v>0</v>
      </c>
      <c r="BF135" s="26">
        <v>70.435759911117515</v>
      </c>
      <c r="BG135" s="26">
        <v>27.099052431547918</v>
      </c>
      <c r="BH135" s="26">
        <v>2.4651876573345675</v>
      </c>
      <c r="BI135" s="23"/>
      <c r="BJ135" s="27">
        <f t="shared" ca="1" si="11"/>
        <v>1</v>
      </c>
      <c r="BK135" s="26">
        <f t="shared" ca="1" si="12"/>
        <v>7.2726005419444286</v>
      </c>
      <c r="BL135" s="25">
        <f t="shared" si="9"/>
        <v>3.159580968086543</v>
      </c>
      <c r="BM135" s="25">
        <f t="shared" ca="1" si="13"/>
        <v>3.1241651723053261</v>
      </c>
      <c r="BN135" s="24">
        <f t="shared" si="10"/>
        <v>3.3400494364164919</v>
      </c>
      <c r="BO135" s="23"/>
      <c r="BP135" s="2"/>
    </row>
    <row r="136" spans="1:68" x14ac:dyDescent="0.2">
      <c r="A136">
        <v>6.15</v>
      </c>
      <c r="B136">
        <v>2.2000000000000002</v>
      </c>
      <c r="C136">
        <v>1.25979</v>
      </c>
      <c r="D136">
        <v>-0.27994000000000002</v>
      </c>
      <c r="E136">
        <v>6.8029999999999993E-2</v>
      </c>
      <c r="F136">
        <v>1.7664800000000001</v>
      </c>
      <c r="G136">
        <v>1.7047300000000001</v>
      </c>
      <c r="H136" s="23"/>
      <c r="I136" s="17">
        <f t="shared" si="7"/>
        <v>20.177165354330707</v>
      </c>
      <c r="J136" s="16">
        <f t="shared" si="8"/>
        <v>-20.377165354330707</v>
      </c>
      <c r="K136" s="10">
        <v>100</v>
      </c>
      <c r="L136" s="16">
        <v>1969.3241469816267</v>
      </c>
      <c r="M136" s="16">
        <v>720.50524934383247</v>
      </c>
      <c r="N136" s="16">
        <v>8.7434383202099735</v>
      </c>
      <c r="O136" s="16">
        <v>3.4652542372880997</v>
      </c>
      <c r="P136" s="16">
        <v>3.6658858466307724</v>
      </c>
      <c r="Q136" s="16">
        <v>8.2510081613057826E-2</v>
      </c>
      <c r="R136" s="16">
        <v>2.2507542532698026</v>
      </c>
      <c r="S136" s="16">
        <v>13.932750648796732</v>
      </c>
      <c r="T136" s="22" t="s">
        <v>33</v>
      </c>
      <c r="U136" s="10">
        <v>3</v>
      </c>
      <c r="V136" s="22" t="s">
        <v>33</v>
      </c>
      <c r="W136" s="10">
        <v>3</v>
      </c>
      <c r="X136" s="22" t="s">
        <v>33</v>
      </c>
      <c r="Y136" s="10">
        <v>3</v>
      </c>
      <c r="Z136" s="22" t="s">
        <v>33</v>
      </c>
      <c r="AA136" s="15">
        <v>3</v>
      </c>
      <c r="AB136" s="11">
        <v>68.734554079827717</v>
      </c>
      <c r="AC136" s="10">
        <v>28.699092887102523</v>
      </c>
      <c r="AD136" s="21">
        <v>2.5663530330697624</v>
      </c>
      <c r="AE136" s="12">
        <v>346.52542372880998</v>
      </c>
      <c r="AF136" s="10">
        <v>312.59147987226316</v>
      </c>
      <c r="AG136" s="10">
        <v>183.29429233153863</v>
      </c>
      <c r="AH136" s="10">
        <v>106.75156790235619</v>
      </c>
      <c r="AI136" s="10">
        <v>4.4429550607190516</v>
      </c>
      <c r="AJ136" s="10"/>
      <c r="AK136" s="10"/>
      <c r="AL136" s="10"/>
      <c r="AM136" s="10"/>
      <c r="AN136" s="10">
        <v>3.4652542372880997</v>
      </c>
      <c r="AO136" s="10">
        <v>1.1429867147905848</v>
      </c>
      <c r="AP136" s="10">
        <v>1</v>
      </c>
      <c r="AQ136" s="10">
        <v>111.47500000000001</v>
      </c>
      <c r="AR136" s="10"/>
      <c r="AS136" s="10"/>
      <c r="AT136" s="10">
        <v>1.9765952341265651</v>
      </c>
      <c r="AU136" s="10">
        <v>1</v>
      </c>
      <c r="AV136" s="16"/>
      <c r="AW136" s="21">
        <v>46.88872198083947</v>
      </c>
      <c r="AX136" s="1" t="s">
        <v>120</v>
      </c>
      <c r="AY136" s="25">
        <v>20.3771653543307</v>
      </c>
      <c r="AZ136" s="19">
        <v>100</v>
      </c>
      <c r="BA136" s="19">
        <v>0</v>
      </c>
      <c r="BB136" s="19">
        <v>0</v>
      </c>
      <c r="BC136" s="19">
        <v>100</v>
      </c>
      <c r="BD136" s="19">
        <v>0</v>
      </c>
      <c r="BE136" s="19">
        <v>0</v>
      </c>
      <c r="BF136" s="26">
        <v>68.734554079827717</v>
      </c>
      <c r="BG136" s="26">
        <v>28.699092887102523</v>
      </c>
      <c r="BH136" s="26">
        <v>2.5663530330697624</v>
      </c>
      <c r="BI136" s="23"/>
      <c r="BJ136" s="27">
        <f t="shared" ca="1" si="11"/>
        <v>1</v>
      </c>
      <c r="BK136" s="26">
        <f t="shared" ca="1" si="12"/>
        <v>7.4426210650977556</v>
      </c>
      <c r="BL136" s="25">
        <f t="shared" si="9"/>
        <v>3.0773291822797373</v>
      </c>
      <c r="BM136" s="25">
        <f t="shared" ca="1" si="13"/>
        <v>3.1094833203597942</v>
      </c>
      <c r="BN136" s="24">
        <f t="shared" si="10"/>
        <v>3.3262171694201421</v>
      </c>
      <c r="BO136" s="23"/>
      <c r="BP136" s="2"/>
    </row>
    <row r="137" spans="1:68" x14ac:dyDescent="0.2">
      <c r="A137">
        <v>6.2</v>
      </c>
      <c r="B137">
        <v>2.1</v>
      </c>
      <c r="C137">
        <v>1.2580100000000001</v>
      </c>
      <c r="D137">
        <v>-0.28198000000000001</v>
      </c>
      <c r="E137">
        <v>6.8029999999999993E-2</v>
      </c>
      <c r="F137">
        <v>1.76423</v>
      </c>
      <c r="G137">
        <v>1.70665</v>
      </c>
      <c r="H137" s="23"/>
      <c r="I137" s="17">
        <f t="shared" si="7"/>
        <v>20.341207349081365</v>
      </c>
      <c r="J137" s="16">
        <f t="shared" si="8"/>
        <v>-20.541207349081365</v>
      </c>
      <c r="K137" s="10">
        <v>100</v>
      </c>
      <c r="L137" s="16">
        <v>1985.7283464566924</v>
      </c>
      <c r="M137" s="16">
        <v>726.67322834645722</v>
      </c>
      <c r="N137" s="16">
        <v>8.8145231846019243</v>
      </c>
      <c r="O137" s="16">
        <v>2.9791902071563023</v>
      </c>
      <c r="P137" s="16">
        <v>3.1798218164989751</v>
      </c>
      <c r="Q137" s="16">
        <v>6.9729476716274427E-2</v>
      </c>
      <c r="R137" s="16">
        <v>2.1928737124348521</v>
      </c>
      <c r="S137" s="16">
        <v>13.932750648796732</v>
      </c>
      <c r="T137" s="22" t="s">
        <v>33</v>
      </c>
      <c r="U137" s="10">
        <v>3</v>
      </c>
      <c r="V137" s="22" t="s">
        <v>33</v>
      </c>
      <c r="W137" s="10">
        <v>3</v>
      </c>
      <c r="X137" s="22" t="s">
        <v>33</v>
      </c>
      <c r="Y137" s="10">
        <v>3</v>
      </c>
      <c r="Z137" s="22" t="s">
        <v>33</v>
      </c>
      <c r="AA137" s="15">
        <v>3</v>
      </c>
      <c r="AB137" s="11">
        <v>71.54798420295208</v>
      </c>
      <c r="AC137" s="10">
        <v>26.051493634406057</v>
      </c>
      <c r="AD137" s="21">
        <v>2.4005221626418654</v>
      </c>
      <c r="AE137" s="12">
        <v>297.91902071563021</v>
      </c>
      <c r="AF137" s="10">
        <v>254.44252341704785</v>
      </c>
      <c r="AG137" s="10">
        <v>158.99109082494874</v>
      </c>
      <c r="AH137" s="10">
        <v>105.28925069200747</v>
      </c>
      <c r="AI137" s="10">
        <v>4.5602261285245307</v>
      </c>
      <c r="AJ137" s="10"/>
      <c r="AK137" s="10"/>
      <c r="AL137" s="10"/>
      <c r="AM137" s="10"/>
      <c r="AN137" s="10">
        <v>2.9791902071563023</v>
      </c>
      <c r="AO137" s="10">
        <v>1.0360783358329249</v>
      </c>
      <c r="AP137" s="10">
        <v>1</v>
      </c>
      <c r="AQ137" s="10">
        <v>111.47500000000001</v>
      </c>
      <c r="AR137" s="10"/>
      <c r="AS137" s="10"/>
      <c r="AT137" s="10">
        <v>1.5780401141864171</v>
      </c>
      <c r="AU137" s="10">
        <v>1</v>
      </c>
      <c r="AV137" s="16"/>
      <c r="AW137" s="21">
        <v>38.166378512557181</v>
      </c>
      <c r="AX137" s="1" t="s">
        <v>120</v>
      </c>
      <c r="AY137" s="25">
        <v>20.5412073490814</v>
      </c>
      <c r="AZ137" s="19">
        <v>100</v>
      </c>
      <c r="BA137" s="19">
        <v>0</v>
      </c>
      <c r="BB137" s="19">
        <v>0</v>
      </c>
      <c r="BC137" s="19">
        <v>100</v>
      </c>
      <c r="BD137" s="19">
        <v>0</v>
      </c>
      <c r="BE137" s="19">
        <v>0</v>
      </c>
      <c r="BF137" s="26">
        <v>71.54798420295208</v>
      </c>
      <c r="BG137" s="26">
        <v>26.051493634406057</v>
      </c>
      <c r="BH137" s="26">
        <v>2.4005221626418654</v>
      </c>
      <c r="BI137" s="23"/>
      <c r="BJ137" s="27">
        <f t="shared" ca="1" si="11"/>
        <v>1</v>
      </c>
      <c r="BK137" s="26">
        <f t="shared" ca="1" si="12"/>
        <v>6.01909512545837</v>
      </c>
      <c r="BL137" s="25">
        <f t="shared" si="9"/>
        <v>3.1884237415770391</v>
      </c>
      <c r="BM137" s="25">
        <f t="shared" ca="1" si="13"/>
        <v>3.1952052629570051</v>
      </c>
      <c r="BN137" s="24">
        <f t="shared" si="10"/>
        <v>3.3755343837596885</v>
      </c>
      <c r="BO137" s="23"/>
      <c r="BP137" s="2"/>
    </row>
    <row r="138" spans="1:68" x14ac:dyDescent="0.2">
      <c r="A138">
        <v>6.25</v>
      </c>
      <c r="B138">
        <v>2.1</v>
      </c>
      <c r="C138">
        <v>1.2583599999999999</v>
      </c>
      <c r="D138">
        <v>-0.28283000000000003</v>
      </c>
      <c r="E138">
        <v>6.8820000000000006E-2</v>
      </c>
      <c r="F138">
        <v>1.7659</v>
      </c>
      <c r="G138">
        <v>1.7074800000000001</v>
      </c>
      <c r="H138" s="23"/>
      <c r="I138" s="17">
        <f t="shared" si="7"/>
        <v>20.50524934383202</v>
      </c>
      <c r="J138" s="16">
        <f t="shared" si="8"/>
        <v>-20.705249343832019</v>
      </c>
      <c r="K138" s="10">
        <v>100</v>
      </c>
      <c r="L138" s="16">
        <v>2002.1325459317579</v>
      </c>
      <c r="M138" s="16">
        <v>732.84120734908186</v>
      </c>
      <c r="N138" s="16">
        <v>8.8856080489938751</v>
      </c>
      <c r="O138" s="16">
        <v>3.0747645951035305</v>
      </c>
      <c r="P138" s="16">
        <v>3.2788881403655847</v>
      </c>
      <c r="Q138" s="16">
        <v>6.4404224675947863E-2</v>
      </c>
      <c r="R138" s="16">
        <v>1.9642092660339128</v>
      </c>
      <c r="S138" s="16">
        <v>14.175246198753761</v>
      </c>
      <c r="T138" s="22" t="s">
        <v>119</v>
      </c>
      <c r="U138" s="10">
        <v>1</v>
      </c>
      <c r="V138" s="22" t="s">
        <v>33</v>
      </c>
      <c r="W138" s="10">
        <v>3</v>
      </c>
      <c r="X138" s="22" t="s">
        <v>33</v>
      </c>
      <c r="Y138" s="10">
        <v>3</v>
      </c>
      <c r="Z138" s="22" t="s">
        <v>33</v>
      </c>
      <c r="AA138" s="15">
        <v>3</v>
      </c>
      <c r="AB138" s="11">
        <v>65.697900304959319</v>
      </c>
      <c r="AC138" s="10">
        <v>31.542362822713372</v>
      </c>
      <c r="AD138" s="21">
        <v>2.7597368723273088</v>
      </c>
      <c r="AE138" s="12">
        <v>307.47645951035304</v>
      </c>
      <c r="AF138" s="10">
        <v>265.13243213811575</v>
      </c>
      <c r="AG138" s="10">
        <v>163.94440701827924</v>
      </c>
      <c r="AH138" s="10">
        <v>108.81541336648908</v>
      </c>
      <c r="AI138" s="10">
        <v>5.0911072322715265</v>
      </c>
      <c r="AJ138" s="10"/>
      <c r="AK138" s="10"/>
      <c r="AL138" s="10"/>
      <c r="AM138" s="10"/>
      <c r="AN138" s="10">
        <v>1.5373822975517653</v>
      </c>
      <c r="AO138" s="10">
        <v>1.0453739364135535</v>
      </c>
      <c r="AP138" s="10">
        <v>1</v>
      </c>
      <c r="AQ138" s="10">
        <v>111.47500000000001</v>
      </c>
      <c r="AR138" s="10"/>
      <c r="AS138" s="10"/>
      <c r="AT138" s="10">
        <v>1.632960834459243</v>
      </c>
      <c r="AU138" s="10">
        <v>1</v>
      </c>
      <c r="AV138" s="16"/>
      <c r="AW138" s="21">
        <v>39.769864820717359</v>
      </c>
      <c r="AX138" s="1" t="s">
        <v>120</v>
      </c>
      <c r="AY138" s="25">
        <v>20.705249343832001</v>
      </c>
      <c r="AZ138" s="19">
        <v>100</v>
      </c>
      <c r="BA138" s="19">
        <v>0</v>
      </c>
      <c r="BB138" s="19">
        <v>0</v>
      </c>
      <c r="BC138" s="19">
        <v>100</v>
      </c>
      <c r="BD138" s="19">
        <v>0</v>
      </c>
      <c r="BE138" s="19">
        <v>0</v>
      </c>
      <c r="BF138" s="26">
        <v>65.697900304959319</v>
      </c>
      <c r="BG138" s="26">
        <v>31.542362822713372</v>
      </c>
      <c r="BH138" s="26">
        <v>2.7597368723273088</v>
      </c>
      <c r="BI138" s="23"/>
      <c r="BJ138" s="27">
        <f t="shared" ca="1" si="11"/>
        <v>1</v>
      </c>
      <c r="BK138" s="26">
        <f t="shared" ca="1" si="12"/>
        <v>6.216413172614315</v>
      </c>
      <c r="BL138" s="25">
        <f t="shared" si="9"/>
        <v>2.8274478174831916</v>
      </c>
      <c r="BM138" s="25">
        <f t="shared" ca="1" si="13"/>
        <v>3.1554712358552246</v>
      </c>
      <c r="BN138" s="24">
        <f t="shared" si="10"/>
        <v>3.3418003794104965</v>
      </c>
      <c r="BO138" s="23"/>
      <c r="BP138" s="2"/>
    </row>
    <row r="139" spans="1:68" x14ac:dyDescent="0.2">
      <c r="A139">
        <v>6.3</v>
      </c>
      <c r="B139">
        <v>2.1</v>
      </c>
      <c r="C139">
        <v>1.2585200000000001</v>
      </c>
      <c r="D139">
        <v>-0.28309000000000001</v>
      </c>
      <c r="E139">
        <v>6.9370000000000001E-2</v>
      </c>
      <c r="F139">
        <v>1.7617799999999999</v>
      </c>
      <c r="G139">
        <v>1.70238</v>
      </c>
      <c r="H139" s="23"/>
      <c r="I139" s="17">
        <f t="shared" si="7"/>
        <v>20.669291338582674</v>
      </c>
      <c r="J139" s="16">
        <f t="shared" si="8"/>
        <v>-20.869291338582673</v>
      </c>
      <c r="K139" s="10">
        <v>100</v>
      </c>
      <c r="L139" s="16">
        <v>2018.5367454068235</v>
      </c>
      <c r="M139" s="16">
        <v>739.00918635170649</v>
      </c>
      <c r="N139" s="16">
        <v>8.956692913385826</v>
      </c>
      <c r="O139" s="16">
        <v>3.1184557438794687</v>
      </c>
      <c r="P139" s="16">
        <v>3.32501038376894</v>
      </c>
      <c r="Q139" s="16">
        <v>6.2775324051848116E-2</v>
      </c>
      <c r="R139" s="16">
        <v>1.887973774707179</v>
      </c>
      <c r="S139" s="16">
        <v>14.344072214546625</v>
      </c>
      <c r="T139" s="22" t="s">
        <v>119</v>
      </c>
      <c r="U139" s="10">
        <v>1</v>
      </c>
      <c r="V139" s="22" t="s">
        <v>33</v>
      </c>
      <c r="W139" s="10">
        <v>3</v>
      </c>
      <c r="X139" s="22" t="s">
        <v>33</v>
      </c>
      <c r="Y139" s="10">
        <v>3</v>
      </c>
      <c r="Z139" s="22" t="s">
        <v>33</v>
      </c>
      <c r="AA139" s="15">
        <v>3</v>
      </c>
      <c r="AB139" s="11">
        <v>63.656303915870723</v>
      </c>
      <c r="AC139" s="10">
        <v>33.439690154717951</v>
      </c>
      <c r="AD139" s="21">
        <v>2.9040059294113236</v>
      </c>
      <c r="AE139" s="12">
        <v>311.84557438794684</v>
      </c>
      <c r="AF139" s="10">
        <v>269.59362551056546</v>
      </c>
      <c r="AG139" s="10">
        <v>166.25051918844702</v>
      </c>
      <c r="AH139" s="10">
        <v>110.82608848102214</v>
      </c>
      <c r="AI139" s="10">
        <v>5.2966837431579155</v>
      </c>
      <c r="AJ139" s="10"/>
      <c r="AK139" s="10"/>
      <c r="AL139" s="10"/>
      <c r="AM139" s="10"/>
      <c r="AN139" s="10">
        <v>1.5592278719397343</v>
      </c>
      <c r="AO139" s="10">
        <v>1.0528324654189125</v>
      </c>
      <c r="AP139" s="10">
        <v>1</v>
      </c>
      <c r="AQ139" s="10">
        <v>111.47500000000001</v>
      </c>
      <c r="AR139" s="10"/>
      <c r="AS139" s="10"/>
      <c r="AT139" s="10">
        <v>1.6470584280331531</v>
      </c>
      <c r="AU139" s="10">
        <v>1</v>
      </c>
      <c r="AV139" s="16"/>
      <c r="AW139" s="21">
        <v>40.439043826584822</v>
      </c>
      <c r="AX139" s="1" t="s">
        <v>120</v>
      </c>
      <c r="AY139" s="25">
        <v>20.869291338582698</v>
      </c>
      <c r="AZ139" s="19">
        <v>100</v>
      </c>
      <c r="BA139" s="19">
        <v>0</v>
      </c>
      <c r="BB139" s="19">
        <v>0</v>
      </c>
      <c r="BC139" s="19">
        <v>100</v>
      </c>
      <c r="BD139" s="19">
        <v>0</v>
      </c>
      <c r="BE139" s="19">
        <v>0</v>
      </c>
      <c r="BF139" s="26">
        <v>63.656303915870723</v>
      </c>
      <c r="BG139" s="26">
        <v>33.439690154717951</v>
      </c>
      <c r="BH139" s="26">
        <v>2.9040059294113236</v>
      </c>
      <c r="BI139" s="23"/>
      <c r="BJ139" s="27">
        <f t="shared" ca="1" si="11"/>
        <v>1</v>
      </c>
      <c r="BK139" s="26">
        <f t="shared" ca="1" si="12"/>
        <v>6.2671535180712317</v>
      </c>
      <c r="BL139" s="25">
        <f t="shared" si="9"/>
        <v>2.7108081881264354</v>
      </c>
      <c r="BM139" s="25">
        <f t="shared" ca="1" si="13"/>
        <v>3.1428153953622022</v>
      </c>
      <c r="BN139" s="24">
        <f t="shared" si="10"/>
        <v>3.3286307438845428</v>
      </c>
      <c r="BO139" s="23"/>
      <c r="BP139" s="2"/>
    </row>
    <row r="140" spans="1:68" x14ac:dyDescent="0.2">
      <c r="A140">
        <v>6.35</v>
      </c>
      <c r="B140">
        <v>2.1</v>
      </c>
      <c r="C140">
        <v>1.2575700000000001</v>
      </c>
      <c r="D140">
        <v>-0.28386</v>
      </c>
      <c r="E140">
        <v>6.9900000000000004E-2</v>
      </c>
      <c r="F140">
        <v>1.7606299999999999</v>
      </c>
      <c r="G140">
        <v>1.70468</v>
      </c>
      <c r="H140" s="23"/>
      <c r="I140" s="17">
        <f t="shared" si="7"/>
        <v>20.833333333333332</v>
      </c>
      <c r="J140" s="16">
        <f t="shared" si="8"/>
        <v>-21.033333333333331</v>
      </c>
      <c r="K140" s="10">
        <v>100</v>
      </c>
      <c r="L140" s="16">
        <v>2034.9409448818892</v>
      </c>
      <c r="M140" s="16">
        <v>745.17716535433124</v>
      </c>
      <c r="N140" s="16">
        <v>9.0277777777777786</v>
      </c>
      <c r="O140" s="16">
        <v>2.8590395480225927</v>
      </c>
      <c r="P140" s="16">
        <v>3.0679368790984842</v>
      </c>
      <c r="Q140" s="16">
        <v>5.7951272203552437E-2</v>
      </c>
      <c r="R140" s="16">
        <v>1.8889330024476081</v>
      </c>
      <c r="S140" s="16">
        <v>14.506759102492481</v>
      </c>
      <c r="T140" s="22" t="s">
        <v>119</v>
      </c>
      <c r="U140" s="10">
        <v>1</v>
      </c>
      <c r="V140" s="22" t="s">
        <v>33</v>
      </c>
      <c r="W140" s="10">
        <v>3</v>
      </c>
      <c r="X140" s="22" t="s">
        <v>33</v>
      </c>
      <c r="Y140" s="10">
        <v>3</v>
      </c>
      <c r="Z140" s="22" t="s">
        <v>33</v>
      </c>
      <c r="AA140" s="15">
        <v>3</v>
      </c>
      <c r="AB140" s="11">
        <v>66.085574819296568</v>
      </c>
      <c r="AC140" s="10">
        <v>31.180610110425036</v>
      </c>
      <c r="AD140" s="21">
        <v>2.7338150702783981</v>
      </c>
      <c r="AE140" s="12">
        <v>285.90395480225931</v>
      </c>
      <c r="AF140" s="10">
        <v>238.38473087433147</v>
      </c>
      <c r="AG140" s="10">
        <v>153.39684395492421</v>
      </c>
      <c r="AH140" s="10">
        <v>112.7104729655596</v>
      </c>
      <c r="AI140" s="10">
        <v>5.2939940098682046</v>
      </c>
      <c r="AJ140" s="10"/>
      <c r="AK140" s="10"/>
      <c r="AL140" s="10"/>
      <c r="AM140" s="10"/>
      <c r="AN140" s="10">
        <v>1.4295197740112964</v>
      </c>
      <c r="AO140" s="10">
        <v>1.0008980828688472</v>
      </c>
      <c r="AP140" s="10">
        <v>1</v>
      </c>
      <c r="AQ140" s="10">
        <v>111.47500000000001</v>
      </c>
      <c r="AR140" s="10"/>
      <c r="AS140" s="10"/>
      <c r="AT140" s="10">
        <v>1.4347064893691421</v>
      </c>
      <c r="AU140" s="10">
        <v>1</v>
      </c>
      <c r="AV140" s="16"/>
      <c r="AW140" s="21">
        <v>35.757709631149723</v>
      </c>
      <c r="AX140" s="1" t="s">
        <v>120</v>
      </c>
      <c r="AY140" s="25">
        <v>21.033333333333299</v>
      </c>
      <c r="AZ140" s="19">
        <v>100</v>
      </c>
      <c r="BA140" s="19">
        <v>0</v>
      </c>
      <c r="BB140" s="19">
        <v>0</v>
      </c>
      <c r="BC140" s="19">
        <v>100</v>
      </c>
      <c r="BD140" s="19">
        <v>0</v>
      </c>
      <c r="BE140" s="19">
        <v>0</v>
      </c>
      <c r="BF140" s="26">
        <v>66.085574819296568</v>
      </c>
      <c r="BG140" s="26">
        <v>31.180610110425036</v>
      </c>
      <c r="BH140" s="26">
        <v>2.7338150702783981</v>
      </c>
      <c r="BI140" s="23"/>
      <c r="BJ140" s="27">
        <f t="shared" ca="1" si="11"/>
        <v>1</v>
      </c>
      <c r="BK140" s="26">
        <f t="shared" ca="1" si="12"/>
        <v>5.5032990864193874</v>
      </c>
      <c r="BL140" s="25">
        <f t="shared" si="9"/>
        <v>2.826248311866697</v>
      </c>
      <c r="BM140" s="25">
        <f t="shared" ca="1" si="13"/>
        <v>3.2003815546486596</v>
      </c>
      <c r="BN140" s="24">
        <f t="shared" si="10"/>
        <v>3.3599839599914714</v>
      </c>
      <c r="BO140" s="23"/>
      <c r="BP140" s="2"/>
    </row>
    <row r="141" spans="1:68" x14ac:dyDescent="0.2">
      <c r="A141">
        <v>6.4</v>
      </c>
      <c r="B141">
        <v>2.1</v>
      </c>
      <c r="C141">
        <v>1.2571699999999999</v>
      </c>
      <c r="D141">
        <v>-0.28558</v>
      </c>
      <c r="E141">
        <v>7.0790000000000006E-2</v>
      </c>
      <c r="F141">
        <v>1.7604</v>
      </c>
      <c r="G141">
        <v>1.7053499999999999</v>
      </c>
      <c r="H141" s="23"/>
      <c r="I141" s="17">
        <f t="shared" ref="I141:I204" si="14">IF(A141="(m)",0,A141/0.3048)</f>
        <v>20.99737532808399</v>
      </c>
      <c r="J141" s="16">
        <f t="shared" ref="J141:J204" si="15">$J$7-I141</f>
        <v>-21.197375328083989</v>
      </c>
      <c r="K141" s="10">
        <v>100</v>
      </c>
      <c r="L141" s="16">
        <v>2051.3451443569552</v>
      </c>
      <c r="M141" s="16">
        <v>751.34514435695598</v>
      </c>
      <c r="N141" s="16">
        <v>9.0988626421697276</v>
      </c>
      <c r="O141" s="16">
        <v>2.7498116760828082</v>
      </c>
      <c r="P141" s="16">
        <v>2.9626429602830662</v>
      </c>
      <c r="Q141" s="16">
        <v>4.7175468074891855E-2</v>
      </c>
      <c r="R141" s="16">
        <v>1.5923440221222089</v>
      </c>
      <c r="S141" s="16">
        <v>14.779950291684573</v>
      </c>
      <c r="T141" s="22" t="s">
        <v>119</v>
      </c>
      <c r="U141" s="10">
        <v>1</v>
      </c>
      <c r="V141" s="22" t="s">
        <v>33</v>
      </c>
      <c r="W141" s="10">
        <v>3</v>
      </c>
      <c r="X141" s="22" t="s">
        <v>33</v>
      </c>
      <c r="Y141" s="10">
        <v>3</v>
      </c>
      <c r="Z141" s="22" t="s">
        <v>33</v>
      </c>
      <c r="AA141" s="15">
        <v>3</v>
      </c>
      <c r="AB141" s="11">
        <v>60.659581513893357</v>
      </c>
      <c r="AC141" s="10">
        <v>36.195162136382791</v>
      </c>
      <c r="AD141" s="21">
        <v>3.145256349723855</v>
      </c>
      <c r="AE141" s="12">
        <v>274.98116760828083</v>
      </c>
      <c r="AF141" s="10">
        <v>225.03225810339609</v>
      </c>
      <c r="AG141" s="10">
        <v>148.1321480141533</v>
      </c>
      <c r="AH141" s="10">
        <v>116.86808879001967</v>
      </c>
      <c r="AI141" s="10">
        <v>6.2800499521908728</v>
      </c>
      <c r="AJ141" s="10"/>
      <c r="AK141" s="10"/>
      <c r="AL141" s="10"/>
      <c r="AM141" s="10"/>
      <c r="AN141" s="10">
        <v>1.3749058380414041</v>
      </c>
      <c r="AO141" s="10">
        <v>0.96074066556203508</v>
      </c>
      <c r="AP141" s="10">
        <v>1</v>
      </c>
      <c r="AQ141" s="10">
        <v>111.47500000000001</v>
      </c>
      <c r="AR141" s="10"/>
      <c r="AS141" s="10"/>
      <c r="AT141" s="10">
        <v>1.3386487733343553</v>
      </c>
      <c r="AU141" s="10">
        <v>1</v>
      </c>
      <c r="AV141" s="16"/>
      <c r="AW141" s="21">
        <v>33.754838715509408</v>
      </c>
      <c r="AX141" s="1" t="s">
        <v>120</v>
      </c>
      <c r="AY141" s="25">
        <v>21.197375328084</v>
      </c>
      <c r="AZ141" s="19">
        <v>100</v>
      </c>
      <c r="BA141" s="19">
        <v>0</v>
      </c>
      <c r="BB141" s="19">
        <v>0</v>
      </c>
      <c r="BC141" s="19">
        <v>100</v>
      </c>
      <c r="BD141" s="19">
        <v>0</v>
      </c>
      <c r="BE141" s="19">
        <v>0</v>
      </c>
      <c r="BF141" s="26">
        <v>60.659581513893357</v>
      </c>
      <c r="BG141" s="26">
        <v>36.195162136382791</v>
      </c>
      <c r="BH141" s="26">
        <v>3.145256349723855</v>
      </c>
      <c r="BI141" s="23"/>
      <c r="BJ141" s="27">
        <f t="shared" ca="1" si="11"/>
        <v>1</v>
      </c>
      <c r="BK141" s="26">
        <f t="shared" ca="1" si="12"/>
        <v>5.1560069367650154</v>
      </c>
      <c r="BL141" s="25">
        <f t="shared" si="9"/>
        <v>2.4355286154402775</v>
      </c>
      <c r="BM141" s="25">
        <f t="shared" ca="1" si="13"/>
        <v>3.191547696453664</v>
      </c>
      <c r="BN141" s="24">
        <f t="shared" si="10"/>
        <v>3.3413330362214957</v>
      </c>
      <c r="BO141" s="23"/>
      <c r="BP141" s="2"/>
    </row>
    <row r="142" spans="1:68" x14ac:dyDescent="0.2">
      <c r="A142">
        <v>6.45</v>
      </c>
      <c r="B142">
        <v>2.1</v>
      </c>
      <c r="C142">
        <v>1.2568900000000001</v>
      </c>
      <c r="D142">
        <v>-0.28663</v>
      </c>
      <c r="E142">
        <v>7.1470000000000006E-2</v>
      </c>
      <c r="F142">
        <v>1.7604299999999999</v>
      </c>
      <c r="G142">
        <v>1.7034800000000001</v>
      </c>
      <c r="H142" s="23"/>
      <c r="I142" s="17">
        <f t="shared" si="14"/>
        <v>21.161417322834644</v>
      </c>
      <c r="J142" s="16">
        <f t="shared" si="15"/>
        <v>-21.361417322834644</v>
      </c>
      <c r="K142" s="10">
        <v>100</v>
      </c>
      <c r="L142" s="16">
        <v>2067.7493438320207</v>
      </c>
      <c r="M142" s="16">
        <v>757.51312335958062</v>
      </c>
      <c r="N142" s="16">
        <v>9.1699475065616785</v>
      </c>
      <c r="O142" s="16">
        <v>2.6733521657250376</v>
      </c>
      <c r="P142" s="16">
        <v>2.8891891669191931</v>
      </c>
      <c r="Q142" s="16">
        <v>4.0597215554488621E-2</v>
      </c>
      <c r="R142" s="16">
        <v>1.4051421768889691</v>
      </c>
      <c r="S142" s="16">
        <v>14.988680638483027</v>
      </c>
      <c r="T142" s="22" t="s">
        <v>119</v>
      </c>
      <c r="U142" s="10">
        <v>1</v>
      </c>
      <c r="V142" s="22" t="s">
        <v>33</v>
      </c>
      <c r="W142" s="10">
        <v>3</v>
      </c>
      <c r="X142" s="22" t="s">
        <v>33</v>
      </c>
      <c r="Y142" s="10">
        <v>3</v>
      </c>
      <c r="Z142" s="22" t="s">
        <v>33</v>
      </c>
      <c r="AA142" s="15">
        <v>3</v>
      </c>
      <c r="AB142" s="11">
        <v>57.355341167257556</v>
      </c>
      <c r="AC142" s="10">
        <v>39.180195094833735</v>
      </c>
      <c r="AD142" s="21">
        <v>3.4644637379087073</v>
      </c>
      <c r="AE142" s="12">
        <v>267.33521657250378</v>
      </c>
      <c r="AF142" s="10">
        <v>215.42568244440716</v>
      </c>
      <c r="AG142" s="10">
        <v>144.45945834595966</v>
      </c>
      <c r="AH142" s="10">
        <v>119.69965299952489</v>
      </c>
      <c r="AI142" s="10">
        <v>7.1167175567531027</v>
      </c>
      <c r="AJ142" s="10"/>
      <c r="AK142" s="10"/>
      <c r="AL142" s="10"/>
      <c r="AM142" s="10"/>
      <c r="AN142" s="10">
        <v>1.3366760828625188</v>
      </c>
      <c r="AO142" s="10">
        <v>0.9343097474178883</v>
      </c>
      <c r="AP142" s="10">
        <v>1</v>
      </c>
      <c r="AQ142" s="10">
        <v>111.47500000000001</v>
      </c>
      <c r="AR142" s="10"/>
      <c r="AS142" s="10"/>
      <c r="AT142" s="10">
        <v>1.2676299347318014</v>
      </c>
      <c r="AU142" s="10">
        <v>1</v>
      </c>
      <c r="AV142" s="16"/>
      <c r="AW142" s="21">
        <v>32.313852366661074</v>
      </c>
      <c r="AX142" s="1" t="s">
        <v>120</v>
      </c>
      <c r="AY142" s="25">
        <v>21.361417322834601</v>
      </c>
      <c r="AZ142" s="19">
        <v>100</v>
      </c>
      <c r="BA142" s="19">
        <v>0</v>
      </c>
      <c r="BB142" s="19">
        <v>0</v>
      </c>
      <c r="BC142" s="19">
        <v>100</v>
      </c>
      <c r="BD142" s="19">
        <v>0</v>
      </c>
      <c r="BE142" s="19">
        <v>0</v>
      </c>
      <c r="BF142" s="26">
        <v>57.355341167257556</v>
      </c>
      <c r="BG142" s="26">
        <v>39.180195094833735</v>
      </c>
      <c r="BH142" s="26">
        <v>3.4644637379087073</v>
      </c>
      <c r="BI142" s="23"/>
      <c r="BJ142" s="27">
        <f t="shared" ca="1" si="11"/>
        <v>1</v>
      </c>
      <c r="BK142" s="26">
        <f t="shared" ca="1" si="12"/>
        <v>4.8984352555499999</v>
      </c>
      <c r="BL142" s="25">
        <f t="shared" ref="BL142:BL205" si="16">(Q142/(P142-(L142/2000)))*100</f>
        <v>2.1881581620704678</v>
      </c>
      <c r="BM142" s="25">
        <f t="shared" ca="1" si="13"/>
        <v>3.1877776891279037</v>
      </c>
      <c r="BN142" s="24">
        <f t="shared" ref="BN142:BN205" si="17">SQRT(((3.47-LOG(P142/1.06))^2)+((LOG(R142)+1.22)^2))</f>
        <v>3.328517744339333</v>
      </c>
      <c r="BO142" s="23"/>
      <c r="BP142" s="2"/>
    </row>
    <row r="143" spans="1:68" x14ac:dyDescent="0.2">
      <c r="A143">
        <v>6.5</v>
      </c>
      <c r="B143">
        <v>2.1</v>
      </c>
      <c r="C143">
        <v>1.25718</v>
      </c>
      <c r="D143">
        <v>-0.28728999999999999</v>
      </c>
      <c r="E143">
        <v>7.2260000000000005E-2</v>
      </c>
      <c r="F143">
        <v>1.75665</v>
      </c>
      <c r="G143">
        <v>1.6975499999999999</v>
      </c>
      <c r="H143" s="23"/>
      <c r="I143" s="17">
        <f t="shared" si="14"/>
        <v>21.325459317585302</v>
      </c>
      <c r="J143" s="16">
        <f t="shared" si="15"/>
        <v>-21.525459317585302</v>
      </c>
      <c r="K143" s="10">
        <v>100</v>
      </c>
      <c r="L143" s="16">
        <v>2084.1535433070867</v>
      </c>
      <c r="M143" s="16">
        <v>763.68110236220537</v>
      </c>
      <c r="N143" s="16">
        <v>9.2410323709536311</v>
      </c>
      <c r="O143" s="16">
        <v>2.7525423728813196</v>
      </c>
      <c r="P143" s="16">
        <v>2.9718713099948562</v>
      </c>
      <c r="Q143" s="16">
        <v>3.6462313970235187E-2</v>
      </c>
      <c r="R143" s="16">
        <v>1.2269142963090922</v>
      </c>
      <c r="S143" s="16">
        <v>15.231176188440051</v>
      </c>
      <c r="T143" s="22" t="s">
        <v>119</v>
      </c>
      <c r="U143" s="10">
        <v>1</v>
      </c>
      <c r="V143" s="22" t="s">
        <v>33</v>
      </c>
      <c r="W143" s="10">
        <v>3</v>
      </c>
      <c r="X143" s="22" t="s">
        <v>33</v>
      </c>
      <c r="Y143" s="10">
        <v>3</v>
      </c>
      <c r="Z143" s="22" t="s">
        <v>33</v>
      </c>
      <c r="AA143" s="15">
        <v>3</v>
      </c>
      <c r="AB143" s="11">
        <v>52.716262035708581</v>
      </c>
      <c r="AC143" s="10">
        <v>43.247121247755693</v>
      </c>
      <c r="AD143" s="21">
        <v>4.0366167165357263</v>
      </c>
      <c r="AE143" s="12">
        <v>275.254237288132</v>
      </c>
      <c r="AF143" s="10">
        <v>224.18804048418721</v>
      </c>
      <c r="AG143" s="10">
        <v>148.59356549974279</v>
      </c>
      <c r="AH143" s="10">
        <v>123.22581567400636</v>
      </c>
      <c r="AI143" s="10">
        <v>8.1505285496165865</v>
      </c>
      <c r="AJ143" s="10"/>
      <c r="AK143" s="10"/>
      <c r="AL143" s="10"/>
      <c r="AM143" s="10"/>
      <c r="AN143" s="10">
        <v>1.3762711864406598</v>
      </c>
      <c r="AO143" s="10">
        <v>0.93945217535411096</v>
      </c>
      <c r="AP143" s="10">
        <v>1</v>
      </c>
      <c r="AQ143" s="10">
        <v>111.47500000000001</v>
      </c>
      <c r="AR143" s="10"/>
      <c r="AS143" s="10"/>
      <c r="AT143" s="10">
        <v>1.3104630313122896</v>
      </c>
      <c r="AU143" s="10">
        <v>1</v>
      </c>
      <c r="AV143" s="16"/>
      <c r="AW143" s="21">
        <v>33.628206072628082</v>
      </c>
      <c r="AX143" s="1" t="s">
        <v>120</v>
      </c>
      <c r="AY143" s="25">
        <v>21.525459317585302</v>
      </c>
      <c r="AZ143" s="19">
        <v>100</v>
      </c>
      <c r="BA143" s="19">
        <v>0</v>
      </c>
      <c r="BB143" s="19">
        <v>0</v>
      </c>
      <c r="BC143" s="19">
        <v>100</v>
      </c>
      <c r="BD143" s="19">
        <v>0</v>
      </c>
      <c r="BE143" s="19">
        <v>0</v>
      </c>
      <c r="BF143" s="26">
        <v>52.716262035708581</v>
      </c>
      <c r="BG143" s="26">
        <v>43.247121247755693</v>
      </c>
      <c r="BH143" s="26">
        <v>4.0366167165357263</v>
      </c>
      <c r="BI143" s="23"/>
      <c r="BJ143" s="27">
        <f t="shared" ref="BJ143:BJ206" ca="1" si="18">IF((0.381*BM143)+(0.05*(M143/2116.217)-0.15)&lt;1,(0.381*BM143)+(0.05*(M143/2116.217)-0.15),1)</f>
        <v>1</v>
      </c>
      <c r="BK143" s="26">
        <f t="shared" ref="BK143:BK206" ca="1" si="19">((P143-(L143/2000))/1.06)*(1.06/(M143/2000))^BJ143</f>
        <v>5.0539276993292237</v>
      </c>
      <c r="BL143" s="25">
        <f t="shared" si="16"/>
        <v>1.8894402096077592</v>
      </c>
      <c r="BM143" s="25">
        <f t="shared" ref="BM143:BM206" ca="1" si="20">SQRT(((3.47-LOG(BK143))^2)+((LOG(BL143)+1.22)^2))</f>
        <v>3.1451265919135256</v>
      </c>
      <c r="BN143" s="24">
        <f t="shared" si="17"/>
        <v>3.2935005830131159</v>
      </c>
      <c r="BO143" s="23"/>
      <c r="BP143" s="2"/>
    </row>
    <row r="144" spans="1:68" x14ac:dyDescent="0.2">
      <c r="A144">
        <v>6.55</v>
      </c>
      <c r="B144">
        <v>2.2000000000000002</v>
      </c>
      <c r="C144">
        <v>1.25695</v>
      </c>
      <c r="D144">
        <v>-0.28645999999999999</v>
      </c>
      <c r="E144">
        <v>7.3020000000000002E-2</v>
      </c>
      <c r="F144">
        <v>1.75145</v>
      </c>
      <c r="G144">
        <v>1.6900500000000001</v>
      </c>
      <c r="H144" s="23"/>
      <c r="I144" s="17">
        <f t="shared" si="14"/>
        <v>21.489501312335957</v>
      </c>
      <c r="J144" s="16">
        <f t="shared" si="15"/>
        <v>-21.689501312335956</v>
      </c>
      <c r="K144" s="10">
        <v>100</v>
      </c>
      <c r="L144" s="16">
        <v>2100.5577427821522</v>
      </c>
      <c r="M144" s="16">
        <v>769.84908136483</v>
      </c>
      <c r="N144" s="16">
        <v>9.3121172353455801</v>
      </c>
      <c r="O144" s="16">
        <v>2.6897363465159843</v>
      </c>
      <c r="P144" s="16">
        <v>2.9124246143874064</v>
      </c>
      <c r="Q144" s="16">
        <v>4.1662265962553936E-2</v>
      </c>
      <c r="R144" s="16">
        <v>1.4305010937190248</v>
      </c>
      <c r="S144" s="16">
        <v>15.464463046626559</v>
      </c>
      <c r="T144" s="22" t="s">
        <v>119</v>
      </c>
      <c r="U144" s="10">
        <v>1</v>
      </c>
      <c r="V144" s="22" t="s">
        <v>33</v>
      </c>
      <c r="W144" s="10">
        <v>3</v>
      </c>
      <c r="X144" s="22" t="s">
        <v>33</v>
      </c>
      <c r="Y144" s="10">
        <v>3</v>
      </c>
      <c r="Z144" s="22" t="s">
        <v>33</v>
      </c>
      <c r="AA144" s="15">
        <v>3</v>
      </c>
      <c r="AB144" s="11">
        <v>57.817547255172585</v>
      </c>
      <c r="AC144" s="10">
        <v>38.766557244901698</v>
      </c>
      <c r="AD144" s="21">
        <v>3.4158954999257163</v>
      </c>
      <c r="AE144" s="12">
        <v>268.97363465159845</v>
      </c>
      <c r="AF144" s="10">
        <v>216.22935867889515</v>
      </c>
      <c r="AG144" s="10">
        <v>145.62123071937032</v>
      </c>
      <c r="AH144" s="10">
        <v>126.56254240349443</v>
      </c>
      <c r="AI144" s="10">
        <v>6.9905573955221127</v>
      </c>
      <c r="AJ144" s="10"/>
      <c r="AK144" s="10"/>
      <c r="AL144" s="10"/>
      <c r="AM144" s="10"/>
      <c r="AN144" s="10">
        <v>1.3448681732579921</v>
      </c>
      <c r="AO144" s="10">
        <v>0.94661307032005504</v>
      </c>
      <c r="AP144" s="10">
        <v>1</v>
      </c>
      <c r="AQ144" s="10">
        <v>111.47500000000001</v>
      </c>
      <c r="AR144" s="10"/>
      <c r="AS144" s="10"/>
      <c r="AT144" s="10">
        <v>1.2509047477465849</v>
      </c>
      <c r="AU144" s="10">
        <v>1</v>
      </c>
      <c r="AV144" s="16"/>
      <c r="AW144" s="21">
        <v>32.434403801834272</v>
      </c>
      <c r="AX144" s="1" t="s">
        <v>120</v>
      </c>
      <c r="AY144" s="25">
        <v>21.689501312335999</v>
      </c>
      <c r="AZ144" s="19">
        <v>100</v>
      </c>
      <c r="BA144" s="19">
        <v>0</v>
      </c>
      <c r="BB144" s="19">
        <v>0</v>
      </c>
      <c r="BC144" s="19">
        <v>100</v>
      </c>
      <c r="BD144" s="19">
        <v>0</v>
      </c>
      <c r="BE144" s="19">
        <v>0</v>
      </c>
      <c r="BF144" s="26">
        <v>57.817547255172585</v>
      </c>
      <c r="BG144" s="26">
        <v>38.766557244901698</v>
      </c>
      <c r="BH144" s="26">
        <v>3.4158954999257163</v>
      </c>
      <c r="BI144" s="23"/>
      <c r="BJ144" s="27">
        <f t="shared" ca="1" si="18"/>
        <v>1</v>
      </c>
      <c r="BK144" s="26">
        <f t="shared" ca="1" si="19"/>
        <v>4.8376903683382153</v>
      </c>
      <c r="BL144" s="25">
        <f t="shared" si="16"/>
        <v>2.2373257366803236</v>
      </c>
      <c r="BM144" s="25">
        <f t="shared" ca="1" si="20"/>
        <v>3.1972317572929558</v>
      </c>
      <c r="BN144" s="24">
        <f t="shared" si="17"/>
        <v>3.3285490806381901</v>
      </c>
      <c r="BO144" s="23"/>
      <c r="BP144" s="2"/>
    </row>
    <row r="145" spans="1:68" x14ac:dyDescent="0.2">
      <c r="A145">
        <v>6.6</v>
      </c>
      <c r="B145">
        <v>2.1</v>
      </c>
      <c r="C145">
        <v>1.2571000000000001</v>
      </c>
      <c r="D145">
        <v>-0.28577999999999998</v>
      </c>
      <c r="E145">
        <v>7.399E-2</v>
      </c>
      <c r="F145">
        <v>1.75868</v>
      </c>
      <c r="G145">
        <v>1.7004999999999999</v>
      </c>
      <c r="H145" s="23"/>
      <c r="I145" s="17">
        <f t="shared" si="14"/>
        <v>21.653543307086611</v>
      </c>
      <c r="J145" s="16">
        <f t="shared" si="15"/>
        <v>-21.853543307086611</v>
      </c>
      <c r="K145" s="10">
        <v>100</v>
      </c>
      <c r="L145" s="16">
        <v>2116.9619422572177</v>
      </c>
      <c r="M145" s="16">
        <v>776.01706036745463</v>
      </c>
      <c r="N145" s="16">
        <v>9.3832020997375309</v>
      </c>
      <c r="O145" s="16">
        <v>2.730696798493411</v>
      </c>
      <c r="P145" s="16">
        <v>2.9576726332531873</v>
      </c>
      <c r="Q145" s="16">
        <v>4.5922467594815192E-2</v>
      </c>
      <c r="R145" s="16">
        <v>1.5526555264604927</v>
      </c>
      <c r="S145" s="16">
        <v>15.762210747206703</v>
      </c>
      <c r="T145" s="22" t="s">
        <v>119</v>
      </c>
      <c r="U145" s="10">
        <v>1</v>
      </c>
      <c r="V145" s="22" t="s">
        <v>33</v>
      </c>
      <c r="W145" s="10">
        <v>3</v>
      </c>
      <c r="X145" s="22" t="s">
        <v>33</v>
      </c>
      <c r="Y145" s="10">
        <v>3</v>
      </c>
      <c r="Z145" s="22" t="s">
        <v>33</v>
      </c>
      <c r="AA145" s="15">
        <v>3</v>
      </c>
      <c r="AB145" s="11">
        <v>60.141577681578198</v>
      </c>
      <c r="AC145" s="10">
        <v>36.667180748827377</v>
      </c>
      <c r="AD145" s="21">
        <v>3.1912415695944256</v>
      </c>
      <c r="AE145" s="12">
        <v>273.06967984934107</v>
      </c>
      <c r="AF145" s="10">
        <v>220.58770210574784</v>
      </c>
      <c r="AG145" s="10">
        <v>147.88363166265935</v>
      </c>
      <c r="AH145" s="10">
        <v>131.22532074793725</v>
      </c>
      <c r="AI145" s="10">
        <v>6.4405786277632844</v>
      </c>
      <c r="AJ145" s="10"/>
      <c r="AK145" s="10"/>
      <c r="AL145" s="10"/>
      <c r="AM145" s="10"/>
      <c r="AN145" s="10">
        <v>1.3653483992467055</v>
      </c>
      <c r="AO145" s="10">
        <v>0.96806930189401874</v>
      </c>
      <c r="AP145" s="10">
        <v>1</v>
      </c>
      <c r="AQ145" s="10">
        <v>111.47500000000001</v>
      </c>
      <c r="AR145" s="10"/>
      <c r="AS145" s="10"/>
      <c r="AT145" s="10">
        <v>1.2665910441305592</v>
      </c>
      <c r="AU145" s="10">
        <v>1</v>
      </c>
      <c r="AV145" s="16"/>
      <c r="AW145" s="21">
        <v>33.088155315862174</v>
      </c>
      <c r="AX145" s="1" t="s">
        <v>120</v>
      </c>
      <c r="AY145" s="25">
        <v>21.8535433070866</v>
      </c>
      <c r="AZ145" s="19">
        <v>100</v>
      </c>
      <c r="BA145" s="19">
        <v>0</v>
      </c>
      <c r="BB145" s="19">
        <v>0</v>
      </c>
      <c r="BC145" s="19">
        <v>100</v>
      </c>
      <c r="BD145" s="19">
        <v>0</v>
      </c>
      <c r="BE145" s="19">
        <v>0</v>
      </c>
      <c r="BF145" s="26">
        <v>60.141577681578198</v>
      </c>
      <c r="BG145" s="26">
        <v>36.667180748827377</v>
      </c>
      <c r="BH145" s="26">
        <v>3.1912415695944256</v>
      </c>
      <c r="BI145" s="23"/>
      <c r="BJ145" s="27">
        <f t="shared" ca="1" si="18"/>
        <v>1</v>
      </c>
      <c r="BK145" s="26">
        <f t="shared" ca="1" si="19"/>
        <v>4.8947162610710784</v>
      </c>
      <c r="BL145" s="25">
        <f t="shared" si="16"/>
        <v>2.4180006952770041</v>
      </c>
      <c r="BM145" s="25">
        <f t="shared" ca="1" si="20"/>
        <v>3.20951515808872</v>
      </c>
      <c r="BN145" s="24">
        <f t="shared" si="17"/>
        <v>3.3373433675724149</v>
      </c>
      <c r="BO145" s="23"/>
      <c r="BP145" s="2"/>
    </row>
    <row r="146" spans="1:68" x14ac:dyDescent="0.2">
      <c r="A146">
        <v>6.65</v>
      </c>
      <c r="B146">
        <v>2.2000000000000002</v>
      </c>
      <c r="C146">
        <v>1.25719</v>
      </c>
      <c r="D146">
        <v>-0.28500999999999999</v>
      </c>
      <c r="E146">
        <v>7.4779999999999999E-2</v>
      </c>
      <c r="F146">
        <v>1.7557499999999999</v>
      </c>
      <c r="G146">
        <v>1.69553</v>
      </c>
      <c r="H146" s="23"/>
      <c r="I146" s="17">
        <f t="shared" si="14"/>
        <v>21.817585301837269</v>
      </c>
      <c r="J146" s="16">
        <f t="shared" si="15"/>
        <v>-22.017585301837268</v>
      </c>
      <c r="K146" s="10">
        <v>100</v>
      </c>
      <c r="L146" s="16">
        <v>2133.3661417322837</v>
      </c>
      <c r="M146" s="16">
        <v>782.18503937007938</v>
      </c>
      <c r="N146" s="16">
        <v>9.4542869641294836</v>
      </c>
      <c r="O146" s="16">
        <v>2.7552730696798307</v>
      </c>
      <c r="P146" s="16">
        <v>2.9857408403589885</v>
      </c>
      <c r="Q146" s="16">
        <v>5.0746519443110871E-2</v>
      </c>
      <c r="R146" s="16">
        <v>1.6996290755432544</v>
      </c>
      <c r="S146" s="16">
        <v>16.004706297163725</v>
      </c>
      <c r="T146" s="22" t="s">
        <v>119</v>
      </c>
      <c r="U146" s="10">
        <v>1</v>
      </c>
      <c r="V146" s="22" t="s">
        <v>33</v>
      </c>
      <c r="W146" s="10">
        <v>3</v>
      </c>
      <c r="X146" s="22" t="s">
        <v>33</v>
      </c>
      <c r="Y146" s="10">
        <v>3</v>
      </c>
      <c r="Z146" s="22" t="s">
        <v>33</v>
      </c>
      <c r="AA146" s="15">
        <v>3</v>
      </c>
      <c r="AB146" s="11">
        <v>63.192287269758957</v>
      </c>
      <c r="AC146" s="10">
        <v>33.868857755404733</v>
      </c>
      <c r="AD146" s="21">
        <v>2.9388549748363149</v>
      </c>
      <c r="AE146" s="12">
        <v>275.52730696798307</v>
      </c>
      <c r="AF146" s="10">
        <v>222.92489120789705</v>
      </c>
      <c r="AG146" s="10">
        <v>149.28704201794943</v>
      </c>
      <c r="AH146" s="10">
        <v>134.75148342241869</v>
      </c>
      <c r="AI146" s="10">
        <v>5.8836366969091118</v>
      </c>
      <c r="AJ146" s="10"/>
      <c r="AK146" s="10"/>
      <c r="AL146" s="10"/>
      <c r="AM146" s="10"/>
      <c r="AN146" s="10">
        <v>1.3776365348399153</v>
      </c>
      <c r="AO146" s="10">
        <v>0.98760814200600178</v>
      </c>
      <c r="AP146" s="10">
        <v>1</v>
      </c>
      <c r="AQ146" s="10">
        <v>111.47500000000001</v>
      </c>
      <c r="AR146" s="10"/>
      <c r="AS146" s="10"/>
      <c r="AT146" s="10">
        <v>1.2699433004338048</v>
      </c>
      <c r="AU146" s="10">
        <v>1</v>
      </c>
      <c r="AV146" s="16"/>
      <c r="AW146" s="21">
        <v>33.438733681184559</v>
      </c>
      <c r="AX146" s="1" t="s">
        <v>120</v>
      </c>
      <c r="AY146" s="25">
        <v>22.0175853018373</v>
      </c>
      <c r="AZ146" s="19">
        <v>100</v>
      </c>
      <c r="BA146" s="19">
        <v>0</v>
      </c>
      <c r="BB146" s="19">
        <v>0</v>
      </c>
      <c r="BC146" s="19">
        <v>100</v>
      </c>
      <c r="BD146" s="19">
        <v>0</v>
      </c>
      <c r="BE146" s="19">
        <v>0</v>
      </c>
      <c r="BF146" s="26">
        <v>63.192287269758957</v>
      </c>
      <c r="BG146" s="26">
        <v>33.868857755404733</v>
      </c>
      <c r="BH146" s="26">
        <v>2.9388549748363149</v>
      </c>
      <c r="BI146" s="23"/>
      <c r="BJ146" s="27">
        <f t="shared" ca="1" si="18"/>
        <v>1</v>
      </c>
      <c r="BK146" s="26">
        <f t="shared" ca="1" si="19"/>
        <v>4.9069150466961888</v>
      </c>
      <c r="BL146" s="25">
        <f t="shared" si="16"/>
        <v>2.6443455871847861</v>
      </c>
      <c r="BM146" s="25">
        <f t="shared" ca="1" si="20"/>
        <v>3.2281750705304852</v>
      </c>
      <c r="BN146" s="24">
        <f t="shared" si="17"/>
        <v>3.3504417500423802</v>
      </c>
      <c r="BO146" s="23"/>
      <c r="BP146" s="2"/>
    </row>
    <row r="147" spans="1:68" x14ac:dyDescent="0.2">
      <c r="A147">
        <v>6.7</v>
      </c>
      <c r="B147">
        <v>2.1</v>
      </c>
      <c r="C147">
        <v>1.2577700000000001</v>
      </c>
      <c r="D147">
        <v>-0.28647</v>
      </c>
      <c r="E147">
        <v>7.5579999999999994E-2</v>
      </c>
      <c r="F147">
        <v>1.7517</v>
      </c>
      <c r="G147">
        <v>1.69458</v>
      </c>
      <c r="H147" s="23"/>
      <c r="I147" s="17">
        <f t="shared" si="14"/>
        <v>21.981627296587927</v>
      </c>
      <c r="J147" s="16">
        <f t="shared" si="15"/>
        <v>-22.181627296587926</v>
      </c>
      <c r="K147" s="10">
        <v>100</v>
      </c>
      <c r="L147" s="16">
        <v>2149.7703412073497</v>
      </c>
      <c r="M147" s="16">
        <v>788.35301837270413</v>
      </c>
      <c r="N147" s="16">
        <v>9.5253718285214362</v>
      </c>
      <c r="O147" s="16">
        <v>2.9136534839924555</v>
      </c>
      <c r="P147" s="16">
        <v>3.1476573923114928</v>
      </c>
      <c r="Q147" s="16">
        <v>4.1599615938550036E-2</v>
      </c>
      <c r="R147" s="16">
        <v>1.3216055864326841</v>
      </c>
      <c r="S147" s="16">
        <v>16.25027141104426</v>
      </c>
      <c r="T147" s="22" t="s">
        <v>119</v>
      </c>
      <c r="U147" s="10">
        <v>1</v>
      </c>
      <c r="V147" s="22" t="s">
        <v>33</v>
      </c>
      <c r="W147" s="10">
        <v>3</v>
      </c>
      <c r="X147" s="22" t="s">
        <v>33</v>
      </c>
      <c r="Y147" s="10">
        <v>3</v>
      </c>
      <c r="Z147" s="22" t="s">
        <v>33</v>
      </c>
      <c r="AA147" s="15">
        <v>3</v>
      </c>
      <c r="AB147" s="11">
        <v>53.352768159475048</v>
      </c>
      <c r="AC147" s="10">
        <v>42.699111349138775</v>
      </c>
      <c r="AD147" s="21">
        <v>3.9481204913861774</v>
      </c>
      <c r="AE147" s="12">
        <v>291.36534839924559</v>
      </c>
      <c r="AF147" s="10">
        <v>241.00894440965845</v>
      </c>
      <c r="AG147" s="10">
        <v>157.38286961557463</v>
      </c>
      <c r="AH147" s="10">
        <v>138.3407914118981</v>
      </c>
      <c r="AI147" s="10">
        <v>7.5665539724240185</v>
      </c>
      <c r="AJ147" s="10"/>
      <c r="AK147" s="10"/>
      <c r="AL147" s="10"/>
      <c r="AM147" s="10"/>
      <c r="AN147" s="10">
        <v>1.4568267419962277</v>
      </c>
      <c r="AO147" s="10">
        <v>0.99416443567630286</v>
      </c>
      <c r="AP147" s="10">
        <v>1</v>
      </c>
      <c r="AQ147" s="10">
        <v>111.47500000000001</v>
      </c>
      <c r="AR147" s="10"/>
      <c r="AS147" s="10"/>
      <c r="AT147" s="10">
        <v>1.3668585077834383</v>
      </c>
      <c r="AU147" s="10">
        <v>1</v>
      </c>
      <c r="AV147" s="16"/>
      <c r="AW147" s="21">
        <v>36.151341661448768</v>
      </c>
      <c r="AX147" s="1" t="s">
        <v>120</v>
      </c>
      <c r="AY147" s="25">
        <v>22.181627296587902</v>
      </c>
      <c r="AZ147" s="19">
        <v>100</v>
      </c>
      <c r="BA147" s="19">
        <v>0</v>
      </c>
      <c r="BB147" s="19">
        <v>0</v>
      </c>
      <c r="BC147" s="19">
        <v>100</v>
      </c>
      <c r="BD147" s="19">
        <v>0</v>
      </c>
      <c r="BE147" s="19">
        <v>0</v>
      </c>
      <c r="BF147" s="26">
        <v>53.352768159475048</v>
      </c>
      <c r="BG147" s="26">
        <v>42.699111349138775</v>
      </c>
      <c r="BH147" s="26">
        <v>3.9481204913861774</v>
      </c>
      <c r="BI147" s="23"/>
      <c r="BJ147" s="27">
        <f t="shared" ca="1" si="18"/>
        <v>1</v>
      </c>
      <c r="BK147" s="26">
        <f t="shared" ca="1" si="19"/>
        <v>5.2584874374842263</v>
      </c>
      <c r="BL147" s="25">
        <f t="shared" si="16"/>
        <v>2.0069554919196522</v>
      </c>
      <c r="BM147" s="25">
        <f t="shared" ca="1" si="20"/>
        <v>3.1425924474348252</v>
      </c>
      <c r="BN147" s="24">
        <f t="shared" si="17"/>
        <v>3.2836674412492441</v>
      </c>
      <c r="BO147" s="23"/>
      <c r="BP147" s="2"/>
    </row>
    <row r="148" spans="1:68" x14ac:dyDescent="0.2">
      <c r="A148">
        <v>6.75</v>
      </c>
      <c r="B148">
        <v>2.1</v>
      </c>
      <c r="C148">
        <v>1.2582</v>
      </c>
      <c r="D148">
        <v>-0.28636</v>
      </c>
      <c r="E148">
        <v>7.6280000000000001E-2</v>
      </c>
      <c r="F148">
        <v>1.75325</v>
      </c>
      <c r="G148">
        <v>1.6986000000000001</v>
      </c>
      <c r="H148" s="23"/>
      <c r="I148" s="17">
        <f t="shared" si="14"/>
        <v>22.145669291338582</v>
      </c>
      <c r="J148" s="16">
        <f t="shared" si="15"/>
        <v>-22.345669291338581</v>
      </c>
      <c r="K148" s="10">
        <v>100</v>
      </c>
      <c r="L148" s="16">
        <v>2166.1745406824152</v>
      </c>
      <c r="M148" s="16">
        <v>794.52099737532876</v>
      </c>
      <c r="N148" s="16">
        <v>9.5964566929133852</v>
      </c>
      <c r="O148" s="16">
        <v>3.0310734463276527</v>
      </c>
      <c r="P148" s="16">
        <v>3.2681714750815849</v>
      </c>
      <c r="Q148" s="16">
        <v>4.2288766202592268E-2</v>
      </c>
      <c r="R148" s="16">
        <v>1.2939579983800142</v>
      </c>
      <c r="S148" s="16">
        <v>16.465140885689731</v>
      </c>
      <c r="T148" s="22" t="s">
        <v>119</v>
      </c>
      <c r="U148" s="10">
        <v>1</v>
      </c>
      <c r="V148" s="22" t="s">
        <v>33</v>
      </c>
      <c r="W148" s="10">
        <v>3</v>
      </c>
      <c r="X148" s="22" t="s">
        <v>33</v>
      </c>
      <c r="Y148" s="10">
        <v>3</v>
      </c>
      <c r="Z148" s="22" t="s">
        <v>33</v>
      </c>
      <c r="AA148" s="15">
        <v>3</v>
      </c>
      <c r="AB148" s="11">
        <v>51.695541233166111</v>
      </c>
      <c r="AC148" s="10">
        <v>44.118531631985377</v>
      </c>
      <c r="AD148" s="21">
        <v>4.1859271348485159</v>
      </c>
      <c r="AE148" s="12">
        <v>303.10734463276526</v>
      </c>
      <c r="AF148" s="10">
        <v>254.22211888407716</v>
      </c>
      <c r="AG148" s="10">
        <v>163.40857375407924</v>
      </c>
      <c r="AH148" s="10">
        <v>141.29864625139911</v>
      </c>
      <c r="AI148" s="10">
        <v>7.7282261190236596</v>
      </c>
      <c r="AJ148" s="10"/>
      <c r="AK148" s="10"/>
      <c r="AL148" s="10"/>
      <c r="AM148" s="10"/>
      <c r="AN148" s="10">
        <v>1.5155367231638264</v>
      </c>
      <c r="AO148" s="10">
        <v>1.0191942701085004</v>
      </c>
      <c r="AP148" s="10">
        <v>1</v>
      </c>
      <c r="AQ148" s="10">
        <v>111.47500000000001</v>
      </c>
      <c r="AR148" s="10"/>
      <c r="AS148" s="10"/>
      <c r="AT148" s="10">
        <v>1.4337132483777919</v>
      </c>
      <c r="AU148" s="10">
        <v>1</v>
      </c>
      <c r="AV148" s="16"/>
      <c r="AW148" s="21">
        <v>38.133317832611574</v>
      </c>
      <c r="AX148" s="1" t="s">
        <v>120</v>
      </c>
      <c r="AY148" s="25">
        <v>22.345669291338599</v>
      </c>
      <c r="AZ148" s="19">
        <v>100</v>
      </c>
      <c r="BA148" s="19">
        <v>0</v>
      </c>
      <c r="BB148" s="19">
        <v>0</v>
      </c>
      <c r="BC148" s="19">
        <v>100</v>
      </c>
      <c r="BD148" s="19">
        <v>0</v>
      </c>
      <c r="BE148" s="19">
        <v>0</v>
      </c>
      <c r="BF148" s="26">
        <v>51.695541233166111</v>
      </c>
      <c r="BG148" s="26">
        <v>44.118531631985377</v>
      </c>
      <c r="BH148" s="26">
        <v>4.1859271348485159</v>
      </c>
      <c r="BI148" s="23"/>
      <c r="BJ148" s="27">
        <f t="shared" ca="1" si="18"/>
        <v>1</v>
      </c>
      <c r="BK148" s="26">
        <f t="shared" ca="1" si="19"/>
        <v>5.5003812660929636</v>
      </c>
      <c r="BL148" s="25">
        <f t="shared" si="16"/>
        <v>1.9353380574922439</v>
      </c>
      <c r="BM148" s="25">
        <f t="shared" ca="1" si="20"/>
        <v>3.1178633169737893</v>
      </c>
      <c r="BN148" s="24">
        <f t="shared" si="17"/>
        <v>3.2650235077581571</v>
      </c>
      <c r="BO148" s="23"/>
      <c r="BP148" s="2"/>
    </row>
    <row r="149" spans="1:68" x14ac:dyDescent="0.2">
      <c r="A149">
        <v>6.8</v>
      </c>
      <c r="B149">
        <v>0.2</v>
      </c>
      <c r="C149">
        <v>1.2577400000000001</v>
      </c>
      <c r="D149">
        <v>-0.28483999999999998</v>
      </c>
      <c r="E149">
        <v>7.6859999999999998E-2</v>
      </c>
      <c r="F149">
        <v>1.74848</v>
      </c>
      <c r="G149">
        <v>1.6926300000000001</v>
      </c>
      <c r="H149" s="23"/>
      <c r="I149" s="17">
        <f t="shared" si="14"/>
        <v>22.309711286089236</v>
      </c>
      <c r="J149" s="16">
        <f t="shared" si="15"/>
        <v>-22.509711286089235</v>
      </c>
      <c r="K149" s="10">
        <v>100</v>
      </c>
      <c r="L149" s="16">
        <v>2182.5787401574808</v>
      </c>
      <c r="M149" s="16">
        <v>800.6889763779534</v>
      </c>
      <c r="N149" s="16">
        <v>9.6675415573053343</v>
      </c>
      <c r="O149" s="16">
        <v>2.905461393596982</v>
      </c>
      <c r="P149" s="16">
        <v>3.1451231221398266</v>
      </c>
      <c r="Q149" s="16">
        <v>5.181156985117618E-2</v>
      </c>
      <c r="R149" s="16">
        <v>1.6473622125141314</v>
      </c>
      <c r="S149" s="16">
        <v>16.643175593253115</v>
      </c>
      <c r="T149" s="22" t="s">
        <v>119</v>
      </c>
      <c r="U149" s="10">
        <v>1</v>
      </c>
      <c r="V149" s="22" t="s">
        <v>33</v>
      </c>
      <c r="W149" s="10">
        <v>3</v>
      </c>
      <c r="X149" s="22" t="s">
        <v>33</v>
      </c>
      <c r="Y149" s="10">
        <v>3</v>
      </c>
      <c r="Z149" s="22" t="s">
        <v>33</v>
      </c>
      <c r="AA149" s="15">
        <v>3</v>
      </c>
      <c r="AB149" s="11">
        <v>60.673680412862538</v>
      </c>
      <c r="AC149" s="10">
        <v>36.182295583680713</v>
      </c>
      <c r="AD149" s="21">
        <v>3.1440240034567513</v>
      </c>
      <c r="AE149" s="12">
        <v>290.5461393596982</v>
      </c>
      <c r="AF149" s="10">
        <v>238.78088915710174</v>
      </c>
      <c r="AG149" s="10">
        <v>157.25615610699134</v>
      </c>
      <c r="AH149" s="10">
        <v>143.49875731092578</v>
      </c>
      <c r="AI149" s="10">
        <v>6.0703104174876286</v>
      </c>
      <c r="AJ149" s="10"/>
      <c r="AK149" s="10"/>
      <c r="AL149" s="10"/>
      <c r="AM149" s="10"/>
      <c r="AN149" s="10">
        <v>1.452730696798491</v>
      </c>
      <c r="AO149" s="10">
        <v>1.0254420837571006</v>
      </c>
      <c r="AP149" s="10">
        <v>1</v>
      </c>
      <c r="AQ149" s="10">
        <v>111.47500000000001</v>
      </c>
      <c r="AR149" s="10"/>
      <c r="AS149" s="10"/>
      <c r="AT149" s="10">
        <v>1.331421610103547</v>
      </c>
      <c r="AU149" s="10">
        <v>1</v>
      </c>
      <c r="AV149" s="16"/>
      <c r="AW149" s="21">
        <v>35.817133373565255</v>
      </c>
      <c r="AX149" s="1" t="s">
        <v>120</v>
      </c>
      <c r="AY149" s="25">
        <v>22.5097112860892</v>
      </c>
      <c r="AZ149" s="19">
        <v>100</v>
      </c>
      <c r="BA149" s="19">
        <v>0</v>
      </c>
      <c r="BB149" s="19">
        <v>0</v>
      </c>
      <c r="BC149" s="19">
        <v>100</v>
      </c>
      <c r="BD149" s="19">
        <v>0</v>
      </c>
      <c r="BE149" s="19">
        <v>0</v>
      </c>
      <c r="BF149" s="26">
        <v>60.673680412862538</v>
      </c>
      <c r="BG149" s="26">
        <v>36.182295583680713</v>
      </c>
      <c r="BH149" s="26">
        <v>3.1440240034567513</v>
      </c>
      <c r="BI149" s="23"/>
      <c r="BJ149" s="27">
        <f t="shared" ca="1" si="18"/>
        <v>1</v>
      </c>
      <c r="BK149" s="26">
        <f t="shared" ca="1" si="19"/>
        <v>5.1301661760149031</v>
      </c>
      <c r="BL149" s="25">
        <f t="shared" si="16"/>
        <v>2.5226759370947942</v>
      </c>
      <c r="BM149" s="25">
        <f t="shared" ca="1" si="20"/>
        <v>3.2011418459221597</v>
      </c>
      <c r="BN149" s="24">
        <f t="shared" si="17"/>
        <v>3.324210829292328</v>
      </c>
      <c r="BO149" s="23"/>
      <c r="BP149" s="2"/>
    </row>
    <row r="150" spans="1:68" x14ac:dyDescent="0.2">
      <c r="A150">
        <v>6.85</v>
      </c>
      <c r="B150">
        <v>2.1</v>
      </c>
      <c r="C150">
        <v>1.2578100000000001</v>
      </c>
      <c r="D150">
        <v>-0.28443000000000002</v>
      </c>
      <c r="E150">
        <v>7.7270000000000005E-2</v>
      </c>
      <c r="F150">
        <v>1.74725</v>
      </c>
      <c r="G150">
        <v>1.6897500000000001</v>
      </c>
      <c r="H150" s="23"/>
      <c r="I150" s="17">
        <f t="shared" si="14"/>
        <v>22.473753280839894</v>
      </c>
      <c r="J150" s="16">
        <f t="shared" si="15"/>
        <v>-22.673753280839893</v>
      </c>
      <c r="K150" s="10">
        <v>100</v>
      </c>
      <c r="L150" s="16">
        <v>2198.9829396325467</v>
      </c>
      <c r="M150" s="16">
        <v>806.85695538057814</v>
      </c>
      <c r="N150" s="16">
        <v>9.7386264216972869</v>
      </c>
      <c r="O150" s="16">
        <v>2.92457627118644</v>
      </c>
      <c r="P150" s="16">
        <v>3.1660502702697233</v>
      </c>
      <c r="Q150" s="16">
        <v>5.4380220835333434E-2</v>
      </c>
      <c r="R150" s="16">
        <v>1.7176044659171081</v>
      </c>
      <c r="S150" s="16">
        <v>16.769027714116888</v>
      </c>
      <c r="T150" s="22" t="s">
        <v>119</v>
      </c>
      <c r="U150" s="10">
        <v>1</v>
      </c>
      <c r="V150" s="22" t="s">
        <v>33</v>
      </c>
      <c r="W150" s="10">
        <v>3</v>
      </c>
      <c r="X150" s="22" t="s">
        <v>33</v>
      </c>
      <c r="Y150" s="10">
        <v>3</v>
      </c>
      <c r="Z150" s="22" t="s">
        <v>33</v>
      </c>
      <c r="AA150" s="15">
        <v>3</v>
      </c>
      <c r="AB150" s="11">
        <v>62.077137621715913</v>
      </c>
      <c r="AC150" s="10">
        <v>34.896680011444644</v>
      </c>
      <c r="AD150" s="21">
        <v>3.0261823668394401</v>
      </c>
      <c r="AE150" s="12">
        <v>292.45762711864398</v>
      </c>
      <c r="AF150" s="10">
        <v>240.27795367385042</v>
      </c>
      <c r="AG150" s="10">
        <v>158.30251351348616</v>
      </c>
      <c r="AH150" s="10">
        <v>144.62539801548894</v>
      </c>
      <c r="AI150" s="10">
        <v>5.8220621792925646</v>
      </c>
      <c r="AJ150" s="10"/>
      <c r="AK150" s="10"/>
      <c r="AL150" s="10"/>
      <c r="AM150" s="10"/>
      <c r="AN150" s="10">
        <v>1.46228813559322</v>
      </c>
      <c r="AO150" s="10">
        <v>1.0379928777402605</v>
      </c>
      <c r="AP150" s="10">
        <v>1</v>
      </c>
      <c r="AQ150" s="10">
        <v>111.47500000000001</v>
      </c>
      <c r="AR150" s="10"/>
      <c r="AS150" s="10"/>
      <c r="AT150" s="10">
        <v>1.3292944956691362</v>
      </c>
      <c r="AU150" s="10">
        <v>1</v>
      </c>
      <c r="AV150" s="16"/>
      <c r="AW150" s="21">
        <v>36.041693051077566</v>
      </c>
      <c r="AX150" s="1" t="s">
        <v>120</v>
      </c>
      <c r="AY150" s="25">
        <v>22.6737532808399</v>
      </c>
      <c r="AZ150" s="19">
        <v>100</v>
      </c>
      <c r="BA150" s="19">
        <v>0</v>
      </c>
      <c r="BB150" s="19">
        <v>0</v>
      </c>
      <c r="BC150" s="19">
        <v>100</v>
      </c>
      <c r="BD150" s="19">
        <v>0</v>
      </c>
      <c r="BE150" s="19">
        <v>0</v>
      </c>
      <c r="BF150" s="26">
        <v>62.077137621715913</v>
      </c>
      <c r="BG150" s="26">
        <v>34.896680011444644</v>
      </c>
      <c r="BH150" s="26">
        <v>3.0261823668394401</v>
      </c>
      <c r="BI150" s="23"/>
      <c r="BJ150" s="27">
        <f t="shared" ca="1" si="18"/>
        <v>1</v>
      </c>
      <c r="BK150" s="26">
        <f t="shared" ca="1" si="19"/>
        <v>5.1224911346985804</v>
      </c>
      <c r="BL150" s="25">
        <f t="shared" si="16"/>
        <v>2.6314383516888649</v>
      </c>
      <c r="BM150" s="25">
        <f t="shared" ca="1" si="20"/>
        <v>3.2110275136023789</v>
      </c>
      <c r="BN150" s="24">
        <f t="shared" si="17"/>
        <v>3.3294979984429673</v>
      </c>
      <c r="BO150" s="23"/>
      <c r="BP150" s="2"/>
    </row>
    <row r="151" spans="1:68" x14ac:dyDescent="0.2">
      <c r="A151">
        <v>6.9</v>
      </c>
      <c r="B151">
        <v>2.1</v>
      </c>
      <c r="C151">
        <v>1.2577499999999999</v>
      </c>
      <c r="D151">
        <v>-0.28386</v>
      </c>
      <c r="E151">
        <v>7.8100000000000003E-2</v>
      </c>
      <c r="F151">
        <v>1.7464500000000001</v>
      </c>
      <c r="G151">
        <v>1.68675</v>
      </c>
      <c r="H151" s="23"/>
      <c r="I151" s="17">
        <f t="shared" si="14"/>
        <v>22.637795275590552</v>
      </c>
      <c r="J151" s="16">
        <f t="shared" si="15"/>
        <v>-22.837795275590551</v>
      </c>
      <c r="K151" s="10">
        <v>100</v>
      </c>
      <c r="L151" s="16">
        <v>2215.3871391076127</v>
      </c>
      <c r="M151" s="16">
        <v>813.02493438320289</v>
      </c>
      <c r="N151" s="16">
        <v>9.8097112860892395</v>
      </c>
      <c r="O151" s="16">
        <v>2.9081920903954326</v>
      </c>
      <c r="P151" s="16">
        <v>3.1533348322800907</v>
      </c>
      <c r="Q151" s="16">
        <v>5.7951272203552437E-2</v>
      </c>
      <c r="R151" s="16">
        <v>1.8377773146801997</v>
      </c>
      <c r="S151" s="16">
        <v>17.02380151976794</v>
      </c>
      <c r="T151" s="22" t="s">
        <v>119</v>
      </c>
      <c r="U151" s="10">
        <v>1</v>
      </c>
      <c r="V151" s="22" t="s">
        <v>33</v>
      </c>
      <c r="W151" s="10">
        <v>3</v>
      </c>
      <c r="X151" s="22" t="s">
        <v>33</v>
      </c>
      <c r="Y151" s="10">
        <v>3</v>
      </c>
      <c r="Z151" s="22" t="s">
        <v>33</v>
      </c>
      <c r="AA151" s="15">
        <v>3</v>
      </c>
      <c r="AB151" s="11">
        <v>64.962096554051456</v>
      </c>
      <c r="AC151" s="10">
        <v>32.227751275904012</v>
      </c>
      <c r="AD151" s="21">
        <v>2.8101521700445291</v>
      </c>
      <c r="AE151" s="12">
        <v>290.81920903954324</v>
      </c>
      <c r="AF151" s="10">
        <v>237.8170668824192</v>
      </c>
      <c r="AG151" s="10">
        <v>157.66674161400454</v>
      </c>
      <c r="AH151" s="10">
        <v>148.40414194996185</v>
      </c>
      <c r="AI151" s="10">
        <v>5.4413556637791816</v>
      </c>
      <c r="AJ151" s="10"/>
      <c r="AK151" s="10"/>
      <c r="AL151" s="10"/>
      <c r="AM151" s="10"/>
      <c r="AN151" s="10">
        <v>1.4540960451977163</v>
      </c>
      <c r="AO151" s="10">
        <v>1.0471252549004118</v>
      </c>
      <c r="AP151" s="10">
        <v>1</v>
      </c>
      <c r="AQ151" s="10">
        <v>111.47500000000001</v>
      </c>
      <c r="AR151" s="10"/>
      <c r="AS151" s="10"/>
      <c r="AT151" s="10">
        <v>1.3043964865421571</v>
      </c>
      <c r="AU151" s="10">
        <v>1</v>
      </c>
      <c r="AV151" s="16"/>
      <c r="AW151" s="21">
        <v>35.672560032362881</v>
      </c>
      <c r="AX151" s="1" t="s">
        <v>120</v>
      </c>
      <c r="AY151" s="25">
        <v>22.837795275590601</v>
      </c>
      <c r="AZ151" s="19">
        <v>100</v>
      </c>
      <c r="BA151" s="19">
        <v>0</v>
      </c>
      <c r="BB151" s="19">
        <v>0</v>
      </c>
      <c r="BC151" s="19">
        <v>100</v>
      </c>
      <c r="BD151" s="19">
        <v>0</v>
      </c>
      <c r="BE151" s="19">
        <v>0</v>
      </c>
      <c r="BF151" s="26">
        <v>64.962096554051456</v>
      </c>
      <c r="BG151" s="26">
        <v>32.227751275904012</v>
      </c>
      <c r="BH151" s="26">
        <v>2.8101521700445291</v>
      </c>
      <c r="BI151" s="23"/>
      <c r="BJ151" s="27">
        <f t="shared" ca="1" si="18"/>
        <v>1</v>
      </c>
      <c r="BK151" s="26">
        <f t="shared" ca="1" si="19"/>
        <v>5.0321734948466217</v>
      </c>
      <c r="BL151" s="25">
        <f t="shared" si="16"/>
        <v>2.8329147079443997</v>
      </c>
      <c r="BM151" s="25">
        <f t="shared" ca="1" si="20"/>
        <v>3.2341215037720716</v>
      </c>
      <c r="BN151" s="24">
        <f t="shared" si="17"/>
        <v>3.3440023977439313</v>
      </c>
      <c r="BO151" s="23"/>
      <c r="BP151" s="2"/>
    </row>
    <row r="152" spans="1:68" x14ac:dyDescent="0.2">
      <c r="A152">
        <v>6.95</v>
      </c>
      <c r="B152">
        <v>2.1</v>
      </c>
      <c r="C152">
        <v>1.25806</v>
      </c>
      <c r="D152">
        <v>-0.28582000000000002</v>
      </c>
      <c r="E152">
        <v>7.8829999999999997E-2</v>
      </c>
      <c r="F152">
        <v>1.7423299999999999</v>
      </c>
      <c r="G152">
        <v>1.68713</v>
      </c>
      <c r="H152" s="23"/>
      <c r="I152" s="17">
        <f t="shared" si="14"/>
        <v>22.801837270341206</v>
      </c>
      <c r="J152" s="16">
        <f t="shared" si="15"/>
        <v>-23.001837270341206</v>
      </c>
      <c r="K152" s="10">
        <v>100</v>
      </c>
      <c r="L152" s="16">
        <v>2231.7913385826782</v>
      </c>
      <c r="M152" s="16">
        <v>819.19291338582752</v>
      </c>
      <c r="N152" s="16">
        <v>9.8807961504811885</v>
      </c>
      <c r="O152" s="16">
        <v>2.9928436911487371</v>
      </c>
      <c r="P152" s="16">
        <v>3.2412131586297854</v>
      </c>
      <c r="Q152" s="16">
        <v>4.5671867498799576E-2</v>
      </c>
      <c r="R152" s="16">
        <v>1.4090979291873307</v>
      </c>
      <c r="S152" s="16">
        <v>17.247879686183929</v>
      </c>
      <c r="T152" s="22" t="s">
        <v>119</v>
      </c>
      <c r="U152" s="10">
        <v>1</v>
      </c>
      <c r="V152" s="22" t="s">
        <v>33</v>
      </c>
      <c r="W152" s="10">
        <v>3</v>
      </c>
      <c r="X152" s="22" t="s">
        <v>33</v>
      </c>
      <c r="Y152" s="10">
        <v>3</v>
      </c>
      <c r="Z152" s="22" t="s">
        <v>33</v>
      </c>
      <c r="AA152" s="15">
        <v>3</v>
      </c>
      <c r="AB152" s="11">
        <v>54.66550230650796</v>
      </c>
      <c r="AC152" s="10">
        <v>41.558316642022305</v>
      </c>
      <c r="AD152" s="21">
        <v>3.7761810514697349</v>
      </c>
      <c r="AE152" s="12">
        <v>299.2843691148737</v>
      </c>
      <c r="AF152" s="10">
        <v>247.19074060149711</v>
      </c>
      <c r="AG152" s="10">
        <v>162.06065793148929</v>
      </c>
      <c r="AH152" s="10">
        <v>151.55143273445634</v>
      </c>
      <c r="AI152" s="10">
        <v>7.0967388375677354</v>
      </c>
      <c r="AJ152" s="10"/>
      <c r="AK152" s="10"/>
      <c r="AL152" s="10"/>
      <c r="AM152" s="10"/>
      <c r="AN152" s="10">
        <v>1.4964218455743685</v>
      </c>
      <c r="AO152" s="10">
        <v>1.0345031868696966</v>
      </c>
      <c r="AP152" s="10">
        <v>1</v>
      </c>
      <c r="AQ152" s="10">
        <v>111.47500000000001</v>
      </c>
      <c r="AR152" s="10"/>
      <c r="AS152" s="10"/>
      <c r="AT152" s="10">
        <v>1.3475597935661596</v>
      </c>
      <c r="AU152" s="10">
        <v>1</v>
      </c>
      <c r="AV152" s="16"/>
      <c r="AW152" s="21">
        <v>37.078611090224562</v>
      </c>
      <c r="AX152" s="1" t="s">
        <v>120</v>
      </c>
      <c r="AY152" s="25">
        <v>23.001837270341198</v>
      </c>
      <c r="AZ152" s="19">
        <v>100</v>
      </c>
      <c r="BA152" s="19">
        <v>0</v>
      </c>
      <c r="BB152" s="19">
        <v>0</v>
      </c>
      <c r="BC152" s="19">
        <v>100</v>
      </c>
      <c r="BD152" s="19">
        <v>0</v>
      </c>
      <c r="BE152" s="19">
        <v>0</v>
      </c>
      <c r="BF152" s="26">
        <v>54.66550230650796</v>
      </c>
      <c r="BG152" s="26">
        <v>41.558316642022305</v>
      </c>
      <c r="BH152" s="26">
        <v>3.7761810514697349</v>
      </c>
      <c r="BI152" s="23"/>
      <c r="BJ152" s="27">
        <f t="shared" ca="1" si="18"/>
        <v>1</v>
      </c>
      <c r="BK152" s="26">
        <f t="shared" ca="1" si="19"/>
        <v>5.1888082882803301</v>
      </c>
      <c r="BL152" s="25">
        <f t="shared" si="16"/>
        <v>2.1489432862577154</v>
      </c>
      <c r="BM152" s="25">
        <f t="shared" ca="1" si="20"/>
        <v>3.162128191318768</v>
      </c>
      <c r="BN152" s="24">
        <f t="shared" si="17"/>
        <v>3.2835692150000657</v>
      </c>
      <c r="BO152" s="23"/>
      <c r="BP152" s="2"/>
    </row>
    <row r="153" spans="1:68" x14ac:dyDescent="0.2">
      <c r="A153">
        <v>7</v>
      </c>
      <c r="B153">
        <v>2.1</v>
      </c>
      <c r="C153">
        <v>1.2578199999999999</v>
      </c>
      <c r="D153">
        <v>-0.28655999999999998</v>
      </c>
      <c r="E153">
        <v>7.9600000000000004E-2</v>
      </c>
      <c r="F153">
        <v>1.7439499999999999</v>
      </c>
      <c r="G153">
        <v>1.6915500000000001</v>
      </c>
      <c r="H153" s="23"/>
      <c r="I153" s="17">
        <f t="shared" si="14"/>
        <v>22.965879265091861</v>
      </c>
      <c r="J153" s="16">
        <f t="shared" si="15"/>
        <v>-23.16587926509186</v>
      </c>
      <c r="K153" s="10">
        <v>100</v>
      </c>
      <c r="L153" s="16">
        <v>2248.1955380577438</v>
      </c>
      <c r="M153" s="16">
        <v>825.36089238845216</v>
      </c>
      <c r="N153" s="16">
        <v>9.9518810148731394</v>
      </c>
      <c r="O153" s="16">
        <v>2.9273069679848907</v>
      </c>
      <c r="P153" s="16">
        <v>3.1790799679443236</v>
      </c>
      <c r="Q153" s="16">
        <v>4.1035765722515605E-2</v>
      </c>
      <c r="R153" s="16">
        <v>1.2908063381950849</v>
      </c>
      <c r="S153" s="16">
        <v>17.484236108293942</v>
      </c>
      <c r="T153" s="22" t="s">
        <v>119</v>
      </c>
      <c r="U153" s="10">
        <v>1</v>
      </c>
      <c r="V153" s="22" t="s">
        <v>33</v>
      </c>
      <c r="W153" s="10">
        <v>3</v>
      </c>
      <c r="X153" s="22" t="s">
        <v>33</v>
      </c>
      <c r="Y153" s="10">
        <v>3</v>
      </c>
      <c r="Z153" s="22" t="s">
        <v>33</v>
      </c>
      <c r="AA153" s="15">
        <v>3</v>
      </c>
      <c r="AB153" s="11">
        <v>52.711868454964915</v>
      </c>
      <c r="AC153" s="10">
        <v>43.250891892068552</v>
      </c>
      <c r="AD153" s="21">
        <v>4.0372396529665302</v>
      </c>
      <c r="AE153" s="12">
        <v>292.73069679848902</v>
      </c>
      <c r="AF153" s="10">
        <v>238.91600055173299</v>
      </c>
      <c r="AG153" s="10">
        <v>158.9539983972162</v>
      </c>
      <c r="AH153" s="10">
        <v>154.95130477894222</v>
      </c>
      <c r="AI153" s="10">
        <v>7.7470955201404177</v>
      </c>
      <c r="AJ153" s="10"/>
      <c r="AK153" s="10"/>
      <c r="AL153" s="10"/>
      <c r="AM153" s="10"/>
      <c r="AN153" s="10">
        <v>1.4636534839924453</v>
      </c>
      <c r="AO153" s="10">
        <v>1.0142648991458179</v>
      </c>
      <c r="AP153" s="10">
        <v>1</v>
      </c>
      <c r="AQ153" s="10">
        <v>111.47500000000001</v>
      </c>
      <c r="AR153" s="10"/>
      <c r="AS153" s="10"/>
      <c r="AT153" s="10">
        <v>1.2899059014646841</v>
      </c>
      <c r="AU153" s="10">
        <v>1</v>
      </c>
      <c r="AV153" s="16"/>
      <c r="AW153" s="21">
        <v>35.837400082759949</v>
      </c>
      <c r="AX153" s="1" t="s">
        <v>120</v>
      </c>
      <c r="AY153" s="25">
        <v>23.165879265091899</v>
      </c>
      <c r="AZ153" s="19">
        <v>100</v>
      </c>
      <c r="BA153" s="19">
        <v>0</v>
      </c>
      <c r="BB153" s="19">
        <v>0</v>
      </c>
      <c r="BC153" s="19">
        <v>100</v>
      </c>
      <c r="BD153" s="19">
        <v>0</v>
      </c>
      <c r="BE153" s="19">
        <v>0</v>
      </c>
      <c r="BF153" s="26">
        <v>52.711868454964915</v>
      </c>
      <c r="BG153" s="26">
        <v>43.250891892068552</v>
      </c>
      <c r="BH153" s="26">
        <v>4.0372396529665302</v>
      </c>
      <c r="BI153" s="23"/>
      <c r="BJ153" s="27">
        <f t="shared" ca="1" si="18"/>
        <v>1</v>
      </c>
      <c r="BK153" s="26">
        <f t="shared" ca="1" si="19"/>
        <v>4.979596726393682</v>
      </c>
      <c r="BL153" s="25">
        <f t="shared" si="16"/>
        <v>1.9968915421346642</v>
      </c>
      <c r="BM153" s="25">
        <f t="shared" ca="1" si="20"/>
        <v>3.1622665752427475</v>
      </c>
      <c r="BN153" s="24">
        <f t="shared" si="17"/>
        <v>3.2755559304914854</v>
      </c>
      <c r="BO153" s="23"/>
      <c r="BP153" s="2"/>
    </row>
    <row r="154" spans="1:68" x14ac:dyDescent="0.2">
      <c r="A154">
        <v>7.05</v>
      </c>
      <c r="B154">
        <v>2.2000000000000002</v>
      </c>
      <c r="C154">
        <v>1.2577</v>
      </c>
      <c r="D154">
        <v>-0.28610999999999998</v>
      </c>
      <c r="E154">
        <v>8.0579999999999999E-2</v>
      </c>
      <c r="F154">
        <v>1.74085</v>
      </c>
      <c r="G154">
        <v>1.6889000000000001</v>
      </c>
      <c r="H154" s="23"/>
      <c r="I154" s="17">
        <f t="shared" si="14"/>
        <v>23.129921259842519</v>
      </c>
      <c r="J154" s="16">
        <f t="shared" si="15"/>
        <v>-23.329921259842518</v>
      </c>
      <c r="K154" s="10">
        <v>100</v>
      </c>
      <c r="L154" s="16">
        <v>2264.5997375328097</v>
      </c>
      <c r="M154" s="16">
        <v>831.5288713910769</v>
      </c>
      <c r="N154" s="16">
        <v>10.022965879265092</v>
      </c>
      <c r="O154" s="16">
        <v>2.8945386064029974</v>
      </c>
      <c r="P154" s="16">
        <v>3.1506433749712826</v>
      </c>
      <c r="Q154" s="16">
        <v>4.3855016802688461E-2</v>
      </c>
      <c r="R154" s="16">
        <v>1.3919384577471638</v>
      </c>
      <c r="S154" s="16">
        <v>17.785053372797591</v>
      </c>
      <c r="T154" s="22" t="s">
        <v>119</v>
      </c>
      <c r="U154" s="10">
        <v>1</v>
      </c>
      <c r="V154" s="22" t="s">
        <v>33</v>
      </c>
      <c r="W154" s="10">
        <v>3</v>
      </c>
      <c r="X154" s="22" t="s">
        <v>33</v>
      </c>
      <c r="Y154" s="10">
        <v>3</v>
      </c>
      <c r="Z154" s="22" t="s">
        <v>33</v>
      </c>
      <c r="AA154" s="15">
        <v>3</v>
      </c>
      <c r="AB154" s="11">
        <v>55.287402251907054</v>
      </c>
      <c r="AC154" s="10">
        <v>41.013143435236685</v>
      </c>
      <c r="AD154" s="21">
        <v>3.6994543128562589</v>
      </c>
      <c r="AE154" s="12">
        <v>289.45386064029975</v>
      </c>
      <c r="AF154" s="10">
        <v>234.60556611519488</v>
      </c>
      <c r="AG154" s="10">
        <v>157.53216874856412</v>
      </c>
      <c r="AH154" s="10">
        <v>159.67722843838285</v>
      </c>
      <c r="AI154" s="10">
        <v>7.1842256705694325</v>
      </c>
      <c r="AJ154" s="10"/>
      <c r="AK154" s="10"/>
      <c r="AL154" s="10"/>
      <c r="AM154" s="10"/>
      <c r="AN154" s="10">
        <v>1.4472693032014987</v>
      </c>
      <c r="AO154" s="10">
        <v>1.0200188165605717</v>
      </c>
      <c r="AP154" s="10">
        <v>1</v>
      </c>
      <c r="AQ154" s="10">
        <v>111.47500000000001</v>
      </c>
      <c r="AR154" s="10"/>
      <c r="AS154" s="10"/>
      <c r="AT154" s="10">
        <v>1.2555041886485265</v>
      </c>
      <c r="AU154" s="10">
        <v>1</v>
      </c>
      <c r="AV154" s="16"/>
      <c r="AW154" s="21">
        <v>35.190834917279233</v>
      </c>
      <c r="AX154" s="1" t="s">
        <v>120</v>
      </c>
      <c r="AY154" s="25">
        <v>23.3299212598425</v>
      </c>
      <c r="AZ154" s="19">
        <v>100</v>
      </c>
      <c r="BA154" s="19">
        <v>0</v>
      </c>
      <c r="BB154" s="19">
        <v>0</v>
      </c>
      <c r="BC154" s="19">
        <v>100</v>
      </c>
      <c r="BD154" s="19">
        <v>0</v>
      </c>
      <c r="BE154" s="19">
        <v>0</v>
      </c>
      <c r="BF154" s="26">
        <v>55.287402251907054</v>
      </c>
      <c r="BG154" s="26">
        <v>41.013143435236685</v>
      </c>
      <c r="BH154" s="26">
        <v>3.6994543128562589</v>
      </c>
      <c r="BI154" s="23"/>
      <c r="BJ154" s="27">
        <f t="shared" ca="1" si="18"/>
        <v>1</v>
      </c>
      <c r="BK154" s="26">
        <f t="shared" ca="1" si="19"/>
        <v>4.8545362058887056</v>
      </c>
      <c r="BL154" s="25">
        <f t="shared" si="16"/>
        <v>2.1728222509135584</v>
      </c>
      <c r="BM154" s="25">
        <f t="shared" ca="1" si="20"/>
        <v>3.1896955560247942</v>
      </c>
      <c r="BN154" s="24">
        <f t="shared" si="17"/>
        <v>3.2925535488511928</v>
      </c>
      <c r="BO154" s="23"/>
      <c r="BP154" s="2"/>
    </row>
    <row r="155" spans="1:68" x14ac:dyDescent="0.2">
      <c r="A155">
        <v>7.1</v>
      </c>
      <c r="B155">
        <v>2.1</v>
      </c>
      <c r="C155">
        <v>1.2575099999999999</v>
      </c>
      <c r="D155">
        <v>-0.28549999999999998</v>
      </c>
      <c r="E155">
        <v>8.1449999999999995E-2</v>
      </c>
      <c r="F155">
        <v>1.73868</v>
      </c>
      <c r="G155">
        <v>1.68543</v>
      </c>
      <c r="H155" s="23"/>
      <c r="I155" s="17">
        <f t="shared" si="14"/>
        <v>23.293963254593173</v>
      </c>
      <c r="J155" s="16">
        <f t="shared" si="15"/>
        <v>-23.493963254593172</v>
      </c>
      <c r="K155" s="10">
        <v>100</v>
      </c>
      <c r="L155" s="16">
        <v>2281.0039370078753</v>
      </c>
      <c r="M155" s="16">
        <v>837.69685039370154</v>
      </c>
      <c r="N155" s="16">
        <v>10.094050743657043</v>
      </c>
      <c r="O155" s="16">
        <v>2.8426553672315862</v>
      </c>
      <c r="P155" s="16">
        <v>3.1026056854832404</v>
      </c>
      <c r="Q155" s="16">
        <v>4.7676668266922739E-2</v>
      </c>
      <c r="R155" s="16">
        <v>1.536665406435525</v>
      </c>
      <c r="S155" s="16">
        <v>18.052105434142671</v>
      </c>
      <c r="T155" s="22" t="s">
        <v>119</v>
      </c>
      <c r="U155" s="10">
        <v>1</v>
      </c>
      <c r="V155" s="22" t="s">
        <v>33</v>
      </c>
      <c r="W155" s="10">
        <v>3</v>
      </c>
      <c r="X155" s="22" t="s">
        <v>33</v>
      </c>
      <c r="Y155" s="10">
        <v>3</v>
      </c>
      <c r="Z155" s="22" t="s">
        <v>33</v>
      </c>
      <c r="AA155" s="15">
        <v>3</v>
      </c>
      <c r="AB155" s="11">
        <v>59.046119210309428</v>
      </c>
      <c r="AC155" s="10">
        <v>37.660642152226046</v>
      </c>
      <c r="AD155" s="21">
        <v>3.2932386374645288</v>
      </c>
      <c r="AE155" s="12">
        <v>284.26553672315862</v>
      </c>
      <c r="AF155" s="10">
        <v>227.9891203239508</v>
      </c>
      <c r="AG155" s="10">
        <v>155.13028427416202</v>
      </c>
      <c r="AH155" s="10">
        <v>163.70855363284721</v>
      </c>
      <c r="AI155" s="10">
        <v>6.507597527815876</v>
      </c>
      <c r="AJ155" s="10"/>
      <c r="AK155" s="10"/>
      <c r="AL155" s="10"/>
      <c r="AM155" s="10"/>
      <c r="AN155" s="10">
        <v>1.4213276836157931</v>
      </c>
      <c r="AO155" s="10">
        <v>1.0250274230417311</v>
      </c>
      <c r="AP155" s="10">
        <v>1</v>
      </c>
      <c r="AQ155" s="10">
        <v>111.47500000000001</v>
      </c>
      <c r="AR155" s="10"/>
      <c r="AS155" s="10"/>
      <c r="AT155" s="10">
        <v>1.2088179345990568</v>
      </c>
      <c r="AU155" s="10">
        <v>1</v>
      </c>
      <c r="AV155" s="16"/>
      <c r="AW155" s="21">
        <v>34.19836804859262</v>
      </c>
      <c r="AX155" s="1" t="s">
        <v>120</v>
      </c>
      <c r="AY155" s="25">
        <v>23.493963254593201</v>
      </c>
      <c r="AZ155" s="19">
        <v>100</v>
      </c>
      <c r="BA155" s="19">
        <v>0</v>
      </c>
      <c r="BB155" s="19">
        <v>0</v>
      </c>
      <c r="BC155" s="19">
        <v>100</v>
      </c>
      <c r="BD155" s="19">
        <v>0</v>
      </c>
      <c r="BE155" s="19">
        <v>0</v>
      </c>
      <c r="BF155" s="26">
        <v>59.046119210309428</v>
      </c>
      <c r="BG155" s="26">
        <v>37.660642152226046</v>
      </c>
      <c r="BH155" s="26">
        <v>3.2932386374645288</v>
      </c>
      <c r="BI155" s="23"/>
      <c r="BJ155" s="27">
        <f t="shared" ca="1" si="18"/>
        <v>1</v>
      </c>
      <c r="BK155" s="26">
        <f t="shared" ca="1" si="19"/>
        <v>4.6845197425707195</v>
      </c>
      <c r="BL155" s="25">
        <f t="shared" si="16"/>
        <v>2.4298750292528832</v>
      </c>
      <c r="BM155" s="25">
        <f t="shared" ca="1" si="20"/>
        <v>3.2271002172494563</v>
      </c>
      <c r="BN155" s="24">
        <f t="shared" si="17"/>
        <v>3.3166178355149887</v>
      </c>
      <c r="BO155" s="23"/>
      <c r="BP155" s="2"/>
    </row>
    <row r="156" spans="1:68" x14ac:dyDescent="0.2">
      <c r="A156">
        <v>7.15</v>
      </c>
      <c r="B156">
        <v>2.2000000000000002</v>
      </c>
      <c r="C156">
        <v>1.2576099999999999</v>
      </c>
      <c r="D156">
        <v>-0.28577000000000002</v>
      </c>
      <c r="E156">
        <v>8.2189999999999999E-2</v>
      </c>
      <c r="F156">
        <v>1.73698</v>
      </c>
      <c r="G156">
        <v>1.68388</v>
      </c>
      <c r="H156" s="23"/>
      <c r="I156" s="17">
        <f t="shared" si="14"/>
        <v>23.458005249343831</v>
      </c>
      <c r="J156" s="16">
        <f t="shared" si="15"/>
        <v>-23.65800524934383</v>
      </c>
      <c r="K156" s="10">
        <v>100</v>
      </c>
      <c r="L156" s="16">
        <v>2297.4081364829412</v>
      </c>
      <c r="M156" s="16">
        <v>843.86482939632629</v>
      </c>
      <c r="N156" s="16">
        <v>10.165135608048992</v>
      </c>
      <c r="O156" s="16">
        <v>2.8699623352165169</v>
      </c>
      <c r="P156" s="16">
        <v>3.1331835807850599</v>
      </c>
      <c r="Q156" s="16">
        <v>4.5985117618818745E-2</v>
      </c>
      <c r="R156" s="16">
        <v>1.4676802821523971</v>
      </c>
      <c r="S156" s="16">
        <v>18.279253164482164</v>
      </c>
      <c r="T156" s="22" t="s">
        <v>119</v>
      </c>
      <c r="U156" s="10">
        <v>1</v>
      </c>
      <c r="V156" s="22" t="s">
        <v>33</v>
      </c>
      <c r="W156" s="10">
        <v>3</v>
      </c>
      <c r="X156" s="22" t="s">
        <v>33</v>
      </c>
      <c r="Y156" s="10">
        <v>3</v>
      </c>
      <c r="Z156" s="22" t="s">
        <v>33</v>
      </c>
      <c r="AA156" s="15">
        <v>3</v>
      </c>
      <c r="AB156" s="11">
        <v>57.27663543147564</v>
      </c>
      <c r="AC156" s="10">
        <v>39.250492899873144</v>
      </c>
      <c r="AD156" s="21">
        <v>3.4728716686512167</v>
      </c>
      <c r="AE156" s="12">
        <v>286.99623352165167</v>
      </c>
      <c r="AF156" s="10">
        <v>230.62156686092567</v>
      </c>
      <c r="AG156" s="10">
        <v>156.65917903925299</v>
      </c>
      <c r="AH156" s="10">
        <v>166.91898973233953</v>
      </c>
      <c r="AI156" s="10">
        <v>6.8134730169807147</v>
      </c>
      <c r="AJ156" s="10"/>
      <c r="AK156" s="10"/>
      <c r="AL156" s="10"/>
      <c r="AM156" s="10"/>
      <c r="AN156" s="10">
        <v>1.4349811676082584</v>
      </c>
      <c r="AO156" s="10">
        <v>1.0284544084811031</v>
      </c>
      <c r="AP156" s="10">
        <v>1</v>
      </c>
      <c r="AQ156" s="10">
        <v>111.47500000000001</v>
      </c>
      <c r="AR156" s="10"/>
      <c r="AS156" s="10"/>
      <c r="AT156" s="10">
        <v>1.2139741677479261</v>
      </c>
      <c r="AU156" s="10">
        <v>1</v>
      </c>
      <c r="AV156" s="16"/>
      <c r="AW156" s="21">
        <v>34.593235029138853</v>
      </c>
      <c r="AX156" s="1" t="s">
        <v>120</v>
      </c>
      <c r="AY156" s="25">
        <v>23.658005249343798</v>
      </c>
      <c r="AZ156" s="19">
        <v>100</v>
      </c>
      <c r="BA156" s="19">
        <v>0</v>
      </c>
      <c r="BB156" s="19">
        <v>0</v>
      </c>
      <c r="BC156" s="19">
        <v>100</v>
      </c>
      <c r="BD156" s="19">
        <v>0</v>
      </c>
      <c r="BE156" s="19">
        <v>0</v>
      </c>
      <c r="BF156" s="26">
        <v>57.27663543147564</v>
      </c>
      <c r="BG156" s="26">
        <v>39.250492899873144</v>
      </c>
      <c r="BH156" s="26">
        <v>3.4728716686512167</v>
      </c>
      <c r="BI156" s="23"/>
      <c r="BJ156" s="27">
        <f t="shared" ca="1" si="18"/>
        <v>1</v>
      </c>
      <c r="BK156" s="26">
        <f t="shared" ca="1" si="19"/>
        <v>4.7033113442190073</v>
      </c>
      <c r="BL156" s="25">
        <f t="shared" si="16"/>
        <v>2.3172382142599055</v>
      </c>
      <c r="BM156" s="25">
        <f t="shared" ca="1" si="20"/>
        <v>3.2153813087087761</v>
      </c>
      <c r="BN156" s="24">
        <f t="shared" si="17"/>
        <v>3.3043406917155038</v>
      </c>
      <c r="BO156" s="23"/>
      <c r="BP156" s="2"/>
    </row>
    <row r="157" spans="1:68" x14ac:dyDescent="0.2">
      <c r="A157">
        <v>7.2</v>
      </c>
      <c r="B157">
        <v>2.1</v>
      </c>
      <c r="C157">
        <v>1.2578499999999999</v>
      </c>
      <c r="D157">
        <v>-0.28550999999999999</v>
      </c>
      <c r="E157">
        <v>8.2479999999999998E-2</v>
      </c>
      <c r="F157">
        <v>1.7374799999999999</v>
      </c>
      <c r="G157">
        <v>1.68028</v>
      </c>
      <c r="H157" s="23"/>
      <c r="I157" s="17">
        <f t="shared" si="14"/>
        <v>23.622047244094489</v>
      </c>
      <c r="J157" s="16">
        <f t="shared" si="15"/>
        <v>-23.822047244094488</v>
      </c>
      <c r="K157" s="10">
        <v>100</v>
      </c>
      <c r="L157" s="16">
        <v>2313.8123359580072</v>
      </c>
      <c r="M157" s="16">
        <v>850.03280839895103</v>
      </c>
      <c r="N157" s="16">
        <v>10.236220472440944</v>
      </c>
      <c r="O157" s="16">
        <v>2.9354990583803642</v>
      </c>
      <c r="P157" s="16">
        <v>3.2000021538433638</v>
      </c>
      <c r="Q157" s="16">
        <v>4.7614018242918832E-2</v>
      </c>
      <c r="R157" s="16">
        <v>1.4879370685964071</v>
      </c>
      <c r="S157" s="16">
        <v>18.368270518263859</v>
      </c>
      <c r="T157" s="22" t="s">
        <v>119</v>
      </c>
      <c r="U157" s="10">
        <v>1</v>
      </c>
      <c r="V157" s="22" t="s">
        <v>33</v>
      </c>
      <c r="W157" s="10">
        <v>3</v>
      </c>
      <c r="X157" s="22" t="s">
        <v>33</v>
      </c>
      <c r="Y157" s="10">
        <v>3</v>
      </c>
      <c r="Z157" s="22" t="s">
        <v>33</v>
      </c>
      <c r="AA157" s="15">
        <v>3</v>
      </c>
      <c r="AB157" s="11">
        <v>57.110761211545693</v>
      </c>
      <c r="AC157" s="10">
        <v>39.398513939860102</v>
      </c>
      <c r="AD157" s="21">
        <v>3.4907248485942048</v>
      </c>
      <c r="AE157" s="12">
        <v>293.54990583803641</v>
      </c>
      <c r="AF157" s="10">
        <v>237.5176225457223</v>
      </c>
      <c r="AG157" s="10">
        <v>160.00010769216817</v>
      </c>
      <c r="AH157" s="10">
        <v>167.28788665692855</v>
      </c>
      <c r="AI157" s="10">
        <v>6.7207143440771642</v>
      </c>
      <c r="AJ157" s="10"/>
      <c r="AK157" s="10"/>
      <c r="AL157" s="10"/>
      <c r="AM157" s="10"/>
      <c r="AN157" s="10">
        <v>1.4677495291901821</v>
      </c>
      <c r="AO157" s="10">
        <v>1.0466356637076881</v>
      </c>
      <c r="AP157" s="10">
        <v>1</v>
      </c>
      <c r="AQ157" s="10">
        <v>111.47500000000001</v>
      </c>
      <c r="AR157" s="10"/>
      <c r="AS157" s="10"/>
      <c r="AT157" s="10">
        <v>1.242463360441769</v>
      </c>
      <c r="AU157" s="10">
        <v>1</v>
      </c>
      <c r="AV157" s="16"/>
      <c r="AW157" s="21">
        <v>35.627643381858348</v>
      </c>
      <c r="AX157" s="1" t="s">
        <v>120</v>
      </c>
      <c r="AY157" s="25">
        <v>23.822047244094499</v>
      </c>
      <c r="AZ157" s="19">
        <v>100</v>
      </c>
      <c r="BA157" s="19">
        <v>0</v>
      </c>
      <c r="BB157" s="19">
        <v>0</v>
      </c>
      <c r="BC157" s="19">
        <v>100</v>
      </c>
      <c r="BD157" s="19">
        <v>0</v>
      </c>
      <c r="BE157" s="19">
        <v>0</v>
      </c>
      <c r="BF157" s="26">
        <v>57.110761211545693</v>
      </c>
      <c r="BG157" s="26">
        <v>39.398513939860102</v>
      </c>
      <c r="BH157" s="26">
        <v>3.4907248485942048</v>
      </c>
      <c r="BI157" s="23"/>
      <c r="BJ157" s="27">
        <f t="shared" ca="1" si="18"/>
        <v>1</v>
      </c>
      <c r="BK157" s="26">
        <f t="shared" ca="1" si="19"/>
        <v>4.8070991276502859</v>
      </c>
      <c r="BL157" s="25">
        <f t="shared" si="16"/>
        <v>2.3304836665701276</v>
      </c>
      <c r="BM157" s="25">
        <f t="shared" ca="1" si="20"/>
        <v>3.2083611043726399</v>
      </c>
      <c r="BN157" s="24">
        <f t="shared" si="17"/>
        <v>3.2985333477556349</v>
      </c>
      <c r="BO157" s="23"/>
      <c r="BP157" s="2"/>
    </row>
    <row r="158" spans="1:68" x14ac:dyDescent="0.2">
      <c r="A158">
        <v>7.25</v>
      </c>
      <c r="B158">
        <v>2.1</v>
      </c>
      <c r="C158">
        <v>1.2580800000000001</v>
      </c>
      <c r="D158">
        <v>-0.28666000000000003</v>
      </c>
      <c r="E158">
        <v>8.3150000000000002E-2</v>
      </c>
      <c r="F158">
        <v>1.7343299999999999</v>
      </c>
      <c r="G158">
        <v>1.6792</v>
      </c>
      <c r="H158" s="23"/>
      <c r="I158" s="17">
        <f t="shared" si="14"/>
        <v>23.786089238845143</v>
      </c>
      <c r="J158" s="16">
        <f t="shared" si="15"/>
        <v>-23.986089238845143</v>
      </c>
      <c r="K158" s="10">
        <v>100</v>
      </c>
      <c r="L158" s="16">
        <v>2330.2165354330727</v>
      </c>
      <c r="M158" s="16">
        <v>856.20078740157567</v>
      </c>
      <c r="N158" s="16">
        <v>10.307305336832895</v>
      </c>
      <c r="O158" s="16">
        <v>2.9983050847457595</v>
      </c>
      <c r="P158" s="16">
        <v>3.2657696954821582</v>
      </c>
      <c r="Q158" s="16">
        <v>4.0409265482476919E-2</v>
      </c>
      <c r="R158" s="16">
        <v>1.2373580886116617</v>
      </c>
      <c r="S158" s="16">
        <v>18.573931301138806</v>
      </c>
      <c r="T158" s="22" t="s">
        <v>119</v>
      </c>
      <c r="U158" s="10">
        <v>1</v>
      </c>
      <c r="V158" s="22" t="s">
        <v>33</v>
      </c>
      <c r="W158" s="10">
        <v>3</v>
      </c>
      <c r="X158" s="22" t="s">
        <v>33</v>
      </c>
      <c r="Y158" s="10">
        <v>3</v>
      </c>
      <c r="Z158" s="22" t="s">
        <v>33</v>
      </c>
      <c r="AA158" s="15">
        <v>3</v>
      </c>
      <c r="AB158" s="11">
        <v>51.018105008180925</v>
      </c>
      <c r="AC158" s="10">
        <v>44.691623218053103</v>
      </c>
      <c r="AD158" s="21">
        <v>4.2902717737659728</v>
      </c>
      <c r="AE158" s="12">
        <v>299.83050847457594</v>
      </c>
      <c r="AF158" s="10">
        <v>244.29002747528247</v>
      </c>
      <c r="AG158" s="10">
        <v>163.28848477410793</v>
      </c>
      <c r="AH158" s="10">
        <v>170.05630555143588</v>
      </c>
      <c r="AI158" s="10">
        <v>8.0817348607792123</v>
      </c>
      <c r="AJ158" s="10"/>
      <c r="AK158" s="10"/>
      <c r="AL158" s="10"/>
      <c r="AM158" s="10"/>
      <c r="AN158" s="10">
        <v>1.4991525423728798</v>
      </c>
      <c r="AO158" s="10">
        <v>1.040627315341468</v>
      </c>
      <c r="AP158" s="10">
        <v>1</v>
      </c>
      <c r="AQ158" s="10">
        <v>111.47500000000001</v>
      </c>
      <c r="AR158" s="10"/>
      <c r="AS158" s="10"/>
      <c r="AT158" s="10">
        <v>1.2698926680592622</v>
      </c>
      <c r="AU158" s="10">
        <v>1</v>
      </c>
      <c r="AV158" s="16"/>
      <c r="AW158" s="21">
        <v>36.643504121292366</v>
      </c>
      <c r="AX158" s="1" t="s">
        <v>120</v>
      </c>
      <c r="AY158" s="25">
        <v>23.9860892388451</v>
      </c>
      <c r="AZ158" s="19">
        <v>100</v>
      </c>
      <c r="BA158" s="19">
        <v>0</v>
      </c>
      <c r="BB158" s="19">
        <v>0</v>
      </c>
      <c r="BC158" s="19">
        <v>100</v>
      </c>
      <c r="BD158" s="19">
        <v>0</v>
      </c>
      <c r="BE158" s="19">
        <v>0</v>
      </c>
      <c r="BF158" s="26">
        <v>51.018105008180925</v>
      </c>
      <c r="BG158" s="26">
        <v>44.691623218053103</v>
      </c>
      <c r="BH158" s="26">
        <v>4.2902717737659728</v>
      </c>
      <c r="BI158" s="23"/>
      <c r="BJ158" s="27">
        <f t="shared" ca="1" si="18"/>
        <v>1</v>
      </c>
      <c r="BK158" s="26">
        <f t="shared" ca="1" si="19"/>
        <v>4.906936453867961</v>
      </c>
      <c r="BL158" s="25">
        <f t="shared" si="16"/>
        <v>1.9236448552996197</v>
      </c>
      <c r="BM158" s="25">
        <f t="shared" ca="1" si="20"/>
        <v>3.1601085971414355</v>
      </c>
      <c r="BN158" s="24">
        <f t="shared" si="17"/>
        <v>3.2574399416550244</v>
      </c>
      <c r="BO158" s="23"/>
      <c r="BP158" s="2"/>
    </row>
    <row r="159" spans="1:68" x14ac:dyDescent="0.2">
      <c r="A159">
        <v>7.3</v>
      </c>
      <c r="B159">
        <v>2.2000000000000002</v>
      </c>
      <c r="C159">
        <v>1.2577400000000001</v>
      </c>
      <c r="D159">
        <v>-0.28677999999999998</v>
      </c>
      <c r="E159">
        <v>8.387E-2</v>
      </c>
      <c r="F159">
        <v>1.7373499999999999</v>
      </c>
      <c r="G159">
        <v>1.6876800000000001</v>
      </c>
      <c r="H159" s="23"/>
      <c r="I159" s="17">
        <f t="shared" si="14"/>
        <v>23.950131233595798</v>
      </c>
      <c r="J159" s="16">
        <f t="shared" si="15"/>
        <v>-24.150131233595797</v>
      </c>
      <c r="K159" s="10">
        <v>100</v>
      </c>
      <c r="L159" s="16">
        <v>2346.6207349081383</v>
      </c>
      <c r="M159" s="16">
        <v>862.3687664042003</v>
      </c>
      <c r="N159" s="16">
        <v>10.378390201224846</v>
      </c>
      <c r="O159" s="16">
        <v>2.905461393596982</v>
      </c>
      <c r="P159" s="16">
        <v>3.1761085282092725</v>
      </c>
      <c r="Q159" s="16">
        <v>3.965746519443112E-2</v>
      </c>
      <c r="R159" s="16">
        <v>1.2486180759317587</v>
      </c>
      <c r="S159" s="16">
        <v>18.794939903631285</v>
      </c>
      <c r="T159" s="22" t="s">
        <v>119</v>
      </c>
      <c r="U159" s="10">
        <v>1</v>
      </c>
      <c r="V159" s="22" t="s">
        <v>33</v>
      </c>
      <c r="W159" s="10">
        <v>3</v>
      </c>
      <c r="X159" s="22" t="s">
        <v>33</v>
      </c>
      <c r="Y159" s="10">
        <v>3</v>
      </c>
      <c r="Z159" s="22" t="s">
        <v>33</v>
      </c>
      <c r="AA159" s="15">
        <v>3</v>
      </c>
      <c r="AB159" s="11">
        <v>52.159169100543181</v>
      </c>
      <c r="AC159" s="10">
        <v>43.723877254825396</v>
      </c>
      <c r="AD159" s="21">
        <v>4.1169536446314208</v>
      </c>
      <c r="AE159" s="12">
        <v>290.5461393596982</v>
      </c>
      <c r="AF159" s="10">
        <v>232.77670194464503</v>
      </c>
      <c r="AG159" s="10">
        <v>158.80542641046361</v>
      </c>
      <c r="AH159" s="10">
        <v>173.14045102093246</v>
      </c>
      <c r="AI159" s="10">
        <v>8.0088541025947269</v>
      </c>
      <c r="AJ159" s="10"/>
      <c r="AK159" s="10"/>
      <c r="AL159" s="10"/>
      <c r="AM159" s="10"/>
      <c r="AN159" s="10">
        <v>1.452730696798491</v>
      </c>
      <c r="AO159" s="10">
        <v>1.0263289375461746</v>
      </c>
      <c r="AP159" s="10">
        <v>1</v>
      </c>
      <c r="AQ159" s="10">
        <v>111.47500000000001</v>
      </c>
      <c r="AR159" s="10"/>
      <c r="AS159" s="10"/>
      <c r="AT159" s="10">
        <v>1.1979529129357991</v>
      </c>
      <c r="AU159" s="10">
        <v>1</v>
      </c>
      <c r="AV159" s="16"/>
      <c r="AW159" s="21">
        <v>34.916505291696751</v>
      </c>
      <c r="AX159" s="1" t="s">
        <v>120</v>
      </c>
      <c r="AY159" s="25">
        <v>24.1501312335958</v>
      </c>
      <c r="AZ159" s="19">
        <v>100</v>
      </c>
      <c r="BA159" s="19">
        <v>0</v>
      </c>
      <c r="BB159" s="19">
        <v>0</v>
      </c>
      <c r="BC159" s="19">
        <v>100</v>
      </c>
      <c r="BD159" s="19">
        <v>0</v>
      </c>
      <c r="BE159" s="19">
        <v>0</v>
      </c>
      <c r="BF159" s="26">
        <v>52.159169100543181</v>
      </c>
      <c r="BG159" s="26">
        <v>43.723877254825396</v>
      </c>
      <c r="BH159" s="26">
        <v>4.1169536446314208</v>
      </c>
      <c r="BI159" s="23"/>
      <c r="BJ159" s="27">
        <f t="shared" ca="1" si="18"/>
        <v>1</v>
      </c>
      <c r="BK159" s="26">
        <f t="shared" ca="1" si="19"/>
        <v>4.644876388801106</v>
      </c>
      <c r="BL159" s="25">
        <f t="shared" si="16"/>
        <v>1.980102936557387</v>
      </c>
      <c r="BM159" s="25">
        <f t="shared" ca="1" si="20"/>
        <v>3.187051245263286</v>
      </c>
      <c r="BN159" s="24">
        <f t="shared" si="17"/>
        <v>3.2700907552787375</v>
      </c>
      <c r="BO159" s="23"/>
      <c r="BP159" s="2"/>
    </row>
    <row r="160" spans="1:68" x14ac:dyDescent="0.2">
      <c r="A160">
        <v>7.35</v>
      </c>
      <c r="B160">
        <v>2.1</v>
      </c>
      <c r="C160">
        <v>1.25743</v>
      </c>
      <c r="D160">
        <v>-0.28555999999999998</v>
      </c>
      <c r="E160">
        <v>8.473E-2</v>
      </c>
      <c r="F160">
        <v>1.7287999999999999</v>
      </c>
      <c r="G160">
        <v>1.6745300000000001</v>
      </c>
      <c r="H160" s="23"/>
      <c r="I160" s="17">
        <f t="shared" si="14"/>
        <v>24.114173228346456</v>
      </c>
      <c r="J160" s="16">
        <f t="shared" si="15"/>
        <v>-24.314173228346455</v>
      </c>
      <c r="K160" s="10">
        <v>100</v>
      </c>
      <c r="L160" s="16">
        <v>2363.0249343832043</v>
      </c>
      <c r="M160" s="16">
        <v>868.53674540682505</v>
      </c>
      <c r="N160" s="16">
        <v>10.449475065616797</v>
      </c>
      <c r="O160" s="16">
        <v>2.8208097928436775</v>
      </c>
      <c r="P160" s="16">
        <v>3.0952582754188387</v>
      </c>
      <c r="Q160" s="16">
        <v>4.730076812289967E-2</v>
      </c>
      <c r="R160" s="16">
        <v>1.5281686991531944</v>
      </c>
      <c r="S160" s="16">
        <v>19.058922401052858</v>
      </c>
      <c r="T160" s="22" t="s">
        <v>119</v>
      </c>
      <c r="U160" s="10">
        <v>1</v>
      </c>
      <c r="V160" s="22" t="s">
        <v>33</v>
      </c>
      <c r="W160" s="10">
        <v>3</v>
      </c>
      <c r="X160" s="22" t="s">
        <v>33</v>
      </c>
      <c r="Y160" s="10">
        <v>3</v>
      </c>
      <c r="Z160" s="22" t="s">
        <v>33</v>
      </c>
      <c r="AA160" s="15">
        <v>3</v>
      </c>
      <c r="AB160" s="11">
        <v>59.232271645844271</v>
      </c>
      <c r="AC160" s="10">
        <v>37.492294625542804</v>
      </c>
      <c r="AD160" s="21">
        <v>3.2754337286129243</v>
      </c>
      <c r="AE160" s="12">
        <v>282.08097928436774</v>
      </c>
      <c r="AF160" s="10">
        <v>222.29995458841367</v>
      </c>
      <c r="AG160" s="10">
        <v>154.76291377094194</v>
      </c>
      <c r="AH160" s="10">
        <v>177.10863090039894</v>
      </c>
      <c r="AI160" s="10">
        <v>6.5437801504122612</v>
      </c>
      <c r="AJ160" s="10"/>
      <c r="AK160" s="10"/>
      <c r="AL160" s="10"/>
      <c r="AM160" s="10"/>
      <c r="AN160" s="10">
        <v>1.4104048964218387</v>
      </c>
      <c r="AO160" s="10">
        <v>1.0372111953724699</v>
      </c>
      <c r="AP160" s="10">
        <v>1</v>
      </c>
      <c r="AQ160" s="10">
        <v>111.47500000000001</v>
      </c>
      <c r="AR160" s="10"/>
      <c r="AS160" s="10"/>
      <c r="AT160" s="10">
        <v>1.1327935507508247</v>
      </c>
      <c r="AU160" s="10">
        <v>1</v>
      </c>
      <c r="AV160" s="16"/>
      <c r="AW160" s="21">
        <v>33.344993188262052</v>
      </c>
      <c r="AX160" s="1" t="s">
        <v>120</v>
      </c>
      <c r="AY160" s="25">
        <v>24.314173228346501</v>
      </c>
      <c r="AZ160" s="19">
        <v>100</v>
      </c>
      <c r="BA160" s="19">
        <v>0</v>
      </c>
      <c r="BB160" s="19">
        <v>0</v>
      </c>
      <c r="BC160" s="19">
        <v>100</v>
      </c>
      <c r="BD160" s="19">
        <v>0</v>
      </c>
      <c r="BE160" s="19">
        <v>0</v>
      </c>
      <c r="BF160" s="26">
        <v>59.232271645844271</v>
      </c>
      <c r="BG160" s="26">
        <v>37.492294625542804</v>
      </c>
      <c r="BH160" s="26">
        <v>3.2754337286129243</v>
      </c>
      <c r="BI160" s="23"/>
      <c r="BJ160" s="27">
        <f t="shared" ca="1" si="18"/>
        <v>1</v>
      </c>
      <c r="BK160" s="26">
        <f t="shared" ca="1" si="19"/>
        <v>4.4068275023432264</v>
      </c>
      <c r="BL160" s="25">
        <f t="shared" si="16"/>
        <v>2.4716327486938234</v>
      </c>
      <c r="BM160" s="25">
        <f t="shared" ca="1" si="20"/>
        <v>3.2538101924503509</v>
      </c>
      <c r="BN160" s="24">
        <f t="shared" si="17"/>
        <v>3.316530131553908</v>
      </c>
      <c r="BO160" s="23"/>
      <c r="BP160" s="2"/>
    </row>
    <row r="161" spans="1:68" x14ac:dyDescent="0.2">
      <c r="A161">
        <v>7.4</v>
      </c>
      <c r="B161">
        <v>2.1</v>
      </c>
      <c r="C161">
        <v>1.25776</v>
      </c>
      <c r="D161">
        <v>-0.28553000000000001</v>
      </c>
      <c r="E161">
        <v>8.5589999999999999E-2</v>
      </c>
      <c r="F161">
        <v>1.7297499999999999</v>
      </c>
      <c r="G161">
        <v>1.6808000000000001</v>
      </c>
      <c r="H161" s="23"/>
      <c r="I161" s="17">
        <f t="shared" si="14"/>
        <v>24.278215223097114</v>
      </c>
      <c r="J161" s="16">
        <f t="shared" si="15"/>
        <v>-24.478215223097113</v>
      </c>
      <c r="K161" s="10">
        <v>100</v>
      </c>
      <c r="L161" s="16">
        <v>2379.4291338582702</v>
      </c>
      <c r="M161" s="16">
        <v>874.7047244094498</v>
      </c>
      <c r="N161" s="16">
        <v>10.52055993000875</v>
      </c>
      <c r="O161" s="16">
        <v>2.910922787193944</v>
      </c>
      <c r="P161" s="16">
        <v>3.1891726177319759</v>
      </c>
      <c r="Q161" s="16">
        <v>4.7488718194911024E-2</v>
      </c>
      <c r="R161" s="16">
        <v>1.4890607655061106</v>
      </c>
      <c r="S161" s="16">
        <v>19.32290489847443</v>
      </c>
      <c r="T161" s="22" t="s">
        <v>119</v>
      </c>
      <c r="U161" s="10">
        <v>1</v>
      </c>
      <c r="V161" s="22" t="s">
        <v>33</v>
      </c>
      <c r="W161" s="10">
        <v>3</v>
      </c>
      <c r="X161" s="22" t="s">
        <v>33</v>
      </c>
      <c r="Y161" s="10">
        <v>3</v>
      </c>
      <c r="Z161" s="22" t="s">
        <v>33</v>
      </c>
      <c r="AA161" s="15">
        <v>3</v>
      </c>
      <c r="AB161" s="11">
        <v>57.51434308823778</v>
      </c>
      <c r="AC161" s="10">
        <v>39.038055926020711</v>
      </c>
      <c r="AD161" s="21">
        <v>3.4476009857415093</v>
      </c>
      <c r="AE161" s="12">
        <v>291.09227871939441</v>
      </c>
      <c r="AF161" s="10">
        <v>232.38374783260241</v>
      </c>
      <c r="AG161" s="10">
        <v>159.4586308865988</v>
      </c>
      <c r="AH161" s="10">
        <v>181.07681077986544</v>
      </c>
      <c r="AI161" s="10">
        <v>6.7156426598891299</v>
      </c>
      <c r="AJ161" s="10"/>
      <c r="AK161" s="10"/>
      <c r="AL161" s="10"/>
      <c r="AM161" s="10"/>
      <c r="AN161" s="10">
        <v>1.455461393596972</v>
      </c>
      <c r="AO161" s="10">
        <v>1.0558691378933009</v>
      </c>
      <c r="AP161" s="10">
        <v>1</v>
      </c>
      <c r="AQ161" s="10">
        <v>111.47500000000001</v>
      </c>
      <c r="AR161" s="10"/>
      <c r="AS161" s="10"/>
      <c r="AT161" s="10">
        <v>1.1779183240449751</v>
      </c>
      <c r="AU161" s="10">
        <v>1</v>
      </c>
      <c r="AV161" s="16"/>
      <c r="AW161" s="21">
        <v>34.857562174890361</v>
      </c>
      <c r="AX161" s="1" t="s">
        <v>120</v>
      </c>
      <c r="AY161" s="25">
        <v>24.478215223097099</v>
      </c>
      <c r="AZ161" s="19">
        <v>100</v>
      </c>
      <c r="BA161" s="19">
        <v>0</v>
      </c>
      <c r="BB161" s="19">
        <v>0</v>
      </c>
      <c r="BC161" s="19">
        <v>100</v>
      </c>
      <c r="BD161" s="19">
        <v>0</v>
      </c>
      <c r="BE161" s="19">
        <v>0</v>
      </c>
      <c r="BF161" s="26">
        <v>57.51434308823778</v>
      </c>
      <c r="BG161" s="26">
        <v>39.038055926020711</v>
      </c>
      <c r="BH161" s="26">
        <v>3.4476009857415093</v>
      </c>
      <c r="BI161" s="23"/>
      <c r="BJ161" s="27">
        <f t="shared" ca="1" si="18"/>
        <v>1</v>
      </c>
      <c r="BK161" s="26">
        <f t="shared" ca="1" si="19"/>
        <v>4.5717325973122174</v>
      </c>
      <c r="BL161" s="25">
        <f t="shared" si="16"/>
        <v>2.375079495958563</v>
      </c>
      <c r="BM161" s="25">
        <f t="shared" ca="1" si="20"/>
        <v>3.2313827621727134</v>
      </c>
      <c r="BN161" s="24">
        <f t="shared" si="17"/>
        <v>3.3000063844102079</v>
      </c>
      <c r="BO161" s="23"/>
      <c r="BP161" s="2"/>
    </row>
    <row r="162" spans="1:68" x14ac:dyDescent="0.2">
      <c r="A162">
        <v>7.45</v>
      </c>
      <c r="B162">
        <v>2.1</v>
      </c>
      <c r="C162">
        <v>1.25806</v>
      </c>
      <c r="D162">
        <v>-0.28494000000000003</v>
      </c>
      <c r="E162">
        <v>8.6370000000000002E-2</v>
      </c>
      <c r="F162">
        <v>1.7338800000000001</v>
      </c>
      <c r="G162">
        <v>1.6835500000000001</v>
      </c>
      <c r="H162" s="23"/>
      <c r="I162" s="17">
        <f t="shared" si="14"/>
        <v>24.442257217847768</v>
      </c>
      <c r="J162" s="16">
        <f t="shared" si="15"/>
        <v>-24.642257217847767</v>
      </c>
      <c r="K162" s="10">
        <v>100</v>
      </c>
      <c r="L162" s="16">
        <v>2395.8333333333358</v>
      </c>
      <c r="M162" s="16">
        <v>880.87270341207443</v>
      </c>
      <c r="N162" s="16">
        <v>10.5916447944007</v>
      </c>
      <c r="O162" s="16">
        <v>2.9928436911487371</v>
      </c>
      <c r="P162" s="16">
        <v>3.2745412558856515</v>
      </c>
      <c r="Q162" s="16">
        <v>5.1185069611137494E-2</v>
      </c>
      <c r="R162" s="16">
        <v>1.5631218424607598</v>
      </c>
      <c r="S162" s="16">
        <v>19.562330884507951</v>
      </c>
      <c r="T162" s="22" t="s">
        <v>119</v>
      </c>
      <c r="U162" s="10">
        <v>1</v>
      </c>
      <c r="V162" s="22" t="s">
        <v>33</v>
      </c>
      <c r="W162" s="10">
        <v>3</v>
      </c>
      <c r="X162" s="22" t="s">
        <v>33</v>
      </c>
      <c r="Y162" s="10">
        <v>3</v>
      </c>
      <c r="Z162" s="22" t="s">
        <v>33</v>
      </c>
      <c r="AA162" s="15">
        <v>3</v>
      </c>
      <c r="AB162" s="11">
        <v>58.43105206635019</v>
      </c>
      <c r="AC162" s="10">
        <v>38.215442760756559</v>
      </c>
      <c r="AD162" s="21">
        <v>3.3535051728932537</v>
      </c>
      <c r="AE162" s="12">
        <v>299.2843691148737</v>
      </c>
      <c r="AF162" s="10">
        <v>241.4621641168545</v>
      </c>
      <c r="AG162" s="10">
        <v>163.72706279428257</v>
      </c>
      <c r="AH162" s="10">
        <v>184.53982813934914</v>
      </c>
      <c r="AI162" s="10">
        <v>6.3974539465569764</v>
      </c>
      <c r="AJ162" s="10"/>
      <c r="AK162" s="10"/>
      <c r="AL162" s="10"/>
      <c r="AM162" s="10"/>
      <c r="AN162" s="10">
        <v>1.4964218455743685</v>
      </c>
      <c r="AO162" s="10">
        <v>1.0824426751659502</v>
      </c>
      <c r="AP162" s="10">
        <v>1</v>
      </c>
      <c r="AQ162" s="10">
        <v>111.47500000000001</v>
      </c>
      <c r="AR162" s="10"/>
      <c r="AS162" s="10"/>
      <c r="AT162" s="10">
        <v>1.2171626314382189</v>
      </c>
      <c r="AU162" s="10">
        <v>1</v>
      </c>
      <c r="AV162" s="16"/>
      <c r="AW162" s="21">
        <v>36.219324617528173</v>
      </c>
      <c r="AX162" s="1" t="s">
        <v>120</v>
      </c>
      <c r="AY162" s="25">
        <v>24.642257217847799</v>
      </c>
      <c r="AZ162" s="19">
        <v>100</v>
      </c>
      <c r="BA162" s="19">
        <v>0</v>
      </c>
      <c r="BB162" s="19">
        <v>0</v>
      </c>
      <c r="BC162" s="19">
        <v>100</v>
      </c>
      <c r="BD162" s="19">
        <v>0</v>
      </c>
      <c r="BE162" s="19">
        <v>0</v>
      </c>
      <c r="BF162" s="26">
        <v>58.43105206635019</v>
      </c>
      <c r="BG162" s="26">
        <v>38.215442760756559</v>
      </c>
      <c r="BH162" s="26">
        <v>3.3535051728932537</v>
      </c>
      <c r="BI162" s="23"/>
      <c r="BJ162" s="27">
        <f t="shared" ca="1" si="18"/>
        <v>1</v>
      </c>
      <c r="BK162" s="26">
        <f t="shared" ca="1" si="19"/>
        <v>4.7149255077950425</v>
      </c>
      <c r="BL162" s="25">
        <f t="shared" si="16"/>
        <v>2.4648205495047204</v>
      </c>
      <c r="BM162" s="25">
        <f t="shared" ca="1" si="20"/>
        <v>3.227755391599981</v>
      </c>
      <c r="BN162" s="24">
        <f t="shared" si="17"/>
        <v>3.2985909005721914</v>
      </c>
      <c r="BO162" s="23"/>
      <c r="BP162" s="2"/>
    </row>
    <row r="163" spans="1:68" x14ac:dyDescent="0.2">
      <c r="A163">
        <v>7.5</v>
      </c>
      <c r="B163">
        <v>2.1</v>
      </c>
      <c r="C163">
        <v>1.2588200000000001</v>
      </c>
      <c r="D163">
        <v>-0.28420000000000001</v>
      </c>
      <c r="E163">
        <v>8.7440000000000004E-2</v>
      </c>
      <c r="F163">
        <v>1.72848</v>
      </c>
      <c r="G163">
        <v>1.67778</v>
      </c>
      <c r="H163" s="23"/>
      <c r="I163" s="17">
        <f t="shared" si="14"/>
        <v>24.606299212598422</v>
      </c>
      <c r="J163" s="16">
        <f t="shared" si="15"/>
        <v>-24.806299212598422</v>
      </c>
      <c r="K163" s="10">
        <v>100</v>
      </c>
      <c r="L163" s="16">
        <v>2412.2375328084013</v>
      </c>
      <c r="M163" s="16">
        <v>887.04068241469906</v>
      </c>
      <c r="N163" s="16">
        <v>10.662729658792649</v>
      </c>
      <c r="O163" s="16">
        <v>3.2003766478342621</v>
      </c>
      <c r="P163" s="16">
        <v>3.4868037966645158</v>
      </c>
      <c r="Q163" s="16">
        <v>5.582117138742182E-2</v>
      </c>
      <c r="R163" s="16">
        <v>1.6009266549732586</v>
      </c>
      <c r="S163" s="16">
        <v>19.89077422432316</v>
      </c>
      <c r="T163" s="22" t="s">
        <v>119</v>
      </c>
      <c r="U163" s="10">
        <v>1</v>
      </c>
      <c r="V163" s="22" t="s">
        <v>33</v>
      </c>
      <c r="W163" s="10">
        <v>3</v>
      </c>
      <c r="X163" s="22" t="s">
        <v>33</v>
      </c>
      <c r="Y163" s="10">
        <v>3</v>
      </c>
      <c r="Z163" s="22" t="s">
        <v>33</v>
      </c>
      <c r="AA163" s="15">
        <v>3</v>
      </c>
      <c r="AB163" s="11">
        <v>57.436242424609837</v>
      </c>
      <c r="AC163" s="10">
        <v>39.10789420930012</v>
      </c>
      <c r="AD163" s="21">
        <v>3.4558633660900435</v>
      </c>
      <c r="AE163" s="12">
        <v>320.03766478342624</v>
      </c>
      <c r="AF163" s="10">
        <v>265.46927482759935</v>
      </c>
      <c r="AG163" s="10">
        <v>174.34018983322579</v>
      </c>
      <c r="AH163" s="10">
        <v>189.83405963377049</v>
      </c>
      <c r="AI163" s="10">
        <v>6.2463823492070203</v>
      </c>
      <c r="AJ163" s="10"/>
      <c r="AK163" s="10"/>
      <c r="AL163" s="10"/>
      <c r="AM163" s="10"/>
      <c r="AN163" s="10">
        <v>1.6001883239171311</v>
      </c>
      <c r="AO163" s="10">
        <v>1.1323692373366412</v>
      </c>
      <c r="AP163" s="10">
        <v>1</v>
      </c>
      <c r="AQ163" s="10">
        <v>111.47500000000001</v>
      </c>
      <c r="AR163" s="10"/>
      <c r="AS163" s="10"/>
      <c r="AT163" s="10">
        <v>1.3346053456832774</v>
      </c>
      <c r="AU163" s="10">
        <v>1</v>
      </c>
      <c r="AV163" s="16"/>
      <c r="AW163" s="21">
        <v>39.820391224139904</v>
      </c>
      <c r="AX163" s="1" t="s">
        <v>120</v>
      </c>
      <c r="AY163" s="25">
        <v>24.8062992125984</v>
      </c>
      <c r="AZ163" s="19">
        <v>100</v>
      </c>
      <c r="BA163" s="19">
        <v>0</v>
      </c>
      <c r="BB163" s="19">
        <v>0</v>
      </c>
      <c r="BC163" s="19">
        <v>100</v>
      </c>
      <c r="BD163" s="19">
        <v>0</v>
      </c>
      <c r="BE163" s="19">
        <v>0</v>
      </c>
      <c r="BF163" s="26">
        <v>57.436242424609837</v>
      </c>
      <c r="BG163" s="26">
        <v>39.10789420930012</v>
      </c>
      <c r="BH163" s="26">
        <v>3.4558633660900435</v>
      </c>
      <c r="BI163" s="23"/>
      <c r="BJ163" s="27">
        <f t="shared" ca="1" si="18"/>
        <v>1</v>
      </c>
      <c r="BK163" s="26">
        <f t="shared" ca="1" si="19"/>
        <v>5.14223321539626</v>
      </c>
      <c r="BL163" s="25">
        <f t="shared" si="16"/>
        <v>2.4475616162153897</v>
      </c>
      <c r="BM163" s="25">
        <f t="shared" ca="1" si="20"/>
        <v>3.1936291996018062</v>
      </c>
      <c r="BN163" s="24">
        <f t="shared" si="17"/>
        <v>3.2784637509412202</v>
      </c>
      <c r="BO163" s="23"/>
      <c r="BP163" s="2"/>
    </row>
    <row r="164" spans="1:68" x14ac:dyDescent="0.2">
      <c r="A164">
        <v>7.55</v>
      </c>
      <c r="B164">
        <v>2.1</v>
      </c>
      <c r="C164">
        <v>1.25803</v>
      </c>
      <c r="D164">
        <v>-0.28233000000000003</v>
      </c>
      <c r="E164">
        <v>8.6940000000000003E-2</v>
      </c>
      <c r="F164">
        <v>1.7251300000000001</v>
      </c>
      <c r="G164">
        <v>1.6723300000000001</v>
      </c>
      <c r="H164" s="23"/>
      <c r="I164" s="17">
        <f t="shared" si="14"/>
        <v>24.77034120734908</v>
      </c>
      <c r="J164" s="16">
        <f t="shared" si="15"/>
        <v>-24.97034120734908</v>
      </c>
      <c r="K164" s="10">
        <v>100</v>
      </c>
      <c r="L164" s="16">
        <v>2428.6417322834673</v>
      </c>
      <c r="M164" s="16">
        <v>893.20866141732381</v>
      </c>
      <c r="N164" s="16">
        <v>10.7338145231846</v>
      </c>
      <c r="O164" s="16">
        <v>2.984651600753264</v>
      </c>
      <c r="P164" s="16">
        <v>3.2688686635585924</v>
      </c>
      <c r="Q164" s="16">
        <v>6.7536725876139903E-2</v>
      </c>
      <c r="R164" s="16">
        <v>2.0660581022737485</v>
      </c>
      <c r="S164" s="16">
        <v>19.737296028147831</v>
      </c>
      <c r="T164" s="22" t="s">
        <v>33</v>
      </c>
      <c r="U164" s="10">
        <v>3</v>
      </c>
      <c r="V164" s="22" t="s">
        <v>33</v>
      </c>
      <c r="W164" s="10">
        <v>3</v>
      </c>
      <c r="X164" s="22" t="s">
        <v>33</v>
      </c>
      <c r="Y164" s="10">
        <v>3</v>
      </c>
      <c r="Z164" s="22" t="s">
        <v>33</v>
      </c>
      <c r="AA164" s="15">
        <v>3</v>
      </c>
      <c r="AB164" s="11">
        <v>69.901759638450287</v>
      </c>
      <c r="AC164" s="10">
        <v>27.601664589567051</v>
      </c>
      <c r="AD164" s="21">
        <v>2.4965757719826684</v>
      </c>
      <c r="AE164" s="12">
        <v>298.46516007532642</v>
      </c>
      <c r="AF164" s="10">
        <v>238.8648944930751</v>
      </c>
      <c r="AG164" s="10">
        <v>163.44343317792962</v>
      </c>
      <c r="AH164" s="10">
        <v>185.21447667352933</v>
      </c>
      <c r="AI164" s="10">
        <v>4.8401349356994121</v>
      </c>
      <c r="AJ164" s="10"/>
      <c r="AK164" s="10"/>
      <c r="AL164" s="10"/>
      <c r="AM164" s="10"/>
      <c r="AN164" s="10">
        <v>2.984651600753264</v>
      </c>
      <c r="AO164" s="10">
        <v>1.1266701596514506</v>
      </c>
      <c r="AP164" s="10">
        <v>1</v>
      </c>
      <c r="AQ164" s="10">
        <v>111.47500000000001</v>
      </c>
      <c r="AR164" s="10"/>
      <c r="AS164" s="10"/>
      <c r="AT164" s="10">
        <v>1.1857720502283824</v>
      </c>
      <c r="AU164" s="10">
        <v>1</v>
      </c>
      <c r="AV164" s="16"/>
      <c r="AW164" s="21">
        <v>35.82973417396127</v>
      </c>
      <c r="AX164" s="1" t="s">
        <v>120</v>
      </c>
      <c r="AY164" s="25">
        <v>24.970341207349101</v>
      </c>
      <c r="AZ164" s="19">
        <v>100</v>
      </c>
      <c r="BA164" s="19">
        <v>0</v>
      </c>
      <c r="BB164" s="19">
        <v>0</v>
      </c>
      <c r="BC164" s="19">
        <v>100</v>
      </c>
      <c r="BD164" s="19">
        <v>0</v>
      </c>
      <c r="BE164" s="19">
        <v>0</v>
      </c>
      <c r="BF164" s="26">
        <v>69.901759638450287</v>
      </c>
      <c r="BG164" s="26">
        <v>27.601664589567051</v>
      </c>
      <c r="BH164" s="26">
        <v>2.4965757719826684</v>
      </c>
      <c r="BI164" s="23"/>
      <c r="BJ164" s="27">
        <f t="shared" ca="1" si="18"/>
        <v>1</v>
      </c>
      <c r="BK164" s="26">
        <f t="shared" ca="1" si="19"/>
        <v>4.6003758946017106</v>
      </c>
      <c r="BL164" s="25">
        <f t="shared" si="16"/>
        <v>3.2871820242416581</v>
      </c>
      <c r="BM164" s="25">
        <f t="shared" ca="1" si="20"/>
        <v>3.3010553008527692</v>
      </c>
      <c r="BN164" s="24">
        <f t="shared" si="17"/>
        <v>3.3529803816018893</v>
      </c>
      <c r="BO164" s="23"/>
      <c r="BP164" s="2"/>
    </row>
    <row r="165" spans="1:68" x14ac:dyDescent="0.2">
      <c r="A165">
        <v>7.6</v>
      </c>
      <c r="B165">
        <v>2.2000000000000002</v>
      </c>
      <c r="C165">
        <v>1.2586599999999999</v>
      </c>
      <c r="D165">
        <v>-0.28527999999999998</v>
      </c>
      <c r="E165">
        <v>8.7599999999999997E-2</v>
      </c>
      <c r="F165">
        <v>1.7230300000000001</v>
      </c>
      <c r="G165">
        <v>1.6751799999999999</v>
      </c>
      <c r="H165" s="23"/>
      <c r="I165" s="17">
        <f t="shared" si="14"/>
        <v>24.934383202099735</v>
      </c>
      <c r="J165" s="16">
        <f t="shared" si="15"/>
        <v>-25.134383202099734</v>
      </c>
      <c r="K165" s="10">
        <v>100</v>
      </c>
      <c r="L165" s="16">
        <v>2445.0459317585328</v>
      </c>
      <c r="M165" s="16">
        <v>899.37664041994844</v>
      </c>
      <c r="N165" s="16">
        <v>10.804899387576551</v>
      </c>
      <c r="O165" s="16">
        <v>3.156685499058324</v>
      </c>
      <c r="P165" s="16">
        <v>3.4438198754165534</v>
      </c>
      <c r="Q165" s="16">
        <v>4.9054968795007217E-2</v>
      </c>
      <c r="R165" s="16">
        <v>1.4244348011689689</v>
      </c>
      <c r="S165" s="16">
        <v>19.939887247099264</v>
      </c>
      <c r="T165" s="22" t="s">
        <v>119</v>
      </c>
      <c r="U165" s="10">
        <v>1</v>
      </c>
      <c r="V165" s="22" t="s">
        <v>33</v>
      </c>
      <c r="W165" s="10">
        <v>3</v>
      </c>
      <c r="X165" s="22" t="s">
        <v>33</v>
      </c>
      <c r="Y165" s="10">
        <v>3</v>
      </c>
      <c r="Z165" s="22" t="s">
        <v>33</v>
      </c>
      <c r="AA165" s="15">
        <v>3</v>
      </c>
      <c r="AB165" s="11">
        <v>53.882455742039888</v>
      </c>
      <c r="AC165" s="10">
        <v>42.240477067622336</v>
      </c>
      <c r="AD165" s="21">
        <v>3.8770671903377751</v>
      </c>
      <c r="AE165" s="12">
        <v>315.66854990583238</v>
      </c>
      <c r="AF165" s="10">
        <v>258.48243709547842</v>
      </c>
      <c r="AG165" s="10">
        <v>172.19099377082767</v>
      </c>
      <c r="AH165" s="10">
        <v>187.91975025303867</v>
      </c>
      <c r="AI165" s="10">
        <v>7.0203283378034955</v>
      </c>
      <c r="AJ165" s="10"/>
      <c r="AK165" s="10"/>
      <c r="AL165" s="10"/>
      <c r="AM165" s="10"/>
      <c r="AN165" s="10">
        <v>1.578342749529162</v>
      </c>
      <c r="AO165" s="10">
        <v>1.1134445495713221</v>
      </c>
      <c r="AP165" s="10">
        <v>1</v>
      </c>
      <c r="AQ165" s="10">
        <v>111.47500000000001</v>
      </c>
      <c r="AR165" s="10"/>
      <c r="AS165" s="10"/>
      <c r="AT165" s="10">
        <v>1.2788496610810423</v>
      </c>
      <c r="AU165" s="10">
        <v>1</v>
      </c>
      <c r="AV165" s="16"/>
      <c r="AW165" s="21">
        <v>38.772365564321767</v>
      </c>
      <c r="AX165" s="1" t="s">
        <v>120</v>
      </c>
      <c r="AY165" s="25">
        <v>25.134383202099698</v>
      </c>
      <c r="AZ165" s="19">
        <v>100</v>
      </c>
      <c r="BA165" s="19">
        <v>0</v>
      </c>
      <c r="BB165" s="19">
        <v>0</v>
      </c>
      <c r="BC165" s="19">
        <v>100</v>
      </c>
      <c r="BD165" s="19">
        <v>0</v>
      </c>
      <c r="BE165" s="19">
        <v>0</v>
      </c>
      <c r="BF165" s="26">
        <v>53.882455742039888</v>
      </c>
      <c r="BG165" s="26">
        <v>42.240477067622336</v>
      </c>
      <c r="BH165" s="26">
        <v>3.8770671903377751</v>
      </c>
      <c r="BI165" s="23"/>
      <c r="BJ165" s="27">
        <f t="shared" ca="1" si="18"/>
        <v>1</v>
      </c>
      <c r="BK165" s="26">
        <f t="shared" ca="1" si="19"/>
        <v>4.9396366543389219</v>
      </c>
      <c r="BL165" s="25">
        <f t="shared" si="16"/>
        <v>2.2083931501631513</v>
      </c>
      <c r="BM165" s="25">
        <f t="shared" ca="1" si="20"/>
        <v>3.1865662374224977</v>
      </c>
      <c r="BN165" s="24">
        <f t="shared" si="17"/>
        <v>3.261629703375426</v>
      </c>
      <c r="BO165" s="23"/>
      <c r="BP165" s="2"/>
    </row>
    <row r="166" spans="1:68" x14ac:dyDescent="0.2">
      <c r="A166">
        <v>7.65</v>
      </c>
      <c r="B166">
        <v>2.1</v>
      </c>
      <c r="C166">
        <v>1.2605900000000001</v>
      </c>
      <c r="D166">
        <v>-0.28705000000000003</v>
      </c>
      <c r="E166">
        <v>8.2239999999999994E-2</v>
      </c>
      <c r="F166">
        <v>1.7197800000000001</v>
      </c>
      <c r="G166">
        <v>1.6707000000000001</v>
      </c>
      <c r="H166" s="23"/>
      <c r="I166" s="17">
        <f t="shared" si="14"/>
        <v>25.098425196850393</v>
      </c>
      <c r="J166" s="16">
        <f t="shared" si="15"/>
        <v>-25.298425196850392</v>
      </c>
      <c r="K166" s="10">
        <v>100</v>
      </c>
      <c r="L166" s="16">
        <v>2461.4501312335988</v>
      </c>
      <c r="M166" s="16">
        <v>905.54461942257319</v>
      </c>
      <c r="N166" s="16">
        <v>10.875984251968504</v>
      </c>
      <c r="O166" s="16">
        <v>3.6837099811676088</v>
      </c>
      <c r="P166" s="16">
        <v>3.9471522353386446</v>
      </c>
      <c r="Q166" s="16">
        <v>3.7965914546327126E-2</v>
      </c>
      <c r="R166" s="16">
        <v>0.96185584651182954</v>
      </c>
      <c r="S166" s="16">
        <v>18.294600984099695</v>
      </c>
      <c r="T166" s="22" t="s">
        <v>119</v>
      </c>
      <c r="U166" s="10">
        <v>1</v>
      </c>
      <c r="V166" s="22" t="s">
        <v>33</v>
      </c>
      <c r="W166" s="10">
        <v>3</v>
      </c>
      <c r="X166" s="22" t="s">
        <v>33</v>
      </c>
      <c r="Y166" s="10">
        <v>3</v>
      </c>
      <c r="Z166" s="22" t="s">
        <v>123</v>
      </c>
      <c r="AA166" s="15">
        <v>4</v>
      </c>
      <c r="AB166" s="11">
        <v>39.629630276861874</v>
      </c>
      <c r="AC166" s="10">
        <v>53.534814904113759</v>
      </c>
      <c r="AD166" s="21">
        <v>6.8355548190243667</v>
      </c>
      <c r="AE166" s="12">
        <v>368.37099811676092</v>
      </c>
      <c r="AF166" s="10">
        <v>316.73305594072053</v>
      </c>
      <c r="AG166" s="10">
        <v>197.35761176693222</v>
      </c>
      <c r="AH166" s="10">
        <v>152.61154420384167</v>
      </c>
      <c r="AI166" s="10">
        <v>10.396568296865899</v>
      </c>
      <c r="AJ166" s="10"/>
      <c r="AK166" s="10"/>
      <c r="AL166" s="10"/>
      <c r="AM166" s="10"/>
      <c r="AN166" s="10">
        <v>1.8418549905838044</v>
      </c>
      <c r="AO166" s="10">
        <v>1.1703037322801966</v>
      </c>
      <c r="AP166" s="10">
        <v>1</v>
      </c>
      <c r="AQ166" s="10">
        <v>111.47500000000001</v>
      </c>
      <c r="AR166" s="10"/>
      <c r="AS166" s="10"/>
      <c r="AT166" s="10">
        <v>1.5716018854107914</v>
      </c>
      <c r="AU166" s="10">
        <v>1</v>
      </c>
      <c r="AV166" s="16"/>
      <c r="AW166" s="21">
        <v>47.509958391108079</v>
      </c>
      <c r="AX166" s="1" t="s">
        <v>120</v>
      </c>
      <c r="AY166" s="25">
        <v>25.298425196850399</v>
      </c>
      <c r="AZ166" s="19">
        <v>100</v>
      </c>
      <c r="BA166" s="19">
        <v>0</v>
      </c>
      <c r="BB166" s="19">
        <v>0</v>
      </c>
      <c r="BC166" s="19">
        <v>0</v>
      </c>
      <c r="BD166" s="19">
        <v>100</v>
      </c>
      <c r="BE166" s="19">
        <v>0</v>
      </c>
      <c r="BF166" s="26">
        <v>39.629630276861874</v>
      </c>
      <c r="BG166" s="26">
        <v>53.534814904113759</v>
      </c>
      <c r="BH166" s="26">
        <v>6.8355548190243667</v>
      </c>
      <c r="BI166" s="23"/>
      <c r="BJ166" s="27">
        <f t="shared" ca="1" si="18"/>
        <v>1</v>
      </c>
      <c r="BK166" s="26">
        <f t="shared" ca="1" si="19"/>
        <v>5.9995435044470664</v>
      </c>
      <c r="BL166" s="25">
        <f t="shared" si="16"/>
        <v>1.3976415406791391</v>
      </c>
      <c r="BM166" s="25">
        <f t="shared" ca="1" si="20"/>
        <v>3.0183659949577302</v>
      </c>
      <c r="BN166" s="24">
        <f t="shared" si="17"/>
        <v>3.1387580562664006</v>
      </c>
      <c r="BO166" s="23"/>
      <c r="BP166" s="2"/>
    </row>
    <row r="167" spans="1:68" x14ac:dyDescent="0.2">
      <c r="A167">
        <v>7.7</v>
      </c>
      <c r="B167">
        <v>2.2000000000000002</v>
      </c>
      <c r="C167">
        <v>1.25895</v>
      </c>
      <c r="D167">
        <v>-0.28686</v>
      </c>
      <c r="E167">
        <v>7.6819999999999999E-2</v>
      </c>
      <c r="F167">
        <v>1.7170799999999999</v>
      </c>
      <c r="G167">
        <v>1.67228</v>
      </c>
      <c r="H167" s="23"/>
      <c r="I167" s="17">
        <f t="shared" si="14"/>
        <v>25.262467191601051</v>
      </c>
      <c r="J167" s="16">
        <f t="shared" si="15"/>
        <v>-25.46246719160105</v>
      </c>
      <c r="K167" s="10">
        <v>100</v>
      </c>
      <c r="L167" s="16">
        <v>2477.8543307086647</v>
      </c>
      <c r="M167" s="16">
        <v>911.71259842519794</v>
      </c>
      <c r="N167" s="16">
        <v>10.947069116360455</v>
      </c>
      <c r="O167" s="16">
        <v>3.2358757062146659</v>
      </c>
      <c r="P167" s="16">
        <v>3.4753606278755167</v>
      </c>
      <c r="Q167" s="16">
        <v>3.9156265002400242E-2</v>
      </c>
      <c r="R167" s="16">
        <v>1.1266820682818293</v>
      </c>
      <c r="S167" s="16">
        <v>16.630897337559087</v>
      </c>
      <c r="T167" s="22" t="s">
        <v>119</v>
      </c>
      <c r="U167" s="10">
        <v>1</v>
      </c>
      <c r="V167" s="22" t="s">
        <v>33</v>
      </c>
      <c r="W167" s="10">
        <v>3</v>
      </c>
      <c r="X167" s="22" t="s">
        <v>33</v>
      </c>
      <c r="Y167" s="10">
        <v>3</v>
      </c>
      <c r="Z167" s="22" t="s">
        <v>33</v>
      </c>
      <c r="AA167" s="15">
        <v>3</v>
      </c>
      <c r="AB167" s="11">
        <v>46.349260472416901</v>
      </c>
      <c r="AC167" s="10">
        <v>48.513754182952837</v>
      </c>
      <c r="AD167" s="21">
        <v>5.1369853446302596</v>
      </c>
      <c r="AE167" s="12">
        <v>323.58757062146663</v>
      </c>
      <c r="AF167" s="10">
        <v>260.26320803476057</v>
      </c>
      <c r="AG167" s="10">
        <v>173.76803139377583</v>
      </c>
      <c r="AH167" s="10">
        <v>116.92446626465758</v>
      </c>
      <c r="AI167" s="10">
        <v>8.8756183146234218</v>
      </c>
      <c r="AJ167" s="10"/>
      <c r="AK167" s="10"/>
      <c r="AL167" s="10"/>
      <c r="AM167" s="10"/>
      <c r="AN167" s="10">
        <v>1.617937853107333</v>
      </c>
      <c r="AO167" s="10">
        <v>1.0962688228082818</v>
      </c>
      <c r="AP167" s="10">
        <v>1</v>
      </c>
      <c r="AQ167" s="10">
        <v>111.47500000000001</v>
      </c>
      <c r="AR167" s="10"/>
      <c r="AS167" s="10"/>
      <c r="AT167" s="10">
        <v>1.2696006062788676</v>
      </c>
      <c r="AU167" s="10">
        <v>1</v>
      </c>
      <c r="AV167" s="16"/>
      <c r="AW167" s="21">
        <v>39.039481205214081</v>
      </c>
      <c r="AX167" s="1" t="s">
        <v>120</v>
      </c>
      <c r="AY167" s="25">
        <v>25.462467191601</v>
      </c>
      <c r="AZ167" s="19">
        <v>100</v>
      </c>
      <c r="BA167" s="19">
        <v>0</v>
      </c>
      <c r="BB167" s="19">
        <v>0</v>
      </c>
      <c r="BC167" s="19">
        <v>100</v>
      </c>
      <c r="BD167" s="19">
        <v>0</v>
      </c>
      <c r="BE167" s="19">
        <v>0</v>
      </c>
      <c r="BF167" s="26">
        <v>46.349260472416901</v>
      </c>
      <c r="BG167" s="26">
        <v>48.513754182952837</v>
      </c>
      <c r="BH167" s="26">
        <v>5.1369853446302596</v>
      </c>
      <c r="BI167" s="23"/>
      <c r="BJ167" s="27">
        <f t="shared" ca="1" si="18"/>
        <v>1</v>
      </c>
      <c r="BK167" s="26">
        <f t="shared" ca="1" si="19"/>
        <v>4.9060053933315784</v>
      </c>
      <c r="BL167" s="25">
        <f t="shared" si="16"/>
        <v>1.7508352320152847</v>
      </c>
      <c r="BM167" s="25">
        <f t="shared" ca="1" si="20"/>
        <v>3.1409297147785655</v>
      </c>
      <c r="BN167" s="24">
        <f t="shared" si="17"/>
        <v>3.2164269974823614</v>
      </c>
      <c r="BO167" s="23"/>
      <c r="BP167" s="2"/>
    </row>
    <row r="168" spans="1:68" x14ac:dyDescent="0.2">
      <c r="A168">
        <v>7.75</v>
      </c>
      <c r="B168">
        <v>2.1</v>
      </c>
      <c r="C168">
        <v>1.2583800000000001</v>
      </c>
      <c r="D168">
        <v>-0.2873</v>
      </c>
      <c r="E168">
        <v>7.8560000000000005E-2</v>
      </c>
      <c r="F168">
        <v>1.71713</v>
      </c>
      <c r="G168">
        <v>1.6694</v>
      </c>
      <c r="H168" s="23"/>
      <c r="I168" s="17">
        <f t="shared" si="14"/>
        <v>25.426509186351705</v>
      </c>
      <c r="J168" s="16">
        <f t="shared" si="15"/>
        <v>-25.626509186351704</v>
      </c>
      <c r="K168" s="10">
        <v>100</v>
      </c>
      <c r="L168" s="16">
        <v>2494.2585301837303</v>
      </c>
      <c r="M168" s="16">
        <v>917.88057742782257</v>
      </c>
      <c r="N168" s="16">
        <v>11.018153980752405</v>
      </c>
      <c r="O168" s="16">
        <v>3.0802259887005525</v>
      </c>
      <c r="P168" s="16">
        <v>3.3274020097281416</v>
      </c>
      <c r="Q168" s="16">
        <v>3.639966394623128E-2</v>
      </c>
      <c r="R168" s="16">
        <v>1.0939364657414881</v>
      </c>
      <c r="S168" s="16">
        <v>17.165001460249247</v>
      </c>
      <c r="T168" s="22" t="s">
        <v>119</v>
      </c>
      <c r="U168" s="10">
        <v>1</v>
      </c>
      <c r="V168" s="22" t="s">
        <v>33</v>
      </c>
      <c r="W168" s="10">
        <v>3</v>
      </c>
      <c r="X168" s="22" t="s">
        <v>33</v>
      </c>
      <c r="Y168" s="10">
        <v>3</v>
      </c>
      <c r="Z168" s="22" t="s">
        <v>33</v>
      </c>
      <c r="AA168" s="15">
        <v>3</v>
      </c>
      <c r="AB168" s="11">
        <v>47.037467096246061</v>
      </c>
      <c r="AC168" s="10">
        <v>47.965503307400681</v>
      </c>
      <c r="AD168" s="21">
        <v>4.9970295963532569</v>
      </c>
      <c r="AE168" s="12">
        <v>308.02259887005528</v>
      </c>
      <c r="AF168" s="10">
        <v>241.89135887183019</v>
      </c>
      <c r="AG168" s="10">
        <v>166.37010048640707</v>
      </c>
      <c r="AH168" s="10">
        <v>126.44943386393501</v>
      </c>
      <c r="AI168" s="10">
        <v>9.1412987071619707</v>
      </c>
      <c r="AJ168" s="10"/>
      <c r="AK168" s="10"/>
      <c r="AL168" s="10"/>
      <c r="AM168" s="10"/>
      <c r="AN168" s="10">
        <v>1.5401129943502763</v>
      </c>
      <c r="AO168" s="10">
        <v>1.0660123701179403</v>
      </c>
      <c r="AP168" s="10">
        <v>1</v>
      </c>
      <c r="AQ168" s="10">
        <v>111.47500000000001</v>
      </c>
      <c r="AR168" s="10"/>
      <c r="AS168" s="10"/>
      <c r="AT168" s="10">
        <v>1.1672816186428614</v>
      </c>
      <c r="AU168" s="10">
        <v>1</v>
      </c>
      <c r="AV168" s="16"/>
      <c r="AW168" s="21">
        <v>36.283703830774535</v>
      </c>
      <c r="AX168" s="1" t="s">
        <v>120</v>
      </c>
      <c r="AY168" s="25">
        <v>25.626509186351701</v>
      </c>
      <c r="AZ168" s="19">
        <v>100</v>
      </c>
      <c r="BA168" s="19">
        <v>0</v>
      </c>
      <c r="BB168" s="19">
        <v>0</v>
      </c>
      <c r="BC168" s="19">
        <v>100</v>
      </c>
      <c r="BD168" s="19">
        <v>0</v>
      </c>
      <c r="BE168" s="19">
        <v>0</v>
      </c>
      <c r="BF168" s="26">
        <v>47.037467096246061</v>
      </c>
      <c r="BG168" s="26">
        <v>47.965503307400681</v>
      </c>
      <c r="BH168" s="26">
        <v>4.9970295963532569</v>
      </c>
      <c r="BI168" s="23"/>
      <c r="BJ168" s="27">
        <f t="shared" ca="1" si="18"/>
        <v>1</v>
      </c>
      <c r="BK168" s="26">
        <f t="shared" ca="1" si="19"/>
        <v>4.5327742972093956</v>
      </c>
      <c r="BL168" s="25">
        <f t="shared" si="16"/>
        <v>1.7497544031225361</v>
      </c>
      <c r="BM168" s="25">
        <f t="shared" ca="1" si="20"/>
        <v>3.1712535359252096</v>
      </c>
      <c r="BN168" s="24">
        <f t="shared" si="17"/>
        <v>3.228774203794365</v>
      </c>
      <c r="BO168" s="23"/>
      <c r="BP168" s="2"/>
    </row>
    <row r="169" spans="1:68" x14ac:dyDescent="0.2">
      <c r="A169">
        <v>7.8</v>
      </c>
      <c r="B169">
        <v>0.4</v>
      </c>
      <c r="C169">
        <v>1.25884</v>
      </c>
      <c r="D169">
        <v>-0.28782999999999997</v>
      </c>
      <c r="E169">
        <v>8.0189999999999997E-2</v>
      </c>
      <c r="F169">
        <v>1.7138</v>
      </c>
      <c r="G169">
        <v>1.6687000000000001</v>
      </c>
      <c r="H169" s="23"/>
      <c r="I169" s="17">
        <f t="shared" si="14"/>
        <v>25.590551181102359</v>
      </c>
      <c r="J169" s="16">
        <f t="shared" si="15"/>
        <v>-25.790551181102359</v>
      </c>
      <c r="K169" s="10">
        <v>100</v>
      </c>
      <c r="L169" s="16">
        <v>2510.6627296587958</v>
      </c>
      <c r="M169" s="16">
        <v>924.04855643044721</v>
      </c>
      <c r="N169" s="16">
        <v>11.089238845144356</v>
      </c>
      <c r="O169" s="16">
        <v>3.2058380414312242</v>
      </c>
      <c r="P169" s="16">
        <v>3.460218942900068</v>
      </c>
      <c r="Q169" s="16">
        <v>3.3079212674027886E-2</v>
      </c>
      <c r="R169" s="16">
        <v>0.95598611590466698</v>
      </c>
      <c r="S169" s="16">
        <v>17.665340379780833</v>
      </c>
      <c r="T169" s="22" t="s">
        <v>119</v>
      </c>
      <c r="U169" s="10">
        <v>1</v>
      </c>
      <c r="V169" s="22" t="s">
        <v>33</v>
      </c>
      <c r="W169" s="10">
        <v>3</v>
      </c>
      <c r="X169" s="22" t="s">
        <v>33</v>
      </c>
      <c r="Y169" s="10">
        <v>3</v>
      </c>
      <c r="Z169" s="22" t="s">
        <v>33</v>
      </c>
      <c r="AA169" s="15">
        <v>3</v>
      </c>
      <c r="AB169" s="11">
        <v>43.117951461345527</v>
      </c>
      <c r="AC169" s="10">
        <v>51.008241277019273</v>
      </c>
      <c r="AD169" s="21">
        <v>5.8738072616352017</v>
      </c>
      <c r="AE169" s="12">
        <v>320.58380414312239</v>
      </c>
      <c r="AF169" s="10">
        <v>256.55192751117056</v>
      </c>
      <c r="AG169" s="10">
        <v>173.0109471450034</v>
      </c>
      <c r="AH169" s="10">
        <v>135.27980299823611</v>
      </c>
      <c r="AI169" s="10">
        <v>10.460402963631767</v>
      </c>
      <c r="AJ169" s="10"/>
      <c r="AK169" s="10"/>
      <c r="AL169" s="10"/>
      <c r="AM169" s="10"/>
      <c r="AN169" s="10">
        <v>1.6029190207156121</v>
      </c>
      <c r="AO169" s="10">
        <v>1.0799788706773119</v>
      </c>
      <c r="AP169" s="10">
        <v>1</v>
      </c>
      <c r="AQ169" s="10">
        <v>111.47500000000001</v>
      </c>
      <c r="AR169" s="10"/>
      <c r="AS169" s="10"/>
      <c r="AT169" s="10">
        <v>1.2328775684011462</v>
      </c>
      <c r="AU169" s="10">
        <v>1</v>
      </c>
      <c r="AV169" s="16"/>
      <c r="AW169" s="21">
        <v>38.482789126675584</v>
      </c>
      <c r="AX169" s="1" t="s">
        <v>120</v>
      </c>
      <c r="AY169" s="25">
        <v>25.790551181102401</v>
      </c>
      <c r="AZ169" s="19">
        <v>100</v>
      </c>
      <c r="BA169" s="19">
        <v>0</v>
      </c>
      <c r="BB169" s="19">
        <v>0</v>
      </c>
      <c r="BC169" s="19">
        <v>100</v>
      </c>
      <c r="BD169" s="19">
        <v>0</v>
      </c>
      <c r="BE169" s="19">
        <v>0</v>
      </c>
      <c r="BF169" s="26">
        <v>43.117951461345527</v>
      </c>
      <c r="BG169" s="26">
        <v>51.008241277019273</v>
      </c>
      <c r="BH169" s="26">
        <v>5.8738072616352017</v>
      </c>
      <c r="BI169" s="23"/>
      <c r="BJ169" s="27">
        <f t="shared" ca="1" si="18"/>
        <v>1</v>
      </c>
      <c r="BK169" s="26">
        <f t="shared" ca="1" si="19"/>
        <v>4.772233153175498</v>
      </c>
      <c r="BL169" s="25">
        <f t="shared" si="16"/>
        <v>1.5002675421199025</v>
      </c>
      <c r="BM169" s="25">
        <f t="shared" ca="1" si="20"/>
        <v>3.1209809170033664</v>
      </c>
      <c r="BN169" s="24">
        <f t="shared" si="17"/>
        <v>3.1906450700547544</v>
      </c>
      <c r="BO169" s="23"/>
      <c r="BP169" s="2"/>
    </row>
    <row r="170" spans="1:68" x14ac:dyDescent="0.2">
      <c r="A170">
        <v>7.85</v>
      </c>
      <c r="B170">
        <v>2.1</v>
      </c>
      <c r="C170">
        <v>1.2576000000000001</v>
      </c>
      <c r="D170">
        <v>-0.28782999999999997</v>
      </c>
      <c r="E170">
        <v>8.1689999999999999E-2</v>
      </c>
      <c r="F170">
        <v>1.7130799999999999</v>
      </c>
      <c r="G170">
        <v>1.6677500000000001</v>
      </c>
      <c r="H170" s="23"/>
      <c r="I170" s="17">
        <f t="shared" si="14"/>
        <v>25.754593175853017</v>
      </c>
      <c r="J170" s="16">
        <f t="shared" si="15"/>
        <v>-25.954593175853017</v>
      </c>
      <c r="K170" s="10">
        <v>100</v>
      </c>
      <c r="L170" s="16">
        <v>2527.0669291338618</v>
      </c>
      <c r="M170" s="16">
        <v>930.21653543307195</v>
      </c>
      <c r="N170" s="16">
        <v>11.160323709536307</v>
      </c>
      <c r="O170" s="16">
        <v>2.8672316384180663</v>
      </c>
      <c r="P170" s="16">
        <v>3.1282427979616845</v>
      </c>
      <c r="Q170" s="16">
        <v>3.3079212674027886E-2</v>
      </c>
      <c r="R170" s="16">
        <v>1.0574375075867448</v>
      </c>
      <c r="S170" s="16">
        <v>18.125774968306835</v>
      </c>
      <c r="T170" s="22" t="s">
        <v>119</v>
      </c>
      <c r="U170" s="10">
        <v>1</v>
      </c>
      <c r="V170" s="22" t="s">
        <v>33</v>
      </c>
      <c r="W170" s="10">
        <v>3</v>
      </c>
      <c r="X170" s="22" t="s">
        <v>33</v>
      </c>
      <c r="Y170" s="10">
        <v>3</v>
      </c>
      <c r="Z170" s="22" t="s">
        <v>33</v>
      </c>
      <c r="AA170" s="15">
        <v>3</v>
      </c>
      <c r="AB170" s="11">
        <v>48.292709935866768</v>
      </c>
      <c r="AC170" s="10">
        <v>46.951429614979041</v>
      </c>
      <c r="AD170" s="21">
        <v>4.7558604491541887</v>
      </c>
      <c r="AE170" s="12">
        <v>286.72316384180664</v>
      </c>
      <c r="AF170" s="10">
        <v>216.53095754929811</v>
      </c>
      <c r="AG170" s="10">
        <v>156.41213989808421</v>
      </c>
      <c r="AH170" s="10">
        <v>143.28928303756516</v>
      </c>
      <c r="AI170" s="10">
        <v>9.4568236214939354</v>
      </c>
      <c r="AJ170" s="10"/>
      <c r="AK170" s="10"/>
      <c r="AL170" s="10"/>
      <c r="AM170" s="10"/>
      <c r="AN170" s="10">
        <v>1.4336158192090331</v>
      </c>
      <c r="AO170" s="10">
        <v>1.0286905474673902</v>
      </c>
      <c r="AP170" s="10">
        <v>1</v>
      </c>
      <c r="AQ170" s="10">
        <v>111.47500000000001</v>
      </c>
      <c r="AR170" s="10"/>
      <c r="AS170" s="10"/>
      <c r="AT170" s="10">
        <v>1.0245055300629213</v>
      </c>
      <c r="AU170" s="10">
        <v>1</v>
      </c>
      <c r="AV170" s="16"/>
      <c r="AW170" s="21">
        <v>32.479643632394719</v>
      </c>
      <c r="AX170" s="1" t="s">
        <v>120</v>
      </c>
      <c r="AY170" s="25">
        <v>25.954593175852999</v>
      </c>
      <c r="AZ170" s="19">
        <v>100</v>
      </c>
      <c r="BA170" s="19">
        <v>0</v>
      </c>
      <c r="BB170" s="19">
        <v>0</v>
      </c>
      <c r="BC170" s="19">
        <v>100</v>
      </c>
      <c r="BD170" s="19">
        <v>0</v>
      </c>
      <c r="BE170" s="19">
        <v>0</v>
      </c>
      <c r="BF170" s="26">
        <v>48.292709935866768</v>
      </c>
      <c r="BG170" s="26">
        <v>46.951429614979041</v>
      </c>
      <c r="BH170" s="26">
        <v>4.7558604491541887</v>
      </c>
      <c r="BI170" s="23"/>
      <c r="BJ170" s="27">
        <f t="shared" ca="1" si="18"/>
        <v>1</v>
      </c>
      <c r="BK170" s="26">
        <f t="shared" ca="1" si="19"/>
        <v>4.0091941227998467</v>
      </c>
      <c r="BL170" s="25">
        <f t="shared" si="16"/>
        <v>1.7739608035213879</v>
      </c>
      <c r="BM170" s="25">
        <f t="shared" ca="1" si="20"/>
        <v>3.2213596835105367</v>
      </c>
      <c r="BN170" s="24">
        <f t="shared" si="17"/>
        <v>3.2477996023306082</v>
      </c>
      <c r="BO170" s="23"/>
      <c r="BP170" s="2"/>
    </row>
    <row r="171" spans="1:68" x14ac:dyDescent="0.2">
      <c r="A171">
        <v>7.9</v>
      </c>
      <c r="B171">
        <v>2.1</v>
      </c>
      <c r="C171">
        <v>1.2571600000000001</v>
      </c>
      <c r="D171">
        <v>-0.28747</v>
      </c>
      <c r="E171">
        <v>8.7620000000000003E-2</v>
      </c>
      <c r="F171">
        <v>1.70963</v>
      </c>
      <c r="G171">
        <v>1.6613</v>
      </c>
      <c r="H171" s="23"/>
      <c r="I171" s="17">
        <f t="shared" si="14"/>
        <v>25.918635170603675</v>
      </c>
      <c r="J171" s="16">
        <f t="shared" si="15"/>
        <v>-26.118635170603675</v>
      </c>
      <c r="K171" s="10">
        <v>100</v>
      </c>
      <c r="L171" s="16">
        <v>2543.4711286089278</v>
      </c>
      <c r="M171" s="16">
        <v>936.3845144356967</v>
      </c>
      <c r="N171" s="16">
        <v>11.231408573928258</v>
      </c>
      <c r="O171" s="16">
        <v>2.7470809792843576</v>
      </c>
      <c r="P171" s="16">
        <v>3.034303759083584</v>
      </c>
      <c r="Q171" s="16">
        <v>3.5334613538165971E-2</v>
      </c>
      <c r="R171" s="16">
        <v>1.1645048203360391</v>
      </c>
      <c r="S171" s="16">
        <v>19.946026374946285</v>
      </c>
      <c r="T171" s="22" t="s">
        <v>119</v>
      </c>
      <c r="U171" s="10">
        <v>1</v>
      </c>
      <c r="V171" s="22" t="s">
        <v>33</v>
      </c>
      <c r="W171" s="10">
        <v>3</v>
      </c>
      <c r="X171" s="22" t="s">
        <v>33</v>
      </c>
      <c r="Y171" s="10">
        <v>3</v>
      </c>
      <c r="Z171" s="22" t="s">
        <v>33</v>
      </c>
      <c r="AA171" s="15">
        <v>3</v>
      </c>
      <c r="AB171" s="11">
        <v>51.998492068374517</v>
      </c>
      <c r="AC171" s="10">
        <v>43.860870925461569</v>
      </c>
      <c r="AD171" s="21">
        <v>4.1406370061639102</v>
      </c>
      <c r="AE171" s="12">
        <v>274.70809792843573</v>
      </c>
      <c r="AF171" s="10">
        <v>204.51435300628236</v>
      </c>
      <c r="AG171" s="10">
        <v>151.71518795417921</v>
      </c>
      <c r="AH171" s="10">
        <v>179.27213762094229</v>
      </c>
      <c r="AI171" s="10">
        <v>8.5873410099876768</v>
      </c>
      <c r="AJ171" s="10"/>
      <c r="AK171" s="10"/>
      <c r="AL171" s="10"/>
      <c r="AM171" s="10"/>
      <c r="AN171" s="10">
        <v>1.3735404896421788</v>
      </c>
      <c r="AO171" s="10">
        <v>1.0242914826671143</v>
      </c>
      <c r="AP171" s="10">
        <v>1</v>
      </c>
      <c r="AQ171" s="10">
        <v>111.47500000000001</v>
      </c>
      <c r="AR171" s="10"/>
      <c r="AS171" s="10"/>
      <c r="AT171" s="10">
        <v>0.95814490996136736</v>
      </c>
      <c r="AU171" s="10">
        <v>1</v>
      </c>
      <c r="AV171" s="16"/>
      <c r="AW171" s="21">
        <v>30.677152950942357</v>
      </c>
      <c r="AX171" s="1" t="s">
        <v>120</v>
      </c>
      <c r="AY171" s="25">
        <v>26.118635170603699</v>
      </c>
      <c r="AZ171" s="19">
        <v>100</v>
      </c>
      <c r="BA171" s="19">
        <v>0</v>
      </c>
      <c r="BB171" s="19">
        <v>0</v>
      </c>
      <c r="BC171" s="19">
        <v>100</v>
      </c>
      <c r="BD171" s="19">
        <v>0</v>
      </c>
      <c r="BE171" s="19">
        <v>0</v>
      </c>
      <c r="BF171" s="26">
        <v>51.998492068374517</v>
      </c>
      <c r="BG171" s="26">
        <v>43.860870925461569</v>
      </c>
      <c r="BH171" s="26">
        <v>4.1406370061639102</v>
      </c>
      <c r="BI171" s="23"/>
      <c r="BJ171" s="27">
        <f t="shared" ca="1" si="18"/>
        <v>1</v>
      </c>
      <c r="BK171" s="26">
        <f t="shared" ca="1" si="19"/>
        <v>3.7646248258202242</v>
      </c>
      <c r="BL171" s="25">
        <f t="shared" si="16"/>
        <v>2.0047232012259246</v>
      </c>
      <c r="BM171" s="25">
        <f t="shared" ca="1" si="20"/>
        <v>3.270091208849347</v>
      </c>
      <c r="BN171" s="24">
        <f t="shared" si="17"/>
        <v>3.2762502587845415</v>
      </c>
      <c r="BO171" s="23"/>
      <c r="BP171" s="2"/>
    </row>
    <row r="172" spans="1:68" x14ac:dyDescent="0.2">
      <c r="A172">
        <v>7.95</v>
      </c>
      <c r="B172">
        <v>2.1</v>
      </c>
      <c r="C172">
        <v>1.2580499999999999</v>
      </c>
      <c r="D172">
        <v>-0.28655999999999998</v>
      </c>
      <c r="E172">
        <v>8.9389999999999997E-2</v>
      </c>
      <c r="F172">
        <v>1.71523</v>
      </c>
      <c r="G172">
        <v>1.6671</v>
      </c>
      <c r="H172" s="23"/>
      <c r="I172" s="17">
        <f t="shared" si="14"/>
        <v>26.08267716535433</v>
      </c>
      <c r="J172" s="16">
        <f t="shared" si="15"/>
        <v>-26.282677165354329</v>
      </c>
      <c r="K172" s="10">
        <v>100</v>
      </c>
      <c r="L172" s="16">
        <v>2559.8753280839933</v>
      </c>
      <c r="M172" s="16">
        <v>942.55249343832133</v>
      </c>
      <c r="N172" s="16">
        <v>11.302493438320209</v>
      </c>
      <c r="O172" s="16">
        <v>2.9901129943502256</v>
      </c>
      <c r="P172" s="16">
        <v>3.2851594786776857</v>
      </c>
      <c r="Q172" s="16">
        <v>4.1035765722515605E-2</v>
      </c>
      <c r="R172" s="16">
        <v>1.2491255291823145</v>
      </c>
      <c r="S172" s="16">
        <v>20.489339189406962</v>
      </c>
      <c r="T172" s="22" t="s">
        <v>119</v>
      </c>
      <c r="U172" s="10">
        <v>1</v>
      </c>
      <c r="V172" s="22" t="s">
        <v>33</v>
      </c>
      <c r="W172" s="10">
        <v>3</v>
      </c>
      <c r="X172" s="22" t="s">
        <v>33</v>
      </c>
      <c r="Y172" s="10">
        <v>3</v>
      </c>
      <c r="Z172" s="22" t="s">
        <v>33</v>
      </c>
      <c r="AA172" s="15">
        <v>3</v>
      </c>
      <c r="AB172" s="11">
        <v>51.582036879349246</v>
      </c>
      <c r="AC172" s="10">
        <v>44.214851172830045</v>
      </c>
      <c r="AD172" s="21">
        <v>4.2031119478207071</v>
      </c>
      <c r="AE172" s="12">
        <v>299.01129943502258</v>
      </c>
      <c r="AF172" s="10">
        <v>233.06183769529048</v>
      </c>
      <c r="AG172" s="10">
        <v>164.25797393388427</v>
      </c>
      <c r="AH172" s="10">
        <v>188.98654116521323</v>
      </c>
      <c r="AI172" s="10">
        <v>8.005600531234089</v>
      </c>
      <c r="AJ172" s="10"/>
      <c r="AK172" s="10"/>
      <c r="AL172" s="10"/>
      <c r="AM172" s="10"/>
      <c r="AN172" s="10">
        <v>1.4950564971751128</v>
      </c>
      <c r="AO172" s="10">
        <v>1.0844037496520247</v>
      </c>
      <c r="AP172" s="10">
        <v>1</v>
      </c>
      <c r="AQ172" s="10">
        <v>111.47500000000001</v>
      </c>
      <c r="AR172" s="10"/>
      <c r="AS172" s="10"/>
      <c r="AT172" s="10">
        <v>1.0914128662669438</v>
      </c>
      <c r="AU172" s="10">
        <v>1</v>
      </c>
      <c r="AV172" s="16"/>
      <c r="AW172" s="21">
        <v>34.959275654293577</v>
      </c>
      <c r="AX172" s="1" t="s">
        <v>120</v>
      </c>
      <c r="AY172" s="25">
        <v>26.282677165354301</v>
      </c>
      <c r="AZ172" s="19">
        <v>100</v>
      </c>
      <c r="BA172" s="19">
        <v>0</v>
      </c>
      <c r="BB172" s="19">
        <v>0</v>
      </c>
      <c r="BC172" s="19">
        <v>100</v>
      </c>
      <c r="BD172" s="19">
        <v>0</v>
      </c>
      <c r="BE172" s="19">
        <v>0</v>
      </c>
      <c r="BF172" s="26">
        <v>51.582036879349246</v>
      </c>
      <c r="BG172" s="26">
        <v>44.214851172830045</v>
      </c>
      <c r="BH172" s="26">
        <v>4.2031119478207071</v>
      </c>
      <c r="BI172" s="23"/>
      <c r="BJ172" s="27">
        <f t="shared" ca="1" si="18"/>
        <v>1</v>
      </c>
      <c r="BK172" s="26">
        <f t="shared" ca="1" si="19"/>
        <v>4.2548756246368296</v>
      </c>
      <c r="BL172" s="25">
        <f t="shared" si="16"/>
        <v>2.0464452073583201</v>
      </c>
      <c r="BM172" s="25">
        <f t="shared" ca="1" si="20"/>
        <v>3.2273650537788026</v>
      </c>
      <c r="BN172" s="24">
        <f t="shared" si="17"/>
        <v>3.2567467842708075</v>
      </c>
      <c r="BO172" s="23"/>
      <c r="BP172" s="2"/>
    </row>
    <row r="173" spans="1:68" x14ac:dyDescent="0.2">
      <c r="A173">
        <v>8</v>
      </c>
      <c r="B173">
        <v>2.1</v>
      </c>
      <c r="C173">
        <v>1.25858</v>
      </c>
      <c r="D173">
        <v>-0.28591</v>
      </c>
      <c r="E173">
        <v>9.0590000000000004E-2</v>
      </c>
      <c r="F173">
        <v>1.7107000000000001</v>
      </c>
      <c r="G173">
        <v>1.6631499999999999</v>
      </c>
      <c r="H173" s="23"/>
      <c r="I173" s="17">
        <f t="shared" si="14"/>
        <v>26.246719160104984</v>
      </c>
      <c r="J173" s="16">
        <f t="shared" si="15"/>
        <v>-26.446719160104983</v>
      </c>
      <c r="K173" s="10">
        <v>100</v>
      </c>
      <c r="L173" s="16">
        <v>2576.2795275590588</v>
      </c>
      <c r="M173" s="16">
        <v>948.72047244094597</v>
      </c>
      <c r="N173" s="16">
        <v>11.37357830271216</v>
      </c>
      <c r="O173" s="16">
        <v>3.1348399246704148</v>
      </c>
      <c r="P173" s="16">
        <v>3.4351906154576946</v>
      </c>
      <c r="Q173" s="16">
        <v>4.5108017282765138E-2</v>
      </c>
      <c r="R173" s="16">
        <v>1.3131154084954637</v>
      </c>
      <c r="S173" s="16">
        <v>20.857686860227762</v>
      </c>
      <c r="T173" s="22" t="s">
        <v>119</v>
      </c>
      <c r="U173" s="10">
        <v>1</v>
      </c>
      <c r="V173" s="22" t="s">
        <v>33</v>
      </c>
      <c r="W173" s="10">
        <v>3</v>
      </c>
      <c r="X173" s="22" t="s">
        <v>33</v>
      </c>
      <c r="Y173" s="10">
        <v>3</v>
      </c>
      <c r="Z173" s="22" t="s">
        <v>33</v>
      </c>
      <c r="AA173" s="15">
        <v>3</v>
      </c>
      <c r="AB173" s="11">
        <v>51.72301031343175</v>
      </c>
      <c r="AC173" s="10">
        <v>44.095203624116081</v>
      </c>
      <c r="AD173" s="21">
        <v>4.1817860624521721</v>
      </c>
      <c r="AE173" s="12">
        <v>313.4839924670415</v>
      </c>
      <c r="AF173" s="10">
        <v>249.74760675911122</v>
      </c>
      <c r="AG173" s="10">
        <v>171.75953077288472</v>
      </c>
      <c r="AH173" s="10">
        <v>195.10166175460668</v>
      </c>
      <c r="AI173" s="10">
        <v>7.6154768539787083</v>
      </c>
      <c r="AJ173" s="10"/>
      <c r="AK173" s="10"/>
      <c r="AL173" s="10"/>
      <c r="AM173" s="10"/>
      <c r="AN173" s="10">
        <v>1.5674199623352074</v>
      </c>
      <c r="AO173" s="10">
        <v>1.1234564491344463</v>
      </c>
      <c r="AP173" s="10">
        <v>1</v>
      </c>
      <c r="AQ173" s="10">
        <v>111.47500000000001</v>
      </c>
      <c r="AR173" s="10"/>
      <c r="AS173" s="10"/>
      <c r="AT173" s="10">
        <v>1.1655041795759231</v>
      </c>
      <c r="AU173" s="10">
        <v>1</v>
      </c>
      <c r="AV173" s="16"/>
      <c r="AW173" s="21">
        <v>37.462141013866685</v>
      </c>
      <c r="AX173" s="1" t="s">
        <v>120</v>
      </c>
      <c r="AY173" s="25">
        <v>26.446719160105001</v>
      </c>
      <c r="AZ173" s="19">
        <v>100</v>
      </c>
      <c r="BA173" s="19">
        <v>0</v>
      </c>
      <c r="BB173" s="19">
        <v>0</v>
      </c>
      <c r="BC173" s="19">
        <v>100</v>
      </c>
      <c r="BD173" s="19">
        <v>0</v>
      </c>
      <c r="BE173" s="19">
        <v>0</v>
      </c>
      <c r="BF173" s="26">
        <v>51.72301031343175</v>
      </c>
      <c r="BG173" s="26">
        <v>44.095203624116081</v>
      </c>
      <c r="BH173" s="26">
        <v>4.1817860624521721</v>
      </c>
      <c r="BI173" s="23"/>
      <c r="BJ173" s="27">
        <f t="shared" ca="1" si="18"/>
        <v>1</v>
      </c>
      <c r="BK173" s="26">
        <f t="shared" ca="1" si="19"/>
        <v>4.5262032686067304</v>
      </c>
      <c r="BL173" s="25">
        <f t="shared" si="16"/>
        <v>2.1009291534715198</v>
      </c>
      <c r="BM173" s="25">
        <f t="shared" ca="1" si="20"/>
        <v>3.2092251035918484</v>
      </c>
      <c r="BN173" s="24">
        <f t="shared" si="17"/>
        <v>3.2478972901211618</v>
      </c>
      <c r="BO173" s="23"/>
      <c r="BP173" s="2"/>
    </row>
    <row r="174" spans="1:68" x14ac:dyDescent="0.2">
      <c r="A174">
        <v>8.0500000000000007</v>
      </c>
      <c r="B174">
        <v>2.1</v>
      </c>
      <c r="C174">
        <v>1.2585</v>
      </c>
      <c r="D174">
        <v>-0.28632999999999997</v>
      </c>
      <c r="E174">
        <v>9.1639999999999999E-2</v>
      </c>
      <c r="F174">
        <v>1.7115</v>
      </c>
      <c r="G174">
        <v>1.66733</v>
      </c>
      <c r="H174" s="23"/>
      <c r="I174" s="17">
        <f t="shared" si="14"/>
        <v>26.410761154855646</v>
      </c>
      <c r="J174" s="16">
        <f t="shared" si="15"/>
        <v>-26.610761154855645</v>
      </c>
      <c r="K174" s="10">
        <v>100</v>
      </c>
      <c r="L174" s="16">
        <v>2592.6837270341248</v>
      </c>
      <c r="M174" s="16">
        <v>954.88845144357083</v>
      </c>
      <c r="N174" s="16">
        <v>11.444663167104114</v>
      </c>
      <c r="O174" s="16">
        <v>3.1129943502824466</v>
      </c>
      <c r="P174" s="16">
        <v>3.4179862217220682</v>
      </c>
      <c r="Q174" s="16">
        <v>4.2476716274603983E-2</v>
      </c>
      <c r="R174" s="16">
        <v>1.2427410035960629</v>
      </c>
      <c r="S174" s="16">
        <v>21.179991072195961</v>
      </c>
      <c r="T174" s="22" t="s">
        <v>119</v>
      </c>
      <c r="U174" s="10">
        <v>1</v>
      </c>
      <c r="V174" s="22" t="s">
        <v>33</v>
      </c>
      <c r="W174" s="10">
        <v>3</v>
      </c>
      <c r="X174" s="22" t="s">
        <v>33</v>
      </c>
      <c r="Y174" s="10">
        <v>3</v>
      </c>
      <c r="Z174" s="22" t="s">
        <v>33</v>
      </c>
      <c r="AA174" s="15">
        <v>3</v>
      </c>
      <c r="AB174" s="11">
        <v>50.402061007086822</v>
      </c>
      <c r="AC174" s="10">
        <v>45.208988341464817</v>
      </c>
      <c r="AD174" s="21">
        <v>4.3889506514483632</v>
      </c>
      <c r="AE174" s="12">
        <v>311.29943502824466</v>
      </c>
      <c r="AF174" s="10">
        <v>246.75860752697486</v>
      </c>
      <c r="AG174" s="10">
        <v>170.89931108610341</v>
      </c>
      <c r="AH174" s="10">
        <v>200.2696026190323</v>
      </c>
      <c r="AI174" s="10">
        <v>8.0467289411578573</v>
      </c>
      <c r="AJ174" s="10"/>
      <c r="AK174" s="10"/>
      <c r="AL174" s="10"/>
      <c r="AM174" s="10"/>
      <c r="AN174" s="10">
        <v>1.5564971751412233</v>
      </c>
      <c r="AO174" s="10">
        <v>1.1157939919969</v>
      </c>
      <c r="AP174" s="10">
        <v>1</v>
      </c>
      <c r="AQ174" s="10">
        <v>111.47500000000001</v>
      </c>
      <c r="AR174" s="10"/>
      <c r="AS174" s="10"/>
      <c r="AT174" s="10">
        <v>1.1429734603011994</v>
      </c>
      <c r="AU174" s="10">
        <v>1</v>
      </c>
      <c r="AV174" s="16"/>
      <c r="AW174" s="21">
        <v>37.013791129046226</v>
      </c>
      <c r="AX174" s="1" t="s">
        <v>120</v>
      </c>
      <c r="AY174" s="25">
        <v>26.610761154855599</v>
      </c>
      <c r="AZ174" s="19">
        <v>100</v>
      </c>
      <c r="BA174" s="19">
        <v>0</v>
      </c>
      <c r="BB174" s="19">
        <v>0</v>
      </c>
      <c r="BC174" s="19">
        <v>100</v>
      </c>
      <c r="BD174" s="19">
        <v>0</v>
      </c>
      <c r="BE174" s="19">
        <v>0</v>
      </c>
      <c r="BF174" s="26">
        <v>50.402061007086822</v>
      </c>
      <c r="BG174" s="26">
        <v>45.208988341464817</v>
      </c>
      <c r="BH174" s="26">
        <v>4.3889506514483632</v>
      </c>
      <c r="BI174" s="23"/>
      <c r="BJ174" s="27">
        <f t="shared" ca="1" si="18"/>
        <v>1</v>
      </c>
      <c r="BK174" s="26">
        <f t="shared" ca="1" si="19"/>
        <v>4.4437533096092423</v>
      </c>
      <c r="BL174" s="25">
        <f t="shared" si="16"/>
        <v>2.0020658085477128</v>
      </c>
      <c r="BM174" s="25">
        <f t="shared" ca="1" si="20"/>
        <v>3.2062426231259806</v>
      </c>
      <c r="BN174" s="24">
        <f t="shared" si="17"/>
        <v>3.2401063707395359</v>
      </c>
      <c r="BO174" s="23"/>
      <c r="BP174" s="2"/>
    </row>
    <row r="175" spans="1:68" x14ac:dyDescent="0.2">
      <c r="A175">
        <v>8.1</v>
      </c>
      <c r="B175">
        <v>2.1</v>
      </c>
      <c r="C175">
        <v>1.25793</v>
      </c>
      <c r="D175">
        <v>-0.28621999999999997</v>
      </c>
      <c r="E175">
        <v>9.2730000000000007E-2</v>
      </c>
      <c r="F175">
        <v>1.71055</v>
      </c>
      <c r="G175">
        <v>1.6646000000000001</v>
      </c>
      <c r="H175" s="23"/>
      <c r="I175" s="17">
        <f t="shared" si="14"/>
        <v>26.574803149606296</v>
      </c>
      <c r="J175" s="16">
        <f t="shared" si="15"/>
        <v>-26.774803149606296</v>
      </c>
      <c r="K175" s="10">
        <v>100</v>
      </c>
      <c r="L175" s="16">
        <v>2609.0879265091899</v>
      </c>
      <c r="M175" s="16">
        <v>961.05643044619535</v>
      </c>
      <c r="N175" s="16">
        <v>11.515748031496061</v>
      </c>
      <c r="O175" s="16">
        <v>2.9573446327683328</v>
      </c>
      <c r="P175" s="16">
        <v>3.2671544917422906</v>
      </c>
      <c r="Q175" s="16">
        <v>4.3165866538646229E-2</v>
      </c>
      <c r="R175" s="16">
        <v>1.3212067763476643</v>
      </c>
      <c r="S175" s="16">
        <v>21.514573539858187</v>
      </c>
      <c r="T175" s="22" t="s">
        <v>119</v>
      </c>
      <c r="U175" s="10">
        <v>1</v>
      </c>
      <c r="V175" s="22" t="s">
        <v>33</v>
      </c>
      <c r="W175" s="10">
        <v>3</v>
      </c>
      <c r="X175" s="22" t="s">
        <v>33</v>
      </c>
      <c r="Y175" s="10">
        <v>3</v>
      </c>
      <c r="Z175" s="22" t="s">
        <v>33</v>
      </c>
      <c r="AA175" s="15">
        <v>3</v>
      </c>
      <c r="AB175" s="11">
        <v>53.620270600506089</v>
      </c>
      <c r="AC175" s="10">
        <v>42.467781364181427</v>
      </c>
      <c r="AD175" s="21">
        <v>3.9119480353124869</v>
      </c>
      <c r="AE175" s="12">
        <v>295.73446327683325</v>
      </c>
      <c r="AF175" s="10">
        <v>228.04874520729129</v>
      </c>
      <c r="AG175" s="10">
        <v>163.35772458711455</v>
      </c>
      <c r="AH175" s="10">
        <v>205.69012474344945</v>
      </c>
      <c r="AI175" s="10">
        <v>7.5688379586153332</v>
      </c>
      <c r="AJ175" s="10"/>
      <c r="AK175" s="10"/>
      <c r="AL175" s="10"/>
      <c r="AM175" s="10"/>
      <c r="AN175" s="10">
        <v>1.4786723163841664</v>
      </c>
      <c r="AO175" s="10">
        <v>1.0964203737370519</v>
      </c>
      <c r="AP175" s="10">
        <v>1</v>
      </c>
      <c r="AQ175" s="10">
        <v>111.47500000000001</v>
      </c>
      <c r="AR175" s="10"/>
      <c r="AS175" s="10"/>
      <c r="AT175" s="10">
        <v>1.044988519163415</v>
      </c>
      <c r="AU175" s="10">
        <v>1</v>
      </c>
      <c r="AV175" s="16"/>
      <c r="AW175" s="21">
        <v>34.207311781093694</v>
      </c>
      <c r="AX175" s="1" t="s">
        <v>120</v>
      </c>
      <c r="AY175" s="25">
        <v>26.774803149606299</v>
      </c>
      <c r="AZ175" s="19">
        <v>100</v>
      </c>
      <c r="BA175" s="19">
        <v>0</v>
      </c>
      <c r="BB175" s="19">
        <v>0</v>
      </c>
      <c r="BC175" s="19">
        <v>100</v>
      </c>
      <c r="BD175" s="19">
        <v>0</v>
      </c>
      <c r="BE175" s="19">
        <v>0</v>
      </c>
      <c r="BF175" s="26">
        <v>53.620270600506089</v>
      </c>
      <c r="BG175" s="26">
        <v>42.467781364181427</v>
      </c>
      <c r="BH175" s="26">
        <v>3.9119480353124869</v>
      </c>
      <c r="BI175" s="23"/>
      <c r="BJ175" s="27">
        <f t="shared" ca="1" si="18"/>
        <v>1</v>
      </c>
      <c r="BK175" s="26">
        <f t="shared" ca="1" si="19"/>
        <v>4.0842773978974423</v>
      </c>
      <c r="BL175" s="25">
        <f t="shared" si="16"/>
        <v>2.1994107293365031</v>
      </c>
      <c r="BM175" s="25">
        <f t="shared" ca="1" si="20"/>
        <v>3.2579170063297438</v>
      </c>
      <c r="BN175" s="24">
        <f t="shared" si="17"/>
        <v>3.268849288990376</v>
      </c>
      <c r="BO175" s="23"/>
      <c r="BP175" s="2"/>
    </row>
    <row r="176" spans="1:68" x14ac:dyDescent="0.2">
      <c r="A176">
        <v>8.15</v>
      </c>
      <c r="B176">
        <v>2.1</v>
      </c>
      <c r="C176">
        <v>1.2585299999999999</v>
      </c>
      <c r="D176">
        <v>-0.28589999999999999</v>
      </c>
      <c r="E176">
        <v>9.4240000000000004E-2</v>
      </c>
      <c r="F176">
        <v>1.7071799999999999</v>
      </c>
      <c r="G176">
        <v>1.6606300000000001</v>
      </c>
      <c r="H176" s="23"/>
      <c r="I176" s="17">
        <f t="shared" si="14"/>
        <v>26.738845144356954</v>
      </c>
      <c r="J176" s="16">
        <f t="shared" si="15"/>
        <v>-26.938845144356954</v>
      </c>
      <c r="K176" s="10">
        <v>100</v>
      </c>
      <c r="L176" s="16">
        <v>2625.4921259842558</v>
      </c>
      <c r="M176" s="16">
        <v>967.2244094488201</v>
      </c>
      <c r="N176" s="16">
        <v>11.586832895888014</v>
      </c>
      <c r="O176" s="16">
        <v>3.1211864406779197</v>
      </c>
      <c r="P176" s="16">
        <v>3.4376707594471503</v>
      </c>
      <c r="Q176" s="16">
        <v>4.5170667306769038E-2</v>
      </c>
      <c r="R176" s="16">
        <v>1.3139905030938284</v>
      </c>
      <c r="S176" s="16">
        <v>21.978077692307689</v>
      </c>
      <c r="T176" s="22" t="s">
        <v>119</v>
      </c>
      <c r="U176" s="10">
        <v>1</v>
      </c>
      <c r="V176" s="22" t="s">
        <v>33</v>
      </c>
      <c r="W176" s="10">
        <v>3</v>
      </c>
      <c r="X176" s="22" t="s">
        <v>33</v>
      </c>
      <c r="Y176" s="10">
        <v>3</v>
      </c>
      <c r="Z176" s="22" t="s">
        <v>33</v>
      </c>
      <c r="AA176" s="15">
        <v>3</v>
      </c>
      <c r="AB176" s="11">
        <v>52.001779191473645</v>
      </c>
      <c r="AC176" s="10">
        <v>43.858070645001575</v>
      </c>
      <c r="AD176" s="21">
        <v>4.140150163524777</v>
      </c>
      <c r="AE176" s="12">
        <v>312.11864406779193</v>
      </c>
      <c r="AF176" s="10">
        <v>247.1445296740356</v>
      </c>
      <c r="AG176" s="10">
        <v>171.88353797235752</v>
      </c>
      <c r="AH176" s="10">
        <v>213.76275009777621</v>
      </c>
      <c r="AI176" s="10">
        <v>7.61040508013925</v>
      </c>
      <c r="AJ176" s="10"/>
      <c r="AK176" s="10"/>
      <c r="AL176" s="10"/>
      <c r="AM176" s="10"/>
      <c r="AN176" s="10">
        <v>1.5605932203389599</v>
      </c>
      <c r="AO176" s="10">
        <v>1.1324631414324062</v>
      </c>
      <c r="AP176" s="10">
        <v>1</v>
      </c>
      <c r="AQ176" s="10">
        <v>111.47500000000001</v>
      </c>
      <c r="AR176" s="10"/>
      <c r="AS176" s="10"/>
      <c r="AT176" s="10">
        <v>1.129360041787042</v>
      </c>
      <c r="AU176" s="10">
        <v>1</v>
      </c>
      <c r="AV176" s="16"/>
      <c r="AW176" s="21">
        <v>37.071679451105339</v>
      </c>
      <c r="AX176" s="1" t="s">
        <v>120</v>
      </c>
      <c r="AY176" s="25">
        <v>26.938845144357</v>
      </c>
      <c r="AZ176" s="19">
        <v>100</v>
      </c>
      <c r="BA176" s="19">
        <v>0</v>
      </c>
      <c r="BB176" s="19">
        <v>0</v>
      </c>
      <c r="BC176" s="19">
        <v>100</v>
      </c>
      <c r="BD176" s="19">
        <v>0</v>
      </c>
      <c r="BE176" s="19">
        <v>0</v>
      </c>
      <c r="BF176" s="26">
        <v>52.001779191473645</v>
      </c>
      <c r="BG176" s="26">
        <v>43.858070645001575</v>
      </c>
      <c r="BH176" s="26">
        <v>4.140150163524777</v>
      </c>
      <c r="BI176" s="23"/>
      <c r="BJ176" s="27">
        <f t="shared" ca="1" si="18"/>
        <v>1</v>
      </c>
      <c r="BK176" s="26">
        <f t="shared" ca="1" si="19"/>
        <v>4.3938607745971305</v>
      </c>
      <c r="BL176" s="25">
        <f t="shared" si="16"/>
        <v>2.1257537917520808</v>
      </c>
      <c r="BM176" s="25">
        <f t="shared" ca="1" si="20"/>
        <v>3.2229791280376641</v>
      </c>
      <c r="BN176" s="24">
        <f t="shared" si="17"/>
        <v>3.247730938867412</v>
      </c>
      <c r="BO176" s="23"/>
      <c r="BP176" s="2"/>
    </row>
    <row r="177" spans="1:68" x14ac:dyDescent="0.2">
      <c r="A177">
        <v>8.1999999999999993</v>
      </c>
      <c r="B177">
        <v>2.1</v>
      </c>
      <c r="C177">
        <v>1.2589600000000001</v>
      </c>
      <c r="D177">
        <v>-0.28494000000000003</v>
      </c>
      <c r="E177">
        <v>9.5119999999999996E-2</v>
      </c>
      <c r="F177">
        <v>1.7040999999999999</v>
      </c>
      <c r="G177">
        <v>1.6613</v>
      </c>
      <c r="H177" s="23"/>
      <c r="I177" s="17">
        <f t="shared" si="14"/>
        <v>26.902887139107609</v>
      </c>
      <c r="J177" s="16">
        <f t="shared" si="15"/>
        <v>-27.102887139107608</v>
      </c>
      <c r="K177" s="10">
        <v>100</v>
      </c>
      <c r="L177" s="16">
        <v>2641.8963254593214</v>
      </c>
      <c r="M177" s="16">
        <v>973.39238845144473</v>
      </c>
      <c r="N177" s="16">
        <v>11.657917760279965</v>
      </c>
      <c r="O177" s="16">
        <v>3.2386064030131774</v>
      </c>
      <c r="P177" s="16">
        <v>3.5589804731862755</v>
      </c>
      <c r="Q177" s="16">
        <v>5.1185069611137494E-2</v>
      </c>
      <c r="R177" s="16">
        <v>1.4381947301136118</v>
      </c>
      <c r="S177" s="16">
        <v>22.248199317576276</v>
      </c>
      <c r="T177" s="22" t="s">
        <v>119</v>
      </c>
      <c r="U177" s="10">
        <v>1</v>
      </c>
      <c r="V177" s="22" t="s">
        <v>33</v>
      </c>
      <c r="W177" s="10">
        <v>3</v>
      </c>
      <c r="X177" s="22" t="s">
        <v>33</v>
      </c>
      <c r="Y177" s="10">
        <v>3</v>
      </c>
      <c r="Z177" s="22" t="s">
        <v>33</v>
      </c>
      <c r="AA177" s="15">
        <v>3</v>
      </c>
      <c r="AB177" s="11">
        <v>53.770376963989847</v>
      </c>
      <c r="AC177" s="10">
        <v>42.337713805461654</v>
      </c>
      <c r="AD177" s="21">
        <v>3.8919092305485017</v>
      </c>
      <c r="AE177" s="12">
        <v>323.86064030131774</v>
      </c>
      <c r="AF177" s="10">
        <v>260.45130779186997</v>
      </c>
      <c r="AG177" s="10">
        <v>177.94902365931378</v>
      </c>
      <c r="AH177" s="10">
        <v>217.85722060723839</v>
      </c>
      <c r="AI177" s="10">
        <v>6.953161342212705</v>
      </c>
      <c r="AJ177" s="10"/>
      <c r="AK177" s="10"/>
      <c r="AL177" s="10"/>
      <c r="AM177" s="10"/>
      <c r="AN177" s="10">
        <v>1.6193032015065887</v>
      </c>
      <c r="AO177" s="10">
        <v>1.1718998918614578</v>
      </c>
      <c r="AP177" s="10">
        <v>1</v>
      </c>
      <c r="AQ177" s="10">
        <v>111.47500000000001</v>
      </c>
      <c r="AR177" s="10"/>
      <c r="AS177" s="10"/>
      <c r="AT177" s="10">
        <v>1.1852694646859945</v>
      </c>
      <c r="AU177" s="10">
        <v>1</v>
      </c>
      <c r="AV177" s="16"/>
      <c r="AW177" s="21">
        <v>39.067696168780493</v>
      </c>
      <c r="AX177" s="1" t="s">
        <v>120</v>
      </c>
      <c r="AY177" s="25">
        <v>27.102887139107601</v>
      </c>
      <c r="AZ177" s="19">
        <v>100</v>
      </c>
      <c r="BA177" s="19">
        <v>0</v>
      </c>
      <c r="BB177" s="19">
        <v>0</v>
      </c>
      <c r="BC177" s="19">
        <v>100</v>
      </c>
      <c r="BD177" s="19">
        <v>0</v>
      </c>
      <c r="BE177" s="19">
        <v>0</v>
      </c>
      <c r="BF177" s="26">
        <v>53.770376963989847</v>
      </c>
      <c r="BG177" s="26">
        <v>42.337713805461654</v>
      </c>
      <c r="BH177" s="26">
        <v>3.8919092305485017</v>
      </c>
      <c r="BI177" s="23"/>
      <c r="BJ177" s="27">
        <f t="shared" ca="1" si="18"/>
        <v>1</v>
      </c>
      <c r="BK177" s="26">
        <f t="shared" ca="1" si="19"/>
        <v>4.5984175282427806</v>
      </c>
      <c r="BL177" s="25">
        <f t="shared" si="16"/>
        <v>2.2870567762578218</v>
      </c>
      <c r="BM177" s="25">
        <f t="shared" ca="1" si="20"/>
        <v>3.2211121150326334</v>
      </c>
      <c r="BN177" s="24">
        <f t="shared" si="17"/>
        <v>3.2504463335034606</v>
      </c>
      <c r="BO177" s="23"/>
      <c r="BP177" s="2"/>
    </row>
    <row r="178" spans="1:68" x14ac:dyDescent="0.2">
      <c r="A178">
        <v>8.25</v>
      </c>
      <c r="B178">
        <v>2.1</v>
      </c>
      <c r="C178">
        <v>1.25867</v>
      </c>
      <c r="D178">
        <v>-0.28531000000000001</v>
      </c>
      <c r="E178">
        <v>9.6119999999999997E-2</v>
      </c>
      <c r="F178">
        <v>1.69998</v>
      </c>
      <c r="G178">
        <v>1.6553800000000001</v>
      </c>
      <c r="H178" s="23"/>
      <c r="I178" s="17">
        <f t="shared" si="14"/>
        <v>27.066929133858267</v>
      </c>
      <c r="J178" s="16">
        <f t="shared" si="15"/>
        <v>-27.266929133858266</v>
      </c>
      <c r="K178" s="10">
        <v>100</v>
      </c>
      <c r="L178" s="16">
        <v>2658.3005249343873</v>
      </c>
      <c r="M178" s="16">
        <v>979.56036745406948</v>
      </c>
      <c r="N178" s="16">
        <v>11.729002624671915</v>
      </c>
      <c r="O178" s="16">
        <v>3.159416195856835</v>
      </c>
      <c r="P178" s="16">
        <v>3.4842104380797827</v>
      </c>
      <c r="Q178" s="16">
        <v>4.8867018722995509E-2</v>
      </c>
      <c r="R178" s="16">
        <v>1.4025277632176285</v>
      </c>
      <c r="S178" s="16">
        <v>22.55515570992694</v>
      </c>
      <c r="T178" s="22" t="s">
        <v>119</v>
      </c>
      <c r="U178" s="10">
        <v>1</v>
      </c>
      <c r="V178" s="22" t="s">
        <v>33</v>
      </c>
      <c r="W178" s="10">
        <v>3</v>
      </c>
      <c r="X178" s="22" t="s">
        <v>33</v>
      </c>
      <c r="Y178" s="10">
        <v>3</v>
      </c>
      <c r="Z178" s="22" t="s">
        <v>33</v>
      </c>
      <c r="AA178" s="15">
        <v>3</v>
      </c>
      <c r="AB178" s="11">
        <v>53.711803683485684</v>
      </c>
      <c r="AC178" s="10">
        <v>42.388489706913902</v>
      </c>
      <c r="AD178" s="21">
        <v>3.8997066096004178</v>
      </c>
      <c r="AE178" s="12">
        <v>315.9416195856835</v>
      </c>
      <c r="AF178" s="10">
        <v>250.68988016316112</v>
      </c>
      <c r="AG178" s="10">
        <v>174.21052190398913</v>
      </c>
      <c r="AH178" s="10">
        <v>222.70943489667476</v>
      </c>
      <c r="AI178" s="10">
        <v>7.1299836354457335</v>
      </c>
      <c r="AJ178" s="10"/>
      <c r="AK178" s="10"/>
      <c r="AL178" s="10"/>
      <c r="AM178" s="10"/>
      <c r="AN178" s="10">
        <v>1.5797080979284175</v>
      </c>
      <c r="AO178" s="10">
        <v>1.1561634742548879</v>
      </c>
      <c r="AP178" s="10">
        <v>1</v>
      </c>
      <c r="AQ178" s="10">
        <v>111.47500000000001</v>
      </c>
      <c r="AR178" s="10"/>
      <c r="AS178" s="10"/>
      <c r="AT178" s="10">
        <v>1.1310633544540789</v>
      </c>
      <c r="AU178" s="10">
        <v>1</v>
      </c>
      <c r="AV178" s="16"/>
      <c r="AW178" s="21">
        <v>37.603482024474168</v>
      </c>
      <c r="AX178" s="1" t="s">
        <v>120</v>
      </c>
      <c r="AY178" s="25">
        <v>27.266929133858302</v>
      </c>
      <c r="AZ178" s="19">
        <v>100</v>
      </c>
      <c r="BA178" s="19">
        <v>0</v>
      </c>
      <c r="BB178" s="19">
        <v>0</v>
      </c>
      <c r="BC178" s="19">
        <v>100</v>
      </c>
      <c r="BD178" s="19">
        <v>0</v>
      </c>
      <c r="BE178" s="19">
        <v>0</v>
      </c>
      <c r="BF178" s="26">
        <v>53.711803683485684</v>
      </c>
      <c r="BG178" s="26">
        <v>42.388489706913902</v>
      </c>
      <c r="BH178" s="26">
        <v>3.8997066096004178</v>
      </c>
      <c r="BI178" s="23"/>
      <c r="BJ178" s="27">
        <f t="shared" ca="1" si="18"/>
        <v>1</v>
      </c>
      <c r="BK178" s="26">
        <f t="shared" ca="1" si="19"/>
        <v>4.4000558765228677</v>
      </c>
      <c r="BL178" s="25">
        <f t="shared" si="16"/>
        <v>2.2675477592687061</v>
      </c>
      <c r="BM178" s="25">
        <f t="shared" ca="1" si="20"/>
        <v>3.2360031982919688</v>
      </c>
      <c r="BN178" s="24">
        <f t="shared" si="17"/>
        <v>3.2542043552647586</v>
      </c>
      <c r="BO178" s="23"/>
      <c r="BP178" s="2"/>
    </row>
    <row r="179" spans="1:68" x14ac:dyDescent="0.2">
      <c r="A179">
        <v>8.3000000000000007</v>
      </c>
      <c r="B179">
        <v>2.1</v>
      </c>
      <c r="C179">
        <v>1.2585200000000001</v>
      </c>
      <c r="D179">
        <v>-0.28633999999999998</v>
      </c>
      <c r="E179">
        <v>9.7100000000000006E-2</v>
      </c>
      <c r="F179">
        <v>1.6992799999999999</v>
      </c>
      <c r="G179">
        <v>1.65503</v>
      </c>
      <c r="H179" s="23"/>
      <c r="I179" s="17">
        <f t="shared" si="14"/>
        <v>27.230971128608925</v>
      </c>
      <c r="J179" s="16">
        <f t="shared" si="15"/>
        <v>-27.430971128608924</v>
      </c>
      <c r="K179" s="10">
        <v>100</v>
      </c>
      <c r="L179" s="16">
        <v>2674.7047244094533</v>
      </c>
      <c r="M179" s="16">
        <v>985.72834645669423</v>
      </c>
      <c r="N179" s="16">
        <v>11.800087489063866</v>
      </c>
      <c r="O179" s="16">
        <v>3.1184557438794687</v>
      </c>
      <c r="P179" s="16">
        <v>3.447581754711269</v>
      </c>
      <c r="Q179" s="16">
        <v>4.2414066250600076E-2</v>
      </c>
      <c r="R179" s="16">
        <v>1.2302555608040164</v>
      </c>
      <c r="S179" s="16">
        <v>22.855972974430596</v>
      </c>
      <c r="T179" s="22" t="s">
        <v>119</v>
      </c>
      <c r="U179" s="10">
        <v>1</v>
      </c>
      <c r="V179" s="22" t="s">
        <v>33</v>
      </c>
      <c r="W179" s="10">
        <v>3</v>
      </c>
      <c r="X179" s="22" t="s">
        <v>33</v>
      </c>
      <c r="Y179" s="10">
        <v>3</v>
      </c>
      <c r="Z179" s="22" t="s">
        <v>33</v>
      </c>
      <c r="AA179" s="15">
        <v>3</v>
      </c>
      <c r="AB179" s="11">
        <v>50.269300325483819</v>
      </c>
      <c r="AC179" s="10">
        <v>45.31999829068009</v>
      </c>
      <c r="AD179" s="21">
        <v>4.4107013838360949</v>
      </c>
      <c r="AE179" s="12">
        <v>311.84557438794684</v>
      </c>
      <c r="AF179" s="10">
        <v>245.41567038597918</v>
      </c>
      <c r="AG179" s="10">
        <v>172.37908773556344</v>
      </c>
      <c r="AH179" s="10">
        <v>227.4353585561156</v>
      </c>
      <c r="AI179" s="10">
        <v>8.1283924402378958</v>
      </c>
      <c r="AJ179" s="10"/>
      <c r="AK179" s="10"/>
      <c r="AL179" s="10"/>
      <c r="AM179" s="10"/>
      <c r="AN179" s="10">
        <v>1.5592278719397343</v>
      </c>
      <c r="AO179" s="10">
        <v>1.1343799399178676</v>
      </c>
      <c r="AP179" s="10">
        <v>1</v>
      </c>
      <c r="AQ179" s="10">
        <v>111.47500000000001</v>
      </c>
      <c r="AR179" s="10"/>
      <c r="AS179" s="10"/>
      <c r="AT179" s="10">
        <v>1.0987483100734543</v>
      </c>
      <c r="AU179" s="10">
        <v>1</v>
      </c>
      <c r="AV179" s="16"/>
      <c r="AW179" s="21">
        <v>36.812350557896877</v>
      </c>
      <c r="AX179" s="1" t="s">
        <v>120</v>
      </c>
      <c r="AY179" s="25">
        <v>27.430971128608899</v>
      </c>
      <c r="AZ179" s="19">
        <v>100</v>
      </c>
      <c r="BA179" s="19">
        <v>0</v>
      </c>
      <c r="BB179" s="19">
        <v>0</v>
      </c>
      <c r="BC179" s="19">
        <v>100</v>
      </c>
      <c r="BD179" s="19">
        <v>0</v>
      </c>
      <c r="BE179" s="19">
        <v>0</v>
      </c>
      <c r="BF179" s="26">
        <v>50.269300325483819</v>
      </c>
      <c r="BG179" s="26">
        <v>45.31999829068009</v>
      </c>
      <c r="BH179" s="26">
        <v>4.4107013838360949</v>
      </c>
      <c r="BI179" s="23"/>
      <c r="BJ179" s="27">
        <f t="shared" ca="1" si="18"/>
        <v>1</v>
      </c>
      <c r="BK179" s="26">
        <f t="shared" ca="1" si="19"/>
        <v>4.2815637799034327</v>
      </c>
      <c r="BL179" s="25">
        <f t="shared" si="16"/>
        <v>2.0099268070671883</v>
      </c>
      <c r="BM179" s="25">
        <f t="shared" ca="1" si="20"/>
        <v>3.2212697629643321</v>
      </c>
      <c r="BN179" s="24">
        <f t="shared" si="17"/>
        <v>3.2349060429778649</v>
      </c>
      <c r="BO179" s="23"/>
      <c r="BP179" s="2"/>
    </row>
    <row r="180" spans="1:68" x14ac:dyDescent="0.2">
      <c r="A180">
        <v>8.35</v>
      </c>
      <c r="B180">
        <v>2.1</v>
      </c>
      <c r="C180">
        <v>1.25885</v>
      </c>
      <c r="D180">
        <v>-0.28638999999999998</v>
      </c>
      <c r="E180">
        <v>9.8080000000000001E-2</v>
      </c>
      <c r="F180">
        <v>1.6989000000000001</v>
      </c>
      <c r="G180">
        <v>1.6546799999999999</v>
      </c>
      <c r="H180" s="23"/>
      <c r="I180" s="17">
        <f t="shared" si="14"/>
        <v>27.395013123359579</v>
      </c>
      <c r="J180" s="16">
        <f t="shared" si="15"/>
        <v>-27.595013123359578</v>
      </c>
      <c r="K180" s="10">
        <v>100</v>
      </c>
      <c r="L180" s="16">
        <v>2691.1089238845188</v>
      </c>
      <c r="M180" s="16">
        <v>991.89632545931886</v>
      </c>
      <c r="N180" s="16">
        <v>11.871172353455817</v>
      </c>
      <c r="O180" s="16">
        <v>3.2085687382297352</v>
      </c>
      <c r="P180" s="16">
        <v>3.5420265176703882</v>
      </c>
      <c r="Q180" s="16">
        <v>4.2100816130580906E-2</v>
      </c>
      <c r="R180" s="16">
        <v>1.1886081575208212</v>
      </c>
      <c r="S180" s="16">
        <v>23.156790238934249</v>
      </c>
      <c r="T180" s="22" t="s">
        <v>119</v>
      </c>
      <c r="U180" s="10">
        <v>1</v>
      </c>
      <c r="V180" s="22" t="s">
        <v>33</v>
      </c>
      <c r="W180" s="10">
        <v>3</v>
      </c>
      <c r="X180" s="22" t="s">
        <v>33</v>
      </c>
      <c r="Y180" s="10">
        <v>3</v>
      </c>
      <c r="Z180" s="22" t="s">
        <v>33</v>
      </c>
      <c r="AA180" s="15">
        <v>3</v>
      </c>
      <c r="AB180" s="11">
        <v>48.586493409238614</v>
      </c>
      <c r="AC180" s="10">
        <v>46.71155589366586</v>
      </c>
      <c r="AD180" s="21">
        <v>4.701950697095528</v>
      </c>
      <c r="AE180" s="12">
        <v>320.85687382297351</v>
      </c>
      <c r="AF180" s="10">
        <v>255.56186605910699</v>
      </c>
      <c r="AG180" s="10">
        <v>177.10132588351939</v>
      </c>
      <c r="AH180" s="10">
        <v>232.16128221555633</v>
      </c>
      <c r="AI180" s="10">
        <v>8.4132015557236546</v>
      </c>
      <c r="AJ180" s="10"/>
      <c r="AK180" s="10"/>
      <c r="AL180" s="10"/>
      <c r="AM180" s="10"/>
      <c r="AN180" s="10">
        <v>1.6042843691148676</v>
      </c>
      <c r="AO180" s="10">
        <v>1.1515283625328476</v>
      </c>
      <c r="AP180" s="10">
        <v>1</v>
      </c>
      <c r="AQ180" s="10">
        <v>111.47500000000001</v>
      </c>
      <c r="AR180" s="10"/>
      <c r="AS180" s="10"/>
      <c r="AT180" s="10">
        <v>1.1389310335825891</v>
      </c>
      <c r="AU180" s="10">
        <v>1</v>
      </c>
      <c r="AV180" s="16"/>
      <c r="AW180" s="21">
        <v>38.334279908866044</v>
      </c>
      <c r="AX180" s="1" t="s">
        <v>120</v>
      </c>
      <c r="AY180" s="25">
        <v>27.5950131233596</v>
      </c>
      <c r="AZ180" s="19">
        <v>100</v>
      </c>
      <c r="BA180" s="19">
        <v>0</v>
      </c>
      <c r="BB180" s="19">
        <v>0</v>
      </c>
      <c r="BC180" s="19">
        <v>100</v>
      </c>
      <c r="BD180" s="19">
        <v>0</v>
      </c>
      <c r="BE180" s="19">
        <v>0</v>
      </c>
      <c r="BF180" s="26">
        <v>48.586493409238614</v>
      </c>
      <c r="BG180" s="26">
        <v>46.71155589366586</v>
      </c>
      <c r="BH180" s="26">
        <v>4.701950697095528</v>
      </c>
      <c r="BI180" s="23"/>
      <c r="BJ180" s="27">
        <f t="shared" ca="1" si="18"/>
        <v>1</v>
      </c>
      <c r="BK180" s="26">
        <f t="shared" ca="1" si="19"/>
        <v>4.4288339403031971</v>
      </c>
      <c r="BL180" s="25">
        <f t="shared" si="16"/>
        <v>1.9167471774014682</v>
      </c>
      <c r="BM180" s="25">
        <f t="shared" ca="1" si="20"/>
        <v>3.1986001073793098</v>
      </c>
      <c r="BN180" s="24">
        <f t="shared" si="17"/>
        <v>3.2181298541681174</v>
      </c>
      <c r="BO180" s="23"/>
      <c r="BP180" s="2"/>
    </row>
    <row r="181" spans="1:68" x14ac:dyDescent="0.2">
      <c r="A181">
        <v>8.4</v>
      </c>
      <c r="B181">
        <v>2.1</v>
      </c>
      <c r="C181">
        <v>1.25884</v>
      </c>
      <c r="D181">
        <v>-0.28616000000000003</v>
      </c>
      <c r="E181">
        <v>9.937E-2</v>
      </c>
      <c r="F181">
        <v>1.6913800000000001</v>
      </c>
      <c r="G181">
        <v>1.6488499999999999</v>
      </c>
      <c r="H181" s="23"/>
      <c r="I181" s="17">
        <f t="shared" si="14"/>
        <v>27.559055118110237</v>
      </c>
      <c r="J181" s="16">
        <f t="shared" si="15"/>
        <v>-27.759055118110236</v>
      </c>
      <c r="K181" s="10">
        <v>100</v>
      </c>
      <c r="L181" s="16">
        <v>2707.5131233595848</v>
      </c>
      <c r="M181" s="16">
        <v>998.06430446194361</v>
      </c>
      <c r="N181" s="16">
        <v>11.94225721784777</v>
      </c>
      <c r="O181" s="16">
        <v>3.2058380414312242</v>
      </c>
      <c r="P181" s="16">
        <v>3.5449978428161835</v>
      </c>
      <c r="Q181" s="16">
        <v>4.3541766682668952E-2</v>
      </c>
      <c r="R181" s="16">
        <v>1.2282593280248351</v>
      </c>
      <c r="S181" s="16">
        <v>23.552763985066608</v>
      </c>
      <c r="T181" s="22" t="s">
        <v>119</v>
      </c>
      <c r="U181" s="10">
        <v>1</v>
      </c>
      <c r="V181" s="22" t="s">
        <v>33</v>
      </c>
      <c r="W181" s="10">
        <v>3</v>
      </c>
      <c r="X181" s="22" t="s">
        <v>33</v>
      </c>
      <c r="Y181" s="10">
        <v>3</v>
      </c>
      <c r="Z181" s="22" t="s">
        <v>33</v>
      </c>
      <c r="AA181" s="15">
        <v>3</v>
      </c>
      <c r="AB181" s="11">
        <v>49.528909311814928</v>
      </c>
      <c r="AC181" s="10">
        <v>45.935851548989987</v>
      </c>
      <c r="AD181" s="21">
        <v>4.5352391391950828</v>
      </c>
      <c r="AE181" s="12">
        <v>320.58380414312239</v>
      </c>
      <c r="AF181" s="10">
        <v>254.9464808130202</v>
      </c>
      <c r="AG181" s="10">
        <v>177.24989214080918</v>
      </c>
      <c r="AH181" s="10">
        <v>238.84471063993041</v>
      </c>
      <c r="AI181" s="10">
        <v>8.1416031385497458</v>
      </c>
      <c r="AJ181" s="10"/>
      <c r="AK181" s="10"/>
      <c r="AL181" s="10"/>
      <c r="AM181" s="10"/>
      <c r="AN181" s="10">
        <v>1.6029190207156121</v>
      </c>
      <c r="AO181" s="10">
        <v>1.1591185235075656</v>
      </c>
      <c r="AP181" s="10">
        <v>1</v>
      </c>
      <c r="AQ181" s="10">
        <v>111.47500000000001</v>
      </c>
      <c r="AR181" s="10"/>
      <c r="AS181" s="10"/>
      <c r="AT181" s="10">
        <v>1.1286045772697797</v>
      </c>
      <c r="AU181" s="10">
        <v>1</v>
      </c>
      <c r="AV181" s="16"/>
      <c r="AW181" s="21">
        <v>38.241972121953033</v>
      </c>
      <c r="AX181" s="1" t="s">
        <v>120</v>
      </c>
      <c r="AY181" s="25">
        <v>27.759055118110201</v>
      </c>
      <c r="AZ181" s="19">
        <v>100</v>
      </c>
      <c r="BA181" s="19">
        <v>0</v>
      </c>
      <c r="BB181" s="19">
        <v>0</v>
      </c>
      <c r="BC181" s="19">
        <v>100</v>
      </c>
      <c r="BD181" s="19">
        <v>0</v>
      </c>
      <c r="BE181" s="19">
        <v>0</v>
      </c>
      <c r="BF181" s="26">
        <v>49.528909311814928</v>
      </c>
      <c r="BG181" s="26">
        <v>45.935851548989987</v>
      </c>
      <c r="BH181" s="26">
        <v>4.5352391391950828</v>
      </c>
      <c r="BI181" s="23"/>
      <c r="BJ181" s="27">
        <f t="shared" ca="1" si="18"/>
        <v>1</v>
      </c>
      <c r="BK181" s="26">
        <f t="shared" ca="1" si="19"/>
        <v>4.3909821668608595</v>
      </c>
      <c r="BL181" s="25">
        <f t="shared" si="16"/>
        <v>1.9870822559571313</v>
      </c>
      <c r="BM181" s="25">
        <f t="shared" ca="1" si="20"/>
        <v>3.2092657795899431</v>
      </c>
      <c r="BN181" s="24">
        <f t="shared" si="17"/>
        <v>3.2235585023969344</v>
      </c>
      <c r="BO181" s="23"/>
      <c r="BP181" s="2"/>
    </row>
    <row r="182" spans="1:68" x14ac:dyDescent="0.2">
      <c r="A182">
        <v>8.4499999999999993</v>
      </c>
      <c r="B182">
        <v>2.1</v>
      </c>
      <c r="C182">
        <v>1.25925</v>
      </c>
      <c r="D182">
        <v>-0.28520000000000001</v>
      </c>
      <c r="E182">
        <v>0.10043000000000001</v>
      </c>
      <c r="F182">
        <v>1.6934800000000001</v>
      </c>
      <c r="G182">
        <v>1.6554500000000001</v>
      </c>
      <c r="H182" s="23"/>
      <c r="I182" s="17">
        <f t="shared" si="14"/>
        <v>27.723097112860888</v>
      </c>
      <c r="J182" s="16">
        <f t="shared" si="15"/>
        <v>-27.923097112860887</v>
      </c>
      <c r="K182" s="10">
        <v>100</v>
      </c>
      <c r="L182" s="16">
        <v>2723.9173228346499</v>
      </c>
      <c r="M182" s="16">
        <v>1004.2322834645681</v>
      </c>
      <c r="N182" s="16">
        <v>12.013342082239719</v>
      </c>
      <c r="O182" s="16">
        <v>3.3177966101694594</v>
      </c>
      <c r="P182" s="16">
        <v>3.661641793927259</v>
      </c>
      <c r="Q182" s="16">
        <v>4.9556168987037748E-2</v>
      </c>
      <c r="R182" s="16">
        <v>1.3533865892951464</v>
      </c>
      <c r="S182" s="16">
        <v>23.878137760958314</v>
      </c>
      <c r="T182" s="22" t="s">
        <v>119</v>
      </c>
      <c r="U182" s="10">
        <v>1</v>
      </c>
      <c r="V182" s="22" t="s">
        <v>33</v>
      </c>
      <c r="W182" s="10">
        <v>3</v>
      </c>
      <c r="X182" s="22" t="s">
        <v>33</v>
      </c>
      <c r="Y182" s="10">
        <v>3</v>
      </c>
      <c r="Z182" s="22" t="s">
        <v>33</v>
      </c>
      <c r="AA182" s="15">
        <v>3</v>
      </c>
      <c r="AB182" s="11">
        <v>51.385538806709135</v>
      </c>
      <c r="AC182" s="10">
        <v>44.381317161300998</v>
      </c>
      <c r="AD182" s="21">
        <v>4.2331440319898634</v>
      </c>
      <c r="AE182" s="12">
        <v>331.77966101694591</v>
      </c>
      <c r="AF182" s="10">
        <v>267.70434568049586</v>
      </c>
      <c r="AG182" s="10">
        <v>183.08208969636294</v>
      </c>
      <c r="AH182" s="10">
        <v>244.07579681935394</v>
      </c>
      <c r="AI182" s="10">
        <v>7.3888717969402018</v>
      </c>
      <c r="AJ182" s="10"/>
      <c r="AK182" s="10"/>
      <c r="AL182" s="10"/>
      <c r="AM182" s="10"/>
      <c r="AN182" s="10">
        <v>1.6588983050847297</v>
      </c>
      <c r="AO182" s="10">
        <v>1.1983446274317233</v>
      </c>
      <c r="AP182" s="10">
        <v>1</v>
      </c>
      <c r="AQ182" s="10">
        <v>111.47500000000001</v>
      </c>
      <c r="AR182" s="10"/>
      <c r="AS182" s="10"/>
      <c r="AT182" s="10">
        <v>1.1802392868357907</v>
      </c>
      <c r="AU182" s="10">
        <v>1</v>
      </c>
      <c r="AV182" s="16"/>
      <c r="AW182" s="21">
        <v>40.155651852074378</v>
      </c>
      <c r="AX182" s="1" t="s">
        <v>120</v>
      </c>
      <c r="AY182" s="25">
        <v>27.923097112860901</v>
      </c>
      <c r="AZ182" s="19">
        <v>100</v>
      </c>
      <c r="BA182" s="19">
        <v>0</v>
      </c>
      <c r="BB182" s="19">
        <v>0</v>
      </c>
      <c r="BC182" s="19">
        <v>100</v>
      </c>
      <c r="BD182" s="19">
        <v>0</v>
      </c>
      <c r="BE182" s="19">
        <v>0</v>
      </c>
      <c r="BF182" s="26">
        <v>51.385538806709135</v>
      </c>
      <c r="BG182" s="26">
        <v>44.381317161300998</v>
      </c>
      <c r="BH182" s="26">
        <v>4.2331440319898634</v>
      </c>
      <c r="BI182" s="23"/>
      <c r="BJ182" s="27">
        <f t="shared" ca="1" si="18"/>
        <v>1</v>
      </c>
      <c r="BK182" s="26">
        <f t="shared" ca="1" si="19"/>
        <v>4.5799824808979519</v>
      </c>
      <c r="BL182" s="25">
        <f t="shared" si="16"/>
        <v>2.154912921979423</v>
      </c>
      <c r="BM182" s="25">
        <f t="shared" ca="1" si="20"/>
        <v>3.2100451722297181</v>
      </c>
      <c r="BN182" s="24">
        <f t="shared" si="17"/>
        <v>3.2281257063100659</v>
      </c>
      <c r="BO182" s="23"/>
      <c r="BP182" s="2"/>
    </row>
    <row r="183" spans="1:68" x14ac:dyDescent="0.2">
      <c r="A183">
        <v>8.5</v>
      </c>
      <c r="B183">
        <v>2.1</v>
      </c>
      <c r="C183">
        <v>1.25919</v>
      </c>
      <c r="D183">
        <v>-0.28464</v>
      </c>
      <c r="E183">
        <v>9.8890000000000006E-2</v>
      </c>
      <c r="F183">
        <v>1.6956800000000001</v>
      </c>
      <c r="G183">
        <v>1.65358</v>
      </c>
      <c r="H183" s="23"/>
      <c r="I183" s="17">
        <f t="shared" si="14"/>
        <v>27.887139107611546</v>
      </c>
      <c r="J183" s="16">
        <f t="shared" si="15"/>
        <v>-28.087139107611545</v>
      </c>
      <c r="K183" s="10">
        <v>100</v>
      </c>
      <c r="L183" s="16">
        <v>2740.3215223097159</v>
      </c>
      <c r="M183" s="16">
        <v>1010.4002624671929</v>
      </c>
      <c r="N183" s="16">
        <v>12.08442694663167</v>
      </c>
      <c r="O183" s="16">
        <v>3.3014124293785128</v>
      </c>
      <c r="P183" s="16">
        <v>3.6384505481795442</v>
      </c>
      <c r="Q183" s="16">
        <v>5.3064570331252857E-2</v>
      </c>
      <c r="R183" s="16">
        <v>1.4584386850551836</v>
      </c>
      <c r="S183" s="16">
        <v>23.405424916738294</v>
      </c>
      <c r="T183" s="22" t="s">
        <v>119</v>
      </c>
      <c r="U183" s="10">
        <v>1</v>
      </c>
      <c r="V183" s="22" t="s">
        <v>33</v>
      </c>
      <c r="W183" s="10">
        <v>3</v>
      </c>
      <c r="X183" s="22" t="s">
        <v>33</v>
      </c>
      <c r="Y183" s="10">
        <v>3</v>
      </c>
      <c r="Z183" s="22" t="s">
        <v>33</v>
      </c>
      <c r="AA183" s="15">
        <v>3</v>
      </c>
      <c r="AB183" s="11">
        <v>53.830132819900754</v>
      </c>
      <c r="AC183" s="10">
        <v>42.285883858387017</v>
      </c>
      <c r="AD183" s="21">
        <v>3.8839833217122299</v>
      </c>
      <c r="AE183" s="12">
        <v>330.14124293785125</v>
      </c>
      <c r="AF183" s="10">
        <v>264.01101091752548</v>
      </c>
      <c r="AG183" s="10">
        <v>181.9225274089772</v>
      </c>
      <c r="AH183" s="10">
        <v>232.8891010993363</v>
      </c>
      <c r="AI183" s="10">
        <v>6.8566475248300378</v>
      </c>
      <c r="AJ183" s="10"/>
      <c r="AK183" s="10"/>
      <c r="AL183" s="10"/>
      <c r="AM183" s="10"/>
      <c r="AN183" s="10">
        <v>1.6507062146892564</v>
      </c>
      <c r="AO183" s="10">
        <v>1.2070460551812503</v>
      </c>
      <c r="AP183" s="10">
        <v>1</v>
      </c>
      <c r="AQ183" s="10">
        <v>111.47500000000001</v>
      </c>
      <c r="AR183" s="10"/>
      <c r="AS183" s="10"/>
      <c r="AT183" s="10">
        <v>1.1556175154055413</v>
      </c>
      <c r="AU183" s="10">
        <v>1</v>
      </c>
      <c r="AV183" s="16"/>
      <c r="AW183" s="21">
        <v>39.601651637628819</v>
      </c>
      <c r="AX183" s="1" t="s">
        <v>120</v>
      </c>
      <c r="AY183" s="25">
        <v>28.087139107611499</v>
      </c>
      <c r="AZ183" s="19">
        <v>100</v>
      </c>
      <c r="BA183" s="19">
        <v>0</v>
      </c>
      <c r="BB183" s="19">
        <v>0</v>
      </c>
      <c r="BC183" s="19">
        <v>100</v>
      </c>
      <c r="BD183" s="19">
        <v>0</v>
      </c>
      <c r="BE183" s="19">
        <v>0</v>
      </c>
      <c r="BF183" s="26">
        <v>53.830132819900754</v>
      </c>
      <c r="BG183" s="26">
        <v>42.285883858387017</v>
      </c>
      <c r="BH183" s="26">
        <v>3.8839833217122299</v>
      </c>
      <c r="BI183" s="23"/>
      <c r="BJ183" s="27">
        <f t="shared" ca="1" si="18"/>
        <v>1</v>
      </c>
      <c r="BK183" s="26">
        <f t="shared" ca="1" si="19"/>
        <v>4.4898836060987994</v>
      </c>
      <c r="BL183" s="25">
        <f t="shared" si="16"/>
        <v>2.3394087754923767</v>
      </c>
      <c r="BM183" s="25">
        <f t="shared" ca="1" si="20"/>
        <v>3.2349740915523193</v>
      </c>
      <c r="BN183" s="24">
        <f t="shared" si="17"/>
        <v>3.2443470169558215</v>
      </c>
      <c r="BO183" s="23"/>
      <c r="BP183" s="2"/>
    </row>
    <row r="184" spans="1:68" x14ac:dyDescent="0.2">
      <c r="A184">
        <v>8.5500000000000007</v>
      </c>
      <c r="B184">
        <v>2.1</v>
      </c>
      <c r="C184">
        <v>1.2589999999999999</v>
      </c>
      <c r="D184">
        <v>-0.28538000000000002</v>
      </c>
      <c r="E184">
        <v>9.9699999999999997E-2</v>
      </c>
      <c r="F184">
        <v>1.6919500000000001</v>
      </c>
      <c r="G184">
        <v>1.655</v>
      </c>
      <c r="H184" s="23"/>
      <c r="I184" s="17">
        <f t="shared" si="14"/>
        <v>28.051181102362207</v>
      </c>
      <c r="J184" s="16">
        <f t="shared" si="15"/>
        <v>-28.251181102362207</v>
      </c>
      <c r="K184" s="10">
        <v>100</v>
      </c>
      <c r="L184" s="16">
        <v>2756.7257217847819</v>
      </c>
      <c r="M184" s="16">
        <v>1016.5682414698177</v>
      </c>
      <c r="N184" s="16">
        <v>12.155511811023622</v>
      </c>
      <c r="O184" s="16">
        <v>3.2495291902071015</v>
      </c>
      <c r="P184" s="16">
        <v>3.5901476483685109</v>
      </c>
      <c r="Q184" s="16">
        <v>4.8428468554968539E-2</v>
      </c>
      <c r="R184" s="16">
        <v>1.3489269327676852</v>
      </c>
      <c r="S184" s="16">
        <v>23.654059594542325</v>
      </c>
      <c r="T184" s="22" t="s">
        <v>119</v>
      </c>
      <c r="U184" s="10">
        <v>1</v>
      </c>
      <c r="V184" s="22" t="s">
        <v>33</v>
      </c>
      <c r="W184" s="10">
        <v>3</v>
      </c>
      <c r="X184" s="22" t="s">
        <v>33</v>
      </c>
      <c r="Y184" s="10">
        <v>3</v>
      </c>
      <c r="Z184" s="22" t="s">
        <v>33</v>
      </c>
      <c r="AA184" s="15">
        <v>3</v>
      </c>
      <c r="AB184" s="11">
        <v>51.848639738194734</v>
      </c>
      <c r="AC184" s="10">
        <v>43.988425308748333</v>
      </c>
      <c r="AD184" s="21">
        <v>4.1629349530569328</v>
      </c>
      <c r="AE184" s="12">
        <v>324.95291902071017</v>
      </c>
      <c r="AF184" s="10">
        <v>257.36336391181186</v>
      </c>
      <c r="AG184" s="10">
        <v>179.50738241842555</v>
      </c>
      <c r="AH184" s="10">
        <v>236.54155440381334</v>
      </c>
      <c r="AI184" s="10">
        <v>7.4132999772510431</v>
      </c>
      <c r="AJ184" s="10"/>
      <c r="AK184" s="10"/>
      <c r="AL184" s="10"/>
      <c r="AM184" s="10"/>
      <c r="AN184" s="10">
        <v>1.6247645951035508</v>
      </c>
      <c r="AO184" s="10">
        <v>1.1891390340073427</v>
      </c>
      <c r="AP184" s="10">
        <v>1</v>
      </c>
      <c r="AQ184" s="10">
        <v>111.47500000000001</v>
      </c>
      <c r="AR184" s="10"/>
      <c r="AS184" s="10"/>
      <c r="AT184" s="10">
        <v>1.1178447109611216</v>
      </c>
      <c r="AU184" s="10">
        <v>1</v>
      </c>
      <c r="AV184" s="16"/>
      <c r="AW184" s="21">
        <v>38.604504586771775</v>
      </c>
      <c r="AX184" s="1" t="s">
        <v>120</v>
      </c>
      <c r="AY184" s="25">
        <v>28.251181102362199</v>
      </c>
      <c r="AZ184" s="19">
        <v>100</v>
      </c>
      <c r="BA184" s="19">
        <v>0</v>
      </c>
      <c r="BB184" s="19">
        <v>0</v>
      </c>
      <c r="BC184" s="19">
        <v>100</v>
      </c>
      <c r="BD184" s="19">
        <v>0</v>
      </c>
      <c r="BE184" s="19">
        <v>0</v>
      </c>
      <c r="BF184" s="26">
        <v>51.848639738194734</v>
      </c>
      <c r="BG184" s="26">
        <v>43.988425308748333</v>
      </c>
      <c r="BH184" s="26">
        <v>4.1629349530569328</v>
      </c>
      <c r="BI184" s="23"/>
      <c r="BJ184" s="27">
        <f t="shared" ca="1" si="18"/>
        <v>1</v>
      </c>
      <c r="BK184" s="26">
        <f t="shared" ca="1" si="19"/>
        <v>4.351473314330935</v>
      </c>
      <c r="BL184" s="25">
        <f t="shared" si="16"/>
        <v>2.1895651344193636</v>
      </c>
      <c r="BM184" s="25">
        <f t="shared" ca="1" si="20"/>
        <v>3.2328527560037092</v>
      </c>
      <c r="BN184" s="24">
        <f t="shared" si="17"/>
        <v>3.2353063060656062</v>
      </c>
      <c r="BO184" s="23"/>
      <c r="BP184" s="2"/>
    </row>
    <row r="185" spans="1:68" x14ac:dyDescent="0.2">
      <c r="A185">
        <v>8.6</v>
      </c>
      <c r="B185">
        <v>2.1</v>
      </c>
      <c r="C185">
        <v>1.2585999999999999</v>
      </c>
      <c r="D185">
        <v>-0.28569</v>
      </c>
      <c r="E185">
        <v>9.9930000000000005E-2</v>
      </c>
      <c r="F185">
        <v>1.6891799999999999</v>
      </c>
      <c r="G185">
        <v>1.6555500000000001</v>
      </c>
      <c r="H185" s="23"/>
      <c r="I185" s="17">
        <f t="shared" si="14"/>
        <v>28.215223097112858</v>
      </c>
      <c r="J185" s="16">
        <f t="shared" si="15"/>
        <v>-28.415223097112857</v>
      </c>
      <c r="K185" s="10">
        <v>100</v>
      </c>
      <c r="L185" s="16">
        <v>2773.1299212598469</v>
      </c>
      <c r="M185" s="16">
        <v>1022.7362204724423</v>
      </c>
      <c r="N185" s="16">
        <v>12.226596675415571</v>
      </c>
      <c r="O185" s="16">
        <v>3.1403013182673774</v>
      </c>
      <c r="P185" s="16">
        <v>3.4819364160002522</v>
      </c>
      <c r="Q185" s="16">
        <v>4.6486317810849623E-2</v>
      </c>
      <c r="R185" s="16">
        <v>1.33507084153619</v>
      </c>
      <c r="S185" s="16">
        <v>23.724659564782982</v>
      </c>
      <c r="T185" s="22" t="s">
        <v>119</v>
      </c>
      <c r="U185" s="10">
        <v>1</v>
      </c>
      <c r="V185" s="22" t="s">
        <v>33</v>
      </c>
      <c r="W185" s="10">
        <v>3</v>
      </c>
      <c r="X185" s="22" t="s">
        <v>33</v>
      </c>
      <c r="Y185" s="10">
        <v>3</v>
      </c>
      <c r="Z185" s="22" t="s">
        <v>33</v>
      </c>
      <c r="AA185" s="15">
        <v>3</v>
      </c>
      <c r="AB185" s="11">
        <v>52.516420786041174</v>
      </c>
      <c r="AC185" s="10">
        <v>43.418458171675979</v>
      </c>
      <c r="AD185" s="21">
        <v>4.065121042282847</v>
      </c>
      <c r="AE185" s="12">
        <v>314.03013182673772</v>
      </c>
      <c r="AF185" s="10">
        <v>243.66767778171877</v>
      </c>
      <c r="AG185" s="10">
        <v>174.09682080001261</v>
      </c>
      <c r="AH185" s="10">
        <v>236.53157943841529</v>
      </c>
      <c r="AI185" s="10">
        <v>7.4902392359146797</v>
      </c>
      <c r="AJ185" s="10"/>
      <c r="AK185" s="10"/>
      <c r="AL185" s="10"/>
      <c r="AM185" s="10"/>
      <c r="AN185" s="10">
        <v>1.5701506591336887</v>
      </c>
      <c r="AO185" s="10">
        <v>1.1690406749127891</v>
      </c>
      <c r="AP185" s="10">
        <v>1</v>
      </c>
      <c r="AQ185" s="10">
        <v>111.47500000000001</v>
      </c>
      <c r="AR185" s="10"/>
      <c r="AS185" s="10"/>
      <c r="AT185" s="10">
        <v>1.0487182102702133</v>
      </c>
      <c r="AU185" s="10">
        <v>1</v>
      </c>
      <c r="AV185" s="16"/>
      <c r="AW185" s="21">
        <v>36.550151667257815</v>
      </c>
      <c r="AX185" s="1" t="s">
        <v>120</v>
      </c>
      <c r="AY185" s="25">
        <v>28.4152230971129</v>
      </c>
      <c r="AZ185" s="19">
        <v>100</v>
      </c>
      <c r="BA185" s="19">
        <v>0</v>
      </c>
      <c r="BB185" s="19">
        <v>0</v>
      </c>
      <c r="BC185" s="19">
        <v>100</v>
      </c>
      <c r="BD185" s="19">
        <v>0</v>
      </c>
      <c r="BE185" s="19">
        <v>0</v>
      </c>
      <c r="BF185" s="26">
        <v>52.516420786041174</v>
      </c>
      <c r="BG185" s="26">
        <v>43.418458171675979</v>
      </c>
      <c r="BH185" s="26">
        <v>4.065121042282847</v>
      </c>
      <c r="BI185" s="23"/>
      <c r="BJ185" s="27">
        <f t="shared" ca="1" si="18"/>
        <v>1</v>
      </c>
      <c r="BK185" s="26">
        <f t="shared" ca="1" si="19"/>
        <v>4.0975794411630284</v>
      </c>
      <c r="BL185" s="25">
        <f t="shared" si="16"/>
        <v>2.2185239610717993</v>
      </c>
      <c r="BM185" s="25">
        <f t="shared" ca="1" si="20"/>
        <v>3.2584822542453411</v>
      </c>
      <c r="BN185" s="24">
        <f t="shared" si="17"/>
        <v>3.2455285652220263</v>
      </c>
      <c r="BO185" s="23"/>
      <c r="BP185" s="2"/>
    </row>
    <row r="186" spans="1:68" x14ac:dyDescent="0.2">
      <c r="A186">
        <v>8.65</v>
      </c>
      <c r="B186">
        <v>2.2000000000000002</v>
      </c>
      <c r="C186">
        <v>1.2585500000000001</v>
      </c>
      <c r="D186">
        <v>-0.28532999999999997</v>
      </c>
      <c r="E186">
        <v>0.10113</v>
      </c>
      <c r="F186">
        <v>1.6933</v>
      </c>
      <c r="G186">
        <v>1.6571</v>
      </c>
      <c r="H186" s="23"/>
      <c r="I186" s="17">
        <f t="shared" si="14"/>
        <v>28.379265091863516</v>
      </c>
      <c r="J186" s="16">
        <f t="shared" si="15"/>
        <v>-28.579265091863515</v>
      </c>
      <c r="K186" s="10">
        <v>100</v>
      </c>
      <c r="L186" s="16">
        <v>2789.5341207349129</v>
      </c>
      <c r="M186" s="16">
        <v>1028.9041994750669</v>
      </c>
      <c r="N186" s="16">
        <v>12.297681539807522</v>
      </c>
      <c r="O186" s="16">
        <v>3.1266478342749418</v>
      </c>
      <c r="P186" s="16">
        <v>3.4735871384676362</v>
      </c>
      <c r="Q186" s="16">
        <v>4.8741718674988048E-2</v>
      </c>
      <c r="R186" s="16">
        <v>1.4032099018103321</v>
      </c>
      <c r="S186" s="16">
        <v>24.093007235603785</v>
      </c>
      <c r="T186" s="22" t="s">
        <v>119</v>
      </c>
      <c r="U186" s="10">
        <v>1</v>
      </c>
      <c r="V186" s="22" t="s">
        <v>33</v>
      </c>
      <c r="W186" s="10">
        <v>3</v>
      </c>
      <c r="X186" s="22" t="s">
        <v>33</v>
      </c>
      <c r="Y186" s="10">
        <v>3</v>
      </c>
      <c r="Z186" s="22" t="s">
        <v>33</v>
      </c>
      <c r="AA186" s="15">
        <v>3</v>
      </c>
      <c r="AB186" s="11">
        <v>54.225674054837228</v>
      </c>
      <c r="AC186" s="10">
        <v>41.94207784079947</v>
      </c>
      <c r="AD186" s="21">
        <v>3.8322481043633019</v>
      </c>
      <c r="AE186" s="12">
        <v>312.66478342749417</v>
      </c>
      <c r="AF186" s="10">
        <v>241.72045692640708</v>
      </c>
      <c r="AG186" s="10">
        <v>173.67935692338182</v>
      </c>
      <c r="AH186" s="10">
        <v>242.64670002780886</v>
      </c>
      <c r="AI186" s="10">
        <v>7.1265175559968874</v>
      </c>
      <c r="AJ186" s="10"/>
      <c r="AK186" s="10"/>
      <c r="AL186" s="10"/>
      <c r="AM186" s="10"/>
      <c r="AN186" s="10">
        <v>1.5633239171374709</v>
      </c>
      <c r="AO186" s="10">
        <v>1.1771782009265741</v>
      </c>
      <c r="AP186" s="10">
        <v>1</v>
      </c>
      <c r="AQ186" s="10">
        <v>111.47500000000001</v>
      </c>
      <c r="AR186" s="10"/>
      <c r="AS186" s="10"/>
      <c r="AT186" s="10">
        <v>1.0333098317078311</v>
      </c>
      <c r="AU186" s="10">
        <v>1</v>
      </c>
      <c r="AV186" s="16"/>
      <c r="AW186" s="21">
        <v>36.258068538961062</v>
      </c>
      <c r="AX186" s="1" t="s">
        <v>120</v>
      </c>
      <c r="AY186" s="25">
        <v>28.579265091863501</v>
      </c>
      <c r="AZ186" s="19">
        <v>100</v>
      </c>
      <c r="BA186" s="19">
        <v>0</v>
      </c>
      <c r="BB186" s="19">
        <v>0</v>
      </c>
      <c r="BC186" s="19">
        <v>100</v>
      </c>
      <c r="BD186" s="19">
        <v>0</v>
      </c>
      <c r="BE186" s="19">
        <v>0</v>
      </c>
      <c r="BF186" s="26">
        <v>54.225674054837228</v>
      </c>
      <c r="BG186" s="26">
        <v>41.94207784079947</v>
      </c>
      <c r="BH186" s="26">
        <v>3.8322481043633019</v>
      </c>
      <c r="BI186" s="23"/>
      <c r="BJ186" s="27">
        <f t="shared" ca="1" si="18"/>
        <v>1</v>
      </c>
      <c r="BK186" s="26">
        <f t="shared" ca="1" si="19"/>
        <v>4.040842829022889</v>
      </c>
      <c r="BL186" s="25">
        <f t="shared" si="16"/>
        <v>2.3446819274293706</v>
      </c>
      <c r="BM186" s="25">
        <f t="shared" ca="1" si="20"/>
        <v>3.2753869644791975</v>
      </c>
      <c r="BN186" s="24">
        <f t="shared" si="17"/>
        <v>3.2554965905099023</v>
      </c>
      <c r="BO186" s="23"/>
      <c r="BP186" s="2"/>
    </row>
    <row r="187" spans="1:68" x14ac:dyDescent="0.2">
      <c r="A187">
        <v>8.6999999999999993</v>
      </c>
      <c r="B187">
        <v>2.1</v>
      </c>
      <c r="C187">
        <v>1.2587299999999999</v>
      </c>
      <c r="D187">
        <v>-0.28489999999999999</v>
      </c>
      <c r="E187">
        <v>0.10176</v>
      </c>
      <c r="F187">
        <v>1.6877500000000001</v>
      </c>
      <c r="G187">
        <v>1.6497299999999999</v>
      </c>
      <c r="H187" s="23"/>
      <c r="I187" s="17">
        <f t="shared" si="14"/>
        <v>28.54330708661417</v>
      </c>
      <c r="J187" s="16">
        <f t="shared" si="15"/>
        <v>-28.74330708661417</v>
      </c>
      <c r="K187" s="10">
        <v>100</v>
      </c>
      <c r="L187" s="16">
        <v>2805.9383202099784</v>
      </c>
      <c r="M187" s="16">
        <v>1035.0721784776915</v>
      </c>
      <c r="N187" s="16">
        <v>12.368766404199473</v>
      </c>
      <c r="O187" s="16">
        <v>3.1758003766477816</v>
      </c>
      <c r="P187" s="16">
        <v>3.5255243892318813</v>
      </c>
      <c r="Q187" s="16">
        <v>5.1435669707153117E-2</v>
      </c>
      <c r="R187" s="16">
        <v>1.4589508971843927</v>
      </c>
      <c r="S187" s="16">
        <v>24.286389762784697</v>
      </c>
      <c r="T187" s="22" t="s">
        <v>119</v>
      </c>
      <c r="U187" s="10">
        <v>1</v>
      </c>
      <c r="V187" s="22" t="s">
        <v>33</v>
      </c>
      <c r="W187" s="10">
        <v>3</v>
      </c>
      <c r="X187" s="22" t="s">
        <v>33</v>
      </c>
      <c r="Y187" s="10">
        <v>3</v>
      </c>
      <c r="Z187" s="22" t="s">
        <v>33</v>
      </c>
      <c r="AA187" s="15">
        <v>3</v>
      </c>
      <c r="AB187" s="11">
        <v>55.069962877004542</v>
      </c>
      <c r="AC187" s="10">
        <v>41.204090141517796</v>
      </c>
      <c r="AD187" s="21">
        <v>3.7259469814776658</v>
      </c>
      <c r="AE187" s="12">
        <v>317.58003766477816</v>
      </c>
      <c r="AF187" s="10">
        <v>246.86576881190268</v>
      </c>
      <c r="AG187" s="10">
        <v>176.27621946159405</v>
      </c>
      <c r="AH187" s="10">
        <v>245.16253766232461</v>
      </c>
      <c r="AI187" s="10">
        <v>6.8542402758714145</v>
      </c>
      <c r="AJ187" s="10"/>
      <c r="AK187" s="10"/>
      <c r="AL187" s="10"/>
      <c r="AM187" s="10"/>
      <c r="AN187" s="10">
        <v>1.5879001883238908</v>
      </c>
      <c r="AO187" s="10">
        <v>1.1959528209086749</v>
      </c>
      <c r="AP187" s="10">
        <v>1</v>
      </c>
      <c r="AQ187" s="10">
        <v>111.47500000000001</v>
      </c>
      <c r="AR187" s="10"/>
      <c r="AS187" s="10"/>
      <c r="AT187" s="10">
        <v>1.049742104060013</v>
      </c>
      <c r="AU187" s="10">
        <v>1</v>
      </c>
      <c r="AV187" s="16"/>
      <c r="AW187" s="21">
        <v>37.029865321785401</v>
      </c>
      <c r="AX187" s="1" t="s">
        <v>120</v>
      </c>
      <c r="AY187" s="25">
        <v>28.743307086614202</v>
      </c>
      <c r="AZ187" s="19">
        <v>100</v>
      </c>
      <c r="BA187" s="19">
        <v>0</v>
      </c>
      <c r="BB187" s="19">
        <v>0</v>
      </c>
      <c r="BC187" s="19">
        <v>100</v>
      </c>
      <c r="BD187" s="19">
        <v>0</v>
      </c>
      <c r="BE187" s="19">
        <v>0</v>
      </c>
      <c r="BF187" s="26">
        <v>55.069962877004542</v>
      </c>
      <c r="BG187" s="26">
        <v>41.204090141517796</v>
      </c>
      <c r="BH187" s="26">
        <v>3.7259469814776658</v>
      </c>
      <c r="BI187" s="23"/>
      <c r="BJ187" s="27">
        <f t="shared" ca="1" si="18"/>
        <v>1</v>
      </c>
      <c r="BK187" s="26">
        <f t="shared" ca="1" si="19"/>
        <v>4.1012699853426469</v>
      </c>
      <c r="BL187" s="25">
        <f t="shared" si="16"/>
        <v>2.423290051600262</v>
      </c>
      <c r="BM187" s="25">
        <f t="shared" ca="1" si="20"/>
        <v>3.2767410921418976</v>
      </c>
      <c r="BN187" s="24">
        <f t="shared" si="17"/>
        <v>3.256801637528818</v>
      </c>
      <c r="BO187" s="23"/>
      <c r="BP187" s="2"/>
    </row>
    <row r="188" spans="1:68" x14ac:dyDescent="0.2">
      <c r="A188">
        <v>8.75</v>
      </c>
      <c r="B188">
        <v>0.1</v>
      </c>
      <c r="C188">
        <v>1.2588999999999999</v>
      </c>
      <c r="D188">
        <v>-0.28337000000000001</v>
      </c>
      <c r="E188">
        <v>0.10289</v>
      </c>
      <c r="F188">
        <v>1.68658</v>
      </c>
      <c r="G188">
        <v>1.6454500000000001</v>
      </c>
      <c r="H188" s="23"/>
      <c r="I188" s="17">
        <f t="shared" si="14"/>
        <v>28.707349081364828</v>
      </c>
      <c r="J188" s="16">
        <f t="shared" si="15"/>
        <v>-28.907349081364828</v>
      </c>
      <c r="K188" s="10">
        <v>100</v>
      </c>
      <c r="L188" s="16">
        <v>2822.3425196850444</v>
      </c>
      <c r="M188" s="16">
        <v>1041.2401574803162</v>
      </c>
      <c r="N188" s="16">
        <v>12.439851268591426</v>
      </c>
      <c r="O188" s="16">
        <v>3.2222222222221699</v>
      </c>
      <c r="P188" s="16">
        <v>3.5769410292225996</v>
      </c>
      <c r="Q188" s="16">
        <v>6.1021123379740562E-2</v>
      </c>
      <c r="R188" s="16">
        <v>1.7059583281137485</v>
      </c>
      <c r="S188" s="16">
        <v>24.633250486140948</v>
      </c>
      <c r="T188" s="22" t="s">
        <v>119</v>
      </c>
      <c r="U188" s="10">
        <v>1</v>
      </c>
      <c r="V188" s="22" t="s">
        <v>33</v>
      </c>
      <c r="W188" s="10">
        <v>3</v>
      </c>
      <c r="X188" s="22" t="s">
        <v>33</v>
      </c>
      <c r="Y188" s="10">
        <v>3</v>
      </c>
      <c r="Z188" s="22" t="s">
        <v>33</v>
      </c>
      <c r="AA188" s="15">
        <v>3</v>
      </c>
      <c r="AB188" s="11">
        <v>60.360402898064045</v>
      </c>
      <c r="AC188" s="10">
        <v>36.467951134331813</v>
      </c>
      <c r="AD188" s="21">
        <v>3.1716459676041433</v>
      </c>
      <c r="AE188" s="12">
        <v>322.222222222217</v>
      </c>
      <c r="AF188" s="10">
        <v>251.949832371101</v>
      </c>
      <c r="AG188" s="10">
        <v>178.84705146112998</v>
      </c>
      <c r="AH188" s="10">
        <v>250.83564104673303</v>
      </c>
      <c r="AI188" s="10">
        <v>5.8618078971816647</v>
      </c>
      <c r="AJ188" s="10"/>
      <c r="AK188" s="10"/>
      <c r="AL188" s="10"/>
      <c r="AM188" s="10"/>
      <c r="AN188" s="10">
        <v>1.611111111111085</v>
      </c>
      <c r="AO188" s="10">
        <v>1.2328085897961132</v>
      </c>
      <c r="AP188" s="10">
        <v>1</v>
      </c>
      <c r="AQ188" s="10">
        <v>111.47500000000001</v>
      </c>
      <c r="AR188" s="10"/>
      <c r="AS188" s="10"/>
      <c r="AT188" s="10">
        <v>1.0657177758488952</v>
      </c>
      <c r="AU188" s="10">
        <v>1</v>
      </c>
      <c r="AV188" s="16"/>
      <c r="AW188" s="21">
        <v>37.792474855665148</v>
      </c>
      <c r="AX188" s="1" t="s">
        <v>120</v>
      </c>
      <c r="AY188" s="25">
        <v>28.907349081364799</v>
      </c>
      <c r="AZ188" s="19">
        <v>100</v>
      </c>
      <c r="BA188" s="19">
        <v>0</v>
      </c>
      <c r="BB188" s="19">
        <v>0</v>
      </c>
      <c r="BC188" s="19">
        <v>100</v>
      </c>
      <c r="BD188" s="19">
        <v>0</v>
      </c>
      <c r="BE188" s="19">
        <v>0</v>
      </c>
      <c r="BF188" s="26">
        <v>60.360402898064045</v>
      </c>
      <c r="BG188" s="26">
        <v>36.467951134331813</v>
      </c>
      <c r="BH188" s="26">
        <v>3.1716459676041433</v>
      </c>
      <c r="BI188" s="23"/>
      <c r="BJ188" s="27">
        <f t="shared" ca="1" si="18"/>
        <v>1</v>
      </c>
      <c r="BK188" s="26">
        <f t="shared" ca="1" si="19"/>
        <v>4.1599812566219043</v>
      </c>
      <c r="BL188" s="25">
        <f t="shared" si="16"/>
        <v>2.8175258627424209</v>
      </c>
      <c r="BM188" s="25">
        <f t="shared" ca="1" si="20"/>
        <v>3.3039580559643871</v>
      </c>
      <c r="BN188" s="24">
        <f t="shared" si="17"/>
        <v>3.280604323348181</v>
      </c>
      <c r="BO188" s="23"/>
      <c r="BP188" s="2"/>
    </row>
    <row r="189" spans="1:68" x14ac:dyDescent="0.2">
      <c r="A189">
        <v>8.8000000000000007</v>
      </c>
      <c r="B189">
        <v>2</v>
      </c>
      <c r="C189">
        <v>1.25942</v>
      </c>
      <c r="D189">
        <v>-0.28304000000000001</v>
      </c>
      <c r="E189">
        <v>0.1046</v>
      </c>
      <c r="F189">
        <v>1.6853800000000001</v>
      </c>
      <c r="G189">
        <v>1.6452</v>
      </c>
      <c r="H189" s="23"/>
      <c r="I189" s="17">
        <f t="shared" si="14"/>
        <v>28.871391076115486</v>
      </c>
      <c r="J189" s="16">
        <f t="shared" si="15"/>
        <v>-29.071391076115486</v>
      </c>
      <c r="K189" s="10">
        <v>100</v>
      </c>
      <c r="L189" s="16">
        <v>2838.7467191601104</v>
      </c>
      <c r="M189" s="16">
        <v>1047.4081364829408</v>
      </c>
      <c r="N189" s="16">
        <v>12.510936132983378</v>
      </c>
      <c r="O189" s="16">
        <v>3.3642184557438486</v>
      </c>
      <c r="P189" s="16">
        <v>3.7264957569495212</v>
      </c>
      <c r="Q189" s="16">
        <v>6.3088574171867293E-2</v>
      </c>
      <c r="R189" s="16">
        <v>1.6929731921528091</v>
      </c>
      <c r="S189" s="16">
        <v>25.158145917060594</v>
      </c>
      <c r="T189" s="22" t="s">
        <v>119</v>
      </c>
      <c r="U189" s="10">
        <v>1</v>
      </c>
      <c r="V189" s="22" t="s">
        <v>33</v>
      </c>
      <c r="W189" s="10">
        <v>3</v>
      </c>
      <c r="X189" s="22" t="s">
        <v>33</v>
      </c>
      <c r="Y189" s="10">
        <v>3</v>
      </c>
      <c r="Z189" s="22" t="s">
        <v>33</v>
      </c>
      <c r="AA189" s="15">
        <v>3</v>
      </c>
      <c r="AB189" s="11">
        <v>58.885783405654337</v>
      </c>
      <c r="AC189" s="10">
        <v>37.805482163889977</v>
      </c>
      <c r="AD189" s="21">
        <v>3.3087344304556887</v>
      </c>
      <c r="AE189" s="12">
        <v>336.42184557438486</v>
      </c>
      <c r="AF189" s="10">
        <v>268.57955331102903</v>
      </c>
      <c r="AG189" s="10">
        <v>186.32478784747605</v>
      </c>
      <c r="AH189" s="10">
        <v>260.17117270101699</v>
      </c>
      <c r="AI189" s="10">
        <v>5.9067680730867664</v>
      </c>
      <c r="AJ189" s="10"/>
      <c r="AK189" s="10"/>
      <c r="AL189" s="10"/>
      <c r="AM189" s="10"/>
      <c r="AN189" s="10">
        <v>1.6821092278719243</v>
      </c>
      <c r="AO189" s="10">
        <v>1.2649927660523672</v>
      </c>
      <c r="AP189" s="10">
        <v>1</v>
      </c>
      <c r="AQ189" s="10">
        <v>111.47500000000001</v>
      </c>
      <c r="AR189" s="10"/>
      <c r="AS189" s="10"/>
      <c r="AT189" s="10">
        <v>1.1325805017502446</v>
      </c>
      <c r="AU189" s="10">
        <v>1</v>
      </c>
      <c r="AV189" s="16"/>
      <c r="AW189" s="21">
        <v>40.28693299665435</v>
      </c>
      <c r="AX189" s="1" t="s">
        <v>120</v>
      </c>
      <c r="AY189" s="25">
        <v>29.0713910761155</v>
      </c>
      <c r="AZ189" s="19">
        <v>100</v>
      </c>
      <c r="BA189" s="19">
        <v>0</v>
      </c>
      <c r="BB189" s="19">
        <v>0</v>
      </c>
      <c r="BC189" s="19">
        <v>100</v>
      </c>
      <c r="BD189" s="19">
        <v>0</v>
      </c>
      <c r="BE189" s="19">
        <v>0</v>
      </c>
      <c r="BF189" s="26">
        <v>58.885783405654337</v>
      </c>
      <c r="BG189" s="26">
        <v>37.805482163889977</v>
      </c>
      <c r="BH189" s="26">
        <v>3.3087344304556887</v>
      </c>
      <c r="BI189" s="23"/>
      <c r="BJ189" s="27">
        <f t="shared" ca="1" si="18"/>
        <v>1</v>
      </c>
      <c r="BK189" s="26">
        <f t="shared" ca="1" si="19"/>
        <v>4.405393307553406</v>
      </c>
      <c r="BL189" s="25">
        <f t="shared" si="16"/>
        <v>2.7345135326933501</v>
      </c>
      <c r="BM189" s="25">
        <f t="shared" ca="1" si="20"/>
        <v>3.2759142441173621</v>
      </c>
      <c r="BN189" s="24">
        <f t="shared" si="17"/>
        <v>3.263187654330475</v>
      </c>
      <c r="BO189" s="23"/>
      <c r="BP189" s="2"/>
    </row>
    <row r="190" spans="1:68" x14ac:dyDescent="0.2">
      <c r="A190">
        <v>8.85</v>
      </c>
      <c r="B190">
        <v>2.1</v>
      </c>
      <c r="C190">
        <v>1.2595499999999999</v>
      </c>
      <c r="D190">
        <v>-0.28194000000000002</v>
      </c>
      <c r="E190">
        <v>0.11149000000000001</v>
      </c>
      <c r="F190">
        <v>1.6779999999999999</v>
      </c>
      <c r="G190">
        <v>1.6430800000000001</v>
      </c>
      <c r="H190" s="23"/>
      <c r="I190" s="17">
        <f t="shared" si="14"/>
        <v>29.035433070866141</v>
      </c>
      <c r="J190" s="16">
        <f t="shared" si="15"/>
        <v>-29.23543307086614</v>
      </c>
      <c r="K190" s="10">
        <v>100</v>
      </c>
      <c r="L190" s="16">
        <v>2855.1509186351759</v>
      </c>
      <c r="M190" s="16">
        <v>1053.5761154855654</v>
      </c>
      <c r="N190" s="16">
        <v>12.582020997375327</v>
      </c>
      <c r="O190" s="16">
        <v>3.3997175141242524</v>
      </c>
      <c r="P190" s="16">
        <v>3.7924498007533884</v>
      </c>
      <c r="Q190" s="16">
        <v>6.9980076812289682E-2</v>
      </c>
      <c r="R190" s="16">
        <v>1.845247280488401</v>
      </c>
      <c r="S190" s="16">
        <v>27.273075460356687</v>
      </c>
      <c r="T190" s="22" t="s">
        <v>33</v>
      </c>
      <c r="U190" s="10">
        <v>3</v>
      </c>
      <c r="V190" s="22" t="s">
        <v>33</v>
      </c>
      <c r="W190" s="10">
        <v>3</v>
      </c>
      <c r="X190" s="22" t="s">
        <v>33</v>
      </c>
      <c r="Y190" s="10">
        <v>3</v>
      </c>
      <c r="Z190" s="22" t="s">
        <v>33</v>
      </c>
      <c r="AA190" s="15">
        <v>3</v>
      </c>
      <c r="AB190" s="11">
        <v>62.443126274582497</v>
      </c>
      <c r="AC190" s="10">
        <v>34.559932647966704</v>
      </c>
      <c r="AD190" s="21">
        <v>2.9969410774507956</v>
      </c>
      <c r="AE190" s="12">
        <v>339.97175141242525</v>
      </c>
      <c r="AF190" s="10">
        <v>275.37389967177427</v>
      </c>
      <c r="AG190" s="10">
        <v>189.62249003766942</v>
      </c>
      <c r="AH190" s="10">
        <v>302.21597752418796</v>
      </c>
      <c r="AI190" s="10">
        <v>5.4193278623086192</v>
      </c>
      <c r="AJ190" s="10"/>
      <c r="AK190" s="10"/>
      <c r="AL190" s="10"/>
      <c r="AM190" s="10"/>
      <c r="AN190" s="10">
        <v>3.3997175141242524</v>
      </c>
      <c r="AO190" s="10">
        <v>1.2956461468458147</v>
      </c>
      <c r="AP190" s="10">
        <v>1</v>
      </c>
      <c r="AQ190" s="10">
        <v>111.47500000000001</v>
      </c>
      <c r="AR190" s="10"/>
      <c r="AS190" s="10"/>
      <c r="AT190" s="10">
        <v>1.1554670912181872</v>
      </c>
      <c r="AU190" s="10">
        <v>1</v>
      </c>
      <c r="AV190" s="16"/>
      <c r="AW190" s="21">
        <v>41.306084950766142</v>
      </c>
      <c r="AX190" s="1" t="s">
        <v>120</v>
      </c>
      <c r="AY190" s="25">
        <v>29.235433070866101</v>
      </c>
      <c r="AZ190" s="19">
        <v>100</v>
      </c>
      <c r="BA190" s="19">
        <v>0</v>
      </c>
      <c r="BB190" s="19">
        <v>0</v>
      </c>
      <c r="BC190" s="19">
        <v>100</v>
      </c>
      <c r="BD190" s="19">
        <v>0</v>
      </c>
      <c r="BE190" s="19">
        <v>0</v>
      </c>
      <c r="BF190" s="26">
        <v>62.443126274582497</v>
      </c>
      <c r="BG190" s="26">
        <v>34.559932647966704</v>
      </c>
      <c r="BH190" s="26">
        <v>2.9969410774507956</v>
      </c>
      <c r="BI190" s="23"/>
      <c r="BJ190" s="27">
        <f t="shared" ca="1" si="18"/>
        <v>1</v>
      </c>
      <c r="BK190" s="26">
        <f t="shared" ca="1" si="19"/>
        <v>4.4892330163462235</v>
      </c>
      <c r="BL190" s="25">
        <f t="shared" si="16"/>
        <v>2.9591456757825982</v>
      </c>
      <c r="BM190" s="25">
        <f t="shared" ca="1" si="20"/>
        <v>3.2863653798968113</v>
      </c>
      <c r="BN190" s="24">
        <f t="shared" si="17"/>
        <v>3.2731736342307869</v>
      </c>
      <c r="BO190" s="23"/>
      <c r="BP190" s="2"/>
    </row>
    <row r="191" spans="1:68" x14ac:dyDescent="0.2">
      <c r="A191">
        <v>8.9</v>
      </c>
      <c r="B191">
        <v>2.1</v>
      </c>
      <c r="C191">
        <v>1.25973</v>
      </c>
      <c r="D191">
        <v>-0.28156999999999999</v>
      </c>
      <c r="E191">
        <v>0.10668</v>
      </c>
      <c r="F191">
        <v>1.6838500000000001</v>
      </c>
      <c r="G191">
        <v>1.64855</v>
      </c>
      <c r="H191" s="23"/>
      <c r="I191" s="17">
        <f t="shared" si="14"/>
        <v>29.199475065616799</v>
      </c>
      <c r="J191" s="16">
        <f t="shared" si="15"/>
        <v>-29.399475065616798</v>
      </c>
      <c r="K191" s="10">
        <v>100</v>
      </c>
      <c r="L191" s="16">
        <v>2871.5551181102419</v>
      </c>
      <c r="M191" s="16">
        <v>1059.7440944881901</v>
      </c>
      <c r="N191" s="16">
        <v>12.65310586176728</v>
      </c>
      <c r="O191" s="16">
        <v>3.4488700564971531</v>
      </c>
      <c r="P191" s="16">
        <v>3.8203413155665125</v>
      </c>
      <c r="Q191" s="16">
        <v>7.2298127700432022E-2</v>
      </c>
      <c r="R191" s="16">
        <v>1.8924520541094911</v>
      </c>
      <c r="S191" s="16">
        <v>25.796615213149977</v>
      </c>
      <c r="T191" s="22" t="s">
        <v>33</v>
      </c>
      <c r="U191" s="10">
        <v>3</v>
      </c>
      <c r="V191" s="22" t="s">
        <v>33</v>
      </c>
      <c r="W191" s="10">
        <v>3</v>
      </c>
      <c r="X191" s="22" t="s">
        <v>33</v>
      </c>
      <c r="Y191" s="10">
        <v>3</v>
      </c>
      <c r="Z191" s="22" t="s">
        <v>33</v>
      </c>
      <c r="AA191" s="15">
        <v>3</v>
      </c>
      <c r="AB191" s="11">
        <v>62.875747621692625</v>
      </c>
      <c r="AC191" s="10">
        <v>34.161136719758773</v>
      </c>
      <c r="AD191" s="21">
        <v>2.9631156585485998</v>
      </c>
      <c r="AE191" s="12">
        <v>344.88700564971532</v>
      </c>
      <c r="AF191" s="10">
        <v>277.69030144537328</v>
      </c>
      <c r="AG191" s="10">
        <v>191.01706577832562</v>
      </c>
      <c r="AH191" s="10">
        <v>270.38076379987262</v>
      </c>
      <c r="AI191" s="10">
        <v>5.2841497243139308</v>
      </c>
      <c r="AJ191" s="10"/>
      <c r="AK191" s="10"/>
      <c r="AL191" s="10"/>
      <c r="AM191" s="10"/>
      <c r="AN191" s="10">
        <v>3.4488700564971531</v>
      </c>
      <c r="AO191" s="10">
        <v>1.3086992851414223</v>
      </c>
      <c r="AP191" s="10">
        <v>1</v>
      </c>
      <c r="AQ191" s="10">
        <v>111.47500000000001</v>
      </c>
      <c r="AR191" s="10"/>
      <c r="AS191" s="10"/>
      <c r="AT191" s="10">
        <v>1.1584826484576116</v>
      </c>
      <c r="AU191" s="10">
        <v>1</v>
      </c>
      <c r="AV191" s="16"/>
      <c r="AW191" s="21">
        <v>41.653545216805995</v>
      </c>
      <c r="AX191" s="1" t="s">
        <v>120</v>
      </c>
      <c r="AY191" s="25">
        <v>29.399475065616802</v>
      </c>
      <c r="AZ191" s="19">
        <v>100</v>
      </c>
      <c r="BA191" s="19">
        <v>0</v>
      </c>
      <c r="BB191" s="19">
        <v>0</v>
      </c>
      <c r="BC191" s="19">
        <v>100</v>
      </c>
      <c r="BD191" s="19">
        <v>0</v>
      </c>
      <c r="BE191" s="19">
        <v>0</v>
      </c>
      <c r="BF191" s="26">
        <v>62.875747621692625</v>
      </c>
      <c r="BG191" s="26">
        <v>34.161136719758773</v>
      </c>
      <c r="BH191" s="26">
        <v>2.9631156585485998</v>
      </c>
      <c r="BI191" s="23"/>
      <c r="BJ191" s="27">
        <f t="shared" ca="1" si="18"/>
        <v>1</v>
      </c>
      <c r="BK191" s="26">
        <f t="shared" ca="1" si="19"/>
        <v>4.5002633539808139</v>
      </c>
      <c r="BL191" s="25">
        <f t="shared" si="16"/>
        <v>3.0319226107086328</v>
      </c>
      <c r="BM191" s="25">
        <f t="shared" ca="1" si="20"/>
        <v>3.2908954852796817</v>
      </c>
      <c r="BN191" s="24">
        <f t="shared" si="17"/>
        <v>3.2753380444126456</v>
      </c>
      <c r="BO191" s="23"/>
      <c r="BP191" s="2"/>
    </row>
    <row r="192" spans="1:68" x14ac:dyDescent="0.2">
      <c r="A192">
        <v>8.9499999999999993</v>
      </c>
      <c r="B192">
        <v>2.1</v>
      </c>
      <c r="C192">
        <v>1.2595400000000001</v>
      </c>
      <c r="D192">
        <v>-0.28311999999999998</v>
      </c>
      <c r="E192">
        <v>0.10714</v>
      </c>
      <c r="F192">
        <v>1.6771</v>
      </c>
      <c r="G192">
        <v>1.63805</v>
      </c>
      <c r="H192" s="23"/>
      <c r="I192" s="17">
        <f t="shared" si="14"/>
        <v>29.36351706036745</v>
      </c>
      <c r="J192" s="16">
        <f t="shared" si="15"/>
        <v>-29.563517060367449</v>
      </c>
      <c r="K192" s="10">
        <v>100</v>
      </c>
      <c r="L192" s="16">
        <v>2887.959317585307</v>
      </c>
      <c r="M192" s="16">
        <v>1065.9120734908145</v>
      </c>
      <c r="N192" s="16">
        <v>12.724190726159229</v>
      </c>
      <c r="O192" s="16">
        <v>3.3969868173258022</v>
      </c>
      <c r="P192" s="16">
        <v>3.7704913555380926</v>
      </c>
      <c r="Q192" s="16">
        <v>6.2587373979836755E-2</v>
      </c>
      <c r="R192" s="16">
        <v>1.659926202666093</v>
      </c>
      <c r="S192" s="16">
        <v>25.937815153631281</v>
      </c>
      <c r="T192" s="22" t="s">
        <v>119</v>
      </c>
      <c r="U192" s="10">
        <v>1</v>
      </c>
      <c r="V192" s="22" t="s">
        <v>33</v>
      </c>
      <c r="W192" s="10">
        <v>3</v>
      </c>
      <c r="X192" s="22" t="s">
        <v>33</v>
      </c>
      <c r="Y192" s="10">
        <v>3</v>
      </c>
      <c r="Z192" s="22" t="s">
        <v>33</v>
      </c>
      <c r="AA192" s="15">
        <v>3</v>
      </c>
      <c r="AB192" s="11">
        <v>57.956366129567812</v>
      </c>
      <c r="AC192" s="10">
        <v>38.642059913771277</v>
      </c>
      <c r="AD192" s="21">
        <v>3.4015739566609136</v>
      </c>
      <c r="AE192" s="12">
        <v>339.69868173258021</v>
      </c>
      <c r="AF192" s="10">
        <v>270.86064735526122</v>
      </c>
      <c r="AG192" s="10">
        <v>188.52456777690463</v>
      </c>
      <c r="AH192" s="10">
        <v>271.82313107942508</v>
      </c>
      <c r="AI192" s="10">
        <v>6.0243642060342708</v>
      </c>
      <c r="AJ192" s="10"/>
      <c r="AK192" s="10"/>
      <c r="AL192" s="10"/>
      <c r="AM192" s="10"/>
      <c r="AN192" s="10">
        <v>1.6984934086629011</v>
      </c>
      <c r="AO192" s="10">
        <v>1.2796478681287289</v>
      </c>
      <c r="AP192" s="10">
        <v>1</v>
      </c>
      <c r="AQ192" s="10">
        <v>111.47500000000001</v>
      </c>
      <c r="AR192" s="10"/>
      <c r="AS192" s="10"/>
      <c r="AT192" s="10">
        <v>1.1216616272577526</v>
      </c>
      <c r="AU192" s="10">
        <v>1</v>
      </c>
      <c r="AV192" s="16"/>
      <c r="AW192" s="21">
        <v>40.629097103289183</v>
      </c>
      <c r="AX192" s="1" t="s">
        <v>120</v>
      </c>
      <c r="AY192" s="25">
        <v>29.563517060367399</v>
      </c>
      <c r="AZ192" s="19">
        <v>100</v>
      </c>
      <c r="BA192" s="19">
        <v>0</v>
      </c>
      <c r="BB192" s="19">
        <v>0</v>
      </c>
      <c r="BC192" s="19">
        <v>100</v>
      </c>
      <c r="BD192" s="19">
        <v>0</v>
      </c>
      <c r="BE192" s="19">
        <v>0</v>
      </c>
      <c r="BF192" s="26">
        <v>57.956366129567812</v>
      </c>
      <c r="BG192" s="26">
        <v>38.642059913771277</v>
      </c>
      <c r="BH192" s="26">
        <v>3.4015739566609136</v>
      </c>
      <c r="BI192" s="23"/>
      <c r="BJ192" s="27">
        <f t="shared" ca="1" si="18"/>
        <v>1</v>
      </c>
      <c r="BK192" s="26">
        <f t="shared" ca="1" si="19"/>
        <v>4.3652975786759169</v>
      </c>
      <c r="BL192" s="25">
        <f t="shared" si="16"/>
        <v>2.6901809291305234</v>
      </c>
      <c r="BM192" s="25">
        <f t="shared" ca="1" si="20"/>
        <v>3.2757595374190127</v>
      </c>
      <c r="BN192" s="24">
        <f t="shared" si="17"/>
        <v>3.2548239763259841</v>
      </c>
      <c r="BO192" s="23"/>
      <c r="BP192" s="2"/>
    </row>
    <row r="193" spans="1:68" x14ac:dyDescent="0.2">
      <c r="A193">
        <v>9</v>
      </c>
      <c r="B193">
        <v>2.1</v>
      </c>
      <c r="C193">
        <v>1.2597</v>
      </c>
      <c r="D193">
        <v>-0.28338999999999998</v>
      </c>
      <c r="E193">
        <v>0.10841000000000001</v>
      </c>
      <c r="F193">
        <v>1.6770499999999999</v>
      </c>
      <c r="G193">
        <v>1.63585</v>
      </c>
      <c r="H193" s="23"/>
      <c r="I193" s="17">
        <f t="shared" si="14"/>
        <v>29.527559055118108</v>
      </c>
      <c r="J193" s="16">
        <f t="shared" si="15"/>
        <v>-29.727559055118107</v>
      </c>
      <c r="K193" s="10">
        <v>100</v>
      </c>
      <c r="L193" s="16">
        <v>2904.3635170603729</v>
      </c>
      <c r="M193" s="16">
        <v>1072.0800524934391</v>
      </c>
      <c r="N193" s="16">
        <v>12.79527559055118</v>
      </c>
      <c r="O193" s="16">
        <v>3.4406779661016795</v>
      </c>
      <c r="P193" s="16">
        <v>3.8197961228172792</v>
      </c>
      <c r="Q193" s="16">
        <v>6.0895823331733115E-2</v>
      </c>
      <c r="R193" s="16">
        <v>1.59421658574855</v>
      </c>
      <c r="S193" s="16">
        <v>26.327649771916633</v>
      </c>
      <c r="T193" s="22" t="s">
        <v>119</v>
      </c>
      <c r="U193" s="10">
        <v>1</v>
      </c>
      <c r="V193" s="22" t="s">
        <v>33</v>
      </c>
      <c r="W193" s="10">
        <v>3</v>
      </c>
      <c r="X193" s="22" t="s">
        <v>33</v>
      </c>
      <c r="Y193" s="10">
        <v>3</v>
      </c>
      <c r="Z193" s="22" t="s">
        <v>33</v>
      </c>
      <c r="AA193" s="15">
        <v>3</v>
      </c>
      <c r="AB193" s="11">
        <v>56.124296643629521</v>
      </c>
      <c r="AC193" s="10">
        <v>40.274965303733296</v>
      </c>
      <c r="AD193" s="21">
        <v>3.6007380526371868</v>
      </c>
      <c r="AE193" s="12">
        <v>344.06779661016793</v>
      </c>
      <c r="AF193" s="10">
        <v>275.69625530133811</v>
      </c>
      <c r="AG193" s="10">
        <v>190.98980614086395</v>
      </c>
      <c r="AH193" s="10">
        <v>278.38026887380363</v>
      </c>
      <c r="AI193" s="10">
        <v>6.2726734180253123</v>
      </c>
      <c r="AJ193" s="10"/>
      <c r="AK193" s="10"/>
      <c r="AL193" s="10"/>
      <c r="AM193" s="10"/>
      <c r="AN193" s="10">
        <v>1.7203389830508398</v>
      </c>
      <c r="AO193" s="10">
        <v>1.2861663988437488</v>
      </c>
      <c r="AP193" s="10">
        <v>1</v>
      </c>
      <c r="AQ193" s="10">
        <v>111.47500000000001</v>
      </c>
      <c r="AR193" s="10"/>
      <c r="AS193" s="10"/>
      <c r="AT193" s="10">
        <v>1.1357284413205129</v>
      </c>
      <c r="AU193" s="10">
        <v>1</v>
      </c>
      <c r="AV193" s="16"/>
      <c r="AW193" s="21">
        <v>41.354438295200715</v>
      </c>
      <c r="AX193" s="1" t="s">
        <v>120</v>
      </c>
      <c r="AY193" s="25">
        <v>29.7275590551181</v>
      </c>
      <c r="AZ193" s="19">
        <v>100</v>
      </c>
      <c r="BA193" s="19">
        <v>0</v>
      </c>
      <c r="BB193" s="19">
        <v>0</v>
      </c>
      <c r="BC193" s="19">
        <v>100</v>
      </c>
      <c r="BD193" s="19">
        <v>0</v>
      </c>
      <c r="BE193" s="19">
        <v>0</v>
      </c>
      <c r="BF193" s="26">
        <v>56.124296643629521</v>
      </c>
      <c r="BG193" s="26">
        <v>40.274965303733296</v>
      </c>
      <c r="BH193" s="26">
        <v>3.6007380526371868</v>
      </c>
      <c r="BI193" s="23"/>
      <c r="BJ193" s="27">
        <f t="shared" ca="1" si="18"/>
        <v>1</v>
      </c>
      <c r="BK193" s="26">
        <f t="shared" ca="1" si="19"/>
        <v>4.4168611453603779</v>
      </c>
      <c r="BL193" s="25">
        <f t="shared" si="16"/>
        <v>2.572033024054968</v>
      </c>
      <c r="BM193" s="25">
        <f t="shared" ca="1" si="20"/>
        <v>3.2615615806441363</v>
      </c>
      <c r="BN193" s="24">
        <f t="shared" si="17"/>
        <v>3.2420298916851675</v>
      </c>
      <c r="BO193" s="23"/>
      <c r="BP193" s="2"/>
    </row>
    <row r="194" spans="1:68" x14ac:dyDescent="0.2">
      <c r="A194">
        <v>9.0500000000000007</v>
      </c>
      <c r="B194">
        <v>2.2000000000000002</v>
      </c>
      <c r="C194">
        <v>1.25953</v>
      </c>
      <c r="D194">
        <v>-0.28306999999999999</v>
      </c>
      <c r="E194">
        <v>0.10965999999999999</v>
      </c>
      <c r="F194">
        <v>1.67865</v>
      </c>
      <c r="G194">
        <v>1.63815</v>
      </c>
      <c r="H194" s="23"/>
      <c r="I194" s="17">
        <f t="shared" si="14"/>
        <v>29.691601049868765</v>
      </c>
      <c r="J194" s="16">
        <f t="shared" si="15"/>
        <v>-29.891601049868765</v>
      </c>
      <c r="K194" s="10">
        <v>100</v>
      </c>
      <c r="L194" s="16">
        <v>2920.7677165354389</v>
      </c>
      <c r="M194" s="16">
        <v>1078.2480314960637</v>
      </c>
      <c r="N194" s="16">
        <v>12.866360454943131</v>
      </c>
      <c r="O194" s="16">
        <v>3.3942561205272908</v>
      </c>
      <c r="P194" s="16">
        <v>3.7788994923052019</v>
      </c>
      <c r="Q194" s="16">
        <v>6.2900624099855945E-2</v>
      </c>
      <c r="R194" s="16">
        <v>1.6645222829540074</v>
      </c>
      <c r="S194" s="16">
        <v>26.711345262354957</v>
      </c>
      <c r="T194" s="22" t="s">
        <v>119</v>
      </c>
      <c r="U194" s="10">
        <v>1</v>
      </c>
      <c r="V194" s="22" t="s">
        <v>33</v>
      </c>
      <c r="W194" s="10">
        <v>3</v>
      </c>
      <c r="X194" s="22" t="s">
        <v>33</v>
      </c>
      <c r="Y194" s="10">
        <v>3</v>
      </c>
      <c r="Z194" s="22" t="s">
        <v>33</v>
      </c>
      <c r="AA194" s="15">
        <v>3</v>
      </c>
      <c r="AB194" s="11">
        <v>58.19954348663606</v>
      </c>
      <c r="AC194" s="10">
        <v>38.423680771648343</v>
      </c>
      <c r="AD194" s="21">
        <v>3.3767757417155986</v>
      </c>
      <c r="AE194" s="12">
        <v>339.42561205272909</v>
      </c>
      <c r="AF194" s="10">
        <v>269.91993409550162</v>
      </c>
      <c r="AG194" s="10">
        <v>188.94497461526009</v>
      </c>
      <c r="AH194" s="10">
        <v>284.81111603818613</v>
      </c>
      <c r="AI194" s="10">
        <v>6.0077297266655521</v>
      </c>
      <c r="AJ194" s="10"/>
      <c r="AK194" s="10"/>
      <c r="AL194" s="10"/>
      <c r="AM194" s="10"/>
      <c r="AN194" s="10">
        <v>1.6971280602636454</v>
      </c>
      <c r="AO194" s="10">
        <v>1.2877023453759224</v>
      </c>
      <c r="AP194" s="10">
        <v>1</v>
      </c>
      <c r="AQ194" s="10">
        <v>111.47500000000001</v>
      </c>
      <c r="AR194" s="10"/>
      <c r="AS194" s="10"/>
      <c r="AT194" s="10">
        <v>1.1040217287884277</v>
      </c>
      <c r="AU194" s="10">
        <v>1</v>
      </c>
      <c r="AV194" s="16"/>
      <c r="AW194" s="21">
        <v>40.487990114325243</v>
      </c>
      <c r="AX194" s="1" t="s">
        <v>120</v>
      </c>
      <c r="AY194" s="25">
        <v>29.8916010498688</v>
      </c>
      <c r="AZ194" s="19">
        <v>100</v>
      </c>
      <c r="BA194" s="19">
        <v>0</v>
      </c>
      <c r="BB194" s="19">
        <v>0</v>
      </c>
      <c r="BC194" s="19">
        <v>100</v>
      </c>
      <c r="BD194" s="19">
        <v>0</v>
      </c>
      <c r="BE194" s="19">
        <v>0</v>
      </c>
      <c r="BF194" s="26">
        <v>58.19954348663606</v>
      </c>
      <c r="BG194" s="26">
        <v>38.423680771648343</v>
      </c>
      <c r="BH194" s="26">
        <v>3.3767757417155986</v>
      </c>
      <c r="BI194" s="23"/>
      <c r="BJ194" s="27">
        <f t="shared" ca="1" si="18"/>
        <v>1</v>
      </c>
      <c r="BK194" s="26">
        <f t="shared" ca="1" si="19"/>
        <v>4.3005237502183133</v>
      </c>
      <c r="BL194" s="25">
        <f t="shared" si="16"/>
        <v>2.7129695903891866</v>
      </c>
      <c r="BM194" s="25">
        <f t="shared" ca="1" si="20"/>
        <v>3.2832135556395459</v>
      </c>
      <c r="BN194" s="24">
        <f t="shared" si="17"/>
        <v>3.2544880783795391</v>
      </c>
      <c r="BO194" s="23"/>
      <c r="BP194" s="2"/>
    </row>
    <row r="195" spans="1:68" x14ac:dyDescent="0.2">
      <c r="A195">
        <v>9.1</v>
      </c>
      <c r="B195">
        <v>2.1</v>
      </c>
      <c r="C195">
        <v>1.2597799999999999</v>
      </c>
      <c r="D195">
        <v>-0.28255999999999998</v>
      </c>
      <c r="E195">
        <v>0.11119</v>
      </c>
      <c r="F195">
        <v>1.6757</v>
      </c>
      <c r="G195">
        <v>1.6379999999999999</v>
      </c>
      <c r="H195" s="23"/>
      <c r="I195" s="17">
        <f t="shared" si="14"/>
        <v>29.85564304461942</v>
      </c>
      <c r="J195" s="16">
        <f t="shared" si="15"/>
        <v>-30.055643044619419</v>
      </c>
      <c r="K195" s="10">
        <v>95</v>
      </c>
      <c r="L195" s="16">
        <v>2936.3517060367512</v>
      </c>
      <c r="M195" s="16">
        <v>1083.5958005249352</v>
      </c>
      <c r="N195" s="16">
        <v>12.937445319335081</v>
      </c>
      <c r="O195" s="16">
        <v>3.4625235404895882</v>
      </c>
      <c r="P195" s="16">
        <v>3.8539297755037696</v>
      </c>
      <c r="Q195" s="16">
        <v>6.6095775324051864E-2</v>
      </c>
      <c r="R195" s="16">
        <v>1.7150228253811943</v>
      </c>
      <c r="S195" s="16">
        <v>27.18098854265148</v>
      </c>
      <c r="T195" s="22" t="s">
        <v>119</v>
      </c>
      <c r="U195" s="10">
        <v>1</v>
      </c>
      <c r="V195" s="22" t="s">
        <v>33</v>
      </c>
      <c r="W195" s="10">
        <v>3</v>
      </c>
      <c r="X195" s="22" t="s">
        <v>33</v>
      </c>
      <c r="Y195" s="10">
        <v>3</v>
      </c>
      <c r="Z195" s="22" t="s">
        <v>33</v>
      </c>
      <c r="AA195" s="15">
        <v>3</v>
      </c>
      <c r="AB195" s="11">
        <v>58.854344499897657</v>
      </c>
      <c r="AC195" s="10">
        <v>37.833865079541674</v>
      </c>
      <c r="AD195" s="21">
        <v>3.3117904205606674</v>
      </c>
      <c r="AE195" s="12">
        <v>346.25235404895886</v>
      </c>
      <c r="AF195" s="10">
        <v>286.56314480992319</v>
      </c>
      <c r="AG195" s="10">
        <v>192.69648877518847</v>
      </c>
      <c r="AH195" s="10">
        <v>293.01003202250877</v>
      </c>
      <c r="AI195" s="10">
        <v>5.830826186104737</v>
      </c>
      <c r="AJ195" s="10"/>
      <c r="AK195" s="10"/>
      <c r="AL195" s="10"/>
      <c r="AM195" s="10"/>
      <c r="AN195" s="10">
        <v>1.7312617702447941</v>
      </c>
      <c r="AO195" s="10">
        <v>1.3104636012937561</v>
      </c>
      <c r="AP195" s="10">
        <v>1</v>
      </c>
      <c r="AQ195" s="10">
        <v>111.47500000000001</v>
      </c>
      <c r="AR195" s="10"/>
      <c r="AS195" s="10"/>
      <c r="AT195" s="10">
        <v>1.1694579882968188</v>
      </c>
      <c r="AU195" s="10">
        <v>1</v>
      </c>
      <c r="AV195" s="16"/>
      <c r="AW195" s="21">
        <v>42.984471721488482</v>
      </c>
      <c r="AX195" s="1" t="s">
        <v>120</v>
      </c>
      <c r="AY195" s="25">
        <v>30.055643044619401</v>
      </c>
      <c r="AZ195" s="19">
        <v>100</v>
      </c>
      <c r="BA195" s="19">
        <v>0</v>
      </c>
      <c r="BB195" s="19">
        <v>0</v>
      </c>
      <c r="BC195" s="19">
        <v>100</v>
      </c>
      <c r="BD195" s="19">
        <v>0</v>
      </c>
      <c r="BE195" s="19">
        <v>0</v>
      </c>
      <c r="BF195" s="26">
        <v>58.854344499897657</v>
      </c>
      <c r="BG195" s="26">
        <v>37.833865079541674</v>
      </c>
      <c r="BH195" s="26">
        <v>3.3117904205606674</v>
      </c>
      <c r="BI195" s="23"/>
      <c r="BJ195" s="27">
        <f t="shared" ca="1" si="18"/>
        <v>1</v>
      </c>
      <c r="BK195" s="26">
        <f t="shared" ca="1" si="19"/>
        <v>4.4034019351674196</v>
      </c>
      <c r="BL195" s="25">
        <f t="shared" si="16"/>
        <v>2.7704355717959221</v>
      </c>
      <c r="BM195" s="25">
        <f t="shared" ca="1" si="20"/>
        <v>3.2789538643017999</v>
      </c>
      <c r="BN195" s="24">
        <f t="shared" si="17"/>
        <v>3.2526176151807138</v>
      </c>
      <c r="BO195" s="23"/>
      <c r="BP195" s="2"/>
    </row>
    <row r="196" spans="1:68" s="28" customFormat="1" ht="13.5" thickBot="1" x14ac:dyDescent="0.25">
      <c r="A196">
        <v>9.15</v>
      </c>
      <c r="B196">
        <v>2.1</v>
      </c>
      <c r="C196">
        <v>1.2601899999999999</v>
      </c>
      <c r="D196">
        <v>-0.28147</v>
      </c>
      <c r="E196">
        <v>0.11251</v>
      </c>
      <c r="F196">
        <v>1.6732800000000001</v>
      </c>
      <c r="G196">
        <v>1.63703</v>
      </c>
      <c r="H196" s="23"/>
      <c r="I196" s="17">
        <f t="shared" si="14"/>
        <v>30.019685039370078</v>
      </c>
      <c r="J196" s="16">
        <f t="shared" si="15"/>
        <v>-30.219685039370077</v>
      </c>
      <c r="K196" s="10">
        <v>95</v>
      </c>
      <c r="L196" s="16">
        <v>2951.9356955380636</v>
      </c>
      <c r="M196" s="16">
        <v>1088.9435695538066</v>
      </c>
      <c r="N196" s="16">
        <v>13.008530183727034</v>
      </c>
      <c r="O196" s="16">
        <v>3.5744821092278238</v>
      </c>
      <c r="P196" s="16">
        <v>3.9717229713478064</v>
      </c>
      <c r="Q196" s="16">
        <v>7.2924627940470374E-2</v>
      </c>
      <c r="R196" s="16">
        <v>1.8360955299891766</v>
      </c>
      <c r="S196" s="16">
        <v>27.586170980554364</v>
      </c>
      <c r="T196" s="22" t="s">
        <v>33</v>
      </c>
      <c r="U196" s="10">
        <v>3</v>
      </c>
      <c r="V196" s="22" t="s">
        <v>33</v>
      </c>
      <c r="W196" s="10">
        <v>3</v>
      </c>
      <c r="X196" s="22" t="s">
        <v>33</v>
      </c>
      <c r="Y196" s="10">
        <v>3</v>
      </c>
      <c r="Z196" s="22" t="s">
        <v>33</v>
      </c>
      <c r="AA196" s="15">
        <v>3</v>
      </c>
      <c r="AB196" s="11">
        <v>60.794099261465682</v>
      </c>
      <c r="AC196" s="10">
        <v>36.072361381614755</v>
      </c>
      <c r="AD196" s="21">
        <v>3.1335393569195649</v>
      </c>
      <c r="AE196" s="12">
        <v>357.44821092278238</v>
      </c>
      <c r="AF196" s="10">
        <v>299.50446258561499</v>
      </c>
      <c r="AG196" s="10">
        <v>198.58614856739032</v>
      </c>
      <c r="AH196" s="10">
        <v>299.8828963918765</v>
      </c>
      <c r="AI196" s="10">
        <v>5.4463397119968739</v>
      </c>
      <c r="AJ196" s="10"/>
      <c r="AK196" s="10"/>
      <c r="AL196" s="10"/>
      <c r="AM196" s="10"/>
      <c r="AN196" s="10">
        <v>3.5744821092278238</v>
      </c>
      <c r="AO196" s="10">
        <v>1.3490155395787804</v>
      </c>
      <c r="AP196" s="10">
        <v>1</v>
      </c>
      <c r="AQ196" s="10">
        <v>111.47500000000001</v>
      </c>
      <c r="AR196" s="10"/>
      <c r="AS196" s="10"/>
      <c r="AT196" s="10">
        <v>1.218597871953554</v>
      </c>
      <c r="AU196" s="10">
        <v>1</v>
      </c>
      <c r="AV196" s="16"/>
      <c r="AW196" s="21">
        <v>44.925669387842248</v>
      </c>
      <c r="AX196" s="1" t="s">
        <v>120</v>
      </c>
      <c r="AY196" s="25">
        <v>30.219685039370098</v>
      </c>
      <c r="AZ196" s="19">
        <v>100</v>
      </c>
      <c r="BA196" s="19">
        <v>0</v>
      </c>
      <c r="BB196" s="19">
        <v>0</v>
      </c>
      <c r="BC196" s="19">
        <v>100</v>
      </c>
      <c r="BD196" s="19">
        <v>0</v>
      </c>
      <c r="BE196" s="19">
        <v>0</v>
      </c>
      <c r="BF196" s="26">
        <v>60.794099261465682</v>
      </c>
      <c r="BG196" s="26">
        <v>36.072361381614755</v>
      </c>
      <c r="BH196" s="26">
        <v>3.1335393569195649</v>
      </c>
      <c r="BI196" s="23"/>
      <c r="BJ196" s="27">
        <f t="shared" ca="1" si="18"/>
        <v>1</v>
      </c>
      <c r="BK196" s="26">
        <f t="shared" ca="1" si="19"/>
        <v>4.5838098380091594</v>
      </c>
      <c r="BL196" s="25">
        <f t="shared" si="16"/>
        <v>2.9219464382347136</v>
      </c>
      <c r="BM196" s="25">
        <f t="shared" ca="1" si="20"/>
        <v>3.275774563687015</v>
      </c>
      <c r="BN196" s="24">
        <f t="shared" si="17"/>
        <v>3.2543286234752618</v>
      </c>
      <c r="BO196" s="23"/>
      <c r="BP196" s="2"/>
    </row>
    <row r="197" spans="1:68" x14ac:dyDescent="0.2">
      <c r="A197">
        <v>9.1999999999999993</v>
      </c>
      <c r="B197">
        <v>2.1</v>
      </c>
      <c r="C197">
        <v>1.26041</v>
      </c>
      <c r="D197">
        <v>-0.28089999999999998</v>
      </c>
      <c r="E197">
        <v>0.11405</v>
      </c>
      <c r="F197">
        <v>1.67195</v>
      </c>
      <c r="G197">
        <v>1.63785</v>
      </c>
      <c r="H197" s="23"/>
      <c r="I197" s="17">
        <f t="shared" si="14"/>
        <v>30.183727034120732</v>
      </c>
      <c r="J197" s="16">
        <f t="shared" si="15"/>
        <v>-30.383727034120732</v>
      </c>
      <c r="K197" s="10">
        <v>95</v>
      </c>
      <c r="L197" s="16">
        <v>2967.5196850393759</v>
      </c>
      <c r="M197" s="16">
        <v>1094.291338582678</v>
      </c>
      <c r="N197" s="16">
        <v>13.079615048118985</v>
      </c>
      <c r="O197" s="16">
        <v>3.6345574387947082</v>
      </c>
      <c r="P197" s="16">
        <v>4.0386053658714589</v>
      </c>
      <c r="Q197" s="16">
        <v>7.6495679308689363E-2</v>
      </c>
      <c r="R197" s="16">
        <v>1.8941112680907597</v>
      </c>
      <c r="S197" s="16">
        <v>28.058883824774384</v>
      </c>
      <c r="T197" s="22" t="s">
        <v>33</v>
      </c>
      <c r="U197" s="10">
        <v>3</v>
      </c>
      <c r="V197" s="22" t="s">
        <v>33</v>
      </c>
      <c r="W197" s="10">
        <v>3</v>
      </c>
      <c r="X197" s="22" t="s">
        <v>33</v>
      </c>
      <c r="Y197" s="10">
        <v>3</v>
      </c>
      <c r="Z197" s="22" t="s">
        <v>33</v>
      </c>
      <c r="AA197" s="15">
        <v>3</v>
      </c>
      <c r="AB197" s="11">
        <v>61.728946207993687</v>
      </c>
      <c r="AC197" s="10">
        <v>35.216499225401293</v>
      </c>
      <c r="AD197" s="21">
        <v>3.0545545666050256</v>
      </c>
      <c r="AE197" s="12">
        <v>363.45574387947079</v>
      </c>
      <c r="AF197" s="10">
        <v>306.45627432361459</v>
      </c>
      <c r="AG197" s="10">
        <v>201.93026829357294</v>
      </c>
      <c r="AH197" s="10">
        <v>308.14495769119679</v>
      </c>
      <c r="AI197" s="10">
        <v>5.2795208858452511</v>
      </c>
      <c r="AJ197" s="10"/>
      <c r="AK197" s="10"/>
      <c r="AL197" s="10"/>
      <c r="AM197" s="10"/>
      <c r="AN197" s="10">
        <v>3.6345574387947082</v>
      </c>
      <c r="AO197" s="10">
        <v>1.3710829365855095</v>
      </c>
      <c r="AP197" s="10">
        <v>1</v>
      </c>
      <c r="AQ197" s="10">
        <v>111.47500000000001</v>
      </c>
      <c r="AR197" s="10"/>
      <c r="AS197" s="10"/>
      <c r="AT197" s="10">
        <v>1.2418489746928882</v>
      </c>
      <c r="AU197" s="10">
        <v>1</v>
      </c>
      <c r="AV197" s="16"/>
      <c r="AW197" s="21">
        <v>45.96844114854219</v>
      </c>
      <c r="AX197" s="1" t="s">
        <v>120</v>
      </c>
      <c r="AY197" s="25">
        <v>30.3837270341207</v>
      </c>
      <c r="AZ197" s="19">
        <v>100</v>
      </c>
      <c r="BA197" s="19">
        <v>0</v>
      </c>
      <c r="BB197" s="19">
        <v>0</v>
      </c>
      <c r="BC197" s="19">
        <v>100</v>
      </c>
      <c r="BD197" s="19">
        <v>0</v>
      </c>
      <c r="BE197" s="19">
        <v>0</v>
      </c>
      <c r="BF197" s="26">
        <v>61.728946207993687</v>
      </c>
      <c r="BG197" s="26">
        <v>35.216499225401293</v>
      </c>
      <c r="BH197" s="26">
        <v>3.0545545666050256</v>
      </c>
      <c r="BI197" s="23"/>
      <c r="BJ197" s="27">
        <f t="shared" ca="1" si="18"/>
        <v>1</v>
      </c>
      <c r="BK197" s="26">
        <f t="shared" ca="1" si="19"/>
        <v>4.6694064610998334</v>
      </c>
      <c r="BL197" s="25">
        <f t="shared" si="16"/>
        <v>2.9941410785702853</v>
      </c>
      <c r="BM197" s="25">
        <f t="shared" ca="1" si="20"/>
        <v>3.2743663076272811</v>
      </c>
      <c r="BN197" s="24">
        <f t="shared" si="17"/>
        <v>3.2540704289649596</v>
      </c>
      <c r="BO197" s="23"/>
      <c r="BP197" s="2"/>
    </row>
    <row r="198" spans="1:68" x14ac:dyDescent="0.2">
      <c r="A198">
        <v>9.25</v>
      </c>
      <c r="B198">
        <v>2.1</v>
      </c>
      <c r="C198">
        <v>1.2603899999999999</v>
      </c>
      <c r="D198">
        <v>-0.28062999999999999</v>
      </c>
      <c r="E198">
        <v>0.11512</v>
      </c>
      <c r="F198">
        <v>1.67093</v>
      </c>
      <c r="G198">
        <v>1.63683</v>
      </c>
      <c r="H198" s="23"/>
      <c r="I198" s="17">
        <f t="shared" si="14"/>
        <v>30.34776902887139</v>
      </c>
      <c r="J198" s="16">
        <f t="shared" si="15"/>
        <v>-30.547769028871389</v>
      </c>
      <c r="K198" s="10">
        <v>95</v>
      </c>
      <c r="L198" s="16">
        <v>2983.1036745406882</v>
      </c>
      <c r="M198" s="16">
        <v>1099.6391076115494</v>
      </c>
      <c r="N198" s="16">
        <v>13.150699912510936</v>
      </c>
      <c r="O198" s="16">
        <v>3.6290960451976861</v>
      </c>
      <c r="P198" s="16">
        <v>4.0378735563677761</v>
      </c>
      <c r="Q198" s="16">
        <v>7.8187229956793031E-2</v>
      </c>
      <c r="R198" s="16">
        <v>1.9363466652761032</v>
      </c>
      <c r="S198" s="16">
        <v>28.3873271645896</v>
      </c>
      <c r="T198" s="22" t="s">
        <v>33</v>
      </c>
      <c r="U198" s="10">
        <v>3</v>
      </c>
      <c r="V198" s="22" t="s">
        <v>33</v>
      </c>
      <c r="W198" s="10">
        <v>3</v>
      </c>
      <c r="X198" s="22" t="s">
        <v>33</v>
      </c>
      <c r="Y198" s="10">
        <v>3</v>
      </c>
      <c r="Z198" s="22" t="s">
        <v>33</v>
      </c>
      <c r="AA198" s="15">
        <v>3</v>
      </c>
      <c r="AB198" s="11">
        <v>62.815951312476145</v>
      </c>
      <c r="AC198" s="10">
        <v>34.216304267439568</v>
      </c>
      <c r="AD198" s="21">
        <v>2.967744420084284</v>
      </c>
      <c r="AE198" s="12">
        <v>362.90960451976861</v>
      </c>
      <c r="AF198" s="10">
        <v>305.4534738231041</v>
      </c>
      <c r="AG198" s="10">
        <v>201.89367781838882</v>
      </c>
      <c r="AH198" s="10">
        <v>313.43918918561826</v>
      </c>
      <c r="AI198" s="10">
        <v>5.1643645114414998</v>
      </c>
      <c r="AJ198" s="10"/>
      <c r="AK198" s="10"/>
      <c r="AL198" s="10"/>
      <c r="AM198" s="10"/>
      <c r="AN198" s="10">
        <v>3.6290960451976861</v>
      </c>
      <c r="AO198" s="10">
        <v>1.3775695941920671</v>
      </c>
      <c r="AP198" s="10">
        <v>1</v>
      </c>
      <c r="AQ198" s="10">
        <v>111.47500000000001</v>
      </c>
      <c r="AR198" s="10"/>
      <c r="AS198" s="10"/>
      <c r="AT198" s="10">
        <v>1.231204364036081</v>
      </c>
      <c r="AU198" s="10">
        <v>1</v>
      </c>
      <c r="AV198" s="16"/>
      <c r="AW198" s="21">
        <v>45.818021073465616</v>
      </c>
      <c r="AX198" s="1" t="s">
        <v>120</v>
      </c>
      <c r="AY198" s="25">
        <v>30.5477690288714</v>
      </c>
      <c r="AZ198" s="19">
        <v>100</v>
      </c>
      <c r="BA198" s="19">
        <v>0</v>
      </c>
      <c r="BB198" s="19">
        <v>0</v>
      </c>
      <c r="BC198" s="19">
        <v>100</v>
      </c>
      <c r="BD198" s="19">
        <v>0</v>
      </c>
      <c r="BE198" s="19">
        <v>0</v>
      </c>
      <c r="BF198" s="26">
        <v>62.815951312476145</v>
      </c>
      <c r="BG198" s="26">
        <v>34.216304267439568</v>
      </c>
      <c r="BH198" s="26">
        <v>2.967744420084284</v>
      </c>
      <c r="BI198" s="23"/>
      <c r="BJ198" s="27">
        <f t="shared" ca="1" si="18"/>
        <v>1</v>
      </c>
      <c r="BK198" s="26">
        <f t="shared" ca="1" si="19"/>
        <v>4.6311952739260471</v>
      </c>
      <c r="BL198" s="25">
        <f t="shared" si="16"/>
        <v>3.0705951007835424</v>
      </c>
      <c r="BM198" s="25">
        <f t="shared" ca="1" si="20"/>
        <v>3.2831000701908937</v>
      </c>
      <c r="BN198" s="24">
        <f t="shared" si="17"/>
        <v>3.2585585807970792</v>
      </c>
      <c r="BO198" s="23"/>
      <c r="BP198" s="2"/>
    </row>
    <row r="199" spans="1:68" x14ac:dyDescent="0.2">
      <c r="A199">
        <v>9.3000000000000007</v>
      </c>
      <c r="B199">
        <v>2.1</v>
      </c>
      <c r="C199">
        <v>1.2603599999999999</v>
      </c>
      <c r="D199">
        <v>-0.28034999999999999</v>
      </c>
      <c r="E199">
        <v>0.11617</v>
      </c>
      <c r="F199">
        <v>1.6697500000000001</v>
      </c>
      <c r="G199">
        <v>1.6357999999999999</v>
      </c>
      <c r="H199" s="23"/>
      <c r="I199" s="17">
        <f t="shared" si="14"/>
        <v>30.511811023622048</v>
      </c>
      <c r="J199" s="16">
        <f t="shared" si="15"/>
        <v>-30.711811023622047</v>
      </c>
      <c r="K199" s="10">
        <v>95</v>
      </c>
      <c r="L199" s="16">
        <v>2998.6876640420005</v>
      </c>
      <c r="M199" s="16">
        <v>1104.9868766404209</v>
      </c>
      <c r="N199" s="16">
        <v>13.221784776902886</v>
      </c>
      <c r="O199" s="16">
        <v>3.6209039548022122</v>
      </c>
      <c r="P199" s="16">
        <v>4.034322646624644</v>
      </c>
      <c r="Q199" s="16">
        <v>7.9941430628900578E-2</v>
      </c>
      <c r="R199" s="16">
        <v>1.9815329023270951</v>
      </c>
      <c r="S199" s="16">
        <v>28.709631376557795</v>
      </c>
      <c r="T199" s="22" t="s">
        <v>33</v>
      </c>
      <c r="U199" s="10">
        <v>3</v>
      </c>
      <c r="V199" s="22" t="s">
        <v>33</v>
      </c>
      <c r="W199" s="10">
        <v>3</v>
      </c>
      <c r="X199" s="22" t="s">
        <v>33</v>
      </c>
      <c r="Y199" s="10">
        <v>3</v>
      </c>
      <c r="Z199" s="22" t="s">
        <v>33</v>
      </c>
      <c r="AA199" s="15">
        <v>3</v>
      </c>
      <c r="AB199" s="11">
        <v>63.997190314630778</v>
      </c>
      <c r="AC199" s="10">
        <v>33.123885925112432</v>
      </c>
      <c r="AD199" s="21">
        <v>2.8789237602567903</v>
      </c>
      <c r="AE199" s="12">
        <v>362.09039548022122</v>
      </c>
      <c r="AF199" s="10">
        <v>304.11901447089377</v>
      </c>
      <c r="AG199" s="10">
        <v>201.71613233123219</v>
      </c>
      <c r="AH199" s="10">
        <v>318.60713005004379</v>
      </c>
      <c r="AI199" s="10">
        <v>5.0465980091756668</v>
      </c>
      <c r="AJ199" s="10"/>
      <c r="AK199" s="10"/>
      <c r="AL199" s="10"/>
      <c r="AM199" s="10"/>
      <c r="AN199" s="10">
        <v>3.6209039548022122</v>
      </c>
      <c r="AO199" s="10">
        <v>1.3837263112178919</v>
      </c>
      <c r="AP199" s="10">
        <v>1</v>
      </c>
      <c r="AQ199" s="10">
        <v>111.47500000000001</v>
      </c>
      <c r="AR199" s="10"/>
      <c r="AS199" s="10"/>
      <c r="AT199" s="10">
        <v>1.2192718593888945</v>
      </c>
      <c r="AU199" s="10">
        <v>1</v>
      </c>
      <c r="AV199" s="16"/>
      <c r="AW199" s="21">
        <v>45.617852170634066</v>
      </c>
      <c r="AX199" s="1" t="s">
        <v>120</v>
      </c>
      <c r="AY199" s="25">
        <v>30.711811023622001</v>
      </c>
      <c r="AZ199" s="19">
        <v>100</v>
      </c>
      <c r="BA199" s="19">
        <v>0</v>
      </c>
      <c r="BB199" s="19">
        <v>0</v>
      </c>
      <c r="BC199" s="19">
        <v>100</v>
      </c>
      <c r="BD199" s="19">
        <v>0</v>
      </c>
      <c r="BE199" s="19">
        <v>0</v>
      </c>
      <c r="BF199" s="26">
        <v>63.997190314630778</v>
      </c>
      <c r="BG199" s="26">
        <v>33.123885925112432</v>
      </c>
      <c r="BH199" s="26">
        <v>2.8789237602567903</v>
      </c>
      <c r="BI199" s="23"/>
      <c r="BJ199" s="27">
        <f t="shared" ca="1" si="18"/>
        <v>1</v>
      </c>
      <c r="BK199" s="26">
        <f t="shared" ca="1" si="19"/>
        <v>4.5882514411590849</v>
      </c>
      <c r="BL199" s="25">
        <f t="shared" si="16"/>
        <v>3.1535344661805311</v>
      </c>
      <c r="BM199" s="25">
        <f t="shared" ca="1" si="20"/>
        <v>3.2925841709016272</v>
      </c>
      <c r="BN199" s="24">
        <f t="shared" si="17"/>
        <v>3.2635420625807381</v>
      </c>
      <c r="BO199" s="23"/>
      <c r="BP199" s="2"/>
    </row>
    <row r="200" spans="1:68" x14ac:dyDescent="0.2">
      <c r="A200">
        <v>9.35</v>
      </c>
      <c r="B200">
        <v>2.1</v>
      </c>
      <c r="C200">
        <v>1.2607699999999999</v>
      </c>
      <c r="D200">
        <v>-0.28038999999999997</v>
      </c>
      <c r="E200">
        <v>0.11738999999999999</v>
      </c>
      <c r="F200">
        <v>1.6668499999999999</v>
      </c>
      <c r="G200">
        <v>1.63243</v>
      </c>
      <c r="H200" s="23"/>
      <c r="I200" s="17">
        <f t="shared" si="14"/>
        <v>30.675853018372699</v>
      </c>
      <c r="J200" s="16">
        <f t="shared" si="15"/>
        <v>-30.875853018372698</v>
      </c>
      <c r="K200" s="10">
        <v>95</v>
      </c>
      <c r="L200" s="16">
        <v>3014.2716535433124</v>
      </c>
      <c r="M200" s="16">
        <v>1110.3346456692921</v>
      </c>
      <c r="N200" s="16">
        <v>13.292869641294836</v>
      </c>
      <c r="O200" s="16">
        <v>3.7328625235404487</v>
      </c>
      <c r="P200" s="16">
        <v>4.1516738252636971</v>
      </c>
      <c r="Q200" s="16">
        <v>7.9690830532885309E-2</v>
      </c>
      <c r="R200" s="16">
        <v>1.9194867874241948</v>
      </c>
      <c r="S200" s="16">
        <v>29.084118175225612</v>
      </c>
      <c r="T200" s="22" t="s">
        <v>33</v>
      </c>
      <c r="U200" s="10">
        <v>3</v>
      </c>
      <c r="V200" s="22" t="s">
        <v>33</v>
      </c>
      <c r="W200" s="10">
        <v>3</v>
      </c>
      <c r="X200" s="22" t="s">
        <v>33</v>
      </c>
      <c r="Y200" s="10">
        <v>3</v>
      </c>
      <c r="Z200" s="22" t="s">
        <v>33</v>
      </c>
      <c r="AA200" s="15">
        <v>3</v>
      </c>
      <c r="AB200" s="11">
        <v>61.688528226208987</v>
      </c>
      <c r="AC200" s="10">
        <v>35.2535879950224</v>
      </c>
      <c r="AD200" s="21">
        <v>3.0578837787686073</v>
      </c>
      <c r="AE200" s="12">
        <v>373.2862523540449</v>
      </c>
      <c r="AF200" s="10">
        <v>317.00833022246979</v>
      </c>
      <c r="AG200" s="10">
        <v>207.58369126318485</v>
      </c>
      <c r="AH200" s="10">
        <v>324.8485412694331</v>
      </c>
      <c r="AI200" s="10">
        <v>5.2097258837708589</v>
      </c>
      <c r="AJ200" s="10"/>
      <c r="AK200" s="10"/>
      <c r="AL200" s="10"/>
      <c r="AM200" s="10"/>
      <c r="AN200" s="10">
        <v>3.7328625235404487</v>
      </c>
      <c r="AO200" s="10">
        <v>1.4050996330061054</v>
      </c>
      <c r="AP200" s="10">
        <v>1</v>
      </c>
      <c r="AQ200" s="10">
        <v>111.47500000000001</v>
      </c>
      <c r="AR200" s="10"/>
      <c r="AS200" s="10"/>
      <c r="AT200" s="10">
        <v>1.2670882405052799</v>
      </c>
      <c r="AU200" s="10">
        <v>1</v>
      </c>
      <c r="AV200" s="16"/>
      <c r="AW200" s="21">
        <v>47.551249533370473</v>
      </c>
      <c r="AX200" s="1" t="s">
        <v>120</v>
      </c>
      <c r="AY200" s="25">
        <v>30.875853018372698</v>
      </c>
      <c r="AZ200" s="19">
        <v>100</v>
      </c>
      <c r="BA200" s="19">
        <v>0</v>
      </c>
      <c r="BB200" s="19">
        <v>0</v>
      </c>
      <c r="BC200" s="19">
        <v>100</v>
      </c>
      <c r="BD200" s="19">
        <v>0</v>
      </c>
      <c r="BE200" s="19">
        <v>0</v>
      </c>
      <c r="BF200" s="26">
        <v>61.688528226208987</v>
      </c>
      <c r="BG200" s="26">
        <v>35.2535879950224</v>
      </c>
      <c r="BH200" s="26">
        <v>3.0578837787686073</v>
      </c>
      <c r="BI200" s="23"/>
      <c r="BJ200" s="27">
        <f t="shared" ca="1" si="18"/>
        <v>1</v>
      </c>
      <c r="BK200" s="26">
        <f t="shared" ca="1" si="19"/>
        <v>4.7634972191612661</v>
      </c>
      <c r="BL200" s="25">
        <f t="shared" si="16"/>
        <v>3.0134121944296637</v>
      </c>
      <c r="BM200" s="25">
        <f t="shared" ca="1" si="20"/>
        <v>3.2684059750205927</v>
      </c>
      <c r="BN200" s="24">
        <f t="shared" si="17"/>
        <v>3.2461007438721325</v>
      </c>
      <c r="BO200" s="23"/>
      <c r="BP200" s="2"/>
    </row>
    <row r="201" spans="1:68" x14ac:dyDescent="0.2">
      <c r="A201">
        <v>9.4</v>
      </c>
      <c r="B201">
        <v>2.1</v>
      </c>
      <c r="C201">
        <v>1.2608699999999999</v>
      </c>
      <c r="D201">
        <v>-0.28039999999999998</v>
      </c>
      <c r="E201">
        <v>0.11781</v>
      </c>
      <c r="F201">
        <v>1.66673</v>
      </c>
      <c r="G201">
        <v>1.6258300000000001</v>
      </c>
      <c r="H201" s="23"/>
      <c r="I201" s="17">
        <f t="shared" si="14"/>
        <v>30.83989501312336</v>
      </c>
      <c r="J201" s="16">
        <f t="shared" si="15"/>
        <v>-31.03989501312336</v>
      </c>
      <c r="K201" s="10">
        <v>95</v>
      </c>
      <c r="L201" s="16">
        <v>3029.8556430446251</v>
      </c>
      <c r="M201" s="16">
        <v>1115.6824146981637</v>
      </c>
      <c r="N201" s="16">
        <v>13.363954505686788</v>
      </c>
      <c r="O201" s="16">
        <v>3.7601694915253794</v>
      </c>
      <c r="P201" s="16">
        <v>4.1808372655095649</v>
      </c>
      <c r="Q201" s="16">
        <v>7.9628180508881402E-2</v>
      </c>
      <c r="R201" s="16">
        <v>1.9045988985456535</v>
      </c>
      <c r="S201" s="16">
        <v>29.213039860012891</v>
      </c>
      <c r="T201" s="22" t="s">
        <v>33</v>
      </c>
      <c r="U201" s="10">
        <v>3</v>
      </c>
      <c r="V201" s="22" t="s">
        <v>33</v>
      </c>
      <c r="W201" s="10">
        <v>3</v>
      </c>
      <c r="X201" s="22" t="s">
        <v>33</v>
      </c>
      <c r="Y201" s="10">
        <v>3</v>
      </c>
      <c r="Z201" s="22" t="s">
        <v>33</v>
      </c>
      <c r="AA201" s="15">
        <v>3</v>
      </c>
      <c r="AB201" s="11">
        <v>61.14056081854465</v>
      </c>
      <c r="AC201" s="10">
        <v>35.755663443731933</v>
      </c>
      <c r="AD201" s="21">
        <v>3.1037757377234172</v>
      </c>
      <c r="AE201" s="12">
        <v>376.0169491525379</v>
      </c>
      <c r="AF201" s="10">
        <v>319.52261792778881</v>
      </c>
      <c r="AG201" s="10">
        <v>209.04186327547825</v>
      </c>
      <c r="AH201" s="10">
        <v>326.03832728899414</v>
      </c>
      <c r="AI201" s="10">
        <v>5.2504493243359391</v>
      </c>
      <c r="AJ201" s="10"/>
      <c r="AK201" s="10"/>
      <c r="AL201" s="10"/>
      <c r="AM201" s="10"/>
      <c r="AN201" s="10">
        <v>3.7601694915253794</v>
      </c>
      <c r="AO201" s="10">
        <v>1.4124250577195843</v>
      </c>
      <c r="AP201" s="10">
        <v>1</v>
      </c>
      <c r="AQ201" s="10">
        <v>111.47500000000001</v>
      </c>
      <c r="AR201" s="10"/>
      <c r="AS201" s="10"/>
      <c r="AT201" s="10">
        <v>1.2711534163097438</v>
      </c>
      <c r="AU201" s="10">
        <v>1</v>
      </c>
      <c r="AV201" s="16"/>
      <c r="AW201" s="21">
        <v>47.928392689168319</v>
      </c>
      <c r="AX201" s="1" t="s">
        <v>120</v>
      </c>
      <c r="AY201" s="25">
        <v>31.039895013123399</v>
      </c>
      <c r="AZ201" s="19">
        <v>100</v>
      </c>
      <c r="BA201" s="19">
        <v>0</v>
      </c>
      <c r="BB201" s="19">
        <v>0</v>
      </c>
      <c r="BC201" s="19">
        <v>100</v>
      </c>
      <c r="BD201" s="19">
        <v>0</v>
      </c>
      <c r="BE201" s="19">
        <v>0</v>
      </c>
      <c r="BF201" s="26">
        <v>61.14056081854465</v>
      </c>
      <c r="BG201" s="26">
        <v>35.755663443731933</v>
      </c>
      <c r="BH201" s="26">
        <v>3.1037757377234172</v>
      </c>
      <c r="BI201" s="23"/>
      <c r="BJ201" s="27">
        <f t="shared" ca="1" si="18"/>
        <v>1</v>
      </c>
      <c r="BK201" s="26">
        <f t="shared" ca="1" si="19"/>
        <v>4.7789754662548596</v>
      </c>
      <c r="BL201" s="25">
        <f t="shared" si="16"/>
        <v>2.9869049261398004</v>
      </c>
      <c r="BM201" s="25">
        <f t="shared" ca="1" si="20"/>
        <v>3.2652086985377773</v>
      </c>
      <c r="BN201" s="24">
        <f t="shared" si="17"/>
        <v>3.2418407583017683</v>
      </c>
      <c r="BO201" s="23"/>
      <c r="BP201" s="2"/>
    </row>
    <row r="202" spans="1:68" x14ac:dyDescent="0.2">
      <c r="A202">
        <v>9.4499999999999993</v>
      </c>
      <c r="B202">
        <v>2.1</v>
      </c>
      <c r="C202">
        <v>1.2603899999999999</v>
      </c>
      <c r="D202">
        <v>-0.28103</v>
      </c>
      <c r="E202">
        <v>0.11815000000000001</v>
      </c>
      <c r="F202">
        <v>1.6669</v>
      </c>
      <c r="G202">
        <v>1.631</v>
      </c>
      <c r="H202" s="23"/>
      <c r="I202" s="17">
        <f t="shared" si="14"/>
        <v>31.003937007874011</v>
      </c>
      <c r="J202" s="16">
        <f t="shared" si="15"/>
        <v>-31.203937007874011</v>
      </c>
      <c r="K202" s="10">
        <v>95</v>
      </c>
      <c r="L202" s="16">
        <v>3045.439632545937</v>
      </c>
      <c r="M202" s="16">
        <v>1121.0301837270349</v>
      </c>
      <c r="N202" s="16">
        <v>13.435039370078737</v>
      </c>
      <c r="O202" s="16">
        <v>3.6290960451976861</v>
      </c>
      <c r="P202" s="16">
        <v>4.0512666776788206</v>
      </c>
      <c r="Q202" s="16">
        <v>7.568122899663933E-2</v>
      </c>
      <c r="R202" s="16">
        <v>1.8680880578318533</v>
      </c>
      <c r="S202" s="16">
        <v>29.317405033412118</v>
      </c>
      <c r="T202" s="22" t="s">
        <v>33</v>
      </c>
      <c r="U202" s="10">
        <v>3</v>
      </c>
      <c r="V202" s="22" t="s">
        <v>33</v>
      </c>
      <c r="W202" s="10">
        <v>3</v>
      </c>
      <c r="X202" s="22" t="s">
        <v>33</v>
      </c>
      <c r="Y202" s="10">
        <v>3</v>
      </c>
      <c r="Z202" s="22" t="s">
        <v>33</v>
      </c>
      <c r="AA202" s="15">
        <v>3</v>
      </c>
      <c r="AB202" s="11">
        <v>61.361158889877295</v>
      </c>
      <c r="AC202" s="10">
        <v>35.553711613156906</v>
      </c>
      <c r="AD202" s="21">
        <v>3.0851294969658025</v>
      </c>
      <c r="AE202" s="12">
        <v>362.90960451976861</v>
      </c>
      <c r="AF202" s="10">
        <v>303.36231409468297</v>
      </c>
      <c r="AG202" s="10">
        <v>202.56333388394103</v>
      </c>
      <c r="AH202" s="10">
        <v>326.72295078857246</v>
      </c>
      <c r="AI202" s="10">
        <v>5.3530667133573102</v>
      </c>
      <c r="AJ202" s="10"/>
      <c r="AK202" s="10"/>
      <c r="AL202" s="10"/>
      <c r="AM202" s="10"/>
      <c r="AN202" s="10">
        <v>3.6290960451976861</v>
      </c>
      <c r="AO202" s="10">
        <v>1.3845694329744518</v>
      </c>
      <c r="AP202" s="10">
        <v>1</v>
      </c>
      <c r="AQ202" s="10">
        <v>111.47500000000001</v>
      </c>
      <c r="AR202" s="10"/>
      <c r="AS202" s="10"/>
      <c r="AT202" s="10">
        <v>1.197651039428395</v>
      </c>
      <c r="AU202" s="10">
        <v>1</v>
      </c>
      <c r="AV202" s="16"/>
      <c r="AW202" s="21">
        <v>45.504347114202446</v>
      </c>
      <c r="AX202" s="1" t="s">
        <v>120</v>
      </c>
      <c r="AY202" s="25">
        <v>31.203937007874</v>
      </c>
      <c r="AZ202" s="19">
        <v>100</v>
      </c>
      <c r="BA202" s="19">
        <v>0</v>
      </c>
      <c r="BB202" s="19">
        <v>0</v>
      </c>
      <c r="BC202" s="19">
        <v>100</v>
      </c>
      <c r="BD202" s="19">
        <v>0</v>
      </c>
      <c r="BE202" s="19">
        <v>0</v>
      </c>
      <c r="BF202" s="26">
        <v>61.361158889877295</v>
      </c>
      <c r="BG202" s="26">
        <v>35.553711613156906</v>
      </c>
      <c r="BH202" s="26">
        <v>3.0851294969658025</v>
      </c>
      <c r="BI202" s="23"/>
      <c r="BJ202" s="27">
        <f t="shared" ca="1" si="18"/>
        <v>1</v>
      </c>
      <c r="BK202" s="26">
        <f t="shared" ca="1" si="19"/>
        <v>4.511112899742475</v>
      </c>
      <c r="BL202" s="25">
        <f t="shared" si="16"/>
        <v>2.9930720348430153</v>
      </c>
      <c r="BM202" s="25">
        <f t="shared" ca="1" si="20"/>
        <v>3.287106897324938</v>
      </c>
      <c r="BN202" s="24">
        <f t="shared" si="17"/>
        <v>3.2501021756352713</v>
      </c>
      <c r="BO202" s="23"/>
      <c r="BP202" s="2"/>
    </row>
    <row r="203" spans="1:68" x14ac:dyDescent="0.2">
      <c r="A203">
        <v>9.5</v>
      </c>
      <c r="B203">
        <v>2.1</v>
      </c>
      <c r="C203">
        <v>1.26047</v>
      </c>
      <c r="D203">
        <v>-0.28170000000000001</v>
      </c>
      <c r="E203">
        <v>0.1196</v>
      </c>
      <c r="F203">
        <v>1.6621300000000001</v>
      </c>
      <c r="G203">
        <v>1.6265499999999999</v>
      </c>
      <c r="H203" s="23"/>
      <c r="I203" s="17">
        <f t="shared" si="14"/>
        <v>31.167979002624669</v>
      </c>
      <c r="J203" s="16">
        <f t="shared" si="15"/>
        <v>-31.367979002624669</v>
      </c>
      <c r="K203" s="10">
        <v>95</v>
      </c>
      <c r="L203" s="16">
        <v>3061.0236220472493</v>
      </c>
      <c r="M203" s="16">
        <v>1126.3779527559063</v>
      </c>
      <c r="N203" s="16">
        <v>13.50612423447069</v>
      </c>
      <c r="O203" s="16">
        <v>3.6509416195856552</v>
      </c>
      <c r="P203" s="16">
        <v>4.0795215015390713</v>
      </c>
      <c r="Q203" s="16">
        <v>7.1483677388381975E-2</v>
      </c>
      <c r="R203" s="16">
        <v>1.7522564193230381</v>
      </c>
      <c r="S203" s="16">
        <v>29.762491802320582</v>
      </c>
      <c r="T203" s="22" t="s">
        <v>119</v>
      </c>
      <c r="U203" s="10">
        <v>1</v>
      </c>
      <c r="V203" s="22" t="s">
        <v>33</v>
      </c>
      <c r="W203" s="10">
        <v>3</v>
      </c>
      <c r="X203" s="22" t="s">
        <v>33</v>
      </c>
      <c r="Y203" s="10">
        <v>3</v>
      </c>
      <c r="Z203" s="22" t="s">
        <v>33</v>
      </c>
      <c r="AA203" s="15">
        <v>3</v>
      </c>
      <c r="AB203" s="11">
        <v>58.52971593951461</v>
      </c>
      <c r="AC203" s="10">
        <v>38.126597566110497</v>
      </c>
      <c r="AD203" s="21">
        <v>3.3436864943748961</v>
      </c>
      <c r="AE203" s="12">
        <v>365.09416195856551</v>
      </c>
      <c r="AF203" s="10">
        <v>305.7697057546352</v>
      </c>
      <c r="AG203" s="10">
        <v>203.97607507695358</v>
      </c>
      <c r="AH203" s="10">
        <v>334.41670425291204</v>
      </c>
      <c r="AI203" s="10">
        <v>5.7069273022628577</v>
      </c>
      <c r="AJ203" s="10"/>
      <c r="AK203" s="10"/>
      <c r="AL203" s="10"/>
      <c r="AM203" s="10"/>
      <c r="AN203" s="10">
        <v>1.8254708097928276</v>
      </c>
      <c r="AO203" s="10">
        <v>1.3816554924076911</v>
      </c>
      <c r="AP203" s="10">
        <v>1</v>
      </c>
      <c r="AQ203" s="10">
        <v>111.47500000000001</v>
      </c>
      <c r="AR203" s="10"/>
      <c r="AS203" s="10"/>
      <c r="AT203" s="10">
        <v>1.2015577150402903</v>
      </c>
      <c r="AU203" s="10">
        <v>1</v>
      </c>
      <c r="AV203" s="16"/>
      <c r="AW203" s="21">
        <v>45.86545586319528</v>
      </c>
      <c r="AX203" s="1" t="s">
        <v>120</v>
      </c>
      <c r="AY203" s="25">
        <v>31.367979002624701</v>
      </c>
      <c r="AZ203" s="19">
        <v>100</v>
      </c>
      <c r="BA203" s="19">
        <v>0</v>
      </c>
      <c r="BB203" s="19">
        <v>0</v>
      </c>
      <c r="BC203" s="19">
        <v>100</v>
      </c>
      <c r="BD203" s="19">
        <v>0</v>
      </c>
      <c r="BE203" s="19">
        <v>0</v>
      </c>
      <c r="BF203" s="26">
        <v>58.52971593951461</v>
      </c>
      <c r="BG203" s="26">
        <v>38.126597566110497</v>
      </c>
      <c r="BH203" s="26">
        <v>3.3436864943748961</v>
      </c>
      <c r="BI203" s="23"/>
      <c r="BJ203" s="27">
        <f t="shared" ca="1" si="18"/>
        <v>1</v>
      </c>
      <c r="BK203" s="26">
        <f t="shared" ca="1" si="19"/>
        <v>4.5260290904643341</v>
      </c>
      <c r="BL203" s="25">
        <f t="shared" si="16"/>
        <v>2.804370562197704</v>
      </c>
      <c r="BM203" s="25">
        <f t="shared" ca="1" si="20"/>
        <v>3.2713700195779483</v>
      </c>
      <c r="BN203" s="24">
        <f t="shared" si="17"/>
        <v>3.2347477192695404</v>
      </c>
      <c r="BO203" s="23"/>
      <c r="BP203" s="2"/>
    </row>
    <row r="204" spans="1:68" x14ac:dyDescent="0.2">
      <c r="A204">
        <v>9.5500000000000007</v>
      </c>
      <c r="B204">
        <v>2.1</v>
      </c>
      <c r="C204">
        <v>1.26081</v>
      </c>
      <c r="D204">
        <v>-0.28072999999999998</v>
      </c>
      <c r="E204">
        <v>0.12096</v>
      </c>
      <c r="F204">
        <v>1.6596</v>
      </c>
      <c r="G204">
        <v>1.6295999999999999</v>
      </c>
      <c r="H204" s="23"/>
      <c r="I204" s="17">
        <f t="shared" si="14"/>
        <v>31.332020997375327</v>
      </c>
      <c r="J204" s="16">
        <f t="shared" si="15"/>
        <v>-31.532020997375326</v>
      </c>
      <c r="K204" s="10">
        <v>95</v>
      </c>
      <c r="L204" s="16">
        <v>3076.6076115485616</v>
      </c>
      <c r="M204" s="16">
        <v>1131.7257217847778</v>
      </c>
      <c r="N204" s="16">
        <v>13.577209098862642</v>
      </c>
      <c r="O204" s="16">
        <v>3.7437853107344332</v>
      </c>
      <c r="P204" s="16">
        <v>4.1783766266756448</v>
      </c>
      <c r="Q204" s="16">
        <v>7.7560729716754678E-2</v>
      </c>
      <c r="R204" s="16">
        <v>1.8562407520085791</v>
      </c>
      <c r="S204" s="16">
        <v>30.179952495917487</v>
      </c>
      <c r="T204" s="22" t="s">
        <v>33</v>
      </c>
      <c r="U204" s="10">
        <v>3</v>
      </c>
      <c r="V204" s="22" t="s">
        <v>33</v>
      </c>
      <c r="W204" s="10">
        <v>3</v>
      </c>
      <c r="X204" s="22" t="s">
        <v>33</v>
      </c>
      <c r="Y204" s="10">
        <v>3</v>
      </c>
      <c r="Z204" s="22" t="s">
        <v>33</v>
      </c>
      <c r="AA204" s="15">
        <v>3</v>
      </c>
      <c r="AB204" s="11">
        <v>60.281646614813297</v>
      </c>
      <c r="AC204" s="10">
        <v>36.539683749356655</v>
      </c>
      <c r="AD204" s="21">
        <v>3.1786696358300466</v>
      </c>
      <c r="AE204" s="12">
        <v>374.3785310734433</v>
      </c>
      <c r="AF204" s="10">
        <v>316.48301521180196</v>
      </c>
      <c r="AG204" s="10">
        <v>208.91883133378224</v>
      </c>
      <c r="AH204" s="10">
        <v>341.54214988227113</v>
      </c>
      <c r="AI204" s="10">
        <v>5.3872322268430528</v>
      </c>
      <c r="AJ204" s="10"/>
      <c r="AK204" s="10"/>
      <c r="AL204" s="10"/>
      <c r="AM204" s="10"/>
      <c r="AN204" s="10">
        <v>3.7437853107344332</v>
      </c>
      <c r="AO204" s="10">
        <v>1.4151308606543007</v>
      </c>
      <c r="AP204" s="10">
        <v>1</v>
      </c>
      <c r="AQ204" s="10">
        <v>111.47500000000001</v>
      </c>
      <c r="AR204" s="10"/>
      <c r="AS204" s="10"/>
      <c r="AT204" s="10">
        <v>1.2395633503873951</v>
      </c>
      <c r="AU204" s="10">
        <v>1</v>
      </c>
      <c r="AV204" s="16"/>
      <c r="AW204" s="21">
        <v>47.472452281770295</v>
      </c>
      <c r="AX204" s="1" t="s">
        <v>120</v>
      </c>
      <c r="AY204" s="25">
        <v>31.532020997375302</v>
      </c>
      <c r="AZ204" s="19">
        <v>100</v>
      </c>
      <c r="BA204" s="19">
        <v>0</v>
      </c>
      <c r="BB204" s="19">
        <v>0</v>
      </c>
      <c r="BC204" s="19">
        <v>100</v>
      </c>
      <c r="BD204" s="19">
        <v>0</v>
      </c>
      <c r="BE204" s="19">
        <v>0</v>
      </c>
      <c r="BF204" s="26">
        <v>60.281646614813297</v>
      </c>
      <c r="BG204" s="26">
        <v>36.539683749356655</v>
      </c>
      <c r="BH204" s="26">
        <v>3.1786696358300466</v>
      </c>
      <c r="BI204" s="23"/>
      <c r="BJ204" s="27">
        <f t="shared" ca="1" si="18"/>
        <v>1</v>
      </c>
      <c r="BK204" s="26">
        <f t="shared" ca="1" si="19"/>
        <v>4.6655700583315554</v>
      </c>
      <c r="BL204" s="25">
        <f t="shared" si="16"/>
        <v>2.9378253926448208</v>
      </c>
      <c r="BM204" s="25">
        <f t="shared" ca="1" si="20"/>
        <v>3.2704076970063491</v>
      </c>
      <c r="BN204" s="24">
        <f t="shared" si="17"/>
        <v>3.2369156153397753</v>
      </c>
      <c r="BO204" s="23"/>
      <c r="BP204" s="2"/>
    </row>
    <row r="205" spans="1:68" x14ac:dyDescent="0.2">
      <c r="A205">
        <v>9.6</v>
      </c>
      <c r="B205">
        <v>2.1</v>
      </c>
      <c r="C205">
        <v>1.26084</v>
      </c>
      <c r="D205">
        <v>-0.27983000000000002</v>
      </c>
      <c r="E205">
        <v>0.12218</v>
      </c>
      <c r="F205">
        <v>1.6608499999999999</v>
      </c>
      <c r="G205">
        <v>1.6268499999999999</v>
      </c>
      <c r="H205" s="23"/>
      <c r="I205" s="17">
        <f t="shared" ref="I205:I268" si="21">IF(A205="(m)",0,A205/0.3048)</f>
        <v>31.496062992125982</v>
      </c>
      <c r="J205" s="16">
        <f t="shared" ref="J205:J268" si="22">$J$7-I205</f>
        <v>-31.696062992125981</v>
      </c>
      <c r="K205" s="10">
        <v>95</v>
      </c>
      <c r="L205" s="16">
        <v>3092.191601049874</v>
      </c>
      <c r="M205" s="16">
        <v>1137.0734908136492</v>
      </c>
      <c r="N205" s="16">
        <v>13.648293963254591</v>
      </c>
      <c r="O205" s="16">
        <v>3.7519774011299063</v>
      </c>
      <c r="P205" s="16">
        <v>4.1919613269719349</v>
      </c>
      <c r="Q205" s="16">
        <v>8.3199231877100072E-2</v>
      </c>
      <c r="R205" s="16">
        <v>1.9847328109107121</v>
      </c>
      <c r="S205" s="16">
        <v>30.554439294585304</v>
      </c>
      <c r="T205" s="22" t="s">
        <v>33</v>
      </c>
      <c r="U205" s="10">
        <v>3</v>
      </c>
      <c r="V205" s="22" t="s">
        <v>33</v>
      </c>
      <c r="W205" s="10">
        <v>3</v>
      </c>
      <c r="X205" s="22" t="s">
        <v>33</v>
      </c>
      <c r="Y205" s="10">
        <v>3</v>
      </c>
      <c r="Z205" s="22" t="s">
        <v>33</v>
      </c>
      <c r="AA205" s="15">
        <v>3</v>
      </c>
      <c r="AB205" s="11">
        <v>63.306408249725024</v>
      </c>
      <c r="AC205" s="10">
        <v>33.7633851730223</v>
      </c>
      <c r="AD205" s="21">
        <v>2.9302065772526809</v>
      </c>
      <c r="AE205" s="12">
        <v>375.19774011299063</v>
      </c>
      <c r="AF205" s="10">
        <v>317.16450998187656</v>
      </c>
      <c r="AG205" s="10">
        <v>209.59806634859675</v>
      </c>
      <c r="AH205" s="10">
        <v>347.78356110166033</v>
      </c>
      <c r="AI205" s="10">
        <v>5.0384615727753364</v>
      </c>
      <c r="AJ205" s="10"/>
      <c r="AK205" s="10"/>
      <c r="AL205" s="10"/>
      <c r="AM205" s="10"/>
      <c r="AN205" s="10">
        <v>3.7519774011299063</v>
      </c>
      <c r="AO205" s="10">
        <v>1.4331329518122971</v>
      </c>
      <c r="AP205" s="10">
        <v>1</v>
      </c>
      <c r="AQ205" s="10">
        <v>111.47500000000001</v>
      </c>
      <c r="AR205" s="10"/>
      <c r="AS205" s="10"/>
      <c r="AT205" s="10">
        <v>1.2361760440546656</v>
      </c>
      <c r="AU205" s="10">
        <v>1</v>
      </c>
      <c r="AV205" s="16"/>
      <c r="AW205" s="21">
        <v>47.574676497281487</v>
      </c>
      <c r="AX205" s="1" t="s">
        <v>120</v>
      </c>
      <c r="AY205" s="25">
        <v>31.696062992125999</v>
      </c>
      <c r="AZ205" s="19">
        <v>100</v>
      </c>
      <c r="BA205" s="19">
        <v>0</v>
      </c>
      <c r="BB205" s="19">
        <v>0</v>
      </c>
      <c r="BC205" s="19">
        <v>100</v>
      </c>
      <c r="BD205" s="19">
        <v>0</v>
      </c>
      <c r="BE205" s="19">
        <v>0</v>
      </c>
      <c r="BF205" s="26">
        <v>63.306408249725024</v>
      </c>
      <c r="BG205" s="26">
        <v>33.7633851730223</v>
      </c>
      <c r="BH205" s="26">
        <v>2.9302065772526809</v>
      </c>
      <c r="BI205" s="23"/>
      <c r="BJ205" s="27">
        <f t="shared" ca="1" si="18"/>
        <v>1</v>
      </c>
      <c r="BK205" s="26">
        <f t="shared" ca="1" si="19"/>
        <v>4.6538162182528948</v>
      </c>
      <c r="BL205" s="25">
        <f t="shared" si="16"/>
        <v>3.144499637093205</v>
      </c>
      <c r="BM205" s="25">
        <f t="shared" ca="1" si="20"/>
        <v>3.2866786337703044</v>
      </c>
      <c r="BN205" s="24">
        <f t="shared" si="17"/>
        <v>3.2491396409446569</v>
      </c>
      <c r="BO205" s="23"/>
      <c r="BP205" s="2"/>
    </row>
    <row r="206" spans="1:68" x14ac:dyDescent="0.2">
      <c r="A206">
        <v>9.65</v>
      </c>
      <c r="B206">
        <v>2.1</v>
      </c>
      <c r="C206">
        <v>1.2609699999999999</v>
      </c>
      <c r="D206">
        <v>-0.28033999999999998</v>
      </c>
      <c r="E206">
        <v>0.12278</v>
      </c>
      <c r="F206">
        <v>1.65778</v>
      </c>
      <c r="G206">
        <v>1.62418</v>
      </c>
      <c r="H206" s="23"/>
      <c r="I206" s="17">
        <f t="shared" si="21"/>
        <v>31.66010498687664</v>
      </c>
      <c r="J206" s="16">
        <f t="shared" si="22"/>
        <v>-31.860104986876639</v>
      </c>
      <c r="K206" s="10">
        <v>95</v>
      </c>
      <c r="L206" s="16">
        <v>3107.7755905511863</v>
      </c>
      <c r="M206" s="16">
        <v>1142.4212598425206</v>
      </c>
      <c r="N206" s="16">
        <v>13.719378827646544</v>
      </c>
      <c r="O206" s="16">
        <v>3.787476459510311</v>
      </c>
      <c r="P206" s="16">
        <v>4.2301124885822494</v>
      </c>
      <c r="Q206" s="16">
        <v>8.0004080652904486E-2</v>
      </c>
      <c r="R206" s="16">
        <v>1.8912991290148502</v>
      </c>
      <c r="S206" s="16">
        <v>30.738613129995706</v>
      </c>
      <c r="T206" s="22" t="s">
        <v>33</v>
      </c>
      <c r="U206" s="10">
        <v>3</v>
      </c>
      <c r="V206" s="22" t="s">
        <v>33</v>
      </c>
      <c r="W206" s="10">
        <v>3</v>
      </c>
      <c r="X206" s="22" t="s">
        <v>33</v>
      </c>
      <c r="Y206" s="10">
        <v>3</v>
      </c>
      <c r="Z206" s="22" t="s">
        <v>33</v>
      </c>
      <c r="AA206" s="15">
        <v>3</v>
      </c>
      <c r="AB206" s="11">
        <v>60.843404224296251</v>
      </c>
      <c r="AC206" s="10">
        <v>36.027328326024637</v>
      </c>
      <c r="AD206" s="21">
        <v>3.1292674496791113</v>
      </c>
      <c r="AE206" s="12">
        <v>378.74764595103113</v>
      </c>
      <c r="AF206" s="10">
        <v>320.73617667124807</v>
      </c>
      <c r="AG206" s="10">
        <v>211.50562442911246</v>
      </c>
      <c r="AH206" s="10">
        <v>350.10996279118274</v>
      </c>
      <c r="AI206" s="10">
        <v>5.2873709116594645</v>
      </c>
      <c r="AJ206" s="10"/>
      <c r="AK206" s="10"/>
      <c r="AL206" s="10"/>
      <c r="AM206" s="10"/>
      <c r="AN206" s="10">
        <v>3.787476459510311</v>
      </c>
      <c r="AO206" s="10">
        <v>1.4346830470746994</v>
      </c>
      <c r="AP206" s="10">
        <v>1</v>
      </c>
      <c r="AQ206" s="10">
        <v>111.47500000000001</v>
      </c>
      <c r="AR206" s="10"/>
      <c r="AS206" s="10"/>
      <c r="AT206" s="10">
        <v>1.2445943784440407</v>
      </c>
      <c r="AU206" s="10">
        <v>1</v>
      </c>
      <c r="AV206" s="16"/>
      <c r="AW206" s="21">
        <v>48.110426500687211</v>
      </c>
      <c r="AX206" s="1" t="s">
        <v>120</v>
      </c>
      <c r="AY206" s="25">
        <v>31.8601049868766</v>
      </c>
      <c r="AZ206" s="19">
        <v>100</v>
      </c>
      <c r="BA206" s="19">
        <v>0</v>
      </c>
      <c r="BB206" s="19">
        <v>0</v>
      </c>
      <c r="BC206" s="19">
        <v>100</v>
      </c>
      <c r="BD206" s="19">
        <v>0</v>
      </c>
      <c r="BE206" s="19">
        <v>0</v>
      </c>
      <c r="BF206" s="26">
        <v>60.843404224296251</v>
      </c>
      <c r="BG206" s="26">
        <v>36.027328326024637</v>
      </c>
      <c r="BH206" s="26">
        <v>3.1292674496791113</v>
      </c>
      <c r="BI206" s="23"/>
      <c r="BJ206" s="27">
        <f t="shared" ca="1" si="18"/>
        <v>1</v>
      </c>
      <c r="BK206" s="26">
        <f t="shared" ca="1" si="19"/>
        <v>4.685180129920842</v>
      </c>
      <c r="BL206" s="25">
        <f t="shared" ref="BL206:BL269" si="23">(Q206/(P206-(L206/2000)))*100</f>
        <v>2.9894381011055562</v>
      </c>
      <c r="BM206" s="25">
        <f t="shared" ca="1" si="20"/>
        <v>3.2727598846233596</v>
      </c>
      <c r="BN206" s="24">
        <f t="shared" ref="BN206:BN269" si="24">SQRT(((3.47-LOG(P206/1.06))^2)+((LOG(R206)+1.22)^2))</f>
        <v>3.2359214953911009</v>
      </c>
      <c r="BO206" s="23"/>
      <c r="BP206" s="2"/>
    </row>
    <row r="207" spans="1:68" x14ac:dyDescent="0.2">
      <c r="A207">
        <v>9.6999999999999993</v>
      </c>
      <c r="B207">
        <v>2.1</v>
      </c>
      <c r="C207">
        <v>1.26084</v>
      </c>
      <c r="D207">
        <v>-0.28139999999999998</v>
      </c>
      <c r="E207">
        <v>0.12295</v>
      </c>
      <c r="F207">
        <v>1.6590499999999999</v>
      </c>
      <c r="G207">
        <v>1.6235299999999999</v>
      </c>
      <c r="H207" s="23"/>
      <c r="I207" s="17">
        <f t="shared" si="21"/>
        <v>31.824146981627294</v>
      </c>
      <c r="J207" s="16">
        <f t="shared" si="22"/>
        <v>-32.024146981627297</v>
      </c>
      <c r="K207" s="10">
        <v>95</v>
      </c>
      <c r="L207" s="16">
        <v>3123.3595800524986</v>
      </c>
      <c r="M207" s="16">
        <v>1147.769028871392</v>
      </c>
      <c r="N207" s="16">
        <v>13.790463692038493</v>
      </c>
      <c r="O207" s="16">
        <v>3.7519774011299063</v>
      </c>
      <c r="P207" s="16">
        <v>4.1953648594503186</v>
      </c>
      <c r="Q207" s="16">
        <v>7.3363178108497351E-2</v>
      </c>
      <c r="R207" s="16">
        <v>1.7486721790893172</v>
      </c>
      <c r="S207" s="16">
        <v>30.790795716695317</v>
      </c>
      <c r="T207" s="22" t="s">
        <v>119</v>
      </c>
      <c r="U207" s="10">
        <v>1</v>
      </c>
      <c r="V207" s="22" t="s">
        <v>33</v>
      </c>
      <c r="W207" s="10">
        <v>3</v>
      </c>
      <c r="X207" s="22" t="s">
        <v>33</v>
      </c>
      <c r="Y207" s="10">
        <v>3</v>
      </c>
      <c r="Z207" s="22" t="s">
        <v>33</v>
      </c>
      <c r="AA207" s="15">
        <v>3</v>
      </c>
      <c r="AB207" s="11">
        <v>57.775500235706062</v>
      </c>
      <c r="AC207" s="10">
        <v>38.804242438739934</v>
      </c>
      <c r="AD207" s="21">
        <v>3.420257325554001</v>
      </c>
      <c r="AE207" s="12">
        <v>375.19774011299063</v>
      </c>
      <c r="AF207" s="10">
        <v>315.73151503800256</v>
      </c>
      <c r="AG207" s="10">
        <v>209.76824297251594</v>
      </c>
      <c r="AH207" s="10">
        <v>349.72111593579751</v>
      </c>
      <c r="AI207" s="10">
        <v>5.7186247482977937</v>
      </c>
      <c r="AJ207" s="10"/>
      <c r="AK207" s="10"/>
      <c r="AL207" s="10"/>
      <c r="AM207" s="10"/>
      <c r="AN207" s="10">
        <v>1.8759887005649531</v>
      </c>
      <c r="AO207" s="10">
        <v>1.415735817720988</v>
      </c>
      <c r="AP207" s="10">
        <v>1</v>
      </c>
      <c r="AQ207" s="10">
        <v>111.47500000000001</v>
      </c>
      <c r="AR207" s="10"/>
      <c r="AS207" s="10"/>
      <c r="AT207" s="10">
        <v>1.2181688069830254</v>
      </c>
      <c r="AU207" s="10">
        <v>1</v>
      </c>
      <c r="AV207" s="16"/>
      <c r="AW207" s="21">
        <v>47.359727255700385</v>
      </c>
      <c r="AX207" s="1" t="s">
        <v>120</v>
      </c>
      <c r="AY207" s="25">
        <v>32.024146981627297</v>
      </c>
      <c r="AZ207" s="19">
        <v>100</v>
      </c>
      <c r="BA207" s="19">
        <v>0</v>
      </c>
      <c r="BB207" s="19">
        <v>0</v>
      </c>
      <c r="BC207" s="19">
        <v>100</v>
      </c>
      <c r="BD207" s="19">
        <v>0</v>
      </c>
      <c r="BE207" s="19">
        <v>0</v>
      </c>
      <c r="BF207" s="26">
        <v>57.775500235706062</v>
      </c>
      <c r="BG207" s="26">
        <v>38.804242438739934</v>
      </c>
      <c r="BH207" s="26">
        <v>3.420257325554001</v>
      </c>
      <c r="BI207" s="23"/>
      <c r="BJ207" s="27">
        <f t="shared" ref="BJ207:BJ270" ca="1" si="25">IF((0.381*BM207)+(0.05*(M207/2116.217)-0.15)&lt;1,(0.381*BM207)+(0.05*(M207/2116.217)-0.15),1)</f>
        <v>1</v>
      </c>
      <c r="BK207" s="26">
        <f t="shared" ref="BK207:BK270" ca="1" si="26">((P207-(L207/2000))/1.06)*(1.06/(M207/2000))^BJ207</f>
        <v>4.5892248408441318</v>
      </c>
      <c r="BL207" s="25">
        <f t="shared" si="23"/>
        <v>2.7855714018434377</v>
      </c>
      <c r="BM207" s="25">
        <f t="shared" ref="BM207:BM270" ca="1" si="27">SQRT(((3.47-LOG(BK207))^2)+((LOG(BL207)+1.22)^2))</f>
        <v>3.2647002264683</v>
      </c>
      <c r="BN207" s="24">
        <f t="shared" si="24"/>
        <v>3.2235042543536259</v>
      </c>
      <c r="BO207" s="23"/>
      <c r="BP207" s="2"/>
    </row>
    <row r="208" spans="1:68" x14ac:dyDescent="0.2">
      <c r="A208">
        <v>9.75</v>
      </c>
      <c r="B208">
        <v>0.4</v>
      </c>
      <c r="C208">
        <v>1.2605299999999999</v>
      </c>
      <c r="D208">
        <v>-0.2843</v>
      </c>
      <c r="E208">
        <v>0.12407</v>
      </c>
      <c r="F208">
        <v>1.65503</v>
      </c>
      <c r="G208">
        <v>1.6206</v>
      </c>
      <c r="H208" s="23"/>
      <c r="I208" s="17">
        <f t="shared" si="21"/>
        <v>31.988188976377952</v>
      </c>
      <c r="J208" s="16">
        <f t="shared" si="22"/>
        <v>-32.188188976377951</v>
      </c>
      <c r="K208" s="10">
        <v>95</v>
      </c>
      <c r="L208" s="16">
        <v>3138.9435695538109</v>
      </c>
      <c r="M208" s="16">
        <v>1153.1167979002635</v>
      </c>
      <c r="N208" s="16">
        <v>13.861548556430446</v>
      </c>
      <c r="O208" s="16">
        <v>3.6673258003766014</v>
      </c>
      <c r="P208" s="16">
        <v>4.1156638513928456</v>
      </c>
      <c r="Q208" s="16">
        <v>5.5194671147383481E-2</v>
      </c>
      <c r="R208" s="16">
        <v>1.3410879299266436</v>
      </c>
      <c r="S208" s="16">
        <v>31.134586876128058</v>
      </c>
      <c r="T208" s="22" t="s">
        <v>119</v>
      </c>
      <c r="U208" s="10">
        <v>1</v>
      </c>
      <c r="V208" s="22" t="s">
        <v>33</v>
      </c>
      <c r="W208" s="10">
        <v>3</v>
      </c>
      <c r="X208" s="22" t="s">
        <v>33</v>
      </c>
      <c r="Y208" s="10">
        <v>3</v>
      </c>
      <c r="Z208" s="22" t="s">
        <v>33</v>
      </c>
      <c r="AA208" s="15">
        <v>3</v>
      </c>
      <c r="AB208" s="11">
        <v>49.051165235360223</v>
      </c>
      <c r="AC208" s="10">
        <v>46.330254319684173</v>
      </c>
      <c r="AD208" s="21">
        <v>4.6185804449556009</v>
      </c>
      <c r="AE208" s="12">
        <v>366.73258003766011</v>
      </c>
      <c r="AF208" s="10">
        <v>305.4382205899874</v>
      </c>
      <c r="AG208" s="10">
        <v>205.78319256964227</v>
      </c>
      <c r="AH208" s="10">
        <v>355.33107400520805</v>
      </c>
      <c r="AI208" s="10">
        <v>7.4566326165853951</v>
      </c>
      <c r="AJ208" s="10"/>
      <c r="AK208" s="10"/>
      <c r="AL208" s="10"/>
      <c r="AM208" s="10"/>
      <c r="AN208" s="10">
        <v>1.8336629001883007</v>
      </c>
      <c r="AO208" s="10">
        <v>1.3574363055691308</v>
      </c>
      <c r="AP208" s="10">
        <v>1</v>
      </c>
      <c r="AQ208" s="10">
        <v>111.47500000000001</v>
      </c>
      <c r="AR208" s="10"/>
      <c r="AS208" s="10"/>
      <c r="AT208" s="10">
        <v>1.1707237461642688</v>
      </c>
      <c r="AU208" s="10">
        <v>1</v>
      </c>
      <c r="AV208" s="16"/>
      <c r="AW208" s="21">
        <v>45.815733088498106</v>
      </c>
      <c r="AX208" s="1" t="s">
        <v>120</v>
      </c>
      <c r="AY208" s="25">
        <v>32.188188976378001</v>
      </c>
      <c r="AZ208" s="19">
        <v>100</v>
      </c>
      <c r="BA208" s="19">
        <v>0</v>
      </c>
      <c r="BB208" s="19">
        <v>0</v>
      </c>
      <c r="BC208" s="19">
        <v>100</v>
      </c>
      <c r="BD208" s="19">
        <v>0</v>
      </c>
      <c r="BE208" s="19">
        <v>0</v>
      </c>
      <c r="BF208" s="26">
        <v>49.051165235360223</v>
      </c>
      <c r="BG208" s="26">
        <v>46.330254319684173</v>
      </c>
      <c r="BH208" s="26">
        <v>4.6185804449556009</v>
      </c>
      <c r="BI208" s="23"/>
      <c r="BJ208" s="27">
        <f t="shared" ca="1" si="25"/>
        <v>1</v>
      </c>
      <c r="BK208" s="26">
        <f t="shared" ca="1" si="26"/>
        <v>4.4161910940025484</v>
      </c>
      <c r="BL208" s="25">
        <f t="shared" si="23"/>
        <v>2.1677340005516905</v>
      </c>
      <c r="BM208" s="25">
        <f t="shared" ca="1" si="27"/>
        <v>3.2251370895369904</v>
      </c>
      <c r="BN208" s="24">
        <f t="shared" si="24"/>
        <v>3.1804134607986438</v>
      </c>
      <c r="BO208" s="23"/>
      <c r="BP208" s="2"/>
    </row>
    <row r="209" spans="1:68" x14ac:dyDescent="0.2">
      <c r="A209">
        <v>9.8000000000000007</v>
      </c>
      <c r="B209">
        <v>2.1</v>
      </c>
      <c r="C209">
        <v>1.26092</v>
      </c>
      <c r="D209">
        <v>-0.28022999999999998</v>
      </c>
      <c r="E209">
        <v>0.12519</v>
      </c>
      <c r="F209">
        <v>1.6552500000000001</v>
      </c>
      <c r="G209">
        <v>1.6256299999999999</v>
      </c>
      <c r="H209" s="23"/>
      <c r="I209" s="17">
        <f t="shared" si="21"/>
        <v>32.15223097112861</v>
      </c>
      <c r="J209" s="16">
        <f t="shared" si="22"/>
        <v>-32.352230971128613</v>
      </c>
      <c r="K209" s="10">
        <v>95</v>
      </c>
      <c r="L209" s="16">
        <v>3154.5275590551232</v>
      </c>
      <c r="M209" s="16">
        <v>1158.4645669291349</v>
      </c>
      <c r="N209" s="16">
        <v>13.932633420822397</v>
      </c>
      <c r="O209" s="16">
        <v>3.7738229755178754</v>
      </c>
      <c r="P209" s="16">
        <v>4.2271116192299507</v>
      </c>
      <c r="Q209" s="16">
        <v>8.0693230916946718E-2</v>
      </c>
      <c r="R209" s="16">
        <v>1.9089448821237074</v>
      </c>
      <c r="S209" s="16">
        <v>31.478378035560809</v>
      </c>
      <c r="T209" s="22" t="s">
        <v>33</v>
      </c>
      <c r="U209" s="10">
        <v>3</v>
      </c>
      <c r="V209" s="22" t="s">
        <v>33</v>
      </c>
      <c r="W209" s="10">
        <v>3</v>
      </c>
      <c r="X209" s="22" t="s">
        <v>33</v>
      </c>
      <c r="Y209" s="10">
        <v>3</v>
      </c>
      <c r="Z209" s="22" t="s">
        <v>33</v>
      </c>
      <c r="AA209" s="15">
        <v>3</v>
      </c>
      <c r="AB209" s="11">
        <v>61.482924297420148</v>
      </c>
      <c r="AC209" s="10">
        <v>35.442139040017977</v>
      </c>
      <c r="AD209" s="21">
        <v>3.0749366625618739</v>
      </c>
      <c r="AE209" s="12">
        <v>377.38229755178753</v>
      </c>
      <c r="AF209" s="10">
        <v>317.63301742368725</v>
      </c>
      <c r="AG209" s="10">
        <v>211.35558096149754</v>
      </c>
      <c r="AH209" s="10">
        <v>360.94103207461876</v>
      </c>
      <c r="AI209" s="10">
        <v>5.238495932305268</v>
      </c>
      <c r="AJ209" s="10"/>
      <c r="AK209" s="10"/>
      <c r="AL209" s="10"/>
      <c r="AM209" s="10"/>
      <c r="AN209" s="10">
        <v>3.7738229755178754</v>
      </c>
      <c r="AO209" s="10">
        <v>1.4438136981276517</v>
      </c>
      <c r="AP209" s="10">
        <v>1</v>
      </c>
      <c r="AQ209" s="10">
        <v>111.47500000000001</v>
      </c>
      <c r="AR209" s="10"/>
      <c r="AS209" s="10"/>
      <c r="AT209" s="10">
        <v>1.2138863200148389</v>
      </c>
      <c r="AU209" s="10">
        <v>1</v>
      </c>
      <c r="AV209" s="16"/>
      <c r="AW209" s="21">
        <v>47.644952613553087</v>
      </c>
      <c r="AX209" s="1" t="s">
        <v>120</v>
      </c>
      <c r="AY209" s="25">
        <v>32.352230971128598</v>
      </c>
      <c r="AZ209" s="19">
        <v>100</v>
      </c>
      <c r="BA209" s="19">
        <v>0</v>
      </c>
      <c r="BB209" s="19">
        <v>0</v>
      </c>
      <c r="BC209" s="19">
        <v>100</v>
      </c>
      <c r="BD209" s="19">
        <v>0</v>
      </c>
      <c r="BE209" s="19">
        <v>0</v>
      </c>
      <c r="BF209" s="26">
        <v>61.482924297420148</v>
      </c>
      <c r="BG209" s="26">
        <v>35.442139040017977</v>
      </c>
      <c r="BH209" s="26">
        <v>3.0749366625618739</v>
      </c>
      <c r="BI209" s="23"/>
      <c r="BJ209" s="27">
        <f t="shared" ca="1" si="25"/>
        <v>1</v>
      </c>
      <c r="BK209" s="26">
        <f t="shared" ca="1" si="26"/>
        <v>4.5747585473876367</v>
      </c>
      <c r="BL209" s="25">
        <f t="shared" si="23"/>
        <v>3.0452024341899411</v>
      </c>
      <c r="BM209" s="25">
        <f t="shared" ca="1" si="27"/>
        <v>3.2857782987078124</v>
      </c>
      <c r="BN209" s="24">
        <f t="shared" si="24"/>
        <v>3.2380620869515475</v>
      </c>
      <c r="BO209" s="23"/>
      <c r="BP209" s="2"/>
    </row>
    <row r="210" spans="1:68" x14ac:dyDescent="0.2">
      <c r="A210">
        <v>9.85</v>
      </c>
      <c r="B210">
        <v>2.1</v>
      </c>
      <c r="C210">
        <v>1.2604200000000001</v>
      </c>
      <c r="D210">
        <v>-0.27979999999999999</v>
      </c>
      <c r="E210">
        <v>0.12769</v>
      </c>
      <c r="F210">
        <v>1.6526000000000001</v>
      </c>
      <c r="G210">
        <v>1.6202799999999999</v>
      </c>
      <c r="H210" s="23"/>
      <c r="I210" s="17">
        <f t="shared" si="21"/>
        <v>32.316272965879264</v>
      </c>
      <c r="J210" s="16">
        <f t="shared" si="22"/>
        <v>-32.516272965879267</v>
      </c>
      <c r="K210" s="10">
        <v>95</v>
      </c>
      <c r="L210" s="16">
        <v>3170.1115485564355</v>
      </c>
      <c r="M210" s="16">
        <v>1163.8123359580063</v>
      </c>
      <c r="N210" s="16">
        <v>14.003718285214347</v>
      </c>
      <c r="O210" s="16">
        <v>3.6372881355932196</v>
      </c>
      <c r="P210" s="16">
        <v>4.1016272094299193</v>
      </c>
      <c r="Q210" s="16">
        <v>8.338718194911178E-2</v>
      </c>
      <c r="R210" s="16">
        <v>2.0330268376755201</v>
      </c>
      <c r="S210" s="16">
        <v>32.245769016437471</v>
      </c>
      <c r="T210" s="22" t="s">
        <v>33</v>
      </c>
      <c r="U210" s="10">
        <v>3</v>
      </c>
      <c r="V210" s="22" t="s">
        <v>33</v>
      </c>
      <c r="W210" s="10">
        <v>3</v>
      </c>
      <c r="X210" s="22" t="s">
        <v>33</v>
      </c>
      <c r="Y210" s="10">
        <v>3</v>
      </c>
      <c r="Z210" s="22" t="s">
        <v>124</v>
      </c>
      <c r="AA210" s="15">
        <v>2</v>
      </c>
      <c r="AB210" s="11">
        <v>65.673200283413081</v>
      </c>
      <c r="AC210" s="10">
        <v>31.565396817244675</v>
      </c>
      <c r="AD210" s="21">
        <v>2.7614028993422508</v>
      </c>
      <c r="AE210" s="12">
        <v>363.72881355932196</v>
      </c>
      <c r="AF210" s="10">
        <v>301.95344041772404</v>
      </c>
      <c r="AG210" s="10">
        <v>205.08136047149597</v>
      </c>
      <c r="AH210" s="10">
        <v>375.26504361373281</v>
      </c>
      <c r="AI210" s="10">
        <v>4.918774221118297</v>
      </c>
      <c r="AJ210" s="10"/>
      <c r="AK210" s="10"/>
      <c r="AL210" s="10"/>
      <c r="AM210" s="10"/>
      <c r="AN210" s="10">
        <v>3.6372881355932196</v>
      </c>
      <c r="AO210" s="10">
        <v>1.4325690769864106</v>
      </c>
      <c r="AP210" s="10">
        <v>1</v>
      </c>
      <c r="AQ210" s="10">
        <v>111.47500000000001</v>
      </c>
      <c r="AR210" s="10"/>
      <c r="AS210" s="10"/>
      <c r="AT210" s="10">
        <v>1.1454448535045421</v>
      </c>
      <c r="AU210" s="10">
        <v>1</v>
      </c>
      <c r="AV210" s="16"/>
      <c r="AW210" s="21">
        <v>45.293016062658609</v>
      </c>
      <c r="AX210" s="1" t="s">
        <v>120</v>
      </c>
      <c r="AY210" s="25">
        <v>32.516272965879303</v>
      </c>
      <c r="AZ210" s="19">
        <v>100</v>
      </c>
      <c r="BA210" s="19">
        <v>0</v>
      </c>
      <c r="BB210" s="19">
        <v>0</v>
      </c>
      <c r="BC210" s="19">
        <v>100</v>
      </c>
      <c r="BD210" s="19">
        <v>0</v>
      </c>
      <c r="BE210" s="19">
        <v>0</v>
      </c>
      <c r="BF210" s="26">
        <v>65.673200283413081</v>
      </c>
      <c r="BG210" s="26">
        <v>31.565396817244675</v>
      </c>
      <c r="BH210" s="26">
        <v>2.7614028993422508</v>
      </c>
      <c r="BI210" s="23"/>
      <c r="BJ210" s="27">
        <f t="shared" ca="1" si="25"/>
        <v>1</v>
      </c>
      <c r="BK210" s="26">
        <f t="shared" ca="1" si="26"/>
        <v>4.3247031456839728</v>
      </c>
      <c r="BL210" s="25">
        <f t="shared" si="23"/>
        <v>3.3135233430830517</v>
      </c>
      <c r="BM210" s="25">
        <f t="shared" ca="1" si="27"/>
        <v>3.325719934867442</v>
      </c>
      <c r="BN210" s="24">
        <f t="shared" si="24"/>
        <v>3.2623857905741738</v>
      </c>
      <c r="BO210" s="23"/>
      <c r="BP210" s="2"/>
    </row>
    <row r="211" spans="1:68" x14ac:dyDescent="0.2">
      <c r="A211">
        <v>9.9</v>
      </c>
      <c r="B211">
        <v>2.1</v>
      </c>
      <c r="C211">
        <v>1.26207</v>
      </c>
      <c r="D211">
        <v>-0.27961000000000003</v>
      </c>
      <c r="E211">
        <v>0.12239</v>
      </c>
      <c r="F211">
        <v>1.6501300000000001</v>
      </c>
      <c r="G211">
        <v>1.6185499999999999</v>
      </c>
      <c r="H211" s="23"/>
      <c r="I211" s="17">
        <f t="shared" si="21"/>
        <v>32.480314960629919</v>
      </c>
      <c r="J211" s="16">
        <f t="shared" si="22"/>
        <v>-32.680314960629921</v>
      </c>
      <c r="K211" s="10">
        <v>95</v>
      </c>
      <c r="L211" s="16">
        <v>3185.6955380577479</v>
      </c>
      <c r="M211" s="16">
        <v>1169.1601049868777</v>
      </c>
      <c r="N211" s="16">
        <v>14.074803149606298</v>
      </c>
      <c r="O211" s="16">
        <v>4.0878531073446132</v>
      </c>
      <c r="P211" s="16">
        <v>4.5287652693171099</v>
      </c>
      <c r="Q211" s="16">
        <v>8.4577532405184536E-2</v>
      </c>
      <c r="R211" s="16">
        <v>1.8675627323457622</v>
      </c>
      <c r="S211" s="16">
        <v>30.618900136978944</v>
      </c>
      <c r="T211" s="22" t="s">
        <v>33</v>
      </c>
      <c r="U211" s="10">
        <v>3</v>
      </c>
      <c r="V211" s="22" t="s">
        <v>33</v>
      </c>
      <c r="W211" s="10">
        <v>3</v>
      </c>
      <c r="X211" s="22" t="s">
        <v>33</v>
      </c>
      <c r="Y211" s="10">
        <v>3</v>
      </c>
      <c r="Z211" s="22" t="s">
        <v>33</v>
      </c>
      <c r="AA211" s="15">
        <v>3</v>
      </c>
      <c r="AB211" s="11">
        <v>57.968053879999125</v>
      </c>
      <c r="AC211" s="10">
        <v>38.631572438830311</v>
      </c>
      <c r="AD211" s="21">
        <v>3.4003736811705609</v>
      </c>
      <c r="AE211" s="12">
        <v>408.78531073446135</v>
      </c>
      <c r="AF211" s="10">
        <v>351.28827161025754</v>
      </c>
      <c r="AG211" s="10">
        <v>226.4382634658555</v>
      </c>
      <c r="AH211" s="10">
        <v>340.335709454523</v>
      </c>
      <c r="AI211" s="10">
        <v>5.354572473953497</v>
      </c>
      <c r="AJ211" s="10"/>
      <c r="AK211" s="10"/>
      <c r="AL211" s="10"/>
      <c r="AM211" s="10"/>
      <c r="AN211" s="10">
        <v>4.0878531073446132</v>
      </c>
      <c r="AO211" s="10">
        <v>1.5080116867648334</v>
      </c>
      <c r="AP211" s="10">
        <v>1</v>
      </c>
      <c r="AQ211" s="10">
        <v>111.47500000000001</v>
      </c>
      <c r="AR211" s="10"/>
      <c r="AS211" s="10"/>
      <c r="AT211" s="10">
        <v>1.3362107024423253</v>
      </c>
      <c r="AU211" s="10">
        <v>1</v>
      </c>
      <c r="AV211" s="16"/>
      <c r="AW211" s="21">
        <v>52.693240741538631</v>
      </c>
      <c r="AX211" s="1" t="s">
        <v>120</v>
      </c>
      <c r="AY211" s="25">
        <v>32.6803149606299</v>
      </c>
      <c r="AZ211" s="19">
        <v>100</v>
      </c>
      <c r="BA211" s="19">
        <v>0</v>
      </c>
      <c r="BB211" s="19">
        <v>0</v>
      </c>
      <c r="BC211" s="19">
        <v>100</v>
      </c>
      <c r="BD211" s="19">
        <v>0</v>
      </c>
      <c r="BE211" s="19">
        <v>0</v>
      </c>
      <c r="BF211" s="26">
        <v>57.968053879999125</v>
      </c>
      <c r="BG211" s="26">
        <v>38.631572438830311</v>
      </c>
      <c r="BH211" s="26">
        <v>3.4003736811705609</v>
      </c>
      <c r="BI211" s="23"/>
      <c r="BJ211" s="27">
        <f t="shared" ca="1" si="25"/>
        <v>1</v>
      </c>
      <c r="BK211" s="26">
        <f t="shared" ca="1" si="26"/>
        <v>5.022267673632582</v>
      </c>
      <c r="BL211" s="25">
        <f t="shared" si="23"/>
        <v>2.8807870928553361</v>
      </c>
      <c r="BM211" s="25">
        <f t="shared" ca="1" si="27"/>
        <v>3.2386221381976408</v>
      </c>
      <c r="BN211" s="24">
        <f t="shared" si="24"/>
        <v>3.2071286471585596</v>
      </c>
      <c r="BO211" s="23"/>
      <c r="BP211" s="2"/>
    </row>
    <row r="212" spans="1:68" x14ac:dyDescent="0.2">
      <c r="A212">
        <v>9.9499999999999993</v>
      </c>
      <c r="B212">
        <v>2.1</v>
      </c>
      <c r="C212">
        <v>1.2618199999999999</v>
      </c>
      <c r="D212">
        <v>-0.28149999999999997</v>
      </c>
      <c r="E212">
        <v>0.12403</v>
      </c>
      <c r="F212">
        <v>1.6485300000000001</v>
      </c>
      <c r="G212">
        <v>1.62168</v>
      </c>
      <c r="H212" s="23"/>
      <c r="I212" s="17">
        <f t="shared" si="21"/>
        <v>32.644356955380573</v>
      </c>
      <c r="J212" s="16">
        <f t="shared" si="22"/>
        <v>-32.844356955380576</v>
      </c>
      <c r="K212" s="10">
        <v>95</v>
      </c>
      <c r="L212" s="16">
        <v>3201.2795275590602</v>
      </c>
      <c r="M212" s="16">
        <v>1174.5078740157492</v>
      </c>
      <c r="N212" s="16">
        <v>14.145888013998249</v>
      </c>
      <c r="O212" s="16">
        <v>4.0195856873822553</v>
      </c>
      <c r="P212" s="16">
        <v>4.4677469315165057</v>
      </c>
      <c r="Q212" s="16">
        <v>7.2736677868459013E-2</v>
      </c>
      <c r="R212" s="16">
        <v>1.6280393447390205</v>
      </c>
      <c r="S212" s="16">
        <v>31.122308620434037</v>
      </c>
      <c r="T212" s="22" t="s">
        <v>119</v>
      </c>
      <c r="U212" s="10">
        <v>1</v>
      </c>
      <c r="V212" s="22" t="s">
        <v>33</v>
      </c>
      <c r="W212" s="10">
        <v>3</v>
      </c>
      <c r="X212" s="22" t="s">
        <v>33</v>
      </c>
      <c r="Y212" s="10">
        <v>3</v>
      </c>
      <c r="Z212" s="22" t="s">
        <v>33</v>
      </c>
      <c r="AA212" s="15">
        <v>3</v>
      </c>
      <c r="AB212" s="11">
        <v>52.945931742212004</v>
      </c>
      <c r="AC212" s="10">
        <v>43.049782533022999</v>
      </c>
      <c r="AD212" s="21">
        <v>4.004285724764995</v>
      </c>
      <c r="AE212" s="12">
        <v>401.95856873822555</v>
      </c>
      <c r="AF212" s="10">
        <v>343.19293836893269</v>
      </c>
      <c r="AG212" s="10">
        <v>223.38734657582529</v>
      </c>
      <c r="AH212" s="10">
        <v>349.22922390382189</v>
      </c>
      <c r="AI212" s="10">
        <v>6.1423576968915512</v>
      </c>
      <c r="AJ212" s="10"/>
      <c r="AK212" s="10"/>
      <c r="AL212" s="10"/>
      <c r="AM212" s="10"/>
      <c r="AN212" s="10">
        <v>2.0097928436911277</v>
      </c>
      <c r="AO212" s="10">
        <v>1.4721368141154718</v>
      </c>
      <c r="AP212" s="10">
        <v>1</v>
      </c>
      <c r="AQ212" s="10">
        <v>111.47500000000001</v>
      </c>
      <c r="AR212" s="10"/>
      <c r="AS212" s="10"/>
      <c r="AT212" s="10">
        <v>1.2976094282653476</v>
      </c>
      <c r="AU212" s="10">
        <v>1</v>
      </c>
      <c r="AV212" s="16"/>
      <c r="AW212" s="21">
        <v>51.478940755339899</v>
      </c>
      <c r="AX212" s="1" t="s">
        <v>120</v>
      </c>
      <c r="AY212" s="25">
        <v>32.844356955380597</v>
      </c>
      <c r="AZ212" s="19">
        <v>100</v>
      </c>
      <c r="BA212" s="19">
        <v>0</v>
      </c>
      <c r="BB212" s="19">
        <v>0</v>
      </c>
      <c r="BC212" s="19">
        <v>100</v>
      </c>
      <c r="BD212" s="19">
        <v>0</v>
      </c>
      <c r="BE212" s="19">
        <v>0</v>
      </c>
      <c r="BF212" s="26">
        <v>52.945931742212004</v>
      </c>
      <c r="BG212" s="26">
        <v>43.049782533022999</v>
      </c>
      <c r="BH212" s="26">
        <v>4.004285724764995</v>
      </c>
      <c r="BI212" s="23"/>
      <c r="BJ212" s="27">
        <f t="shared" ca="1" si="25"/>
        <v>1</v>
      </c>
      <c r="BK212" s="26">
        <f t="shared" ca="1" si="26"/>
        <v>4.8822272394548971</v>
      </c>
      <c r="BL212" s="25">
        <f t="shared" si="23"/>
        <v>2.5369361385214804</v>
      </c>
      <c r="BM212" s="25">
        <f t="shared" ca="1" si="27"/>
        <v>3.2209419979440996</v>
      </c>
      <c r="BN212" s="24">
        <f t="shared" si="24"/>
        <v>3.1851100231652318</v>
      </c>
      <c r="BO212" s="23"/>
      <c r="BP212" s="2"/>
    </row>
    <row r="213" spans="1:68" x14ac:dyDescent="0.2">
      <c r="A213">
        <v>10</v>
      </c>
      <c r="B213">
        <v>2.1</v>
      </c>
      <c r="C213">
        <v>1.26159</v>
      </c>
      <c r="D213">
        <v>-0.28077000000000002</v>
      </c>
      <c r="E213">
        <v>0.12489</v>
      </c>
      <c r="F213">
        <v>1.6469</v>
      </c>
      <c r="G213">
        <v>1.6168</v>
      </c>
      <c r="H213" s="23"/>
      <c r="I213" s="17">
        <f t="shared" si="21"/>
        <v>32.808398950131235</v>
      </c>
      <c r="J213" s="16">
        <f t="shared" si="22"/>
        <v>-33.008398950131237</v>
      </c>
      <c r="K213" s="10">
        <v>95</v>
      </c>
      <c r="L213" s="16">
        <v>3216.8635170603729</v>
      </c>
      <c r="M213" s="16">
        <v>1179.8556430446208</v>
      </c>
      <c r="N213" s="16">
        <v>14.216972878390202</v>
      </c>
      <c r="O213" s="16">
        <v>3.9567796610169195</v>
      </c>
      <c r="P213" s="16">
        <v>4.4087422531140401</v>
      </c>
      <c r="Q213" s="16">
        <v>7.7310129620739076E-2</v>
      </c>
      <c r="R213" s="16">
        <v>1.7535642861891594</v>
      </c>
      <c r="S213" s="16">
        <v>31.38629111785561</v>
      </c>
      <c r="T213" s="22" t="s">
        <v>33</v>
      </c>
      <c r="U213" s="10">
        <v>3</v>
      </c>
      <c r="V213" s="22" t="s">
        <v>33</v>
      </c>
      <c r="W213" s="10">
        <v>3</v>
      </c>
      <c r="X213" s="22" t="s">
        <v>33</v>
      </c>
      <c r="Y213" s="10">
        <v>3</v>
      </c>
      <c r="Z213" s="22" t="s">
        <v>33</v>
      </c>
      <c r="AA213" s="15">
        <v>3</v>
      </c>
      <c r="AB213" s="11">
        <v>56.377088215835009</v>
      </c>
      <c r="AC213" s="10">
        <v>40.051004703433058</v>
      </c>
      <c r="AD213" s="21">
        <v>3.57190708073193</v>
      </c>
      <c r="AE213" s="12">
        <v>395.67796610169194</v>
      </c>
      <c r="AF213" s="10">
        <v>335.33450623327138</v>
      </c>
      <c r="AG213" s="10">
        <v>220.43711265570201</v>
      </c>
      <c r="AH213" s="10">
        <v>353.19740378328839</v>
      </c>
      <c r="AI213" s="10">
        <v>5.7026708850988124</v>
      </c>
      <c r="AJ213" s="10"/>
      <c r="AK213" s="10"/>
      <c r="AL213" s="10"/>
      <c r="AM213" s="10"/>
      <c r="AN213" s="10">
        <v>3.9567796610169195</v>
      </c>
      <c r="AO213" s="10">
        <v>1.4761519751957677</v>
      </c>
      <c r="AP213" s="10">
        <v>1</v>
      </c>
      <c r="AQ213" s="10">
        <v>111.47500000000001</v>
      </c>
      <c r="AR213" s="10"/>
      <c r="AS213" s="10"/>
      <c r="AT213" s="10">
        <v>1.2603498945119453</v>
      </c>
      <c r="AU213" s="10">
        <v>1</v>
      </c>
      <c r="AV213" s="16"/>
      <c r="AW213" s="21">
        <v>50.300175934990705</v>
      </c>
      <c r="AX213" s="1" t="s">
        <v>120</v>
      </c>
      <c r="AY213" s="25">
        <v>33.008398950131202</v>
      </c>
      <c r="AZ213" s="19">
        <v>100</v>
      </c>
      <c r="BA213" s="19">
        <v>0</v>
      </c>
      <c r="BB213" s="19">
        <v>0</v>
      </c>
      <c r="BC213" s="19">
        <v>100</v>
      </c>
      <c r="BD213" s="19">
        <v>0</v>
      </c>
      <c r="BE213" s="19">
        <v>0</v>
      </c>
      <c r="BF213" s="26">
        <v>56.377088215835009</v>
      </c>
      <c r="BG213" s="26">
        <v>40.051004703433058</v>
      </c>
      <c r="BH213" s="26">
        <v>3.57190708073193</v>
      </c>
      <c r="BI213" s="23"/>
      <c r="BJ213" s="27">
        <f t="shared" ca="1" si="25"/>
        <v>1</v>
      </c>
      <c r="BK213" s="26">
        <f t="shared" ca="1" si="26"/>
        <v>4.7468696888335327</v>
      </c>
      <c r="BL213" s="25">
        <f t="shared" si="23"/>
        <v>2.7607699135601722</v>
      </c>
      <c r="BM213" s="25">
        <f t="shared" ca="1" si="27"/>
        <v>3.2501048428760893</v>
      </c>
      <c r="BN213" s="24">
        <f t="shared" si="24"/>
        <v>3.2048739897082301</v>
      </c>
      <c r="BO213" s="23"/>
      <c r="BP213" s="2"/>
    </row>
    <row r="214" spans="1:68" x14ac:dyDescent="0.2">
      <c r="A214">
        <v>10.050000000000001</v>
      </c>
      <c r="B214">
        <v>2.1</v>
      </c>
      <c r="C214">
        <v>1.2618100000000001</v>
      </c>
      <c r="D214">
        <v>-0.28017999999999998</v>
      </c>
      <c r="E214">
        <v>0.12579000000000001</v>
      </c>
      <c r="F214">
        <v>1.6468799999999999</v>
      </c>
      <c r="G214">
        <v>1.623</v>
      </c>
      <c r="H214" s="23"/>
      <c r="I214" s="17">
        <f t="shared" si="21"/>
        <v>32.972440944881889</v>
      </c>
      <c r="J214" s="16">
        <f t="shared" si="22"/>
        <v>-33.172440944881892</v>
      </c>
      <c r="K214" s="10">
        <v>95</v>
      </c>
      <c r="L214" s="16">
        <v>3232.4475065616853</v>
      </c>
      <c r="M214" s="16">
        <v>1185.2034120734922</v>
      </c>
      <c r="N214" s="16">
        <v>14.288057742782152</v>
      </c>
      <c r="O214" s="16">
        <v>4.0168549905838047</v>
      </c>
      <c r="P214" s="16">
        <v>4.4727957375257903</v>
      </c>
      <c r="Q214" s="16">
        <v>8.100648103696588E-2</v>
      </c>
      <c r="R214" s="16">
        <v>1.8110927882831536</v>
      </c>
      <c r="S214" s="16">
        <v>31.662551870971217</v>
      </c>
      <c r="T214" s="22" t="s">
        <v>33</v>
      </c>
      <c r="U214" s="10">
        <v>3</v>
      </c>
      <c r="V214" s="22" t="s">
        <v>33</v>
      </c>
      <c r="W214" s="10">
        <v>3</v>
      </c>
      <c r="X214" s="22" t="s">
        <v>33</v>
      </c>
      <c r="Y214" s="10">
        <v>3</v>
      </c>
      <c r="Z214" s="22" t="s">
        <v>33</v>
      </c>
      <c r="AA214" s="15">
        <v>3</v>
      </c>
      <c r="AB214" s="11">
        <v>57.31253351007328</v>
      </c>
      <c r="AC214" s="10">
        <v>39.218434745079094</v>
      </c>
      <c r="AD214" s="21">
        <v>3.46903174484763</v>
      </c>
      <c r="AE214" s="12">
        <v>401.68549905838046</v>
      </c>
      <c r="AF214" s="10">
        <v>341.95350501692945</v>
      </c>
      <c r="AG214" s="10">
        <v>223.63978687628952</v>
      </c>
      <c r="AH214" s="10">
        <v>357.41816492274643</v>
      </c>
      <c r="AI214" s="10">
        <v>5.5215282533809962</v>
      </c>
      <c r="AJ214" s="10"/>
      <c r="AK214" s="10"/>
      <c r="AL214" s="10"/>
      <c r="AM214" s="10"/>
      <c r="AN214" s="10">
        <v>4.0168549905838047</v>
      </c>
      <c r="AO214" s="10">
        <v>1.4982038900433112</v>
      </c>
      <c r="AP214" s="10">
        <v>1</v>
      </c>
      <c r="AQ214" s="10">
        <v>111.47500000000001</v>
      </c>
      <c r="AR214" s="10"/>
      <c r="AS214" s="10"/>
      <c r="AT214" s="10">
        <v>1.2803365917456537</v>
      </c>
      <c r="AU214" s="10">
        <v>1</v>
      </c>
      <c r="AV214" s="16"/>
      <c r="AW214" s="21">
        <v>51.293025752539421</v>
      </c>
      <c r="AX214" s="1" t="s">
        <v>120</v>
      </c>
      <c r="AY214" s="25">
        <v>33.172440944881899</v>
      </c>
      <c r="AZ214" s="19">
        <v>100</v>
      </c>
      <c r="BA214" s="19">
        <v>0</v>
      </c>
      <c r="BB214" s="19">
        <v>0</v>
      </c>
      <c r="BC214" s="19">
        <v>100</v>
      </c>
      <c r="BD214" s="19">
        <v>0</v>
      </c>
      <c r="BE214" s="19">
        <v>0</v>
      </c>
      <c r="BF214" s="26">
        <v>57.31253351007328</v>
      </c>
      <c r="BG214" s="26">
        <v>39.218434745079094</v>
      </c>
      <c r="BH214" s="26">
        <v>3.46903174484763</v>
      </c>
      <c r="BI214" s="23"/>
      <c r="BJ214" s="27">
        <f t="shared" ca="1" si="25"/>
        <v>1</v>
      </c>
      <c r="BK214" s="26">
        <f t="shared" ca="1" si="26"/>
        <v>4.8203910909224028</v>
      </c>
      <c r="BL214" s="25">
        <f t="shared" si="23"/>
        <v>2.8357934434611356</v>
      </c>
      <c r="BM214" s="25">
        <f t="shared" ca="1" si="27"/>
        <v>3.2503462435401178</v>
      </c>
      <c r="BN214" s="24">
        <f t="shared" si="24"/>
        <v>3.2057416119119848</v>
      </c>
      <c r="BO214" s="23"/>
      <c r="BP214" s="2"/>
    </row>
    <row r="215" spans="1:68" x14ac:dyDescent="0.2">
      <c r="A215">
        <v>10.1</v>
      </c>
      <c r="B215">
        <v>2.1</v>
      </c>
      <c r="C215">
        <v>1.2613000000000001</v>
      </c>
      <c r="D215">
        <v>-0.28038999999999997</v>
      </c>
      <c r="E215">
        <v>0.12583</v>
      </c>
      <c r="F215">
        <v>1.64408</v>
      </c>
      <c r="G215">
        <v>1.61635</v>
      </c>
      <c r="H215" s="23"/>
      <c r="I215" s="17">
        <f t="shared" si="21"/>
        <v>33.136482939632543</v>
      </c>
      <c r="J215" s="16">
        <f t="shared" si="22"/>
        <v>-33.336482939632546</v>
      </c>
      <c r="K215" s="10">
        <v>95</v>
      </c>
      <c r="L215" s="16">
        <v>3248.0314960629976</v>
      </c>
      <c r="M215" s="16">
        <v>1190.5511811023637</v>
      </c>
      <c r="N215" s="16">
        <v>14.3591426071741</v>
      </c>
      <c r="O215" s="16">
        <v>3.8775894538606375</v>
      </c>
      <c r="P215" s="16">
        <v>4.3337070076846169</v>
      </c>
      <c r="Q215" s="16">
        <v>7.9690830532885309E-2</v>
      </c>
      <c r="R215" s="16">
        <v>1.8388605965187752</v>
      </c>
      <c r="S215" s="16">
        <v>31.674830126665238</v>
      </c>
      <c r="T215" s="22" t="s">
        <v>33</v>
      </c>
      <c r="U215" s="10">
        <v>3</v>
      </c>
      <c r="V215" s="22" t="s">
        <v>33</v>
      </c>
      <c r="W215" s="10">
        <v>3</v>
      </c>
      <c r="X215" s="22" t="s">
        <v>33</v>
      </c>
      <c r="Y215" s="10">
        <v>3</v>
      </c>
      <c r="Z215" s="22" t="s">
        <v>33</v>
      </c>
      <c r="AA215" s="15">
        <v>3</v>
      </c>
      <c r="AB215" s="11">
        <v>59.034039407090653</v>
      </c>
      <c r="AC215" s="10">
        <v>37.671559681691377</v>
      </c>
      <c r="AD215" s="21">
        <v>3.2944009112179713</v>
      </c>
      <c r="AE215" s="12">
        <v>387.75894538606377</v>
      </c>
      <c r="AF215" s="10">
        <v>324.67341977083186</v>
      </c>
      <c r="AG215" s="10">
        <v>216.68535038423084</v>
      </c>
      <c r="AH215" s="10">
        <v>356.20842897238919</v>
      </c>
      <c r="AI215" s="10">
        <v>5.4381501343448342</v>
      </c>
      <c r="AJ215" s="10"/>
      <c r="AK215" s="10"/>
      <c r="AL215" s="10"/>
      <c r="AM215" s="10"/>
      <c r="AN215" s="10">
        <v>3.8775894538606375</v>
      </c>
      <c r="AO215" s="10">
        <v>1.4748531939926151</v>
      </c>
      <c r="AP215" s="10">
        <v>1</v>
      </c>
      <c r="AQ215" s="10">
        <v>111.47500000000001</v>
      </c>
      <c r="AR215" s="10"/>
      <c r="AS215" s="10"/>
      <c r="AT215" s="10">
        <v>1.2067214620358195</v>
      </c>
      <c r="AU215" s="10">
        <v>1</v>
      </c>
      <c r="AV215" s="16"/>
      <c r="AW215" s="21">
        <v>48.701012965624784</v>
      </c>
      <c r="AX215" s="1" t="s">
        <v>120</v>
      </c>
      <c r="AY215" s="25">
        <v>33.336482939632504</v>
      </c>
      <c r="AZ215" s="19">
        <v>100</v>
      </c>
      <c r="BA215" s="19">
        <v>0</v>
      </c>
      <c r="BB215" s="19">
        <v>0</v>
      </c>
      <c r="BC215" s="19">
        <v>100</v>
      </c>
      <c r="BD215" s="19">
        <v>0</v>
      </c>
      <c r="BE215" s="19">
        <v>0</v>
      </c>
      <c r="BF215" s="26">
        <v>59.034039407090653</v>
      </c>
      <c r="BG215" s="26">
        <v>37.671559681691377</v>
      </c>
      <c r="BH215" s="26">
        <v>3.2944009112179713</v>
      </c>
      <c r="BI215" s="23"/>
      <c r="BJ215" s="27">
        <f t="shared" ca="1" si="25"/>
        <v>1</v>
      </c>
      <c r="BK215" s="26">
        <f t="shared" ca="1" si="26"/>
        <v>4.5519945764013965</v>
      </c>
      <c r="BL215" s="25">
        <f t="shared" si="23"/>
        <v>2.9409561052017033</v>
      </c>
      <c r="BM215" s="25">
        <f t="shared" ca="1" si="27"/>
        <v>3.2798175309227995</v>
      </c>
      <c r="BN215" s="24">
        <f t="shared" si="24"/>
        <v>3.2209626694639715</v>
      </c>
      <c r="BO215" s="23"/>
      <c r="BP215" s="2"/>
    </row>
    <row r="216" spans="1:68" x14ac:dyDescent="0.2">
      <c r="A216">
        <v>10.15</v>
      </c>
      <c r="B216">
        <v>2.1</v>
      </c>
      <c r="C216">
        <v>1.2610300000000001</v>
      </c>
      <c r="D216">
        <v>-0.28108</v>
      </c>
      <c r="E216">
        <v>0.12662000000000001</v>
      </c>
      <c r="F216">
        <v>1.6394299999999999</v>
      </c>
      <c r="G216">
        <v>1.6092299999999999</v>
      </c>
      <c r="H216" s="23"/>
      <c r="I216" s="17">
        <f t="shared" si="21"/>
        <v>33.300524934383205</v>
      </c>
      <c r="J216" s="16">
        <f t="shared" si="22"/>
        <v>-33.500524934383208</v>
      </c>
      <c r="K216" s="10">
        <v>95</v>
      </c>
      <c r="L216" s="16">
        <v>3263.6154855643103</v>
      </c>
      <c r="M216" s="16">
        <v>1195.8989501312353</v>
      </c>
      <c r="N216" s="16">
        <v>14.430227471566054</v>
      </c>
      <c r="O216" s="16">
        <v>3.8038606403013175</v>
      </c>
      <c r="P216" s="16">
        <v>4.263470130044678</v>
      </c>
      <c r="Q216" s="16">
        <v>7.5367978876620154E-2</v>
      </c>
      <c r="R216" s="16">
        <v>1.7677613910204726</v>
      </c>
      <c r="S216" s="16">
        <v>31.917325676622266</v>
      </c>
      <c r="T216" s="22" t="s">
        <v>33</v>
      </c>
      <c r="U216" s="10">
        <v>3</v>
      </c>
      <c r="V216" s="22" t="s">
        <v>33</v>
      </c>
      <c r="W216" s="10">
        <v>3</v>
      </c>
      <c r="X216" s="22" t="s">
        <v>33</v>
      </c>
      <c r="Y216" s="10">
        <v>3</v>
      </c>
      <c r="Z216" s="22" t="s">
        <v>33</v>
      </c>
      <c r="AA216" s="15">
        <v>3</v>
      </c>
      <c r="AB216" s="11">
        <v>57.970348731483398</v>
      </c>
      <c r="AC216" s="10">
        <v>38.629513157248354</v>
      </c>
      <c r="AD216" s="21">
        <v>3.4001381112682498</v>
      </c>
      <c r="AE216" s="12">
        <v>380.38606403013176</v>
      </c>
      <c r="AF216" s="10">
        <v>315.49355243076184</v>
      </c>
      <c r="AG216" s="10">
        <v>213.17350650223389</v>
      </c>
      <c r="AH216" s="10">
        <v>359.73459164687063</v>
      </c>
      <c r="AI216" s="10">
        <v>5.6568720477752468</v>
      </c>
      <c r="AJ216" s="10"/>
      <c r="AK216" s="10"/>
      <c r="AL216" s="10"/>
      <c r="AM216" s="10"/>
      <c r="AN216" s="10">
        <v>3.8038606403013175</v>
      </c>
      <c r="AO216" s="10">
        <v>1.4556124898496103</v>
      </c>
      <c r="AP216" s="10">
        <v>1</v>
      </c>
      <c r="AQ216" s="10">
        <v>111.47500000000001</v>
      </c>
      <c r="AR216" s="10"/>
      <c r="AS216" s="10"/>
      <c r="AT216" s="10">
        <v>1.1653773098207221</v>
      </c>
      <c r="AU216" s="10">
        <v>1</v>
      </c>
      <c r="AV216" s="16"/>
      <c r="AW216" s="21">
        <v>47.324032864614274</v>
      </c>
      <c r="AX216" s="1" t="s">
        <v>120</v>
      </c>
      <c r="AY216" s="25">
        <v>33.500524934383201</v>
      </c>
      <c r="AZ216" s="19">
        <v>100</v>
      </c>
      <c r="BA216" s="19">
        <v>0</v>
      </c>
      <c r="BB216" s="19">
        <v>0</v>
      </c>
      <c r="BC216" s="19">
        <v>100</v>
      </c>
      <c r="BD216" s="19">
        <v>0</v>
      </c>
      <c r="BE216" s="19">
        <v>0</v>
      </c>
      <c r="BF216" s="26">
        <v>57.970348731483398</v>
      </c>
      <c r="BG216" s="26">
        <v>38.629513157248354</v>
      </c>
      <c r="BH216" s="26">
        <v>3.4001381112682498</v>
      </c>
      <c r="BI216" s="23"/>
      <c r="BJ216" s="27">
        <f t="shared" ca="1" si="25"/>
        <v>1</v>
      </c>
      <c r="BK216" s="26">
        <f t="shared" ca="1" si="26"/>
        <v>4.401145074964286</v>
      </c>
      <c r="BL216" s="25">
        <f t="shared" si="23"/>
        <v>2.8638923914179792</v>
      </c>
      <c r="BM216" s="25">
        <f t="shared" ca="1" si="27"/>
        <v>3.2864745091402399</v>
      </c>
      <c r="BN216" s="24">
        <f t="shared" si="24"/>
        <v>3.2194202548496702</v>
      </c>
      <c r="BO216" s="23"/>
      <c r="BP216" s="2"/>
    </row>
    <row r="217" spans="1:68" x14ac:dyDescent="0.2">
      <c r="A217">
        <v>10.199999999999999</v>
      </c>
      <c r="B217">
        <v>2.1</v>
      </c>
      <c r="C217">
        <v>1.2609999999999999</v>
      </c>
      <c r="D217">
        <v>-0.28116999999999998</v>
      </c>
      <c r="E217">
        <v>0.12794</v>
      </c>
      <c r="F217">
        <v>1.63713</v>
      </c>
      <c r="G217">
        <v>1.6129800000000001</v>
      </c>
      <c r="H217" s="23"/>
      <c r="I217" s="17">
        <f t="shared" si="21"/>
        <v>33.464566929133852</v>
      </c>
      <c r="J217" s="16">
        <f t="shared" si="22"/>
        <v>-33.664566929133855</v>
      </c>
      <c r="K217" s="10">
        <v>95</v>
      </c>
      <c r="L217" s="16">
        <v>3279.1994750656218</v>
      </c>
      <c r="M217" s="16">
        <v>1201.2467191601065</v>
      </c>
      <c r="N217" s="16">
        <v>14.501312335958001</v>
      </c>
      <c r="O217" s="16">
        <v>3.7956685499057841</v>
      </c>
      <c r="P217" s="16">
        <v>4.2611126667549462</v>
      </c>
      <c r="Q217" s="16">
        <v>7.4804128660585723E-2</v>
      </c>
      <c r="R217" s="16">
        <v>1.7555069417479843</v>
      </c>
      <c r="S217" s="16">
        <v>32.322508114525142</v>
      </c>
      <c r="T217" s="22" t="s">
        <v>33</v>
      </c>
      <c r="U217" s="10">
        <v>3</v>
      </c>
      <c r="V217" s="22" t="s">
        <v>33</v>
      </c>
      <c r="W217" s="10">
        <v>3</v>
      </c>
      <c r="X217" s="22" t="s">
        <v>33</v>
      </c>
      <c r="Y217" s="10">
        <v>3</v>
      </c>
      <c r="Z217" s="22" t="s">
        <v>33</v>
      </c>
      <c r="AA217" s="15">
        <v>3</v>
      </c>
      <c r="AB217" s="11">
        <v>57.80317820051377</v>
      </c>
      <c r="AC217" s="10">
        <v>38.779436956325625</v>
      </c>
      <c r="AD217" s="21">
        <v>3.4173848431606064</v>
      </c>
      <c r="AE217" s="12">
        <v>379.56685499057841</v>
      </c>
      <c r="AF217" s="10">
        <v>314.29949854365742</v>
      </c>
      <c r="AG217" s="10">
        <v>213.05563333774731</v>
      </c>
      <c r="AH217" s="10">
        <v>366.60745601623836</v>
      </c>
      <c r="AI217" s="10">
        <v>5.6963602718898123</v>
      </c>
      <c r="AJ217" s="10"/>
      <c r="AK217" s="10"/>
      <c r="AL217" s="10"/>
      <c r="AM217" s="10"/>
      <c r="AN217" s="10">
        <v>3.7956685499057841</v>
      </c>
      <c r="AO217" s="10">
        <v>1.4565072635724925</v>
      </c>
      <c r="AP217" s="10">
        <v>1</v>
      </c>
      <c r="AQ217" s="10">
        <v>111.47500000000001</v>
      </c>
      <c r="AR217" s="10"/>
      <c r="AS217" s="10"/>
      <c r="AT217" s="10">
        <v>1.1552747341555514</v>
      </c>
      <c r="AU217" s="10">
        <v>1</v>
      </c>
      <c r="AV217" s="16"/>
      <c r="AW217" s="21">
        <v>47.144924781548617</v>
      </c>
      <c r="AX217" s="1" t="s">
        <v>120</v>
      </c>
      <c r="AY217" s="25">
        <v>33.664566929133898</v>
      </c>
      <c r="AZ217" s="19">
        <v>100</v>
      </c>
      <c r="BA217" s="19">
        <v>0</v>
      </c>
      <c r="BB217" s="19">
        <v>0</v>
      </c>
      <c r="BC217" s="19">
        <v>100</v>
      </c>
      <c r="BD217" s="19">
        <v>0</v>
      </c>
      <c r="BE217" s="19">
        <v>0</v>
      </c>
      <c r="BF217" s="26">
        <v>57.80317820051377</v>
      </c>
      <c r="BG217" s="26">
        <v>38.779436956325625</v>
      </c>
      <c r="BH217" s="26">
        <v>3.4173848431606064</v>
      </c>
      <c r="BI217" s="23"/>
      <c r="BJ217" s="27">
        <f t="shared" ca="1" si="25"/>
        <v>1</v>
      </c>
      <c r="BK217" s="26">
        <f t="shared" ca="1" si="26"/>
        <v>4.3646536342759914</v>
      </c>
      <c r="BL217" s="25">
        <f t="shared" si="23"/>
        <v>2.8534716661794941</v>
      </c>
      <c r="BM217" s="25">
        <f t="shared" ca="1" si="27"/>
        <v>3.2887780100736257</v>
      </c>
      <c r="BN217" s="24">
        <f t="shared" si="24"/>
        <v>3.2182582498710541</v>
      </c>
      <c r="BO217" s="23"/>
      <c r="BP217" s="2"/>
    </row>
    <row r="218" spans="1:68" x14ac:dyDescent="0.2">
      <c r="A218">
        <v>10.25</v>
      </c>
      <c r="B218">
        <v>2.1</v>
      </c>
      <c r="C218">
        <v>1.26075</v>
      </c>
      <c r="D218">
        <v>-0.28105000000000002</v>
      </c>
      <c r="E218">
        <v>0.12914999999999999</v>
      </c>
      <c r="F218">
        <v>1.6367799999999999</v>
      </c>
      <c r="G218">
        <v>1.6113999999999999</v>
      </c>
      <c r="H218" s="23"/>
      <c r="I218" s="17">
        <f t="shared" si="21"/>
        <v>33.628608923884514</v>
      </c>
      <c r="J218" s="16">
        <f t="shared" si="22"/>
        <v>-33.828608923884516</v>
      </c>
      <c r="K218" s="10">
        <v>95</v>
      </c>
      <c r="L218" s="16">
        <v>3294.7834645669345</v>
      </c>
      <c r="M218" s="16">
        <v>1206.5944881889782</v>
      </c>
      <c r="N218" s="16">
        <v>14.572397200349956</v>
      </c>
      <c r="O218" s="16">
        <v>3.7274011299434862</v>
      </c>
      <c r="P218" s="16">
        <v>4.1981936549729664</v>
      </c>
      <c r="Q218" s="16">
        <v>7.5555928948631529E-2</v>
      </c>
      <c r="R218" s="16">
        <v>1.7997247187282992</v>
      </c>
      <c r="S218" s="16">
        <v>32.693925349269435</v>
      </c>
      <c r="T218" s="22" t="s">
        <v>33</v>
      </c>
      <c r="U218" s="10">
        <v>3</v>
      </c>
      <c r="V218" s="22" t="s">
        <v>33</v>
      </c>
      <c r="W218" s="10">
        <v>3</v>
      </c>
      <c r="X218" s="22" t="s">
        <v>33</v>
      </c>
      <c r="Y218" s="10">
        <v>3</v>
      </c>
      <c r="Z218" s="22" t="s">
        <v>124</v>
      </c>
      <c r="AA218" s="15">
        <v>2</v>
      </c>
      <c r="AB218" s="11">
        <v>59.451992721336211</v>
      </c>
      <c r="AC218" s="10">
        <v>37.293335794633329</v>
      </c>
      <c r="AD218" s="21">
        <v>3.2546714840304611</v>
      </c>
      <c r="AE218" s="12">
        <v>372.74011299434858</v>
      </c>
      <c r="AF218" s="10">
        <v>305.98055659864139</v>
      </c>
      <c r="AG218" s="10">
        <v>209.90968274864832</v>
      </c>
      <c r="AH218" s="10">
        <v>372.78572192062927</v>
      </c>
      <c r="AI218" s="10">
        <v>5.5564053190679541</v>
      </c>
      <c r="AJ218" s="10"/>
      <c r="AK218" s="10"/>
      <c r="AL218" s="10"/>
      <c r="AM218" s="10"/>
      <c r="AN218" s="10">
        <v>3.7274011299434862</v>
      </c>
      <c r="AO218" s="10">
        <v>1.4510280142623628</v>
      </c>
      <c r="AP218" s="10">
        <v>1</v>
      </c>
      <c r="AQ218" s="10">
        <v>111.47500000000001</v>
      </c>
      <c r="AR218" s="10"/>
      <c r="AS218" s="10"/>
      <c r="AT218" s="10">
        <v>1.1179180696742137</v>
      </c>
      <c r="AU218" s="10">
        <v>1</v>
      </c>
      <c r="AV218" s="16"/>
      <c r="AW218" s="21">
        <v>45.897083489796202</v>
      </c>
      <c r="AX218" s="1" t="s">
        <v>120</v>
      </c>
      <c r="AY218" s="25">
        <v>33.828608923884502</v>
      </c>
      <c r="AZ218" s="19">
        <v>100</v>
      </c>
      <c r="BA218" s="19">
        <v>0</v>
      </c>
      <c r="BB218" s="19">
        <v>0</v>
      </c>
      <c r="BC218" s="19">
        <v>100</v>
      </c>
      <c r="BD218" s="19">
        <v>0</v>
      </c>
      <c r="BE218" s="19">
        <v>0</v>
      </c>
      <c r="BF218" s="26">
        <v>59.451992721336211</v>
      </c>
      <c r="BG218" s="26">
        <v>37.293335794633329</v>
      </c>
      <c r="BH218" s="26">
        <v>3.2546714840304611</v>
      </c>
      <c r="BI218" s="23"/>
      <c r="BJ218" s="27">
        <f t="shared" ca="1" si="25"/>
        <v>1</v>
      </c>
      <c r="BK218" s="26">
        <f t="shared" ca="1" si="26"/>
        <v>4.2281014005261879</v>
      </c>
      <c r="BL218" s="25">
        <f t="shared" si="23"/>
        <v>2.9620461030924474</v>
      </c>
      <c r="BM218" s="25">
        <f t="shared" ca="1" si="27"/>
        <v>3.3089260921707098</v>
      </c>
      <c r="BN218" s="24">
        <f t="shared" si="24"/>
        <v>3.2289340527245005</v>
      </c>
      <c r="BO218" s="23"/>
      <c r="BP218" s="2"/>
    </row>
    <row r="219" spans="1:68" x14ac:dyDescent="0.2">
      <c r="A219">
        <v>10.3</v>
      </c>
      <c r="B219">
        <v>2.1</v>
      </c>
      <c r="C219">
        <v>1.2612099999999999</v>
      </c>
      <c r="D219">
        <v>-0.28008</v>
      </c>
      <c r="E219">
        <v>0.13103000000000001</v>
      </c>
      <c r="F219">
        <v>1.6327799999999999</v>
      </c>
      <c r="G219">
        <v>1.60795</v>
      </c>
      <c r="H219" s="23"/>
      <c r="I219" s="17">
        <f t="shared" si="21"/>
        <v>33.792650918635168</v>
      </c>
      <c r="J219" s="16">
        <f t="shared" si="22"/>
        <v>-33.992650918635171</v>
      </c>
      <c r="K219" s="10">
        <v>95</v>
      </c>
      <c r="L219" s="16">
        <v>3310.3674540682468</v>
      </c>
      <c r="M219" s="16">
        <v>1211.9422572178496</v>
      </c>
      <c r="N219" s="16">
        <v>14.643482064741907</v>
      </c>
      <c r="O219" s="16">
        <v>3.8530131826741574</v>
      </c>
      <c r="P219" s="16">
        <v>4.3321156311573548</v>
      </c>
      <c r="Q219" s="16">
        <v>8.1632981277004232E-2</v>
      </c>
      <c r="R219" s="16">
        <v>1.8843675521928627</v>
      </c>
      <c r="S219" s="16">
        <v>33.271003366888706</v>
      </c>
      <c r="T219" s="22" t="s">
        <v>33</v>
      </c>
      <c r="U219" s="10">
        <v>3</v>
      </c>
      <c r="V219" s="22" t="s">
        <v>33</v>
      </c>
      <c r="W219" s="10">
        <v>3</v>
      </c>
      <c r="X219" s="22" t="s">
        <v>33</v>
      </c>
      <c r="Y219" s="10">
        <v>3</v>
      </c>
      <c r="Z219" s="22" t="s">
        <v>124</v>
      </c>
      <c r="AA219" s="15">
        <v>2</v>
      </c>
      <c r="AB219" s="11">
        <v>60.540022526497346</v>
      </c>
      <c r="AC219" s="10">
        <v>36.304230219100987</v>
      </c>
      <c r="AD219" s="21">
        <v>3.1557472544016689</v>
      </c>
      <c r="AE219" s="12">
        <v>385.3013182674157</v>
      </c>
      <c r="AF219" s="10">
        <v>320.81937794378644</v>
      </c>
      <c r="AG219" s="10">
        <v>216.60578155786774</v>
      </c>
      <c r="AH219" s="10">
        <v>383.19472392987706</v>
      </c>
      <c r="AI219" s="10">
        <v>5.3068203113362209</v>
      </c>
      <c r="AJ219" s="10"/>
      <c r="AK219" s="10"/>
      <c r="AL219" s="10"/>
      <c r="AM219" s="10"/>
      <c r="AN219" s="10">
        <v>3.8530131826741574</v>
      </c>
      <c r="AO219" s="10">
        <v>1.4899894558301605</v>
      </c>
      <c r="AP219" s="10">
        <v>1</v>
      </c>
      <c r="AQ219" s="10">
        <v>111.47500000000001</v>
      </c>
      <c r="AR219" s="10"/>
      <c r="AS219" s="10"/>
      <c r="AT219" s="10">
        <v>1.1694219444810607</v>
      </c>
      <c r="AU219" s="10">
        <v>1</v>
      </c>
      <c r="AV219" s="16"/>
      <c r="AW219" s="21">
        <v>48.122906691567962</v>
      </c>
      <c r="AX219" s="1" t="s">
        <v>120</v>
      </c>
      <c r="AY219" s="25">
        <v>33.992650918635199</v>
      </c>
      <c r="AZ219" s="19">
        <v>100</v>
      </c>
      <c r="BA219" s="19">
        <v>0</v>
      </c>
      <c r="BB219" s="19">
        <v>0</v>
      </c>
      <c r="BC219" s="19">
        <v>100</v>
      </c>
      <c r="BD219" s="19">
        <v>0</v>
      </c>
      <c r="BE219" s="19">
        <v>0</v>
      </c>
      <c r="BF219" s="26">
        <v>60.540022526497346</v>
      </c>
      <c r="BG219" s="26">
        <v>36.304230219100987</v>
      </c>
      <c r="BH219" s="26">
        <v>3.1557472544016689</v>
      </c>
      <c r="BI219" s="23"/>
      <c r="BJ219" s="27">
        <f t="shared" ca="1" si="25"/>
        <v>1</v>
      </c>
      <c r="BK219" s="26">
        <f t="shared" ca="1" si="26"/>
        <v>4.417589845028477</v>
      </c>
      <c r="BL219" s="25">
        <f t="shared" si="23"/>
        <v>3.0494978654954346</v>
      </c>
      <c r="BM219" s="25">
        <f t="shared" ca="1" si="27"/>
        <v>3.2990865082427541</v>
      </c>
      <c r="BN219" s="24">
        <f t="shared" si="24"/>
        <v>3.2260110797531771</v>
      </c>
      <c r="BO219" s="23"/>
      <c r="BP219" s="2"/>
    </row>
    <row r="220" spans="1:68" x14ac:dyDescent="0.2">
      <c r="A220">
        <v>10.35</v>
      </c>
      <c r="B220">
        <v>2.1</v>
      </c>
      <c r="C220">
        <v>1.26214</v>
      </c>
      <c r="D220">
        <v>-0.27854000000000001</v>
      </c>
      <c r="E220">
        <v>0.13278000000000001</v>
      </c>
      <c r="F220">
        <v>1.63378</v>
      </c>
      <c r="G220">
        <v>1.6069500000000001</v>
      </c>
      <c r="H220" s="23"/>
      <c r="I220" s="17">
        <f t="shared" si="21"/>
        <v>33.956692913385822</v>
      </c>
      <c r="J220" s="16">
        <f t="shared" si="22"/>
        <v>-34.156692913385825</v>
      </c>
      <c r="K220" s="10">
        <v>95</v>
      </c>
      <c r="L220" s="16">
        <v>3325.9514435695592</v>
      </c>
      <c r="M220" s="16">
        <v>1217.290026246721</v>
      </c>
      <c r="N220" s="16">
        <v>14.714566929133857</v>
      </c>
      <c r="O220" s="16">
        <v>4.1069679849340703</v>
      </c>
      <c r="P220" s="16">
        <v>4.593805734504504</v>
      </c>
      <c r="Q220" s="16">
        <v>9.1281084973595591E-2</v>
      </c>
      <c r="R220" s="16">
        <v>1.9870471293109944</v>
      </c>
      <c r="S220" s="16">
        <v>33.808177053502369</v>
      </c>
      <c r="T220" s="22" t="s">
        <v>33</v>
      </c>
      <c r="U220" s="10">
        <v>3</v>
      </c>
      <c r="V220" s="22" t="s">
        <v>33</v>
      </c>
      <c r="W220" s="10">
        <v>3</v>
      </c>
      <c r="X220" s="22" t="s">
        <v>33</v>
      </c>
      <c r="Y220" s="10">
        <v>3</v>
      </c>
      <c r="Z220" s="22" t="s">
        <v>33</v>
      </c>
      <c r="AA220" s="15">
        <v>3</v>
      </c>
      <c r="AB220" s="11">
        <v>61.115102488559188</v>
      </c>
      <c r="AC220" s="10">
        <v>35.778954770207605</v>
      </c>
      <c r="AD220" s="21">
        <v>3.1059427412332026</v>
      </c>
      <c r="AE220" s="12">
        <v>410.69679849340702</v>
      </c>
      <c r="AF220" s="10">
        <v>350.68974366102094</v>
      </c>
      <c r="AG220" s="10">
        <v>229.69028672522521</v>
      </c>
      <c r="AH220" s="10">
        <v>392.78283684415226</v>
      </c>
      <c r="AI220" s="10">
        <v>5.0325932648952749</v>
      </c>
      <c r="AJ220" s="10"/>
      <c r="AK220" s="10"/>
      <c r="AL220" s="10"/>
      <c r="AM220" s="10"/>
      <c r="AN220" s="10">
        <v>4.1069679849340703</v>
      </c>
      <c r="AO220" s="10">
        <v>1.5578215155045825</v>
      </c>
      <c r="AP220" s="10">
        <v>1</v>
      </c>
      <c r="AQ220" s="10">
        <v>111.47500000000001</v>
      </c>
      <c r="AR220" s="10"/>
      <c r="AS220" s="10"/>
      <c r="AT220" s="10">
        <v>1.2780328852014453</v>
      </c>
      <c r="AU220" s="10">
        <v>1</v>
      </c>
      <c r="AV220" s="16"/>
      <c r="AW220" s="21">
        <v>52.603461549153145</v>
      </c>
      <c r="AX220" s="1" t="s">
        <v>120</v>
      </c>
      <c r="AY220" s="25">
        <v>34.156692913385797</v>
      </c>
      <c r="AZ220" s="19">
        <v>100</v>
      </c>
      <c r="BA220" s="19">
        <v>0</v>
      </c>
      <c r="BB220" s="19">
        <v>0</v>
      </c>
      <c r="BC220" s="19">
        <v>100</v>
      </c>
      <c r="BD220" s="19">
        <v>0</v>
      </c>
      <c r="BE220" s="19">
        <v>0</v>
      </c>
      <c r="BF220" s="26">
        <v>61.115102488559188</v>
      </c>
      <c r="BG220" s="26">
        <v>35.778954770207605</v>
      </c>
      <c r="BH220" s="26">
        <v>3.1059427412332026</v>
      </c>
      <c r="BI220" s="23"/>
      <c r="BJ220" s="27">
        <f t="shared" ca="1" si="25"/>
        <v>1</v>
      </c>
      <c r="BK220" s="26">
        <f t="shared" ca="1" si="26"/>
        <v>4.8153356217932268</v>
      </c>
      <c r="BL220" s="25">
        <f t="shared" si="23"/>
        <v>3.114513109850729</v>
      </c>
      <c r="BM220" s="25">
        <f t="shared" ca="1" si="27"/>
        <v>3.271873550945227</v>
      </c>
      <c r="BN220" s="24">
        <f t="shared" si="24"/>
        <v>3.2142806341655561</v>
      </c>
      <c r="BO220" s="23"/>
      <c r="BP220" s="2"/>
    </row>
    <row r="221" spans="1:68" x14ac:dyDescent="0.2">
      <c r="A221">
        <v>10.4</v>
      </c>
      <c r="B221">
        <v>2.1</v>
      </c>
      <c r="C221">
        <v>1.2626999999999999</v>
      </c>
      <c r="D221">
        <v>-0.27762999999999999</v>
      </c>
      <c r="E221">
        <v>0.13345000000000001</v>
      </c>
      <c r="F221">
        <v>1.6359999999999999</v>
      </c>
      <c r="G221">
        <v>1.60938</v>
      </c>
      <c r="H221" s="23"/>
      <c r="I221" s="17">
        <f t="shared" si="21"/>
        <v>34.120734908136484</v>
      </c>
      <c r="J221" s="16">
        <f t="shared" si="22"/>
        <v>-34.320734908136487</v>
      </c>
      <c r="K221" s="10">
        <v>95</v>
      </c>
      <c r="L221" s="16">
        <v>3341.5354330708719</v>
      </c>
      <c r="M221" s="16">
        <v>1222.6377952755927</v>
      </c>
      <c r="N221" s="16">
        <v>14.78565179352581</v>
      </c>
      <c r="O221" s="16">
        <v>4.2598870056496736</v>
      </c>
      <c r="P221" s="16">
        <v>4.7496862704935072</v>
      </c>
      <c r="Q221" s="16">
        <v>9.6982237157945225E-2</v>
      </c>
      <c r="R221" s="16">
        <v>2.0418661704127348</v>
      </c>
      <c r="S221" s="16">
        <v>34.013837836377313</v>
      </c>
      <c r="T221" s="22" t="s">
        <v>33</v>
      </c>
      <c r="U221" s="10">
        <v>3</v>
      </c>
      <c r="V221" s="22" t="s">
        <v>33</v>
      </c>
      <c r="W221" s="10">
        <v>3</v>
      </c>
      <c r="X221" s="22" t="s">
        <v>33</v>
      </c>
      <c r="Y221" s="10">
        <v>3</v>
      </c>
      <c r="Z221" s="22" t="s">
        <v>33</v>
      </c>
      <c r="AA221" s="15">
        <v>3</v>
      </c>
      <c r="AB221" s="11">
        <v>61.332620552434705</v>
      </c>
      <c r="AC221" s="10">
        <v>35.579850863612862</v>
      </c>
      <c r="AD221" s="21">
        <v>3.08752858395244</v>
      </c>
      <c r="AE221" s="12">
        <v>425.98870056496736</v>
      </c>
      <c r="AF221" s="10">
        <v>368.11192498317939</v>
      </c>
      <c r="AG221" s="10">
        <v>237.48431352467537</v>
      </c>
      <c r="AH221" s="10">
        <v>395.55125573865951</v>
      </c>
      <c r="AI221" s="10">
        <v>4.8974806208668609</v>
      </c>
      <c r="AJ221" s="10"/>
      <c r="AK221" s="10"/>
      <c r="AL221" s="10"/>
      <c r="AM221" s="10"/>
      <c r="AN221" s="10">
        <v>4.2598870056496736</v>
      </c>
      <c r="AO221" s="10">
        <v>1.5990871391016155</v>
      </c>
      <c r="AP221" s="10">
        <v>1</v>
      </c>
      <c r="AQ221" s="10">
        <v>111.47500000000001</v>
      </c>
      <c r="AR221" s="10"/>
      <c r="AS221" s="10"/>
      <c r="AT221" s="10">
        <v>1.3385538167858535</v>
      </c>
      <c r="AU221" s="10">
        <v>1</v>
      </c>
      <c r="AV221" s="16"/>
      <c r="AW221" s="21">
        <v>55.216788747476912</v>
      </c>
      <c r="AX221" s="1" t="s">
        <v>120</v>
      </c>
      <c r="AY221" s="25">
        <v>34.320734908136501</v>
      </c>
      <c r="AZ221" s="19">
        <v>100</v>
      </c>
      <c r="BA221" s="19">
        <v>0</v>
      </c>
      <c r="BB221" s="19">
        <v>0</v>
      </c>
      <c r="BC221" s="19">
        <v>100</v>
      </c>
      <c r="BD221" s="19">
        <v>0</v>
      </c>
      <c r="BE221" s="19">
        <v>0</v>
      </c>
      <c r="BF221" s="26">
        <v>61.332620552434705</v>
      </c>
      <c r="BG221" s="26">
        <v>35.579850863612862</v>
      </c>
      <c r="BH221" s="26">
        <v>3.08752858395244</v>
      </c>
      <c r="BI221" s="23"/>
      <c r="BJ221" s="27">
        <f t="shared" ca="1" si="25"/>
        <v>1</v>
      </c>
      <c r="BK221" s="26">
        <f t="shared" ca="1" si="26"/>
        <v>5.0365178728407578</v>
      </c>
      <c r="BL221" s="25">
        <f t="shared" si="23"/>
        <v>3.1498799158967925</v>
      </c>
      <c r="BM221" s="25">
        <f t="shared" ca="1" si="27"/>
        <v>3.2578576545975055</v>
      </c>
      <c r="BN221" s="24">
        <f t="shared" si="24"/>
        <v>3.2071358270175852</v>
      </c>
      <c r="BO221" s="23"/>
      <c r="BP221" s="2"/>
    </row>
    <row r="222" spans="1:68" x14ac:dyDescent="0.2">
      <c r="A222">
        <v>10.45</v>
      </c>
      <c r="B222">
        <v>2.1</v>
      </c>
      <c r="C222">
        <v>1.26264</v>
      </c>
      <c r="D222">
        <v>-0.27828000000000003</v>
      </c>
      <c r="E222">
        <v>0.13367999999999999</v>
      </c>
      <c r="F222">
        <v>1.6293</v>
      </c>
      <c r="G222">
        <v>1.6020799999999999</v>
      </c>
      <c r="H222" s="23"/>
      <c r="I222" s="17">
        <f t="shared" si="21"/>
        <v>34.284776902887138</v>
      </c>
      <c r="J222" s="16">
        <f t="shared" si="22"/>
        <v>-34.484776902887141</v>
      </c>
      <c r="K222" s="10">
        <v>95</v>
      </c>
      <c r="L222" s="16">
        <v>3357.1194225721842</v>
      </c>
      <c r="M222" s="16">
        <v>1227.9855643044641</v>
      </c>
      <c r="N222" s="16">
        <v>14.856736657917757</v>
      </c>
      <c r="O222" s="16">
        <v>4.2435028248587265</v>
      </c>
      <c r="P222" s="16">
        <v>4.7343187292740252</v>
      </c>
      <c r="Q222" s="16">
        <v>9.2909985597695338E-2</v>
      </c>
      <c r="R222" s="16">
        <v>1.962478466504566</v>
      </c>
      <c r="S222" s="16">
        <v>34.084437806617963</v>
      </c>
      <c r="T222" s="22" t="s">
        <v>33</v>
      </c>
      <c r="U222" s="10">
        <v>3</v>
      </c>
      <c r="V222" s="22" t="s">
        <v>33</v>
      </c>
      <c r="W222" s="10">
        <v>3</v>
      </c>
      <c r="X222" s="22" t="s">
        <v>33</v>
      </c>
      <c r="Y222" s="10">
        <v>3</v>
      </c>
      <c r="Z222" s="22" t="s">
        <v>33</v>
      </c>
      <c r="AA222" s="15">
        <v>3</v>
      </c>
      <c r="AB222" s="11">
        <v>59.567331294834496</v>
      </c>
      <c r="AC222" s="10">
        <v>37.188787648152854</v>
      </c>
      <c r="AD222" s="21">
        <v>3.2438810570126537</v>
      </c>
      <c r="AE222" s="12">
        <v>424.3502824858727</v>
      </c>
      <c r="AF222" s="10">
        <v>365.38727369257481</v>
      </c>
      <c r="AG222" s="10">
        <v>236.71593646370127</v>
      </c>
      <c r="AH222" s="10">
        <v>395.54128077326141</v>
      </c>
      <c r="AI222" s="10">
        <v>5.0955973126224023</v>
      </c>
      <c r="AJ222" s="10"/>
      <c r="AK222" s="10"/>
      <c r="AL222" s="10"/>
      <c r="AM222" s="10"/>
      <c r="AN222" s="10">
        <v>4.2435028248587265</v>
      </c>
      <c r="AO222" s="10">
        <v>1.5901447541537697</v>
      </c>
      <c r="AP222" s="10">
        <v>1</v>
      </c>
      <c r="AQ222" s="10">
        <v>111.47500000000001</v>
      </c>
      <c r="AR222" s="10"/>
      <c r="AS222" s="10"/>
      <c r="AT222" s="10">
        <v>1.3220292393213209</v>
      </c>
      <c r="AU222" s="10">
        <v>1</v>
      </c>
      <c r="AV222" s="16"/>
      <c r="AW222" s="21">
        <v>54.808091053886223</v>
      </c>
      <c r="AX222" s="1" t="s">
        <v>120</v>
      </c>
      <c r="AY222" s="25">
        <v>34.484776902887099</v>
      </c>
      <c r="AZ222" s="19">
        <v>100</v>
      </c>
      <c r="BA222" s="19">
        <v>0</v>
      </c>
      <c r="BB222" s="19">
        <v>0</v>
      </c>
      <c r="BC222" s="19">
        <v>100</v>
      </c>
      <c r="BD222" s="19">
        <v>0</v>
      </c>
      <c r="BE222" s="19">
        <v>0</v>
      </c>
      <c r="BF222" s="26">
        <v>59.567331294834496</v>
      </c>
      <c r="BG222" s="26">
        <v>37.188787648152854</v>
      </c>
      <c r="BH222" s="26">
        <v>3.2438810570126537</v>
      </c>
      <c r="BI222" s="23"/>
      <c r="BJ222" s="27">
        <f t="shared" ca="1" si="25"/>
        <v>1</v>
      </c>
      <c r="BK222" s="26">
        <f t="shared" ca="1" si="26"/>
        <v>4.9768647235177017</v>
      </c>
      <c r="BL222" s="25">
        <f t="shared" si="23"/>
        <v>3.040487978625749</v>
      </c>
      <c r="BM222" s="25">
        <f t="shared" ca="1" si="27"/>
        <v>3.2541957201301996</v>
      </c>
      <c r="BN222" s="24">
        <f t="shared" si="24"/>
        <v>3.2001955392836265</v>
      </c>
      <c r="BO222" s="23"/>
      <c r="BP222" s="2"/>
    </row>
    <row r="223" spans="1:68" x14ac:dyDescent="0.2">
      <c r="A223">
        <v>10.5</v>
      </c>
      <c r="B223">
        <v>2.1</v>
      </c>
      <c r="C223">
        <v>1.26264</v>
      </c>
      <c r="D223">
        <v>-0.27927000000000002</v>
      </c>
      <c r="E223">
        <v>0.13371</v>
      </c>
      <c r="F223">
        <v>1.6286499999999999</v>
      </c>
      <c r="G223">
        <v>1.60595</v>
      </c>
      <c r="H223" s="23"/>
      <c r="I223" s="17">
        <f t="shared" si="21"/>
        <v>34.448818897637793</v>
      </c>
      <c r="J223" s="16">
        <f t="shared" si="22"/>
        <v>-34.648818897637796</v>
      </c>
      <c r="K223" s="10">
        <v>95</v>
      </c>
      <c r="L223" s="16">
        <v>3372.7034120734966</v>
      </c>
      <c r="M223" s="16">
        <v>1233.3333333333355</v>
      </c>
      <c r="N223" s="16">
        <v>14.927821522309708</v>
      </c>
      <c r="O223" s="16">
        <v>4.2435028248587265</v>
      </c>
      <c r="P223" s="16">
        <v>4.734451334435521</v>
      </c>
      <c r="Q223" s="16">
        <v>8.6707633221315181E-2</v>
      </c>
      <c r="R223" s="16">
        <v>1.8314188296890195</v>
      </c>
      <c r="S223" s="16">
        <v>34.093646498388487</v>
      </c>
      <c r="T223" s="22" t="s">
        <v>33</v>
      </c>
      <c r="U223" s="10">
        <v>3</v>
      </c>
      <c r="V223" s="22" t="s">
        <v>33</v>
      </c>
      <c r="W223" s="10">
        <v>3</v>
      </c>
      <c r="X223" s="22" t="s">
        <v>33</v>
      </c>
      <c r="Y223" s="10">
        <v>3</v>
      </c>
      <c r="Z223" s="22" t="s">
        <v>33</v>
      </c>
      <c r="AA223" s="15">
        <v>3</v>
      </c>
      <c r="AB223" s="11">
        <v>56.45589861860104</v>
      </c>
      <c r="AC223" s="10">
        <v>39.981091325986569</v>
      </c>
      <c r="AD223" s="21">
        <v>3.5630100554123887</v>
      </c>
      <c r="AE223" s="12">
        <v>424.3502824858727</v>
      </c>
      <c r="AF223" s="10">
        <v>364.48616903502659</v>
      </c>
      <c r="AG223" s="10">
        <v>236.72256672177605</v>
      </c>
      <c r="AH223" s="10">
        <v>394.26839950790634</v>
      </c>
      <c r="AI223" s="10">
        <v>5.4602474528985985</v>
      </c>
      <c r="AJ223" s="10"/>
      <c r="AK223" s="10"/>
      <c r="AL223" s="10"/>
      <c r="AM223" s="10"/>
      <c r="AN223" s="10">
        <v>4.2435028248587265</v>
      </c>
      <c r="AO223" s="10">
        <v>1.5786143878622736</v>
      </c>
      <c r="AP223" s="10">
        <v>1</v>
      </c>
      <c r="AQ223" s="10">
        <v>111.47500000000001</v>
      </c>
      <c r="AR223" s="10"/>
      <c r="AS223" s="10"/>
      <c r="AT223" s="10">
        <v>1.3125531234328875</v>
      </c>
      <c r="AU223" s="10">
        <v>1</v>
      </c>
      <c r="AV223" s="16"/>
      <c r="AW223" s="21">
        <v>54.672925355253987</v>
      </c>
      <c r="AX223" s="1" t="s">
        <v>120</v>
      </c>
      <c r="AY223" s="25">
        <v>34.648818897637803</v>
      </c>
      <c r="AZ223" s="19">
        <v>100</v>
      </c>
      <c r="BA223" s="19">
        <v>0</v>
      </c>
      <c r="BB223" s="19">
        <v>0</v>
      </c>
      <c r="BC223" s="19">
        <v>100</v>
      </c>
      <c r="BD223" s="19">
        <v>0</v>
      </c>
      <c r="BE223" s="19">
        <v>0</v>
      </c>
      <c r="BF223" s="26">
        <v>56.45589861860104</v>
      </c>
      <c r="BG223" s="26">
        <v>39.981091325986569</v>
      </c>
      <c r="BH223" s="26">
        <v>3.5630100554123887</v>
      </c>
      <c r="BI223" s="23"/>
      <c r="BJ223" s="27">
        <f t="shared" ca="1" si="25"/>
        <v>1</v>
      </c>
      <c r="BK223" s="26">
        <f t="shared" ca="1" si="26"/>
        <v>4.9428642622682712</v>
      </c>
      <c r="BL223" s="25">
        <f t="shared" si="23"/>
        <v>2.8446456412864829</v>
      </c>
      <c r="BM223" s="25">
        <f t="shared" ca="1" si="27"/>
        <v>3.2417070614124279</v>
      </c>
      <c r="BN223" s="24">
        <f t="shared" si="24"/>
        <v>3.1861047544692784</v>
      </c>
      <c r="BO223" s="23"/>
      <c r="BP223" s="2"/>
    </row>
    <row r="224" spans="1:68" x14ac:dyDescent="0.2">
      <c r="A224">
        <v>10.55</v>
      </c>
      <c r="B224">
        <v>2.1</v>
      </c>
      <c r="C224">
        <v>1.26233</v>
      </c>
      <c r="D224">
        <v>-0.27979999999999999</v>
      </c>
      <c r="E224">
        <v>0.13521</v>
      </c>
      <c r="F224">
        <v>1.62395</v>
      </c>
      <c r="G224">
        <v>1.5987499999999999</v>
      </c>
      <c r="H224" s="23"/>
      <c r="I224" s="17">
        <f t="shared" si="21"/>
        <v>34.612860892388454</v>
      </c>
      <c r="J224" s="16">
        <f t="shared" si="22"/>
        <v>-34.812860892388457</v>
      </c>
      <c r="K224" s="10">
        <v>95</v>
      </c>
      <c r="L224" s="16">
        <v>3388.2874015748093</v>
      </c>
      <c r="M224" s="16">
        <v>1238.6811023622072</v>
      </c>
      <c r="N224" s="16">
        <v>14.998906386701663</v>
      </c>
      <c r="O224" s="16">
        <v>4.1588512241054216</v>
      </c>
      <c r="P224" s="16">
        <v>4.6564299917569905</v>
      </c>
      <c r="Q224" s="16">
        <v>8.338718194911178E-2</v>
      </c>
      <c r="R224" s="16">
        <v>1.7907964276651276</v>
      </c>
      <c r="S224" s="16">
        <v>34.554081086914479</v>
      </c>
      <c r="T224" s="22" t="s">
        <v>33</v>
      </c>
      <c r="U224" s="10">
        <v>3</v>
      </c>
      <c r="V224" s="22" t="s">
        <v>33</v>
      </c>
      <c r="W224" s="10">
        <v>3</v>
      </c>
      <c r="X224" s="22" t="s">
        <v>33</v>
      </c>
      <c r="Y224" s="10">
        <v>3</v>
      </c>
      <c r="Z224" s="22" t="s">
        <v>33</v>
      </c>
      <c r="AA224" s="15">
        <v>3</v>
      </c>
      <c r="AB224" s="11">
        <v>56.168466830698137</v>
      </c>
      <c r="AC224" s="10">
        <v>40.235865147115554</v>
      </c>
      <c r="AD224" s="21">
        <v>3.59566802218631</v>
      </c>
      <c r="AE224" s="12">
        <v>415.88512241054212</v>
      </c>
      <c r="AF224" s="10">
        <v>354.39048227865169</v>
      </c>
      <c r="AG224" s="10">
        <v>232.82149958784953</v>
      </c>
      <c r="AH224" s="10">
        <v>402.2778795472351</v>
      </c>
      <c r="AI224" s="10">
        <v>5.584107632511965</v>
      </c>
      <c r="AJ224" s="10"/>
      <c r="AK224" s="10"/>
      <c r="AL224" s="10"/>
      <c r="AM224" s="10"/>
      <c r="AN224" s="10">
        <v>4.1588512241054216</v>
      </c>
      <c r="AO224" s="10">
        <v>1.5604468059042753</v>
      </c>
      <c r="AP224" s="10">
        <v>1</v>
      </c>
      <c r="AQ224" s="10">
        <v>111.47500000000001</v>
      </c>
      <c r="AR224" s="10"/>
      <c r="AS224" s="10"/>
      <c r="AT224" s="10">
        <v>1.268581767761064</v>
      </c>
      <c r="AU224" s="10">
        <v>1</v>
      </c>
      <c r="AV224" s="16"/>
      <c r="AW224" s="21">
        <v>53.158572341797758</v>
      </c>
      <c r="AX224" s="1" t="s">
        <v>120</v>
      </c>
      <c r="AY224" s="25">
        <v>34.8128608923885</v>
      </c>
      <c r="AZ224" s="19">
        <v>100</v>
      </c>
      <c r="BA224" s="19">
        <v>0</v>
      </c>
      <c r="BB224" s="19">
        <v>0</v>
      </c>
      <c r="BC224" s="19">
        <v>100</v>
      </c>
      <c r="BD224" s="19">
        <v>0</v>
      </c>
      <c r="BE224" s="19">
        <v>0</v>
      </c>
      <c r="BF224" s="26">
        <v>56.168466830698137</v>
      </c>
      <c r="BG224" s="26">
        <v>40.235865147115554</v>
      </c>
      <c r="BH224" s="26">
        <v>3.59566802218631</v>
      </c>
      <c r="BI224" s="23"/>
      <c r="BJ224" s="27">
        <f t="shared" ca="1" si="25"/>
        <v>1</v>
      </c>
      <c r="BK224" s="26">
        <f t="shared" ca="1" si="26"/>
        <v>4.78296840941612</v>
      </c>
      <c r="BL224" s="25">
        <f t="shared" si="23"/>
        <v>2.8149602623930829</v>
      </c>
      <c r="BM224" s="25">
        <f t="shared" ca="1" si="27"/>
        <v>3.2516035470588887</v>
      </c>
      <c r="BN224" s="24">
        <f t="shared" si="24"/>
        <v>3.1879810991343915</v>
      </c>
      <c r="BO224" s="23"/>
      <c r="BP224" s="2"/>
    </row>
    <row r="225" spans="1:68" x14ac:dyDescent="0.2">
      <c r="A225">
        <v>10.6</v>
      </c>
      <c r="B225">
        <v>2.1</v>
      </c>
      <c r="C225">
        <v>1.2626299999999999</v>
      </c>
      <c r="D225">
        <v>-0.27959000000000001</v>
      </c>
      <c r="E225">
        <v>0.13713</v>
      </c>
      <c r="F225">
        <v>1.6269499999999999</v>
      </c>
      <c r="G225">
        <v>1.59843</v>
      </c>
      <c r="H225" s="23"/>
      <c r="I225" s="17">
        <f t="shared" si="21"/>
        <v>34.776902887139101</v>
      </c>
      <c r="J225" s="16">
        <f t="shared" si="22"/>
        <v>-34.976902887139104</v>
      </c>
      <c r="K225" s="10">
        <v>95</v>
      </c>
      <c r="L225" s="16">
        <v>3403.8713910761207</v>
      </c>
      <c r="M225" s="16">
        <v>1244.0288713910784</v>
      </c>
      <c r="N225" s="16">
        <v>15.06999125109361</v>
      </c>
      <c r="O225" s="16">
        <v>4.2407721280602146</v>
      </c>
      <c r="P225" s="16">
        <v>4.746837626047494</v>
      </c>
      <c r="Q225" s="16">
        <v>8.4702832453192364E-2</v>
      </c>
      <c r="R225" s="16">
        <v>1.7844055163884149</v>
      </c>
      <c r="S225" s="16">
        <v>35.143437360227765</v>
      </c>
      <c r="T225" s="22" t="s">
        <v>33</v>
      </c>
      <c r="U225" s="10">
        <v>3</v>
      </c>
      <c r="V225" s="22" t="s">
        <v>33</v>
      </c>
      <c r="W225" s="10">
        <v>3</v>
      </c>
      <c r="X225" s="22" t="s">
        <v>33</v>
      </c>
      <c r="Y225" s="10">
        <v>3</v>
      </c>
      <c r="Z225" s="22" t="s">
        <v>33</v>
      </c>
      <c r="AA225" s="15">
        <v>3</v>
      </c>
      <c r="AB225" s="11">
        <v>55.499178919259919</v>
      </c>
      <c r="AC225" s="10">
        <v>40.826830288597193</v>
      </c>
      <c r="AD225" s="21">
        <v>3.6739907921428845</v>
      </c>
      <c r="AE225" s="12">
        <v>424.07721280602146</v>
      </c>
      <c r="AF225" s="10">
        <v>364.10996928333964</v>
      </c>
      <c r="AG225" s="10">
        <v>237.3418813023747</v>
      </c>
      <c r="AH225" s="10">
        <v>412.93946281647402</v>
      </c>
      <c r="AI225" s="10">
        <v>5.6041073108985398</v>
      </c>
      <c r="AJ225" s="10"/>
      <c r="AK225" s="10"/>
      <c r="AL225" s="10"/>
      <c r="AM225" s="10"/>
      <c r="AN225" s="10">
        <v>4.2407721280602146</v>
      </c>
      <c r="AO225" s="10">
        <v>1.5811792483837133</v>
      </c>
      <c r="AP225" s="10">
        <v>1</v>
      </c>
      <c r="AQ225" s="10">
        <v>111.47500000000001</v>
      </c>
      <c r="AR225" s="10"/>
      <c r="AS225" s="10"/>
      <c r="AT225" s="10">
        <v>1.2991990152347019</v>
      </c>
      <c r="AU225" s="10">
        <v>1</v>
      </c>
      <c r="AV225" s="16"/>
      <c r="AW225" s="21">
        <v>54.616495392500944</v>
      </c>
      <c r="AX225" s="1" t="s">
        <v>120</v>
      </c>
      <c r="AY225" s="25">
        <v>34.976902887139097</v>
      </c>
      <c r="AZ225" s="19">
        <v>100</v>
      </c>
      <c r="BA225" s="19">
        <v>0</v>
      </c>
      <c r="BB225" s="19">
        <v>0</v>
      </c>
      <c r="BC225" s="19">
        <v>100</v>
      </c>
      <c r="BD225" s="19">
        <v>0</v>
      </c>
      <c r="BE225" s="19">
        <v>0</v>
      </c>
      <c r="BF225" s="26">
        <v>55.499178919259919</v>
      </c>
      <c r="BG225" s="26">
        <v>40.826830288597193</v>
      </c>
      <c r="BH225" s="26">
        <v>3.6739907921428845</v>
      </c>
      <c r="BI225" s="23"/>
      <c r="BJ225" s="27">
        <f t="shared" ca="1" si="25"/>
        <v>1</v>
      </c>
      <c r="BK225" s="26">
        <f t="shared" ca="1" si="26"/>
        <v>4.8952271133460288</v>
      </c>
      <c r="BL225" s="25">
        <f t="shared" si="23"/>
        <v>2.7817918076271502</v>
      </c>
      <c r="BM225" s="25">
        <f t="shared" ca="1" si="27"/>
        <v>3.2403147197811197</v>
      </c>
      <c r="BN225" s="24">
        <f t="shared" si="24"/>
        <v>3.1798583135171281</v>
      </c>
      <c r="BO225" s="23"/>
      <c r="BP225" s="2"/>
    </row>
    <row r="226" spans="1:68" x14ac:dyDescent="0.2">
      <c r="A226">
        <v>10.65</v>
      </c>
      <c r="B226">
        <v>2.1</v>
      </c>
      <c r="C226">
        <v>1.2623599999999999</v>
      </c>
      <c r="D226">
        <v>-0.27939000000000003</v>
      </c>
      <c r="E226">
        <v>0.13794000000000001</v>
      </c>
      <c r="F226">
        <v>1.6207499999999999</v>
      </c>
      <c r="G226">
        <v>1.59348</v>
      </c>
      <c r="H226" s="23"/>
      <c r="I226" s="17">
        <f t="shared" si="21"/>
        <v>34.940944881889763</v>
      </c>
      <c r="J226" s="16">
        <f t="shared" si="22"/>
        <v>-35.140944881889766</v>
      </c>
      <c r="K226" s="10">
        <v>95</v>
      </c>
      <c r="L226" s="16">
        <v>3419.4553805774335</v>
      </c>
      <c r="M226" s="16">
        <v>1249.37664041995</v>
      </c>
      <c r="N226" s="16">
        <v>15.141076115485564</v>
      </c>
      <c r="O226" s="16">
        <v>4.1670433145008952</v>
      </c>
      <c r="P226" s="16">
        <v>4.6766891518485529</v>
      </c>
      <c r="Q226" s="16">
        <v>8.5955832933269027E-2</v>
      </c>
      <c r="R226" s="16">
        <v>1.8379633570320426</v>
      </c>
      <c r="S226" s="16">
        <v>35.392072038031806</v>
      </c>
      <c r="T226" s="22" t="s">
        <v>33</v>
      </c>
      <c r="U226" s="10">
        <v>3</v>
      </c>
      <c r="V226" s="22" t="s">
        <v>33</v>
      </c>
      <c r="W226" s="10">
        <v>3</v>
      </c>
      <c r="X226" s="22" t="s">
        <v>33</v>
      </c>
      <c r="Y226" s="10">
        <v>3</v>
      </c>
      <c r="Z226" s="22" t="s">
        <v>33</v>
      </c>
      <c r="AA226" s="15">
        <v>3</v>
      </c>
      <c r="AB226" s="11">
        <v>57.339734760787351</v>
      </c>
      <c r="AC226" s="10">
        <v>39.194137527046998</v>
      </c>
      <c r="AD226" s="21">
        <v>3.4661277121656542</v>
      </c>
      <c r="AE226" s="12">
        <v>416.70433145008957</v>
      </c>
      <c r="AF226" s="10">
        <v>354.94050234809282</v>
      </c>
      <c r="AG226" s="10">
        <v>233.83445759242764</v>
      </c>
      <c r="AH226" s="10">
        <v>416.59191612095123</v>
      </c>
      <c r="AI226" s="10">
        <v>5.4408048788024139</v>
      </c>
      <c r="AJ226" s="10"/>
      <c r="AK226" s="10"/>
      <c r="AL226" s="10"/>
      <c r="AM226" s="10"/>
      <c r="AN226" s="10">
        <v>4.1670433145008952</v>
      </c>
      <c r="AO226" s="10">
        <v>1.5751444573747271</v>
      </c>
      <c r="AP226" s="10">
        <v>1</v>
      </c>
      <c r="AQ226" s="10">
        <v>111.47500000000001</v>
      </c>
      <c r="AR226" s="10"/>
      <c r="AS226" s="10"/>
      <c r="AT226" s="10">
        <v>1.2591357650460571</v>
      </c>
      <c r="AU226" s="10">
        <v>1</v>
      </c>
      <c r="AV226" s="16"/>
      <c r="AW226" s="21">
        <v>53.241075352213919</v>
      </c>
      <c r="AX226" s="1" t="s">
        <v>120</v>
      </c>
      <c r="AY226" s="25">
        <v>35.140944881889801</v>
      </c>
      <c r="AZ226" s="19">
        <v>100</v>
      </c>
      <c r="BA226" s="19">
        <v>0</v>
      </c>
      <c r="BB226" s="19">
        <v>0</v>
      </c>
      <c r="BC226" s="19">
        <v>100</v>
      </c>
      <c r="BD226" s="19">
        <v>0</v>
      </c>
      <c r="BE226" s="19">
        <v>0</v>
      </c>
      <c r="BF226" s="26">
        <v>57.339734760787351</v>
      </c>
      <c r="BG226" s="26">
        <v>39.194137527046998</v>
      </c>
      <c r="BH226" s="26">
        <v>3.4661277121656542</v>
      </c>
      <c r="BI226" s="23"/>
      <c r="BJ226" s="27">
        <f t="shared" ca="1" si="25"/>
        <v>1</v>
      </c>
      <c r="BK226" s="26">
        <f t="shared" ca="1" si="26"/>
        <v>4.7495068589765825</v>
      </c>
      <c r="BL226" s="25">
        <f t="shared" si="23"/>
        <v>2.8970997448709368</v>
      </c>
      <c r="BM226" s="25">
        <f t="shared" ca="1" si="27"/>
        <v>3.2606461837064891</v>
      </c>
      <c r="BN226" s="24">
        <f t="shared" si="24"/>
        <v>3.1915445484120482</v>
      </c>
      <c r="BO226" s="23"/>
      <c r="BP226" s="2"/>
    </row>
    <row r="227" spans="1:68" x14ac:dyDescent="0.2">
      <c r="A227">
        <v>10.7</v>
      </c>
      <c r="B227">
        <v>2.1</v>
      </c>
      <c r="C227">
        <v>1.2641500000000001</v>
      </c>
      <c r="D227">
        <v>-0.27672999999999998</v>
      </c>
      <c r="E227">
        <v>0.14002999999999999</v>
      </c>
      <c r="F227">
        <v>1.62788</v>
      </c>
      <c r="G227">
        <v>1.60165</v>
      </c>
      <c r="H227" s="23"/>
      <c r="I227" s="17">
        <f t="shared" si="21"/>
        <v>35.104986876640417</v>
      </c>
      <c r="J227" s="16">
        <f t="shared" si="22"/>
        <v>-35.30498687664042</v>
      </c>
      <c r="K227" s="10">
        <v>95</v>
      </c>
      <c r="L227" s="16">
        <v>3435.0393700787458</v>
      </c>
      <c r="M227" s="16">
        <v>1254.7244094488215</v>
      </c>
      <c r="N227" s="16">
        <v>15.212160979877515</v>
      </c>
      <c r="O227" s="16">
        <v>4.6558380414312648</v>
      </c>
      <c r="P227" s="16">
        <v>5.1747220383631083</v>
      </c>
      <c r="Q227" s="16">
        <v>0.10262073931829095</v>
      </c>
      <c r="R227" s="16">
        <v>1.9831159733316308</v>
      </c>
      <c r="S227" s="16">
        <v>36.033610898044692</v>
      </c>
      <c r="T227" s="22" t="s">
        <v>33</v>
      </c>
      <c r="U227" s="10">
        <v>3</v>
      </c>
      <c r="V227" s="22" t="s">
        <v>33</v>
      </c>
      <c r="W227" s="10">
        <v>3</v>
      </c>
      <c r="X227" s="22" t="s">
        <v>33</v>
      </c>
      <c r="Y227" s="10">
        <v>3</v>
      </c>
      <c r="Z227" s="22" t="s">
        <v>33</v>
      </c>
      <c r="AA227" s="15">
        <v>3</v>
      </c>
      <c r="AB227" s="11">
        <v>57.475388919581974</v>
      </c>
      <c r="AC227" s="10">
        <v>39.072894008961534</v>
      </c>
      <c r="AD227" s="21">
        <v>3.4517170714564926</v>
      </c>
      <c r="AE227" s="12">
        <v>465.58380414312649</v>
      </c>
      <c r="AF227" s="10">
        <v>412.61590137913981</v>
      </c>
      <c r="AG227" s="10">
        <v>263.1041528772331</v>
      </c>
      <c r="AH227" s="10">
        <v>428.32696974515329</v>
      </c>
      <c r="AI227" s="10">
        <v>5.0425694384378437</v>
      </c>
      <c r="AJ227" s="10"/>
      <c r="AK227" s="10"/>
      <c r="AL227" s="10"/>
      <c r="AM227" s="10"/>
      <c r="AN227" s="10">
        <v>4.6558380414312648</v>
      </c>
      <c r="AO227" s="10">
        <v>1.6989715223276289</v>
      </c>
      <c r="AP227" s="10">
        <v>2.1048332230178648</v>
      </c>
      <c r="AQ227" s="10">
        <v>111.47500000000001</v>
      </c>
      <c r="AR227" s="10"/>
      <c r="AS227" s="10"/>
      <c r="AT227" s="10">
        <v>1.468144196892607</v>
      </c>
      <c r="AU227" s="10">
        <v>1</v>
      </c>
      <c r="AV227" s="16"/>
      <c r="AW227" s="21">
        <v>61.892385206870976</v>
      </c>
      <c r="AX227" s="1" t="s">
        <v>120</v>
      </c>
      <c r="AY227" s="25">
        <v>35.304986876640399</v>
      </c>
      <c r="AZ227" s="19">
        <v>100</v>
      </c>
      <c r="BA227" s="19">
        <v>0</v>
      </c>
      <c r="BB227" s="19">
        <v>0</v>
      </c>
      <c r="BC227" s="19">
        <v>100</v>
      </c>
      <c r="BD227" s="19">
        <v>0</v>
      </c>
      <c r="BE227" s="19">
        <v>0</v>
      </c>
      <c r="BF227" s="26">
        <v>57.475388919581974</v>
      </c>
      <c r="BG227" s="26">
        <v>39.072894008961534</v>
      </c>
      <c r="BH227" s="26">
        <v>3.4517170714564926</v>
      </c>
      <c r="BI227" s="23"/>
      <c r="BJ227" s="27">
        <f t="shared" ca="1" si="25"/>
        <v>1</v>
      </c>
      <c r="BK227" s="26">
        <f t="shared" ca="1" si="26"/>
        <v>5.5106959381501532</v>
      </c>
      <c r="BL227" s="25">
        <f t="shared" si="23"/>
        <v>2.9683174090065032</v>
      </c>
      <c r="BM227" s="25">
        <f t="shared" ca="1" si="27"/>
        <v>3.2110598707533002</v>
      </c>
      <c r="BN227" s="24">
        <f t="shared" si="24"/>
        <v>3.168380667083226</v>
      </c>
      <c r="BO227" s="23"/>
      <c r="BP227" s="2"/>
    </row>
    <row r="228" spans="1:68" x14ac:dyDescent="0.2">
      <c r="A228">
        <v>10.75</v>
      </c>
      <c r="B228">
        <v>0.2</v>
      </c>
      <c r="C228">
        <v>1.26658</v>
      </c>
      <c r="D228">
        <v>-0.27601999999999999</v>
      </c>
      <c r="E228">
        <v>0.12014</v>
      </c>
      <c r="F228">
        <v>1.6232500000000001</v>
      </c>
      <c r="G228">
        <v>1.5952500000000001</v>
      </c>
      <c r="H228" s="23"/>
      <c r="I228" s="17">
        <f t="shared" si="21"/>
        <v>35.269028871391072</v>
      </c>
      <c r="J228" s="16">
        <f t="shared" si="22"/>
        <v>-35.469028871391075</v>
      </c>
      <c r="K228" s="10">
        <v>95</v>
      </c>
      <c r="L228" s="16">
        <v>3450.6233595800581</v>
      </c>
      <c r="M228" s="16">
        <v>1260.0721784776929</v>
      </c>
      <c r="N228" s="16">
        <v>15.283245844269466</v>
      </c>
      <c r="O228" s="16">
        <v>5.3193973634651446</v>
      </c>
      <c r="P228" s="16">
        <v>5.7503641383254793</v>
      </c>
      <c r="Q228" s="16">
        <v>0.10706889102256356</v>
      </c>
      <c r="R228" s="16">
        <v>1.8619497556504709</v>
      </c>
      <c r="S228" s="16">
        <v>29.928248254189942</v>
      </c>
      <c r="T228" s="22" t="s">
        <v>122</v>
      </c>
      <c r="U228" s="10">
        <v>4</v>
      </c>
      <c r="V228" s="22" t="s">
        <v>33</v>
      </c>
      <c r="W228" s="10">
        <v>3</v>
      </c>
      <c r="X228" s="22" t="s">
        <v>33</v>
      </c>
      <c r="Y228" s="10">
        <v>3</v>
      </c>
      <c r="Z228" s="22" t="s">
        <v>33</v>
      </c>
      <c r="AA228" s="15">
        <v>3</v>
      </c>
      <c r="AB228" s="11">
        <v>49.881744488034172</v>
      </c>
      <c r="AC228" s="10">
        <v>45.643055907996441</v>
      </c>
      <c r="AD228" s="21">
        <v>4.4751996039693855</v>
      </c>
      <c r="AE228" s="12">
        <v>531.93973634651445</v>
      </c>
      <c r="AF228" s="10">
        <v>479.4217961099298</v>
      </c>
      <c r="AG228" s="10">
        <v>306.27731037441094</v>
      </c>
      <c r="AH228" s="10">
        <v>301.2686210040784</v>
      </c>
      <c r="AI228" s="10">
        <v>5.3707142041040239</v>
      </c>
      <c r="AJ228" s="10"/>
      <c r="AK228" s="10"/>
      <c r="AL228" s="10"/>
      <c r="AM228" s="10"/>
      <c r="AN228" s="10">
        <v>3.5462649089767631</v>
      </c>
      <c r="AO228" s="10">
        <v>1.8106260813013149</v>
      </c>
      <c r="AP228" s="10">
        <v>2.4502184829952878</v>
      </c>
      <c r="AQ228" s="10">
        <v>114.66</v>
      </c>
      <c r="AR228" s="10"/>
      <c r="AS228" s="10"/>
      <c r="AT228" s="10">
        <v>1.7109754162508028</v>
      </c>
      <c r="AU228" s="10">
        <v>1</v>
      </c>
      <c r="AV228" s="16"/>
      <c r="AW228" s="21">
        <v>71.91326941648947</v>
      </c>
      <c r="AX228" s="1" t="s">
        <v>120</v>
      </c>
      <c r="AY228" s="25">
        <v>35.469028871391103</v>
      </c>
      <c r="AZ228" s="19">
        <v>100</v>
      </c>
      <c r="BA228" s="19">
        <v>0</v>
      </c>
      <c r="BB228" s="19">
        <v>0</v>
      </c>
      <c r="BC228" s="19">
        <v>100</v>
      </c>
      <c r="BD228" s="19">
        <v>0</v>
      </c>
      <c r="BE228" s="19">
        <v>0</v>
      </c>
      <c r="BF228" s="26">
        <v>49.881744488034172</v>
      </c>
      <c r="BG228" s="26">
        <v>45.643055907996441</v>
      </c>
      <c r="BH228" s="26">
        <v>4.4751996039693855</v>
      </c>
      <c r="BI228" s="23"/>
      <c r="BJ228" s="27">
        <f t="shared" ca="1" si="25"/>
        <v>1</v>
      </c>
      <c r="BK228" s="26">
        <f t="shared" ca="1" si="26"/>
        <v>6.3886061882552792</v>
      </c>
      <c r="BL228" s="25">
        <f t="shared" si="23"/>
        <v>2.6600620023104367</v>
      </c>
      <c r="BM228" s="25">
        <f t="shared" ca="1" si="27"/>
        <v>3.1314101388316922</v>
      </c>
      <c r="BN228" s="24">
        <f t="shared" si="24"/>
        <v>3.1150552839234535</v>
      </c>
      <c r="BO228" s="23"/>
      <c r="BP228" s="2"/>
    </row>
    <row r="229" spans="1:68" x14ac:dyDescent="0.2">
      <c r="A229">
        <v>10.8</v>
      </c>
      <c r="B229">
        <v>2.1</v>
      </c>
      <c r="C229">
        <v>1.2638400000000001</v>
      </c>
      <c r="D229">
        <v>-0.27755000000000002</v>
      </c>
      <c r="E229">
        <v>0.11654</v>
      </c>
      <c r="F229">
        <v>1.6218999999999999</v>
      </c>
      <c r="G229">
        <v>1.59345</v>
      </c>
      <c r="H229" s="23"/>
      <c r="I229" s="17">
        <f t="shared" si="21"/>
        <v>35.433070866141733</v>
      </c>
      <c r="J229" s="16">
        <f t="shared" si="22"/>
        <v>-35.633070866141736</v>
      </c>
      <c r="K229" s="10">
        <v>95</v>
      </c>
      <c r="L229" s="16">
        <v>3466.2073490813709</v>
      </c>
      <c r="M229" s="16">
        <v>1265.4199475065645</v>
      </c>
      <c r="N229" s="16">
        <v>15.354330708661418</v>
      </c>
      <c r="O229" s="16">
        <v>4.5711864406779599</v>
      </c>
      <c r="P229" s="16">
        <v>4.9862405961588365</v>
      </c>
      <c r="Q229" s="16">
        <v>9.7483437349975749E-2</v>
      </c>
      <c r="R229" s="16">
        <v>1.9550488082158004</v>
      </c>
      <c r="S229" s="16">
        <v>28.823205241727546</v>
      </c>
      <c r="T229" s="22" t="s">
        <v>33</v>
      </c>
      <c r="U229" s="10">
        <v>3</v>
      </c>
      <c r="V229" s="22" t="s">
        <v>33</v>
      </c>
      <c r="W229" s="10">
        <v>3</v>
      </c>
      <c r="X229" s="22" t="s">
        <v>33</v>
      </c>
      <c r="Y229" s="10">
        <v>3</v>
      </c>
      <c r="Z229" s="22" t="s">
        <v>33</v>
      </c>
      <c r="AA229" s="15">
        <v>3</v>
      </c>
      <c r="AB229" s="11">
        <v>56.420639427936067</v>
      </c>
      <c r="AC229" s="10">
        <v>40.012375385341066</v>
      </c>
      <c r="AD229" s="21">
        <v>3.5669851867228641</v>
      </c>
      <c r="AE229" s="12">
        <v>457.11864406779597</v>
      </c>
      <c r="AF229" s="10">
        <v>388.60820353142407</v>
      </c>
      <c r="AG229" s="10">
        <v>249.31202980794183</v>
      </c>
      <c r="AH229" s="10">
        <v>277.0739903945032</v>
      </c>
      <c r="AI229" s="10">
        <v>5.1149618147518847</v>
      </c>
      <c r="AJ229" s="10"/>
      <c r="AK229" s="10"/>
      <c r="AL229" s="10"/>
      <c r="AM229" s="10"/>
      <c r="AN229" s="10">
        <v>4.5711864406779599</v>
      </c>
      <c r="AO229" s="10">
        <v>1.6609872084306807</v>
      </c>
      <c r="AP229" s="10">
        <v>1</v>
      </c>
      <c r="AQ229" s="10">
        <v>111.47500000000001</v>
      </c>
      <c r="AR229" s="10"/>
      <c r="AS229" s="10"/>
      <c r="AT229" s="10">
        <v>1.3662515559847166</v>
      </c>
      <c r="AU229" s="10">
        <v>1</v>
      </c>
      <c r="AV229" s="16"/>
      <c r="AW229" s="21">
        <v>58.291230529713609</v>
      </c>
      <c r="AX229" s="1" t="s">
        <v>120</v>
      </c>
      <c r="AY229" s="25">
        <v>35.633070866141701</v>
      </c>
      <c r="AZ229" s="19">
        <v>100</v>
      </c>
      <c r="BA229" s="19">
        <v>0</v>
      </c>
      <c r="BB229" s="19">
        <v>0</v>
      </c>
      <c r="BC229" s="19">
        <v>100</v>
      </c>
      <c r="BD229" s="19">
        <v>0</v>
      </c>
      <c r="BE229" s="19">
        <v>0</v>
      </c>
      <c r="BF229" s="26">
        <v>56.420639427936067</v>
      </c>
      <c r="BG229" s="26">
        <v>40.012375385341066</v>
      </c>
      <c r="BH229" s="26">
        <v>3.5669851867228641</v>
      </c>
      <c r="BI229" s="23"/>
      <c r="BJ229" s="27">
        <f t="shared" ca="1" si="25"/>
        <v>1</v>
      </c>
      <c r="BK229" s="26">
        <f t="shared" ca="1" si="26"/>
        <v>5.1415926041442068</v>
      </c>
      <c r="BL229" s="25">
        <f t="shared" si="23"/>
        <v>2.99659804363495</v>
      </c>
      <c r="BM229" s="25">
        <f t="shared" ca="1" si="27"/>
        <v>3.2388408957840649</v>
      </c>
      <c r="BN229" s="24">
        <f t="shared" si="24"/>
        <v>3.1795889904874701</v>
      </c>
      <c r="BO229" s="23"/>
      <c r="BP229" s="2"/>
    </row>
    <row r="230" spans="1:68" x14ac:dyDescent="0.2">
      <c r="A230">
        <v>10.85</v>
      </c>
      <c r="B230">
        <v>2.1</v>
      </c>
      <c r="C230">
        <v>1.2638400000000001</v>
      </c>
      <c r="D230">
        <v>-0.27998000000000001</v>
      </c>
      <c r="E230">
        <v>0.12820999999999999</v>
      </c>
      <c r="F230">
        <v>1.6206499999999999</v>
      </c>
      <c r="G230">
        <v>1.5925</v>
      </c>
      <c r="H230" s="23"/>
      <c r="I230" s="17">
        <f t="shared" si="21"/>
        <v>35.597112860892388</v>
      </c>
      <c r="J230" s="16">
        <f t="shared" si="22"/>
        <v>-35.797112860892391</v>
      </c>
      <c r="K230" s="10">
        <v>95</v>
      </c>
      <c r="L230" s="16">
        <v>3481.7913385826832</v>
      </c>
      <c r="M230" s="16">
        <v>1270.767716535436</v>
      </c>
      <c r="N230" s="16">
        <v>15.425415573053366</v>
      </c>
      <c r="O230" s="16">
        <v>4.5711864406779599</v>
      </c>
      <c r="P230" s="16">
        <v>5.0378240039805808</v>
      </c>
      <c r="Q230" s="16">
        <v>8.2259481517042557E-2</v>
      </c>
      <c r="R230" s="16">
        <v>1.6328375396211965</v>
      </c>
      <c r="S230" s="16">
        <v>32.40538634045982</v>
      </c>
      <c r="T230" s="22" t="s">
        <v>33</v>
      </c>
      <c r="U230" s="10">
        <v>3</v>
      </c>
      <c r="V230" s="22" t="s">
        <v>33</v>
      </c>
      <c r="W230" s="10">
        <v>3</v>
      </c>
      <c r="X230" s="22" t="s">
        <v>33</v>
      </c>
      <c r="Y230" s="10">
        <v>3</v>
      </c>
      <c r="Z230" s="22" t="s">
        <v>33</v>
      </c>
      <c r="AA230" s="15">
        <v>3</v>
      </c>
      <c r="AB230" s="11">
        <v>49.389559936811139</v>
      </c>
      <c r="AC230" s="10">
        <v>46.05113705666249</v>
      </c>
      <c r="AD230" s="21">
        <v>4.5593030065263696</v>
      </c>
      <c r="AE230" s="12">
        <v>457.11864406779597</v>
      </c>
      <c r="AF230" s="10">
        <v>393.76013448096381</v>
      </c>
      <c r="AG230" s="10">
        <v>252.83680029854355</v>
      </c>
      <c r="AH230" s="10">
        <v>349.30225578664715</v>
      </c>
      <c r="AI230" s="10">
        <v>6.1243079959564808</v>
      </c>
      <c r="AJ230" s="10"/>
      <c r="AK230" s="10"/>
      <c r="AL230" s="10"/>
      <c r="AM230" s="10"/>
      <c r="AN230" s="10">
        <v>4.5711864406779599</v>
      </c>
      <c r="AO230" s="10">
        <v>1.6369114238874791</v>
      </c>
      <c r="AP230" s="10">
        <v>2.0226944023883484</v>
      </c>
      <c r="AQ230" s="10">
        <v>111.47500000000001</v>
      </c>
      <c r="AR230" s="10"/>
      <c r="AS230" s="10"/>
      <c r="AT230" s="10">
        <v>1.3791062207284313</v>
      </c>
      <c r="AU230" s="10">
        <v>1</v>
      </c>
      <c r="AV230" s="16"/>
      <c r="AW230" s="21">
        <v>59.064020172144573</v>
      </c>
      <c r="AX230" s="1" t="s">
        <v>120</v>
      </c>
      <c r="AY230" s="25">
        <v>35.797112860892398</v>
      </c>
      <c r="AZ230" s="19">
        <v>100</v>
      </c>
      <c r="BA230" s="19">
        <v>0</v>
      </c>
      <c r="BB230" s="19">
        <v>0</v>
      </c>
      <c r="BC230" s="19">
        <v>100</v>
      </c>
      <c r="BD230" s="19">
        <v>0</v>
      </c>
      <c r="BE230" s="19">
        <v>0</v>
      </c>
      <c r="BF230" s="26">
        <v>49.389559936811139</v>
      </c>
      <c r="BG230" s="26">
        <v>46.05113705666249</v>
      </c>
      <c r="BH230" s="26">
        <v>4.5593030065263696</v>
      </c>
      <c r="BI230" s="23"/>
      <c r="BJ230" s="27">
        <f t="shared" ca="1" si="25"/>
        <v>1</v>
      </c>
      <c r="BK230" s="26">
        <f t="shared" ca="1" si="26"/>
        <v>5.1888764434114467</v>
      </c>
      <c r="BL230" s="25">
        <f t="shared" si="23"/>
        <v>2.4950339578672138</v>
      </c>
      <c r="BM230" s="25">
        <f t="shared" ca="1" si="27"/>
        <v>3.1944572684765644</v>
      </c>
      <c r="BN230" s="24">
        <f t="shared" si="24"/>
        <v>3.1391919009811637</v>
      </c>
      <c r="BO230" s="23"/>
      <c r="BP230" s="2"/>
    </row>
    <row r="231" spans="1:68" x14ac:dyDescent="0.2">
      <c r="A231">
        <v>10.9</v>
      </c>
      <c r="B231">
        <v>2.1</v>
      </c>
      <c r="C231">
        <v>1.26359</v>
      </c>
      <c r="D231">
        <v>-0.27888000000000002</v>
      </c>
      <c r="E231">
        <v>0.12964999999999999</v>
      </c>
      <c r="F231">
        <v>1.6189</v>
      </c>
      <c r="G231">
        <v>1.5893299999999999</v>
      </c>
      <c r="H231" s="23"/>
      <c r="I231" s="17">
        <f t="shared" si="21"/>
        <v>35.761154855643042</v>
      </c>
      <c r="J231" s="16">
        <f t="shared" si="22"/>
        <v>-35.961154855643045</v>
      </c>
      <c r="K231" s="10">
        <v>95</v>
      </c>
      <c r="L231" s="16">
        <v>3497.3753280839956</v>
      </c>
      <c r="M231" s="16">
        <v>1276.1154855643074</v>
      </c>
      <c r="N231" s="16">
        <v>15.496500437445317</v>
      </c>
      <c r="O231" s="16">
        <v>4.5029190207156011</v>
      </c>
      <c r="P231" s="16">
        <v>4.9759216317700057</v>
      </c>
      <c r="Q231" s="16">
        <v>8.915098415746496E-2</v>
      </c>
      <c r="R231" s="16">
        <v>1.7916476736341342</v>
      </c>
      <c r="S231" s="16">
        <v>32.847403545444777</v>
      </c>
      <c r="T231" s="22" t="s">
        <v>122</v>
      </c>
      <c r="U231" s="10">
        <v>4</v>
      </c>
      <c r="V231" s="22" t="s">
        <v>33</v>
      </c>
      <c r="W231" s="10">
        <v>3</v>
      </c>
      <c r="X231" s="22" t="s">
        <v>33</v>
      </c>
      <c r="Y231" s="10">
        <v>3</v>
      </c>
      <c r="Z231" s="22" t="s">
        <v>33</v>
      </c>
      <c r="AA231" s="15">
        <v>3</v>
      </c>
      <c r="AB231" s="11">
        <v>53.565809269698548</v>
      </c>
      <c r="AC231" s="10">
        <v>42.514926405447852</v>
      </c>
      <c r="AD231" s="21">
        <v>3.9192643248535992</v>
      </c>
      <c r="AE231" s="12">
        <v>450.29190207156006</v>
      </c>
      <c r="AF231" s="10">
        <v>385.56079719140723</v>
      </c>
      <c r="AG231" s="10">
        <v>248.79608158850027</v>
      </c>
      <c r="AH231" s="10">
        <v>356.93286393598891</v>
      </c>
      <c r="AI231" s="10">
        <v>5.5814545165100711</v>
      </c>
      <c r="AJ231" s="10"/>
      <c r="AK231" s="10"/>
      <c r="AL231" s="10"/>
      <c r="AM231" s="10"/>
      <c r="AN231" s="10">
        <v>3.0019460138104006</v>
      </c>
      <c r="AO231" s="10">
        <v>1.6454800116905641</v>
      </c>
      <c r="AP231" s="10">
        <v>1</v>
      </c>
      <c r="AQ231" s="10">
        <v>114.66</v>
      </c>
      <c r="AR231" s="10"/>
      <c r="AS231" s="10"/>
      <c r="AT231" s="10">
        <v>1.3429856885361284</v>
      </c>
      <c r="AU231" s="10">
        <v>1</v>
      </c>
      <c r="AV231" s="16"/>
      <c r="AW231" s="21">
        <v>57.834119578711082</v>
      </c>
      <c r="AX231" s="1" t="s">
        <v>120</v>
      </c>
      <c r="AY231" s="25">
        <v>35.961154855643002</v>
      </c>
      <c r="AZ231" s="19">
        <v>100</v>
      </c>
      <c r="BA231" s="19">
        <v>0</v>
      </c>
      <c r="BB231" s="19">
        <v>0</v>
      </c>
      <c r="BC231" s="19">
        <v>100</v>
      </c>
      <c r="BD231" s="19">
        <v>0</v>
      </c>
      <c r="BE231" s="19">
        <v>0</v>
      </c>
      <c r="BF231" s="26">
        <v>53.565809269698548</v>
      </c>
      <c r="BG231" s="26">
        <v>42.514926405447852</v>
      </c>
      <c r="BH231" s="26">
        <v>3.9192643248535992</v>
      </c>
      <c r="BI231" s="23"/>
      <c r="BJ231" s="27">
        <f t="shared" ca="1" si="25"/>
        <v>1</v>
      </c>
      <c r="BK231" s="26">
        <f t="shared" ca="1" si="26"/>
        <v>5.0579026808077678</v>
      </c>
      <c r="BL231" s="25">
        <f t="shared" si="23"/>
        <v>2.7624580383376349</v>
      </c>
      <c r="BM231" s="25">
        <f t="shared" ca="1" si="27"/>
        <v>3.2265806570383591</v>
      </c>
      <c r="BN231" s="24">
        <f t="shared" si="24"/>
        <v>3.162545932902042</v>
      </c>
      <c r="BO231" s="23"/>
      <c r="BP231" s="2"/>
    </row>
    <row r="232" spans="1:68" x14ac:dyDescent="0.2">
      <c r="A232">
        <v>10.95</v>
      </c>
      <c r="B232">
        <v>2.1</v>
      </c>
      <c r="C232">
        <v>1.26342</v>
      </c>
      <c r="D232">
        <v>-0.27873999999999999</v>
      </c>
      <c r="E232">
        <v>0.13081999999999999</v>
      </c>
      <c r="F232">
        <v>1.6188</v>
      </c>
      <c r="G232">
        <v>1.5887800000000001</v>
      </c>
      <c r="H232" s="23"/>
      <c r="I232" s="17">
        <f t="shared" si="21"/>
        <v>35.925196850393696</v>
      </c>
      <c r="J232" s="16">
        <f t="shared" si="22"/>
        <v>-36.125196850393699</v>
      </c>
      <c r="K232" s="10">
        <v>95</v>
      </c>
      <c r="L232" s="16">
        <v>3512.9593175853079</v>
      </c>
      <c r="M232" s="16">
        <v>1281.4632545931788</v>
      </c>
      <c r="N232" s="16">
        <v>15.567585301837267</v>
      </c>
      <c r="O232" s="16">
        <v>4.4564971751412132</v>
      </c>
      <c r="P232" s="16">
        <v>4.9346713874939416</v>
      </c>
      <c r="Q232" s="16">
        <v>9.0028084493518928E-2</v>
      </c>
      <c r="R232" s="16">
        <v>1.8243987780357431</v>
      </c>
      <c r="S232" s="16">
        <v>33.206542524495056</v>
      </c>
      <c r="T232" s="22" t="s">
        <v>122</v>
      </c>
      <c r="U232" s="10">
        <v>4</v>
      </c>
      <c r="V232" s="22" t="s">
        <v>33</v>
      </c>
      <c r="W232" s="10">
        <v>3</v>
      </c>
      <c r="X232" s="22" t="s">
        <v>33</v>
      </c>
      <c r="Y232" s="10">
        <v>3</v>
      </c>
      <c r="Z232" s="22" t="s">
        <v>33</v>
      </c>
      <c r="AA232" s="15">
        <v>3</v>
      </c>
      <c r="AB232" s="11">
        <v>54.690121209647643</v>
      </c>
      <c r="AC232" s="10">
        <v>41.536791342834718</v>
      </c>
      <c r="AD232" s="21">
        <v>3.7730874475176375</v>
      </c>
      <c r="AE232" s="12">
        <v>445.64971751412133</v>
      </c>
      <c r="AF232" s="10">
        <v>379.79112201179305</v>
      </c>
      <c r="AG232" s="10">
        <v>246.73356937469708</v>
      </c>
      <c r="AH232" s="10">
        <v>362.85854858038874</v>
      </c>
      <c r="AI232" s="10">
        <v>5.4812577822303732</v>
      </c>
      <c r="AJ232" s="10"/>
      <c r="AK232" s="10"/>
      <c r="AL232" s="10"/>
      <c r="AM232" s="10"/>
      <c r="AN232" s="10">
        <v>2.9709981167608088</v>
      </c>
      <c r="AO232" s="10">
        <v>1.6432261627886486</v>
      </c>
      <c r="AP232" s="10">
        <v>1</v>
      </c>
      <c r="AQ232" s="10">
        <v>114.66</v>
      </c>
      <c r="AR232" s="10"/>
      <c r="AS232" s="10"/>
      <c r="AT232" s="10">
        <v>1.3160535014567847</v>
      </c>
      <c r="AU232" s="10">
        <v>1</v>
      </c>
      <c r="AV232" s="16"/>
      <c r="AW232" s="21">
        <v>56.968668301768957</v>
      </c>
      <c r="AX232" s="1" t="s">
        <v>120</v>
      </c>
      <c r="AY232" s="25">
        <v>36.125196850393699</v>
      </c>
      <c r="AZ232" s="19">
        <v>100</v>
      </c>
      <c r="BA232" s="19">
        <v>0</v>
      </c>
      <c r="BB232" s="19">
        <v>0</v>
      </c>
      <c r="BC232" s="19">
        <v>100</v>
      </c>
      <c r="BD232" s="19">
        <v>0</v>
      </c>
      <c r="BE232" s="19">
        <v>0</v>
      </c>
      <c r="BF232" s="26">
        <v>54.690121209647643</v>
      </c>
      <c r="BG232" s="26">
        <v>41.536791342834718</v>
      </c>
      <c r="BH232" s="26">
        <v>3.7730874475176375</v>
      </c>
      <c r="BI232" s="23"/>
      <c r="BJ232" s="27">
        <f t="shared" ca="1" si="25"/>
        <v>1</v>
      </c>
      <c r="BK232" s="26">
        <f t="shared" ca="1" si="26"/>
        <v>4.960254173983718</v>
      </c>
      <c r="BL232" s="25">
        <f t="shared" si="23"/>
        <v>2.8326826125844624</v>
      </c>
      <c r="BM232" s="25">
        <f t="shared" ca="1" si="27"/>
        <v>3.2394558661206547</v>
      </c>
      <c r="BN232" s="24">
        <f t="shared" si="24"/>
        <v>3.1694142504726619</v>
      </c>
      <c r="BO232" s="23"/>
      <c r="BP232" s="2"/>
    </row>
    <row r="233" spans="1:68" x14ac:dyDescent="0.2">
      <c r="A233">
        <v>11</v>
      </c>
      <c r="B233">
        <v>2.1</v>
      </c>
      <c r="C233">
        <v>1.2632300000000001</v>
      </c>
      <c r="D233">
        <v>-0.27898000000000001</v>
      </c>
      <c r="E233">
        <v>0.13197</v>
      </c>
      <c r="F233">
        <v>1.6154299999999999</v>
      </c>
      <c r="G233">
        <v>1.58958</v>
      </c>
      <c r="H233" s="23"/>
      <c r="I233" s="17">
        <f t="shared" si="21"/>
        <v>36.089238845144358</v>
      </c>
      <c r="J233" s="16">
        <f t="shared" si="22"/>
        <v>-36.289238845144361</v>
      </c>
      <c r="K233" s="10">
        <v>95</v>
      </c>
      <c r="L233" s="16">
        <v>3528.5433070866206</v>
      </c>
      <c r="M233" s="16">
        <v>1286.8110236220505</v>
      </c>
      <c r="N233" s="16">
        <v>15.638670166229222</v>
      </c>
      <c r="O233" s="16">
        <v>4.4046139359698619</v>
      </c>
      <c r="P233" s="16">
        <v>4.8878713461799181</v>
      </c>
      <c r="Q233" s="16">
        <v>8.8524483917426636E-2</v>
      </c>
      <c r="R233" s="16">
        <v>1.8111050321856841</v>
      </c>
      <c r="S233" s="16">
        <v>33.559542375698328</v>
      </c>
      <c r="T233" s="22" t="s">
        <v>122</v>
      </c>
      <c r="U233" s="10">
        <v>4</v>
      </c>
      <c r="V233" s="22" t="s">
        <v>33</v>
      </c>
      <c r="W233" s="10">
        <v>3</v>
      </c>
      <c r="X233" s="22" t="s">
        <v>33</v>
      </c>
      <c r="Y233" s="10">
        <v>3</v>
      </c>
      <c r="Z233" s="22" t="s">
        <v>33</v>
      </c>
      <c r="AA233" s="15">
        <v>3</v>
      </c>
      <c r="AB233" s="11">
        <v>54.776411353101793</v>
      </c>
      <c r="AC233" s="10">
        <v>41.461307400590414</v>
      </c>
      <c r="AD233" s="21">
        <v>3.7622812463077953</v>
      </c>
      <c r="AE233" s="12">
        <v>440.46139359698617</v>
      </c>
      <c r="AF233" s="10">
        <v>373.36852953359545</v>
      </c>
      <c r="AG233" s="10">
        <v>244.3935673089959</v>
      </c>
      <c r="AH233" s="10">
        <v>368.65794259479304</v>
      </c>
      <c r="AI233" s="10">
        <v>5.521490925311916</v>
      </c>
      <c r="AJ233" s="10"/>
      <c r="AK233" s="10"/>
      <c r="AL233" s="10"/>
      <c r="AM233" s="10"/>
      <c r="AN233" s="10">
        <v>2.9364092906465746</v>
      </c>
      <c r="AO233" s="10">
        <v>1.6345277603823407</v>
      </c>
      <c r="AP233" s="10">
        <v>1</v>
      </c>
      <c r="AQ233" s="10">
        <v>114.66</v>
      </c>
      <c r="AR233" s="10"/>
      <c r="AS233" s="10"/>
      <c r="AT233" s="10">
        <v>1.2870095972967266</v>
      </c>
      <c r="AU233" s="10">
        <v>1</v>
      </c>
      <c r="AV233" s="16"/>
      <c r="AW233" s="21">
        <v>56.005279430039316</v>
      </c>
      <c r="AX233" s="1" t="s">
        <v>120</v>
      </c>
      <c r="AY233" s="25">
        <v>36.289238845144403</v>
      </c>
      <c r="AZ233" s="19">
        <v>100</v>
      </c>
      <c r="BA233" s="19">
        <v>0</v>
      </c>
      <c r="BB233" s="19">
        <v>0</v>
      </c>
      <c r="BC233" s="19">
        <v>100</v>
      </c>
      <c r="BD233" s="19">
        <v>0</v>
      </c>
      <c r="BE233" s="19">
        <v>0</v>
      </c>
      <c r="BF233" s="26">
        <v>54.776411353101793</v>
      </c>
      <c r="BG233" s="26">
        <v>41.461307400590414</v>
      </c>
      <c r="BH233" s="26">
        <v>3.7622812463077953</v>
      </c>
      <c r="BI233" s="23"/>
      <c r="BJ233" s="27">
        <f t="shared" ca="1" si="25"/>
        <v>1</v>
      </c>
      <c r="BK233" s="26">
        <f t="shared" ca="1" si="26"/>
        <v>4.8547916287575132</v>
      </c>
      <c r="BL233" s="25">
        <f t="shared" si="23"/>
        <v>2.8340534200367959</v>
      </c>
      <c r="BM233" s="25">
        <f t="shared" ca="1" si="27"/>
        <v>3.2475613597698576</v>
      </c>
      <c r="BN233" s="24">
        <f t="shared" si="24"/>
        <v>3.1715923156886632</v>
      </c>
      <c r="BO233" s="23"/>
      <c r="BP233" s="2"/>
    </row>
    <row r="234" spans="1:68" x14ac:dyDescent="0.2">
      <c r="A234">
        <v>11.05</v>
      </c>
      <c r="B234">
        <v>2.1</v>
      </c>
      <c r="C234">
        <v>1.26346</v>
      </c>
      <c r="D234">
        <v>-0.27854000000000001</v>
      </c>
      <c r="E234">
        <v>0.13350000000000001</v>
      </c>
      <c r="F234">
        <v>1.60958</v>
      </c>
      <c r="G234">
        <v>1.5891500000000001</v>
      </c>
      <c r="H234" s="23"/>
      <c r="I234" s="17">
        <f t="shared" si="21"/>
        <v>36.253280839895012</v>
      </c>
      <c r="J234" s="16">
        <f t="shared" si="22"/>
        <v>-36.453280839895015</v>
      </c>
      <c r="K234" s="10">
        <v>95</v>
      </c>
      <c r="L234" s="16">
        <v>3544.127296587933</v>
      </c>
      <c r="M234" s="16">
        <v>1292.1587926509219</v>
      </c>
      <c r="N234" s="16">
        <v>15.709755030621173</v>
      </c>
      <c r="O234" s="16">
        <v>4.4674199623351978</v>
      </c>
      <c r="P234" s="16">
        <v>4.9574402357815233</v>
      </c>
      <c r="Q234" s="16">
        <v>9.1281084973595591E-2</v>
      </c>
      <c r="R234" s="16">
        <v>1.8412947132423765</v>
      </c>
      <c r="S234" s="16">
        <v>34.029185655994844</v>
      </c>
      <c r="T234" s="22" t="s">
        <v>122</v>
      </c>
      <c r="U234" s="10">
        <v>4</v>
      </c>
      <c r="V234" s="22" t="s">
        <v>33</v>
      </c>
      <c r="W234" s="10">
        <v>3</v>
      </c>
      <c r="X234" s="22" t="s">
        <v>33</v>
      </c>
      <c r="Y234" s="10">
        <v>3</v>
      </c>
      <c r="Z234" s="22" t="s">
        <v>33</v>
      </c>
      <c r="AA234" s="15">
        <v>3</v>
      </c>
      <c r="AB234" s="11">
        <v>55.116738755447216</v>
      </c>
      <c r="AC234" s="10">
        <v>41.163043430641935</v>
      </c>
      <c r="AD234" s="21">
        <v>3.7202178139108506</v>
      </c>
      <c r="AE234" s="12">
        <v>446.74199623351979</v>
      </c>
      <c r="AF234" s="10">
        <v>380.63639951606007</v>
      </c>
      <c r="AG234" s="10">
        <v>247.87201178907617</v>
      </c>
      <c r="AH234" s="10">
        <v>376.85685857911551</v>
      </c>
      <c r="AI234" s="10">
        <v>5.4309611210422579</v>
      </c>
      <c r="AJ234" s="10"/>
      <c r="AK234" s="10"/>
      <c r="AL234" s="10"/>
      <c r="AM234" s="10"/>
      <c r="AN234" s="10">
        <v>2.9782799748901319</v>
      </c>
      <c r="AO234" s="10">
        <v>1.6551631425235438</v>
      </c>
      <c r="AP234" s="10">
        <v>1</v>
      </c>
      <c r="AQ234" s="10">
        <v>114.66</v>
      </c>
      <c r="AR234" s="10"/>
      <c r="AS234" s="10"/>
      <c r="AT234" s="10">
        <v>1.307575336326152</v>
      </c>
      <c r="AU234" s="10">
        <v>1</v>
      </c>
      <c r="AV234" s="16"/>
      <c r="AW234" s="21">
        <v>57.09545992740901</v>
      </c>
      <c r="AX234" s="1" t="s">
        <v>120</v>
      </c>
      <c r="AY234" s="25">
        <v>36.453280839895001</v>
      </c>
      <c r="AZ234" s="19">
        <v>100</v>
      </c>
      <c r="BA234" s="19">
        <v>0</v>
      </c>
      <c r="BB234" s="19">
        <v>0</v>
      </c>
      <c r="BC234" s="19">
        <v>100</v>
      </c>
      <c r="BD234" s="19">
        <v>0</v>
      </c>
      <c r="BE234" s="19">
        <v>0</v>
      </c>
      <c r="BF234" s="26">
        <v>55.116738755447216</v>
      </c>
      <c r="BG234" s="26">
        <v>41.163043430641935</v>
      </c>
      <c r="BH234" s="26">
        <v>3.7202178139108506</v>
      </c>
      <c r="BI234" s="23"/>
      <c r="BJ234" s="27">
        <f t="shared" ca="1" si="25"/>
        <v>1</v>
      </c>
      <c r="BK234" s="26">
        <f t="shared" ca="1" si="26"/>
        <v>4.9303175516882316</v>
      </c>
      <c r="BL234" s="25">
        <f t="shared" si="23"/>
        <v>2.8656293052493642</v>
      </c>
      <c r="BM234" s="25">
        <f t="shared" ca="1" si="27"/>
        <v>3.2443012846730976</v>
      </c>
      <c r="BN234" s="24">
        <f t="shared" si="24"/>
        <v>3.169520808204505</v>
      </c>
      <c r="BO234" s="23"/>
      <c r="BP234" s="2"/>
    </row>
    <row r="235" spans="1:68" x14ac:dyDescent="0.2">
      <c r="A235">
        <v>11.1</v>
      </c>
      <c r="B235">
        <v>2.1</v>
      </c>
      <c r="C235">
        <v>1.2631600000000001</v>
      </c>
      <c r="D235">
        <v>-0.27823999999999999</v>
      </c>
      <c r="E235">
        <v>0.13414000000000001</v>
      </c>
      <c r="F235">
        <v>1.6093299999999999</v>
      </c>
      <c r="G235">
        <v>1.5849</v>
      </c>
      <c r="H235" s="23"/>
      <c r="I235" s="17">
        <f t="shared" si="21"/>
        <v>36.417322834645667</v>
      </c>
      <c r="J235" s="16">
        <f t="shared" si="22"/>
        <v>-36.61732283464567</v>
      </c>
      <c r="K235" s="10">
        <v>95</v>
      </c>
      <c r="L235" s="16">
        <v>3559.7112860892453</v>
      </c>
      <c r="M235" s="16">
        <v>1297.5065616797933</v>
      </c>
      <c r="N235" s="16">
        <v>15.780839895013123</v>
      </c>
      <c r="O235" s="16">
        <v>4.3854990583804039</v>
      </c>
      <c r="P235" s="16">
        <v>4.8783482419386335</v>
      </c>
      <c r="Q235" s="16">
        <v>9.3160585693710954E-2</v>
      </c>
      <c r="R235" s="16">
        <v>1.9096747725555845</v>
      </c>
      <c r="S235" s="16">
        <v>34.22563774709927</v>
      </c>
      <c r="T235" s="22" t="s">
        <v>33</v>
      </c>
      <c r="U235" s="10">
        <v>3</v>
      </c>
      <c r="V235" s="22" t="s">
        <v>33</v>
      </c>
      <c r="W235" s="10">
        <v>3</v>
      </c>
      <c r="X235" s="22" t="s">
        <v>33</v>
      </c>
      <c r="Y235" s="10">
        <v>3</v>
      </c>
      <c r="Z235" s="22" t="s">
        <v>33</v>
      </c>
      <c r="AA235" s="15">
        <v>3</v>
      </c>
      <c r="AB235" s="11">
        <v>57.323827702101674</v>
      </c>
      <c r="AC235" s="10">
        <v>39.20834691927648</v>
      </c>
      <c r="AD235" s="21">
        <v>3.4678253786218436</v>
      </c>
      <c r="AE235" s="12">
        <v>438.54990583804039</v>
      </c>
      <c r="AF235" s="10">
        <v>370.41475379917233</v>
      </c>
      <c r="AG235" s="10">
        <v>243.91741209693168</v>
      </c>
      <c r="AH235" s="10">
        <v>379.43584152862934</v>
      </c>
      <c r="AI235" s="10">
        <v>5.2364937442293895</v>
      </c>
      <c r="AJ235" s="10"/>
      <c r="AK235" s="10"/>
      <c r="AL235" s="10"/>
      <c r="AM235" s="10"/>
      <c r="AN235" s="10">
        <v>4.3854990583804039</v>
      </c>
      <c r="AO235" s="10">
        <v>1.6490446450132654</v>
      </c>
      <c r="AP235" s="10">
        <v>1</v>
      </c>
      <c r="AQ235" s="10">
        <v>111.47500000000001</v>
      </c>
      <c r="AR235" s="10"/>
      <c r="AS235" s="10"/>
      <c r="AT235" s="10">
        <v>1.2651884284779511</v>
      </c>
      <c r="AU235" s="10">
        <v>1</v>
      </c>
      <c r="AV235" s="16"/>
      <c r="AW235" s="21">
        <v>55.562213069875845</v>
      </c>
      <c r="AX235" s="1" t="s">
        <v>120</v>
      </c>
      <c r="AY235" s="25">
        <v>36.617322834645698</v>
      </c>
      <c r="AZ235" s="19">
        <v>100</v>
      </c>
      <c r="BA235" s="19">
        <v>0</v>
      </c>
      <c r="BB235" s="19">
        <v>0</v>
      </c>
      <c r="BC235" s="19">
        <v>100</v>
      </c>
      <c r="BD235" s="19">
        <v>0</v>
      </c>
      <c r="BE235" s="19">
        <v>0</v>
      </c>
      <c r="BF235" s="26">
        <v>57.323827702101674</v>
      </c>
      <c r="BG235" s="26">
        <v>39.20834691927648</v>
      </c>
      <c r="BH235" s="26">
        <v>3.4678253786218436</v>
      </c>
      <c r="BI235" s="23"/>
      <c r="BJ235" s="27">
        <f t="shared" ca="1" si="25"/>
        <v>1</v>
      </c>
      <c r="BK235" s="26">
        <f t="shared" ca="1" si="26"/>
        <v>4.7760723381353909</v>
      </c>
      <c r="BL235" s="25">
        <f t="shared" si="23"/>
        <v>3.0066421887521724</v>
      </c>
      <c r="BM235" s="25">
        <f t="shared" ca="1" si="27"/>
        <v>3.2669200914049932</v>
      </c>
      <c r="BN235" s="24">
        <f t="shared" si="24"/>
        <v>3.183129558598965</v>
      </c>
      <c r="BO235" s="23"/>
      <c r="BP235" s="2"/>
    </row>
    <row r="236" spans="1:68" x14ac:dyDescent="0.2">
      <c r="A236">
        <v>11.15</v>
      </c>
      <c r="B236">
        <v>2.1</v>
      </c>
      <c r="C236">
        <v>1.26302</v>
      </c>
      <c r="D236">
        <v>-0.27837000000000001</v>
      </c>
      <c r="E236">
        <v>0.13511000000000001</v>
      </c>
      <c r="F236">
        <v>1.60928</v>
      </c>
      <c r="G236">
        <v>1.5883499999999999</v>
      </c>
      <c r="H236" s="23"/>
      <c r="I236" s="17">
        <f t="shared" si="21"/>
        <v>36.581364829396328</v>
      </c>
      <c r="J236" s="16">
        <f t="shared" si="22"/>
        <v>-36.781364829396331</v>
      </c>
      <c r="K236" s="10">
        <v>95</v>
      </c>
      <c r="L236" s="16">
        <v>3575.295275590558</v>
      </c>
      <c r="M236" s="16">
        <v>1302.854330708665</v>
      </c>
      <c r="N236" s="16">
        <v>15.851924759405076</v>
      </c>
      <c r="O236" s="16">
        <v>4.3472693032014886</v>
      </c>
      <c r="P236" s="16">
        <v>4.844406053648072</v>
      </c>
      <c r="Q236" s="16">
        <v>9.2346135381660893E-2</v>
      </c>
      <c r="R236" s="16">
        <v>1.906242671629885</v>
      </c>
      <c r="S236" s="16">
        <v>34.523385447679416</v>
      </c>
      <c r="T236" s="22" t="s">
        <v>33</v>
      </c>
      <c r="U236" s="10">
        <v>3</v>
      </c>
      <c r="V236" s="22" t="s">
        <v>33</v>
      </c>
      <c r="W236" s="10">
        <v>3</v>
      </c>
      <c r="X236" s="22" t="s">
        <v>33</v>
      </c>
      <c r="Y236" s="10">
        <v>3</v>
      </c>
      <c r="Z236" s="22" t="s">
        <v>33</v>
      </c>
      <c r="AA236" s="15">
        <v>3</v>
      </c>
      <c r="AB236" s="11">
        <v>57.550041683310674</v>
      </c>
      <c r="AC236" s="10">
        <v>39.006120821700478</v>
      </c>
      <c r="AD236" s="21">
        <v>3.4438374949888448</v>
      </c>
      <c r="AE236" s="12">
        <v>434.72693032014888</v>
      </c>
      <c r="AF236" s="10">
        <v>365.50484991197015</v>
      </c>
      <c r="AG236" s="10">
        <v>242.2203026824036</v>
      </c>
      <c r="AH236" s="10">
        <v>384.0986198730721</v>
      </c>
      <c r="AI236" s="10">
        <v>5.2459218067182132</v>
      </c>
      <c r="AJ236" s="10"/>
      <c r="AK236" s="10"/>
      <c r="AL236" s="10"/>
      <c r="AM236" s="10"/>
      <c r="AN236" s="10">
        <v>4.3472693032014886</v>
      </c>
      <c r="AO236" s="10">
        <v>1.6442353023400027</v>
      </c>
      <c r="AP236" s="10">
        <v>1</v>
      </c>
      <c r="AQ236" s="10">
        <v>111.47500000000001</v>
      </c>
      <c r="AR236" s="10"/>
      <c r="AS236" s="10"/>
      <c r="AT236" s="10">
        <v>1.2421665363091694</v>
      </c>
      <c r="AU236" s="10">
        <v>1</v>
      </c>
      <c r="AV236" s="16"/>
      <c r="AW236" s="21">
        <v>54.825727486795522</v>
      </c>
      <c r="AX236" s="1" t="s">
        <v>120</v>
      </c>
      <c r="AY236" s="25">
        <v>36.781364829396303</v>
      </c>
      <c r="AZ236" s="19">
        <v>100</v>
      </c>
      <c r="BA236" s="19">
        <v>0</v>
      </c>
      <c r="BB236" s="19">
        <v>0</v>
      </c>
      <c r="BC236" s="19">
        <v>100</v>
      </c>
      <c r="BD236" s="19">
        <v>0</v>
      </c>
      <c r="BE236" s="19">
        <v>0</v>
      </c>
      <c r="BF236" s="26">
        <v>57.550041683310674</v>
      </c>
      <c r="BG236" s="26">
        <v>39.006120821700478</v>
      </c>
      <c r="BH236" s="26">
        <v>3.4438374949888448</v>
      </c>
      <c r="BI236" s="23"/>
      <c r="BJ236" s="27">
        <f t="shared" ca="1" si="25"/>
        <v>1</v>
      </c>
      <c r="BK236" s="26">
        <f t="shared" ca="1" si="26"/>
        <v>4.6924024333405292</v>
      </c>
      <c r="BL236" s="25">
        <f t="shared" si="23"/>
        <v>3.0210478820550697</v>
      </c>
      <c r="BM236" s="25">
        <f t="shared" ca="1" si="27"/>
        <v>3.274557135492147</v>
      </c>
      <c r="BN236" s="24">
        <f t="shared" si="24"/>
        <v>3.1854358784346299</v>
      </c>
      <c r="BO236" s="23"/>
      <c r="BP236" s="2"/>
    </row>
    <row r="237" spans="1:68" x14ac:dyDescent="0.2">
      <c r="A237">
        <v>11.2</v>
      </c>
      <c r="B237">
        <v>2.1</v>
      </c>
      <c r="C237">
        <v>1.26315</v>
      </c>
      <c r="D237">
        <v>-0.27878999999999998</v>
      </c>
      <c r="E237">
        <v>0.13658999999999999</v>
      </c>
      <c r="F237">
        <v>1.6071</v>
      </c>
      <c r="G237">
        <v>1.58205</v>
      </c>
      <c r="H237" s="23"/>
      <c r="I237" s="17">
        <f t="shared" si="21"/>
        <v>36.745406824146976</v>
      </c>
      <c r="J237" s="16">
        <f t="shared" si="22"/>
        <v>-36.945406824146978</v>
      </c>
      <c r="K237" s="10">
        <v>95</v>
      </c>
      <c r="L237" s="16">
        <v>3590.8792650918695</v>
      </c>
      <c r="M237" s="16">
        <v>1308.2020997375362</v>
      </c>
      <c r="N237" s="16">
        <v>15.923009623797023</v>
      </c>
      <c r="O237" s="16">
        <v>4.3827683615818938</v>
      </c>
      <c r="P237" s="16">
        <v>4.8864469666622545</v>
      </c>
      <c r="Q237" s="16">
        <v>8.9714834373499738E-2</v>
      </c>
      <c r="R237" s="16">
        <v>1.8359932070393574</v>
      </c>
      <c r="S237" s="16">
        <v>34.977680908358401</v>
      </c>
      <c r="T237" s="22" t="s">
        <v>33</v>
      </c>
      <c r="U237" s="10">
        <v>3</v>
      </c>
      <c r="V237" s="22" t="s">
        <v>33</v>
      </c>
      <c r="W237" s="10">
        <v>3</v>
      </c>
      <c r="X237" s="22" t="s">
        <v>33</v>
      </c>
      <c r="Y237" s="10">
        <v>3</v>
      </c>
      <c r="Z237" s="22" t="s">
        <v>33</v>
      </c>
      <c r="AA237" s="15">
        <v>3</v>
      </c>
      <c r="AB237" s="11">
        <v>55.694644686045436</v>
      </c>
      <c r="AC237" s="10">
        <v>40.654573630954296</v>
      </c>
      <c r="AD237" s="21">
        <v>3.6507816830002686</v>
      </c>
      <c r="AE237" s="12">
        <v>438.27683615818944</v>
      </c>
      <c r="AF237" s="10">
        <v>369.53413441356156</v>
      </c>
      <c r="AG237" s="10">
        <v>244.32234833311273</v>
      </c>
      <c r="AH237" s="10">
        <v>391.98180928240549</v>
      </c>
      <c r="AI237" s="10">
        <v>5.4466432455518525</v>
      </c>
      <c r="AJ237" s="10"/>
      <c r="AK237" s="10"/>
      <c r="AL237" s="10"/>
      <c r="AM237" s="10"/>
      <c r="AN237" s="10">
        <v>4.3827683615818938</v>
      </c>
      <c r="AO237" s="10">
        <v>1.6476275298985721</v>
      </c>
      <c r="AP237" s="10">
        <v>1</v>
      </c>
      <c r="AQ237" s="10">
        <v>111.47500000000001</v>
      </c>
      <c r="AR237" s="10"/>
      <c r="AS237" s="10"/>
      <c r="AT237" s="10">
        <v>1.2511132441057213</v>
      </c>
      <c r="AU237" s="10">
        <v>1</v>
      </c>
      <c r="AV237" s="16"/>
      <c r="AW237" s="21">
        <v>55.430120162034235</v>
      </c>
      <c r="AX237" s="1" t="s">
        <v>120</v>
      </c>
      <c r="AY237" s="25">
        <v>36.945406824147</v>
      </c>
      <c r="AZ237" s="19">
        <v>100</v>
      </c>
      <c r="BA237" s="19">
        <v>0</v>
      </c>
      <c r="BB237" s="19">
        <v>0</v>
      </c>
      <c r="BC237" s="19">
        <v>100</v>
      </c>
      <c r="BD237" s="19">
        <v>0</v>
      </c>
      <c r="BE237" s="19">
        <v>0</v>
      </c>
      <c r="BF237" s="26">
        <v>55.694644686045436</v>
      </c>
      <c r="BG237" s="26">
        <v>40.654573630954296</v>
      </c>
      <c r="BH237" s="26">
        <v>3.6507816830002686</v>
      </c>
      <c r="BI237" s="23"/>
      <c r="BJ237" s="27">
        <f t="shared" ca="1" si="25"/>
        <v>1</v>
      </c>
      <c r="BK237" s="26">
        <f t="shared" ca="1" si="26"/>
        <v>4.7255807565764751</v>
      </c>
      <c r="BL237" s="25">
        <f t="shared" si="23"/>
        <v>2.9024465061370708</v>
      </c>
      <c r="BM237" s="25">
        <f t="shared" ca="1" si="27"/>
        <v>3.2629382805427389</v>
      </c>
      <c r="BN237" s="24">
        <f t="shared" si="24"/>
        <v>3.1744706937816844</v>
      </c>
      <c r="BO237" s="23"/>
      <c r="BP237" s="2"/>
    </row>
    <row r="238" spans="1:68" x14ac:dyDescent="0.2">
      <c r="A238">
        <v>11.25</v>
      </c>
      <c r="B238">
        <v>2.1</v>
      </c>
      <c r="C238">
        <v>1.2633099999999999</v>
      </c>
      <c r="D238">
        <v>-0.27833999999999998</v>
      </c>
      <c r="E238">
        <v>0.13846</v>
      </c>
      <c r="F238">
        <v>1.6049800000000001</v>
      </c>
      <c r="G238">
        <v>1.58283</v>
      </c>
      <c r="H238" s="23"/>
      <c r="I238" s="17">
        <f t="shared" si="21"/>
        <v>36.909448818897637</v>
      </c>
      <c r="J238" s="16">
        <f t="shared" si="22"/>
        <v>-37.10944881889764</v>
      </c>
      <c r="K238" s="10">
        <v>95</v>
      </c>
      <c r="L238" s="16">
        <v>3606.4632545931822</v>
      </c>
      <c r="M238" s="16">
        <v>1313.5498687664078</v>
      </c>
      <c r="N238" s="16">
        <v>15.994094488188974</v>
      </c>
      <c r="O238" s="16">
        <v>4.4264595103577706</v>
      </c>
      <c r="P238" s="16">
        <v>4.9384038371713501</v>
      </c>
      <c r="Q238" s="16">
        <v>9.2534085453672602E-2</v>
      </c>
      <c r="R238" s="16">
        <v>1.8737650565789867</v>
      </c>
      <c r="S238" s="16">
        <v>35.551689362054148</v>
      </c>
      <c r="T238" s="22" t="s">
        <v>33</v>
      </c>
      <c r="U238" s="10">
        <v>3</v>
      </c>
      <c r="V238" s="22" t="s">
        <v>33</v>
      </c>
      <c r="W238" s="10">
        <v>3</v>
      </c>
      <c r="X238" s="22" t="s">
        <v>33</v>
      </c>
      <c r="Y238" s="10">
        <v>3</v>
      </c>
      <c r="Z238" s="22" t="s">
        <v>33</v>
      </c>
      <c r="AA238" s="15">
        <v>3</v>
      </c>
      <c r="AB238" s="11">
        <v>56.361262812541284</v>
      </c>
      <c r="AC238" s="10">
        <v>40.065038346091725</v>
      </c>
      <c r="AD238" s="21">
        <v>3.573698841366987</v>
      </c>
      <c r="AE238" s="12">
        <v>442.64595103577705</v>
      </c>
      <c r="AF238" s="10">
        <v>374.73000214984859</v>
      </c>
      <c r="AG238" s="10">
        <v>246.92019185856751</v>
      </c>
      <c r="AH238" s="10">
        <v>402.32766597665506</v>
      </c>
      <c r="AI238" s="10">
        <v>5.3368483764220844</v>
      </c>
      <c r="AJ238" s="10"/>
      <c r="AK238" s="10"/>
      <c r="AL238" s="10"/>
      <c r="AM238" s="10"/>
      <c r="AN238" s="10">
        <v>4.4264595103577706</v>
      </c>
      <c r="AO238" s="10">
        <v>1.6654534826254597</v>
      </c>
      <c r="AP238" s="10">
        <v>1</v>
      </c>
      <c r="AQ238" s="10">
        <v>111.47500000000001</v>
      </c>
      <c r="AR238" s="10"/>
      <c r="AS238" s="10"/>
      <c r="AT238" s="10">
        <v>1.2641213627485191</v>
      </c>
      <c r="AU238" s="10">
        <v>1</v>
      </c>
      <c r="AV238" s="16"/>
      <c r="AW238" s="21">
        <v>56.20950032247729</v>
      </c>
      <c r="AX238" s="1" t="s">
        <v>120</v>
      </c>
      <c r="AY238" s="25">
        <v>37.109448818897597</v>
      </c>
      <c r="AZ238" s="19">
        <v>100</v>
      </c>
      <c r="BA238" s="19">
        <v>0</v>
      </c>
      <c r="BB238" s="19">
        <v>0</v>
      </c>
      <c r="BC238" s="19">
        <v>100</v>
      </c>
      <c r="BD238" s="19">
        <v>0</v>
      </c>
      <c r="BE238" s="19">
        <v>0</v>
      </c>
      <c r="BF238" s="26">
        <v>56.361262812541284</v>
      </c>
      <c r="BG238" s="26">
        <v>40.065038346091725</v>
      </c>
      <c r="BH238" s="26">
        <v>3.573698841366987</v>
      </c>
      <c r="BI238" s="23"/>
      <c r="BJ238" s="27">
        <f t="shared" ca="1" si="25"/>
        <v>1</v>
      </c>
      <c r="BK238" s="26">
        <f t="shared" ca="1" si="26"/>
        <v>4.7735868799851335</v>
      </c>
      <c r="BL238" s="25">
        <f t="shared" si="23"/>
        <v>2.9514833399652094</v>
      </c>
      <c r="BM238" s="25">
        <f t="shared" ca="1" si="27"/>
        <v>3.262940930217979</v>
      </c>
      <c r="BN238" s="24">
        <f t="shared" si="24"/>
        <v>3.1745597032659316</v>
      </c>
      <c r="BO238" s="23"/>
      <c r="BP238" s="2"/>
    </row>
    <row r="239" spans="1:68" x14ac:dyDescent="0.2">
      <c r="A239">
        <v>11.3</v>
      </c>
      <c r="B239">
        <v>2.1</v>
      </c>
      <c r="C239">
        <v>1.2635799999999999</v>
      </c>
      <c r="D239">
        <v>-0.27761999999999998</v>
      </c>
      <c r="E239">
        <v>0.14072000000000001</v>
      </c>
      <c r="F239">
        <v>1.60808</v>
      </c>
      <c r="G239">
        <v>1.5820799999999999</v>
      </c>
      <c r="H239" s="23"/>
      <c r="I239" s="17">
        <f t="shared" si="21"/>
        <v>37.073490813648291</v>
      </c>
      <c r="J239" s="16">
        <f t="shared" si="22"/>
        <v>-37.273490813648294</v>
      </c>
      <c r="K239" s="10">
        <v>95</v>
      </c>
      <c r="L239" s="16">
        <v>3622.0472440944945</v>
      </c>
      <c r="M239" s="16">
        <v>1318.8976377952793</v>
      </c>
      <c r="N239" s="16">
        <v>16.065179352580927</v>
      </c>
      <c r="O239" s="16">
        <v>4.500188323917091</v>
      </c>
      <c r="P239" s="16">
        <v>5.0221222395633305</v>
      </c>
      <c r="Q239" s="16">
        <v>9.7044887181949119E-2</v>
      </c>
      <c r="R239" s="16">
        <v>1.9323481698125113</v>
      </c>
      <c r="S239" s="16">
        <v>36.245410808766657</v>
      </c>
      <c r="T239" s="22" t="s">
        <v>33</v>
      </c>
      <c r="U239" s="10">
        <v>3</v>
      </c>
      <c r="V239" s="22" t="s">
        <v>33</v>
      </c>
      <c r="W239" s="10">
        <v>3</v>
      </c>
      <c r="X239" s="22" t="s">
        <v>33</v>
      </c>
      <c r="Y239" s="10">
        <v>3</v>
      </c>
      <c r="Z239" s="22" t="s">
        <v>33</v>
      </c>
      <c r="AA239" s="15">
        <v>3</v>
      </c>
      <c r="AB239" s="11">
        <v>57.339797348781985</v>
      </c>
      <c r="AC239" s="10">
        <v>39.194081615435763</v>
      </c>
      <c r="AD239" s="21">
        <v>3.4661210357822529</v>
      </c>
      <c r="AE239" s="12">
        <v>450.01883239170911</v>
      </c>
      <c r="AF239" s="10">
        <v>383.66252069588666</v>
      </c>
      <c r="AG239" s="10">
        <v>251.6591679672498</v>
      </c>
      <c r="AH239" s="10">
        <v>415.13618995582078</v>
      </c>
      <c r="AI239" s="10">
        <v>5.1750508299807398</v>
      </c>
      <c r="AJ239" s="10"/>
      <c r="AK239" s="10"/>
      <c r="AL239" s="10"/>
      <c r="AM239" s="10"/>
      <c r="AN239" s="10">
        <v>4.500188323917091</v>
      </c>
      <c r="AO239" s="10">
        <v>1.6923448349277102</v>
      </c>
      <c r="AP239" s="10">
        <v>2.0132733437379984</v>
      </c>
      <c r="AQ239" s="10">
        <v>111.47500000000001</v>
      </c>
      <c r="AR239" s="10"/>
      <c r="AS239" s="10"/>
      <c r="AT239" s="10">
        <v>1.2902205456446929</v>
      </c>
      <c r="AU239" s="10">
        <v>1</v>
      </c>
      <c r="AV239" s="16"/>
      <c r="AW239" s="21">
        <v>57.549378104382996</v>
      </c>
      <c r="AX239" s="1" t="s">
        <v>120</v>
      </c>
      <c r="AY239" s="25">
        <v>37.273490813648301</v>
      </c>
      <c r="AZ239" s="19">
        <v>100</v>
      </c>
      <c r="BA239" s="19">
        <v>0</v>
      </c>
      <c r="BB239" s="19">
        <v>0</v>
      </c>
      <c r="BC239" s="19">
        <v>100</v>
      </c>
      <c r="BD239" s="19">
        <v>0</v>
      </c>
      <c r="BE239" s="19">
        <v>0</v>
      </c>
      <c r="BF239" s="26">
        <v>57.339797348781985</v>
      </c>
      <c r="BG239" s="26">
        <v>39.194081615435763</v>
      </c>
      <c r="BH239" s="26">
        <v>3.4661210357822529</v>
      </c>
      <c r="BI239" s="23"/>
      <c r="BJ239" s="27">
        <f t="shared" ca="1" si="25"/>
        <v>1</v>
      </c>
      <c r="BK239" s="26">
        <f t="shared" ca="1" si="26"/>
        <v>4.8693674558154205</v>
      </c>
      <c r="BL239" s="25">
        <f t="shared" si="23"/>
        <v>3.0221708748707732</v>
      </c>
      <c r="BM239" s="25">
        <f t="shared" ca="1" si="27"/>
        <v>3.2609114940940254</v>
      </c>
      <c r="BN239" s="24">
        <f t="shared" si="24"/>
        <v>3.1744398570054337</v>
      </c>
      <c r="BO239" s="23"/>
      <c r="BP239" s="2"/>
    </row>
    <row r="240" spans="1:68" x14ac:dyDescent="0.2">
      <c r="A240">
        <v>11.35</v>
      </c>
      <c r="B240">
        <v>2</v>
      </c>
      <c r="C240">
        <v>1.2633799999999999</v>
      </c>
      <c r="D240">
        <v>-0.27671000000000001</v>
      </c>
      <c r="E240">
        <v>0.14226</v>
      </c>
      <c r="F240">
        <v>1.6044499999999999</v>
      </c>
      <c r="G240">
        <v>1.5773299999999999</v>
      </c>
      <c r="H240" s="23"/>
      <c r="I240" s="17">
        <f t="shared" si="21"/>
        <v>37.237532808398946</v>
      </c>
      <c r="J240" s="16">
        <f t="shared" si="22"/>
        <v>-37.437532808398949</v>
      </c>
      <c r="K240" s="10">
        <v>95</v>
      </c>
      <c r="L240" s="16">
        <v>3637.6312335958069</v>
      </c>
      <c r="M240" s="16">
        <v>1324.2454068241507</v>
      </c>
      <c r="N240" s="16">
        <v>16.136264216972876</v>
      </c>
      <c r="O240" s="16">
        <v>4.4455743879472287</v>
      </c>
      <c r="P240" s="16">
        <v>4.9743153685502364</v>
      </c>
      <c r="Q240" s="16">
        <v>0.10274603936629841</v>
      </c>
      <c r="R240" s="16">
        <v>2.065531269205469</v>
      </c>
      <c r="S240" s="16">
        <v>36.718123652986677</v>
      </c>
      <c r="T240" s="22" t="s">
        <v>33</v>
      </c>
      <c r="U240" s="10">
        <v>3</v>
      </c>
      <c r="V240" s="22" t="s">
        <v>33</v>
      </c>
      <c r="W240" s="10">
        <v>3</v>
      </c>
      <c r="X240" s="22" t="s">
        <v>33</v>
      </c>
      <c r="Y240" s="10">
        <v>3</v>
      </c>
      <c r="Z240" s="22" t="s">
        <v>124</v>
      </c>
      <c r="AA240" s="15">
        <v>2</v>
      </c>
      <c r="AB240" s="11">
        <v>60.976491750662248</v>
      </c>
      <c r="AC240" s="10">
        <v>35.905711502192943</v>
      </c>
      <c r="AD240" s="21">
        <v>3.1177967471448147</v>
      </c>
      <c r="AE240" s="12">
        <v>444.55743879472283</v>
      </c>
      <c r="AF240" s="10">
        <v>377.12147766485725</v>
      </c>
      <c r="AG240" s="10">
        <v>248.71576842751182</v>
      </c>
      <c r="AH240" s="10">
        <v>423.39825125514108</v>
      </c>
      <c r="AI240" s="10">
        <v>4.8413694573825641</v>
      </c>
      <c r="AJ240" s="10"/>
      <c r="AK240" s="10"/>
      <c r="AL240" s="10"/>
      <c r="AM240" s="10"/>
      <c r="AN240" s="10">
        <v>4.4455743879472287</v>
      </c>
      <c r="AO240" s="10">
        <v>1.6999398240303314</v>
      </c>
      <c r="AP240" s="10">
        <v>1</v>
      </c>
      <c r="AQ240" s="10">
        <v>111.47500000000001</v>
      </c>
      <c r="AR240" s="10"/>
      <c r="AS240" s="10"/>
      <c r="AT240" s="10">
        <v>1.2617194004129735</v>
      </c>
      <c r="AU240" s="10">
        <v>1</v>
      </c>
      <c r="AV240" s="16"/>
      <c r="AW240" s="21">
        <v>56.568221649728585</v>
      </c>
      <c r="AX240" s="1" t="s">
        <v>120</v>
      </c>
      <c r="AY240" s="25">
        <v>37.437532808398899</v>
      </c>
      <c r="AZ240" s="19">
        <v>100</v>
      </c>
      <c r="BA240" s="19">
        <v>0</v>
      </c>
      <c r="BB240" s="19">
        <v>0</v>
      </c>
      <c r="BC240" s="19">
        <v>100</v>
      </c>
      <c r="BD240" s="19">
        <v>0</v>
      </c>
      <c r="BE240" s="19">
        <v>0</v>
      </c>
      <c r="BF240" s="26">
        <v>60.976491750662248</v>
      </c>
      <c r="BG240" s="26">
        <v>35.905711502192943</v>
      </c>
      <c r="BH240" s="26">
        <v>3.1177967471448147</v>
      </c>
      <c r="BI240" s="23"/>
      <c r="BJ240" s="27">
        <f t="shared" ca="1" si="25"/>
        <v>1</v>
      </c>
      <c r="BK240" s="26">
        <f t="shared" ca="1" si="26"/>
        <v>4.7657325983406018</v>
      </c>
      <c r="BL240" s="25">
        <f t="shared" si="23"/>
        <v>3.256094040547485</v>
      </c>
      <c r="BM240" s="25">
        <f t="shared" ca="1" si="27"/>
        <v>3.2858451909987503</v>
      </c>
      <c r="BN240" s="24">
        <f t="shared" si="24"/>
        <v>3.1919164872583417</v>
      </c>
      <c r="BO240" s="23"/>
      <c r="BP240" s="2"/>
    </row>
    <row r="241" spans="1:68" x14ac:dyDescent="0.2">
      <c r="A241">
        <v>11.4</v>
      </c>
      <c r="B241">
        <v>2.1</v>
      </c>
      <c r="C241">
        <v>1.26328</v>
      </c>
      <c r="D241">
        <v>-0.27660000000000001</v>
      </c>
      <c r="E241">
        <v>0.14321999999999999</v>
      </c>
      <c r="F241">
        <v>1.6047</v>
      </c>
      <c r="G241">
        <v>1.5810299999999999</v>
      </c>
      <c r="H241" s="23"/>
      <c r="I241" s="17">
        <f t="shared" si="21"/>
        <v>37.401574803149607</v>
      </c>
      <c r="J241" s="16">
        <f t="shared" si="22"/>
        <v>-37.60157480314961</v>
      </c>
      <c r="K241" s="10">
        <v>95</v>
      </c>
      <c r="L241" s="16">
        <v>3653.2152230971196</v>
      </c>
      <c r="M241" s="16">
        <v>1329.5931758530223</v>
      </c>
      <c r="N241" s="16">
        <v>16.207349081364828</v>
      </c>
      <c r="O241" s="16">
        <v>4.4182674199622971</v>
      </c>
      <c r="P241" s="16">
        <v>4.9512517657331605</v>
      </c>
      <c r="Q241" s="16">
        <v>0.10343518963034065</v>
      </c>
      <c r="R241" s="16">
        <v>2.089071502002775</v>
      </c>
      <c r="S241" s="16">
        <v>37.012801789643312</v>
      </c>
      <c r="T241" s="22" t="s">
        <v>33</v>
      </c>
      <c r="U241" s="10">
        <v>3</v>
      </c>
      <c r="V241" s="22" t="s">
        <v>33</v>
      </c>
      <c r="W241" s="10">
        <v>3</v>
      </c>
      <c r="X241" s="22" t="s">
        <v>33</v>
      </c>
      <c r="Y241" s="10">
        <v>3</v>
      </c>
      <c r="Z241" s="22" t="s">
        <v>124</v>
      </c>
      <c r="AA241" s="15">
        <v>2</v>
      </c>
      <c r="AB241" s="11">
        <v>61.777933170562164</v>
      </c>
      <c r="AC241" s="10">
        <v>35.171537228801043</v>
      </c>
      <c r="AD241" s="21">
        <v>3.0505296006367875</v>
      </c>
      <c r="AE241" s="12">
        <v>441.82674199622971</v>
      </c>
      <c r="AF241" s="10">
        <v>373.4914073627711</v>
      </c>
      <c r="AG241" s="10">
        <v>247.56258828665801</v>
      </c>
      <c r="AH241" s="10">
        <v>427.99788428458595</v>
      </c>
      <c r="AI241" s="10">
        <v>4.786815573527802</v>
      </c>
      <c r="AJ241" s="10"/>
      <c r="AK241" s="10"/>
      <c r="AL241" s="10"/>
      <c r="AM241" s="10"/>
      <c r="AN241" s="10">
        <v>4.4182674199622971</v>
      </c>
      <c r="AO241" s="10">
        <v>1.7003904744507294</v>
      </c>
      <c r="AP241" s="10">
        <v>1</v>
      </c>
      <c r="AQ241" s="10">
        <v>111.47500000000001</v>
      </c>
      <c r="AR241" s="10"/>
      <c r="AS241" s="10"/>
      <c r="AT241" s="10">
        <v>1.2436552032790107</v>
      </c>
      <c r="AU241" s="10">
        <v>1</v>
      </c>
      <c r="AV241" s="16"/>
      <c r="AW241" s="21">
        <v>56.023711104415661</v>
      </c>
      <c r="AX241" s="1" t="s">
        <v>120</v>
      </c>
      <c r="AY241" s="25">
        <v>37.601574803149603</v>
      </c>
      <c r="AZ241" s="19">
        <v>100</v>
      </c>
      <c r="BA241" s="19">
        <v>0</v>
      </c>
      <c r="BB241" s="19">
        <v>0</v>
      </c>
      <c r="BC241" s="19">
        <v>100</v>
      </c>
      <c r="BD241" s="19">
        <v>0</v>
      </c>
      <c r="BE241" s="19">
        <v>0</v>
      </c>
      <c r="BF241" s="26">
        <v>61.777933170562164</v>
      </c>
      <c r="BG241" s="26">
        <v>35.171537228801043</v>
      </c>
      <c r="BH241" s="26">
        <v>3.0505296006367875</v>
      </c>
      <c r="BI241" s="23"/>
      <c r="BJ241" s="27">
        <f t="shared" ca="1" si="25"/>
        <v>1</v>
      </c>
      <c r="BK241" s="26">
        <f t="shared" ca="1" si="26"/>
        <v>4.7001507091519681</v>
      </c>
      <c r="BL241" s="25">
        <f t="shared" si="23"/>
        <v>3.3103030145630403</v>
      </c>
      <c r="BM241" s="25">
        <f t="shared" ca="1" si="27"/>
        <v>3.2947409999472064</v>
      </c>
      <c r="BN241" s="24">
        <f t="shared" si="24"/>
        <v>3.1960546487200605</v>
      </c>
      <c r="BO241" s="23"/>
      <c r="BP241" s="2"/>
    </row>
    <row r="242" spans="1:68" x14ac:dyDescent="0.2">
      <c r="A242">
        <v>11.45</v>
      </c>
      <c r="B242">
        <v>2</v>
      </c>
      <c r="C242">
        <v>1.2635400000000001</v>
      </c>
      <c r="D242">
        <v>-0.27660000000000001</v>
      </c>
      <c r="E242">
        <v>0.14315</v>
      </c>
      <c r="F242">
        <v>1.6006</v>
      </c>
      <c r="G242">
        <v>1.57765</v>
      </c>
      <c r="H242" s="23"/>
      <c r="I242" s="17">
        <f t="shared" si="21"/>
        <v>37.565616797900262</v>
      </c>
      <c r="J242" s="16">
        <f t="shared" si="22"/>
        <v>-37.765616797900265</v>
      </c>
      <c r="K242" s="10">
        <v>95</v>
      </c>
      <c r="L242" s="16">
        <v>3668.799212598432</v>
      </c>
      <c r="M242" s="16">
        <v>1334.9409448818938</v>
      </c>
      <c r="N242" s="16">
        <v>16.278433945756781</v>
      </c>
      <c r="O242" s="16">
        <v>4.4892655367231669</v>
      </c>
      <c r="P242" s="16">
        <v>5.0219404704505415</v>
      </c>
      <c r="Q242" s="16">
        <v>0.10343518963034065</v>
      </c>
      <c r="R242" s="16">
        <v>2.0596657853465357</v>
      </c>
      <c r="S242" s="16">
        <v>36.991314842178767</v>
      </c>
      <c r="T242" s="22" t="s">
        <v>33</v>
      </c>
      <c r="U242" s="10">
        <v>3</v>
      </c>
      <c r="V242" s="22" t="s">
        <v>33</v>
      </c>
      <c r="W242" s="10">
        <v>3</v>
      </c>
      <c r="X242" s="22" t="s">
        <v>33</v>
      </c>
      <c r="Y242" s="10">
        <v>3</v>
      </c>
      <c r="Z242" s="22" t="s">
        <v>124</v>
      </c>
      <c r="AA242" s="15">
        <v>2</v>
      </c>
      <c r="AB242" s="11">
        <v>60.570396669676043</v>
      </c>
      <c r="AC242" s="10">
        <v>36.276528205644411</v>
      </c>
      <c r="AD242" s="21">
        <v>3.1530751246795443</v>
      </c>
      <c r="AE242" s="12">
        <v>448.92655367231674</v>
      </c>
      <c r="AF242" s="10">
        <v>380.89102030003284</v>
      </c>
      <c r="AG242" s="10">
        <v>251.64553528379062</v>
      </c>
      <c r="AH242" s="10">
        <v>426.09354986925223</v>
      </c>
      <c r="AI242" s="10">
        <v>4.855156633248396</v>
      </c>
      <c r="AJ242" s="10"/>
      <c r="AK242" s="10"/>
      <c r="AL242" s="10"/>
      <c r="AM242" s="10"/>
      <c r="AN242" s="10">
        <v>4.4892655367231669</v>
      </c>
      <c r="AO242" s="10">
        <v>1.7147088560775263</v>
      </c>
      <c r="AP242" s="10">
        <v>2.0131642822703251</v>
      </c>
      <c r="AQ242" s="10">
        <v>111.47500000000001</v>
      </c>
      <c r="AR242" s="10"/>
      <c r="AS242" s="10"/>
      <c r="AT242" s="10">
        <v>1.2641584254231779</v>
      </c>
      <c r="AU242" s="10">
        <v>1</v>
      </c>
      <c r="AV242" s="16"/>
      <c r="AW242" s="21">
        <v>57.133653045004927</v>
      </c>
      <c r="AX242" s="1" t="s">
        <v>120</v>
      </c>
      <c r="AY242" s="25">
        <v>37.7656167979003</v>
      </c>
      <c r="AZ242" s="19">
        <v>100</v>
      </c>
      <c r="BA242" s="19">
        <v>0</v>
      </c>
      <c r="BB242" s="19">
        <v>0</v>
      </c>
      <c r="BC242" s="19">
        <v>100</v>
      </c>
      <c r="BD242" s="19">
        <v>0</v>
      </c>
      <c r="BE242" s="19">
        <v>0</v>
      </c>
      <c r="BF242" s="26">
        <v>60.570396669676043</v>
      </c>
      <c r="BG242" s="26">
        <v>36.276528205644411</v>
      </c>
      <c r="BH242" s="26">
        <v>3.1530751246795443</v>
      </c>
      <c r="BI242" s="23"/>
      <c r="BJ242" s="27">
        <f t="shared" ca="1" si="25"/>
        <v>1</v>
      </c>
      <c r="BK242" s="26">
        <f t="shared" ca="1" si="26"/>
        <v>4.7755533701655049</v>
      </c>
      <c r="BL242" s="25">
        <f t="shared" si="23"/>
        <v>3.2449839559274172</v>
      </c>
      <c r="BM242" s="25">
        <f t="shared" ca="1" si="27"/>
        <v>3.2843029088754445</v>
      </c>
      <c r="BN242" s="24">
        <f t="shared" si="24"/>
        <v>3.1876943970883245</v>
      </c>
      <c r="BO242" s="23"/>
      <c r="BP242" s="2"/>
    </row>
    <row r="243" spans="1:68" x14ac:dyDescent="0.2">
      <c r="A243">
        <v>11.5</v>
      </c>
      <c r="B243">
        <v>2.1</v>
      </c>
      <c r="C243">
        <v>1.2635000000000001</v>
      </c>
      <c r="D243">
        <v>-0.27672000000000002</v>
      </c>
      <c r="E243">
        <v>0.14169000000000001</v>
      </c>
      <c r="F243">
        <v>1.5983799999999999</v>
      </c>
      <c r="G243">
        <v>1.5744499999999999</v>
      </c>
      <c r="H243" s="23"/>
      <c r="I243" s="17">
        <f t="shared" si="21"/>
        <v>37.729658792650916</v>
      </c>
      <c r="J243" s="16">
        <f t="shared" si="22"/>
        <v>-37.929658792650919</v>
      </c>
      <c r="K243" s="10">
        <v>95</v>
      </c>
      <c r="L243" s="16">
        <v>3684.3832020997443</v>
      </c>
      <c r="M243" s="16">
        <v>1340.2887139107652</v>
      </c>
      <c r="N243" s="16">
        <v>16.34951881014873</v>
      </c>
      <c r="O243" s="16">
        <v>4.4783427495291823</v>
      </c>
      <c r="P243" s="16">
        <v>5.0045642320637764</v>
      </c>
      <c r="Q243" s="16">
        <v>0.10268338934229451</v>
      </c>
      <c r="R243" s="16">
        <v>2.0517948133108495</v>
      </c>
      <c r="S243" s="16">
        <v>36.543158509346803</v>
      </c>
      <c r="T243" s="22" t="s">
        <v>33</v>
      </c>
      <c r="U243" s="10">
        <v>3</v>
      </c>
      <c r="V243" s="22" t="s">
        <v>33</v>
      </c>
      <c r="W243" s="10">
        <v>3</v>
      </c>
      <c r="X243" s="22" t="s">
        <v>33</v>
      </c>
      <c r="Y243" s="10">
        <v>3</v>
      </c>
      <c r="Z243" s="22" t="s">
        <v>33</v>
      </c>
      <c r="AA243" s="15">
        <v>3</v>
      </c>
      <c r="AB243" s="11">
        <v>60.393090467135032</v>
      </c>
      <c r="AC243" s="10">
        <v>36.438169246165565</v>
      </c>
      <c r="AD243" s="21">
        <v>3.1687402866994021</v>
      </c>
      <c r="AE243" s="12">
        <v>447.83427495291824</v>
      </c>
      <c r="AF243" s="10">
        <v>377.93005169563037</v>
      </c>
      <c r="AG243" s="10">
        <v>250.34231740478324</v>
      </c>
      <c r="AH243" s="10">
        <v>415.41201666921745</v>
      </c>
      <c r="AI243" s="10">
        <v>4.8737816935328162</v>
      </c>
      <c r="AJ243" s="10"/>
      <c r="AK243" s="10"/>
      <c r="AL243" s="10"/>
      <c r="AM243" s="10"/>
      <c r="AN243" s="10">
        <v>4.4783427495291823</v>
      </c>
      <c r="AO243" s="10">
        <v>1.7128796809246967</v>
      </c>
      <c r="AP243" s="10">
        <v>2.0027385392382659</v>
      </c>
      <c r="AQ243" s="10">
        <v>111.47500000000001</v>
      </c>
      <c r="AR243" s="10"/>
      <c r="AS243" s="10"/>
      <c r="AT243" s="10">
        <v>1.2485488806714908</v>
      </c>
      <c r="AU243" s="10">
        <v>1</v>
      </c>
      <c r="AV243" s="16"/>
      <c r="AW243" s="21">
        <v>56.689507754344561</v>
      </c>
      <c r="AX243" s="1" t="s">
        <v>120</v>
      </c>
      <c r="AY243" s="25">
        <v>37.929658792650898</v>
      </c>
      <c r="AZ243" s="19">
        <v>100</v>
      </c>
      <c r="BA243" s="19">
        <v>0</v>
      </c>
      <c r="BB243" s="19">
        <v>0</v>
      </c>
      <c r="BC243" s="19">
        <v>100</v>
      </c>
      <c r="BD243" s="19">
        <v>0</v>
      </c>
      <c r="BE243" s="19">
        <v>0</v>
      </c>
      <c r="BF243" s="26">
        <v>60.393090467135032</v>
      </c>
      <c r="BG243" s="26">
        <v>36.438169246165565</v>
      </c>
      <c r="BH243" s="26">
        <v>3.1687402866994021</v>
      </c>
      <c r="BI243" s="23"/>
      <c r="BJ243" s="27">
        <f t="shared" ca="1" si="25"/>
        <v>1</v>
      </c>
      <c r="BK243" s="26">
        <f t="shared" ca="1" si="26"/>
        <v>4.7189424162001137</v>
      </c>
      <c r="BL243" s="25">
        <f t="shared" si="23"/>
        <v>3.2470363655206782</v>
      </c>
      <c r="BM243" s="25">
        <f t="shared" ca="1" si="27"/>
        <v>3.288849699414496</v>
      </c>
      <c r="BN243" s="24">
        <f t="shared" si="24"/>
        <v>3.1882146423467255</v>
      </c>
      <c r="BO243" s="23"/>
      <c r="BP243" s="2"/>
    </row>
    <row r="244" spans="1:68" x14ac:dyDescent="0.2">
      <c r="A244">
        <v>11.55</v>
      </c>
      <c r="B244">
        <v>2.1</v>
      </c>
      <c r="C244">
        <v>1.2639400000000001</v>
      </c>
      <c r="D244">
        <v>-0.27672999999999998</v>
      </c>
      <c r="E244">
        <v>0.14280999999999999</v>
      </c>
      <c r="F244">
        <v>1.5981799999999999</v>
      </c>
      <c r="G244">
        <v>1.57558</v>
      </c>
      <c r="H244" s="23"/>
      <c r="I244" s="17">
        <f t="shared" si="21"/>
        <v>37.893700787401578</v>
      </c>
      <c r="J244" s="16">
        <f t="shared" si="22"/>
        <v>-38.09370078740158</v>
      </c>
      <c r="K244" s="10">
        <v>95</v>
      </c>
      <c r="L244" s="16">
        <v>3699.967191601057</v>
      </c>
      <c r="M244" s="16">
        <v>1345.6364829396368</v>
      </c>
      <c r="N244" s="16">
        <v>16.420603674540686</v>
      </c>
      <c r="O244" s="16">
        <v>4.5984934086628915</v>
      </c>
      <c r="P244" s="16">
        <v>5.1296654838933167</v>
      </c>
      <c r="Q244" s="16">
        <v>0.10262073931829095</v>
      </c>
      <c r="R244" s="16">
        <v>2.0005347257147807</v>
      </c>
      <c r="S244" s="16">
        <v>36.886949668779543</v>
      </c>
      <c r="T244" s="22" t="s">
        <v>33</v>
      </c>
      <c r="U244" s="10">
        <v>3</v>
      </c>
      <c r="V244" s="22" t="s">
        <v>33</v>
      </c>
      <c r="W244" s="10">
        <v>3</v>
      </c>
      <c r="X244" s="22" t="s">
        <v>33</v>
      </c>
      <c r="Y244" s="10">
        <v>3</v>
      </c>
      <c r="Z244" s="22" t="s">
        <v>33</v>
      </c>
      <c r="AA244" s="15">
        <v>3</v>
      </c>
      <c r="AB244" s="11">
        <v>58.388912216208482</v>
      </c>
      <c r="AC244" s="10">
        <v>38.253371103365751</v>
      </c>
      <c r="AD244" s="21">
        <v>3.3577166804257703</v>
      </c>
      <c r="AE244" s="12">
        <v>459.8493408662892</v>
      </c>
      <c r="AF244" s="10">
        <v>391.73114076373429</v>
      </c>
      <c r="AG244" s="10">
        <v>259.72491129199875</v>
      </c>
      <c r="AH244" s="10">
        <v>421.02197473862793</v>
      </c>
      <c r="AI244" s="10">
        <v>4.9986635430320021</v>
      </c>
      <c r="AJ244" s="10"/>
      <c r="AK244" s="10"/>
      <c r="AL244" s="10"/>
      <c r="AM244" s="10"/>
      <c r="AN244" s="10">
        <v>4.5984934086628915</v>
      </c>
      <c r="AO244" s="10">
        <v>1.7360574985044854</v>
      </c>
      <c r="AP244" s="10">
        <v>2.0777992903359901</v>
      </c>
      <c r="AQ244" s="10">
        <v>111.47500000000001</v>
      </c>
      <c r="AR244" s="10"/>
      <c r="AS244" s="10"/>
      <c r="AT244" s="10">
        <v>1.2910148689998198</v>
      </c>
      <c r="AU244" s="10">
        <v>1</v>
      </c>
      <c r="AV244" s="16"/>
      <c r="AW244" s="21">
        <v>58.759671114560142</v>
      </c>
      <c r="AX244" s="1" t="s">
        <v>120</v>
      </c>
      <c r="AY244" s="25">
        <v>38.093700787401602</v>
      </c>
      <c r="AZ244" s="19">
        <v>100</v>
      </c>
      <c r="BA244" s="19">
        <v>0</v>
      </c>
      <c r="BB244" s="19">
        <v>0</v>
      </c>
      <c r="BC244" s="19">
        <v>100</v>
      </c>
      <c r="BD244" s="19">
        <v>0</v>
      </c>
      <c r="BE244" s="19">
        <v>0</v>
      </c>
      <c r="BF244" s="26">
        <v>58.388912216208482</v>
      </c>
      <c r="BG244" s="26">
        <v>38.253371103365751</v>
      </c>
      <c r="BH244" s="26">
        <v>3.3577166804257703</v>
      </c>
      <c r="BI244" s="23"/>
      <c r="BJ244" s="27">
        <f t="shared" ca="1" si="25"/>
        <v>1</v>
      </c>
      <c r="BK244" s="26">
        <f t="shared" ca="1" si="26"/>
        <v>4.8745436522768673</v>
      </c>
      <c r="BL244" s="25">
        <f t="shared" si="23"/>
        <v>3.128984542399242</v>
      </c>
      <c r="BM244" s="25">
        <f t="shared" ca="1" si="27"/>
        <v>3.2684094471948941</v>
      </c>
      <c r="BN244" s="24">
        <f t="shared" si="24"/>
        <v>3.1735340202084306</v>
      </c>
      <c r="BO244" s="23"/>
      <c r="BP244" s="2"/>
    </row>
    <row r="245" spans="1:68" x14ac:dyDescent="0.2">
      <c r="A245">
        <v>11.6</v>
      </c>
      <c r="B245">
        <v>2</v>
      </c>
      <c r="C245">
        <v>1.2639800000000001</v>
      </c>
      <c r="D245">
        <v>-0.27628999999999998</v>
      </c>
      <c r="E245">
        <v>0.14371</v>
      </c>
      <c r="F245">
        <v>1.5971500000000001</v>
      </c>
      <c r="G245">
        <v>1.5749299999999999</v>
      </c>
      <c r="H245" s="23"/>
      <c r="I245" s="17">
        <f t="shared" si="21"/>
        <v>38.057742782152225</v>
      </c>
      <c r="J245" s="16">
        <f t="shared" si="22"/>
        <v>-38.257742782152228</v>
      </c>
      <c r="K245" s="10">
        <v>95</v>
      </c>
      <c r="L245" s="16">
        <v>3715.5511811023684</v>
      </c>
      <c r="M245" s="16">
        <v>1350.984251968508</v>
      </c>
      <c r="N245" s="16">
        <v>16.491688538932628</v>
      </c>
      <c r="O245" s="16">
        <v>4.609416195856876</v>
      </c>
      <c r="P245" s="16">
        <v>5.1445664259321662</v>
      </c>
      <c r="Q245" s="16">
        <v>0.10537734037445991</v>
      </c>
      <c r="R245" s="16">
        <v>2.0483230587379602</v>
      </c>
      <c r="S245" s="16">
        <v>37.163210421895151</v>
      </c>
      <c r="T245" s="22" t="s">
        <v>33</v>
      </c>
      <c r="U245" s="10">
        <v>3</v>
      </c>
      <c r="V245" s="22" t="s">
        <v>33</v>
      </c>
      <c r="W245" s="10">
        <v>3</v>
      </c>
      <c r="X245" s="22" t="s">
        <v>33</v>
      </c>
      <c r="Y245" s="10">
        <v>3</v>
      </c>
      <c r="Z245" s="22" t="s">
        <v>33</v>
      </c>
      <c r="AA245" s="15">
        <v>3</v>
      </c>
      <c r="AB245" s="11">
        <v>59.500393948533144</v>
      </c>
      <c r="AC245" s="10">
        <v>37.249471732248864</v>
      </c>
      <c r="AD245" s="21">
        <v>3.2501343192179881</v>
      </c>
      <c r="AE245" s="12">
        <v>460.94161958568759</v>
      </c>
      <c r="AF245" s="10">
        <v>392.56748750352187</v>
      </c>
      <c r="AG245" s="10">
        <v>260.84248194491249</v>
      </c>
      <c r="AH245" s="10">
        <v>425.24273587808614</v>
      </c>
      <c r="AI245" s="10">
        <v>4.882042389427248</v>
      </c>
      <c r="AJ245" s="10"/>
      <c r="AK245" s="10"/>
      <c r="AL245" s="10"/>
      <c r="AM245" s="10"/>
      <c r="AN245" s="10">
        <v>4.609416195856876</v>
      </c>
      <c r="AO245" s="10">
        <v>1.7473328891881801</v>
      </c>
      <c r="AP245" s="10">
        <v>2.0867398555592995</v>
      </c>
      <c r="AQ245" s="10">
        <v>111.47500000000001</v>
      </c>
      <c r="AR245" s="10"/>
      <c r="AS245" s="10"/>
      <c r="AT245" s="10">
        <v>1.2884907069857092</v>
      </c>
      <c r="AU245" s="10">
        <v>1</v>
      </c>
      <c r="AV245" s="16"/>
      <c r="AW245" s="21">
        <v>58.885123125528281</v>
      </c>
      <c r="AX245" s="1" t="s">
        <v>120</v>
      </c>
      <c r="AY245" s="25">
        <v>38.257742782152199</v>
      </c>
      <c r="AZ245" s="19">
        <v>100</v>
      </c>
      <c r="BA245" s="19">
        <v>0</v>
      </c>
      <c r="BB245" s="19">
        <v>0</v>
      </c>
      <c r="BC245" s="19">
        <v>100</v>
      </c>
      <c r="BD245" s="19">
        <v>0</v>
      </c>
      <c r="BE245" s="19">
        <v>0</v>
      </c>
      <c r="BF245" s="26">
        <v>59.500393948533144</v>
      </c>
      <c r="BG245" s="26">
        <v>37.249471732248864</v>
      </c>
      <c r="BH245" s="26">
        <v>3.2501343192179881</v>
      </c>
      <c r="BI245" s="23"/>
      <c r="BJ245" s="27">
        <f t="shared" ca="1" si="25"/>
        <v>1</v>
      </c>
      <c r="BK245" s="26">
        <f t="shared" ca="1" si="26"/>
        <v>4.8657722406339321</v>
      </c>
      <c r="BL245" s="25">
        <f t="shared" si="23"/>
        <v>3.2060859863705105</v>
      </c>
      <c r="BM245" s="25">
        <f t="shared" ca="1" si="27"/>
        <v>3.2746350191473614</v>
      </c>
      <c r="BN245" s="24">
        <f t="shared" si="24"/>
        <v>3.1773571222639934</v>
      </c>
      <c r="BO245" s="23"/>
      <c r="BP245" s="2"/>
    </row>
    <row r="246" spans="1:68" x14ac:dyDescent="0.2">
      <c r="A246">
        <v>11.65</v>
      </c>
      <c r="B246">
        <v>2.1</v>
      </c>
      <c r="C246">
        <v>1.2639199999999999</v>
      </c>
      <c r="D246">
        <v>-0.27578999999999998</v>
      </c>
      <c r="E246">
        <v>0.14452000000000001</v>
      </c>
      <c r="F246">
        <v>1.59473</v>
      </c>
      <c r="G246">
        <v>1.5707500000000001</v>
      </c>
      <c r="H246" s="23"/>
      <c r="I246" s="17">
        <f t="shared" si="21"/>
        <v>38.221784776902886</v>
      </c>
      <c r="J246" s="16">
        <f t="shared" si="22"/>
        <v>-38.421784776902889</v>
      </c>
      <c r="K246" s="10">
        <v>95</v>
      </c>
      <c r="L246" s="16">
        <v>3731.1351706036812</v>
      </c>
      <c r="M246" s="16">
        <v>1356.3320209973797</v>
      </c>
      <c r="N246" s="16">
        <v>16.562773403324584</v>
      </c>
      <c r="O246" s="16">
        <v>4.5930320150658686</v>
      </c>
      <c r="P246" s="16">
        <v>5.1317625845015371</v>
      </c>
      <c r="Q246" s="16">
        <v>0.10850984157465195</v>
      </c>
      <c r="R246" s="16">
        <v>2.1144750909241803</v>
      </c>
      <c r="S246" s="16">
        <v>37.411845099699185</v>
      </c>
      <c r="T246" s="22" t="s">
        <v>33</v>
      </c>
      <c r="U246" s="10">
        <v>3</v>
      </c>
      <c r="V246" s="22" t="s">
        <v>33</v>
      </c>
      <c r="W246" s="10">
        <v>3</v>
      </c>
      <c r="X246" s="22" t="s">
        <v>33</v>
      </c>
      <c r="Y246" s="10">
        <v>3</v>
      </c>
      <c r="Z246" s="22" t="s">
        <v>124</v>
      </c>
      <c r="AA246" s="15">
        <v>2</v>
      </c>
      <c r="AB246" s="11">
        <v>61.239567255704856</v>
      </c>
      <c r="AC246" s="10">
        <v>35.665054552344586</v>
      </c>
      <c r="AD246" s="21">
        <v>3.0953781919505645</v>
      </c>
      <c r="AE246" s="12">
        <v>459.30320150658679</v>
      </c>
      <c r="AF246" s="10">
        <v>390.14444795278234</v>
      </c>
      <c r="AG246" s="10">
        <v>259.88219383761526</v>
      </c>
      <c r="AH246" s="10">
        <v>428.89518918256317</v>
      </c>
      <c r="AI246" s="10">
        <v>4.7293061256301057</v>
      </c>
      <c r="AJ246" s="10"/>
      <c r="AK246" s="10"/>
      <c r="AL246" s="10"/>
      <c r="AM246" s="10"/>
      <c r="AN246" s="10">
        <v>4.5930320150658686</v>
      </c>
      <c r="AO246" s="10">
        <v>1.7547952011366328</v>
      </c>
      <c r="AP246" s="10">
        <v>2.0790575507009224</v>
      </c>
      <c r="AQ246" s="10">
        <v>111.47500000000001</v>
      </c>
      <c r="AR246" s="10"/>
      <c r="AS246" s="10"/>
      <c r="AT246" s="10">
        <v>1.2748019139951936</v>
      </c>
      <c r="AU246" s="10">
        <v>1</v>
      </c>
      <c r="AV246" s="16"/>
      <c r="AW246" s="21">
        <v>58.521667192917356</v>
      </c>
      <c r="AX246" s="1" t="s">
        <v>120</v>
      </c>
      <c r="AY246" s="25">
        <v>38.421784776902904</v>
      </c>
      <c r="AZ246" s="19">
        <v>100</v>
      </c>
      <c r="BA246" s="19">
        <v>0</v>
      </c>
      <c r="BB246" s="19">
        <v>0</v>
      </c>
      <c r="BC246" s="19">
        <v>100</v>
      </c>
      <c r="BD246" s="19">
        <v>0</v>
      </c>
      <c r="BE246" s="19">
        <v>0</v>
      </c>
      <c r="BF246" s="26">
        <v>61.239567255704856</v>
      </c>
      <c r="BG246" s="26">
        <v>35.665054552344586</v>
      </c>
      <c r="BH246" s="26">
        <v>3.0953781919505645</v>
      </c>
      <c r="BI246" s="23"/>
      <c r="BJ246" s="27">
        <f t="shared" ca="1" si="25"/>
        <v>1</v>
      </c>
      <c r="BK246" s="26">
        <f t="shared" ca="1" si="26"/>
        <v>4.8162174875114996</v>
      </c>
      <c r="BL246" s="25">
        <f t="shared" si="23"/>
        <v>3.3222095313121138</v>
      </c>
      <c r="BM246" s="25">
        <f t="shared" ca="1" si="27"/>
        <v>3.2865750264920734</v>
      </c>
      <c r="BN246" s="24">
        <f t="shared" si="24"/>
        <v>3.1849795834553909</v>
      </c>
      <c r="BO246" s="23"/>
      <c r="BP246" s="2"/>
    </row>
    <row r="247" spans="1:68" x14ac:dyDescent="0.2">
      <c r="A247">
        <v>11.7</v>
      </c>
      <c r="B247">
        <v>2</v>
      </c>
      <c r="C247">
        <v>1.26383</v>
      </c>
      <c r="D247">
        <v>-0.27534999999999998</v>
      </c>
      <c r="E247">
        <v>0.14618999999999999</v>
      </c>
      <c r="F247">
        <v>1.59063</v>
      </c>
      <c r="G247">
        <v>1.56538</v>
      </c>
      <c r="H247" s="23"/>
      <c r="I247" s="17">
        <f t="shared" si="21"/>
        <v>38.385826771653541</v>
      </c>
      <c r="J247" s="16">
        <f t="shared" si="22"/>
        <v>-38.585826771653544</v>
      </c>
      <c r="K247" s="10">
        <v>95</v>
      </c>
      <c r="L247" s="16">
        <v>3746.7191601049935</v>
      </c>
      <c r="M247" s="16">
        <v>1361.6797900262511</v>
      </c>
      <c r="N247" s="16">
        <v>16.633858267716533</v>
      </c>
      <c r="O247" s="16">
        <v>4.5684557438794489</v>
      </c>
      <c r="P247" s="16">
        <v>5.114568000638366</v>
      </c>
      <c r="Q247" s="16">
        <v>0.11126644263082092</v>
      </c>
      <c r="R247" s="16">
        <v>2.1754807564770551</v>
      </c>
      <c r="S247" s="16">
        <v>37.924462274924792</v>
      </c>
      <c r="T247" s="22" t="s">
        <v>33</v>
      </c>
      <c r="U247" s="10">
        <v>3</v>
      </c>
      <c r="V247" s="22" t="s">
        <v>33</v>
      </c>
      <c r="W247" s="10">
        <v>3</v>
      </c>
      <c r="X247" s="22" t="s">
        <v>33</v>
      </c>
      <c r="Y247" s="10">
        <v>3</v>
      </c>
      <c r="Z247" s="22" t="s">
        <v>124</v>
      </c>
      <c r="AA247" s="15">
        <v>2</v>
      </c>
      <c r="AB247" s="11">
        <v>62.955915926759303</v>
      </c>
      <c r="AC247" s="10">
        <v>34.087151137302783</v>
      </c>
      <c r="AD247" s="21">
        <v>2.9569329359379184</v>
      </c>
      <c r="AE247" s="12">
        <v>456.84557438794491</v>
      </c>
      <c r="AF247" s="10">
        <v>387.20485046880276</v>
      </c>
      <c r="AG247" s="10">
        <v>258.59260004787745</v>
      </c>
      <c r="AH247" s="10">
        <v>437.9781395768556</v>
      </c>
      <c r="AI247" s="10">
        <v>4.5966851098209061</v>
      </c>
      <c r="AJ247" s="10"/>
      <c r="AK247" s="10"/>
      <c r="AL247" s="10"/>
      <c r="AM247" s="10"/>
      <c r="AN247" s="10">
        <v>4.5684557438794489</v>
      </c>
      <c r="AO247" s="10">
        <v>1.7606721383813404</v>
      </c>
      <c r="AP247" s="10">
        <v>2.0687408003830194</v>
      </c>
      <c r="AQ247" s="10">
        <v>111.47500000000001</v>
      </c>
      <c r="AR247" s="10"/>
      <c r="AS247" s="10"/>
      <c r="AT247" s="10">
        <v>1.2594640881084491</v>
      </c>
      <c r="AU247" s="10">
        <v>1</v>
      </c>
      <c r="AV247" s="16"/>
      <c r="AW247" s="21">
        <v>58.080727570320413</v>
      </c>
      <c r="AX247" s="1" t="s">
        <v>120</v>
      </c>
      <c r="AY247" s="25">
        <v>38.585826771653501</v>
      </c>
      <c r="AZ247" s="19">
        <v>100</v>
      </c>
      <c r="BA247" s="19">
        <v>0</v>
      </c>
      <c r="BB247" s="19">
        <v>0</v>
      </c>
      <c r="BC247" s="19">
        <v>100</v>
      </c>
      <c r="BD247" s="19">
        <v>0</v>
      </c>
      <c r="BE247" s="19">
        <v>0</v>
      </c>
      <c r="BF247" s="26">
        <v>62.955915926759303</v>
      </c>
      <c r="BG247" s="26">
        <v>34.087151137302783</v>
      </c>
      <c r="BH247" s="26">
        <v>2.9569329359379184</v>
      </c>
      <c r="BI247" s="23"/>
      <c r="BJ247" s="27">
        <f t="shared" ca="1" si="25"/>
        <v>1</v>
      </c>
      <c r="BK247" s="26">
        <f t="shared" ca="1" si="26"/>
        <v>4.7606029616160841</v>
      </c>
      <c r="BL247" s="25">
        <f t="shared" si="23"/>
        <v>3.432869109068549</v>
      </c>
      <c r="BM247" s="25">
        <f t="shared" ca="1" si="27"/>
        <v>3.2984062934419081</v>
      </c>
      <c r="BN247" s="24">
        <f t="shared" si="24"/>
        <v>3.1922630473459264</v>
      </c>
      <c r="BO247" s="23"/>
      <c r="BP247" s="2"/>
    </row>
    <row r="248" spans="1:68" x14ac:dyDescent="0.2">
      <c r="A248">
        <v>11.75</v>
      </c>
      <c r="B248">
        <v>0.4</v>
      </c>
      <c r="C248">
        <v>1.2637499999999999</v>
      </c>
      <c r="D248">
        <v>-0.27617999999999998</v>
      </c>
      <c r="E248">
        <v>0.14699000000000001</v>
      </c>
      <c r="F248">
        <v>1.5926499999999999</v>
      </c>
      <c r="G248">
        <v>1.5707800000000001</v>
      </c>
      <c r="H248" s="23"/>
      <c r="I248" s="17">
        <f t="shared" si="21"/>
        <v>38.549868766404195</v>
      </c>
      <c r="J248" s="16">
        <f t="shared" si="22"/>
        <v>-38.749868766404198</v>
      </c>
      <c r="K248" s="10">
        <v>95</v>
      </c>
      <c r="L248" s="16">
        <v>3762.3031496063059</v>
      </c>
      <c r="M248" s="16">
        <v>1367.0275590551225</v>
      </c>
      <c r="N248" s="16">
        <v>16.704943132108482</v>
      </c>
      <c r="O248" s="16">
        <v>4.5466101694914789</v>
      </c>
      <c r="P248" s="16">
        <v>5.0962585638902755</v>
      </c>
      <c r="Q248" s="16">
        <v>0.10606649063850215</v>
      </c>
      <c r="R248" s="16">
        <v>2.0812619553890008</v>
      </c>
      <c r="S248" s="16">
        <v>38.170027388805337</v>
      </c>
      <c r="T248" s="22" t="s">
        <v>33</v>
      </c>
      <c r="U248" s="10">
        <v>3</v>
      </c>
      <c r="V248" s="22" t="s">
        <v>33</v>
      </c>
      <c r="W248" s="10">
        <v>3</v>
      </c>
      <c r="X248" s="22" t="s">
        <v>33</v>
      </c>
      <c r="Y248" s="10">
        <v>3</v>
      </c>
      <c r="Z248" s="22" t="s">
        <v>124</v>
      </c>
      <c r="AA248" s="15">
        <v>2</v>
      </c>
      <c r="AB248" s="11">
        <v>60.863023382170439</v>
      </c>
      <c r="AC248" s="10">
        <v>36.009405649438094</v>
      </c>
      <c r="AD248" s="21">
        <v>3.1275709683914648</v>
      </c>
      <c r="AE248" s="12">
        <v>454.66101694914789</v>
      </c>
      <c r="AF248" s="10">
        <v>384.13409382189138</v>
      </c>
      <c r="AG248" s="10">
        <v>257.21939229177065</v>
      </c>
      <c r="AH248" s="10">
        <v>441.56744756633532</v>
      </c>
      <c r="AI248" s="10">
        <v>4.804777204573913</v>
      </c>
      <c r="AJ248" s="10"/>
      <c r="AK248" s="10"/>
      <c r="AL248" s="10"/>
      <c r="AM248" s="10"/>
      <c r="AN248" s="10">
        <v>4.5466101694914789</v>
      </c>
      <c r="AO248" s="10">
        <v>1.7490014575685802</v>
      </c>
      <c r="AP248" s="10">
        <v>2.0577551383341652</v>
      </c>
      <c r="AQ248" s="10">
        <v>111.47500000000001</v>
      </c>
      <c r="AR248" s="10"/>
      <c r="AS248" s="10"/>
      <c r="AT248" s="10">
        <v>1.2438100281875379</v>
      </c>
      <c r="AU248" s="10">
        <v>1</v>
      </c>
      <c r="AV248" s="16"/>
      <c r="AW248" s="21">
        <v>57.620114073283709</v>
      </c>
      <c r="AX248" s="1" t="s">
        <v>120</v>
      </c>
      <c r="AY248" s="25">
        <v>38.749868766404198</v>
      </c>
      <c r="AZ248" s="19">
        <v>100</v>
      </c>
      <c r="BA248" s="19">
        <v>0</v>
      </c>
      <c r="BB248" s="19">
        <v>0</v>
      </c>
      <c r="BC248" s="19">
        <v>100</v>
      </c>
      <c r="BD248" s="19">
        <v>0</v>
      </c>
      <c r="BE248" s="19">
        <v>0</v>
      </c>
      <c r="BF248" s="26">
        <v>60.863023382170439</v>
      </c>
      <c r="BG248" s="26">
        <v>36.009405649438094</v>
      </c>
      <c r="BH248" s="26">
        <v>3.1275709683914648</v>
      </c>
      <c r="BI248" s="23"/>
      <c r="BJ248" s="27">
        <f t="shared" ca="1" si="25"/>
        <v>1</v>
      </c>
      <c r="BK248" s="26">
        <f t="shared" ca="1" si="26"/>
        <v>4.7037924989740167</v>
      </c>
      <c r="BL248" s="25">
        <f t="shared" si="23"/>
        <v>3.2990034545823312</v>
      </c>
      <c r="BM248" s="25">
        <f t="shared" ca="1" si="27"/>
        <v>3.2936713528228774</v>
      </c>
      <c r="BN248" s="24">
        <f t="shared" si="24"/>
        <v>3.1842890218803226</v>
      </c>
      <c r="BO248" s="23"/>
      <c r="BP248" s="2"/>
    </row>
    <row r="249" spans="1:68" x14ac:dyDescent="0.2">
      <c r="A249">
        <v>11.8</v>
      </c>
      <c r="B249">
        <v>2</v>
      </c>
      <c r="C249">
        <v>1.26389</v>
      </c>
      <c r="D249">
        <v>-0.27617000000000003</v>
      </c>
      <c r="E249">
        <v>0.14677999999999999</v>
      </c>
      <c r="F249">
        <v>1.5908500000000001</v>
      </c>
      <c r="G249">
        <v>1.5658799999999999</v>
      </c>
      <c r="H249" s="23"/>
      <c r="I249" s="17">
        <f t="shared" si="21"/>
        <v>38.713910761154857</v>
      </c>
      <c r="J249" s="16">
        <f t="shared" si="22"/>
        <v>-38.91391076115486</v>
      </c>
      <c r="K249" s="10">
        <v>95</v>
      </c>
      <c r="L249" s="16">
        <v>3777.8871391076186</v>
      </c>
      <c r="M249" s="16">
        <v>1372.3753280839942</v>
      </c>
      <c r="N249" s="16">
        <v>16.776027996500439</v>
      </c>
      <c r="O249" s="16">
        <v>4.584839924670395</v>
      </c>
      <c r="P249" s="16">
        <v>5.1335600829387236</v>
      </c>
      <c r="Q249" s="16">
        <v>0.10612914066250571</v>
      </c>
      <c r="R249" s="16">
        <v>2.0673594727219347</v>
      </c>
      <c r="S249" s="16">
        <v>38.105566546411687</v>
      </c>
      <c r="T249" s="22" t="s">
        <v>33</v>
      </c>
      <c r="U249" s="10">
        <v>3</v>
      </c>
      <c r="V249" s="22" t="s">
        <v>33</v>
      </c>
      <c r="W249" s="10">
        <v>3</v>
      </c>
      <c r="X249" s="22" t="s">
        <v>33</v>
      </c>
      <c r="Y249" s="10">
        <v>3</v>
      </c>
      <c r="Z249" s="22" t="s">
        <v>124</v>
      </c>
      <c r="AA249" s="15">
        <v>2</v>
      </c>
      <c r="AB249" s="11">
        <v>60.256517673985485</v>
      </c>
      <c r="AC249" s="10">
        <v>36.562564818844812</v>
      </c>
      <c r="AD249" s="21">
        <v>3.1809175071697009</v>
      </c>
      <c r="AE249" s="12">
        <v>458.48399246703946</v>
      </c>
      <c r="AF249" s="10">
        <v>387.60580256280804</v>
      </c>
      <c r="AG249" s="10">
        <v>260.01700622040426</v>
      </c>
      <c r="AH249" s="10">
        <v>438.77907874103141</v>
      </c>
      <c r="AI249" s="10">
        <v>4.8370881464720608</v>
      </c>
      <c r="AJ249" s="10"/>
      <c r="AK249" s="10"/>
      <c r="AL249" s="10"/>
      <c r="AM249" s="10"/>
      <c r="AN249" s="10">
        <v>4.584839924670395</v>
      </c>
      <c r="AO249" s="10">
        <v>1.7579687479865487</v>
      </c>
      <c r="AP249" s="10">
        <v>2.080136049763234</v>
      </c>
      <c r="AQ249" s="10">
        <v>111.47500000000001</v>
      </c>
      <c r="AR249" s="10"/>
      <c r="AS249" s="10"/>
      <c r="AT249" s="10">
        <v>1.2504404688929642</v>
      </c>
      <c r="AU249" s="10">
        <v>1</v>
      </c>
      <c r="AV249" s="16"/>
      <c r="AW249" s="21">
        <v>58.140870384421206</v>
      </c>
      <c r="AX249" s="1" t="s">
        <v>120</v>
      </c>
      <c r="AY249" s="25">
        <v>38.913910761154902</v>
      </c>
      <c r="AZ249" s="19">
        <v>100</v>
      </c>
      <c r="BA249" s="19">
        <v>0</v>
      </c>
      <c r="BB249" s="19">
        <v>0</v>
      </c>
      <c r="BC249" s="19">
        <v>100</v>
      </c>
      <c r="BD249" s="19">
        <v>0</v>
      </c>
      <c r="BE249" s="19">
        <v>0</v>
      </c>
      <c r="BF249" s="26">
        <v>60.256517673985485</v>
      </c>
      <c r="BG249" s="26">
        <v>36.562564818844812</v>
      </c>
      <c r="BH249" s="26">
        <v>3.1809175071697009</v>
      </c>
      <c r="BI249" s="23"/>
      <c r="BJ249" s="27">
        <f t="shared" ca="1" si="25"/>
        <v>1</v>
      </c>
      <c r="BK249" s="26">
        <f t="shared" ca="1" si="26"/>
        <v>4.7284681486001361</v>
      </c>
      <c r="BL249" s="25">
        <f t="shared" si="23"/>
        <v>3.2709301769467825</v>
      </c>
      <c r="BM249" s="25">
        <f t="shared" ca="1" si="27"/>
        <v>3.2897829851865943</v>
      </c>
      <c r="BN249" s="24">
        <f t="shared" si="24"/>
        <v>3.1801099184501109</v>
      </c>
      <c r="BO249" s="23"/>
      <c r="BP249" s="2"/>
    </row>
    <row r="250" spans="1:68" x14ac:dyDescent="0.2">
      <c r="A250">
        <v>11.85</v>
      </c>
      <c r="B250">
        <v>2.1</v>
      </c>
      <c r="C250">
        <v>1.2642</v>
      </c>
      <c r="D250">
        <v>-0.27639000000000002</v>
      </c>
      <c r="E250">
        <v>0.14787</v>
      </c>
      <c r="F250">
        <v>1.58745</v>
      </c>
      <c r="G250">
        <v>1.56718</v>
      </c>
      <c r="H250" s="23"/>
      <c r="I250" s="17">
        <f t="shared" si="21"/>
        <v>38.877952755905511</v>
      </c>
      <c r="J250" s="16">
        <f t="shared" si="22"/>
        <v>-39.077952755905514</v>
      </c>
      <c r="K250" s="10">
        <v>95</v>
      </c>
      <c r="L250" s="16">
        <v>3793.4711286089309</v>
      </c>
      <c r="M250" s="16">
        <v>1377.7230971128656</v>
      </c>
      <c r="N250" s="16">
        <v>16.847112860892388</v>
      </c>
      <c r="O250" s="16">
        <v>4.6694915254236991</v>
      </c>
      <c r="P250" s="16">
        <v>5.2230296712263637</v>
      </c>
      <c r="Q250" s="16">
        <v>0.10475084013442124</v>
      </c>
      <c r="R250" s="16">
        <v>2.0055570565009986</v>
      </c>
      <c r="S250" s="16">
        <v>38.440149014073917</v>
      </c>
      <c r="T250" s="22" t="s">
        <v>33</v>
      </c>
      <c r="U250" s="10">
        <v>3</v>
      </c>
      <c r="V250" s="22" t="s">
        <v>33</v>
      </c>
      <c r="W250" s="10">
        <v>3</v>
      </c>
      <c r="X250" s="22" t="s">
        <v>33</v>
      </c>
      <c r="Y250" s="10">
        <v>3</v>
      </c>
      <c r="Z250" s="22" t="s">
        <v>33</v>
      </c>
      <c r="AA250" s="15">
        <v>3</v>
      </c>
      <c r="AB250" s="11">
        <v>58.241270512182027</v>
      </c>
      <c r="AC250" s="10">
        <v>38.386172194016808</v>
      </c>
      <c r="AD250" s="21">
        <v>3.3725572938011634</v>
      </c>
      <c r="AE250" s="12">
        <v>466.94915254236992</v>
      </c>
      <c r="AF250" s="10">
        <v>397.21493121421781</v>
      </c>
      <c r="AG250" s="10">
        <v>266.72722534197726</v>
      </c>
      <c r="AH250" s="10">
        <v>444.19960086544859</v>
      </c>
      <c r="AI250" s="10">
        <v>4.9861458528866445</v>
      </c>
      <c r="AJ250" s="10"/>
      <c r="AK250" s="10"/>
      <c r="AL250" s="10"/>
      <c r="AM250" s="10"/>
      <c r="AN250" s="10">
        <v>4.6694915254236991</v>
      </c>
      <c r="AO250" s="10">
        <v>1.7723164748982669</v>
      </c>
      <c r="AP250" s="10">
        <v>2.1338178027358183</v>
      </c>
      <c r="AQ250" s="10">
        <v>111.47500000000001</v>
      </c>
      <c r="AR250" s="10"/>
      <c r="AS250" s="10"/>
      <c r="AT250" s="10">
        <v>1.2777423515904942</v>
      </c>
      <c r="AU250" s="10">
        <v>1</v>
      </c>
      <c r="AV250" s="16"/>
      <c r="AW250" s="21">
        <v>59.582239682132666</v>
      </c>
      <c r="AX250" s="1" t="s">
        <v>120</v>
      </c>
      <c r="AY250" s="25">
        <v>39.0779527559055</v>
      </c>
      <c r="AZ250" s="19">
        <v>100</v>
      </c>
      <c r="BA250" s="19">
        <v>0</v>
      </c>
      <c r="BB250" s="19">
        <v>0</v>
      </c>
      <c r="BC250" s="19">
        <v>100</v>
      </c>
      <c r="BD250" s="19">
        <v>0</v>
      </c>
      <c r="BE250" s="19">
        <v>0</v>
      </c>
      <c r="BF250" s="26">
        <v>58.241270512182027</v>
      </c>
      <c r="BG250" s="26">
        <v>38.386172194016808</v>
      </c>
      <c r="BH250" s="26">
        <v>3.3725572938011634</v>
      </c>
      <c r="BI250" s="23"/>
      <c r="BJ250" s="27">
        <f t="shared" ca="1" si="25"/>
        <v>1</v>
      </c>
      <c r="BK250" s="26">
        <f t="shared" ca="1" si="26"/>
        <v>4.8286830842749557</v>
      </c>
      <c r="BL250" s="25">
        <f t="shared" si="23"/>
        <v>3.1491755319061689</v>
      </c>
      <c r="BM250" s="25">
        <f t="shared" ca="1" si="27"/>
        <v>3.2733699724205958</v>
      </c>
      <c r="BN250" s="24">
        <f t="shared" si="24"/>
        <v>3.1671845317541627</v>
      </c>
      <c r="BO250" s="23"/>
      <c r="BP250" s="2"/>
    </row>
    <row r="251" spans="1:68" x14ac:dyDescent="0.2">
      <c r="A251">
        <v>11.9</v>
      </c>
      <c r="B251">
        <v>2</v>
      </c>
      <c r="C251">
        <v>1.26454</v>
      </c>
      <c r="D251">
        <v>-0.27626000000000001</v>
      </c>
      <c r="E251">
        <v>0.14940000000000001</v>
      </c>
      <c r="F251">
        <v>1.58938</v>
      </c>
      <c r="G251">
        <v>1.5729</v>
      </c>
      <c r="H251" s="23"/>
      <c r="I251" s="17">
        <f t="shared" si="21"/>
        <v>39.041994750656166</v>
      </c>
      <c r="J251" s="16">
        <f t="shared" si="22"/>
        <v>-39.241994750656168</v>
      </c>
      <c r="K251" s="10">
        <v>95</v>
      </c>
      <c r="L251" s="16">
        <v>3809.0551181102433</v>
      </c>
      <c r="M251" s="16">
        <v>1383.070866141737</v>
      </c>
      <c r="N251" s="16">
        <v>16.91819772528434</v>
      </c>
      <c r="O251" s="16">
        <v>4.7623352165724775</v>
      </c>
      <c r="P251" s="16">
        <v>5.3226362256114115</v>
      </c>
      <c r="Q251" s="16">
        <v>0.10556529044647127</v>
      </c>
      <c r="R251" s="16">
        <v>1.9833271704444724</v>
      </c>
      <c r="S251" s="16">
        <v>38.90979229437044</v>
      </c>
      <c r="T251" s="22" t="s">
        <v>33</v>
      </c>
      <c r="U251" s="10">
        <v>3</v>
      </c>
      <c r="V251" s="22" t="s">
        <v>33</v>
      </c>
      <c r="W251" s="10">
        <v>3</v>
      </c>
      <c r="X251" s="22" t="s">
        <v>33</v>
      </c>
      <c r="Y251" s="10">
        <v>3</v>
      </c>
      <c r="Z251" s="22" t="s">
        <v>33</v>
      </c>
      <c r="AA251" s="15">
        <v>3</v>
      </c>
      <c r="AB251" s="11">
        <v>57.154175630891672</v>
      </c>
      <c r="AC251" s="10">
        <v>39.359789794598086</v>
      </c>
      <c r="AD251" s="21">
        <v>3.4860345745102457</v>
      </c>
      <c r="AE251" s="12">
        <v>476.23352165724771</v>
      </c>
      <c r="AF251" s="10">
        <v>408.01664411238164</v>
      </c>
      <c r="AG251" s="10">
        <v>274.19771692085584</v>
      </c>
      <c r="AH251" s="10">
        <v>452.39851684977117</v>
      </c>
      <c r="AI251" s="10">
        <v>5.0420324740264393</v>
      </c>
      <c r="AJ251" s="10"/>
      <c r="AK251" s="10"/>
      <c r="AL251" s="10"/>
      <c r="AM251" s="10"/>
      <c r="AN251" s="10">
        <v>4.7623352165724775</v>
      </c>
      <c r="AO251" s="10">
        <v>1.7933197536847474</v>
      </c>
      <c r="AP251" s="10">
        <v>2.193581735366847</v>
      </c>
      <c r="AQ251" s="10">
        <v>111.47500000000001</v>
      </c>
      <c r="AR251" s="10"/>
      <c r="AS251" s="10"/>
      <c r="AT251" s="10">
        <v>1.3088756955001992</v>
      </c>
      <c r="AU251" s="10">
        <v>1</v>
      </c>
      <c r="AV251" s="16"/>
      <c r="AW251" s="21">
        <v>61.202496616857246</v>
      </c>
      <c r="AX251" s="1" t="s">
        <v>120</v>
      </c>
      <c r="AY251" s="25">
        <v>39.241994750656197</v>
      </c>
      <c r="AZ251" s="19">
        <v>100</v>
      </c>
      <c r="BA251" s="19">
        <v>0</v>
      </c>
      <c r="BB251" s="19">
        <v>0</v>
      </c>
      <c r="BC251" s="19">
        <v>100</v>
      </c>
      <c r="BD251" s="19">
        <v>0</v>
      </c>
      <c r="BE251" s="19">
        <v>0</v>
      </c>
      <c r="BF251" s="26">
        <v>57.154175630891672</v>
      </c>
      <c r="BG251" s="26">
        <v>39.359789794598086</v>
      </c>
      <c r="BH251" s="26">
        <v>3.4860345745102457</v>
      </c>
      <c r="BI251" s="23"/>
      <c r="BJ251" s="27">
        <f t="shared" ca="1" si="25"/>
        <v>1</v>
      </c>
      <c r="BK251" s="26">
        <f t="shared" ca="1" si="26"/>
        <v>4.942781675521176</v>
      </c>
      <c r="BL251" s="25">
        <f t="shared" si="23"/>
        <v>3.0884123573761988</v>
      </c>
      <c r="BM251" s="25">
        <f t="shared" ca="1" si="27"/>
        <v>3.2602959015508715</v>
      </c>
      <c r="BN251" s="24">
        <f t="shared" si="24"/>
        <v>3.1576634438365714</v>
      </c>
      <c r="BO251" s="23"/>
      <c r="BP251" s="2"/>
    </row>
    <row r="252" spans="1:68" x14ac:dyDescent="0.2">
      <c r="A252">
        <v>11.95</v>
      </c>
      <c r="B252">
        <v>2.1</v>
      </c>
      <c r="C252">
        <v>1.2646500000000001</v>
      </c>
      <c r="D252">
        <v>-0.27555000000000002</v>
      </c>
      <c r="E252">
        <v>0.14929000000000001</v>
      </c>
      <c r="F252">
        <v>1.5865499999999999</v>
      </c>
      <c r="G252">
        <v>1.56548</v>
      </c>
      <c r="H252" s="23"/>
      <c r="I252" s="17">
        <f t="shared" si="21"/>
        <v>39.20603674540682</v>
      </c>
      <c r="J252" s="16">
        <f t="shared" si="22"/>
        <v>-39.406036745406823</v>
      </c>
      <c r="K252" s="10">
        <v>95</v>
      </c>
      <c r="L252" s="16">
        <v>3824.6391076115556</v>
      </c>
      <c r="M252" s="16">
        <v>1388.4186351706085</v>
      </c>
      <c r="N252" s="16">
        <v>16.989282589676289</v>
      </c>
      <c r="O252" s="16">
        <v>4.7923728813559192</v>
      </c>
      <c r="P252" s="16">
        <v>5.3521876714693697</v>
      </c>
      <c r="Q252" s="16">
        <v>0.11001344215074388</v>
      </c>
      <c r="R252" s="16">
        <v>2.055485511787766</v>
      </c>
      <c r="S252" s="16">
        <v>38.87602709121186</v>
      </c>
      <c r="T252" s="22" t="s">
        <v>33</v>
      </c>
      <c r="U252" s="10">
        <v>3</v>
      </c>
      <c r="V252" s="22" t="s">
        <v>33</v>
      </c>
      <c r="W252" s="10">
        <v>3</v>
      </c>
      <c r="X252" s="22" t="s">
        <v>33</v>
      </c>
      <c r="Y252" s="10">
        <v>3</v>
      </c>
      <c r="Z252" s="22" t="s">
        <v>33</v>
      </c>
      <c r="AA252" s="15">
        <v>3</v>
      </c>
      <c r="AB252" s="11">
        <v>58.691547235201824</v>
      </c>
      <c r="AC252" s="10">
        <v>37.980744917309224</v>
      </c>
      <c r="AD252" s="21">
        <v>3.327707847488953</v>
      </c>
      <c r="AE252" s="12">
        <v>479.23728813559194</v>
      </c>
      <c r="AF252" s="10">
        <v>410.57657953677017</v>
      </c>
      <c r="AG252" s="10">
        <v>276.41407536020273</v>
      </c>
      <c r="AH252" s="10">
        <v>450.24160117444598</v>
      </c>
      <c r="AI252" s="10">
        <v>4.8650306424697023</v>
      </c>
      <c r="AJ252" s="10"/>
      <c r="AK252" s="10"/>
      <c r="AL252" s="10"/>
      <c r="AM252" s="10"/>
      <c r="AN252" s="10">
        <v>4.7923728813559192</v>
      </c>
      <c r="AO252" s="10">
        <v>1.8107488889592069</v>
      </c>
      <c r="AP252" s="10">
        <v>2.2113126028816219</v>
      </c>
      <c r="AQ252" s="10">
        <v>111.47500000000001</v>
      </c>
      <c r="AR252" s="10"/>
      <c r="AS252" s="10"/>
      <c r="AT252" s="10">
        <v>1.3121322619987381</v>
      </c>
      <c r="AU252" s="10">
        <v>1</v>
      </c>
      <c r="AV252" s="16"/>
      <c r="AW252" s="21">
        <v>61.58648693051552</v>
      </c>
      <c r="AX252" s="1" t="s">
        <v>120</v>
      </c>
      <c r="AY252" s="25">
        <v>39.406036745406801</v>
      </c>
      <c r="AZ252" s="19">
        <v>100</v>
      </c>
      <c r="BA252" s="19">
        <v>0</v>
      </c>
      <c r="BB252" s="19">
        <v>0</v>
      </c>
      <c r="BC252" s="19">
        <v>100</v>
      </c>
      <c r="BD252" s="19">
        <v>0</v>
      </c>
      <c r="BE252" s="19">
        <v>0</v>
      </c>
      <c r="BF252" s="26">
        <v>58.691547235201824</v>
      </c>
      <c r="BG252" s="26">
        <v>37.980744917309224</v>
      </c>
      <c r="BH252" s="26">
        <v>3.327707847488953</v>
      </c>
      <c r="BI252" s="23"/>
      <c r="BJ252" s="27">
        <f t="shared" ca="1" si="25"/>
        <v>1</v>
      </c>
      <c r="BK252" s="26">
        <f t="shared" ca="1" si="26"/>
        <v>4.9550877963272253</v>
      </c>
      <c r="BL252" s="25">
        <f t="shared" si="23"/>
        <v>3.1981877905675811</v>
      </c>
      <c r="BM252" s="25">
        <f t="shared" ca="1" si="27"/>
        <v>3.2673588206807329</v>
      </c>
      <c r="BN252" s="24">
        <f t="shared" si="24"/>
        <v>3.1630472537713006</v>
      </c>
      <c r="BO252" s="23"/>
      <c r="BP252" s="2"/>
    </row>
    <row r="253" spans="1:68" x14ac:dyDescent="0.2">
      <c r="A253">
        <v>12</v>
      </c>
      <c r="B253">
        <v>2</v>
      </c>
      <c r="C253">
        <v>1.2647600000000001</v>
      </c>
      <c r="D253">
        <v>-0.27511999999999998</v>
      </c>
      <c r="E253">
        <v>0.14763999999999999</v>
      </c>
      <c r="F253">
        <v>1.5853999999999999</v>
      </c>
      <c r="G253">
        <v>1.56565</v>
      </c>
      <c r="H253" s="23"/>
      <c r="I253" s="17">
        <f t="shared" si="21"/>
        <v>39.370078740157481</v>
      </c>
      <c r="J253" s="16">
        <f t="shared" si="22"/>
        <v>-39.570078740157484</v>
      </c>
      <c r="K253" s="10">
        <v>95</v>
      </c>
      <c r="L253" s="16">
        <v>3840.2230971128683</v>
      </c>
      <c r="M253" s="16">
        <v>1393.7664041994801</v>
      </c>
      <c r="N253" s="16">
        <v>17.060367454068242</v>
      </c>
      <c r="O253" s="16">
        <v>4.8224105461393618</v>
      </c>
      <c r="P253" s="16">
        <v>5.3749320523705606</v>
      </c>
      <c r="Q253" s="16">
        <v>0.11270739318290929</v>
      </c>
      <c r="R253" s="16">
        <v>2.0969082415321103</v>
      </c>
      <c r="S253" s="16">
        <v>38.369549043833267</v>
      </c>
      <c r="T253" s="22" t="s">
        <v>33</v>
      </c>
      <c r="U253" s="10">
        <v>3</v>
      </c>
      <c r="V253" s="22" t="s">
        <v>33</v>
      </c>
      <c r="W253" s="10">
        <v>3</v>
      </c>
      <c r="X253" s="22" t="s">
        <v>33</v>
      </c>
      <c r="Y253" s="10">
        <v>3</v>
      </c>
      <c r="Z253" s="22" t="s">
        <v>33</v>
      </c>
      <c r="AA253" s="15">
        <v>3</v>
      </c>
      <c r="AB253" s="11">
        <v>59.42751376435983</v>
      </c>
      <c r="AC253" s="10">
        <v>37.315515092666914</v>
      </c>
      <c r="AD253" s="21">
        <v>3.2569711429732564</v>
      </c>
      <c r="AE253" s="12">
        <v>482.24105461393617</v>
      </c>
      <c r="AF253" s="10">
        <v>412.33568378977418</v>
      </c>
      <c r="AG253" s="10">
        <v>278.11990392779205</v>
      </c>
      <c r="AH253" s="10">
        <v>438.36030698945194</v>
      </c>
      <c r="AI253" s="10">
        <v>4.7689258890477149</v>
      </c>
      <c r="AJ253" s="10"/>
      <c r="AK253" s="10"/>
      <c r="AL253" s="10"/>
      <c r="AM253" s="10"/>
      <c r="AN253" s="10">
        <v>4.8224105461393618</v>
      </c>
      <c r="AO253" s="10">
        <v>1.8230875821497528</v>
      </c>
      <c r="AP253" s="10">
        <v>2.2249592314223365</v>
      </c>
      <c r="AQ253" s="10">
        <v>111.47500000000001</v>
      </c>
      <c r="AR253" s="10"/>
      <c r="AS253" s="10"/>
      <c r="AT253" s="10">
        <v>1.3126869522315536</v>
      </c>
      <c r="AU253" s="10">
        <v>1</v>
      </c>
      <c r="AV253" s="16"/>
      <c r="AW253" s="21">
        <v>61.850352568466128</v>
      </c>
      <c r="AX253" s="1" t="s">
        <v>120</v>
      </c>
      <c r="AY253" s="25">
        <v>39.570078740157498</v>
      </c>
      <c r="AZ253" s="19">
        <v>100</v>
      </c>
      <c r="BA253" s="19">
        <v>0</v>
      </c>
      <c r="BB253" s="19">
        <v>0</v>
      </c>
      <c r="BC253" s="19">
        <v>100</v>
      </c>
      <c r="BD253" s="19">
        <v>0</v>
      </c>
      <c r="BE253" s="19">
        <v>0</v>
      </c>
      <c r="BF253" s="26">
        <v>59.42751376435983</v>
      </c>
      <c r="BG253" s="26">
        <v>37.315515092666914</v>
      </c>
      <c r="BH253" s="26">
        <v>3.2569711429732564</v>
      </c>
      <c r="BI253" s="23"/>
      <c r="BJ253" s="27">
        <f t="shared" ca="1" si="25"/>
        <v>1</v>
      </c>
      <c r="BK253" s="26">
        <f t="shared" ca="1" si="26"/>
        <v>4.957531611329701</v>
      </c>
      <c r="BL253" s="25">
        <f t="shared" si="23"/>
        <v>3.262322689658701</v>
      </c>
      <c r="BM253" s="25">
        <f t="shared" ca="1" si="27"/>
        <v>3.2717376361757422</v>
      </c>
      <c r="BN253" s="24">
        <f t="shared" si="24"/>
        <v>3.1656470108238359</v>
      </c>
      <c r="BO253" s="23"/>
      <c r="BP253" s="2"/>
    </row>
    <row r="254" spans="1:68" x14ac:dyDescent="0.2">
      <c r="A254">
        <v>12.05</v>
      </c>
      <c r="B254">
        <v>2.1</v>
      </c>
      <c r="C254">
        <v>1.26488</v>
      </c>
      <c r="D254">
        <v>-0.27484999999999998</v>
      </c>
      <c r="E254">
        <v>0.14868999999999999</v>
      </c>
      <c r="F254">
        <v>1.57938</v>
      </c>
      <c r="G254">
        <v>1.56115</v>
      </c>
      <c r="H254" s="23"/>
      <c r="I254" s="17">
        <f t="shared" si="21"/>
        <v>39.534120734908136</v>
      </c>
      <c r="J254" s="16">
        <f t="shared" si="22"/>
        <v>-39.734120734908139</v>
      </c>
      <c r="K254" s="10">
        <v>95</v>
      </c>
      <c r="L254" s="16">
        <v>3855.8070866141807</v>
      </c>
      <c r="M254" s="16">
        <v>1399.1141732283515</v>
      </c>
      <c r="N254" s="16">
        <v>17.131452318460191</v>
      </c>
      <c r="O254" s="16">
        <v>4.855178907721255</v>
      </c>
      <c r="P254" s="16">
        <v>5.4123415946047961</v>
      </c>
      <c r="Q254" s="16">
        <v>0.11439894383101294</v>
      </c>
      <c r="R254" s="16">
        <v>2.1136682123879553</v>
      </c>
      <c r="S254" s="16">
        <v>38.691853255801462</v>
      </c>
      <c r="T254" s="22" t="s">
        <v>33</v>
      </c>
      <c r="U254" s="10">
        <v>3</v>
      </c>
      <c r="V254" s="22" t="s">
        <v>33</v>
      </c>
      <c r="W254" s="10">
        <v>3</v>
      </c>
      <c r="X254" s="22" t="s">
        <v>33</v>
      </c>
      <c r="Y254" s="10">
        <v>3</v>
      </c>
      <c r="Z254" s="22" t="s">
        <v>33</v>
      </c>
      <c r="AA254" s="15">
        <v>3</v>
      </c>
      <c r="AB254" s="11">
        <v>59.664055886009933</v>
      </c>
      <c r="AC254" s="10">
        <v>37.101055211932177</v>
      </c>
      <c r="AD254" s="21">
        <v>3.2348889020578864</v>
      </c>
      <c r="AE254" s="12">
        <v>485.5178907721255</v>
      </c>
      <c r="AF254" s="10">
        <v>415.82010114078349</v>
      </c>
      <c r="AG254" s="10">
        <v>280.92561959535971</v>
      </c>
      <c r="AH254" s="10">
        <v>443.52824785387759</v>
      </c>
      <c r="AI254" s="10">
        <v>4.7311115062388707</v>
      </c>
      <c r="AJ254" s="10"/>
      <c r="AK254" s="10"/>
      <c r="AL254" s="10"/>
      <c r="AM254" s="10"/>
      <c r="AN254" s="10">
        <v>4.855178907721255</v>
      </c>
      <c r="AO254" s="10">
        <v>1.8356583276568328</v>
      </c>
      <c r="AP254" s="10">
        <v>2.2474049567628778</v>
      </c>
      <c r="AQ254" s="10">
        <v>111.47500000000001</v>
      </c>
      <c r="AR254" s="10"/>
      <c r="AS254" s="10"/>
      <c r="AT254" s="10">
        <v>1.3189831205334317</v>
      </c>
      <c r="AU254" s="10">
        <v>1</v>
      </c>
      <c r="AV254" s="16"/>
      <c r="AW254" s="21">
        <v>62.373015171117522</v>
      </c>
      <c r="AX254" s="1" t="s">
        <v>120</v>
      </c>
      <c r="AY254" s="25">
        <v>39.734120734908103</v>
      </c>
      <c r="AZ254" s="19">
        <v>100</v>
      </c>
      <c r="BA254" s="19">
        <v>0</v>
      </c>
      <c r="BB254" s="19">
        <v>0</v>
      </c>
      <c r="BC254" s="19">
        <v>100</v>
      </c>
      <c r="BD254" s="19">
        <v>0</v>
      </c>
      <c r="BE254" s="19">
        <v>0</v>
      </c>
      <c r="BF254" s="26">
        <v>59.664055886009933</v>
      </c>
      <c r="BG254" s="26">
        <v>37.101055211932177</v>
      </c>
      <c r="BH254" s="26">
        <v>3.2348889020578864</v>
      </c>
      <c r="BI254" s="23"/>
      <c r="BJ254" s="27">
        <f t="shared" ca="1" si="25"/>
        <v>1</v>
      </c>
      <c r="BK254" s="26">
        <f t="shared" ca="1" si="26"/>
        <v>4.980920239350624</v>
      </c>
      <c r="BL254" s="25">
        <f t="shared" si="23"/>
        <v>3.2831389781318534</v>
      </c>
      <c r="BM254" s="25">
        <f t="shared" ca="1" si="27"/>
        <v>3.2714694777505899</v>
      </c>
      <c r="BN254" s="24">
        <f t="shared" si="24"/>
        <v>3.1647029134691875</v>
      </c>
      <c r="BO254" s="23"/>
      <c r="BP254" s="2"/>
    </row>
    <row r="255" spans="1:68" x14ac:dyDescent="0.2">
      <c r="A255">
        <v>12.1</v>
      </c>
      <c r="B255">
        <v>2.1</v>
      </c>
      <c r="C255">
        <v>1.2650999999999999</v>
      </c>
      <c r="D255">
        <v>-0.27488000000000001</v>
      </c>
      <c r="E255">
        <v>0.15054999999999999</v>
      </c>
      <c r="F255">
        <v>1.5844499999999999</v>
      </c>
      <c r="G255">
        <v>1.5642</v>
      </c>
      <c r="H255" s="23"/>
      <c r="I255" s="17">
        <f t="shared" si="21"/>
        <v>39.69816272965879</v>
      </c>
      <c r="J255" s="16">
        <f t="shared" si="22"/>
        <v>-39.898162729658793</v>
      </c>
      <c r="K255" s="10">
        <v>95</v>
      </c>
      <c r="L255" s="16">
        <v>3871.391076115493</v>
      </c>
      <c r="M255" s="16">
        <v>1404.461942257223</v>
      </c>
      <c r="N255" s="16">
        <v>17.20253718285214</v>
      </c>
      <c r="O255" s="16">
        <v>4.915254237288079</v>
      </c>
      <c r="P255" s="16">
        <v>5.4806384441843399</v>
      </c>
      <c r="Q255" s="16">
        <v>0.11421099375900123</v>
      </c>
      <c r="R255" s="16">
        <v>2.0838994383983445</v>
      </c>
      <c r="S255" s="16">
        <v>39.262792145573698</v>
      </c>
      <c r="T255" s="22" t="s">
        <v>33</v>
      </c>
      <c r="U255" s="10">
        <v>3</v>
      </c>
      <c r="V255" s="22" t="s">
        <v>33</v>
      </c>
      <c r="W255" s="10">
        <v>3</v>
      </c>
      <c r="X255" s="22" t="s">
        <v>33</v>
      </c>
      <c r="Y255" s="10">
        <v>3</v>
      </c>
      <c r="Z255" s="22" t="s">
        <v>33</v>
      </c>
      <c r="AA255" s="15">
        <v>3</v>
      </c>
      <c r="AB255" s="11">
        <v>58.636294712181353</v>
      </c>
      <c r="AC255" s="10">
        <v>38.030559546234826</v>
      </c>
      <c r="AD255" s="21">
        <v>3.3331457415838166</v>
      </c>
      <c r="AE255" s="12">
        <v>491.52542372880788</v>
      </c>
      <c r="AF255" s="10">
        <v>422.93831935594676</v>
      </c>
      <c r="AG255" s="10">
        <v>286.04788331382548</v>
      </c>
      <c r="AH255" s="10">
        <v>453.81095923312921</v>
      </c>
      <c r="AI255" s="10">
        <v>4.7986960482535848</v>
      </c>
      <c r="AJ255" s="10"/>
      <c r="AK255" s="10"/>
      <c r="AL255" s="10"/>
      <c r="AM255" s="10"/>
      <c r="AN255" s="10">
        <v>4.915254237288079</v>
      </c>
      <c r="AO255" s="10">
        <v>1.8493247008281539</v>
      </c>
      <c r="AP255" s="10">
        <v>2.2883830665106037</v>
      </c>
      <c r="AQ255" s="10">
        <v>111.47500000000001</v>
      </c>
      <c r="AR255" s="10"/>
      <c r="AS255" s="10"/>
      <c r="AT255" s="10">
        <v>1.3372940549118764</v>
      </c>
      <c r="AU255" s="10">
        <v>1</v>
      </c>
      <c r="AV255" s="16"/>
      <c r="AW255" s="21">
        <v>63.440747903392015</v>
      </c>
      <c r="AX255" s="1" t="s">
        <v>120</v>
      </c>
      <c r="AY255" s="25">
        <v>39.8981627296588</v>
      </c>
      <c r="AZ255" s="19">
        <v>100</v>
      </c>
      <c r="BA255" s="19">
        <v>0</v>
      </c>
      <c r="BB255" s="19">
        <v>0</v>
      </c>
      <c r="BC255" s="19">
        <v>100</v>
      </c>
      <c r="BD255" s="19">
        <v>0</v>
      </c>
      <c r="BE255" s="19">
        <v>0</v>
      </c>
      <c r="BF255" s="26">
        <v>58.636294712181353</v>
      </c>
      <c r="BG255" s="26">
        <v>38.030559546234826</v>
      </c>
      <c r="BH255" s="26">
        <v>3.3331457415838166</v>
      </c>
      <c r="BI255" s="23"/>
      <c r="BJ255" s="27">
        <f t="shared" ca="1" si="25"/>
        <v>1</v>
      </c>
      <c r="BK255" s="26">
        <f t="shared" ca="1" si="26"/>
        <v>5.0481152952129591</v>
      </c>
      <c r="BL255" s="25">
        <f t="shared" si="23"/>
        <v>3.2218006547189972</v>
      </c>
      <c r="BM255" s="25">
        <f t="shared" ca="1" si="27"/>
        <v>3.2621923088525859</v>
      </c>
      <c r="BN255" s="24">
        <f t="shared" si="24"/>
        <v>3.156943856931524</v>
      </c>
      <c r="BO255" s="23"/>
      <c r="BP255" s="2"/>
    </row>
    <row r="256" spans="1:68" x14ac:dyDescent="0.2">
      <c r="A256">
        <v>12.15</v>
      </c>
      <c r="B256">
        <v>2</v>
      </c>
      <c r="C256">
        <v>1.2653399999999999</v>
      </c>
      <c r="D256">
        <v>-0.27496999999999999</v>
      </c>
      <c r="E256">
        <v>0.15139</v>
      </c>
      <c r="F256">
        <v>1.5796300000000001</v>
      </c>
      <c r="G256">
        <v>1.56135</v>
      </c>
      <c r="H256" s="23"/>
      <c r="I256" s="17">
        <f t="shared" si="21"/>
        <v>39.862204724409445</v>
      </c>
      <c r="J256" s="16">
        <f t="shared" si="22"/>
        <v>-40.062204724409447</v>
      </c>
      <c r="K256" s="10">
        <v>95</v>
      </c>
      <c r="L256" s="16">
        <v>3886.9750656168053</v>
      </c>
      <c r="M256" s="16">
        <v>1409.8097112860944</v>
      </c>
      <c r="N256" s="16">
        <v>17.273622047244093</v>
      </c>
      <c r="O256" s="16">
        <v>4.9807909604519258</v>
      </c>
      <c r="P256" s="16">
        <v>5.5498881118700609</v>
      </c>
      <c r="Q256" s="16">
        <v>0.1136471435429668</v>
      </c>
      <c r="R256" s="16">
        <v>2.0477375624906582</v>
      </c>
      <c r="S256" s="16">
        <v>39.520635515148257</v>
      </c>
      <c r="T256" s="22" t="s">
        <v>33</v>
      </c>
      <c r="U256" s="10">
        <v>3</v>
      </c>
      <c r="V256" s="22" t="s">
        <v>33</v>
      </c>
      <c r="W256" s="10">
        <v>3</v>
      </c>
      <c r="X256" s="22" t="s">
        <v>33</v>
      </c>
      <c r="Y256" s="10">
        <v>3</v>
      </c>
      <c r="Z256" s="22" t="s">
        <v>33</v>
      </c>
      <c r="AA256" s="15">
        <v>3</v>
      </c>
      <c r="AB256" s="11">
        <v>57.382567707301874</v>
      </c>
      <c r="AC256" s="10">
        <v>39.155867680441041</v>
      </c>
      <c r="AD256" s="21">
        <v>3.4615646122570851</v>
      </c>
      <c r="AE256" s="12">
        <v>498.07909604519256</v>
      </c>
      <c r="AF256" s="10">
        <v>430.16863381889561</v>
      </c>
      <c r="AG256" s="10">
        <v>291.24160839025456</v>
      </c>
      <c r="AH256" s="10">
        <v>457.65284848259995</v>
      </c>
      <c r="AI256" s="10">
        <v>4.8834382799703224</v>
      </c>
      <c r="AJ256" s="10"/>
      <c r="AK256" s="10"/>
      <c r="AL256" s="10"/>
      <c r="AM256" s="10"/>
      <c r="AN256" s="10">
        <v>4.9807909604519258</v>
      </c>
      <c r="AO256" s="10">
        <v>1.8623599052669204</v>
      </c>
      <c r="AP256" s="10">
        <v>2.3299328671220367</v>
      </c>
      <c r="AQ256" s="10">
        <v>111.47500000000001</v>
      </c>
      <c r="AR256" s="10"/>
      <c r="AS256" s="10"/>
      <c r="AT256" s="10">
        <v>1.3558478476275408</v>
      </c>
      <c r="AU256" s="10">
        <v>1</v>
      </c>
      <c r="AV256" s="16"/>
      <c r="AW256" s="21">
        <v>64.525295072834339</v>
      </c>
      <c r="AX256" s="1" t="s">
        <v>120</v>
      </c>
      <c r="AY256" s="25">
        <v>40.062204724409398</v>
      </c>
      <c r="AZ256" s="19">
        <v>100</v>
      </c>
      <c r="BA256" s="19">
        <v>0</v>
      </c>
      <c r="BB256" s="19">
        <v>0</v>
      </c>
      <c r="BC256" s="19">
        <v>100</v>
      </c>
      <c r="BD256" s="19">
        <v>0</v>
      </c>
      <c r="BE256" s="19">
        <v>0</v>
      </c>
      <c r="BF256" s="26">
        <v>57.382567707301874</v>
      </c>
      <c r="BG256" s="26">
        <v>39.155867680441041</v>
      </c>
      <c r="BH256" s="26">
        <v>3.4615646122570851</v>
      </c>
      <c r="BI256" s="23"/>
      <c r="BJ256" s="27">
        <f t="shared" ca="1" si="25"/>
        <v>1</v>
      </c>
      <c r="BK256" s="26">
        <f t="shared" ca="1" si="26"/>
        <v>5.1161522724534656</v>
      </c>
      <c r="BL256" s="25">
        <f t="shared" si="23"/>
        <v>3.1512623473606589</v>
      </c>
      <c r="BM256" s="25">
        <f t="shared" ca="1" si="27"/>
        <v>3.2521719497173662</v>
      </c>
      <c r="BN256" s="24">
        <f t="shared" si="24"/>
        <v>3.1484791602753779</v>
      </c>
      <c r="BO256" s="23"/>
      <c r="BP256" s="2"/>
    </row>
    <row r="257" spans="1:68" x14ac:dyDescent="0.2">
      <c r="A257">
        <v>12.2</v>
      </c>
      <c r="B257">
        <v>2</v>
      </c>
      <c r="C257">
        <v>1.2655099999999999</v>
      </c>
      <c r="D257">
        <v>-0.27527000000000001</v>
      </c>
      <c r="E257">
        <v>0.15246000000000001</v>
      </c>
      <c r="F257">
        <v>1.58148</v>
      </c>
      <c r="G257">
        <v>1.5579799999999999</v>
      </c>
      <c r="H257" s="23"/>
      <c r="I257" s="17">
        <f t="shared" si="21"/>
        <v>40.026246719160099</v>
      </c>
      <c r="J257" s="16">
        <f t="shared" si="22"/>
        <v>-40.226246719160102</v>
      </c>
      <c r="K257" s="10">
        <v>95</v>
      </c>
      <c r="L257" s="16">
        <v>3902.5590551181176</v>
      </c>
      <c r="M257" s="16">
        <v>1415.1574803149658</v>
      </c>
      <c r="N257" s="16">
        <v>17.344706911636042</v>
      </c>
      <c r="O257" s="16">
        <v>5.0272128060263155</v>
      </c>
      <c r="P257" s="16">
        <v>5.6010395415377889</v>
      </c>
      <c r="Q257" s="16">
        <v>0.11176764282285143</v>
      </c>
      <c r="R257" s="16">
        <v>1.9954803388544755</v>
      </c>
      <c r="S257" s="16">
        <v>39.849078854963473</v>
      </c>
      <c r="T257" s="22" t="s">
        <v>122</v>
      </c>
      <c r="U257" s="10">
        <v>4</v>
      </c>
      <c r="V257" s="22" t="s">
        <v>33</v>
      </c>
      <c r="W257" s="10">
        <v>3</v>
      </c>
      <c r="X257" s="22" t="s">
        <v>33</v>
      </c>
      <c r="Y257" s="10">
        <v>3</v>
      </c>
      <c r="Z257" s="22" t="s">
        <v>33</v>
      </c>
      <c r="AA257" s="15">
        <v>3</v>
      </c>
      <c r="AB257" s="11">
        <v>55.876176903456013</v>
      </c>
      <c r="AC257" s="10">
        <v>40.494347077602988</v>
      </c>
      <c r="AD257" s="21">
        <v>3.6294760189409985</v>
      </c>
      <c r="AE257" s="12">
        <v>502.72128060263157</v>
      </c>
      <c r="AF257" s="10">
        <v>435.26974380913936</v>
      </c>
      <c r="AG257" s="10">
        <v>295.07796561533416</v>
      </c>
      <c r="AH257" s="10">
        <v>462.94707997702147</v>
      </c>
      <c r="AI257" s="10">
        <v>5.0113247448684941</v>
      </c>
      <c r="AJ257" s="10"/>
      <c r="AK257" s="10"/>
      <c r="AL257" s="10"/>
      <c r="AM257" s="10"/>
      <c r="AN257" s="10">
        <v>3.3514752040175435</v>
      </c>
      <c r="AO257" s="10">
        <v>1.8694902425456621</v>
      </c>
      <c r="AP257" s="10">
        <v>2.3606237249226734</v>
      </c>
      <c r="AQ257" s="10">
        <v>114.66</v>
      </c>
      <c r="AR257" s="10"/>
      <c r="AS257" s="10"/>
      <c r="AT257" s="10">
        <v>1.3672489303523327</v>
      </c>
      <c r="AU257" s="10">
        <v>1</v>
      </c>
      <c r="AV257" s="16"/>
      <c r="AW257" s="21">
        <v>65.290461571370912</v>
      </c>
      <c r="AX257" s="1" t="s">
        <v>120</v>
      </c>
      <c r="AY257" s="25">
        <v>40.226246719160102</v>
      </c>
      <c r="AZ257" s="19">
        <v>100</v>
      </c>
      <c r="BA257" s="19">
        <v>0</v>
      </c>
      <c r="BB257" s="19">
        <v>0</v>
      </c>
      <c r="BC257" s="19">
        <v>100</v>
      </c>
      <c r="BD257" s="19">
        <v>0</v>
      </c>
      <c r="BE257" s="19">
        <v>0</v>
      </c>
      <c r="BF257" s="26">
        <v>55.876176903456013</v>
      </c>
      <c r="BG257" s="26">
        <v>40.494347077602988</v>
      </c>
      <c r="BH257" s="26">
        <v>3.6294760189409985</v>
      </c>
      <c r="BI257" s="23"/>
      <c r="BJ257" s="27">
        <f t="shared" ca="1" si="25"/>
        <v>1</v>
      </c>
      <c r="BK257" s="26">
        <f t="shared" ca="1" si="26"/>
        <v>5.1580973350985895</v>
      </c>
      <c r="BL257" s="25">
        <f t="shared" si="23"/>
        <v>3.062328547487418</v>
      </c>
      <c r="BM257" s="25">
        <f t="shared" ca="1" si="27"/>
        <v>3.2426033770329243</v>
      </c>
      <c r="BN257" s="24">
        <f t="shared" si="24"/>
        <v>3.1395473852225253</v>
      </c>
      <c r="BO257" s="23"/>
      <c r="BP257" s="2"/>
    </row>
    <row r="258" spans="1:68" x14ac:dyDescent="0.2">
      <c r="A258">
        <v>12.25</v>
      </c>
      <c r="B258">
        <v>2.1</v>
      </c>
      <c r="C258">
        <v>1.26589</v>
      </c>
      <c r="D258">
        <v>-0.27550000000000002</v>
      </c>
      <c r="E258">
        <v>0.15434999999999999</v>
      </c>
      <c r="F258">
        <v>1.5759000000000001</v>
      </c>
      <c r="G258">
        <v>1.5529500000000001</v>
      </c>
      <c r="H258" s="23"/>
      <c r="I258" s="17">
        <f t="shared" si="21"/>
        <v>40.190288713910761</v>
      </c>
      <c r="J258" s="16">
        <f t="shared" si="22"/>
        <v>-40.390288713910763</v>
      </c>
      <c r="K258" s="10">
        <v>95</v>
      </c>
      <c r="L258" s="16">
        <v>3918.1430446194304</v>
      </c>
      <c r="M258" s="16">
        <v>1420.5052493438375</v>
      </c>
      <c r="N258" s="16">
        <v>17.415791776027998</v>
      </c>
      <c r="O258" s="16">
        <v>5.1309792843690776</v>
      </c>
      <c r="P258" s="16">
        <v>5.7131601450547667</v>
      </c>
      <c r="Q258" s="16">
        <v>0.11032669227076307</v>
      </c>
      <c r="R258" s="16">
        <v>1.9310974919241559</v>
      </c>
      <c r="S258" s="16">
        <v>40.429226436506227</v>
      </c>
      <c r="T258" s="22" t="s">
        <v>122</v>
      </c>
      <c r="U258" s="10">
        <v>4</v>
      </c>
      <c r="V258" s="22" t="s">
        <v>33</v>
      </c>
      <c r="W258" s="10">
        <v>3</v>
      </c>
      <c r="X258" s="22" t="s">
        <v>33</v>
      </c>
      <c r="Y258" s="10">
        <v>3</v>
      </c>
      <c r="Z258" s="22" t="s">
        <v>33</v>
      </c>
      <c r="AA258" s="15">
        <v>3</v>
      </c>
      <c r="AB258" s="11">
        <v>53.765945991639413</v>
      </c>
      <c r="AC258" s="10">
        <v>42.341555900550681</v>
      </c>
      <c r="AD258" s="21">
        <v>3.8924981078099048</v>
      </c>
      <c r="AE258" s="12">
        <v>513.09792843690775</v>
      </c>
      <c r="AF258" s="10">
        <v>447.54369778164772</v>
      </c>
      <c r="AG258" s="10">
        <v>303.48701087910752</v>
      </c>
      <c r="AH258" s="10">
        <v>473.4192273012664</v>
      </c>
      <c r="AI258" s="10">
        <v>5.1784024586122506</v>
      </c>
      <c r="AJ258" s="10"/>
      <c r="AK258" s="10"/>
      <c r="AL258" s="10"/>
      <c r="AM258" s="10"/>
      <c r="AN258" s="10">
        <v>3.4206528562460519</v>
      </c>
      <c r="AO258" s="10">
        <v>1.8878399474282719</v>
      </c>
      <c r="AP258" s="10">
        <v>2.4278960870328601</v>
      </c>
      <c r="AQ258" s="10">
        <v>114.66</v>
      </c>
      <c r="AR258" s="10"/>
      <c r="AS258" s="10"/>
      <c r="AT258" s="10">
        <v>1.4021546723661271</v>
      </c>
      <c r="AU258" s="10">
        <v>1</v>
      </c>
      <c r="AV258" s="16"/>
      <c r="AW258" s="21">
        <v>67.131554667247158</v>
      </c>
      <c r="AX258" s="1" t="s">
        <v>120</v>
      </c>
      <c r="AY258" s="25">
        <v>40.390288713910799</v>
      </c>
      <c r="AZ258" s="19">
        <v>100</v>
      </c>
      <c r="BA258" s="19">
        <v>0</v>
      </c>
      <c r="BB258" s="19">
        <v>0</v>
      </c>
      <c r="BC258" s="19">
        <v>100</v>
      </c>
      <c r="BD258" s="19">
        <v>0</v>
      </c>
      <c r="BE258" s="19">
        <v>0</v>
      </c>
      <c r="BF258" s="26">
        <v>53.765945991639413</v>
      </c>
      <c r="BG258" s="26">
        <v>42.341555900550681</v>
      </c>
      <c r="BH258" s="26">
        <v>3.8924981078099048</v>
      </c>
      <c r="BI258" s="23"/>
      <c r="BJ258" s="27">
        <f t="shared" ca="1" si="25"/>
        <v>1</v>
      </c>
      <c r="BK258" s="26">
        <f t="shared" ca="1" si="26"/>
        <v>5.2855681096273983</v>
      </c>
      <c r="BL258" s="25">
        <f t="shared" si="23"/>
        <v>2.9388409107425484</v>
      </c>
      <c r="BM258" s="25">
        <f t="shared" ca="1" si="27"/>
        <v>3.2241966163386748</v>
      </c>
      <c r="BN258" s="24">
        <f t="shared" si="24"/>
        <v>3.1251307550016723</v>
      </c>
      <c r="BO258" s="23"/>
      <c r="BP258" s="2"/>
    </row>
    <row r="259" spans="1:68" x14ac:dyDescent="0.2">
      <c r="A259">
        <v>12.3</v>
      </c>
      <c r="B259">
        <v>2.1</v>
      </c>
      <c r="C259">
        <v>1.2658400000000001</v>
      </c>
      <c r="D259">
        <v>-0.27523999999999998</v>
      </c>
      <c r="E259">
        <v>0.15604999999999999</v>
      </c>
      <c r="F259">
        <v>1.57453</v>
      </c>
      <c r="G259">
        <v>1.5521499999999999</v>
      </c>
      <c r="H259" s="23"/>
      <c r="I259" s="17">
        <f t="shared" si="21"/>
        <v>40.354330708661415</v>
      </c>
      <c r="J259" s="16">
        <f t="shared" si="22"/>
        <v>-40.554330708661418</v>
      </c>
      <c r="K259" s="10">
        <v>95</v>
      </c>
      <c r="L259" s="16">
        <v>3933.7270341207427</v>
      </c>
      <c r="M259" s="16">
        <v>1425.8530183727089</v>
      </c>
      <c r="N259" s="16">
        <v>17.486876640419947</v>
      </c>
      <c r="O259" s="16">
        <v>5.1173258003766424</v>
      </c>
      <c r="P259" s="16">
        <v>5.7070209535470759</v>
      </c>
      <c r="Q259" s="16">
        <v>0.11195559289486313</v>
      </c>
      <c r="R259" s="16">
        <v>1.9617168713088315</v>
      </c>
      <c r="S259" s="16">
        <v>40.951052303502365</v>
      </c>
      <c r="T259" s="22" t="s">
        <v>122</v>
      </c>
      <c r="U259" s="10">
        <v>4</v>
      </c>
      <c r="V259" s="22" t="s">
        <v>33</v>
      </c>
      <c r="W259" s="10">
        <v>3</v>
      </c>
      <c r="X259" s="22" t="s">
        <v>33</v>
      </c>
      <c r="Y259" s="10">
        <v>3</v>
      </c>
      <c r="Z259" s="22" t="s">
        <v>33</v>
      </c>
      <c r="AA259" s="15">
        <v>3</v>
      </c>
      <c r="AB259" s="11">
        <v>54.643776272395002</v>
      </c>
      <c r="AC259" s="10">
        <v>41.577308686904445</v>
      </c>
      <c r="AD259" s="21">
        <v>3.7789150407005572</v>
      </c>
      <c r="AE259" s="12">
        <v>511.73258003766421</v>
      </c>
      <c r="AF259" s="10">
        <v>445.9047346924304</v>
      </c>
      <c r="AG259" s="10">
        <v>303.02657151603069</v>
      </c>
      <c r="AH259" s="10">
        <v>482.69161364055259</v>
      </c>
      <c r="AI259" s="10">
        <v>5.0975755707948478</v>
      </c>
      <c r="AJ259" s="10"/>
      <c r="AK259" s="10"/>
      <c r="AL259" s="10"/>
      <c r="AM259" s="10"/>
      <c r="AN259" s="10">
        <v>3.4115505335844283</v>
      </c>
      <c r="AO259" s="10">
        <v>1.8930081816446249</v>
      </c>
      <c r="AP259" s="10">
        <v>2.4242125721282455</v>
      </c>
      <c r="AQ259" s="10">
        <v>114.66</v>
      </c>
      <c r="AR259" s="10"/>
      <c r="AS259" s="10"/>
      <c r="AT259" s="10">
        <v>1.3912236999148795</v>
      </c>
      <c r="AU259" s="10">
        <v>1</v>
      </c>
      <c r="AV259" s="16"/>
      <c r="AW259" s="21">
        <v>66.885710203864548</v>
      </c>
      <c r="AX259" s="1" t="s">
        <v>120</v>
      </c>
      <c r="AY259" s="25">
        <v>40.554330708661404</v>
      </c>
      <c r="AZ259" s="19">
        <v>100</v>
      </c>
      <c r="BA259" s="19">
        <v>0</v>
      </c>
      <c r="BB259" s="19">
        <v>0</v>
      </c>
      <c r="BC259" s="19">
        <v>100</v>
      </c>
      <c r="BD259" s="19">
        <v>0</v>
      </c>
      <c r="BE259" s="19">
        <v>0</v>
      </c>
      <c r="BF259" s="26">
        <v>54.643776272395002</v>
      </c>
      <c r="BG259" s="26">
        <v>41.577308686904445</v>
      </c>
      <c r="BH259" s="26">
        <v>3.7789150407005572</v>
      </c>
      <c r="BI259" s="23"/>
      <c r="BJ259" s="27">
        <f t="shared" ca="1" si="25"/>
        <v>1</v>
      </c>
      <c r="BK259" s="26">
        <f t="shared" ca="1" si="26"/>
        <v>5.2462033439537183</v>
      </c>
      <c r="BL259" s="25">
        <f t="shared" si="23"/>
        <v>2.9933390451078972</v>
      </c>
      <c r="BM259" s="25">
        <f t="shared" ca="1" si="27"/>
        <v>3.2311448029501881</v>
      </c>
      <c r="BN259" s="24">
        <f t="shared" si="24"/>
        <v>3.1288371862727664</v>
      </c>
      <c r="BO259" s="23"/>
      <c r="BP259" s="2"/>
    </row>
    <row r="260" spans="1:68" x14ac:dyDescent="0.2">
      <c r="A260">
        <v>12.35</v>
      </c>
      <c r="B260">
        <v>2</v>
      </c>
      <c r="C260">
        <v>1.266</v>
      </c>
      <c r="D260">
        <v>-0.27527000000000001</v>
      </c>
      <c r="E260">
        <v>0.15795000000000001</v>
      </c>
      <c r="F260">
        <v>1.5771500000000001</v>
      </c>
      <c r="G260">
        <v>1.55403</v>
      </c>
      <c r="H260" s="23"/>
      <c r="I260" s="17">
        <f t="shared" si="21"/>
        <v>40.518372703412069</v>
      </c>
      <c r="J260" s="16">
        <f t="shared" si="22"/>
        <v>-40.718372703412072</v>
      </c>
      <c r="K260" s="10">
        <v>95</v>
      </c>
      <c r="L260" s="16">
        <v>3949.311023622055</v>
      </c>
      <c r="M260" s="16">
        <v>1431.2007874015803</v>
      </c>
      <c r="N260" s="16">
        <v>17.557961504811896</v>
      </c>
      <c r="O260" s="16">
        <v>5.1610169491525202</v>
      </c>
      <c r="P260" s="16">
        <v>5.7591104292176682</v>
      </c>
      <c r="Q260" s="16">
        <v>0.11176764282285143</v>
      </c>
      <c r="R260" s="16">
        <v>1.9407101877370012</v>
      </c>
      <c r="S260" s="16">
        <v>41.534269448968629</v>
      </c>
      <c r="T260" s="22" t="s">
        <v>122</v>
      </c>
      <c r="U260" s="10">
        <v>4</v>
      </c>
      <c r="V260" s="22" t="s">
        <v>33</v>
      </c>
      <c r="W260" s="10">
        <v>3</v>
      </c>
      <c r="X260" s="22" t="s">
        <v>33</v>
      </c>
      <c r="Y260" s="10">
        <v>3</v>
      </c>
      <c r="Z260" s="22" t="s">
        <v>33</v>
      </c>
      <c r="AA260" s="15">
        <v>3</v>
      </c>
      <c r="AB260" s="11">
        <v>53.942748212018714</v>
      </c>
      <c r="AC260" s="10">
        <v>42.18812659318052</v>
      </c>
      <c r="AD260" s="21">
        <v>3.869125194800763</v>
      </c>
      <c r="AE260" s="12">
        <v>516.10169491525198</v>
      </c>
      <c r="AF260" s="10">
        <v>451.11620303595231</v>
      </c>
      <c r="AG260" s="10">
        <v>306.93328219132513</v>
      </c>
      <c r="AH260" s="10">
        <v>493.22690627979563</v>
      </c>
      <c r="AI260" s="10">
        <v>5.1527528753072982</v>
      </c>
      <c r="AJ260" s="10"/>
      <c r="AK260" s="10"/>
      <c r="AL260" s="10"/>
      <c r="AM260" s="10"/>
      <c r="AN260" s="10">
        <v>3.44067796610168</v>
      </c>
      <c r="AO260" s="10">
        <v>1.9040064948406779</v>
      </c>
      <c r="AP260" s="10">
        <v>2.4554662575306008</v>
      </c>
      <c r="AQ260" s="10">
        <v>114.66</v>
      </c>
      <c r="AR260" s="10"/>
      <c r="AS260" s="10"/>
      <c r="AT260" s="10">
        <v>1.4027368586214441</v>
      </c>
      <c r="AU260" s="10">
        <v>1</v>
      </c>
      <c r="AV260" s="16"/>
      <c r="AW260" s="21">
        <v>67.667430455392847</v>
      </c>
      <c r="AX260" s="1" t="s">
        <v>120</v>
      </c>
      <c r="AY260" s="25">
        <v>40.718372703412101</v>
      </c>
      <c r="AZ260" s="19">
        <v>100</v>
      </c>
      <c r="BA260" s="19">
        <v>0</v>
      </c>
      <c r="BB260" s="19">
        <v>0</v>
      </c>
      <c r="BC260" s="19">
        <v>100</v>
      </c>
      <c r="BD260" s="19">
        <v>0</v>
      </c>
      <c r="BE260" s="19">
        <v>0</v>
      </c>
      <c r="BF260" s="26">
        <v>53.942748212018714</v>
      </c>
      <c r="BG260" s="26">
        <v>42.18812659318052</v>
      </c>
      <c r="BH260" s="26">
        <v>3.869125194800763</v>
      </c>
      <c r="BI260" s="23"/>
      <c r="BJ260" s="27">
        <f t="shared" ca="1" si="25"/>
        <v>1</v>
      </c>
      <c r="BK260" s="26">
        <f t="shared" ca="1" si="26"/>
        <v>5.288503123698689</v>
      </c>
      <c r="BL260" s="25">
        <f t="shared" si="23"/>
        <v>2.9533352956267223</v>
      </c>
      <c r="BM260" s="25">
        <f t="shared" ca="1" si="27"/>
        <v>3.2251105579263126</v>
      </c>
      <c r="BN260" s="24">
        <f t="shared" si="24"/>
        <v>3.1231233475164539</v>
      </c>
      <c r="BO260" s="23"/>
      <c r="BP260" s="2"/>
    </row>
    <row r="261" spans="1:68" x14ac:dyDescent="0.2">
      <c r="A261">
        <v>12.4</v>
      </c>
      <c r="B261">
        <v>2.1</v>
      </c>
      <c r="C261">
        <v>1.2662199999999999</v>
      </c>
      <c r="D261">
        <v>-0.27495999999999998</v>
      </c>
      <c r="E261">
        <v>0.16048000000000001</v>
      </c>
      <c r="F261">
        <v>1.57338</v>
      </c>
      <c r="G261">
        <v>1.55355</v>
      </c>
      <c r="H261" s="23"/>
      <c r="I261" s="17">
        <f t="shared" si="21"/>
        <v>40.682414698162731</v>
      </c>
      <c r="J261" s="16">
        <f t="shared" si="22"/>
        <v>-40.882414698162734</v>
      </c>
      <c r="K261" s="10">
        <v>95</v>
      </c>
      <c r="L261" s="16">
        <v>3964.8950131233678</v>
      </c>
      <c r="M261" s="16">
        <v>1436.548556430452</v>
      </c>
      <c r="N261" s="16">
        <v>17.629046369203849</v>
      </c>
      <c r="O261" s="16">
        <v>5.2210922787193432</v>
      </c>
      <c r="P261" s="16">
        <v>5.830368794070611</v>
      </c>
      <c r="Q261" s="16">
        <v>0.11370979356697068</v>
      </c>
      <c r="R261" s="16">
        <v>1.95030190341667</v>
      </c>
      <c r="S261" s="16">
        <v>42.310869121615816</v>
      </c>
      <c r="T261" s="22" t="s">
        <v>122</v>
      </c>
      <c r="U261" s="10">
        <v>4</v>
      </c>
      <c r="V261" s="22" t="s">
        <v>33</v>
      </c>
      <c r="W261" s="10">
        <v>3</v>
      </c>
      <c r="X261" s="22" t="s">
        <v>33</v>
      </c>
      <c r="Y261" s="10">
        <v>3</v>
      </c>
      <c r="Z261" s="22" t="s">
        <v>33</v>
      </c>
      <c r="AA261" s="15">
        <v>3</v>
      </c>
      <c r="AB261" s="11">
        <v>53.901139538220214</v>
      </c>
      <c r="AC261" s="10">
        <v>42.224257536763055</v>
      </c>
      <c r="AD261" s="21">
        <v>3.874602925016732</v>
      </c>
      <c r="AE261" s="12">
        <v>522.10922787193431</v>
      </c>
      <c r="AF261" s="10">
        <v>458.58283481269194</v>
      </c>
      <c r="AG261" s="10">
        <v>312.27765955529583</v>
      </c>
      <c r="AH261" s="10">
        <v>507.74035376390339</v>
      </c>
      <c r="AI261" s="10">
        <v>5.1274112907757141</v>
      </c>
      <c r="AJ261" s="10"/>
      <c r="AK261" s="10"/>
      <c r="AL261" s="10"/>
      <c r="AM261" s="10"/>
      <c r="AN261" s="10">
        <v>3.4807281858128953</v>
      </c>
      <c r="AO261" s="10">
        <v>1.9229501292507616</v>
      </c>
      <c r="AP261" s="10">
        <v>2.4982212764423668</v>
      </c>
      <c r="AQ261" s="10">
        <v>114.66</v>
      </c>
      <c r="AR261" s="10"/>
      <c r="AS261" s="10"/>
      <c r="AT261" s="10">
        <v>1.4215072737058099</v>
      </c>
      <c r="AU261" s="10">
        <v>1</v>
      </c>
      <c r="AV261" s="16"/>
      <c r="AW261" s="21">
        <v>68.787425221903788</v>
      </c>
      <c r="AX261" s="1" t="s">
        <v>120</v>
      </c>
      <c r="AY261" s="25">
        <v>40.882414698162698</v>
      </c>
      <c r="AZ261" s="19">
        <v>100</v>
      </c>
      <c r="BA261" s="19">
        <v>0</v>
      </c>
      <c r="BB261" s="19">
        <v>0</v>
      </c>
      <c r="BC261" s="19">
        <v>100</v>
      </c>
      <c r="BD261" s="19">
        <v>0</v>
      </c>
      <c r="BE261" s="19">
        <v>0</v>
      </c>
      <c r="BF261" s="26">
        <v>53.901139538220214</v>
      </c>
      <c r="BG261" s="26">
        <v>42.224257536763055</v>
      </c>
      <c r="BH261" s="26">
        <v>3.874602925016732</v>
      </c>
      <c r="BI261" s="23"/>
      <c r="BJ261" s="27">
        <f t="shared" ca="1" si="25"/>
        <v>1</v>
      </c>
      <c r="BK261" s="26">
        <f t="shared" ca="1" si="26"/>
        <v>5.3571753913703759</v>
      </c>
      <c r="BL261" s="25">
        <f t="shared" si="23"/>
        <v>2.9550966631280624</v>
      </c>
      <c r="BM261" s="25">
        <f t="shared" ca="1" si="27"/>
        <v>3.2204759330260915</v>
      </c>
      <c r="BN261" s="24">
        <f t="shared" si="24"/>
        <v>3.1194835234484799</v>
      </c>
      <c r="BO261" s="23"/>
      <c r="BP261" s="2"/>
    </row>
    <row r="262" spans="1:68" x14ac:dyDescent="0.2">
      <c r="A262">
        <v>12.45</v>
      </c>
      <c r="B262">
        <v>2</v>
      </c>
      <c r="C262">
        <v>1.26651</v>
      </c>
      <c r="D262">
        <v>-0.27394000000000002</v>
      </c>
      <c r="E262">
        <v>0.16245000000000001</v>
      </c>
      <c r="F262">
        <v>1.57498</v>
      </c>
      <c r="G262">
        <v>1.5533999999999999</v>
      </c>
      <c r="H262" s="23"/>
      <c r="I262" s="17">
        <f t="shared" si="21"/>
        <v>40.846456692913378</v>
      </c>
      <c r="J262" s="16">
        <f t="shared" si="22"/>
        <v>-41.046456692913381</v>
      </c>
      <c r="K262" s="10">
        <v>95</v>
      </c>
      <c r="L262" s="16">
        <v>3980.4790026246792</v>
      </c>
      <c r="M262" s="16">
        <v>1441.8963254593232</v>
      </c>
      <c r="N262" s="16">
        <v>17.700131233595798</v>
      </c>
      <c r="O262" s="16">
        <v>5.3002824858756856</v>
      </c>
      <c r="P262" s="16">
        <v>5.9182667401651567</v>
      </c>
      <c r="Q262" s="16">
        <v>0.12010009601536223</v>
      </c>
      <c r="R262" s="16">
        <v>2.029311980825161</v>
      </c>
      <c r="S262" s="16">
        <v>42.915573214546626</v>
      </c>
      <c r="T262" s="22" t="s">
        <v>122</v>
      </c>
      <c r="U262" s="10">
        <v>4</v>
      </c>
      <c r="V262" s="22" t="s">
        <v>33</v>
      </c>
      <c r="W262" s="10">
        <v>3</v>
      </c>
      <c r="X262" s="22" t="s">
        <v>33</v>
      </c>
      <c r="Y262" s="10">
        <v>3</v>
      </c>
      <c r="Z262" s="22" t="s">
        <v>33</v>
      </c>
      <c r="AA262" s="15">
        <v>3</v>
      </c>
      <c r="AB262" s="11">
        <v>55.403762544932711</v>
      </c>
      <c r="AC262" s="10">
        <v>40.910815172758163</v>
      </c>
      <c r="AD262" s="21">
        <v>3.6854222823091289</v>
      </c>
      <c r="AE262" s="12">
        <v>530.02824858756856</v>
      </c>
      <c r="AF262" s="10">
        <v>468.0070643825614</v>
      </c>
      <c r="AG262" s="10">
        <v>318.87000551238674</v>
      </c>
      <c r="AH262" s="10">
        <v>518.71766360813137</v>
      </c>
      <c r="AI262" s="10">
        <v>4.9277785251796473</v>
      </c>
      <c r="AJ262" s="10"/>
      <c r="AK262" s="10"/>
      <c r="AL262" s="10"/>
      <c r="AM262" s="10"/>
      <c r="AN262" s="10">
        <v>3.5335216572504571</v>
      </c>
      <c r="AO262" s="10">
        <v>1.9543089322688305</v>
      </c>
      <c r="AP262" s="10">
        <v>2.550960044099094</v>
      </c>
      <c r="AQ262" s="10">
        <v>114.66</v>
      </c>
      <c r="AR262" s="10"/>
      <c r="AS262" s="10"/>
      <c r="AT262" s="10">
        <v>1.4465014793059721</v>
      </c>
      <c r="AU262" s="10">
        <v>1</v>
      </c>
      <c r="AV262" s="16"/>
      <c r="AW262" s="21">
        <v>70.201059657384207</v>
      </c>
      <c r="AX262" s="1" t="s">
        <v>120</v>
      </c>
      <c r="AY262" s="25">
        <v>41.046456692913402</v>
      </c>
      <c r="AZ262" s="19">
        <v>100</v>
      </c>
      <c r="BA262" s="19">
        <v>0</v>
      </c>
      <c r="BB262" s="19">
        <v>0</v>
      </c>
      <c r="BC262" s="19">
        <v>100</v>
      </c>
      <c r="BD262" s="19">
        <v>0</v>
      </c>
      <c r="BE262" s="19">
        <v>0</v>
      </c>
      <c r="BF262" s="26">
        <v>55.403762544932711</v>
      </c>
      <c r="BG262" s="26">
        <v>40.910815172758163</v>
      </c>
      <c r="BH262" s="26">
        <v>3.6854222823091289</v>
      </c>
      <c r="BI262" s="23"/>
      <c r="BJ262" s="27">
        <f t="shared" ca="1" si="25"/>
        <v>1</v>
      </c>
      <c r="BK262" s="26">
        <f t="shared" ca="1" si="26"/>
        <v>5.4484184049800177</v>
      </c>
      <c r="BL262" s="25">
        <f t="shared" si="23"/>
        <v>3.0575168834734847</v>
      </c>
      <c r="BM262" s="25">
        <f t="shared" ca="1" si="27"/>
        <v>3.2220428624003041</v>
      </c>
      <c r="BN262" s="24">
        <f t="shared" si="24"/>
        <v>3.1221995022801479</v>
      </c>
      <c r="BO262" s="23"/>
      <c r="BP262" s="2"/>
    </row>
    <row r="263" spans="1:68" x14ac:dyDescent="0.2">
      <c r="A263">
        <v>12.5</v>
      </c>
      <c r="B263">
        <v>2.1</v>
      </c>
      <c r="C263">
        <v>1.2667299999999999</v>
      </c>
      <c r="D263">
        <v>-0.27411000000000002</v>
      </c>
      <c r="E263">
        <v>0.16298000000000001</v>
      </c>
      <c r="F263">
        <v>1.5736300000000001</v>
      </c>
      <c r="G263">
        <v>1.5546500000000001</v>
      </c>
      <c r="H263" s="23"/>
      <c r="I263" s="17">
        <f t="shared" si="21"/>
        <v>41.01049868766404</v>
      </c>
      <c r="J263" s="16">
        <f t="shared" si="22"/>
        <v>-41.210498687664042</v>
      </c>
      <c r="K263" s="10">
        <v>95</v>
      </c>
      <c r="L263" s="16">
        <v>3996.062992125992</v>
      </c>
      <c r="M263" s="16">
        <v>1447.2440944881948</v>
      </c>
      <c r="N263" s="16">
        <v>17.77121609798775</v>
      </c>
      <c r="O263" s="16">
        <v>5.3603578154425104</v>
      </c>
      <c r="P263" s="16">
        <v>5.9806847609184022</v>
      </c>
      <c r="Q263" s="16">
        <v>0.11903504560729691</v>
      </c>
      <c r="R263" s="16">
        <v>1.9903246930041794</v>
      </c>
      <c r="S263" s="16">
        <v>43.078260102492486</v>
      </c>
      <c r="T263" s="22" t="s">
        <v>122</v>
      </c>
      <c r="U263" s="10">
        <v>4</v>
      </c>
      <c r="V263" s="22" t="s">
        <v>33</v>
      </c>
      <c r="W263" s="10">
        <v>3</v>
      </c>
      <c r="X263" s="22" t="s">
        <v>33</v>
      </c>
      <c r="Y263" s="10">
        <v>3</v>
      </c>
      <c r="Z263" s="22" t="s">
        <v>33</v>
      </c>
      <c r="AA263" s="15">
        <v>3</v>
      </c>
      <c r="AB263" s="11">
        <v>54.126651928317486</v>
      </c>
      <c r="AC263" s="10">
        <v>42.028266243760363</v>
      </c>
      <c r="AD263" s="21">
        <v>3.8450818279221504</v>
      </c>
      <c r="AE263" s="12">
        <v>536.03578154425099</v>
      </c>
      <c r="AF263" s="10">
        <v>474.43365567698356</v>
      </c>
      <c r="AG263" s="10">
        <v>323.55135706888018</v>
      </c>
      <c r="AH263" s="10">
        <v>520.60204809266884</v>
      </c>
      <c r="AI263" s="10">
        <v>5.0243058507735663</v>
      </c>
      <c r="AJ263" s="10"/>
      <c r="AK263" s="10"/>
      <c r="AL263" s="10"/>
      <c r="AM263" s="10"/>
      <c r="AN263" s="10">
        <v>3.5735718769616738</v>
      </c>
      <c r="AO263" s="10">
        <v>1.965269623276326</v>
      </c>
      <c r="AP263" s="10">
        <v>2.5884108565510413</v>
      </c>
      <c r="AQ263" s="10">
        <v>114.66</v>
      </c>
      <c r="AR263" s="10"/>
      <c r="AS263" s="10"/>
      <c r="AT263" s="10">
        <v>1.4616316248873111</v>
      </c>
      <c r="AU263" s="10">
        <v>1</v>
      </c>
      <c r="AV263" s="16"/>
      <c r="AW263" s="21">
        <v>71.16504835154754</v>
      </c>
      <c r="AX263" s="1" t="s">
        <v>120</v>
      </c>
      <c r="AY263" s="25">
        <v>41.210498687664</v>
      </c>
      <c r="AZ263" s="19">
        <v>100</v>
      </c>
      <c r="BA263" s="19">
        <v>0</v>
      </c>
      <c r="BB263" s="19">
        <v>0</v>
      </c>
      <c r="BC263" s="19">
        <v>100</v>
      </c>
      <c r="BD263" s="19">
        <v>0</v>
      </c>
      <c r="BE263" s="19">
        <v>0</v>
      </c>
      <c r="BF263" s="26">
        <v>54.126651928317486</v>
      </c>
      <c r="BG263" s="26">
        <v>42.028266243760363</v>
      </c>
      <c r="BH263" s="26">
        <v>3.8450818279221504</v>
      </c>
      <c r="BI263" s="23"/>
      <c r="BJ263" s="27">
        <f t="shared" ca="1" si="25"/>
        <v>1</v>
      </c>
      <c r="BK263" s="26">
        <f t="shared" ca="1" si="26"/>
        <v>5.5037754585052721</v>
      </c>
      <c r="BL263" s="25">
        <f t="shared" si="23"/>
        <v>2.9888377845420746</v>
      </c>
      <c r="BM263" s="25">
        <f t="shared" ca="1" si="27"/>
        <v>3.2131014885682472</v>
      </c>
      <c r="BN263" s="24">
        <f t="shared" si="24"/>
        <v>3.1141083707638537</v>
      </c>
      <c r="BO263" s="23"/>
      <c r="BP263" s="2"/>
    </row>
    <row r="264" spans="1:68" x14ac:dyDescent="0.2">
      <c r="A264">
        <v>12.55</v>
      </c>
      <c r="B264">
        <v>2.1</v>
      </c>
      <c r="C264">
        <v>1.26677</v>
      </c>
      <c r="D264">
        <v>-0.27388000000000001</v>
      </c>
      <c r="E264">
        <v>0.16211999999999999</v>
      </c>
      <c r="F264">
        <v>1.5698000000000001</v>
      </c>
      <c r="G264">
        <v>1.5517300000000001</v>
      </c>
      <c r="H264" s="23"/>
      <c r="I264" s="17">
        <f t="shared" si="21"/>
        <v>41.174540682414701</v>
      </c>
      <c r="J264" s="16">
        <f t="shared" si="22"/>
        <v>-41.374540682414704</v>
      </c>
      <c r="K264" s="10">
        <v>95</v>
      </c>
      <c r="L264" s="16">
        <v>4011.6469816273047</v>
      </c>
      <c r="M264" s="16">
        <v>1452.5918635170665</v>
      </c>
      <c r="N264" s="16">
        <v>17.842300962379703</v>
      </c>
      <c r="O264" s="16">
        <v>5.371280602636495</v>
      </c>
      <c r="P264" s="16">
        <v>5.9878062001495156</v>
      </c>
      <c r="Q264" s="16">
        <v>0.1204759961593853</v>
      </c>
      <c r="R264" s="16">
        <v>2.0120223021977064</v>
      </c>
      <c r="S264" s="16">
        <v>42.814277605070899</v>
      </c>
      <c r="T264" s="22" t="s">
        <v>122</v>
      </c>
      <c r="U264" s="10">
        <v>4</v>
      </c>
      <c r="V264" s="22" t="s">
        <v>33</v>
      </c>
      <c r="W264" s="10">
        <v>3</v>
      </c>
      <c r="X264" s="22" t="s">
        <v>33</v>
      </c>
      <c r="Y264" s="10">
        <v>3</v>
      </c>
      <c r="Z264" s="22" t="s">
        <v>33</v>
      </c>
      <c r="AA264" s="15">
        <v>3</v>
      </c>
      <c r="AB264" s="11">
        <v>54.554992233776886</v>
      </c>
      <c r="AC264" s="10">
        <v>41.654882073896601</v>
      </c>
      <c r="AD264" s="21">
        <v>3.7901256923265159</v>
      </c>
      <c r="AE264" s="12">
        <v>537.12806026364956</v>
      </c>
      <c r="AF264" s="10">
        <v>474.35476679233142</v>
      </c>
      <c r="AG264" s="10">
        <v>324.08546501121367</v>
      </c>
      <c r="AH264" s="10">
        <v>513.70923379250462</v>
      </c>
      <c r="AI264" s="10">
        <v>4.9701238346499075</v>
      </c>
      <c r="AJ264" s="10"/>
      <c r="AK264" s="10"/>
      <c r="AL264" s="10"/>
      <c r="AM264" s="10"/>
      <c r="AN264" s="10">
        <v>3.5808537350909968</v>
      </c>
      <c r="AO264" s="10">
        <v>1.9721756210794779</v>
      </c>
      <c r="AP264" s="10">
        <v>2.5926837200897093</v>
      </c>
      <c r="AQ264" s="10">
        <v>114.66</v>
      </c>
      <c r="AR264" s="10"/>
      <c r="AS264" s="10"/>
      <c r="AT264" s="10">
        <v>1.4556877553144816</v>
      </c>
      <c r="AU264" s="10">
        <v>1</v>
      </c>
      <c r="AV264" s="16"/>
      <c r="AW264" s="21">
        <v>71.153215018849721</v>
      </c>
      <c r="AX264" s="1" t="s">
        <v>120</v>
      </c>
      <c r="AY264" s="25">
        <v>41.374540682414697</v>
      </c>
      <c r="AZ264" s="19">
        <v>100</v>
      </c>
      <c r="BA264" s="19">
        <v>0</v>
      </c>
      <c r="BB264" s="19">
        <v>0</v>
      </c>
      <c r="BC264" s="19">
        <v>100</v>
      </c>
      <c r="BD264" s="19">
        <v>0</v>
      </c>
      <c r="BE264" s="19">
        <v>0</v>
      </c>
      <c r="BF264" s="26">
        <v>54.554992233776886</v>
      </c>
      <c r="BG264" s="26">
        <v>41.654882073896601</v>
      </c>
      <c r="BH264" s="26">
        <v>3.7901256923265159</v>
      </c>
      <c r="BI264" s="23"/>
      <c r="BJ264" s="27">
        <f t="shared" ca="1" si="25"/>
        <v>1</v>
      </c>
      <c r="BK264" s="26">
        <f t="shared" ca="1" si="26"/>
        <v>5.4825898579585131</v>
      </c>
      <c r="BL264" s="25">
        <f t="shared" si="23"/>
        <v>3.0255278576907467</v>
      </c>
      <c r="BM264" s="25">
        <f t="shared" ca="1" si="27"/>
        <v>3.2173223898980154</v>
      </c>
      <c r="BN264" s="24">
        <f t="shared" si="24"/>
        <v>3.1159570205515092</v>
      </c>
      <c r="BO264" s="23"/>
      <c r="BP264" s="2"/>
    </row>
    <row r="265" spans="1:68" x14ac:dyDescent="0.2">
      <c r="A265">
        <v>12.6</v>
      </c>
      <c r="B265">
        <v>2</v>
      </c>
      <c r="C265">
        <v>1.26688</v>
      </c>
      <c r="D265">
        <v>-0.27368999999999999</v>
      </c>
      <c r="E265">
        <v>0.15773000000000001</v>
      </c>
      <c r="F265">
        <v>1.5631999999999999</v>
      </c>
      <c r="G265">
        <v>1.5428999999999999</v>
      </c>
      <c r="H265" s="23"/>
      <c r="I265" s="17">
        <f t="shared" si="21"/>
        <v>41.338582677165348</v>
      </c>
      <c r="J265" s="16">
        <f t="shared" si="22"/>
        <v>-41.538582677165351</v>
      </c>
      <c r="K265" s="10">
        <v>95</v>
      </c>
      <c r="L265" s="16">
        <v>4027.2309711286161</v>
      </c>
      <c r="M265" s="16">
        <v>1457.9396325459377</v>
      </c>
      <c r="N265" s="16">
        <v>17.913385826771652</v>
      </c>
      <c r="O265" s="16">
        <v>5.4013182674199376</v>
      </c>
      <c r="P265" s="16">
        <v>5.9984393096341186</v>
      </c>
      <c r="Q265" s="16">
        <v>0.1216663466154584</v>
      </c>
      <c r="R265" s="16">
        <v>2.0283000349782578</v>
      </c>
      <c r="S265" s="16">
        <v>41.466739042651483</v>
      </c>
      <c r="T265" s="22" t="s">
        <v>122</v>
      </c>
      <c r="U265" s="10">
        <v>4</v>
      </c>
      <c r="V265" s="22" t="s">
        <v>33</v>
      </c>
      <c r="W265" s="10">
        <v>3</v>
      </c>
      <c r="X265" s="22" t="s">
        <v>33</v>
      </c>
      <c r="Y265" s="10">
        <v>3</v>
      </c>
      <c r="Z265" s="22" t="s">
        <v>33</v>
      </c>
      <c r="AA265" s="15">
        <v>3</v>
      </c>
      <c r="AB265" s="11">
        <v>54.614338322892763</v>
      </c>
      <c r="AC265" s="10">
        <v>41.603036338824438</v>
      </c>
      <c r="AD265" s="21">
        <v>3.7826253382827977</v>
      </c>
      <c r="AE265" s="12">
        <v>540.13182674199379</v>
      </c>
      <c r="AF265" s="10">
        <v>474.68901558456054</v>
      </c>
      <c r="AG265" s="10">
        <v>324.88294822255887</v>
      </c>
      <c r="AH265" s="10">
        <v>484.52612329809938</v>
      </c>
      <c r="AI265" s="10">
        <v>4.9302370593841625</v>
      </c>
      <c r="AJ265" s="10"/>
      <c r="AK265" s="10"/>
      <c r="AL265" s="10"/>
      <c r="AM265" s="10"/>
      <c r="AN265" s="10">
        <v>3.6008788449466249</v>
      </c>
      <c r="AO265" s="10">
        <v>1.9791387802346605</v>
      </c>
      <c r="AP265" s="10">
        <v>2.5990635857804714</v>
      </c>
      <c r="AQ265" s="10">
        <v>114.66</v>
      </c>
      <c r="AR265" s="10"/>
      <c r="AS265" s="10"/>
      <c r="AT265" s="10">
        <v>1.4511150139766391</v>
      </c>
      <c r="AU265" s="10">
        <v>1</v>
      </c>
      <c r="AV265" s="16"/>
      <c r="AW265" s="21">
        <v>71.20335233768408</v>
      </c>
      <c r="AX265" s="1" t="s">
        <v>120</v>
      </c>
      <c r="AY265" s="25">
        <v>41.538582677165401</v>
      </c>
      <c r="AZ265" s="19">
        <v>100</v>
      </c>
      <c r="BA265" s="19">
        <v>0</v>
      </c>
      <c r="BB265" s="19">
        <v>0</v>
      </c>
      <c r="BC265" s="19">
        <v>100</v>
      </c>
      <c r="BD265" s="19">
        <v>0</v>
      </c>
      <c r="BE265" s="19">
        <v>0</v>
      </c>
      <c r="BF265" s="26">
        <v>54.614338322892763</v>
      </c>
      <c r="BG265" s="26">
        <v>41.603036338824438</v>
      </c>
      <c r="BH265" s="26">
        <v>3.7826253382827977</v>
      </c>
      <c r="BI265" s="23"/>
      <c r="BJ265" s="27">
        <f t="shared" ca="1" si="25"/>
        <v>1</v>
      </c>
      <c r="BK265" s="26">
        <f t="shared" ca="1" si="26"/>
        <v>5.4663769817564845</v>
      </c>
      <c r="BL265" s="25">
        <f t="shared" si="23"/>
        <v>3.0532428028699448</v>
      </c>
      <c r="BM265" s="25">
        <f t="shared" ca="1" si="27"/>
        <v>3.2205087834339339</v>
      </c>
      <c r="BN265" s="24">
        <f t="shared" si="24"/>
        <v>3.1169979049542675</v>
      </c>
      <c r="BO265" s="23"/>
      <c r="BP265" s="2"/>
    </row>
    <row r="266" spans="1:68" x14ac:dyDescent="0.2">
      <c r="A266">
        <v>12.65</v>
      </c>
      <c r="B266">
        <v>2.1</v>
      </c>
      <c r="C266">
        <v>1.2664200000000001</v>
      </c>
      <c r="D266">
        <v>-0.27500999999999998</v>
      </c>
      <c r="E266">
        <v>0.15482000000000001</v>
      </c>
      <c r="F266">
        <v>1.56288</v>
      </c>
      <c r="G266">
        <v>1.5429299999999999</v>
      </c>
      <c r="H266" s="23"/>
      <c r="I266" s="17">
        <f t="shared" si="21"/>
        <v>41.50262467191601</v>
      </c>
      <c r="J266" s="16">
        <f t="shared" si="22"/>
        <v>-41.702624671916013</v>
      </c>
      <c r="K266" s="10">
        <v>95</v>
      </c>
      <c r="L266" s="16">
        <v>4042.8149606299289</v>
      </c>
      <c r="M266" s="16">
        <v>1463.2874015748093</v>
      </c>
      <c r="N266" s="16">
        <v>17.984470691163605</v>
      </c>
      <c r="O266" s="16">
        <v>5.2757062146892659</v>
      </c>
      <c r="P266" s="16">
        <v>5.8599645562383849</v>
      </c>
      <c r="Q266" s="16">
        <v>0.11339654344695153</v>
      </c>
      <c r="R266" s="16">
        <v>1.9351063024132487</v>
      </c>
      <c r="S266" s="16">
        <v>40.573495940911044</v>
      </c>
      <c r="T266" s="22" t="s">
        <v>122</v>
      </c>
      <c r="U266" s="10">
        <v>4</v>
      </c>
      <c r="V266" s="22" t="s">
        <v>33</v>
      </c>
      <c r="W266" s="10">
        <v>3</v>
      </c>
      <c r="X266" s="22" t="s">
        <v>33</v>
      </c>
      <c r="Y266" s="10">
        <v>3</v>
      </c>
      <c r="Z266" s="22" t="s">
        <v>33</v>
      </c>
      <c r="AA266" s="15">
        <v>3</v>
      </c>
      <c r="AB266" s="11">
        <v>53.013850373034629</v>
      </c>
      <c r="AC266" s="10">
        <v>42.991338059896925</v>
      </c>
      <c r="AD266" s="21">
        <v>3.9948115670684428</v>
      </c>
      <c r="AE266" s="12">
        <v>527.57062146892656</v>
      </c>
      <c r="AF266" s="10">
        <v>457.4811628614558</v>
      </c>
      <c r="AG266" s="10">
        <v>314.49734171787884</v>
      </c>
      <c r="AH266" s="10">
        <v>464.68851942337591</v>
      </c>
      <c r="AI266" s="10">
        <v>5.1676747616030791</v>
      </c>
      <c r="AJ266" s="10"/>
      <c r="AK266" s="10"/>
      <c r="AL266" s="10"/>
      <c r="AM266" s="10"/>
      <c r="AN266" s="10">
        <v>3.5171374764595105</v>
      </c>
      <c r="AO266" s="10">
        <v>1.9403000419972605</v>
      </c>
      <c r="AP266" s="10">
        <v>2.5159787337430308</v>
      </c>
      <c r="AQ266" s="10">
        <v>114.66</v>
      </c>
      <c r="AR266" s="10"/>
      <c r="AS266" s="10"/>
      <c r="AT266" s="10">
        <v>1.3905374569610993</v>
      </c>
      <c r="AU266" s="10">
        <v>1</v>
      </c>
      <c r="AV266" s="16"/>
      <c r="AW266" s="21">
        <v>68.622174429218376</v>
      </c>
      <c r="AX266" s="1" t="s">
        <v>120</v>
      </c>
      <c r="AY266" s="25">
        <v>41.702624671915999</v>
      </c>
      <c r="AZ266" s="19">
        <v>100</v>
      </c>
      <c r="BA266" s="19">
        <v>0</v>
      </c>
      <c r="BB266" s="19">
        <v>0</v>
      </c>
      <c r="BC266" s="19">
        <v>100</v>
      </c>
      <c r="BD266" s="19">
        <v>0</v>
      </c>
      <c r="BE266" s="19">
        <v>0</v>
      </c>
      <c r="BF266" s="26">
        <v>53.013850373034629</v>
      </c>
      <c r="BG266" s="26">
        <v>42.991338059896925</v>
      </c>
      <c r="BH266" s="26">
        <v>3.9948115670684428</v>
      </c>
      <c r="BI266" s="23"/>
      <c r="BJ266" s="27">
        <f t="shared" ca="1" si="25"/>
        <v>1</v>
      </c>
      <c r="BK266" s="26">
        <f t="shared" ca="1" si="26"/>
        <v>5.2464841449360033</v>
      </c>
      <c r="BL266" s="25">
        <f t="shared" si="23"/>
        <v>2.9541450395047821</v>
      </c>
      <c r="BM266" s="25">
        <f t="shared" ca="1" si="27"/>
        <v>3.228123871401777</v>
      </c>
      <c r="BN266" s="24">
        <f t="shared" si="24"/>
        <v>3.115915519339735</v>
      </c>
      <c r="BO266" s="23"/>
      <c r="BP266" s="2"/>
    </row>
    <row r="267" spans="1:68" x14ac:dyDescent="0.2">
      <c r="A267">
        <v>12.7</v>
      </c>
      <c r="B267">
        <v>2</v>
      </c>
      <c r="C267">
        <v>1.26583</v>
      </c>
      <c r="D267">
        <v>-0.27694000000000002</v>
      </c>
      <c r="E267">
        <v>0.15790000000000001</v>
      </c>
      <c r="F267">
        <v>1.5647</v>
      </c>
      <c r="G267">
        <v>1.54288</v>
      </c>
      <c r="H267" s="23"/>
      <c r="I267" s="17">
        <f t="shared" si="21"/>
        <v>41.666666666666664</v>
      </c>
      <c r="J267" s="16">
        <f t="shared" si="22"/>
        <v>-41.866666666666667</v>
      </c>
      <c r="K267" s="10">
        <v>95</v>
      </c>
      <c r="L267" s="16">
        <v>4058.3989501312412</v>
      </c>
      <c r="M267" s="16">
        <v>1468.6351706036808</v>
      </c>
      <c r="N267" s="16">
        <v>18.055555555555557</v>
      </c>
      <c r="O267" s="16">
        <v>5.1145951035781305</v>
      </c>
      <c r="P267" s="16">
        <v>5.7124675750407858</v>
      </c>
      <c r="Q267" s="16">
        <v>0.10130508881421003</v>
      </c>
      <c r="R267" s="16">
        <v>1.7734033057244396</v>
      </c>
      <c r="S267" s="16">
        <v>41.518921629351098</v>
      </c>
      <c r="T267" s="22" t="s">
        <v>122</v>
      </c>
      <c r="U267" s="10">
        <v>4</v>
      </c>
      <c r="V267" s="22" t="s">
        <v>33</v>
      </c>
      <c r="W267" s="10">
        <v>3</v>
      </c>
      <c r="X267" s="22" t="s">
        <v>33</v>
      </c>
      <c r="Y267" s="10">
        <v>3</v>
      </c>
      <c r="Z267" s="22" t="s">
        <v>33</v>
      </c>
      <c r="AA267" s="15">
        <v>3</v>
      </c>
      <c r="AB267" s="11">
        <v>50.23909142537628</v>
      </c>
      <c r="AC267" s="10">
        <v>45.345233598027598</v>
      </c>
      <c r="AD267" s="21">
        <v>4.4156749765961223</v>
      </c>
      <c r="AE267" s="12">
        <v>511.45951035781309</v>
      </c>
      <c r="AF267" s="10">
        <v>439.21187157342581</v>
      </c>
      <c r="AG267" s="10">
        <v>303.43506812805896</v>
      </c>
      <c r="AH267" s="10">
        <v>482.67495923236538</v>
      </c>
      <c r="AI267" s="10">
        <v>5.6388752449714055</v>
      </c>
      <c r="AJ267" s="10"/>
      <c r="AK267" s="10"/>
      <c r="AL267" s="10"/>
      <c r="AM267" s="10"/>
      <c r="AN267" s="10">
        <v>3.4097300690520869</v>
      </c>
      <c r="AO267" s="10">
        <v>1.8905138338790382</v>
      </c>
      <c r="AP267" s="10">
        <v>2.4274805450244714</v>
      </c>
      <c r="AQ267" s="10">
        <v>114.66</v>
      </c>
      <c r="AR267" s="10"/>
      <c r="AS267" s="10"/>
      <c r="AT267" s="10">
        <v>1.3271603117679893</v>
      </c>
      <c r="AU267" s="10">
        <v>1</v>
      </c>
      <c r="AV267" s="16"/>
      <c r="AW267" s="21">
        <v>65.881780736013866</v>
      </c>
      <c r="AX267" s="1" t="s">
        <v>120</v>
      </c>
      <c r="AY267" s="25">
        <v>41.866666666666703</v>
      </c>
      <c r="AZ267" s="19">
        <v>100</v>
      </c>
      <c r="BA267" s="19">
        <v>0</v>
      </c>
      <c r="BB267" s="19">
        <v>0</v>
      </c>
      <c r="BC267" s="19">
        <v>100</v>
      </c>
      <c r="BD267" s="19">
        <v>0</v>
      </c>
      <c r="BE267" s="19">
        <v>0</v>
      </c>
      <c r="BF267" s="26">
        <v>50.23909142537628</v>
      </c>
      <c r="BG267" s="26">
        <v>45.345233598027598</v>
      </c>
      <c r="BH267" s="26">
        <v>4.4156749765961223</v>
      </c>
      <c r="BI267" s="23"/>
      <c r="BJ267" s="27">
        <f t="shared" ca="1" si="25"/>
        <v>1</v>
      </c>
      <c r="BK267" s="26">
        <f t="shared" ca="1" si="26"/>
        <v>5.0159061606309781</v>
      </c>
      <c r="BL267" s="25">
        <f t="shared" si="23"/>
        <v>2.750413113150604</v>
      </c>
      <c r="BM267" s="25">
        <f t="shared" ca="1" si="27"/>
        <v>3.2287096369207191</v>
      </c>
      <c r="BN267" s="24">
        <f t="shared" si="24"/>
        <v>3.1075198823292158</v>
      </c>
      <c r="BO267" s="23"/>
      <c r="BP267" s="2"/>
    </row>
    <row r="268" spans="1:68" x14ac:dyDescent="0.2">
      <c r="A268">
        <v>12.75</v>
      </c>
      <c r="B268">
        <v>0.4</v>
      </c>
      <c r="C268">
        <v>1.26607</v>
      </c>
      <c r="D268">
        <v>-0.27722000000000002</v>
      </c>
      <c r="E268">
        <v>0.16216</v>
      </c>
      <c r="F268">
        <v>1.5651299999999999</v>
      </c>
      <c r="G268">
        <v>1.5443800000000001</v>
      </c>
      <c r="H268" s="23"/>
      <c r="I268" s="17">
        <f t="shared" si="21"/>
        <v>41.830708661417319</v>
      </c>
      <c r="J268" s="16">
        <f t="shared" si="22"/>
        <v>-42.030708661417322</v>
      </c>
      <c r="K268" s="10">
        <v>95</v>
      </c>
      <c r="L268" s="16">
        <v>4073.9829396325536</v>
      </c>
      <c r="M268" s="16">
        <v>1473.9829396325522</v>
      </c>
      <c r="N268" s="16">
        <v>18.126640419947503</v>
      </c>
      <c r="O268" s="16">
        <v>5.1801318267419774</v>
      </c>
      <c r="P268" s="16">
        <v>5.7968342311369927</v>
      </c>
      <c r="Q268" s="16">
        <v>9.9550888142102487E-2</v>
      </c>
      <c r="R268" s="16">
        <v>1.7173319810902465</v>
      </c>
      <c r="S268" s="16">
        <v>42.826555860764934</v>
      </c>
      <c r="T268" s="22" t="s">
        <v>122</v>
      </c>
      <c r="U268" s="10">
        <v>4</v>
      </c>
      <c r="V268" s="22" t="s">
        <v>33</v>
      </c>
      <c r="W268" s="10">
        <v>3</v>
      </c>
      <c r="X268" s="22" t="s">
        <v>33</v>
      </c>
      <c r="Y268" s="10">
        <v>3</v>
      </c>
      <c r="Z268" s="22" t="s">
        <v>33</v>
      </c>
      <c r="AA268" s="15">
        <v>3</v>
      </c>
      <c r="AB268" s="11">
        <v>48.662818336165984</v>
      </c>
      <c r="AC268" s="10">
        <v>46.649083608796232</v>
      </c>
      <c r="AD268" s="21">
        <v>4.6880980550377842</v>
      </c>
      <c r="AE268" s="12">
        <v>518.01318267419776</v>
      </c>
      <c r="AF268" s="10">
        <v>448.22065526113761</v>
      </c>
      <c r="AG268" s="10">
        <v>309.76256733527447</v>
      </c>
      <c r="AH268" s="10">
        <v>508.11254621110146</v>
      </c>
      <c r="AI268" s="10">
        <v>5.8229859515290165</v>
      </c>
      <c r="AJ268" s="10"/>
      <c r="AK268" s="10"/>
      <c r="AL268" s="10"/>
      <c r="AM268" s="10"/>
      <c r="AN268" s="10">
        <v>3.4534212178279851</v>
      </c>
      <c r="AO268" s="10">
        <v>1.903062335310816</v>
      </c>
      <c r="AP268" s="10">
        <v>2.4781005386821957</v>
      </c>
      <c r="AQ268" s="10">
        <v>114.66</v>
      </c>
      <c r="AR268" s="10"/>
      <c r="AS268" s="10"/>
      <c r="AT268" s="10">
        <v>1.3505572551289611</v>
      </c>
      <c r="AU268" s="10">
        <v>1</v>
      </c>
      <c r="AV268" s="16"/>
      <c r="AW268" s="21">
        <v>67.233098289170641</v>
      </c>
      <c r="AX268" s="1" t="s">
        <v>120</v>
      </c>
      <c r="AY268" s="25">
        <v>42.0307086614173</v>
      </c>
      <c r="AZ268" s="19">
        <v>100</v>
      </c>
      <c r="BA268" s="19">
        <v>0</v>
      </c>
      <c r="BB268" s="19">
        <v>0</v>
      </c>
      <c r="BC268" s="19">
        <v>100</v>
      </c>
      <c r="BD268" s="19">
        <v>0</v>
      </c>
      <c r="BE268" s="19">
        <v>0</v>
      </c>
      <c r="BF268" s="26">
        <v>48.662818336165984</v>
      </c>
      <c r="BG268" s="26">
        <v>46.649083608796232</v>
      </c>
      <c r="BH268" s="26">
        <v>4.6880980550377842</v>
      </c>
      <c r="BI268" s="23"/>
      <c r="BJ268" s="27">
        <f t="shared" ca="1" si="25"/>
        <v>1</v>
      </c>
      <c r="BK268" s="26">
        <f t="shared" ca="1" si="26"/>
        <v>5.101609605139668</v>
      </c>
      <c r="BL268" s="25">
        <f t="shared" si="23"/>
        <v>2.6477407291131865</v>
      </c>
      <c r="BM268" s="25">
        <f t="shared" ca="1" si="27"/>
        <v>3.2139230167223918</v>
      </c>
      <c r="BN268" s="24">
        <f t="shared" si="24"/>
        <v>3.0953276396559937</v>
      </c>
      <c r="BO268" s="23"/>
      <c r="BP268" s="2"/>
    </row>
    <row r="269" spans="1:68" x14ac:dyDescent="0.2">
      <c r="A269">
        <v>12.8</v>
      </c>
      <c r="B269">
        <v>2.1</v>
      </c>
      <c r="C269">
        <v>1.26675</v>
      </c>
      <c r="D269">
        <v>-0.27615000000000001</v>
      </c>
      <c r="E269">
        <v>0.16425999999999999</v>
      </c>
      <c r="F269">
        <v>1.5608</v>
      </c>
      <c r="G269">
        <v>1.53843</v>
      </c>
      <c r="H269" s="23"/>
      <c r="I269" s="17">
        <f t="shared" ref="I269:I332" si="28">IF(A269="(m)",0,A269/0.3048)</f>
        <v>41.99475065616798</v>
      </c>
      <c r="J269" s="16">
        <f t="shared" ref="J269:J332" si="29">$J$7-I269</f>
        <v>-42.194750656167983</v>
      </c>
      <c r="K269" s="10">
        <v>95</v>
      </c>
      <c r="L269" s="16">
        <v>4089.5669291338663</v>
      </c>
      <c r="M269" s="16">
        <v>1479.3307086614238</v>
      </c>
      <c r="N269" s="16">
        <v>18.197725284339455</v>
      </c>
      <c r="O269" s="16">
        <v>5.3658192090395334</v>
      </c>
      <c r="P269" s="16">
        <v>5.9918039747392324</v>
      </c>
      <c r="Q269" s="16">
        <v>0.10625444071051351</v>
      </c>
      <c r="R269" s="16">
        <v>1.7733297210401111</v>
      </c>
      <c r="S269" s="16">
        <v>43.471164284701331</v>
      </c>
      <c r="T269" s="22" t="s">
        <v>122</v>
      </c>
      <c r="U269" s="10">
        <v>4</v>
      </c>
      <c r="V269" s="22" t="s">
        <v>33</v>
      </c>
      <c r="W269" s="10">
        <v>3</v>
      </c>
      <c r="X269" s="22" t="s">
        <v>33</v>
      </c>
      <c r="Y269" s="10">
        <v>3</v>
      </c>
      <c r="Z269" s="22" t="s">
        <v>33</v>
      </c>
      <c r="AA269" s="15">
        <v>3</v>
      </c>
      <c r="AB269" s="11">
        <v>48.963175188758484</v>
      </c>
      <c r="AC269" s="10">
        <v>46.402633880318483</v>
      </c>
      <c r="AD269" s="21">
        <v>4.6341909309230331</v>
      </c>
      <c r="AE269" s="12">
        <v>536.58192090395335</v>
      </c>
      <c r="AF269" s="10">
        <v>470.24156689073561</v>
      </c>
      <c r="AG269" s="10">
        <v>324.38529810544242</v>
      </c>
      <c r="AH269" s="10">
        <v>519.91074515030141</v>
      </c>
      <c r="AI269" s="10">
        <v>5.6391092312684528</v>
      </c>
      <c r="AJ269" s="10"/>
      <c r="AK269" s="10"/>
      <c r="AL269" s="10"/>
      <c r="AM269" s="10"/>
      <c r="AN269" s="10">
        <v>3.5772128060263557</v>
      </c>
      <c r="AO269" s="10">
        <v>1.9542054344767683</v>
      </c>
      <c r="AP269" s="10">
        <v>2.5950823848435394</v>
      </c>
      <c r="AQ269" s="10">
        <v>114.66</v>
      </c>
      <c r="AR269" s="10"/>
      <c r="AS269" s="10"/>
      <c r="AT269" s="10">
        <v>1.414883307867183</v>
      </c>
      <c r="AU269" s="10">
        <v>1</v>
      </c>
      <c r="AV269" s="16"/>
      <c r="AW269" s="21">
        <v>70.536235033610339</v>
      </c>
      <c r="AX269" s="1" t="s">
        <v>120</v>
      </c>
      <c r="AY269" s="25">
        <v>42.194750656167997</v>
      </c>
      <c r="AZ269" s="19">
        <v>100</v>
      </c>
      <c r="BA269" s="19">
        <v>0</v>
      </c>
      <c r="BB269" s="19">
        <v>0</v>
      </c>
      <c r="BC269" s="19">
        <v>100</v>
      </c>
      <c r="BD269" s="19">
        <v>0</v>
      </c>
      <c r="BE269" s="19">
        <v>0</v>
      </c>
      <c r="BF269" s="26">
        <v>48.963175188758484</v>
      </c>
      <c r="BG269" s="26">
        <v>46.402633880318483</v>
      </c>
      <c r="BH269" s="26">
        <v>4.6341909309230331</v>
      </c>
      <c r="BI269" s="23"/>
      <c r="BJ269" s="27">
        <f t="shared" ca="1" si="25"/>
        <v>1</v>
      </c>
      <c r="BK269" s="26">
        <f t="shared" ca="1" si="26"/>
        <v>5.3362246684431653</v>
      </c>
      <c r="BL269" s="25">
        <f t="shared" si="23"/>
        <v>2.6920164320573847</v>
      </c>
      <c r="BM269" s="25">
        <f t="shared" ca="1" si="27"/>
        <v>3.2008625690212069</v>
      </c>
      <c r="BN269" s="24">
        <f t="shared" si="24"/>
        <v>3.0892552865691623</v>
      </c>
      <c r="BO269" s="23"/>
      <c r="BP269" s="2"/>
    </row>
    <row r="270" spans="1:68" x14ac:dyDescent="0.2">
      <c r="A270">
        <v>12.85</v>
      </c>
      <c r="B270">
        <v>2.1</v>
      </c>
      <c r="C270">
        <v>1.26614</v>
      </c>
      <c r="D270">
        <v>-0.27621000000000001</v>
      </c>
      <c r="E270">
        <v>0.16320000000000001</v>
      </c>
      <c r="F270">
        <v>1.5602499999999999</v>
      </c>
      <c r="G270">
        <v>1.54118</v>
      </c>
      <c r="H270" s="23"/>
      <c r="I270" s="17">
        <f t="shared" si="28"/>
        <v>42.158792650918635</v>
      </c>
      <c r="J270" s="16">
        <f t="shared" si="29"/>
        <v>-42.358792650918637</v>
      </c>
      <c r="K270" s="10">
        <v>95</v>
      </c>
      <c r="L270" s="16">
        <v>4105.1509186351786</v>
      </c>
      <c r="M270" s="16">
        <v>1484.6784776902953</v>
      </c>
      <c r="N270" s="16">
        <v>18.268810148731408</v>
      </c>
      <c r="O270" s="16">
        <v>5.1992467043314345</v>
      </c>
      <c r="P270" s="16">
        <v>5.8205460876582933</v>
      </c>
      <c r="Q270" s="16">
        <v>0.10587854056649044</v>
      </c>
      <c r="R270" s="16">
        <v>1.8190482297011967</v>
      </c>
      <c r="S270" s="16">
        <v>43.145790508809633</v>
      </c>
      <c r="T270" s="22" t="s">
        <v>122</v>
      </c>
      <c r="U270" s="10">
        <v>4</v>
      </c>
      <c r="V270" s="22" t="s">
        <v>33</v>
      </c>
      <c r="W270" s="10">
        <v>3</v>
      </c>
      <c r="X270" s="22" t="s">
        <v>33</v>
      </c>
      <c r="Y270" s="10">
        <v>3</v>
      </c>
      <c r="Z270" s="22" t="s">
        <v>33</v>
      </c>
      <c r="AA270" s="15">
        <v>3</v>
      </c>
      <c r="AB270" s="11">
        <v>50.986435640719797</v>
      </c>
      <c r="AC270" s="10">
        <v>44.718308879334458</v>
      </c>
      <c r="AD270" s="21">
        <v>4.2952554799457481</v>
      </c>
      <c r="AE270" s="12">
        <v>519.92467043314343</v>
      </c>
      <c r="AF270" s="10">
        <v>449.17687491054795</v>
      </c>
      <c r="AG270" s="10">
        <v>311.54095657437199</v>
      </c>
      <c r="AH270" s="10">
        <v>511.75502455018062</v>
      </c>
      <c r="AI270" s="10">
        <v>5.4973803534844343</v>
      </c>
      <c r="AJ270" s="10"/>
      <c r="AK270" s="10"/>
      <c r="AL270" s="10"/>
      <c r="AM270" s="10"/>
      <c r="AN270" s="10">
        <v>3.4661644695542897</v>
      </c>
      <c r="AO270" s="10">
        <v>1.9270625666287908</v>
      </c>
      <c r="AP270" s="10">
        <v>2.4923276525949758</v>
      </c>
      <c r="AQ270" s="10">
        <v>114.66</v>
      </c>
      <c r="AR270" s="10"/>
      <c r="AS270" s="10"/>
      <c r="AT270" s="10">
        <v>1.3432748181418157</v>
      </c>
      <c r="AU270" s="10">
        <v>1</v>
      </c>
      <c r="AV270" s="16"/>
      <c r="AW270" s="21">
        <v>67.376531236582181</v>
      </c>
      <c r="AX270" s="1" t="s">
        <v>120</v>
      </c>
      <c r="AY270" s="25">
        <v>42.358792650918602</v>
      </c>
      <c r="AZ270" s="19">
        <v>100</v>
      </c>
      <c r="BA270" s="19">
        <v>0</v>
      </c>
      <c r="BB270" s="19">
        <v>0</v>
      </c>
      <c r="BC270" s="19">
        <v>100</v>
      </c>
      <c r="BD270" s="19">
        <v>0</v>
      </c>
      <c r="BE270" s="19">
        <v>0</v>
      </c>
      <c r="BF270" s="26">
        <v>50.986435640719797</v>
      </c>
      <c r="BG270" s="26">
        <v>44.718308879334458</v>
      </c>
      <c r="BH270" s="26">
        <v>4.2952554799457481</v>
      </c>
      <c r="BI270" s="23"/>
      <c r="BJ270" s="27">
        <f t="shared" ca="1" si="25"/>
        <v>1</v>
      </c>
      <c r="BK270" s="26">
        <f t="shared" ca="1" si="26"/>
        <v>5.0758068968609438</v>
      </c>
      <c r="BL270" s="25">
        <f t="shared" ref="BL270:BL333" si="30">(Q270/(P270-(L270/2000)))*100</f>
        <v>2.809961939993042</v>
      </c>
      <c r="BM270" s="25">
        <f t="shared" ca="1" si="27"/>
        <v>3.2290855128666944</v>
      </c>
      <c r="BN270" s="24">
        <f t="shared" ref="BN270:BN333" si="31">SQRT(((3.47-LOG(P270/1.06))^2)+((LOG(R270)+1.22)^2))</f>
        <v>3.1055928677599947</v>
      </c>
      <c r="BO270" s="23"/>
      <c r="BP270" s="2"/>
    </row>
    <row r="271" spans="1:68" x14ac:dyDescent="0.2">
      <c r="A271">
        <v>12.9</v>
      </c>
      <c r="B271">
        <v>2.1</v>
      </c>
      <c r="C271">
        <v>1.2655000000000001</v>
      </c>
      <c r="D271">
        <v>-0.27576000000000001</v>
      </c>
      <c r="E271">
        <v>0.16194</v>
      </c>
      <c r="F271">
        <v>1.56125</v>
      </c>
      <c r="G271">
        <v>1.54183</v>
      </c>
      <c r="H271" s="23"/>
      <c r="I271" s="17">
        <f t="shared" si="28"/>
        <v>42.322834645669289</v>
      </c>
      <c r="J271" s="16">
        <f t="shared" si="29"/>
        <v>-42.522834645669292</v>
      </c>
      <c r="K271" s="10">
        <v>95</v>
      </c>
      <c r="L271" s="16">
        <v>4120.734908136491</v>
      </c>
      <c r="M271" s="16">
        <v>1490.0262467191667</v>
      </c>
      <c r="N271" s="16">
        <v>18.339895013123357</v>
      </c>
      <c r="O271" s="16">
        <v>5.024482109227864</v>
      </c>
      <c r="P271" s="16">
        <v>5.6402120757719123</v>
      </c>
      <c r="Q271" s="16">
        <v>0.10869779164666331</v>
      </c>
      <c r="R271" s="16">
        <v>1.9271933428458374</v>
      </c>
      <c r="S271" s="16">
        <v>42.759025454447787</v>
      </c>
      <c r="T271" s="22" t="s">
        <v>122</v>
      </c>
      <c r="U271" s="10">
        <v>4</v>
      </c>
      <c r="V271" s="22" t="s">
        <v>33</v>
      </c>
      <c r="W271" s="10">
        <v>3</v>
      </c>
      <c r="X271" s="22" t="s">
        <v>33</v>
      </c>
      <c r="Y271" s="10">
        <v>3</v>
      </c>
      <c r="Z271" s="22" t="s">
        <v>33</v>
      </c>
      <c r="AA271" s="15">
        <v>3</v>
      </c>
      <c r="AB271" s="11">
        <v>54.601428707435581</v>
      </c>
      <c r="AC271" s="10">
        <v>41.614316728626768</v>
      </c>
      <c r="AD271" s="21">
        <v>3.7842545639376528</v>
      </c>
      <c r="AE271" s="12">
        <v>502.44821092278642</v>
      </c>
      <c r="AF271" s="10">
        <v>427.04440354148483</v>
      </c>
      <c r="AG271" s="10">
        <v>298.01590568289345</v>
      </c>
      <c r="AH271" s="10">
        <v>502.33639765010258</v>
      </c>
      <c r="AI271" s="10">
        <v>5.1888929759549987</v>
      </c>
      <c r="AJ271" s="10"/>
      <c r="AK271" s="10"/>
      <c r="AL271" s="10"/>
      <c r="AM271" s="10"/>
      <c r="AN271" s="10">
        <v>3.3496547394852425</v>
      </c>
      <c r="AO271" s="10">
        <v>1.906208763039603</v>
      </c>
      <c r="AP271" s="10">
        <v>2.3841272454631475</v>
      </c>
      <c r="AQ271" s="10">
        <v>114.66</v>
      </c>
      <c r="AR271" s="10"/>
      <c r="AS271" s="10"/>
      <c r="AT271" s="10">
        <v>1.2690313705969685</v>
      </c>
      <c r="AU271" s="10">
        <v>1</v>
      </c>
      <c r="AV271" s="16"/>
      <c r="AW271" s="21">
        <v>64.056660531222732</v>
      </c>
      <c r="AX271" s="1" t="s">
        <v>120</v>
      </c>
      <c r="AY271" s="25">
        <v>42.522834645669299</v>
      </c>
      <c r="AZ271" s="19">
        <v>100</v>
      </c>
      <c r="BA271" s="19">
        <v>0</v>
      </c>
      <c r="BB271" s="19">
        <v>0</v>
      </c>
      <c r="BC271" s="19">
        <v>100</v>
      </c>
      <c r="BD271" s="19">
        <v>0</v>
      </c>
      <c r="BE271" s="19">
        <v>0</v>
      </c>
      <c r="BF271" s="26">
        <v>54.601428707435581</v>
      </c>
      <c r="BG271" s="26">
        <v>41.614316728626768</v>
      </c>
      <c r="BH271" s="26">
        <v>3.7842545639376528</v>
      </c>
      <c r="BI271" s="23"/>
      <c r="BJ271" s="27">
        <f t="shared" ref="BJ271:BJ334" ca="1" si="32">IF((0.381*BM271)+(0.05*(M271/2116.217)-0.15)&lt;1,(0.381*BM271)+(0.05*(M271/2116.217)-0.15),1)</f>
        <v>1</v>
      </c>
      <c r="BK271" s="26">
        <f t="shared" ref="BK271:BK334" ca="1" si="33">((P271-(L271/2000))/1.06)*(1.06/(M271/2000))^BJ271</f>
        <v>4.8050759234422786</v>
      </c>
      <c r="BL271" s="25">
        <f t="shared" si="30"/>
        <v>3.0363829476747921</v>
      </c>
      <c r="BM271" s="25">
        <f t="shared" ref="BM271:BM334" ca="1" si="34">SQRT(((3.47-LOG(BK271))^2)+((LOG(BL271)+1.22)^2))</f>
        <v>3.2668996425502335</v>
      </c>
      <c r="BN271" s="24">
        <f t="shared" si="31"/>
        <v>3.1295995535261043</v>
      </c>
      <c r="BO271" s="23"/>
      <c r="BP271" s="2"/>
    </row>
    <row r="272" spans="1:68" x14ac:dyDescent="0.2">
      <c r="A272">
        <v>12.95</v>
      </c>
      <c r="B272">
        <v>2.1</v>
      </c>
      <c r="C272">
        <v>1.26576</v>
      </c>
      <c r="D272">
        <v>-0.27532000000000001</v>
      </c>
      <c r="E272">
        <v>0.16389999999999999</v>
      </c>
      <c r="F272">
        <v>1.56135</v>
      </c>
      <c r="G272">
        <v>1.5378000000000001</v>
      </c>
      <c r="H272" s="23"/>
      <c r="I272" s="17">
        <f t="shared" si="28"/>
        <v>42.486876640419943</v>
      </c>
      <c r="J272" s="16">
        <f t="shared" si="29"/>
        <v>-42.686876640419946</v>
      </c>
      <c r="K272" s="10">
        <v>95</v>
      </c>
      <c r="L272" s="16">
        <v>4136.3188976378033</v>
      </c>
      <c r="M272" s="16">
        <v>1495.3740157480381</v>
      </c>
      <c r="N272" s="16">
        <v>18.41097987751531</v>
      </c>
      <c r="O272" s="16">
        <v>5.0954802259886725</v>
      </c>
      <c r="P272" s="16">
        <v>5.7198737297504252</v>
      </c>
      <c r="Q272" s="16">
        <v>0.11145439270283228</v>
      </c>
      <c r="R272" s="16">
        <v>1.9485463835177241</v>
      </c>
      <c r="S272" s="16">
        <v>43.360659983455093</v>
      </c>
      <c r="T272" s="22" t="s">
        <v>122</v>
      </c>
      <c r="U272" s="10">
        <v>4</v>
      </c>
      <c r="V272" s="22" t="s">
        <v>33</v>
      </c>
      <c r="W272" s="10">
        <v>3</v>
      </c>
      <c r="X272" s="22" t="s">
        <v>33</v>
      </c>
      <c r="Y272" s="10">
        <v>3</v>
      </c>
      <c r="Z272" s="22" t="s">
        <v>33</v>
      </c>
      <c r="AA272" s="15">
        <v>3</v>
      </c>
      <c r="AB272" s="11">
        <v>54.74675196889595</v>
      </c>
      <c r="AC272" s="10">
        <v>41.487258992016315</v>
      </c>
      <c r="AD272" s="21">
        <v>3.7659890390877382</v>
      </c>
      <c r="AE272" s="12">
        <v>509.54802259886731</v>
      </c>
      <c r="AF272" s="10">
        <v>435.49965756829147</v>
      </c>
      <c r="AG272" s="10">
        <v>303.99052973128187</v>
      </c>
      <c r="AH272" s="10">
        <v>513.25056217933275</v>
      </c>
      <c r="AI272" s="10">
        <v>5.132030771547214</v>
      </c>
      <c r="AJ272" s="10"/>
      <c r="AK272" s="10"/>
      <c r="AL272" s="10"/>
      <c r="AM272" s="10"/>
      <c r="AN272" s="10">
        <v>3.3969868173257818</v>
      </c>
      <c r="AO272" s="10">
        <v>1.9283188382116672</v>
      </c>
      <c r="AP272" s="10">
        <v>2.431924237850255</v>
      </c>
      <c r="AQ272" s="10">
        <v>114.66</v>
      </c>
      <c r="AR272" s="10"/>
      <c r="AS272" s="10"/>
      <c r="AT272" s="10">
        <v>1.2905293703080438</v>
      </c>
      <c r="AU272" s="10">
        <v>1</v>
      </c>
      <c r="AV272" s="16"/>
      <c r="AW272" s="21">
        <v>65.324948635243729</v>
      </c>
      <c r="AX272" s="1" t="s">
        <v>120</v>
      </c>
      <c r="AY272" s="25">
        <v>42.686876640419896</v>
      </c>
      <c r="AZ272" s="19">
        <v>100</v>
      </c>
      <c r="BA272" s="19">
        <v>0</v>
      </c>
      <c r="BB272" s="19">
        <v>0</v>
      </c>
      <c r="BC272" s="19">
        <v>100</v>
      </c>
      <c r="BD272" s="19">
        <v>0</v>
      </c>
      <c r="BE272" s="19">
        <v>0</v>
      </c>
      <c r="BF272" s="26">
        <v>54.74675196889595</v>
      </c>
      <c r="BG272" s="26">
        <v>41.487258992016315</v>
      </c>
      <c r="BH272" s="26">
        <v>3.7659890390877382</v>
      </c>
      <c r="BI272" s="23"/>
      <c r="BJ272" s="27">
        <f t="shared" ca="1" si="32"/>
        <v>1</v>
      </c>
      <c r="BK272" s="26">
        <f t="shared" ca="1" si="33"/>
        <v>4.8840146244012521</v>
      </c>
      <c r="BL272" s="25">
        <f t="shared" si="30"/>
        <v>3.0521115325156583</v>
      </c>
      <c r="BM272" s="25">
        <f t="shared" ca="1" si="34"/>
        <v>3.2620337437593721</v>
      </c>
      <c r="BN272" s="24">
        <f t="shared" si="31"/>
        <v>3.1265682967494643</v>
      </c>
      <c r="BO272" s="23"/>
      <c r="BP272" s="2"/>
    </row>
    <row r="273" spans="1:68" x14ac:dyDescent="0.2">
      <c r="A273">
        <v>13</v>
      </c>
      <c r="B273">
        <v>2.1</v>
      </c>
      <c r="C273">
        <v>1.26583</v>
      </c>
      <c r="D273">
        <v>-0.27445999999999998</v>
      </c>
      <c r="E273">
        <v>0.16552</v>
      </c>
      <c r="F273">
        <v>1.5530999999999999</v>
      </c>
      <c r="G273">
        <v>1.53145</v>
      </c>
      <c r="H273" s="23"/>
      <c r="I273" s="17">
        <f t="shared" si="28"/>
        <v>42.650918635170605</v>
      </c>
      <c r="J273" s="16">
        <f t="shared" si="29"/>
        <v>-42.850918635170608</v>
      </c>
      <c r="K273" s="10">
        <v>95</v>
      </c>
      <c r="L273" s="16">
        <v>4151.9028871391165</v>
      </c>
      <c r="M273" s="16">
        <v>1500.7217847769098</v>
      </c>
      <c r="N273" s="16">
        <v>18.482064741907262</v>
      </c>
      <c r="O273" s="16">
        <v>5.1145951035781305</v>
      </c>
      <c r="P273" s="16">
        <v>5.74614928606064</v>
      </c>
      <c r="Q273" s="16">
        <v>0.11684229476716274</v>
      </c>
      <c r="R273" s="16">
        <v>2.0334016564903026</v>
      </c>
      <c r="S273" s="16">
        <v>43.857929339063176</v>
      </c>
      <c r="T273" s="22" t="s">
        <v>122</v>
      </c>
      <c r="U273" s="10">
        <v>4</v>
      </c>
      <c r="V273" s="22" t="s">
        <v>33</v>
      </c>
      <c r="W273" s="10">
        <v>3</v>
      </c>
      <c r="X273" s="22" t="s">
        <v>33</v>
      </c>
      <c r="Y273" s="10">
        <v>3</v>
      </c>
      <c r="Z273" s="22" t="s">
        <v>124</v>
      </c>
      <c r="AA273" s="15">
        <v>2</v>
      </c>
      <c r="AB273" s="11">
        <v>56.746319468085872</v>
      </c>
      <c r="AC273" s="10">
        <v>39.723086826575667</v>
      </c>
      <c r="AD273" s="21">
        <v>3.5305937053384633</v>
      </c>
      <c r="AE273" s="12">
        <v>511.45951035781309</v>
      </c>
      <c r="AF273" s="10">
        <v>437.67419422235724</v>
      </c>
      <c r="AG273" s="10">
        <v>305.96119645454803</v>
      </c>
      <c r="AH273" s="10">
        <v>522.01778599863599</v>
      </c>
      <c r="AI273" s="10">
        <v>4.9178675389004196</v>
      </c>
      <c r="AJ273" s="10"/>
      <c r="AK273" s="10"/>
      <c r="AL273" s="10"/>
      <c r="AM273" s="10"/>
      <c r="AN273" s="10">
        <v>3.4097300690520869</v>
      </c>
      <c r="AO273" s="10">
        <v>1.9474102623354363</v>
      </c>
      <c r="AP273" s="10">
        <v>2.447689571636384</v>
      </c>
      <c r="AQ273" s="10">
        <v>114.66</v>
      </c>
      <c r="AR273" s="10"/>
      <c r="AS273" s="10"/>
      <c r="AT273" s="10">
        <v>1.2924093677071238</v>
      </c>
      <c r="AU273" s="10">
        <v>1</v>
      </c>
      <c r="AV273" s="16"/>
      <c r="AW273" s="21">
        <v>65.651129133353592</v>
      </c>
      <c r="AX273" s="1" t="s">
        <v>120</v>
      </c>
      <c r="AY273" s="25">
        <v>42.850918635170601</v>
      </c>
      <c r="AZ273" s="19">
        <v>100</v>
      </c>
      <c r="BA273" s="19">
        <v>0</v>
      </c>
      <c r="BB273" s="19">
        <v>0</v>
      </c>
      <c r="BC273" s="19">
        <v>100</v>
      </c>
      <c r="BD273" s="19">
        <v>0</v>
      </c>
      <c r="BE273" s="19">
        <v>0</v>
      </c>
      <c r="BF273" s="26">
        <v>56.746319468085872</v>
      </c>
      <c r="BG273" s="26">
        <v>39.723086826575667</v>
      </c>
      <c r="BH273" s="26">
        <v>3.5305937053384633</v>
      </c>
      <c r="BI273" s="23"/>
      <c r="BJ273" s="27">
        <f t="shared" ca="1" si="32"/>
        <v>1</v>
      </c>
      <c r="BK273" s="26">
        <f t="shared" ca="1" si="33"/>
        <v>4.8912435065859672</v>
      </c>
      <c r="BL273" s="25">
        <f t="shared" si="30"/>
        <v>3.1835421353705033</v>
      </c>
      <c r="BM273" s="25">
        <f t="shared" ca="1" si="34"/>
        <v>3.2710930985953239</v>
      </c>
      <c r="BN273" s="24">
        <f t="shared" si="31"/>
        <v>3.1338113125937355</v>
      </c>
      <c r="BO273" s="23"/>
      <c r="BP273" s="2"/>
    </row>
    <row r="274" spans="1:68" x14ac:dyDescent="0.2">
      <c r="A274">
        <v>13.05</v>
      </c>
      <c r="B274">
        <v>2.2000000000000002</v>
      </c>
      <c r="C274">
        <v>1.26616</v>
      </c>
      <c r="D274">
        <v>-0.27368999999999999</v>
      </c>
      <c r="E274">
        <v>0.16464999999999999</v>
      </c>
      <c r="F274">
        <v>1.5554300000000001</v>
      </c>
      <c r="G274">
        <v>1.5362800000000001</v>
      </c>
      <c r="H274" s="23"/>
      <c r="I274" s="17">
        <f t="shared" si="28"/>
        <v>42.814960629921259</v>
      </c>
      <c r="J274" s="16">
        <f t="shared" si="29"/>
        <v>-43.014960629921262</v>
      </c>
      <c r="K274" s="10">
        <v>95</v>
      </c>
      <c r="L274" s="16">
        <v>4167.4868766404288</v>
      </c>
      <c r="M274" s="16">
        <v>1506.0695538057812</v>
      </c>
      <c r="N274" s="16">
        <v>18.553149606299215</v>
      </c>
      <c r="O274" s="16">
        <v>5.2047080979283971</v>
      </c>
      <c r="P274" s="16">
        <v>5.8324167307275374</v>
      </c>
      <c r="Q274" s="16">
        <v>0.1216663466154584</v>
      </c>
      <c r="R274" s="16">
        <v>2.0860365819621687</v>
      </c>
      <c r="S274" s="16">
        <v>43.590877277718093</v>
      </c>
      <c r="T274" s="22" t="s">
        <v>122</v>
      </c>
      <c r="U274" s="10">
        <v>4</v>
      </c>
      <c r="V274" s="22" t="s">
        <v>33</v>
      </c>
      <c r="W274" s="10">
        <v>3</v>
      </c>
      <c r="X274" s="22" t="s">
        <v>33</v>
      </c>
      <c r="Y274" s="10">
        <v>3</v>
      </c>
      <c r="Z274" s="22" t="s">
        <v>33</v>
      </c>
      <c r="AA274" s="15">
        <v>3</v>
      </c>
      <c r="AB274" s="11">
        <v>57.439735120731321</v>
      </c>
      <c r="AC274" s="10">
        <v>39.104771853828176</v>
      </c>
      <c r="AD274" s="21">
        <v>3.4554930254405027</v>
      </c>
      <c r="AE274" s="12">
        <v>520.47080979283976</v>
      </c>
      <c r="AF274" s="10">
        <v>446.90660009485617</v>
      </c>
      <c r="AG274" s="10">
        <v>312.4312548045653</v>
      </c>
      <c r="AH274" s="10">
        <v>515.06182638347411</v>
      </c>
      <c r="AI274" s="10">
        <v>4.793779786255616</v>
      </c>
      <c r="AJ274" s="10"/>
      <c r="AK274" s="10"/>
      <c r="AL274" s="10"/>
      <c r="AM274" s="10"/>
      <c r="AN274" s="10">
        <v>3.4698053986189312</v>
      </c>
      <c r="AO274" s="10">
        <v>1.9749928627640254</v>
      </c>
      <c r="AP274" s="10">
        <v>2.4994500384365224</v>
      </c>
      <c r="AQ274" s="10">
        <v>114.66</v>
      </c>
      <c r="AR274" s="10"/>
      <c r="AS274" s="10"/>
      <c r="AT274" s="10">
        <v>1.3160912809169512</v>
      </c>
      <c r="AU274" s="10">
        <v>1</v>
      </c>
      <c r="AV274" s="16"/>
      <c r="AW274" s="21">
        <v>67.035990014228432</v>
      </c>
      <c r="AX274" s="1" t="s">
        <v>120</v>
      </c>
      <c r="AY274" s="25">
        <v>43.014960629921298</v>
      </c>
      <c r="AZ274" s="19">
        <v>100</v>
      </c>
      <c r="BA274" s="19">
        <v>0</v>
      </c>
      <c r="BB274" s="19">
        <v>0</v>
      </c>
      <c r="BC274" s="19">
        <v>100</v>
      </c>
      <c r="BD274" s="19">
        <v>0</v>
      </c>
      <c r="BE274" s="19">
        <v>0</v>
      </c>
      <c r="BF274" s="26">
        <v>57.439735120731321</v>
      </c>
      <c r="BG274" s="26">
        <v>39.104771853828176</v>
      </c>
      <c r="BH274" s="26">
        <v>3.4554930254405027</v>
      </c>
      <c r="BI274" s="23"/>
      <c r="BJ274" s="27">
        <f t="shared" ca="1" si="32"/>
        <v>1</v>
      </c>
      <c r="BK274" s="26">
        <f t="shared" ca="1" si="33"/>
        <v>4.9780878750713295</v>
      </c>
      <c r="BL274" s="25">
        <f t="shared" si="30"/>
        <v>3.2455841607185434</v>
      </c>
      <c r="BM274" s="25">
        <f t="shared" ca="1" si="34"/>
        <v>3.2690299896709742</v>
      </c>
      <c r="BN274" s="24">
        <f t="shared" si="31"/>
        <v>3.1336000423956314</v>
      </c>
      <c r="BO274" s="23"/>
      <c r="BP274" s="2"/>
    </row>
    <row r="275" spans="1:68" x14ac:dyDescent="0.2">
      <c r="A275">
        <v>13.1</v>
      </c>
      <c r="B275">
        <v>2.1</v>
      </c>
      <c r="C275">
        <v>1.2666500000000001</v>
      </c>
      <c r="D275">
        <v>-0.27301999999999998</v>
      </c>
      <c r="E275">
        <v>0.16125</v>
      </c>
      <c r="F275">
        <v>1.5498499999999999</v>
      </c>
      <c r="G275">
        <v>1.53468</v>
      </c>
      <c r="H275" s="23"/>
      <c r="I275" s="17">
        <f t="shared" si="28"/>
        <v>42.979002624671914</v>
      </c>
      <c r="J275" s="16">
        <f t="shared" si="29"/>
        <v>-43.179002624671917</v>
      </c>
      <c r="K275" s="10">
        <v>95</v>
      </c>
      <c r="L275" s="16">
        <v>4183.0708661417411</v>
      </c>
      <c r="M275" s="16">
        <v>1511.4173228346526</v>
      </c>
      <c r="N275" s="16">
        <v>18.62423447069116</v>
      </c>
      <c r="O275" s="16">
        <v>5.3385122410546018</v>
      </c>
      <c r="P275" s="16">
        <v>5.9511922888842532</v>
      </c>
      <c r="Q275" s="16">
        <v>0.12586389822371577</v>
      </c>
      <c r="R275" s="16">
        <v>2.1149358332582646</v>
      </c>
      <c r="S275" s="16">
        <v>42.54722554372583</v>
      </c>
      <c r="T275" s="22" t="s">
        <v>122</v>
      </c>
      <c r="U275" s="10">
        <v>4</v>
      </c>
      <c r="V275" s="22" t="s">
        <v>33</v>
      </c>
      <c r="W275" s="10">
        <v>3</v>
      </c>
      <c r="X275" s="22" t="s">
        <v>33</v>
      </c>
      <c r="Y275" s="10">
        <v>3</v>
      </c>
      <c r="Z275" s="22" t="s">
        <v>33</v>
      </c>
      <c r="AA275" s="15">
        <v>3</v>
      </c>
      <c r="AB275" s="11">
        <v>57.207118083624543</v>
      </c>
      <c r="AC275" s="10">
        <v>39.312550115747698</v>
      </c>
      <c r="AD275" s="21">
        <v>3.4803318006277575</v>
      </c>
      <c r="AE275" s="12">
        <v>533.85122410546023</v>
      </c>
      <c r="AF275" s="10">
        <v>459.96348990733372</v>
      </c>
      <c r="AG275" s="10">
        <v>321.33942166631903</v>
      </c>
      <c r="AH275" s="10">
        <v>492.13010207385611</v>
      </c>
      <c r="AI275" s="10">
        <v>4.7282758383236745</v>
      </c>
      <c r="AJ275" s="10"/>
      <c r="AK275" s="10"/>
      <c r="AL275" s="10"/>
      <c r="AM275" s="10"/>
      <c r="AN275" s="10">
        <v>3.5590081607030677</v>
      </c>
      <c r="AO275" s="10">
        <v>2.0065416732356232</v>
      </c>
      <c r="AP275" s="10">
        <v>2.5707153733305521</v>
      </c>
      <c r="AQ275" s="10">
        <v>114.66</v>
      </c>
      <c r="AR275" s="10"/>
      <c r="AS275" s="10"/>
      <c r="AT275" s="10">
        <v>1.351420671243206</v>
      </c>
      <c r="AU275" s="10">
        <v>1</v>
      </c>
      <c r="AV275" s="16"/>
      <c r="AW275" s="21">
        <v>68.994523486100064</v>
      </c>
      <c r="AX275" s="1" t="s">
        <v>120</v>
      </c>
      <c r="AY275" s="25">
        <v>43.179002624671902</v>
      </c>
      <c r="AZ275" s="19">
        <v>100</v>
      </c>
      <c r="BA275" s="19">
        <v>0</v>
      </c>
      <c r="BB275" s="19">
        <v>0</v>
      </c>
      <c r="BC275" s="19">
        <v>100</v>
      </c>
      <c r="BD275" s="19">
        <v>0</v>
      </c>
      <c r="BE275" s="19">
        <v>0</v>
      </c>
      <c r="BF275" s="26">
        <v>57.207118083624543</v>
      </c>
      <c r="BG275" s="26">
        <v>39.312550115747698</v>
      </c>
      <c r="BH275" s="26">
        <v>3.4803318006277575</v>
      </c>
      <c r="BI275" s="23"/>
      <c r="BJ275" s="27">
        <f t="shared" ca="1" si="32"/>
        <v>1</v>
      </c>
      <c r="BK275" s="26">
        <f t="shared" ca="1" si="33"/>
        <v>5.1073344171742363</v>
      </c>
      <c r="BL275" s="25">
        <f t="shared" si="30"/>
        <v>3.2610126476435499</v>
      </c>
      <c r="BM275" s="25">
        <f t="shared" ca="1" si="34"/>
        <v>3.2606872865546861</v>
      </c>
      <c r="BN275" s="24">
        <f t="shared" si="31"/>
        <v>3.1289234817623122</v>
      </c>
      <c r="BO275" s="23"/>
      <c r="BP275" s="2"/>
    </row>
    <row r="276" spans="1:68" x14ac:dyDescent="0.2">
      <c r="A276">
        <v>13.15</v>
      </c>
      <c r="B276">
        <v>2.1</v>
      </c>
      <c r="C276">
        <v>1.2666299999999999</v>
      </c>
      <c r="D276">
        <v>-0.27333000000000002</v>
      </c>
      <c r="E276">
        <v>0.16063</v>
      </c>
      <c r="F276">
        <v>1.5506</v>
      </c>
      <c r="G276">
        <v>1.53373</v>
      </c>
      <c r="H276" s="23"/>
      <c r="I276" s="17">
        <f t="shared" si="28"/>
        <v>43.143044619422568</v>
      </c>
      <c r="J276" s="16">
        <f t="shared" si="29"/>
        <v>-43.343044619422571</v>
      </c>
      <c r="K276" s="10">
        <v>95</v>
      </c>
      <c r="L276" s="16">
        <v>4198.6548556430535</v>
      </c>
      <c r="M276" s="16">
        <v>1516.765091863524</v>
      </c>
      <c r="N276" s="16">
        <v>18.695319335083113</v>
      </c>
      <c r="O276" s="16">
        <v>5.3330508474575788</v>
      </c>
      <c r="P276" s="16">
        <v>5.942990388616324</v>
      </c>
      <c r="Q276" s="16">
        <v>0.12392174747959651</v>
      </c>
      <c r="R276" s="16">
        <v>2.0851749603527221</v>
      </c>
      <c r="S276" s="16">
        <v>42.356912580468418</v>
      </c>
      <c r="T276" s="22" t="s">
        <v>122</v>
      </c>
      <c r="U276" s="10">
        <v>4</v>
      </c>
      <c r="V276" s="22" t="s">
        <v>33</v>
      </c>
      <c r="W276" s="10">
        <v>3</v>
      </c>
      <c r="X276" s="22" t="s">
        <v>33</v>
      </c>
      <c r="Y276" s="10">
        <v>3</v>
      </c>
      <c r="Z276" s="22" t="s">
        <v>33</v>
      </c>
      <c r="AA276" s="15">
        <v>3</v>
      </c>
      <c r="AB276" s="11">
        <v>56.494029320331336</v>
      </c>
      <c r="AC276" s="10">
        <v>39.947249798512146</v>
      </c>
      <c r="AD276" s="21">
        <v>3.5587208811565145</v>
      </c>
      <c r="AE276" s="12">
        <v>533.30508474575788</v>
      </c>
      <c r="AF276" s="10">
        <v>458.08185519926491</v>
      </c>
      <c r="AG276" s="10">
        <v>320.72427914622432</v>
      </c>
      <c r="AH276" s="10">
        <v>486.75277533364056</v>
      </c>
      <c r="AI276" s="10">
        <v>4.7957606388618963</v>
      </c>
      <c r="AJ276" s="10"/>
      <c r="AK276" s="10"/>
      <c r="AL276" s="10"/>
      <c r="AM276" s="10"/>
      <c r="AN276" s="10">
        <v>3.5553672316383857</v>
      </c>
      <c r="AO276" s="10">
        <v>2.0036707530614843</v>
      </c>
      <c r="AP276" s="10">
        <v>2.5657942331697945</v>
      </c>
      <c r="AQ276" s="10">
        <v>114.66</v>
      </c>
      <c r="AR276" s="10"/>
      <c r="AS276" s="10"/>
      <c r="AT276" s="10">
        <v>1.340601448373002</v>
      </c>
      <c r="AU276" s="10">
        <v>1</v>
      </c>
      <c r="AV276" s="16"/>
      <c r="AW276" s="21">
        <v>68.712278279889745</v>
      </c>
      <c r="AX276" s="1" t="s">
        <v>120</v>
      </c>
      <c r="AY276" s="25">
        <v>43.343044619422599</v>
      </c>
      <c r="AZ276" s="19">
        <v>100</v>
      </c>
      <c r="BA276" s="19">
        <v>0</v>
      </c>
      <c r="BB276" s="19">
        <v>0</v>
      </c>
      <c r="BC276" s="19">
        <v>100</v>
      </c>
      <c r="BD276" s="19">
        <v>0</v>
      </c>
      <c r="BE276" s="19">
        <v>0</v>
      </c>
      <c r="BF276" s="26">
        <v>56.494029320331336</v>
      </c>
      <c r="BG276" s="26">
        <v>39.947249798512146</v>
      </c>
      <c r="BH276" s="26">
        <v>3.5587208811565145</v>
      </c>
      <c r="BI276" s="23"/>
      <c r="BJ276" s="27">
        <f t="shared" ca="1" si="32"/>
        <v>1</v>
      </c>
      <c r="BK276" s="26">
        <f t="shared" ca="1" si="33"/>
        <v>5.0682376347050635</v>
      </c>
      <c r="BL276" s="25">
        <f t="shared" si="30"/>
        <v>3.224053428814992</v>
      </c>
      <c r="BM276" s="25">
        <f t="shared" ca="1" si="34"/>
        <v>3.2608879540617104</v>
      </c>
      <c r="BN276" s="24">
        <f t="shared" si="31"/>
        <v>3.1264097438086957</v>
      </c>
      <c r="BO276" s="23"/>
      <c r="BP276" s="2"/>
    </row>
    <row r="277" spans="1:68" x14ac:dyDescent="0.2">
      <c r="A277">
        <v>13.2</v>
      </c>
      <c r="B277">
        <v>2.1</v>
      </c>
      <c r="C277">
        <v>1.2669699999999999</v>
      </c>
      <c r="D277">
        <v>-0.27381</v>
      </c>
      <c r="E277">
        <v>0.16252</v>
      </c>
      <c r="F277">
        <v>1.5457799999999999</v>
      </c>
      <c r="G277">
        <v>1.52755</v>
      </c>
      <c r="H277" s="23"/>
      <c r="I277" s="17">
        <f t="shared" si="28"/>
        <v>43.307086614173222</v>
      </c>
      <c r="J277" s="16">
        <f t="shared" si="29"/>
        <v>-43.507086614173225</v>
      </c>
      <c r="K277" s="10">
        <v>95</v>
      </c>
      <c r="L277" s="16">
        <v>4214.2388451443658</v>
      </c>
      <c r="M277" s="16">
        <v>1522.1128608923955</v>
      </c>
      <c r="N277" s="16">
        <v>18.766404199475062</v>
      </c>
      <c r="O277" s="16">
        <v>5.4258945386063573</v>
      </c>
      <c r="P277" s="16">
        <v>6.0441882049393181</v>
      </c>
      <c r="Q277" s="16">
        <v>0.12091454632741228</v>
      </c>
      <c r="R277" s="16">
        <v>2.0005092864017828</v>
      </c>
      <c r="S277" s="16">
        <v>42.937060162011171</v>
      </c>
      <c r="T277" s="22" t="s">
        <v>122</v>
      </c>
      <c r="U277" s="10">
        <v>4</v>
      </c>
      <c r="V277" s="22" t="s">
        <v>33</v>
      </c>
      <c r="W277" s="10">
        <v>3</v>
      </c>
      <c r="X277" s="22" t="s">
        <v>33</v>
      </c>
      <c r="Y277" s="10">
        <v>3</v>
      </c>
      <c r="Z277" s="22" t="s">
        <v>33</v>
      </c>
      <c r="AA277" s="15">
        <v>3</v>
      </c>
      <c r="AB277" s="11">
        <v>53.973673386721856</v>
      </c>
      <c r="AC277" s="10">
        <v>42.161263601929562</v>
      </c>
      <c r="AD277" s="21">
        <v>3.8650630113485791</v>
      </c>
      <c r="AE277" s="12">
        <v>542.58945386063567</v>
      </c>
      <c r="AF277" s="10">
        <v>469.07077538424585</v>
      </c>
      <c r="AG277" s="10">
        <v>328.31411537044886</v>
      </c>
      <c r="AH277" s="10">
        <v>497.22492265788571</v>
      </c>
      <c r="AI277" s="10">
        <v>4.9987271081288034</v>
      </c>
      <c r="AJ277" s="10"/>
      <c r="AK277" s="10"/>
      <c r="AL277" s="10"/>
      <c r="AM277" s="10"/>
      <c r="AN277" s="10">
        <v>3.6172630257375715</v>
      </c>
      <c r="AO277" s="10">
        <v>2.016752692489427</v>
      </c>
      <c r="AP277" s="10">
        <v>2.6265129229635908</v>
      </c>
      <c r="AQ277" s="10">
        <v>114.66</v>
      </c>
      <c r="AR277" s="10"/>
      <c r="AS277" s="10"/>
      <c r="AT277" s="10">
        <v>1.3692851305316718</v>
      </c>
      <c r="AU277" s="10">
        <v>1</v>
      </c>
      <c r="AV277" s="16"/>
      <c r="AW277" s="21">
        <v>70.360616307636889</v>
      </c>
      <c r="AX277" s="1" t="s">
        <v>120</v>
      </c>
      <c r="AY277" s="25">
        <v>43.507086614173197</v>
      </c>
      <c r="AZ277" s="19">
        <v>100</v>
      </c>
      <c r="BA277" s="19">
        <v>0</v>
      </c>
      <c r="BB277" s="19">
        <v>0</v>
      </c>
      <c r="BC277" s="19">
        <v>100</v>
      </c>
      <c r="BD277" s="19">
        <v>0</v>
      </c>
      <c r="BE277" s="19">
        <v>0</v>
      </c>
      <c r="BF277" s="26">
        <v>53.973673386721856</v>
      </c>
      <c r="BG277" s="26">
        <v>42.161263601929562</v>
      </c>
      <c r="BH277" s="26">
        <v>3.8650630113485791</v>
      </c>
      <c r="BI277" s="23"/>
      <c r="BJ277" s="27">
        <f t="shared" ca="1" si="32"/>
        <v>1</v>
      </c>
      <c r="BK277" s="26">
        <f t="shared" ca="1" si="33"/>
        <v>5.1731627575354455</v>
      </c>
      <c r="BL277" s="25">
        <f t="shared" si="30"/>
        <v>3.0711819633162021</v>
      </c>
      <c r="BM277" s="25">
        <f t="shared" ca="1" si="34"/>
        <v>3.2421863670901949</v>
      </c>
      <c r="BN277" s="24">
        <f t="shared" si="31"/>
        <v>3.1111879285179098</v>
      </c>
      <c r="BO277" s="23"/>
      <c r="BP277" s="2"/>
    </row>
    <row r="278" spans="1:68" x14ac:dyDescent="0.2">
      <c r="A278">
        <v>13.25</v>
      </c>
      <c r="B278">
        <v>2.1</v>
      </c>
      <c r="C278">
        <v>1.26677</v>
      </c>
      <c r="D278">
        <v>-0.27366000000000001</v>
      </c>
      <c r="E278">
        <v>0.16456000000000001</v>
      </c>
      <c r="F278">
        <v>1.54905</v>
      </c>
      <c r="G278">
        <v>1.5319799999999999</v>
      </c>
      <c r="H278" s="23"/>
      <c r="I278" s="17">
        <f t="shared" si="28"/>
        <v>43.471128608923884</v>
      </c>
      <c r="J278" s="16">
        <f t="shared" si="29"/>
        <v>-43.671128608923887</v>
      </c>
      <c r="K278" s="10">
        <v>95</v>
      </c>
      <c r="L278" s="16">
        <v>4229.822834645679</v>
      </c>
      <c r="M278" s="16">
        <v>1527.4606299212671</v>
      </c>
      <c r="N278" s="16">
        <v>18.837489063867014</v>
      </c>
      <c r="O278" s="16">
        <v>5.371280602636495</v>
      </c>
      <c r="P278" s="16">
        <v>5.9985914199511488</v>
      </c>
      <c r="Q278" s="16">
        <v>0.12185429668746978</v>
      </c>
      <c r="R278" s="16">
        <v>2.0313818387794469</v>
      </c>
      <c r="S278" s="16">
        <v>43.563251202406533</v>
      </c>
      <c r="T278" s="22" t="s">
        <v>122</v>
      </c>
      <c r="U278" s="10">
        <v>4</v>
      </c>
      <c r="V278" s="22" t="s">
        <v>33</v>
      </c>
      <c r="W278" s="10">
        <v>3</v>
      </c>
      <c r="X278" s="22" t="s">
        <v>33</v>
      </c>
      <c r="Y278" s="10">
        <v>3</v>
      </c>
      <c r="Z278" s="22" t="s">
        <v>33</v>
      </c>
      <c r="AA278" s="15">
        <v>3</v>
      </c>
      <c r="AB278" s="11">
        <v>55.110599540988034</v>
      </c>
      <c r="AC278" s="10">
        <v>41.168431648254739</v>
      </c>
      <c r="AD278" s="21">
        <v>3.7209688107572307</v>
      </c>
      <c r="AE278" s="12">
        <v>537.12806026364956</v>
      </c>
      <c r="AF278" s="10">
        <v>462.7897424737958</v>
      </c>
      <c r="AG278" s="10">
        <v>324.89435649633617</v>
      </c>
      <c r="AH278" s="10">
        <v>508.64424970709871</v>
      </c>
      <c r="AI278" s="10">
        <v>4.9227574102998215</v>
      </c>
      <c r="AJ278" s="10"/>
      <c r="AK278" s="10"/>
      <c r="AL278" s="10"/>
      <c r="AM278" s="10"/>
      <c r="AN278" s="10">
        <v>3.5808537350909968</v>
      </c>
      <c r="AO278" s="10">
        <v>2.0138067957636094</v>
      </c>
      <c r="AP278" s="10">
        <v>2.5991548519706891</v>
      </c>
      <c r="AQ278" s="10">
        <v>114.66</v>
      </c>
      <c r="AR278" s="10"/>
      <c r="AS278" s="10"/>
      <c r="AT278" s="10">
        <v>1.3450436257771057</v>
      </c>
      <c r="AU278" s="10">
        <v>1</v>
      </c>
      <c r="AV278" s="16"/>
      <c r="AW278" s="21">
        <v>69.41846137106937</v>
      </c>
      <c r="AX278" s="1" t="s">
        <v>120</v>
      </c>
      <c r="AY278" s="25">
        <v>43.671128608923901</v>
      </c>
      <c r="AZ278" s="19">
        <v>100</v>
      </c>
      <c r="BA278" s="19">
        <v>0</v>
      </c>
      <c r="BB278" s="19">
        <v>0</v>
      </c>
      <c r="BC278" s="19">
        <v>100</v>
      </c>
      <c r="BD278" s="19">
        <v>0</v>
      </c>
      <c r="BE278" s="19">
        <v>0</v>
      </c>
      <c r="BF278" s="26">
        <v>55.110599540988034</v>
      </c>
      <c r="BG278" s="26">
        <v>41.168431648254739</v>
      </c>
      <c r="BH278" s="26">
        <v>3.7209688107572307</v>
      </c>
      <c r="BI278" s="23"/>
      <c r="BJ278" s="27">
        <f t="shared" ca="1" si="32"/>
        <v>1</v>
      </c>
      <c r="BK278" s="26">
        <f t="shared" ca="1" si="33"/>
        <v>5.0851457989178979</v>
      </c>
      <c r="BL278" s="25">
        <f t="shared" si="30"/>
        <v>3.1375987878765499</v>
      </c>
      <c r="BM278" s="25">
        <f t="shared" ca="1" si="34"/>
        <v>3.2534175121455289</v>
      </c>
      <c r="BN278" s="24">
        <f t="shared" si="31"/>
        <v>3.1173114067494954</v>
      </c>
      <c r="BO278" s="23"/>
      <c r="BP278" s="2"/>
    </row>
    <row r="279" spans="1:68" x14ac:dyDescent="0.2">
      <c r="A279">
        <v>13.3</v>
      </c>
      <c r="B279">
        <v>2.1</v>
      </c>
      <c r="C279">
        <v>1.2673099999999999</v>
      </c>
      <c r="D279">
        <v>-0.27335999999999999</v>
      </c>
      <c r="E279">
        <v>0.16472000000000001</v>
      </c>
      <c r="F279">
        <v>1.55003</v>
      </c>
      <c r="G279">
        <v>1.5280499999999999</v>
      </c>
      <c r="H279" s="23"/>
      <c r="I279" s="17">
        <f t="shared" si="28"/>
        <v>43.635170603674538</v>
      </c>
      <c r="J279" s="16">
        <f t="shared" si="29"/>
        <v>-43.835170603674541</v>
      </c>
      <c r="K279" s="10">
        <v>95</v>
      </c>
      <c r="L279" s="16">
        <v>4245.4068241469913</v>
      </c>
      <c r="M279" s="16">
        <v>1532.8083989501386</v>
      </c>
      <c r="N279" s="16">
        <v>18.908573928258967</v>
      </c>
      <c r="O279" s="16">
        <v>5.5187382297551348</v>
      </c>
      <c r="P279" s="16">
        <v>6.1467562745977649</v>
      </c>
      <c r="Q279" s="16">
        <v>0.12373379740758514</v>
      </c>
      <c r="R279" s="16">
        <v>2.012993388381616</v>
      </c>
      <c r="S279" s="16">
        <v>43.612364225182638</v>
      </c>
      <c r="T279" s="22" t="s">
        <v>122</v>
      </c>
      <c r="U279" s="10">
        <v>4</v>
      </c>
      <c r="V279" s="22" t="s">
        <v>33</v>
      </c>
      <c r="W279" s="10">
        <v>3</v>
      </c>
      <c r="X279" s="22" t="s">
        <v>33</v>
      </c>
      <c r="Y279" s="10">
        <v>3</v>
      </c>
      <c r="Z279" s="22" t="s">
        <v>33</v>
      </c>
      <c r="AA279" s="15">
        <v>3</v>
      </c>
      <c r="AB279" s="11">
        <v>53.817778478896308</v>
      </c>
      <c r="AC279" s="10">
        <v>42.296601930242815</v>
      </c>
      <c r="AD279" s="21">
        <v>3.8856195908608759</v>
      </c>
      <c r="AE279" s="12">
        <v>551.87382297551346</v>
      </c>
      <c r="AF279" s="10">
        <v>479.30419657920288</v>
      </c>
      <c r="AG279" s="10">
        <v>336.00672059483236</v>
      </c>
      <c r="AH279" s="10">
        <v>508.19225753671549</v>
      </c>
      <c r="AI279" s="10">
        <v>4.9677262020416713</v>
      </c>
      <c r="AJ279" s="10"/>
      <c r="AK279" s="10"/>
      <c r="AL279" s="10"/>
      <c r="AM279" s="10"/>
      <c r="AN279" s="10">
        <v>3.6791588198367564</v>
      </c>
      <c r="AO279" s="10">
        <v>2.0454392710084912</v>
      </c>
      <c r="AP279" s="10">
        <v>2.6880537647586591</v>
      </c>
      <c r="AQ279" s="10">
        <v>114.66</v>
      </c>
      <c r="AR279" s="10"/>
      <c r="AS279" s="10"/>
      <c r="AT279" s="10">
        <v>1.3903392425810235</v>
      </c>
      <c r="AU279" s="10">
        <v>1</v>
      </c>
      <c r="AV279" s="16"/>
      <c r="AW279" s="21">
        <v>71.895629486880424</v>
      </c>
      <c r="AX279" s="1" t="s">
        <v>120</v>
      </c>
      <c r="AY279" s="25">
        <v>43.835170603674499</v>
      </c>
      <c r="AZ279" s="19">
        <v>100</v>
      </c>
      <c r="BA279" s="19">
        <v>0</v>
      </c>
      <c r="BB279" s="19">
        <v>0</v>
      </c>
      <c r="BC279" s="19">
        <v>100</v>
      </c>
      <c r="BD279" s="19">
        <v>0</v>
      </c>
      <c r="BE279" s="19">
        <v>0</v>
      </c>
      <c r="BF279" s="26">
        <v>53.817778478896308</v>
      </c>
      <c r="BG279" s="26">
        <v>42.296601930242815</v>
      </c>
      <c r="BH279" s="26">
        <v>3.8856195908608759</v>
      </c>
      <c r="BI279" s="23"/>
      <c r="BJ279" s="27">
        <f t="shared" ca="1" si="32"/>
        <v>1</v>
      </c>
      <c r="BK279" s="26">
        <f t="shared" ca="1" si="33"/>
        <v>5.2505621254169155</v>
      </c>
      <c r="BL279" s="25">
        <f t="shared" si="30"/>
        <v>3.0748551680299627</v>
      </c>
      <c r="BM279" s="25">
        <f t="shared" ca="1" si="34"/>
        <v>3.2369790266010567</v>
      </c>
      <c r="BN279" s="24">
        <f t="shared" si="31"/>
        <v>3.1061395921428137</v>
      </c>
      <c r="BO279" s="23"/>
      <c r="BP279" s="2"/>
    </row>
    <row r="280" spans="1:68" x14ac:dyDescent="0.2">
      <c r="A280">
        <v>13.35</v>
      </c>
      <c r="B280">
        <v>2.1</v>
      </c>
      <c r="C280">
        <v>1.2674700000000001</v>
      </c>
      <c r="D280">
        <v>-0.27304</v>
      </c>
      <c r="E280">
        <v>0.16169</v>
      </c>
      <c r="F280">
        <v>1.55135</v>
      </c>
      <c r="G280">
        <v>1.53518</v>
      </c>
      <c r="H280" s="23"/>
      <c r="I280" s="17">
        <f t="shared" si="28"/>
        <v>43.799212598425193</v>
      </c>
      <c r="J280" s="16">
        <f t="shared" si="29"/>
        <v>-43.999212598425196</v>
      </c>
      <c r="K280" s="10">
        <v>95</v>
      </c>
      <c r="L280" s="16">
        <v>4260.9908136483036</v>
      </c>
      <c r="M280" s="16">
        <v>1538.15616797901</v>
      </c>
      <c r="N280" s="16">
        <v>18.979658792650916</v>
      </c>
      <c r="O280" s="16">
        <v>5.5624293785310739</v>
      </c>
      <c r="P280" s="16">
        <v>6.1770543020626594</v>
      </c>
      <c r="Q280" s="16">
        <v>0.12573859817570796</v>
      </c>
      <c r="R280" s="16">
        <v>2.0355754058001558</v>
      </c>
      <c r="S280" s="16">
        <v>42.682286356360123</v>
      </c>
      <c r="T280" s="22" t="s">
        <v>122</v>
      </c>
      <c r="U280" s="10">
        <v>4</v>
      </c>
      <c r="V280" s="22" t="s">
        <v>33</v>
      </c>
      <c r="W280" s="10">
        <v>3</v>
      </c>
      <c r="X280" s="22" t="s">
        <v>33</v>
      </c>
      <c r="Y280" s="10">
        <v>3</v>
      </c>
      <c r="Z280" s="22" t="s">
        <v>33</v>
      </c>
      <c r="AA280" s="15">
        <v>3</v>
      </c>
      <c r="AB280" s="11">
        <v>54.007640215479611</v>
      </c>
      <c r="AC280" s="10">
        <v>42.131749592556595</v>
      </c>
      <c r="AD280" s="21">
        <v>3.860610191963795</v>
      </c>
      <c r="AE280" s="12">
        <v>556.24293785310738</v>
      </c>
      <c r="AF280" s="10">
        <v>481.95196513381916</v>
      </c>
      <c r="AG280" s="10">
        <v>338.27907265469946</v>
      </c>
      <c r="AH280" s="10">
        <v>487.59690988201794</v>
      </c>
      <c r="AI280" s="10">
        <v>4.9126158488189935</v>
      </c>
      <c r="AJ280" s="10"/>
      <c r="AK280" s="10"/>
      <c r="AL280" s="10"/>
      <c r="AM280" s="10"/>
      <c r="AN280" s="10">
        <v>3.7082862523540494</v>
      </c>
      <c r="AO280" s="10">
        <v>2.0575231279723627</v>
      </c>
      <c r="AP280" s="10">
        <v>2.7062325812375958</v>
      </c>
      <c r="AQ280" s="10">
        <v>114.66</v>
      </c>
      <c r="AR280" s="10"/>
      <c r="AS280" s="10"/>
      <c r="AT280" s="10">
        <v>1.3932661457526807</v>
      </c>
      <c r="AU280" s="10">
        <v>1</v>
      </c>
      <c r="AV280" s="16"/>
      <c r="AW280" s="21">
        <v>72.292794770072874</v>
      </c>
      <c r="AX280" s="1" t="s">
        <v>120</v>
      </c>
      <c r="AY280" s="25">
        <v>43.999212598425203</v>
      </c>
      <c r="AZ280" s="19">
        <v>100</v>
      </c>
      <c r="BA280" s="19">
        <v>0</v>
      </c>
      <c r="BB280" s="19">
        <v>0</v>
      </c>
      <c r="BC280" s="19">
        <v>100</v>
      </c>
      <c r="BD280" s="19">
        <v>0</v>
      </c>
      <c r="BE280" s="19">
        <v>0</v>
      </c>
      <c r="BF280" s="26">
        <v>54.007640215479611</v>
      </c>
      <c r="BG280" s="26">
        <v>42.131749592556595</v>
      </c>
      <c r="BH280" s="26">
        <v>3.860610191963795</v>
      </c>
      <c r="BI280" s="23"/>
      <c r="BJ280" s="27">
        <f t="shared" ca="1" si="32"/>
        <v>1</v>
      </c>
      <c r="BK280" s="26">
        <f t="shared" ca="1" si="33"/>
        <v>5.2615709373064483</v>
      </c>
      <c r="BL280" s="25">
        <f t="shared" si="30"/>
        <v>3.1072968769504792</v>
      </c>
      <c r="BM280" s="25">
        <f t="shared" ca="1" si="34"/>
        <v>3.2386140641794929</v>
      </c>
      <c r="BN280" s="24">
        <f t="shared" si="31"/>
        <v>3.1066601068506614</v>
      </c>
      <c r="BO280" s="23"/>
      <c r="BP280" s="2"/>
    </row>
    <row r="281" spans="1:68" x14ac:dyDescent="0.2">
      <c r="A281">
        <v>13.4</v>
      </c>
      <c r="B281">
        <v>2.1</v>
      </c>
      <c r="C281">
        <v>1.26738</v>
      </c>
      <c r="D281">
        <v>-0.27339000000000002</v>
      </c>
      <c r="E281">
        <v>0.16347999999999999</v>
      </c>
      <c r="F281">
        <v>1.5500799999999999</v>
      </c>
      <c r="G281">
        <v>1.5296000000000001</v>
      </c>
      <c r="H281" s="23"/>
      <c r="I281" s="17">
        <f t="shared" si="28"/>
        <v>43.963254593175854</v>
      </c>
      <c r="J281" s="16">
        <f t="shared" si="29"/>
        <v>-44.163254593175857</v>
      </c>
      <c r="K281" s="10">
        <v>95</v>
      </c>
      <c r="L281" s="16">
        <v>4276.5748031496169</v>
      </c>
      <c r="M281" s="16">
        <v>1543.5039370078816</v>
      </c>
      <c r="N281" s="16">
        <v>19.050743657042872</v>
      </c>
      <c r="O281" s="16">
        <v>5.5378531073445929</v>
      </c>
      <c r="P281" s="16">
        <v>6.1603901388454094</v>
      </c>
      <c r="Q281" s="16">
        <v>0.12354584733557342</v>
      </c>
      <c r="R281" s="16">
        <v>2.0054873888024334</v>
      </c>
      <c r="S281" s="16">
        <v>43.231738298667807</v>
      </c>
      <c r="T281" s="22" t="s">
        <v>122</v>
      </c>
      <c r="U281" s="10">
        <v>4</v>
      </c>
      <c r="V281" s="22" t="s">
        <v>33</v>
      </c>
      <c r="W281" s="10">
        <v>3</v>
      </c>
      <c r="X281" s="22" t="s">
        <v>33</v>
      </c>
      <c r="Y281" s="10">
        <v>3</v>
      </c>
      <c r="Z281" s="22" t="s">
        <v>33</v>
      </c>
      <c r="AA281" s="15">
        <v>3</v>
      </c>
      <c r="AB281" s="11">
        <v>53.485209701419635</v>
      </c>
      <c r="AC281" s="10">
        <v>42.584653253380779</v>
      </c>
      <c r="AD281" s="21">
        <v>3.930137045199587</v>
      </c>
      <c r="AE281" s="12">
        <v>553.78531073445924</v>
      </c>
      <c r="AF281" s="10">
        <v>479.07477007877134</v>
      </c>
      <c r="AG281" s="10">
        <v>337.02926041340572</v>
      </c>
      <c r="AH281" s="10">
        <v>497.43760405628439</v>
      </c>
      <c r="AI281" s="10">
        <v>4.9863190643005986</v>
      </c>
      <c r="AJ281" s="10"/>
      <c r="AK281" s="10"/>
      <c r="AL281" s="10"/>
      <c r="AM281" s="10"/>
      <c r="AN281" s="10">
        <v>3.6919020715630619</v>
      </c>
      <c r="AO281" s="10">
        <v>2.052595019423209</v>
      </c>
      <c r="AP281" s="10">
        <v>2.6962340833072456</v>
      </c>
      <c r="AQ281" s="10">
        <v>114.66</v>
      </c>
      <c r="AR281" s="10"/>
      <c r="AS281" s="10"/>
      <c r="AT281" s="10">
        <v>1.3794639197721388</v>
      </c>
      <c r="AU281" s="10">
        <v>1</v>
      </c>
      <c r="AV281" s="16"/>
      <c r="AW281" s="21">
        <v>71.861215511815701</v>
      </c>
      <c r="AX281" s="1" t="s">
        <v>120</v>
      </c>
      <c r="AY281" s="25">
        <v>44.1632545931759</v>
      </c>
      <c r="AZ281" s="19">
        <v>100</v>
      </c>
      <c r="BA281" s="19">
        <v>0</v>
      </c>
      <c r="BB281" s="19">
        <v>0</v>
      </c>
      <c r="BC281" s="19">
        <v>100</v>
      </c>
      <c r="BD281" s="19">
        <v>0</v>
      </c>
      <c r="BE281" s="19">
        <v>0</v>
      </c>
      <c r="BF281" s="26">
        <v>53.485209701419635</v>
      </c>
      <c r="BG281" s="26">
        <v>42.584653253380779</v>
      </c>
      <c r="BH281" s="26">
        <v>3.930137045199587</v>
      </c>
      <c r="BI281" s="23"/>
      <c r="BJ281" s="27">
        <f t="shared" ca="1" si="32"/>
        <v>1</v>
      </c>
      <c r="BK281" s="26">
        <f t="shared" ca="1" si="33"/>
        <v>5.2116520610469452</v>
      </c>
      <c r="BL281" s="25">
        <f t="shared" si="30"/>
        <v>3.0716730875803449</v>
      </c>
      <c r="BM281" s="25">
        <f t="shared" ca="1" si="34"/>
        <v>3.2394866473055597</v>
      </c>
      <c r="BN281" s="24">
        <f t="shared" si="31"/>
        <v>3.1045053221654078</v>
      </c>
      <c r="BO281" s="23"/>
      <c r="BP281" s="2"/>
    </row>
    <row r="282" spans="1:68" x14ac:dyDescent="0.2">
      <c r="A282">
        <v>13.45</v>
      </c>
      <c r="B282">
        <v>2.1</v>
      </c>
      <c r="C282">
        <v>1.26739</v>
      </c>
      <c r="D282">
        <v>-0.27367999999999998</v>
      </c>
      <c r="E282">
        <v>0.16533999999999999</v>
      </c>
      <c r="F282">
        <v>1.5463</v>
      </c>
      <c r="G282">
        <v>1.5284</v>
      </c>
      <c r="H282" s="23"/>
      <c r="I282" s="17">
        <f t="shared" si="28"/>
        <v>44.127296587926502</v>
      </c>
      <c r="J282" s="16">
        <f t="shared" si="29"/>
        <v>-44.327296587926504</v>
      </c>
      <c r="K282" s="10">
        <v>95</v>
      </c>
      <c r="L282" s="16">
        <v>4292.1587926509283</v>
      </c>
      <c r="M282" s="16">
        <v>1548.8517060367528</v>
      </c>
      <c r="N282" s="16">
        <v>19.121828521434818</v>
      </c>
      <c r="O282" s="16">
        <v>5.5405838041431039</v>
      </c>
      <c r="P282" s="16">
        <v>6.1713423556566402</v>
      </c>
      <c r="Q282" s="16">
        <v>0.12172899663946232</v>
      </c>
      <c r="R282" s="16">
        <v>1.9724881496468232</v>
      </c>
      <c r="S282" s="16">
        <v>43.80267718844005</v>
      </c>
      <c r="T282" s="22" t="s">
        <v>122</v>
      </c>
      <c r="U282" s="10">
        <v>4</v>
      </c>
      <c r="V282" s="22" t="s">
        <v>33</v>
      </c>
      <c r="W282" s="10">
        <v>3</v>
      </c>
      <c r="X282" s="22" t="s">
        <v>33</v>
      </c>
      <c r="Y282" s="10">
        <v>3</v>
      </c>
      <c r="Z282" s="22" t="s">
        <v>33</v>
      </c>
      <c r="AA282" s="15">
        <v>3</v>
      </c>
      <c r="AB282" s="11">
        <v>52.740406828723437</v>
      </c>
      <c r="AC282" s="10">
        <v>43.226396793903753</v>
      </c>
      <c r="AD282" s="21">
        <v>4.0331963773728088</v>
      </c>
      <c r="AE282" s="12">
        <v>554.05838041431048</v>
      </c>
      <c r="AF282" s="10">
        <v>479.44656090942726</v>
      </c>
      <c r="AG282" s="10">
        <v>337.85067667424801</v>
      </c>
      <c r="AH282" s="10">
        <v>507.72031543553618</v>
      </c>
      <c r="AI282" s="10">
        <v>5.0697389496563083</v>
      </c>
      <c r="AJ282" s="10"/>
      <c r="AK282" s="10"/>
      <c r="AL282" s="10"/>
      <c r="AM282" s="10"/>
      <c r="AN282" s="10">
        <v>3.6937225360954025</v>
      </c>
      <c r="AO282" s="10">
        <v>2.0530889488280648</v>
      </c>
      <c r="AP282" s="10">
        <v>2.7028054133939841</v>
      </c>
      <c r="AQ282" s="10">
        <v>114.66</v>
      </c>
      <c r="AR282" s="10"/>
      <c r="AS282" s="10"/>
      <c r="AT282" s="10">
        <v>1.3755500159077307</v>
      </c>
      <c r="AU282" s="10">
        <v>1</v>
      </c>
      <c r="AV282" s="16"/>
      <c r="AW282" s="21">
        <v>71.916984136414086</v>
      </c>
      <c r="AX282" s="1" t="s">
        <v>120</v>
      </c>
      <c r="AY282" s="25">
        <v>44.327296587926497</v>
      </c>
      <c r="AZ282" s="19">
        <v>100</v>
      </c>
      <c r="BA282" s="19">
        <v>0</v>
      </c>
      <c r="BB282" s="19">
        <v>0</v>
      </c>
      <c r="BC282" s="19">
        <v>100</v>
      </c>
      <c r="BD282" s="19">
        <v>0</v>
      </c>
      <c r="BE282" s="19">
        <v>0</v>
      </c>
      <c r="BF282" s="26">
        <v>52.740406828723437</v>
      </c>
      <c r="BG282" s="26">
        <v>43.226396793903753</v>
      </c>
      <c r="BH282" s="26">
        <v>4.0331963773728088</v>
      </c>
      <c r="BI282" s="23"/>
      <c r="BJ282" s="27">
        <f t="shared" ca="1" si="32"/>
        <v>1</v>
      </c>
      <c r="BK282" s="26">
        <f t="shared" ca="1" si="33"/>
        <v>5.1977383549922118</v>
      </c>
      <c r="BL282" s="25">
        <f t="shared" si="30"/>
        <v>3.0241253271982114</v>
      </c>
      <c r="BM282" s="25">
        <f t="shared" ca="1" si="34"/>
        <v>3.236908690684416</v>
      </c>
      <c r="BN282" s="24">
        <f t="shared" si="31"/>
        <v>3.1003055537732731</v>
      </c>
      <c r="BO282" s="23"/>
      <c r="BP282" s="2"/>
    </row>
    <row r="283" spans="1:68" x14ac:dyDescent="0.2">
      <c r="A283">
        <v>13.5</v>
      </c>
      <c r="B283">
        <v>2.2000000000000002</v>
      </c>
      <c r="C283">
        <v>1.2676499999999999</v>
      </c>
      <c r="D283">
        <v>-0.27416000000000001</v>
      </c>
      <c r="E283">
        <v>0.16738</v>
      </c>
      <c r="F283">
        <v>1.54138</v>
      </c>
      <c r="G283">
        <v>1.5236799999999999</v>
      </c>
      <c r="H283" s="23"/>
      <c r="I283" s="17">
        <f t="shared" si="28"/>
        <v>44.291338582677163</v>
      </c>
      <c r="J283" s="16">
        <f t="shared" si="29"/>
        <v>-44.491338582677166</v>
      </c>
      <c r="K283" s="10">
        <v>95</v>
      </c>
      <c r="L283" s="16">
        <v>4307.7427821522415</v>
      </c>
      <c r="M283" s="16">
        <v>1554.1994750656245</v>
      </c>
      <c r="N283" s="16">
        <v>19.19291338582677</v>
      </c>
      <c r="O283" s="16">
        <v>5.6115819209039124</v>
      </c>
      <c r="P283" s="16">
        <v>6.2513576233991426</v>
      </c>
      <c r="Q283" s="16">
        <v>0.11872179548727775</v>
      </c>
      <c r="R283" s="16">
        <v>1.8991361979179717</v>
      </c>
      <c r="S283" s="16">
        <v>44.428868228835412</v>
      </c>
      <c r="T283" s="22" t="s">
        <v>122</v>
      </c>
      <c r="U283" s="10">
        <v>4</v>
      </c>
      <c r="V283" s="22" t="s">
        <v>33</v>
      </c>
      <c r="W283" s="10">
        <v>3</v>
      </c>
      <c r="X283" s="22" t="s">
        <v>33</v>
      </c>
      <c r="Y283" s="10">
        <v>3</v>
      </c>
      <c r="Z283" s="22" t="s">
        <v>33</v>
      </c>
      <c r="AA283" s="15">
        <v>3</v>
      </c>
      <c r="AB283" s="11">
        <v>50.654444181573027</v>
      </c>
      <c r="AC283" s="10">
        <v>44.997476973390718</v>
      </c>
      <c r="AD283" s="21">
        <v>4.3480788450362553</v>
      </c>
      <c r="AE283" s="12">
        <v>561.15819209039125</v>
      </c>
      <c r="AF283" s="10">
        <v>487.94341655552682</v>
      </c>
      <c r="AG283" s="10">
        <v>343.85182175493571</v>
      </c>
      <c r="AH283" s="10">
        <v>519.13964248474917</v>
      </c>
      <c r="AI283" s="10">
        <v>5.2655517866296409</v>
      </c>
      <c r="AJ283" s="10"/>
      <c r="AK283" s="10"/>
      <c r="AL283" s="10"/>
      <c r="AM283" s="10"/>
      <c r="AN283" s="10">
        <v>3.7410546139359417</v>
      </c>
      <c r="AO283" s="10">
        <v>2.0625225042333937</v>
      </c>
      <c r="AP283" s="10">
        <v>2.7508145740394854</v>
      </c>
      <c r="AQ283" s="10">
        <v>114.66</v>
      </c>
      <c r="AR283" s="10"/>
      <c r="AS283" s="10"/>
      <c r="AT283" s="10">
        <v>1.3960626233223223</v>
      </c>
      <c r="AU283" s="10">
        <v>1</v>
      </c>
      <c r="AV283" s="16"/>
      <c r="AW283" s="21">
        <v>73.191512483329021</v>
      </c>
      <c r="AX283" s="1" t="s">
        <v>120</v>
      </c>
      <c r="AY283" s="25">
        <v>44.491338582677201</v>
      </c>
      <c r="AZ283" s="19">
        <v>100</v>
      </c>
      <c r="BA283" s="19">
        <v>0</v>
      </c>
      <c r="BB283" s="19">
        <v>0</v>
      </c>
      <c r="BC283" s="19">
        <v>100</v>
      </c>
      <c r="BD283" s="19">
        <v>0</v>
      </c>
      <c r="BE283" s="19">
        <v>0</v>
      </c>
      <c r="BF283" s="26">
        <v>50.654444181573027</v>
      </c>
      <c r="BG283" s="26">
        <v>44.997476973390718</v>
      </c>
      <c r="BH283" s="26">
        <v>4.3480788450362553</v>
      </c>
      <c r="BI283" s="23"/>
      <c r="BJ283" s="27">
        <f t="shared" ca="1" si="32"/>
        <v>1</v>
      </c>
      <c r="BK283" s="26">
        <f t="shared" ca="1" si="33"/>
        <v>5.2727932264293287</v>
      </c>
      <c r="BL283" s="25">
        <f t="shared" si="30"/>
        <v>2.897430003565133</v>
      </c>
      <c r="BM283" s="25">
        <f t="shared" ca="1" si="34"/>
        <v>3.2218702122809231</v>
      </c>
      <c r="BN283" s="24">
        <f t="shared" si="31"/>
        <v>3.0874036145181654</v>
      </c>
      <c r="BO283" s="23"/>
      <c r="BP283" s="2"/>
    </row>
    <row r="284" spans="1:68" x14ac:dyDescent="0.2">
      <c r="A284">
        <v>13.55</v>
      </c>
      <c r="B284">
        <v>2.1</v>
      </c>
      <c r="C284">
        <v>1.2675099999999999</v>
      </c>
      <c r="D284">
        <v>-0.27455000000000002</v>
      </c>
      <c r="E284">
        <v>0.16964000000000001</v>
      </c>
      <c r="F284">
        <v>1.54</v>
      </c>
      <c r="G284">
        <v>1.52</v>
      </c>
      <c r="H284" s="23"/>
      <c r="I284" s="17">
        <f t="shared" si="28"/>
        <v>44.455380577427825</v>
      </c>
      <c r="J284" s="16">
        <f t="shared" si="29"/>
        <v>-44.655380577427827</v>
      </c>
      <c r="K284" s="10">
        <v>95</v>
      </c>
      <c r="L284" s="16">
        <v>4323.3267716535547</v>
      </c>
      <c r="M284" s="16">
        <v>1559.5472440944961</v>
      </c>
      <c r="N284" s="16">
        <v>19.263998250218723</v>
      </c>
      <c r="O284" s="16">
        <v>5.5733521657249963</v>
      </c>
      <c r="P284" s="16">
        <v>6.2231174570528864</v>
      </c>
      <c r="Q284" s="16">
        <v>0.11627844455112796</v>
      </c>
      <c r="R284" s="16">
        <v>1.8684918829443811</v>
      </c>
      <c r="S284" s="16">
        <v>45.122589675547914</v>
      </c>
      <c r="T284" s="22" t="s">
        <v>122</v>
      </c>
      <c r="U284" s="10">
        <v>4</v>
      </c>
      <c r="V284" s="22" t="s">
        <v>33</v>
      </c>
      <c r="W284" s="10">
        <v>3</v>
      </c>
      <c r="X284" s="22" t="s">
        <v>33</v>
      </c>
      <c r="Y284" s="10">
        <v>3</v>
      </c>
      <c r="Z284" s="22" t="s">
        <v>33</v>
      </c>
      <c r="AA284" s="15">
        <v>3</v>
      </c>
      <c r="AB284" s="11">
        <v>50.209539841495513</v>
      </c>
      <c r="AC284" s="10">
        <v>45.369911047888493</v>
      </c>
      <c r="AD284" s="21">
        <v>4.4205491106159904</v>
      </c>
      <c r="AE284" s="12">
        <v>557.33521657249969</v>
      </c>
      <c r="AF284" s="10">
        <v>483.7043387794194</v>
      </c>
      <c r="AG284" s="10">
        <v>341.73380927896648</v>
      </c>
      <c r="AH284" s="10">
        <v>531.94816646391473</v>
      </c>
      <c r="AI284" s="10">
        <v>5.351909789536756</v>
      </c>
      <c r="AJ284" s="10"/>
      <c r="AK284" s="10"/>
      <c r="AL284" s="10"/>
      <c r="AM284" s="10"/>
      <c r="AN284" s="10">
        <v>3.7155681104833307</v>
      </c>
      <c r="AO284" s="10">
        <v>2.0548672839436035</v>
      </c>
      <c r="AP284" s="10">
        <v>2.7338704742317317</v>
      </c>
      <c r="AQ284" s="10">
        <v>114.66</v>
      </c>
      <c r="AR284" s="10"/>
      <c r="AS284" s="10"/>
      <c r="AT284" s="10">
        <v>1.3783173176023755</v>
      </c>
      <c r="AU284" s="10">
        <v>1</v>
      </c>
      <c r="AV284" s="16"/>
      <c r="AW284" s="21">
        <v>72.555650816912902</v>
      </c>
      <c r="AX284" s="1" t="s">
        <v>120</v>
      </c>
      <c r="AY284" s="25">
        <v>44.655380577427799</v>
      </c>
      <c r="AZ284" s="19">
        <v>100</v>
      </c>
      <c r="BA284" s="19">
        <v>0</v>
      </c>
      <c r="BB284" s="19">
        <v>0</v>
      </c>
      <c r="BC284" s="19">
        <v>100</v>
      </c>
      <c r="BD284" s="19">
        <v>0</v>
      </c>
      <c r="BE284" s="19">
        <v>0</v>
      </c>
      <c r="BF284" s="26">
        <v>50.209539841495513</v>
      </c>
      <c r="BG284" s="26">
        <v>45.369911047888493</v>
      </c>
      <c r="BH284" s="26">
        <v>4.4205491106159904</v>
      </c>
      <c r="BI284" s="23"/>
      <c r="BJ284" s="27">
        <f t="shared" ca="1" si="32"/>
        <v>1</v>
      </c>
      <c r="BK284" s="26">
        <f t="shared" ca="1" si="33"/>
        <v>5.2085040534751723</v>
      </c>
      <c r="BL284" s="25">
        <f t="shared" si="30"/>
        <v>2.8629757350924505</v>
      </c>
      <c r="BM284" s="25">
        <f t="shared" ca="1" si="34"/>
        <v>3.2237100920736528</v>
      </c>
      <c r="BN284" s="24">
        <f t="shared" si="31"/>
        <v>3.0857018996226921</v>
      </c>
      <c r="BO284" s="23"/>
      <c r="BP284" s="2"/>
    </row>
    <row r="285" spans="1:68" x14ac:dyDescent="0.2">
      <c r="A285">
        <v>13.6</v>
      </c>
      <c r="B285">
        <v>2.1</v>
      </c>
      <c r="C285">
        <v>1.26759</v>
      </c>
      <c r="D285">
        <v>-0.27467000000000003</v>
      </c>
      <c r="E285">
        <v>0.16977999999999999</v>
      </c>
      <c r="F285">
        <v>1.54443</v>
      </c>
      <c r="G285">
        <v>1.5209999999999999</v>
      </c>
      <c r="H285" s="23"/>
      <c r="I285" s="17">
        <f t="shared" si="28"/>
        <v>44.619422572178472</v>
      </c>
      <c r="J285" s="16">
        <f t="shared" si="29"/>
        <v>-44.819422572178475</v>
      </c>
      <c r="K285" s="10">
        <v>95</v>
      </c>
      <c r="L285" s="16">
        <v>4338.9107611548661</v>
      </c>
      <c r="M285" s="16">
        <v>1564.8950131233673</v>
      </c>
      <c r="N285" s="16">
        <v>19.335083114610669</v>
      </c>
      <c r="O285" s="16">
        <v>5.5951977401129653</v>
      </c>
      <c r="P285" s="16">
        <v>6.245581855527834</v>
      </c>
      <c r="Q285" s="16">
        <v>0.11552664426308182</v>
      </c>
      <c r="R285" s="16">
        <v>1.8497338908596899</v>
      </c>
      <c r="S285" s="16">
        <v>45.165563570477005</v>
      </c>
      <c r="T285" s="22" t="s">
        <v>122</v>
      </c>
      <c r="U285" s="10">
        <v>4</v>
      </c>
      <c r="V285" s="22" t="s">
        <v>33</v>
      </c>
      <c r="W285" s="10">
        <v>3</v>
      </c>
      <c r="X285" s="22" t="s">
        <v>33</v>
      </c>
      <c r="Y285" s="10">
        <v>3</v>
      </c>
      <c r="Z285" s="22" t="s">
        <v>33</v>
      </c>
      <c r="AA285" s="15">
        <v>3</v>
      </c>
      <c r="AB285" s="11">
        <v>49.646114961349006</v>
      </c>
      <c r="AC285" s="10">
        <v>45.838730990418533</v>
      </c>
      <c r="AD285" s="21">
        <v>4.5151540482324597</v>
      </c>
      <c r="AE285" s="12">
        <v>559.51977401129648</v>
      </c>
      <c r="AF285" s="10">
        <v>485.43050392345367</v>
      </c>
      <c r="AG285" s="10">
        <v>343.41863916458755</v>
      </c>
      <c r="AH285" s="10">
        <v>531.36988366353603</v>
      </c>
      <c r="AI285" s="10">
        <v>5.4061830457960411</v>
      </c>
      <c r="AJ285" s="10"/>
      <c r="AK285" s="10"/>
      <c r="AL285" s="10"/>
      <c r="AM285" s="10"/>
      <c r="AN285" s="10">
        <v>3.7301318267419767</v>
      </c>
      <c r="AO285" s="10">
        <v>2.059542054311946</v>
      </c>
      <c r="AP285" s="10">
        <v>2.7473491133167003</v>
      </c>
      <c r="AQ285" s="10">
        <v>114.66</v>
      </c>
      <c r="AR285" s="10"/>
      <c r="AS285" s="10"/>
      <c r="AT285" s="10">
        <v>1.3784859595637045</v>
      </c>
      <c r="AU285" s="10">
        <v>1</v>
      </c>
      <c r="AV285" s="16"/>
      <c r="AW285" s="21">
        <v>72.814575588518053</v>
      </c>
      <c r="AX285" s="1" t="s">
        <v>120</v>
      </c>
      <c r="AY285" s="25">
        <v>44.819422572178503</v>
      </c>
      <c r="AZ285" s="19">
        <v>100</v>
      </c>
      <c r="BA285" s="19">
        <v>0</v>
      </c>
      <c r="BB285" s="19">
        <v>0</v>
      </c>
      <c r="BC285" s="19">
        <v>100</v>
      </c>
      <c r="BD285" s="19">
        <v>0</v>
      </c>
      <c r="BE285" s="19">
        <v>0</v>
      </c>
      <c r="BF285" s="26">
        <v>49.646114961349006</v>
      </c>
      <c r="BG285" s="26">
        <v>45.838730990418533</v>
      </c>
      <c r="BH285" s="26">
        <v>4.5151540482324597</v>
      </c>
      <c r="BI285" s="23"/>
      <c r="BJ285" s="27">
        <f t="shared" ca="1" si="32"/>
        <v>1</v>
      </c>
      <c r="BK285" s="26">
        <f t="shared" ca="1" si="33"/>
        <v>5.2094567888166212</v>
      </c>
      <c r="BL285" s="25">
        <f t="shared" si="30"/>
        <v>2.8342261942322966</v>
      </c>
      <c r="BM285" s="25">
        <f t="shared" ca="1" si="34"/>
        <v>3.2213644702664652</v>
      </c>
      <c r="BN285" s="24">
        <f t="shared" si="31"/>
        <v>3.0822154355707276</v>
      </c>
      <c r="BO285" s="23"/>
      <c r="BP285" s="2"/>
    </row>
    <row r="286" spans="1:68" x14ac:dyDescent="0.2">
      <c r="A286">
        <v>13.65</v>
      </c>
      <c r="B286">
        <v>2.1</v>
      </c>
      <c r="C286">
        <v>1.2676000000000001</v>
      </c>
      <c r="D286">
        <v>-0.27448</v>
      </c>
      <c r="E286">
        <v>0.17005999999999999</v>
      </c>
      <c r="F286">
        <v>1.53955</v>
      </c>
      <c r="G286">
        <v>1.51773</v>
      </c>
      <c r="H286" s="23"/>
      <c r="I286" s="17">
        <f t="shared" si="28"/>
        <v>44.783464566929133</v>
      </c>
      <c r="J286" s="16">
        <f t="shared" si="29"/>
        <v>-44.983464566929136</v>
      </c>
      <c r="K286" s="10">
        <v>95</v>
      </c>
      <c r="L286" s="16">
        <v>4354.4947506561793</v>
      </c>
      <c r="M286" s="16">
        <v>1570.242782152239</v>
      </c>
      <c r="N286" s="16">
        <v>19.406167979002625</v>
      </c>
      <c r="O286" s="16">
        <v>5.5979284369114781</v>
      </c>
      <c r="P286" s="16">
        <v>6.2495502005003045</v>
      </c>
      <c r="Q286" s="16">
        <v>0.11671699471915493</v>
      </c>
      <c r="R286" s="16">
        <v>1.8676063232488511</v>
      </c>
      <c r="S286" s="16">
        <v>45.251511360335194</v>
      </c>
      <c r="T286" s="22" t="s">
        <v>122</v>
      </c>
      <c r="U286" s="10">
        <v>4</v>
      </c>
      <c r="V286" s="22" t="s">
        <v>33</v>
      </c>
      <c r="W286" s="10">
        <v>3</v>
      </c>
      <c r="X286" s="22" t="s">
        <v>33</v>
      </c>
      <c r="Y286" s="10">
        <v>3</v>
      </c>
      <c r="Z286" s="22" t="s">
        <v>33</v>
      </c>
      <c r="AA286" s="15">
        <v>3</v>
      </c>
      <c r="AB286" s="11">
        <v>50.064549415064221</v>
      </c>
      <c r="AC286" s="10">
        <v>45.490861260773237</v>
      </c>
      <c r="AD286" s="21">
        <v>4.4445893241625427</v>
      </c>
      <c r="AE286" s="12">
        <v>559.79284369114782</v>
      </c>
      <c r="AF286" s="10">
        <v>484.9806627730789</v>
      </c>
      <c r="AG286" s="10">
        <v>343.71626503752282</v>
      </c>
      <c r="AH286" s="10">
        <v>531.67563527312711</v>
      </c>
      <c r="AI286" s="10">
        <v>5.3544474954465766</v>
      </c>
      <c r="AJ286" s="10"/>
      <c r="AK286" s="10"/>
      <c r="AL286" s="10"/>
      <c r="AM286" s="10"/>
      <c r="AN286" s="10">
        <v>3.7319522912743186</v>
      </c>
      <c r="AO286" s="10">
        <v>2.06551135686008</v>
      </c>
      <c r="AP286" s="10">
        <v>2.7497301203001827</v>
      </c>
      <c r="AQ286" s="10">
        <v>114.66</v>
      </c>
      <c r="AR286" s="10"/>
      <c r="AS286" s="10"/>
      <c r="AT286" s="10">
        <v>1.3721881663021751</v>
      </c>
      <c r="AU286" s="10">
        <v>1</v>
      </c>
      <c r="AV286" s="16"/>
      <c r="AW286" s="21">
        <v>72.747099415961841</v>
      </c>
      <c r="AX286" s="1" t="s">
        <v>120</v>
      </c>
      <c r="AY286" s="25">
        <v>44.983464566929101</v>
      </c>
      <c r="AZ286" s="19">
        <v>100</v>
      </c>
      <c r="BA286" s="19">
        <v>0</v>
      </c>
      <c r="BB286" s="19">
        <v>0</v>
      </c>
      <c r="BC286" s="19">
        <v>100</v>
      </c>
      <c r="BD286" s="19">
        <v>0</v>
      </c>
      <c r="BE286" s="19">
        <v>0</v>
      </c>
      <c r="BF286" s="26">
        <v>50.064549415064221</v>
      </c>
      <c r="BG286" s="26">
        <v>45.490861260773237</v>
      </c>
      <c r="BH286" s="26">
        <v>4.4445893241625427</v>
      </c>
      <c r="BI286" s="23"/>
      <c r="BJ286" s="27">
        <f t="shared" ca="1" si="32"/>
        <v>1</v>
      </c>
      <c r="BK286" s="26">
        <f t="shared" ca="1" si="33"/>
        <v>5.1868448261109661</v>
      </c>
      <c r="BL286" s="25">
        <f t="shared" si="30"/>
        <v>2.8661177650564102</v>
      </c>
      <c r="BM286" s="25">
        <f t="shared" ca="1" si="34"/>
        <v>3.2255035790056041</v>
      </c>
      <c r="BN286" s="24">
        <f t="shared" si="31"/>
        <v>3.0839910198374554</v>
      </c>
      <c r="BO286" s="23"/>
      <c r="BP286" s="2"/>
    </row>
    <row r="287" spans="1:68" x14ac:dyDescent="0.2">
      <c r="A287">
        <v>13.7</v>
      </c>
      <c r="B287">
        <v>2.1</v>
      </c>
      <c r="C287">
        <v>1.26742</v>
      </c>
      <c r="D287">
        <v>-0.27450000000000002</v>
      </c>
      <c r="E287">
        <v>0.1721</v>
      </c>
      <c r="F287">
        <v>1.53393</v>
      </c>
      <c r="G287">
        <v>1.5150300000000001</v>
      </c>
      <c r="H287" s="23"/>
      <c r="I287" s="17">
        <f t="shared" si="28"/>
        <v>44.947506561679788</v>
      </c>
      <c r="J287" s="16">
        <f t="shared" si="29"/>
        <v>-45.147506561679791</v>
      </c>
      <c r="K287" s="10">
        <v>95</v>
      </c>
      <c r="L287" s="16">
        <v>4370.0787401574917</v>
      </c>
      <c r="M287" s="16">
        <v>1575.5905511811104</v>
      </c>
      <c r="N287" s="16">
        <v>19.477252843394574</v>
      </c>
      <c r="O287" s="16">
        <v>5.5487758945385774</v>
      </c>
      <c r="P287" s="16">
        <v>6.2094148091090968</v>
      </c>
      <c r="Q287" s="16">
        <v>0.11659169467114711</v>
      </c>
      <c r="R287" s="16">
        <v>1.8776599447037947</v>
      </c>
      <c r="S287" s="16">
        <v>45.877702400730556</v>
      </c>
      <c r="T287" s="22" t="s">
        <v>122</v>
      </c>
      <c r="U287" s="10">
        <v>4</v>
      </c>
      <c r="V287" s="22" t="s">
        <v>33</v>
      </c>
      <c r="W287" s="10">
        <v>3</v>
      </c>
      <c r="X287" s="22" t="s">
        <v>33</v>
      </c>
      <c r="Y287" s="10">
        <v>3</v>
      </c>
      <c r="Z287" s="22" t="s">
        <v>33</v>
      </c>
      <c r="AA287" s="15">
        <v>3</v>
      </c>
      <c r="AB287" s="11">
        <v>50.644489652658677</v>
      </c>
      <c r="AC287" s="10">
        <v>45.005831200472514</v>
      </c>
      <c r="AD287" s="21">
        <v>4.3496791468688052</v>
      </c>
      <c r="AE287" s="12">
        <v>554.87758945385781</v>
      </c>
      <c r="AF287" s="10">
        <v>479.34214675638896</v>
      </c>
      <c r="AG287" s="10">
        <v>340.70611068318226</v>
      </c>
      <c r="AH287" s="10">
        <v>543.09496232234017</v>
      </c>
      <c r="AI287" s="10">
        <v>5.3257779866937103</v>
      </c>
      <c r="AJ287" s="10"/>
      <c r="AK287" s="10"/>
      <c r="AL287" s="10"/>
      <c r="AM287" s="10"/>
      <c r="AN287" s="10">
        <v>3.699183929692385</v>
      </c>
      <c r="AO287" s="10">
        <v>2.0610959578065406</v>
      </c>
      <c r="AP287" s="10">
        <v>2.7256488854654579</v>
      </c>
      <c r="AQ287" s="10">
        <v>114.66</v>
      </c>
      <c r="AR287" s="10"/>
      <c r="AS287" s="10"/>
      <c r="AT287" s="10">
        <v>1.3505801968552671</v>
      </c>
      <c r="AU287" s="10">
        <v>1</v>
      </c>
      <c r="AV287" s="16"/>
      <c r="AW287" s="21">
        <v>71.901322013458341</v>
      </c>
      <c r="AX287" s="1" t="s">
        <v>120</v>
      </c>
      <c r="AY287" s="25">
        <v>45.147506561679798</v>
      </c>
      <c r="AZ287" s="19">
        <v>100</v>
      </c>
      <c r="BA287" s="19">
        <v>0</v>
      </c>
      <c r="BB287" s="19">
        <v>0</v>
      </c>
      <c r="BC287" s="19">
        <v>100</v>
      </c>
      <c r="BD287" s="19">
        <v>0</v>
      </c>
      <c r="BE287" s="19">
        <v>0</v>
      </c>
      <c r="BF287" s="26">
        <v>50.644489652658677</v>
      </c>
      <c r="BG287" s="26">
        <v>45.005831200472514</v>
      </c>
      <c r="BH287" s="26">
        <v>4.3496791468688052</v>
      </c>
      <c r="BI287" s="23"/>
      <c r="BJ287" s="27">
        <f t="shared" ca="1" si="32"/>
        <v>1</v>
      </c>
      <c r="BK287" s="26">
        <f t="shared" ca="1" si="33"/>
        <v>5.1084026062653862</v>
      </c>
      <c r="BL287" s="25">
        <f t="shared" si="30"/>
        <v>2.897137616445626</v>
      </c>
      <c r="BM287" s="25">
        <f t="shared" ca="1" si="34"/>
        <v>3.2335876713290448</v>
      </c>
      <c r="BN287" s="24">
        <f t="shared" si="31"/>
        <v>3.0875677631903082</v>
      </c>
      <c r="BO287" s="23"/>
      <c r="BP287" s="2"/>
    </row>
    <row r="288" spans="1:68" x14ac:dyDescent="0.2">
      <c r="A288">
        <v>13.75</v>
      </c>
      <c r="B288">
        <v>0.3</v>
      </c>
      <c r="C288">
        <v>1.26769</v>
      </c>
      <c r="D288">
        <v>-0.27401999999999999</v>
      </c>
      <c r="E288">
        <v>0.17363000000000001</v>
      </c>
      <c r="F288">
        <v>1.5346500000000001</v>
      </c>
      <c r="G288">
        <v>1.5185999999999999</v>
      </c>
      <c r="H288" s="23"/>
      <c r="I288" s="17">
        <f t="shared" si="28"/>
        <v>45.111548556430442</v>
      </c>
      <c r="J288" s="16">
        <f t="shared" si="29"/>
        <v>-45.311548556430445</v>
      </c>
      <c r="K288" s="10">
        <v>95</v>
      </c>
      <c r="L288" s="16">
        <v>4385.662729658804</v>
      </c>
      <c r="M288" s="16">
        <v>1580.9383202099818</v>
      </c>
      <c r="N288" s="16">
        <v>19.548337707786526</v>
      </c>
      <c r="O288" s="16">
        <v>5.6225047080978969</v>
      </c>
      <c r="P288" s="16">
        <v>6.2899064859046865</v>
      </c>
      <c r="Q288" s="16">
        <v>0.11959889582333169</v>
      </c>
      <c r="R288" s="16">
        <v>1.90144155706203</v>
      </c>
      <c r="S288" s="16">
        <v>46.347345681027079</v>
      </c>
      <c r="T288" s="22" t="s">
        <v>122</v>
      </c>
      <c r="U288" s="10">
        <v>4</v>
      </c>
      <c r="V288" s="22" t="s">
        <v>33</v>
      </c>
      <c r="W288" s="10">
        <v>3</v>
      </c>
      <c r="X288" s="22" t="s">
        <v>33</v>
      </c>
      <c r="Y288" s="10">
        <v>3</v>
      </c>
      <c r="Z288" s="22" t="s">
        <v>33</v>
      </c>
      <c r="AA288" s="15">
        <v>3</v>
      </c>
      <c r="AB288" s="11">
        <v>50.848686568191589</v>
      </c>
      <c r="AC288" s="10">
        <v>44.834269301716404</v>
      </c>
      <c r="AD288" s="21">
        <v>4.3170441300920057</v>
      </c>
      <c r="AE288" s="12">
        <v>562.2504708097897</v>
      </c>
      <c r="AF288" s="10">
        <v>487.89505052638134</v>
      </c>
      <c r="AG288" s="10">
        <v>346.74298644285147</v>
      </c>
      <c r="AH288" s="10">
        <v>551.2938783066628</v>
      </c>
      <c r="AI288" s="10">
        <v>5.2591676893037285</v>
      </c>
      <c r="AJ288" s="10"/>
      <c r="AK288" s="10"/>
      <c r="AL288" s="10"/>
      <c r="AM288" s="10"/>
      <c r="AN288" s="10">
        <v>3.7483364720652648</v>
      </c>
      <c r="AO288" s="10">
        <v>2.0840155088729273</v>
      </c>
      <c r="AP288" s="10">
        <v>2.7739438915428121</v>
      </c>
      <c r="AQ288" s="10">
        <v>114.66</v>
      </c>
      <c r="AR288" s="10"/>
      <c r="AS288" s="10"/>
      <c r="AT288" s="10">
        <v>1.3709764340532948</v>
      </c>
      <c r="AU288" s="10">
        <v>1</v>
      </c>
      <c r="AV288" s="16"/>
      <c r="AW288" s="21">
        <v>73.184257578957201</v>
      </c>
      <c r="AX288" s="1" t="s">
        <v>120</v>
      </c>
      <c r="AY288" s="25">
        <v>45.311548556430402</v>
      </c>
      <c r="AZ288" s="19">
        <v>100</v>
      </c>
      <c r="BA288" s="19">
        <v>0</v>
      </c>
      <c r="BB288" s="19">
        <v>0</v>
      </c>
      <c r="BC288" s="19">
        <v>100</v>
      </c>
      <c r="BD288" s="19">
        <v>0</v>
      </c>
      <c r="BE288" s="19">
        <v>0</v>
      </c>
      <c r="BF288" s="26">
        <v>50.848686568191589</v>
      </c>
      <c r="BG288" s="26">
        <v>44.834269301716404</v>
      </c>
      <c r="BH288" s="26">
        <v>4.3170441300920057</v>
      </c>
      <c r="BI288" s="23"/>
      <c r="BJ288" s="27">
        <f t="shared" ca="1" si="32"/>
        <v>1</v>
      </c>
      <c r="BK288" s="26">
        <f t="shared" ca="1" si="33"/>
        <v>5.1830929375297927</v>
      </c>
      <c r="BL288" s="25">
        <f t="shared" si="30"/>
        <v>2.9191287025252968</v>
      </c>
      <c r="BM288" s="25">
        <f t="shared" ca="1" si="34"/>
        <v>3.2299176914429291</v>
      </c>
      <c r="BN288" s="24">
        <f t="shared" si="31"/>
        <v>3.085325587855603</v>
      </c>
      <c r="BO288" s="23"/>
      <c r="BP288" s="2"/>
    </row>
    <row r="289" spans="1:68" x14ac:dyDescent="0.2">
      <c r="A289">
        <v>13.8</v>
      </c>
      <c r="B289">
        <v>2.1</v>
      </c>
      <c r="C289">
        <v>1.2680100000000001</v>
      </c>
      <c r="D289">
        <v>-0.27383999999999997</v>
      </c>
      <c r="E289">
        <v>0.17402999999999999</v>
      </c>
      <c r="F289">
        <v>1.53115</v>
      </c>
      <c r="G289">
        <v>1.5114799999999999</v>
      </c>
      <c r="H289" s="23"/>
      <c r="I289" s="17">
        <f t="shared" si="28"/>
        <v>45.275590551181104</v>
      </c>
      <c r="J289" s="16">
        <f t="shared" si="29"/>
        <v>-45.475590551181106</v>
      </c>
      <c r="K289" s="10">
        <v>95</v>
      </c>
      <c r="L289" s="16">
        <v>4401.2467191601172</v>
      </c>
      <c r="M289" s="16">
        <v>1586.2860892388535</v>
      </c>
      <c r="N289" s="16">
        <v>19.619422572178479</v>
      </c>
      <c r="O289" s="16">
        <v>5.7098870056497129</v>
      </c>
      <c r="P289" s="16">
        <v>6.3790568522764426</v>
      </c>
      <c r="Q289" s="16">
        <v>0.12072659625540091</v>
      </c>
      <c r="R289" s="16">
        <v>1.8925461718109344</v>
      </c>
      <c r="S289" s="16">
        <v>46.470128237967337</v>
      </c>
      <c r="T289" s="22" t="s">
        <v>122</v>
      </c>
      <c r="U289" s="10">
        <v>4</v>
      </c>
      <c r="V289" s="22" t="s">
        <v>33</v>
      </c>
      <c r="W289" s="10">
        <v>3</v>
      </c>
      <c r="X289" s="22" t="s">
        <v>33</v>
      </c>
      <c r="Y289" s="10">
        <v>3</v>
      </c>
      <c r="Z289" s="22" t="s">
        <v>33</v>
      </c>
      <c r="AA289" s="15">
        <v>3</v>
      </c>
      <c r="AB289" s="11">
        <v>50.165051515010497</v>
      </c>
      <c r="AC289" s="10">
        <v>45.407045254860051</v>
      </c>
      <c r="AD289" s="21">
        <v>4.4279032301294521</v>
      </c>
      <c r="AE289" s="12">
        <v>570.98870056497128</v>
      </c>
      <c r="AF289" s="10">
        <v>497.4666236582753</v>
      </c>
      <c r="AG289" s="10">
        <v>353.42926392073321</v>
      </c>
      <c r="AH289" s="10">
        <v>552.35737369622791</v>
      </c>
      <c r="AI289" s="10">
        <v>5.2838869396941721</v>
      </c>
      <c r="AJ289" s="10"/>
      <c r="AK289" s="10"/>
      <c r="AL289" s="10"/>
      <c r="AM289" s="10"/>
      <c r="AN289" s="10">
        <v>3.8065913370998086</v>
      </c>
      <c r="AO289" s="10">
        <v>2.1041706871508268</v>
      </c>
      <c r="AP289" s="10">
        <v>2.8274341113658656</v>
      </c>
      <c r="AQ289" s="10">
        <v>114.66</v>
      </c>
      <c r="AR289" s="10"/>
      <c r="AS289" s="10"/>
      <c r="AT289" s="10">
        <v>1.3942461848455634</v>
      </c>
      <c r="AU289" s="10">
        <v>1</v>
      </c>
      <c r="AV289" s="16"/>
      <c r="AW289" s="21">
        <v>74.619993548741292</v>
      </c>
      <c r="AX289" s="1" t="s">
        <v>120</v>
      </c>
      <c r="AY289" s="25">
        <v>45.475590551181099</v>
      </c>
      <c r="AZ289" s="19">
        <v>100</v>
      </c>
      <c r="BA289" s="19">
        <v>0</v>
      </c>
      <c r="BB289" s="19">
        <v>0</v>
      </c>
      <c r="BC289" s="19">
        <v>100</v>
      </c>
      <c r="BD289" s="19">
        <v>0</v>
      </c>
      <c r="BE289" s="19">
        <v>0</v>
      </c>
      <c r="BF289" s="26">
        <v>50.165051515010497</v>
      </c>
      <c r="BG289" s="26">
        <v>45.407045254860051</v>
      </c>
      <c r="BH289" s="26">
        <v>4.4279032301294521</v>
      </c>
      <c r="BI289" s="23"/>
      <c r="BJ289" s="27">
        <f t="shared" ca="1" si="32"/>
        <v>1</v>
      </c>
      <c r="BK289" s="26">
        <f t="shared" ca="1" si="33"/>
        <v>5.2681966021669133</v>
      </c>
      <c r="BL289" s="25">
        <f t="shared" si="30"/>
        <v>2.8892788760769497</v>
      </c>
      <c r="BM289" s="25">
        <f t="shared" ca="1" si="34"/>
        <v>3.2215547679162819</v>
      </c>
      <c r="BN289" s="24">
        <f t="shared" si="31"/>
        <v>3.0789940252884405</v>
      </c>
      <c r="BO289" s="23"/>
      <c r="BP289" s="2"/>
    </row>
    <row r="290" spans="1:68" x14ac:dyDescent="0.2">
      <c r="A290">
        <v>13.85</v>
      </c>
      <c r="B290">
        <v>2.1</v>
      </c>
      <c r="C290">
        <v>1.2683599999999999</v>
      </c>
      <c r="D290">
        <v>-0.27345999999999998</v>
      </c>
      <c r="E290">
        <v>0.17165</v>
      </c>
      <c r="F290">
        <v>1.5282500000000001</v>
      </c>
      <c r="G290">
        <v>1.5136499999999999</v>
      </c>
      <c r="H290" s="23"/>
      <c r="I290" s="17">
        <f t="shared" si="28"/>
        <v>45.439632545931758</v>
      </c>
      <c r="J290" s="16">
        <f t="shared" si="29"/>
        <v>-45.639632545931761</v>
      </c>
      <c r="K290" s="10">
        <v>95</v>
      </c>
      <c r="L290" s="16">
        <v>4416.8307086614295</v>
      </c>
      <c r="M290" s="16">
        <v>1591.6338582677249</v>
      </c>
      <c r="N290" s="16">
        <v>19.690507436570428</v>
      </c>
      <c r="O290" s="16">
        <v>5.8054613935969419</v>
      </c>
      <c r="P290" s="16">
        <v>6.4641112307450292</v>
      </c>
      <c r="Q290" s="16">
        <v>0.1231072971675468</v>
      </c>
      <c r="R290" s="16">
        <v>1.9044736820433381</v>
      </c>
      <c r="S290" s="16">
        <v>45.739572024172759</v>
      </c>
      <c r="T290" s="22" t="s">
        <v>122</v>
      </c>
      <c r="U290" s="10">
        <v>4</v>
      </c>
      <c r="V290" s="22" t="s">
        <v>33</v>
      </c>
      <c r="W290" s="10">
        <v>3</v>
      </c>
      <c r="X290" s="22" t="s">
        <v>33</v>
      </c>
      <c r="Y290" s="10">
        <v>3</v>
      </c>
      <c r="Z290" s="22" t="s">
        <v>33</v>
      </c>
      <c r="AA290" s="15">
        <v>3</v>
      </c>
      <c r="AB290" s="11">
        <v>49.856280168290212</v>
      </c>
      <c r="AC290" s="10">
        <v>45.664229550666192</v>
      </c>
      <c r="AD290" s="21">
        <v>4.4794902810435957</v>
      </c>
      <c r="AE290" s="12">
        <v>580.54613935969417</v>
      </c>
      <c r="AF290" s="10">
        <v>506.55631586038481</v>
      </c>
      <c r="AG290" s="10">
        <v>359.8083423058772</v>
      </c>
      <c r="AH290" s="10">
        <v>535.86647151639079</v>
      </c>
      <c r="AI290" s="10">
        <v>5.2507945340945072</v>
      </c>
      <c r="AJ290" s="10"/>
      <c r="AK290" s="10"/>
      <c r="AL290" s="10"/>
      <c r="AM290" s="10"/>
      <c r="AN290" s="10">
        <v>3.8703075957312945</v>
      </c>
      <c r="AO290" s="10">
        <v>2.1264567481624175</v>
      </c>
      <c r="AP290" s="10">
        <v>2.8784667384470177</v>
      </c>
      <c r="AQ290" s="10">
        <v>114.66</v>
      </c>
      <c r="AR290" s="10"/>
      <c r="AS290" s="10"/>
      <c r="AT290" s="10">
        <v>1.4159625056659189</v>
      </c>
      <c r="AU290" s="10">
        <v>1</v>
      </c>
      <c r="AV290" s="16"/>
      <c r="AW290" s="21">
        <v>75.983447379057722</v>
      </c>
      <c r="AX290" s="1" t="s">
        <v>120</v>
      </c>
      <c r="AY290" s="25">
        <v>45.639632545931804</v>
      </c>
      <c r="AZ290" s="19">
        <v>100</v>
      </c>
      <c r="BA290" s="19">
        <v>0</v>
      </c>
      <c r="BB290" s="19">
        <v>0</v>
      </c>
      <c r="BC290" s="19">
        <v>100</v>
      </c>
      <c r="BD290" s="19">
        <v>0</v>
      </c>
      <c r="BE290" s="19">
        <v>0</v>
      </c>
      <c r="BF290" s="26">
        <v>49.856280168290212</v>
      </c>
      <c r="BG290" s="26">
        <v>45.664229550666192</v>
      </c>
      <c r="BH290" s="26">
        <v>4.4794902810435957</v>
      </c>
      <c r="BI290" s="23"/>
      <c r="BJ290" s="27">
        <f t="shared" ca="1" si="32"/>
        <v>1</v>
      </c>
      <c r="BK290" s="26">
        <f t="shared" ca="1" si="33"/>
        <v>5.3475814859154296</v>
      </c>
      <c r="BL290" s="25">
        <f t="shared" si="30"/>
        <v>2.8927653841484617</v>
      </c>
      <c r="BM290" s="25">
        <f t="shared" ca="1" si="34"/>
        <v>3.2162889949779427</v>
      </c>
      <c r="BN290" s="24">
        <f t="shared" si="31"/>
        <v>3.0752983833260248</v>
      </c>
      <c r="BO290" s="23"/>
      <c r="BP290" s="2"/>
    </row>
    <row r="291" spans="1:68" x14ac:dyDescent="0.2">
      <c r="A291">
        <v>13.9</v>
      </c>
      <c r="B291">
        <v>2.1</v>
      </c>
      <c r="C291">
        <v>1.26831</v>
      </c>
      <c r="D291">
        <v>-0.27345999999999998</v>
      </c>
      <c r="E291">
        <v>0.17232</v>
      </c>
      <c r="F291">
        <v>1.5308999999999999</v>
      </c>
      <c r="G291">
        <v>1.5153799999999999</v>
      </c>
      <c r="H291" s="23"/>
      <c r="I291" s="17">
        <f t="shared" si="28"/>
        <v>45.603674540682412</v>
      </c>
      <c r="J291" s="16">
        <f t="shared" si="29"/>
        <v>-45.803674540682415</v>
      </c>
      <c r="K291" s="10">
        <v>95</v>
      </c>
      <c r="L291" s="16">
        <v>4432.4146981627418</v>
      </c>
      <c r="M291" s="16">
        <v>1596.9816272965963</v>
      </c>
      <c r="N291" s="16">
        <v>19.761592300962377</v>
      </c>
      <c r="O291" s="16">
        <v>5.7918079096045068</v>
      </c>
      <c r="P291" s="16">
        <v>6.4534192620259931</v>
      </c>
      <c r="Q291" s="16">
        <v>0.1231072971675468</v>
      </c>
      <c r="R291" s="16">
        <v>1.9076289974207934</v>
      </c>
      <c r="S291" s="16">
        <v>45.945232807047695</v>
      </c>
      <c r="T291" s="22" t="s">
        <v>122</v>
      </c>
      <c r="U291" s="10">
        <v>4</v>
      </c>
      <c r="V291" s="22" t="s">
        <v>33</v>
      </c>
      <c r="W291" s="10">
        <v>3</v>
      </c>
      <c r="X291" s="22" t="s">
        <v>33</v>
      </c>
      <c r="Y291" s="10">
        <v>3</v>
      </c>
      <c r="Z291" s="22" t="s">
        <v>33</v>
      </c>
      <c r="AA291" s="15">
        <v>3</v>
      </c>
      <c r="AB291" s="11">
        <v>50.025818463513211</v>
      </c>
      <c r="AC291" s="10">
        <v>45.523134845866068</v>
      </c>
      <c r="AD291" s="21">
        <v>4.4510466906207249</v>
      </c>
      <c r="AE291" s="12">
        <v>579.18079096045062</v>
      </c>
      <c r="AF291" s="10">
        <v>504.38173192277389</v>
      </c>
      <c r="AG291" s="10">
        <v>359.00644465194949</v>
      </c>
      <c r="AH291" s="10">
        <v>538.63489041089792</v>
      </c>
      <c r="AI291" s="10">
        <v>5.2421094528970169</v>
      </c>
      <c r="AJ291" s="10"/>
      <c r="AK291" s="10"/>
      <c r="AL291" s="10"/>
      <c r="AM291" s="10"/>
      <c r="AN291" s="10">
        <v>3.8612052730696713</v>
      </c>
      <c r="AO291" s="10">
        <v>2.1272461025000244</v>
      </c>
      <c r="AP291" s="10">
        <v>2.8720515572155958</v>
      </c>
      <c r="AQ291" s="10">
        <v>114.66</v>
      </c>
      <c r="AR291" s="10"/>
      <c r="AS291" s="10"/>
      <c r="AT291" s="10">
        <v>1.4045929228890999</v>
      </c>
      <c r="AU291" s="10">
        <v>1</v>
      </c>
      <c r="AV291" s="16"/>
      <c r="AW291" s="21">
        <v>75.657259788416084</v>
      </c>
      <c r="AX291" s="1" t="s">
        <v>120</v>
      </c>
      <c r="AY291" s="25">
        <v>45.803674540682401</v>
      </c>
      <c r="AZ291" s="19">
        <v>100</v>
      </c>
      <c r="BA291" s="19">
        <v>0</v>
      </c>
      <c r="BB291" s="19">
        <v>0</v>
      </c>
      <c r="BC291" s="19">
        <v>100</v>
      </c>
      <c r="BD291" s="19">
        <v>0</v>
      </c>
      <c r="BE291" s="19">
        <v>0</v>
      </c>
      <c r="BF291" s="26">
        <v>50.025818463513211</v>
      </c>
      <c r="BG291" s="26">
        <v>45.523134845866068</v>
      </c>
      <c r="BH291" s="26">
        <v>4.4510466906207249</v>
      </c>
      <c r="BI291" s="23"/>
      <c r="BJ291" s="27">
        <f t="shared" ca="1" si="32"/>
        <v>1</v>
      </c>
      <c r="BK291" s="26">
        <f t="shared" ca="1" si="33"/>
        <v>5.3065255611205275</v>
      </c>
      <c r="BL291" s="25">
        <f t="shared" si="30"/>
        <v>2.9053844767937083</v>
      </c>
      <c r="BM291" s="25">
        <f t="shared" ca="1" si="34"/>
        <v>3.2201306036344466</v>
      </c>
      <c r="BN291" s="24">
        <f t="shared" si="31"/>
        <v>3.0762766604877605</v>
      </c>
      <c r="BO291" s="23"/>
      <c r="BP291" s="2"/>
    </row>
    <row r="292" spans="1:68" x14ac:dyDescent="0.2">
      <c r="A292">
        <v>13.95</v>
      </c>
      <c r="B292">
        <v>2.1</v>
      </c>
      <c r="C292">
        <v>1.2682599999999999</v>
      </c>
      <c r="D292">
        <v>-0.27362999999999998</v>
      </c>
      <c r="E292">
        <v>0.17377000000000001</v>
      </c>
      <c r="F292">
        <v>1.5248299999999999</v>
      </c>
      <c r="G292">
        <v>1.51068</v>
      </c>
      <c r="H292" s="23"/>
      <c r="I292" s="17">
        <f t="shared" si="28"/>
        <v>45.767716535433067</v>
      </c>
      <c r="J292" s="16">
        <f t="shared" si="29"/>
        <v>-45.96771653543307</v>
      </c>
      <c r="K292" s="10">
        <v>95</v>
      </c>
      <c r="L292" s="16">
        <v>4447.9986876640542</v>
      </c>
      <c r="M292" s="16">
        <v>1602.3293963254678</v>
      </c>
      <c r="N292" s="16">
        <v>19.832677165354326</v>
      </c>
      <c r="O292" s="16">
        <v>5.7781544256120103</v>
      </c>
      <c r="P292" s="16">
        <v>6.4461750275057792</v>
      </c>
      <c r="Q292" s="16">
        <v>0.1220422467594815</v>
      </c>
      <c r="R292" s="16">
        <v>1.8932505902915786</v>
      </c>
      <c r="S292" s="16">
        <v>46.39031957595617</v>
      </c>
      <c r="T292" s="22" t="s">
        <v>122</v>
      </c>
      <c r="U292" s="10">
        <v>4</v>
      </c>
      <c r="V292" s="22" t="s">
        <v>33</v>
      </c>
      <c r="W292" s="10">
        <v>3</v>
      </c>
      <c r="X292" s="22" t="s">
        <v>33</v>
      </c>
      <c r="Y292" s="10">
        <v>3</v>
      </c>
      <c r="Z292" s="22" t="s">
        <v>33</v>
      </c>
      <c r="AA292" s="15">
        <v>3</v>
      </c>
      <c r="AB292" s="11">
        <v>49.801895960046203</v>
      </c>
      <c r="AC292" s="10">
        <v>45.709428160853676</v>
      </c>
      <c r="AD292" s="21">
        <v>4.4886758791001249</v>
      </c>
      <c r="AE292" s="12">
        <v>577.81544256120105</v>
      </c>
      <c r="AF292" s="10">
        <v>502.61276377325981</v>
      </c>
      <c r="AG292" s="10">
        <v>358.46312706293344</v>
      </c>
      <c r="AH292" s="10">
        <v>546.32864387523796</v>
      </c>
      <c r="AI292" s="10">
        <v>5.2819209729969794</v>
      </c>
      <c r="AJ292" s="10"/>
      <c r="AK292" s="10"/>
      <c r="AL292" s="10"/>
      <c r="AM292" s="10"/>
      <c r="AN292" s="10">
        <v>3.8521029504080069</v>
      </c>
      <c r="AO292" s="10">
        <v>2.1262473089713172</v>
      </c>
      <c r="AP292" s="10">
        <v>2.8677050165034674</v>
      </c>
      <c r="AQ292" s="10">
        <v>114.66</v>
      </c>
      <c r="AR292" s="10"/>
      <c r="AS292" s="10"/>
      <c r="AT292" s="10">
        <v>1.3944856714716627</v>
      </c>
      <c r="AU292" s="10">
        <v>1</v>
      </c>
      <c r="AV292" s="16"/>
      <c r="AW292" s="21">
        <v>75.391914565988969</v>
      </c>
      <c r="AX292" s="1" t="s">
        <v>120</v>
      </c>
      <c r="AY292" s="25">
        <v>45.967716535433098</v>
      </c>
      <c r="AZ292" s="19">
        <v>100</v>
      </c>
      <c r="BA292" s="19">
        <v>0</v>
      </c>
      <c r="BB292" s="19">
        <v>0</v>
      </c>
      <c r="BC292" s="19">
        <v>100</v>
      </c>
      <c r="BD292" s="19">
        <v>0</v>
      </c>
      <c r="BE292" s="19">
        <v>0</v>
      </c>
      <c r="BF292" s="26">
        <v>49.801895960046203</v>
      </c>
      <c r="BG292" s="26">
        <v>45.709428160853676</v>
      </c>
      <c r="BH292" s="26">
        <v>4.4886758791001249</v>
      </c>
      <c r="BI292" s="23"/>
      <c r="BJ292" s="27">
        <f t="shared" ca="1" si="32"/>
        <v>1</v>
      </c>
      <c r="BK292" s="26">
        <f t="shared" ca="1" si="33"/>
        <v>5.2700470868926592</v>
      </c>
      <c r="BL292" s="25">
        <f t="shared" si="30"/>
        <v>2.890506125346529</v>
      </c>
      <c r="BM292" s="25">
        <f t="shared" ca="1" si="34"/>
        <v>3.2215208829355495</v>
      </c>
      <c r="BN292" s="24">
        <f t="shared" si="31"/>
        <v>3.0751013576910249</v>
      </c>
      <c r="BO292" s="23"/>
      <c r="BP292" s="2"/>
    </row>
    <row r="293" spans="1:68" x14ac:dyDescent="0.2">
      <c r="A293">
        <v>14</v>
      </c>
      <c r="B293">
        <v>2.1</v>
      </c>
      <c r="C293">
        <v>1.2683500000000001</v>
      </c>
      <c r="D293">
        <v>-0.27361999999999997</v>
      </c>
      <c r="E293">
        <v>0.17685000000000001</v>
      </c>
      <c r="F293">
        <v>1.52423</v>
      </c>
      <c r="G293">
        <v>1.5064500000000001</v>
      </c>
      <c r="H293" s="23"/>
      <c r="I293" s="17">
        <f t="shared" si="28"/>
        <v>45.931758530183721</v>
      </c>
      <c r="J293" s="16">
        <f t="shared" si="29"/>
        <v>-46.131758530183724</v>
      </c>
      <c r="K293" s="10">
        <v>95</v>
      </c>
      <c r="L293" s="16">
        <v>4463.5826771653665</v>
      </c>
      <c r="M293" s="16">
        <v>1607.6771653543392</v>
      </c>
      <c r="N293" s="16">
        <v>19.903762029746279</v>
      </c>
      <c r="O293" s="16">
        <v>5.8027306967984913</v>
      </c>
      <c r="P293" s="16">
        <v>6.4843654286057966</v>
      </c>
      <c r="Q293" s="16">
        <v>0.12210489678348538</v>
      </c>
      <c r="R293" s="16">
        <v>1.8830662480066171</v>
      </c>
      <c r="S293" s="16">
        <v>47.335745264396223</v>
      </c>
      <c r="T293" s="22" t="s">
        <v>122</v>
      </c>
      <c r="U293" s="10">
        <v>4</v>
      </c>
      <c r="V293" s="22" t="s">
        <v>33</v>
      </c>
      <c r="W293" s="10">
        <v>3</v>
      </c>
      <c r="X293" s="22" t="s">
        <v>33</v>
      </c>
      <c r="Y293" s="10">
        <v>3</v>
      </c>
      <c r="Z293" s="22" t="s">
        <v>33</v>
      </c>
      <c r="AA293" s="15">
        <v>3</v>
      </c>
      <c r="AB293" s="11">
        <v>49.521103032113736</v>
      </c>
      <c r="AC293" s="10">
        <v>45.942315082211302</v>
      </c>
      <c r="AD293" s="21">
        <v>4.5365818856749627</v>
      </c>
      <c r="AE293" s="12">
        <v>580.27306967984919</v>
      </c>
      <c r="AF293" s="10">
        <v>506.18904687318462</v>
      </c>
      <c r="AG293" s="10">
        <v>361.32740714543473</v>
      </c>
      <c r="AH293" s="10">
        <v>564.31508368422737</v>
      </c>
      <c r="AI293" s="10">
        <v>5.3104876212325696</v>
      </c>
      <c r="AJ293" s="10"/>
      <c r="AK293" s="10"/>
      <c r="AL293" s="10"/>
      <c r="AM293" s="10"/>
      <c r="AN293" s="10">
        <v>3.8684871311989943</v>
      </c>
      <c r="AO293" s="10">
        <v>2.1354353490075031</v>
      </c>
      <c r="AP293" s="10">
        <v>2.8906192571634781</v>
      </c>
      <c r="AQ293" s="10">
        <v>114.66</v>
      </c>
      <c r="AR293" s="10"/>
      <c r="AS293" s="10"/>
      <c r="AT293" s="10">
        <v>1.3999679726992387</v>
      </c>
      <c r="AU293" s="10">
        <v>1</v>
      </c>
      <c r="AV293" s="16"/>
      <c r="AW293" s="21">
        <v>75.928357030977693</v>
      </c>
      <c r="AX293" s="1" t="s">
        <v>120</v>
      </c>
      <c r="AY293" s="25">
        <v>46.131758530183703</v>
      </c>
      <c r="AZ293" s="19">
        <v>100</v>
      </c>
      <c r="BA293" s="19">
        <v>0</v>
      </c>
      <c r="BB293" s="19">
        <v>0</v>
      </c>
      <c r="BC293" s="19">
        <v>100</v>
      </c>
      <c r="BD293" s="19">
        <v>0</v>
      </c>
      <c r="BE293" s="19">
        <v>0</v>
      </c>
      <c r="BF293" s="26">
        <v>49.521103032113736</v>
      </c>
      <c r="BG293" s="26">
        <v>45.942315082211302</v>
      </c>
      <c r="BH293" s="26">
        <v>4.5365818856749627</v>
      </c>
      <c r="BI293" s="23"/>
      <c r="BJ293" s="27">
        <f t="shared" ca="1" si="32"/>
        <v>1</v>
      </c>
      <c r="BK293" s="26">
        <f t="shared" ca="1" si="33"/>
        <v>5.2903333849191387</v>
      </c>
      <c r="BL293" s="25">
        <f t="shared" si="30"/>
        <v>2.8713173291901826</v>
      </c>
      <c r="BM293" s="25">
        <f t="shared" ca="1" si="34"/>
        <v>3.2185884937793712</v>
      </c>
      <c r="BN293" s="24">
        <f t="shared" si="31"/>
        <v>3.0717201562110343</v>
      </c>
      <c r="BO293" s="23"/>
      <c r="BP293" s="2"/>
    </row>
    <row r="294" spans="1:68" x14ac:dyDescent="0.2">
      <c r="A294">
        <v>14.05</v>
      </c>
      <c r="B294">
        <v>2.1</v>
      </c>
      <c r="C294">
        <v>1.2684</v>
      </c>
      <c r="D294">
        <v>-0.27350999999999998</v>
      </c>
      <c r="E294">
        <v>0.17943999999999999</v>
      </c>
      <c r="F294">
        <v>1.5259</v>
      </c>
      <c r="G294">
        <v>1.5083299999999999</v>
      </c>
      <c r="H294" s="23"/>
      <c r="I294" s="17">
        <f t="shared" si="28"/>
        <v>46.095800524934383</v>
      </c>
      <c r="J294" s="16">
        <f t="shared" si="29"/>
        <v>-46.295800524934386</v>
      </c>
      <c r="K294" s="10">
        <v>95</v>
      </c>
      <c r="L294" s="16">
        <v>4479.1666666666797</v>
      </c>
      <c r="M294" s="16">
        <v>1613.0249343832108</v>
      </c>
      <c r="N294" s="16">
        <v>19.974846894138231</v>
      </c>
      <c r="O294" s="16">
        <v>5.8163841807909265</v>
      </c>
      <c r="P294" s="16">
        <v>6.5094671582073422</v>
      </c>
      <c r="Q294" s="16">
        <v>0.12279404704752762</v>
      </c>
      <c r="R294" s="16">
        <v>1.8863916825005409</v>
      </c>
      <c r="S294" s="16">
        <v>48.130762320584438</v>
      </c>
      <c r="T294" s="22" t="s">
        <v>122</v>
      </c>
      <c r="U294" s="10">
        <v>4</v>
      </c>
      <c r="V294" s="22" t="s">
        <v>33</v>
      </c>
      <c r="W294" s="10">
        <v>3</v>
      </c>
      <c r="X294" s="22" t="s">
        <v>33</v>
      </c>
      <c r="Y294" s="10">
        <v>3</v>
      </c>
      <c r="Z294" s="22" t="s">
        <v>33</v>
      </c>
      <c r="AA294" s="15">
        <v>3</v>
      </c>
      <c r="AB294" s="11">
        <v>49.60611142083026</v>
      </c>
      <c r="AC294" s="10">
        <v>45.87189511854578</v>
      </c>
      <c r="AD294" s="21">
        <v>4.5219934606239569</v>
      </c>
      <c r="AE294" s="12">
        <v>581.63841807909262</v>
      </c>
      <c r="AF294" s="10">
        <v>508.22548626740695</v>
      </c>
      <c r="AG294" s="10">
        <v>363.21003686555065</v>
      </c>
      <c r="AH294" s="10">
        <v>579.20740305832203</v>
      </c>
      <c r="AI294" s="10">
        <v>5.3011260030283411</v>
      </c>
      <c r="AJ294" s="10"/>
      <c r="AK294" s="10"/>
      <c r="AL294" s="10"/>
      <c r="AM294" s="10"/>
      <c r="AN294" s="10">
        <v>3.8775894538606175</v>
      </c>
      <c r="AO294" s="10">
        <v>2.1438166280639064</v>
      </c>
      <c r="AP294" s="10">
        <v>2.9056802949244052</v>
      </c>
      <c r="AQ294" s="10">
        <v>114.66</v>
      </c>
      <c r="AR294" s="10"/>
      <c r="AS294" s="10"/>
      <c r="AT294" s="10">
        <v>1.4009574491625987</v>
      </c>
      <c r="AU294" s="10">
        <v>1</v>
      </c>
      <c r="AV294" s="16"/>
      <c r="AW294" s="21">
        <v>76.23382294011104</v>
      </c>
      <c r="AX294" s="1" t="s">
        <v>120</v>
      </c>
      <c r="AY294" s="25">
        <v>46.2958005249344</v>
      </c>
      <c r="AZ294" s="19">
        <v>100</v>
      </c>
      <c r="BA294" s="19">
        <v>0</v>
      </c>
      <c r="BB294" s="19">
        <v>0</v>
      </c>
      <c r="BC294" s="19">
        <v>100</v>
      </c>
      <c r="BD294" s="19">
        <v>0</v>
      </c>
      <c r="BE294" s="19">
        <v>0</v>
      </c>
      <c r="BF294" s="26">
        <v>49.60611142083026</v>
      </c>
      <c r="BG294" s="26">
        <v>45.87189511854578</v>
      </c>
      <c r="BH294" s="26">
        <v>4.5219934606239569</v>
      </c>
      <c r="BI294" s="23"/>
      <c r="BJ294" s="27">
        <f t="shared" ca="1" si="32"/>
        <v>1</v>
      </c>
      <c r="BK294" s="26">
        <f t="shared" ca="1" si="33"/>
        <v>5.2942564418655094</v>
      </c>
      <c r="BL294" s="25">
        <f t="shared" si="30"/>
        <v>2.875817049920582</v>
      </c>
      <c r="BM294" s="25">
        <f t="shared" ca="1" si="34"/>
        <v>3.2186684313452525</v>
      </c>
      <c r="BN294" s="24">
        <f t="shared" si="31"/>
        <v>3.0706275704532056</v>
      </c>
      <c r="BO294" s="23"/>
      <c r="BP294" s="2"/>
    </row>
    <row r="295" spans="1:68" x14ac:dyDescent="0.2">
      <c r="A295">
        <v>14.1</v>
      </c>
      <c r="B295">
        <v>2.1</v>
      </c>
      <c r="C295">
        <v>1.26851</v>
      </c>
      <c r="D295">
        <v>-0.27313999999999999</v>
      </c>
      <c r="E295">
        <v>0.18063000000000001</v>
      </c>
      <c r="F295">
        <v>1.52495</v>
      </c>
      <c r="G295">
        <v>1.5075799999999999</v>
      </c>
      <c r="H295" s="23"/>
      <c r="I295" s="17">
        <f t="shared" si="28"/>
        <v>46.259842519685037</v>
      </c>
      <c r="J295" s="16">
        <f t="shared" si="29"/>
        <v>-46.45984251968504</v>
      </c>
      <c r="K295" s="10">
        <v>95</v>
      </c>
      <c r="L295" s="16">
        <v>4494.750656167992</v>
      </c>
      <c r="M295" s="16">
        <v>1618.3727034120823</v>
      </c>
      <c r="N295" s="16">
        <v>20.045931758530184</v>
      </c>
      <c r="O295" s="16">
        <v>5.8464218455743682</v>
      </c>
      <c r="P295" s="16">
        <v>6.5447648277301047</v>
      </c>
      <c r="Q295" s="16">
        <v>0.1251120979356696</v>
      </c>
      <c r="R295" s="16">
        <v>1.9116362654555723</v>
      </c>
      <c r="S295" s="16">
        <v>48.496040427481738</v>
      </c>
      <c r="T295" s="22" t="s">
        <v>122</v>
      </c>
      <c r="U295" s="10">
        <v>4</v>
      </c>
      <c r="V295" s="22" t="s">
        <v>33</v>
      </c>
      <c r="W295" s="10">
        <v>3</v>
      </c>
      <c r="X295" s="22" t="s">
        <v>33</v>
      </c>
      <c r="Y295" s="10">
        <v>3</v>
      </c>
      <c r="Z295" s="22" t="s">
        <v>33</v>
      </c>
      <c r="AA295" s="15">
        <v>3</v>
      </c>
      <c r="AB295" s="11">
        <v>50.085135886369812</v>
      </c>
      <c r="AC295" s="10">
        <v>45.473700925747416</v>
      </c>
      <c r="AD295" s="21">
        <v>4.4411631878827738</v>
      </c>
      <c r="AE295" s="12">
        <v>584.64218455743685</v>
      </c>
      <c r="AF295" s="10">
        <v>511.46144800530186</v>
      </c>
      <c r="AG295" s="10">
        <v>365.85736207975788</v>
      </c>
      <c r="AH295" s="10">
        <v>585.25937833271769</v>
      </c>
      <c r="AI295" s="10">
        <v>5.2311206795487566</v>
      </c>
      <c r="AJ295" s="10"/>
      <c r="AK295" s="10"/>
      <c r="AL295" s="10"/>
      <c r="AM295" s="10"/>
      <c r="AN295" s="10">
        <v>3.8976145637162456</v>
      </c>
      <c r="AO295" s="10">
        <v>2.1575503753822702</v>
      </c>
      <c r="AP295" s="10">
        <v>2.9268588966380626</v>
      </c>
      <c r="AQ295" s="10">
        <v>114.66</v>
      </c>
      <c r="AR295" s="10"/>
      <c r="AS295" s="10"/>
      <c r="AT295" s="10">
        <v>1.4054010423943049</v>
      </c>
      <c r="AU295" s="10">
        <v>1</v>
      </c>
      <c r="AV295" s="16"/>
      <c r="AW295" s="21">
        <v>76.719217200795271</v>
      </c>
      <c r="AX295" s="1" t="s">
        <v>120</v>
      </c>
      <c r="AY295" s="25">
        <v>46.459842519684997</v>
      </c>
      <c r="AZ295" s="19">
        <v>100</v>
      </c>
      <c r="BA295" s="19">
        <v>0</v>
      </c>
      <c r="BB295" s="19">
        <v>0</v>
      </c>
      <c r="BC295" s="19">
        <v>100</v>
      </c>
      <c r="BD295" s="19">
        <v>0</v>
      </c>
      <c r="BE295" s="19">
        <v>0</v>
      </c>
      <c r="BF295" s="26">
        <v>50.085135886369812</v>
      </c>
      <c r="BG295" s="26">
        <v>45.473700925747416</v>
      </c>
      <c r="BH295" s="26">
        <v>4.4411631878827738</v>
      </c>
      <c r="BI295" s="23"/>
      <c r="BJ295" s="27">
        <f t="shared" ca="1" si="32"/>
        <v>1</v>
      </c>
      <c r="BK295" s="26">
        <f t="shared" ca="1" si="33"/>
        <v>5.3107538091636659</v>
      </c>
      <c r="BL295" s="25">
        <f t="shared" si="30"/>
        <v>2.9113511341239287</v>
      </c>
      <c r="BM295" s="25">
        <f t="shared" ca="1" si="34"/>
        <v>3.2203015755181426</v>
      </c>
      <c r="BN295" s="24">
        <f t="shared" si="31"/>
        <v>3.0713947086224644</v>
      </c>
      <c r="BO295" s="23"/>
      <c r="BP295" s="2"/>
    </row>
    <row r="296" spans="1:68" x14ac:dyDescent="0.2">
      <c r="A296">
        <v>14.15</v>
      </c>
      <c r="B296">
        <v>2.1</v>
      </c>
      <c r="C296">
        <v>1.26867</v>
      </c>
      <c r="D296">
        <v>-0.27346999999999999</v>
      </c>
      <c r="E296">
        <v>0.18124000000000001</v>
      </c>
      <c r="F296">
        <v>1.52095</v>
      </c>
      <c r="G296">
        <v>1.5033799999999999</v>
      </c>
      <c r="H296" s="23"/>
      <c r="I296" s="17">
        <f t="shared" si="28"/>
        <v>46.423884514435692</v>
      </c>
      <c r="J296" s="16">
        <f t="shared" si="29"/>
        <v>-46.623884514435694</v>
      </c>
      <c r="K296" s="10">
        <v>95</v>
      </c>
      <c r="L296" s="16">
        <v>4510.3346456693043</v>
      </c>
      <c r="M296" s="16">
        <v>1623.7204724409537</v>
      </c>
      <c r="N296" s="16">
        <v>20.117016622922133</v>
      </c>
      <c r="O296" s="16">
        <v>5.8901129943502459</v>
      </c>
      <c r="P296" s="16">
        <v>6.5911522814563908</v>
      </c>
      <c r="Q296" s="16">
        <v>0.12304464714354291</v>
      </c>
      <c r="R296" s="16">
        <v>1.8668154199640914</v>
      </c>
      <c r="S296" s="16">
        <v>48.683283826815639</v>
      </c>
      <c r="T296" s="22" t="s">
        <v>122</v>
      </c>
      <c r="U296" s="10">
        <v>4</v>
      </c>
      <c r="V296" s="22" t="s">
        <v>33</v>
      </c>
      <c r="W296" s="10">
        <v>3</v>
      </c>
      <c r="X296" s="22" t="s">
        <v>33</v>
      </c>
      <c r="Y296" s="10">
        <v>3</v>
      </c>
      <c r="Z296" s="22" t="s">
        <v>33</v>
      </c>
      <c r="AA296" s="15">
        <v>3</v>
      </c>
      <c r="AB296" s="11">
        <v>48.798371515562579</v>
      </c>
      <c r="AC296" s="10">
        <v>46.537978392903035</v>
      </c>
      <c r="AD296" s="21">
        <v>4.6636500915343859</v>
      </c>
      <c r="AE296" s="12">
        <v>589.01129943502451</v>
      </c>
      <c r="AF296" s="10">
        <v>516.00209023772879</v>
      </c>
      <c r="AG296" s="10">
        <v>369.33642110922932</v>
      </c>
      <c r="AH296" s="10">
        <v>587.64892533723787</v>
      </c>
      <c r="AI296" s="10">
        <v>5.3567159843753336</v>
      </c>
      <c r="AJ296" s="10"/>
      <c r="AK296" s="10"/>
      <c r="AL296" s="10"/>
      <c r="AM296" s="10"/>
      <c r="AN296" s="10">
        <v>3.9267419962334973</v>
      </c>
      <c r="AO296" s="10">
        <v>2.1633774148100331</v>
      </c>
      <c r="AP296" s="10">
        <v>2.9546913688738345</v>
      </c>
      <c r="AQ296" s="10">
        <v>114.66</v>
      </c>
      <c r="AR296" s="10"/>
      <c r="AS296" s="10"/>
      <c r="AT296" s="10">
        <v>1.4135684344331081</v>
      </c>
      <c r="AU296" s="10">
        <v>1</v>
      </c>
      <c r="AV296" s="16"/>
      <c r="AW296" s="21">
        <v>77.400313535659308</v>
      </c>
      <c r="AX296" s="1" t="s">
        <v>120</v>
      </c>
      <c r="AY296" s="25">
        <v>46.623884514435701</v>
      </c>
      <c r="AZ296" s="19">
        <v>100</v>
      </c>
      <c r="BA296" s="19">
        <v>0</v>
      </c>
      <c r="BB296" s="19">
        <v>0</v>
      </c>
      <c r="BC296" s="19">
        <v>100</v>
      </c>
      <c r="BD296" s="19">
        <v>0</v>
      </c>
      <c r="BE296" s="19">
        <v>0</v>
      </c>
      <c r="BF296" s="26">
        <v>48.798371515562579</v>
      </c>
      <c r="BG296" s="26">
        <v>46.537978392903035</v>
      </c>
      <c r="BH296" s="26">
        <v>4.6636500915343859</v>
      </c>
      <c r="BI296" s="23"/>
      <c r="BJ296" s="27">
        <f t="shared" ca="1" si="32"/>
        <v>1</v>
      </c>
      <c r="BK296" s="26">
        <f t="shared" ca="1" si="33"/>
        <v>5.3408022282350265</v>
      </c>
      <c r="BL296" s="25">
        <f t="shared" si="30"/>
        <v>2.8377553962423017</v>
      </c>
      <c r="BM296" s="25">
        <f t="shared" ca="1" si="34"/>
        <v>3.2124083396241119</v>
      </c>
      <c r="BN296" s="24">
        <f t="shared" si="31"/>
        <v>3.0636911253597208</v>
      </c>
      <c r="BO296" s="23"/>
      <c r="BP296" s="2"/>
    </row>
    <row r="297" spans="1:68" x14ac:dyDescent="0.2">
      <c r="A297">
        <v>14.2</v>
      </c>
      <c r="B297">
        <v>2.1</v>
      </c>
      <c r="C297">
        <v>1.26871</v>
      </c>
      <c r="D297">
        <v>-0.27405000000000002</v>
      </c>
      <c r="E297">
        <v>0.18099000000000001</v>
      </c>
      <c r="F297">
        <v>1.5158799999999999</v>
      </c>
      <c r="G297">
        <v>1.50345</v>
      </c>
      <c r="H297" s="23"/>
      <c r="I297" s="17">
        <f t="shared" si="28"/>
        <v>46.587926509186346</v>
      </c>
      <c r="J297" s="16">
        <f t="shared" si="29"/>
        <v>-46.787926509186349</v>
      </c>
      <c r="K297" s="10">
        <v>95</v>
      </c>
      <c r="L297" s="16">
        <v>4525.9186351706167</v>
      </c>
      <c r="M297" s="16">
        <v>1629.0682414698251</v>
      </c>
      <c r="N297" s="16">
        <v>20.188101487314086</v>
      </c>
      <c r="O297" s="16">
        <v>5.9010357815442305</v>
      </c>
      <c r="P297" s="16">
        <v>6.6009700256379134</v>
      </c>
      <c r="Q297" s="16">
        <v>0.11941094575131997</v>
      </c>
      <c r="R297" s="16">
        <v>1.808990879939349</v>
      </c>
      <c r="S297" s="16">
        <v>48.606544728727982</v>
      </c>
      <c r="T297" s="22" t="s">
        <v>122</v>
      </c>
      <c r="U297" s="10">
        <v>4</v>
      </c>
      <c r="V297" s="22" t="s">
        <v>33</v>
      </c>
      <c r="W297" s="10">
        <v>3</v>
      </c>
      <c r="X297" s="22" t="s">
        <v>33</v>
      </c>
      <c r="Y297" s="10">
        <v>3</v>
      </c>
      <c r="Z297" s="22" t="s">
        <v>33</v>
      </c>
      <c r="AA297" s="15">
        <v>3</v>
      </c>
      <c r="AB297" s="11">
        <v>47.361523885533444</v>
      </c>
      <c r="AC297" s="10">
        <v>47.705422562962177</v>
      </c>
      <c r="AD297" s="21">
        <v>4.933053551504381</v>
      </c>
      <c r="AE297" s="12">
        <v>590.10357815442308</v>
      </c>
      <c r="AF297" s="10">
        <v>516.24041370018381</v>
      </c>
      <c r="AG297" s="10">
        <v>370.07275192284351</v>
      </c>
      <c r="AH297" s="10">
        <v>584.60797525194312</v>
      </c>
      <c r="AI297" s="10">
        <v>5.5279438447667992</v>
      </c>
      <c r="AJ297" s="10"/>
      <c r="AK297" s="10"/>
      <c r="AL297" s="10"/>
      <c r="AM297" s="10"/>
      <c r="AN297" s="10">
        <v>3.9340238543628203</v>
      </c>
      <c r="AO297" s="10">
        <v>2.1593949140294333</v>
      </c>
      <c r="AP297" s="10">
        <v>2.960582015382748</v>
      </c>
      <c r="AQ297" s="10">
        <v>114.66</v>
      </c>
      <c r="AR297" s="10"/>
      <c r="AS297" s="10"/>
      <c r="AT297" s="10">
        <v>1.4093488216951209</v>
      </c>
      <c r="AU297" s="10">
        <v>1</v>
      </c>
      <c r="AV297" s="16"/>
      <c r="AW297" s="21">
        <v>77.436062055027577</v>
      </c>
      <c r="AX297" s="1" t="s">
        <v>120</v>
      </c>
      <c r="AY297" s="25">
        <v>46.787926509186299</v>
      </c>
      <c r="AZ297" s="19">
        <v>100</v>
      </c>
      <c r="BA297" s="19">
        <v>0</v>
      </c>
      <c r="BB297" s="19">
        <v>0</v>
      </c>
      <c r="BC297" s="19">
        <v>100</v>
      </c>
      <c r="BD297" s="19">
        <v>0</v>
      </c>
      <c r="BE297" s="19">
        <v>0</v>
      </c>
      <c r="BF297" s="26">
        <v>47.361523885533444</v>
      </c>
      <c r="BG297" s="26">
        <v>47.705422562962177</v>
      </c>
      <c r="BH297" s="26">
        <v>4.933053551504381</v>
      </c>
      <c r="BI297" s="23"/>
      <c r="BJ297" s="27">
        <f t="shared" ca="1" si="32"/>
        <v>1</v>
      </c>
      <c r="BK297" s="26">
        <f t="shared" ca="1" si="33"/>
        <v>5.3257568929569699</v>
      </c>
      <c r="BL297" s="25">
        <f t="shared" si="30"/>
        <v>2.7526659980266674</v>
      </c>
      <c r="BM297" s="25">
        <f t="shared" ca="1" si="34"/>
        <v>3.2065908849327651</v>
      </c>
      <c r="BN297" s="24">
        <f t="shared" si="31"/>
        <v>3.0564977664149064</v>
      </c>
      <c r="BO297" s="23"/>
      <c r="BP297" s="2"/>
    </row>
    <row r="298" spans="1:68" x14ac:dyDescent="0.2">
      <c r="A298">
        <v>14.25</v>
      </c>
      <c r="B298">
        <v>2.1</v>
      </c>
      <c r="C298">
        <v>1.2685500000000001</v>
      </c>
      <c r="D298">
        <v>-0.27445000000000003</v>
      </c>
      <c r="E298">
        <v>0.18429000000000001</v>
      </c>
      <c r="F298">
        <v>1.52403</v>
      </c>
      <c r="G298">
        <v>1.5067999999999999</v>
      </c>
      <c r="H298" s="23"/>
      <c r="I298" s="17">
        <f t="shared" si="28"/>
        <v>46.751968503937007</v>
      </c>
      <c r="J298" s="16">
        <f t="shared" si="29"/>
        <v>-46.95196850393701</v>
      </c>
      <c r="K298" s="10">
        <v>95</v>
      </c>
      <c r="L298" s="16">
        <v>4541.5026246719299</v>
      </c>
      <c r="M298" s="16">
        <v>1634.4160104986968</v>
      </c>
      <c r="N298" s="16">
        <v>20.259186351706035</v>
      </c>
      <c r="O298" s="16">
        <v>5.8573446327683527</v>
      </c>
      <c r="P298" s="16">
        <v>6.571865444626539</v>
      </c>
      <c r="Q298" s="16">
        <v>0.1169049447911663</v>
      </c>
      <c r="R298" s="16">
        <v>1.7788700297683848</v>
      </c>
      <c r="S298" s="16">
        <v>49.619500823485176</v>
      </c>
      <c r="T298" s="22" t="s">
        <v>122</v>
      </c>
      <c r="U298" s="10">
        <v>4</v>
      </c>
      <c r="V298" s="22" t="s">
        <v>33</v>
      </c>
      <c r="W298" s="10">
        <v>3</v>
      </c>
      <c r="X298" s="22" t="s">
        <v>33</v>
      </c>
      <c r="Y298" s="10">
        <v>3</v>
      </c>
      <c r="Z298" s="22" t="s">
        <v>33</v>
      </c>
      <c r="AA298" s="15">
        <v>3</v>
      </c>
      <c r="AB298" s="11">
        <v>46.974783917161339</v>
      </c>
      <c r="AC298" s="10">
        <v>48.015670616548704</v>
      </c>
      <c r="AD298" s="21">
        <v>5.0095454662899588</v>
      </c>
      <c r="AE298" s="12">
        <v>585.73446327683519</v>
      </c>
      <c r="AF298" s="10">
        <v>511.89964008112133</v>
      </c>
      <c r="AG298" s="10">
        <v>367.88990834699041</v>
      </c>
      <c r="AH298" s="10">
        <v>603.98361199088515</v>
      </c>
      <c r="AI298" s="10">
        <v>5.6215461684415668</v>
      </c>
      <c r="AJ298" s="10"/>
      <c r="AK298" s="10"/>
      <c r="AL298" s="10"/>
      <c r="AM298" s="10"/>
      <c r="AN298" s="10">
        <v>3.9048964218455686</v>
      </c>
      <c r="AO298" s="10">
        <v>2.15129180865575</v>
      </c>
      <c r="AP298" s="10">
        <v>2.9431192667759234</v>
      </c>
      <c r="AQ298" s="10">
        <v>114.66</v>
      </c>
      <c r="AR298" s="10"/>
      <c r="AS298" s="10"/>
      <c r="AT298" s="10">
        <v>1.3920794752402181</v>
      </c>
      <c r="AU298" s="10">
        <v>1</v>
      </c>
      <c r="AV298" s="16"/>
      <c r="AW298" s="21">
        <v>76.784946012168206</v>
      </c>
      <c r="AX298" s="1" t="s">
        <v>120</v>
      </c>
      <c r="AY298" s="25">
        <v>46.951968503937003</v>
      </c>
      <c r="AZ298" s="19">
        <v>100</v>
      </c>
      <c r="BA298" s="19">
        <v>0</v>
      </c>
      <c r="BB298" s="19">
        <v>0</v>
      </c>
      <c r="BC298" s="19">
        <v>100</v>
      </c>
      <c r="BD298" s="19">
        <v>0</v>
      </c>
      <c r="BE298" s="19">
        <v>0</v>
      </c>
      <c r="BF298" s="26">
        <v>46.974783917161339</v>
      </c>
      <c r="BG298" s="26">
        <v>48.015670616548704</v>
      </c>
      <c r="BH298" s="26">
        <v>5.0095454662899588</v>
      </c>
      <c r="BI298" s="23"/>
      <c r="BJ298" s="27">
        <f t="shared" ca="1" si="32"/>
        <v>1</v>
      </c>
      <c r="BK298" s="26">
        <f t="shared" ca="1" si="33"/>
        <v>5.2631815947253342</v>
      </c>
      <c r="BL298" s="25">
        <f t="shared" si="30"/>
        <v>2.7180154070663578</v>
      </c>
      <c r="BM298" s="25">
        <f t="shared" ca="1" si="34"/>
        <v>3.2081435446910822</v>
      </c>
      <c r="BN298" s="24">
        <f t="shared" si="31"/>
        <v>3.0546616678002105</v>
      </c>
      <c r="BO298" s="23"/>
      <c r="BP298" s="2"/>
    </row>
    <row r="299" spans="1:68" x14ac:dyDescent="0.2">
      <c r="A299">
        <v>14.3</v>
      </c>
      <c r="B299">
        <v>2.1</v>
      </c>
      <c r="C299">
        <v>1.2686599999999999</v>
      </c>
      <c r="D299">
        <v>-0.27439000000000002</v>
      </c>
      <c r="E299">
        <v>0.18562000000000001</v>
      </c>
      <c r="F299">
        <v>1.5193300000000001</v>
      </c>
      <c r="G299">
        <v>1.5041800000000001</v>
      </c>
      <c r="H299" s="23"/>
      <c r="I299" s="17">
        <f t="shared" si="28"/>
        <v>46.916010498687662</v>
      </c>
      <c r="J299" s="16">
        <f t="shared" si="29"/>
        <v>-47.116010498687665</v>
      </c>
      <c r="K299" s="10">
        <v>122</v>
      </c>
      <c r="L299" s="16">
        <v>4561.5157480315102</v>
      </c>
      <c r="M299" s="16">
        <v>1644.1929133858357</v>
      </c>
      <c r="N299" s="16">
        <v>20.330271216097984</v>
      </c>
      <c r="O299" s="16">
        <v>5.887382297551734</v>
      </c>
      <c r="P299" s="16">
        <v>6.6077819382362204</v>
      </c>
      <c r="Q299" s="16">
        <v>0.11728084493518937</v>
      </c>
      <c r="R299" s="16">
        <v>1.7748897592479347</v>
      </c>
      <c r="S299" s="16">
        <v>50.027752825311566</v>
      </c>
      <c r="T299" s="22" t="s">
        <v>122</v>
      </c>
      <c r="U299" s="10">
        <v>4</v>
      </c>
      <c r="V299" s="22" t="s">
        <v>33</v>
      </c>
      <c r="W299" s="10">
        <v>3</v>
      </c>
      <c r="X299" s="22" t="s">
        <v>33</v>
      </c>
      <c r="Y299" s="10">
        <v>3</v>
      </c>
      <c r="Z299" s="22" t="s">
        <v>33</v>
      </c>
      <c r="AA299" s="15">
        <v>3</v>
      </c>
      <c r="AB299" s="11">
        <v>46.759446866592995</v>
      </c>
      <c r="AC299" s="10">
        <v>48.187660395940533</v>
      </c>
      <c r="AD299" s="21">
        <v>5.0528927374664701</v>
      </c>
      <c r="AE299" s="12">
        <v>588.73822975517339</v>
      </c>
      <c r="AF299" s="10">
        <v>440.69474091956153</v>
      </c>
      <c r="AG299" s="10">
        <v>370.58364536771654</v>
      </c>
      <c r="AH299" s="10">
        <v>610.91962167525094</v>
      </c>
      <c r="AI299" s="10">
        <v>5.6341527398508688</v>
      </c>
      <c r="AJ299" s="10"/>
      <c r="AK299" s="10"/>
      <c r="AL299" s="10"/>
      <c r="AM299" s="10"/>
      <c r="AN299" s="10">
        <v>3.9249215317011559</v>
      </c>
      <c r="AO299" s="10">
        <v>2.1629870981128145</v>
      </c>
      <c r="AP299" s="10">
        <v>2.9646691629417323</v>
      </c>
      <c r="AQ299" s="10">
        <v>114.66</v>
      </c>
      <c r="AR299" s="10"/>
      <c r="AS299" s="10"/>
      <c r="AT299" s="10">
        <v>1.182028545513033</v>
      </c>
      <c r="AU299" s="10">
        <v>1</v>
      </c>
      <c r="AV299" s="16"/>
      <c r="AW299" s="21">
        <v>66.104211137934229</v>
      </c>
      <c r="AX299" s="1" t="s">
        <v>120</v>
      </c>
      <c r="AY299" s="25">
        <v>47.1160104986877</v>
      </c>
      <c r="AZ299" s="19">
        <v>100</v>
      </c>
      <c r="BA299" s="19">
        <v>0</v>
      </c>
      <c r="BB299" s="19">
        <v>0</v>
      </c>
      <c r="BC299" s="19">
        <v>100</v>
      </c>
      <c r="BD299" s="19">
        <v>0</v>
      </c>
      <c r="BE299" s="19">
        <v>0</v>
      </c>
      <c r="BF299" s="26">
        <v>46.759446866592995</v>
      </c>
      <c r="BG299" s="26">
        <v>48.187660395940533</v>
      </c>
      <c r="BH299" s="26">
        <v>5.0528927374664701</v>
      </c>
      <c r="BI299" s="23"/>
      <c r="BJ299" s="27">
        <f t="shared" ca="1" si="32"/>
        <v>1</v>
      </c>
      <c r="BK299" s="26">
        <f t="shared" ca="1" si="33"/>
        <v>5.2634019146937661</v>
      </c>
      <c r="BL299" s="25">
        <f t="shared" si="30"/>
        <v>2.7104273790609965</v>
      </c>
      <c r="BM299" s="25">
        <f t="shared" ca="1" si="34"/>
        <v>3.2075020739148843</v>
      </c>
      <c r="BN299" s="24">
        <f t="shared" si="31"/>
        <v>3.0521186064446195</v>
      </c>
      <c r="BO299" s="23"/>
      <c r="BP299" s="2"/>
    </row>
    <row r="300" spans="1:68" x14ac:dyDescent="0.2">
      <c r="A300">
        <v>14.35</v>
      </c>
      <c r="B300">
        <v>2.1</v>
      </c>
      <c r="C300">
        <v>1.2685999999999999</v>
      </c>
      <c r="D300">
        <v>-0.27416000000000001</v>
      </c>
      <c r="E300">
        <v>0.18572</v>
      </c>
      <c r="F300">
        <v>1.51753</v>
      </c>
      <c r="G300">
        <v>1.50088</v>
      </c>
      <c r="H300" s="23"/>
      <c r="I300" s="17">
        <f t="shared" si="28"/>
        <v>47.080052493438316</v>
      </c>
      <c r="J300" s="16">
        <f t="shared" si="29"/>
        <v>-47.280052493438319</v>
      </c>
      <c r="K300" s="10">
        <v>122</v>
      </c>
      <c r="L300" s="16">
        <v>4581.5288713910904</v>
      </c>
      <c r="M300" s="16">
        <v>1653.9698162729746</v>
      </c>
      <c r="N300" s="16">
        <v>20.401356080489936</v>
      </c>
      <c r="O300" s="16">
        <v>5.8709981167607888</v>
      </c>
      <c r="P300" s="16">
        <v>6.5918397746502597</v>
      </c>
      <c r="Q300" s="16">
        <v>0.11872179548727775</v>
      </c>
      <c r="R300" s="16">
        <v>1.8010418873322314</v>
      </c>
      <c r="S300" s="16">
        <v>50.058448464546622</v>
      </c>
      <c r="T300" s="22" t="s">
        <v>122</v>
      </c>
      <c r="U300" s="10">
        <v>4</v>
      </c>
      <c r="V300" s="22" t="s">
        <v>33</v>
      </c>
      <c r="W300" s="10">
        <v>3</v>
      </c>
      <c r="X300" s="22" t="s">
        <v>33</v>
      </c>
      <c r="Y300" s="10">
        <v>3</v>
      </c>
      <c r="Z300" s="22" t="s">
        <v>33</v>
      </c>
      <c r="AA300" s="15">
        <v>3</v>
      </c>
      <c r="AB300" s="11">
        <v>47.467596831402595</v>
      </c>
      <c r="AC300" s="10">
        <v>47.620027909949478</v>
      </c>
      <c r="AD300" s="21">
        <v>4.9123752586479288</v>
      </c>
      <c r="AE300" s="12">
        <v>587.09981167607884</v>
      </c>
      <c r="AF300" s="10">
        <v>437.64194971182616</v>
      </c>
      <c r="AG300" s="10">
        <v>369.3879830987695</v>
      </c>
      <c r="AH300" s="10">
        <v>610.08875761488036</v>
      </c>
      <c r="AI300" s="10">
        <v>5.5523417141687714</v>
      </c>
      <c r="AJ300" s="10"/>
      <c r="AK300" s="10"/>
      <c r="AL300" s="10"/>
      <c r="AM300" s="10"/>
      <c r="AN300" s="10">
        <v>3.9139987445071927</v>
      </c>
      <c r="AO300" s="10">
        <v>2.1678455412756676</v>
      </c>
      <c r="AP300" s="10">
        <v>2.9551038647901557</v>
      </c>
      <c r="AQ300" s="10">
        <v>114.66</v>
      </c>
      <c r="AR300" s="10"/>
      <c r="AS300" s="10"/>
      <c r="AT300" s="10">
        <v>1.1661050074959154</v>
      </c>
      <c r="AU300" s="10">
        <v>1</v>
      </c>
      <c r="AV300" s="16"/>
      <c r="AW300" s="21">
        <v>65.646292456773921</v>
      </c>
      <c r="AX300" s="1" t="s">
        <v>120</v>
      </c>
      <c r="AY300" s="25">
        <v>47.280052493438298</v>
      </c>
      <c r="AZ300" s="19">
        <v>100</v>
      </c>
      <c r="BA300" s="19">
        <v>0</v>
      </c>
      <c r="BB300" s="19">
        <v>0</v>
      </c>
      <c r="BC300" s="19">
        <v>100</v>
      </c>
      <c r="BD300" s="19">
        <v>0</v>
      </c>
      <c r="BE300" s="19">
        <v>0</v>
      </c>
      <c r="BF300" s="26">
        <v>47.467596831402595</v>
      </c>
      <c r="BG300" s="26">
        <v>47.620027909949478</v>
      </c>
      <c r="BH300" s="26">
        <v>4.9123752586479288</v>
      </c>
      <c r="BI300" s="23"/>
      <c r="BJ300" s="27">
        <f t="shared" ca="1" si="32"/>
        <v>1</v>
      </c>
      <c r="BK300" s="26">
        <f t="shared" ca="1" si="33"/>
        <v>5.200911524064785</v>
      </c>
      <c r="BL300" s="25">
        <f t="shared" si="30"/>
        <v>2.7602817000673738</v>
      </c>
      <c r="BM300" s="25">
        <f t="shared" ca="1" si="34"/>
        <v>3.2160293105406068</v>
      </c>
      <c r="BN300" s="24">
        <f t="shared" si="31"/>
        <v>3.0561001379785759</v>
      </c>
      <c r="BO300" s="23"/>
      <c r="BP300" s="2"/>
    </row>
    <row r="301" spans="1:68" x14ac:dyDescent="0.2">
      <c r="A301">
        <v>14.4</v>
      </c>
      <c r="B301">
        <v>2.1</v>
      </c>
      <c r="C301">
        <v>1.2689900000000001</v>
      </c>
      <c r="D301">
        <v>-0.27373999999999998</v>
      </c>
      <c r="E301">
        <v>0.18509999999999999</v>
      </c>
      <c r="F301">
        <v>1.5198499999999999</v>
      </c>
      <c r="G301">
        <v>1.5002500000000001</v>
      </c>
      <c r="H301" s="23"/>
      <c r="I301" s="17">
        <f t="shared" si="28"/>
        <v>47.244094488188978</v>
      </c>
      <c r="J301" s="16">
        <f t="shared" si="29"/>
        <v>-47.444094488188981</v>
      </c>
      <c r="K301" s="10">
        <v>122</v>
      </c>
      <c r="L301" s="16">
        <v>4601.5419947506707</v>
      </c>
      <c r="M301" s="16">
        <v>1663.746719160114</v>
      </c>
      <c r="N301" s="16">
        <v>20.472440944881889</v>
      </c>
      <c r="O301" s="16">
        <v>5.9774952919020619</v>
      </c>
      <c r="P301" s="16">
        <v>6.6955964431206265</v>
      </c>
      <c r="Q301" s="16">
        <v>0.12135309649543924</v>
      </c>
      <c r="R301" s="16">
        <v>1.8124314618770545</v>
      </c>
      <c r="S301" s="16">
        <v>49.86813550128921</v>
      </c>
      <c r="T301" s="22" t="s">
        <v>122</v>
      </c>
      <c r="U301" s="10">
        <v>4</v>
      </c>
      <c r="V301" s="22" t="s">
        <v>33</v>
      </c>
      <c r="W301" s="10">
        <v>3</v>
      </c>
      <c r="X301" s="22" t="s">
        <v>33</v>
      </c>
      <c r="Y301" s="10">
        <v>3</v>
      </c>
      <c r="Z301" s="22" t="s">
        <v>33</v>
      </c>
      <c r="AA301" s="15">
        <v>3</v>
      </c>
      <c r="AB301" s="11">
        <v>47.159565530470999</v>
      </c>
      <c r="AC301" s="10">
        <v>47.867652626477252</v>
      </c>
      <c r="AD301" s="21">
        <v>4.9727818430517452</v>
      </c>
      <c r="AE301" s="12">
        <v>597.7495291902062</v>
      </c>
      <c r="AF301" s="10">
        <v>448.67137404012931</v>
      </c>
      <c r="AG301" s="10">
        <v>377.16973323404699</v>
      </c>
      <c r="AH301" s="10">
        <v>604.71143087466498</v>
      </c>
      <c r="AI301" s="10">
        <v>5.5174500169200584</v>
      </c>
      <c r="AJ301" s="10"/>
      <c r="AK301" s="10"/>
      <c r="AL301" s="10"/>
      <c r="AM301" s="10"/>
      <c r="AN301" s="10">
        <v>3.9849968612680411</v>
      </c>
      <c r="AO301" s="10">
        <v>2.1956120495476821</v>
      </c>
      <c r="AP301" s="10">
        <v>3.0173578658723761</v>
      </c>
      <c r="AQ301" s="10">
        <v>114.66</v>
      </c>
      <c r="AR301" s="10"/>
      <c r="AS301" s="10"/>
      <c r="AT301" s="10">
        <v>1.1895514957668603</v>
      </c>
      <c r="AU301" s="10">
        <v>1</v>
      </c>
      <c r="AV301" s="16"/>
      <c r="AW301" s="21">
        <v>67.300706106019391</v>
      </c>
      <c r="AX301" s="1" t="s">
        <v>120</v>
      </c>
      <c r="AY301" s="25">
        <v>47.444094488189002</v>
      </c>
      <c r="AZ301" s="19">
        <v>100</v>
      </c>
      <c r="BA301" s="19">
        <v>0</v>
      </c>
      <c r="BB301" s="19">
        <v>0</v>
      </c>
      <c r="BC301" s="19">
        <v>100</v>
      </c>
      <c r="BD301" s="19">
        <v>0</v>
      </c>
      <c r="BE301" s="19">
        <v>0</v>
      </c>
      <c r="BF301" s="26">
        <v>47.159565530470999</v>
      </c>
      <c r="BG301" s="26">
        <v>47.867652626477252</v>
      </c>
      <c r="BH301" s="26">
        <v>4.9727818430517452</v>
      </c>
      <c r="BI301" s="23"/>
      <c r="BJ301" s="27">
        <f t="shared" ca="1" si="32"/>
        <v>1</v>
      </c>
      <c r="BK301" s="26">
        <f t="shared" ca="1" si="33"/>
        <v>5.2830462655564174</v>
      </c>
      <c r="BL301" s="25">
        <f t="shared" si="30"/>
        <v>2.7612722733487249</v>
      </c>
      <c r="BM301" s="25">
        <f t="shared" ca="1" si="34"/>
        <v>3.2102847107062327</v>
      </c>
      <c r="BN301" s="24">
        <f t="shared" si="31"/>
        <v>3.051487536960618</v>
      </c>
      <c r="BO301" s="23"/>
      <c r="BP301" s="2"/>
    </row>
    <row r="302" spans="1:68" x14ac:dyDescent="0.2">
      <c r="A302">
        <v>14.45</v>
      </c>
      <c r="B302">
        <v>2.1</v>
      </c>
      <c r="C302">
        <v>1.2689299999999999</v>
      </c>
      <c r="D302">
        <v>-0.27381</v>
      </c>
      <c r="E302">
        <v>0.18531</v>
      </c>
      <c r="F302">
        <v>1.51115</v>
      </c>
      <c r="G302">
        <v>1.4978499999999999</v>
      </c>
      <c r="H302" s="23"/>
      <c r="I302" s="17">
        <f t="shared" si="28"/>
        <v>47.408136482939625</v>
      </c>
      <c r="J302" s="16">
        <f t="shared" si="29"/>
        <v>-47.608136482939628</v>
      </c>
      <c r="K302" s="10">
        <v>122</v>
      </c>
      <c r="L302" s="16">
        <v>4621.5551181102501</v>
      </c>
      <c r="M302" s="16">
        <v>1673.5236220472525</v>
      </c>
      <c r="N302" s="16">
        <v>20.543525809273838</v>
      </c>
      <c r="O302" s="16">
        <v>5.9611111111110553</v>
      </c>
      <c r="P302" s="16">
        <v>6.6801404984600881</v>
      </c>
      <c r="Q302" s="16">
        <v>0.12091454632741228</v>
      </c>
      <c r="R302" s="16">
        <v>1.8100599284593728</v>
      </c>
      <c r="S302" s="16">
        <v>49.932596343682853</v>
      </c>
      <c r="T302" s="22" t="s">
        <v>122</v>
      </c>
      <c r="U302" s="10">
        <v>4</v>
      </c>
      <c r="V302" s="22" t="s">
        <v>33</v>
      </c>
      <c r="W302" s="10">
        <v>3</v>
      </c>
      <c r="X302" s="22" t="s">
        <v>33</v>
      </c>
      <c r="Y302" s="10">
        <v>3</v>
      </c>
      <c r="Z302" s="22" t="s">
        <v>33</v>
      </c>
      <c r="AA302" s="15">
        <v>3</v>
      </c>
      <c r="AB302" s="11">
        <v>47.194860978074402</v>
      </c>
      <c r="AC302" s="10">
        <v>47.839334308642123</v>
      </c>
      <c r="AD302" s="21">
        <v>4.9658047132834771</v>
      </c>
      <c r="AE302" s="12">
        <v>596.11111111110552</v>
      </c>
      <c r="AF302" s="10">
        <v>445.67578505891419</v>
      </c>
      <c r="AG302" s="10">
        <v>376.01053738450662</v>
      </c>
      <c r="AH302" s="10">
        <v>604.57516527927123</v>
      </c>
      <c r="AI302" s="10">
        <v>5.5246789582881215</v>
      </c>
      <c r="AJ302" s="10"/>
      <c r="AK302" s="10"/>
      <c r="AL302" s="10"/>
      <c r="AM302" s="10"/>
      <c r="AN302" s="10">
        <v>3.974074074074037</v>
      </c>
      <c r="AO302" s="10">
        <v>2.1962113424405914</v>
      </c>
      <c r="AP302" s="10">
        <v>3.008084299076053</v>
      </c>
      <c r="AQ302" s="10">
        <v>114.66</v>
      </c>
      <c r="AR302" s="10"/>
      <c r="AS302" s="10"/>
      <c r="AT302" s="10">
        <v>1.1739243184535302</v>
      </c>
      <c r="AU302" s="10">
        <v>1</v>
      </c>
      <c r="AV302" s="16"/>
      <c r="AW302" s="21">
        <v>66.851367758837128</v>
      </c>
      <c r="AX302" s="1" t="s">
        <v>120</v>
      </c>
      <c r="AY302" s="25">
        <v>47.608136482939599</v>
      </c>
      <c r="AZ302" s="19">
        <v>100</v>
      </c>
      <c r="BA302" s="19">
        <v>0</v>
      </c>
      <c r="BB302" s="19">
        <v>0</v>
      </c>
      <c r="BC302" s="19">
        <v>100</v>
      </c>
      <c r="BD302" s="19">
        <v>0</v>
      </c>
      <c r="BE302" s="19">
        <v>0</v>
      </c>
      <c r="BF302" s="26">
        <v>47.194860978074402</v>
      </c>
      <c r="BG302" s="26">
        <v>47.839334308642123</v>
      </c>
      <c r="BH302" s="26">
        <v>4.9658047132834771</v>
      </c>
      <c r="BI302" s="23"/>
      <c r="BJ302" s="27">
        <f t="shared" ca="1" si="32"/>
        <v>1</v>
      </c>
      <c r="BK302" s="26">
        <f t="shared" ca="1" si="33"/>
        <v>5.2217523336298539</v>
      </c>
      <c r="BL302" s="25">
        <f t="shared" si="30"/>
        <v>2.7673266790668318</v>
      </c>
      <c r="BM302" s="25">
        <f t="shared" ca="1" si="34"/>
        <v>3.2151143307029351</v>
      </c>
      <c r="BN302" s="24">
        <f t="shared" si="31"/>
        <v>3.0520902625357249</v>
      </c>
      <c r="BO302" s="23"/>
      <c r="BP302" s="2"/>
    </row>
    <row r="303" spans="1:68" x14ac:dyDescent="0.2">
      <c r="A303">
        <v>14.5</v>
      </c>
      <c r="B303">
        <v>2.2000000000000002</v>
      </c>
      <c r="C303">
        <v>1.26861</v>
      </c>
      <c r="D303">
        <v>-0.27459</v>
      </c>
      <c r="E303">
        <v>0.18637000000000001</v>
      </c>
      <c r="F303">
        <v>1.51688</v>
      </c>
      <c r="G303">
        <v>1.4991000000000001</v>
      </c>
      <c r="H303" s="23"/>
      <c r="I303" s="17">
        <f t="shared" si="28"/>
        <v>47.572178477690287</v>
      </c>
      <c r="J303" s="16">
        <f t="shared" si="29"/>
        <v>-47.772178477690289</v>
      </c>
      <c r="K303" s="10">
        <v>122</v>
      </c>
      <c r="L303" s="16">
        <v>4641.5682414698304</v>
      </c>
      <c r="M303" s="16">
        <v>1683.3005249343919</v>
      </c>
      <c r="N303" s="16">
        <v>20.614610673665791</v>
      </c>
      <c r="O303" s="16">
        <v>5.8737288135592989</v>
      </c>
      <c r="P303" s="16">
        <v>6.5974435832811729</v>
      </c>
      <c r="Q303" s="16">
        <v>0.11602784445511269</v>
      </c>
      <c r="R303" s="16">
        <v>1.7586788426526778</v>
      </c>
      <c r="S303" s="16">
        <v>50.257970119574559</v>
      </c>
      <c r="T303" s="22" t="s">
        <v>122</v>
      </c>
      <c r="U303" s="10">
        <v>4</v>
      </c>
      <c r="V303" s="22" t="s">
        <v>33</v>
      </c>
      <c r="W303" s="10">
        <v>3</v>
      </c>
      <c r="X303" s="22" t="s">
        <v>33</v>
      </c>
      <c r="Y303" s="10">
        <v>3</v>
      </c>
      <c r="Z303" s="22" t="s">
        <v>33</v>
      </c>
      <c r="AA303" s="15">
        <v>3</v>
      </c>
      <c r="AB303" s="11">
        <v>46.470092148495162</v>
      </c>
      <c r="AC303" s="10">
        <v>48.417903438803165</v>
      </c>
      <c r="AD303" s="21">
        <v>5.1120044127016699</v>
      </c>
      <c r="AE303" s="12">
        <v>587.37288135592985</v>
      </c>
      <c r="AF303" s="10">
        <v>434.76949366377244</v>
      </c>
      <c r="AG303" s="10">
        <v>369.80826874608795</v>
      </c>
      <c r="AH303" s="10">
        <v>609.80625145869465</v>
      </c>
      <c r="AI303" s="10">
        <v>5.6860864857603248</v>
      </c>
      <c r="AJ303" s="10"/>
      <c r="AK303" s="10"/>
      <c r="AL303" s="10"/>
      <c r="AM303" s="10"/>
      <c r="AN303" s="10">
        <v>3.9158192090395327</v>
      </c>
      <c r="AO303" s="10">
        <v>2.1751400394635985</v>
      </c>
      <c r="AP303" s="10">
        <v>2.9584661499687037</v>
      </c>
      <c r="AQ303" s="10">
        <v>114.66</v>
      </c>
      <c r="AR303" s="10"/>
      <c r="AS303" s="10"/>
      <c r="AT303" s="10">
        <v>1.1367619378691387</v>
      </c>
      <c r="AU303" s="10">
        <v>1</v>
      </c>
      <c r="AV303" s="16"/>
      <c r="AW303" s="21">
        <v>65.215424049565868</v>
      </c>
      <c r="AX303" s="1" t="s">
        <v>120</v>
      </c>
      <c r="AY303" s="25">
        <v>47.772178477690296</v>
      </c>
      <c r="AZ303" s="19">
        <v>100</v>
      </c>
      <c r="BA303" s="19">
        <v>0</v>
      </c>
      <c r="BB303" s="19">
        <v>0</v>
      </c>
      <c r="BC303" s="19">
        <v>100</v>
      </c>
      <c r="BD303" s="19">
        <v>0</v>
      </c>
      <c r="BE303" s="19">
        <v>0</v>
      </c>
      <c r="BF303" s="26">
        <v>46.470092148495162</v>
      </c>
      <c r="BG303" s="26">
        <v>48.417903438803165</v>
      </c>
      <c r="BH303" s="26">
        <v>5.1120044127016699</v>
      </c>
      <c r="BI303" s="23"/>
      <c r="BJ303" s="27">
        <f t="shared" ca="1" si="32"/>
        <v>1</v>
      </c>
      <c r="BK303" s="26">
        <f t="shared" ca="1" si="33"/>
        <v>5.0812785942818426</v>
      </c>
      <c r="BL303" s="25">
        <f t="shared" si="30"/>
        <v>2.7130484779358954</v>
      </c>
      <c r="BM303" s="25">
        <f t="shared" ca="1" si="34"/>
        <v>3.2208332930363084</v>
      </c>
      <c r="BN303" s="24">
        <f t="shared" si="31"/>
        <v>3.0507988991231132</v>
      </c>
      <c r="BO303" s="23"/>
      <c r="BP303" s="2"/>
    </row>
    <row r="304" spans="1:68" x14ac:dyDescent="0.2">
      <c r="A304">
        <v>14.55</v>
      </c>
      <c r="B304">
        <v>2.1</v>
      </c>
      <c r="C304">
        <v>1.2688200000000001</v>
      </c>
      <c r="D304">
        <v>-0.27509</v>
      </c>
      <c r="E304">
        <v>0.18865999999999999</v>
      </c>
      <c r="F304">
        <v>1.5166500000000001</v>
      </c>
      <c r="G304">
        <v>1.50143</v>
      </c>
      <c r="H304" s="23"/>
      <c r="I304" s="17">
        <f t="shared" si="28"/>
        <v>47.736220472440948</v>
      </c>
      <c r="J304" s="16">
        <f t="shared" si="29"/>
        <v>-47.936220472440951</v>
      </c>
      <c r="K304" s="10">
        <v>122</v>
      </c>
      <c r="L304" s="16">
        <v>4661.5813648294106</v>
      </c>
      <c r="M304" s="16">
        <v>1693.0774278215313</v>
      </c>
      <c r="N304" s="16">
        <v>20.685695538057743</v>
      </c>
      <c r="O304" s="16">
        <v>5.9310734463276731</v>
      </c>
      <c r="P304" s="16">
        <v>6.664910410043702</v>
      </c>
      <c r="Q304" s="16">
        <v>0.11289534325492066</v>
      </c>
      <c r="R304" s="16">
        <v>1.6938763810657194</v>
      </c>
      <c r="S304" s="16">
        <v>50.960900258057585</v>
      </c>
      <c r="T304" s="22" t="s">
        <v>122</v>
      </c>
      <c r="U304" s="10">
        <v>4</v>
      </c>
      <c r="V304" s="22" t="s">
        <v>33</v>
      </c>
      <c r="W304" s="10">
        <v>3</v>
      </c>
      <c r="X304" s="22" t="s">
        <v>33</v>
      </c>
      <c r="Y304" s="10">
        <v>3</v>
      </c>
      <c r="Z304" s="22" t="s">
        <v>33</v>
      </c>
      <c r="AA304" s="15">
        <v>3</v>
      </c>
      <c r="AB304" s="11">
        <v>44.713235946241753</v>
      </c>
      <c r="AC304" s="10">
        <v>49.793766941104096</v>
      </c>
      <c r="AD304" s="21">
        <v>5.4929971126541552</v>
      </c>
      <c r="AE304" s="12">
        <v>593.10734463276731</v>
      </c>
      <c r="AF304" s="10">
        <v>441.52952484997689</v>
      </c>
      <c r="AG304" s="10">
        <v>374.86828075327765</v>
      </c>
      <c r="AH304" s="10">
        <v>622.80421138285385</v>
      </c>
      <c r="AI304" s="10">
        <v>5.903618535437869</v>
      </c>
      <c r="AJ304" s="10"/>
      <c r="AK304" s="10"/>
      <c r="AL304" s="10"/>
      <c r="AM304" s="10"/>
      <c r="AN304" s="10">
        <v>3.9540489642184489</v>
      </c>
      <c r="AO304" s="10">
        <v>2.1832052262622077</v>
      </c>
      <c r="AP304" s="10">
        <v>2.9989462460262213</v>
      </c>
      <c r="AQ304" s="10">
        <v>114.66</v>
      </c>
      <c r="AR304" s="10"/>
      <c r="AS304" s="10"/>
      <c r="AT304" s="10">
        <v>1.1482810949838442</v>
      </c>
      <c r="AU304" s="10">
        <v>1</v>
      </c>
      <c r="AV304" s="16"/>
      <c r="AW304" s="21">
        <v>66.229428727496526</v>
      </c>
      <c r="AX304" s="1" t="s">
        <v>120</v>
      </c>
      <c r="AY304" s="25">
        <v>47.936220472441001</v>
      </c>
      <c r="AZ304" s="19">
        <v>100</v>
      </c>
      <c r="BA304" s="19">
        <v>0</v>
      </c>
      <c r="BB304" s="19">
        <v>0</v>
      </c>
      <c r="BC304" s="19">
        <v>100</v>
      </c>
      <c r="BD304" s="19">
        <v>0</v>
      </c>
      <c r="BE304" s="19">
        <v>0</v>
      </c>
      <c r="BF304" s="26">
        <v>44.713235946241753</v>
      </c>
      <c r="BG304" s="26">
        <v>49.793766941104096</v>
      </c>
      <c r="BH304" s="26">
        <v>5.4929971126541552</v>
      </c>
      <c r="BI304" s="23"/>
      <c r="BJ304" s="27">
        <f t="shared" ca="1" si="32"/>
        <v>1</v>
      </c>
      <c r="BK304" s="26">
        <f t="shared" ca="1" si="33"/>
        <v>5.1198127816347689</v>
      </c>
      <c r="BL304" s="25">
        <f t="shared" si="30"/>
        <v>2.6048044435699214</v>
      </c>
      <c r="BM304" s="25">
        <f t="shared" ca="1" si="34"/>
        <v>3.208968415246384</v>
      </c>
      <c r="BN304" s="24">
        <f t="shared" si="31"/>
        <v>3.039117005710009</v>
      </c>
      <c r="BO304" s="23"/>
      <c r="BP304" s="2"/>
    </row>
    <row r="305" spans="1:68" x14ac:dyDescent="0.2">
      <c r="A305">
        <v>14.6</v>
      </c>
      <c r="B305">
        <v>2.1</v>
      </c>
      <c r="C305">
        <v>1.26912</v>
      </c>
      <c r="D305">
        <v>-0.27490999999999999</v>
      </c>
      <c r="E305">
        <v>0.19095999999999999</v>
      </c>
      <c r="F305">
        <v>1.52138</v>
      </c>
      <c r="G305">
        <v>1.50485</v>
      </c>
      <c r="H305" s="23"/>
      <c r="I305" s="17">
        <f t="shared" si="28"/>
        <v>47.900262467191595</v>
      </c>
      <c r="J305" s="16">
        <f t="shared" si="29"/>
        <v>-48.100262467191598</v>
      </c>
      <c r="K305" s="10">
        <v>122</v>
      </c>
      <c r="L305" s="16">
        <v>4681.59448818899</v>
      </c>
      <c r="M305" s="16">
        <v>1702.8543307086697</v>
      </c>
      <c r="N305" s="16">
        <v>20.756780402449692</v>
      </c>
      <c r="O305" s="16">
        <v>6.0129943502824661</v>
      </c>
      <c r="P305" s="16">
        <v>6.7569977097131488</v>
      </c>
      <c r="Q305" s="16">
        <v>0.11402304368698987</v>
      </c>
      <c r="R305" s="16">
        <v>1.6874808692488137</v>
      </c>
      <c r="S305" s="16">
        <v>51.666899960464114</v>
      </c>
      <c r="T305" s="22" t="s">
        <v>122</v>
      </c>
      <c r="U305" s="10">
        <v>4</v>
      </c>
      <c r="V305" s="22" t="s">
        <v>33</v>
      </c>
      <c r="W305" s="10">
        <v>3</v>
      </c>
      <c r="X305" s="22" t="s">
        <v>33</v>
      </c>
      <c r="Y305" s="10">
        <v>3</v>
      </c>
      <c r="Z305" s="22" t="s">
        <v>33</v>
      </c>
      <c r="AA305" s="15">
        <v>3</v>
      </c>
      <c r="AB305" s="11">
        <v>44.203454116127254</v>
      </c>
      <c r="AC305" s="10">
        <v>50.185597844536318</v>
      </c>
      <c r="AD305" s="21">
        <v>5.6109480393364244</v>
      </c>
      <c r="AE305" s="12">
        <v>601.29943502824665</v>
      </c>
      <c r="AF305" s="10">
        <v>451.18608226052487</v>
      </c>
      <c r="AG305" s="10">
        <v>381.77482822848617</v>
      </c>
      <c r="AH305" s="10">
        <v>635.86531662201094</v>
      </c>
      <c r="AI305" s="10">
        <v>5.9259931073775816</v>
      </c>
      <c r="AJ305" s="10"/>
      <c r="AK305" s="10"/>
      <c r="AL305" s="10"/>
      <c r="AM305" s="10"/>
      <c r="AN305" s="10">
        <v>4.0086629001883107</v>
      </c>
      <c r="AO305" s="10">
        <v>2.2055698253177778</v>
      </c>
      <c r="AP305" s="10">
        <v>3.0541986258278895</v>
      </c>
      <c r="AQ305" s="10">
        <v>114.66</v>
      </c>
      <c r="AR305" s="10"/>
      <c r="AS305" s="10"/>
      <c r="AT305" s="10">
        <v>1.1675414798664743</v>
      </c>
      <c r="AU305" s="10">
        <v>1</v>
      </c>
      <c r="AV305" s="16"/>
      <c r="AW305" s="21">
        <v>67.67791233907873</v>
      </c>
      <c r="AX305" s="1" t="s">
        <v>120</v>
      </c>
      <c r="AY305" s="25">
        <v>48.100262467191598</v>
      </c>
      <c r="AZ305" s="19">
        <v>100</v>
      </c>
      <c r="BA305" s="19">
        <v>0</v>
      </c>
      <c r="BB305" s="19">
        <v>0</v>
      </c>
      <c r="BC305" s="19">
        <v>100</v>
      </c>
      <c r="BD305" s="19">
        <v>0</v>
      </c>
      <c r="BE305" s="19">
        <v>0</v>
      </c>
      <c r="BF305" s="26">
        <v>44.203454116127254</v>
      </c>
      <c r="BG305" s="26">
        <v>50.185597844536318</v>
      </c>
      <c r="BH305" s="26">
        <v>5.6109480393364244</v>
      </c>
      <c r="BI305" s="23"/>
      <c r="BJ305" s="27">
        <f t="shared" ca="1" si="32"/>
        <v>1</v>
      </c>
      <c r="BK305" s="26">
        <f t="shared" ca="1" si="33"/>
        <v>5.1868211930738468</v>
      </c>
      <c r="BL305" s="25">
        <f t="shared" si="30"/>
        <v>2.5819263544463373</v>
      </c>
      <c r="BM305" s="25">
        <f t="shared" ca="1" si="34"/>
        <v>3.2021570396312917</v>
      </c>
      <c r="BN305" s="24">
        <f t="shared" si="31"/>
        <v>3.0330954939592405</v>
      </c>
      <c r="BO305" s="23"/>
      <c r="BP305" s="2"/>
    </row>
    <row r="306" spans="1:68" x14ac:dyDescent="0.2">
      <c r="A306">
        <v>14.65</v>
      </c>
      <c r="B306">
        <v>2.1</v>
      </c>
      <c r="C306">
        <v>1.26932</v>
      </c>
      <c r="D306">
        <v>-0.27417000000000002</v>
      </c>
      <c r="E306">
        <v>0.19134000000000001</v>
      </c>
      <c r="F306">
        <v>1.5119</v>
      </c>
      <c r="G306">
        <v>1.4932000000000001</v>
      </c>
      <c r="H306" s="23"/>
      <c r="I306" s="17">
        <f t="shared" si="28"/>
        <v>48.064304461942257</v>
      </c>
      <c r="J306" s="16">
        <f t="shared" si="29"/>
        <v>-48.26430446194226</v>
      </c>
      <c r="K306" s="10">
        <v>122</v>
      </c>
      <c r="L306" s="16">
        <v>4701.6076115485703</v>
      </c>
      <c r="M306" s="16">
        <v>1712.6312335958091</v>
      </c>
      <c r="N306" s="16">
        <v>20.827865266841641</v>
      </c>
      <c r="O306" s="16">
        <v>6.0676082862523284</v>
      </c>
      <c r="P306" s="16">
        <v>6.8132913110619544</v>
      </c>
      <c r="Q306" s="16">
        <v>0.11865914546327384</v>
      </c>
      <c r="R306" s="16">
        <v>1.7415833265579101</v>
      </c>
      <c r="S306" s="16">
        <v>51.783543389557373</v>
      </c>
      <c r="T306" s="22" t="s">
        <v>122</v>
      </c>
      <c r="U306" s="10">
        <v>4</v>
      </c>
      <c r="V306" s="22" t="s">
        <v>33</v>
      </c>
      <c r="W306" s="10">
        <v>3</v>
      </c>
      <c r="X306" s="22" t="s">
        <v>33</v>
      </c>
      <c r="Y306" s="10">
        <v>3</v>
      </c>
      <c r="Z306" s="22" t="s">
        <v>33</v>
      </c>
      <c r="AA306" s="15">
        <v>3</v>
      </c>
      <c r="AB306" s="11">
        <v>45.198223467108164</v>
      </c>
      <c r="AC306" s="10">
        <v>49.417840855842655</v>
      </c>
      <c r="AD306" s="21">
        <v>5.3839356770491822</v>
      </c>
      <c r="AE306" s="12">
        <v>606.76082862523276</v>
      </c>
      <c r="AF306" s="10">
        <v>456.63161633923255</v>
      </c>
      <c r="AG306" s="10">
        <v>385.99684832964658</v>
      </c>
      <c r="AH306" s="10">
        <v>636.80252138158073</v>
      </c>
      <c r="AI306" s="10">
        <v>5.7419015487270091</v>
      </c>
      <c r="AJ306" s="10"/>
      <c r="AK306" s="10"/>
      <c r="AL306" s="10"/>
      <c r="AM306" s="10"/>
      <c r="AN306" s="10">
        <v>4.0450721908348859</v>
      </c>
      <c r="AO306" s="10">
        <v>2.2302213086551976</v>
      </c>
      <c r="AP306" s="10">
        <v>3.0879747866371723</v>
      </c>
      <c r="AQ306" s="10">
        <v>114.66</v>
      </c>
      <c r="AR306" s="10"/>
      <c r="AS306" s="10"/>
      <c r="AT306" s="10">
        <v>1.1752132889682034</v>
      </c>
      <c r="AU306" s="10">
        <v>1</v>
      </c>
      <c r="AV306" s="16"/>
      <c r="AW306" s="21">
        <v>68.494742450884871</v>
      </c>
      <c r="AX306" s="1" t="s">
        <v>120</v>
      </c>
      <c r="AY306" s="25">
        <v>48.264304461942302</v>
      </c>
      <c r="AZ306" s="19">
        <v>100</v>
      </c>
      <c r="BA306" s="19">
        <v>0</v>
      </c>
      <c r="BB306" s="19">
        <v>0</v>
      </c>
      <c r="BC306" s="19">
        <v>100</v>
      </c>
      <c r="BD306" s="19">
        <v>0</v>
      </c>
      <c r="BE306" s="19">
        <v>0</v>
      </c>
      <c r="BF306" s="26">
        <v>45.198223467108164</v>
      </c>
      <c r="BG306" s="26">
        <v>49.417840855842655</v>
      </c>
      <c r="BH306" s="26">
        <v>5.3839356770491822</v>
      </c>
      <c r="BI306" s="23"/>
      <c r="BJ306" s="27">
        <f t="shared" ca="1" si="32"/>
        <v>1</v>
      </c>
      <c r="BK306" s="26">
        <f t="shared" ca="1" si="33"/>
        <v>5.2112648861580215</v>
      </c>
      <c r="BL306" s="25">
        <f t="shared" si="30"/>
        <v>2.6590359148943907</v>
      </c>
      <c r="BM306" s="25">
        <f t="shared" ca="1" si="34"/>
        <v>3.2069361907036318</v>
      </c>
      <c r="BN306" s="24">
        <f t="shared" si="31"/>
        <v>3.0364996475751997</v>
      </c>
      <c r="BO306" s="23"/>
      <c r="BP306" s="2"/>
    </row>
    <row r="307" spans="1:68" x14ac:dyDescent="0.2">
      <c r="A307">
        <v>14.7</v>
      </c>
      <c r="B307">
        <v>0.2</v>
      </c>
      <c r="C307">
        <v>1.2688999999999999</v>
      </c>
      <c r="D307">
        <v>-0.27395999999999998</v>
      </c>
      <c r="E307">
        <v>0.19217000000000001</v>
      </c>
      <c r="F307">
        <v>1.5104500000000001</v>
      </c>
      <c r="G307">
        <v>1.4932000000000001</v>
      </c>
      <c r="H307" s="23"/>
      <c r="I307" s="17">
        <f t="shared" si="28"/>
        <v>48.228346456692911</v>
      </c>
      <c r="J307" s="16">
        <f t="shared" si="29"/>
        <v>-48.428346456692914</v>
      </c>
      <c r="K307" s="10">
        <v>122</v>
      </c>
      <c r="L307" s="16">
        <v>4721.6207349081506</v>
      </c>
      <c r="M307" s="16">
        <v>1722.4081364829481</v>
      </c>
      <c r="N307" s="16">
        <v>20.898950131233594</v>
      </c>
      <c r="O307" s="16">
        <v>5.9529190207155818</v>
      </c>
      <c r="P307" s="16">
        <v>6.7022707883265831</v>
      </c>
      <c r="Q307" s="16">
        <v>0.11997479596735477</v>
      </c>
      <c r="R307" s="16">
        <v>1.790061902248357</v>
      </c>
      <c r="S307" s="16">
        <v>52.038317195208428</v>
      </c>
      <c r="T307" s="22" t="s">
        <v>122</v>
      </c>
      <c r="U307" s="10">
        <v>4</v>
      </c>
      <c r="V307" s="22" t="s">
        <v>33</v>
      </c>
      <c r="W307" s="10">
        <v>3</v>
      </c>
      <c r="X307" s="22" t="s">
        <v>33</v>
      </c>
      <c r="Y307" s="10">
        <v>3</v>
      </c>
      <c r="Z307" s="22" t="s">
        <v>33</v>
      </c>
      <c r="AA307" s="15">
        <v>3</v>
      </c>
      <c r="AB307" s="11">
        <v>46.957178185646029</v>
      </c>
      <c r="AC307" s="10">
        <v>48.029752768965011</v>
      </c>
      <c r="AD307" s="21">
        <v>5.0130690453889564</v>
      </c>
      <c r="AE307" s="12">
        <v>595.29190207155818</v>
      </c>
      <c r="AF307" s="10">
        <v>442.39313581980184</v>
      </c>
      <c r="AG307" s="10">
        <v>377.67030912449371</v>
      </c>
      <c r="AH307" s="10">
        <v>640.58126531605376</v>
      </c>
      <c r="AI307" s="10">
        <v>5.5863989884594387</v>
      </c>
      <c r="AJ307" s="10"/>
      <c r="AK307" s="10"/>
      <c r="AL307" s="10"/>
      <c r="AM307" s="10"/>
      <c r="AN307" s="10">
        <v>3.9686126804770545</v>
      </c>
      <c r="AO307" s="10">
        <v>2.2188322362399338</v>
      </c>
      <c r="AP307" s="10">
        <v>3.0213624729959498</v>
      </c>
      <c r="AQ307" s="10">
        <v>114.66</v>
      </c>
      <c r="AR307" s="10"/>
      <c r="AS307" s="10"/>
      <c r="AT307" s="10">
        <v>1.129951578817352</v>
      </c>
      <c r="AU307" s="10">
        <v>1</v>
      </c>
      <c r="AV307" s="16"/>
      <c r="AW307" s="21">
        <v>66.358970372970276</v>
      </c>
      <c r="AX307" s="1" t="s">
        <v>120</v>
      </c>
      <c r="AY307" s="25">
        <v>48.4283464566929</v>
      </c>
      <c r="AZ307" s="19">
        <v>100</v>
      </c>
      <c r="BA307" s="19">
        <v>0</v>
      </c>
      <c r="BB307" s="19">
        <v>0</v>
      </c>
      <c r="BC307" s="19">
        <v>100</v>
      </c>
      <c r="BD307" s="19">
        <v>0</v>
      </c>
      <c r="BE307" s="19">
        <v>0</v>
      </c>
      <c r="BF307" s="26">
        <v>46.957178185646029</v>
      </c>
      <c r="BG307" s="26">
        <v>48.029752768965011</v>
      </c>
      <c r="BH307" s="26">
        <v>5.0130690453889564</v>
      </c>
      <c r="BI307" s="23"/>
      <c r="BJ307" s="27">
        <f t="shared" ca="1" si="32"/>
        <v>1</v>
      </c>
      <c r="BK307" s="26">
        <f t="shared" ca="1" si="33"/>
        <v>5.0411517792031617</v>
      </c>
      <c r="BL307" s="25">
        <f t="shared" si="30"/>
        <v>2.763466307110622</v>
      </c>
      <c r="BM307" s="25">
        <f t="shared" ca="1" si="34"/>
        <v>3.2278973693730171</v>
      </c>
      <c r="BN307" s="24">
        <f t="shared" si="31"/>
        <v>3.0484994881480576</v>
      </c>
      <c r="BO307" s="23"/>
      <c r="BP307" s="2"/>
    </row>
    <row r="308" spans="1:68" x14ac:dyDescent="0.2">
      <c r="A308">
        <v>14.75</v>
      </c>
      <c r="B308">
        <v>2.1</v>
      </c>
      <c r="C308">
        <v>1.2685999999999999</v>
      </c>
      <c r="D308">
        <v>-0.27393000000000001</v>
      </c>
      <c r="E308">
        <v>0.19306000000000001</v>
      </c>
      <c r="F308">
        <v>1.50973</v>
      </c>
      <c r="G308">
        <v>1.4891000000000001</v>
      </c>
      <c r="H308" s="23"/>
      <c r="I308" s="17">
        <f t="shared" si="28"/>
        <v>48.392388451443566</v>
      </c>
      <c r="J308" s="16">
        <f t="shared" si="29"/>
        <v>-48.592388451443568</v>
      </c>
      <c r="K308" s="10">
        <v>122</v>
      </c>
      <c r="L308" s="16">
        <v>4741.6338582677308</v>
      </c>
      <c r="M308" s="16">
        <v>1732.185039370087</v>
      </c>
      <c r="N308" s="16">
        <v>20.970034995625543</v>
      </c>
      <c r="O308" s="16">
        <v>5.8709981167607888</v>
      </c>
      <c r="P308" s="16">
        <v>6.6242838374961561</v>
      </c>
      <c r="Q308" s="16">
        <v>0.12016274603936612</v>
      </c>
      <c r="R308" s="16">
        <v>1.8139733892318415</v>
      </c>
      <c r="S308" s="16">
        <v>52.311508384400518</v>
      </c>
      <c r="T308" s="22" t="s">
        <v>122</v>
      </c>
      <c r="U308" s="10">
        <v>4</v>
      </c>
      <c r="V308" s="22" t="s">
        <v>33</v>
      </c>
      <c r="W308" s="10">
        <v>3</v>
      </c>
      <c r="X308" s="22" t="s">
        <v>33</v>
      </c>
      <c r="Y308" s="10">
        <v>3</v>
      </c>
      <c r="Z308" s="22" t="s">
        <v>33</v>
      </c>
      <c r="AA308" s="15">
        <v>3</v>
      </c>
      <c r="AB308" s="11">
        <v>47.986680990780798</v>
      </c>
      <c r="AC308" s="10">
        <v>47.200295494379652</v>
      </c>
      <c r="AD308" s="21">
        <v>4.8130235148395499</v>
      </c>
      <c r="AE308" s="12">
        <v>587.09981167607884</v>
      </c>
      <c r="AF308" s="10">
        <v>432.0409578774233</v>
      </c>
      <c r="AG308" s="10">
        <v>371.82128781221172</v>
      </c>
      <c r="AH308" s="10">
        <v>644.73888114051374</v>
      </c>
      <c r="AI308" s="10">
        <v>5.5127600324030519</v>
      </c>
      <c r="AJ308" s="10"/>
      <c r="AK308" s="10"/>
      <c r="AL308" s="10"/>
      <c r="AM308" s="10"/>
      <c r="AN308" s="10">
        <v>3.9139987445071927</v>
      </c>
      <c r="AO308" s="10">
        <v>2.2104777830969207</v>
      </c>
      <c r="AP308" s="10">
        <v>2.9745703024976935</v>
      </c>
      <c r="AQ308" s="10">
        <v>114.66</v>
      </c>
      <c r="AR308" s="10"/>
      <c r="AS308" s="10"/>
      <c r="AT308" s="10">
        <v>1.0956344710818895</v>
      </c>
      <c r="AU308" s="10">
        <v>1</v>
      </c>
      <c r="AV308" s="16"/>
      <c r="AW308" s="21">
        <v>64.806143681613491</v>
      </c>
      <c r="AX308" s="1" t="s">
        <v>120</v>
      </c>
      <c r="AY308" s="25">
        <v>48.592388451443597</v>
      </c>
      <c r="AZ308" s="19">
        <v>100</v>
      </c>
      <c r="BA308" s="19">
        <v>0</v>
      </c>
      <c r="BB308" s="19">
        <v>0</v>
      </c>
      <c r="BC308" s="19">
        <v>100</v>
      </c>
      <c r="BD308" s="19">
        <v>0</v>
      </c>
      <c r="BE308" s="19">
        <v>0</v>
      </c>
      <c r="BF308" s="26">
        <v>47.986680990780798</v>
      </c>
      <c r="BG308" s="26">
        <v>47.200295494379652</v>
      </c>
      <c r="BH308" s="26">
        <v>4.8130235148395499</v>
      </c>
      <c r="BI308" s="23"/>
      <c r="BJ308" s="27">
        <f t="shared" ca="1" si="32"/>
        <v>1</v>
      </c>
      <c r="BK308" s="26">
        <f t="shared" ca="1" si="33"/>
        <v>4.9110999248776261</v>
      </c>
      <c r="BL308" s="25">
        <f t="shared" si="30"/>
        <v>2.8250542117331836</v>
      </c>
      <c r="BM308" s="25">
        <f t="shared" ca="1" si="34"/>
        <v>3.2425573155396274</v>
      </c>
      <c r="BN308" s="24">
        <f t="shared" si="31"/>
        <v>3.0557352888614235</v>
      </c>
      <c r="BO308" s="23"/>
      <c r="BP308" s="2"/>
    </row>
    <row r="309" spans="1:68" x14ac:dyDescent="0.2">
      <c r="A309">
        <v>14.8</v>
      </c>
      <c r="B309">
        <v>2.1</v>
      </c>
      <c r="C309">
        <v>1.26871</v>
      </c>
      <c r="D309">
        <v>-0.2747</v>
      </c>
      <c r="E309">
        <v>0.19547999999999999</v>
      </c>
      <c r="F309">
        <v>1.51163</v>
      </c>
      <c r="G309">
        <v>1.4946299999999999</v>
      </c>
      <c r="I309" s="17">
        <f t="shared" si="28"/>
        <v>48.556430446194227</v>
      </c>
      <c r="J309" s="16">
        <f t="shared" si="29"/>
        <v>-48.75643044619423</v>
      </c>
      <c r="K309" s="10">
        <v>122</v>
      </c>
      <c r="L309" s="16">
        <v>4761.6469816273111</v>
      </c>
      <c r="M309" s="16">
        <v>1741.9619422572264</v>
      </c>
      <c r="N309" s="16">
        <v>21.041119860017499</v>
      </c>
      <c r="O309" s="16">
        <v>5.9010357815442305</v>
      </c>
      <c r="P309" s="16">
        <v>6.6650183186402341</v>
      </c>
      <c r="Q309" s="16">
        <v>0.11533869419107044</v>
      </c>
      <c r="R309" s="16">
        <v>1.7305082848534663</v>
      </c>
      <c r="S309" s="16">
        <v>53.054342853889125</v>
      </c>
      <c r="T309" s="22" t="s">
        <v>122</v>
      </c>
      <c r="U309" s="10">
        <v>4</v>
      </c>
      <c r="V309" s="22" t="s">
        <v>33</v>
      </c>
      <c r="W309" s="10">
        <v>3</v>
      </c>
      <c r="X309" s="22" t="s">
        <v>33</v>
      </c>
      <c r="Y309" s="10">
        <v>3</v>
      </c>
      <c r="Z309" s="22" t="s">
        <v>33</v>
      </c>
      <c r="AA309" s="15">
        <v>3</v>
      </c>
      <c r="AB309" s="11">
        <v>45.91137287013256</v>
      </c>
      <c r="AC309" s="10">
        <v>48.859628352203465</v>
      </c>
      <c r="AD309" s="21">
        <v>5.228998777663973</v>
      </c>
      <c r="AE309" s="12">
        <v>590.10357815442308</v>
      </c>
      <c r="AF309" s="10">
        <v>435.65600722616307</v>
      </c>
      <c r="AG309" s="10">
        <v>374.87637389801756</v>
      </c>
      <c r="AH309" s="10">
        <v>658.55773015964473</v>
      </c>
      <c r="AI309" s="10">
        <v>5.7786490174745202</v>
      </c>
      <c r="AJ309" s="10"/>
      <c r="AK309" s="10"/>
      <c r="AL309" s="10"/>
      <c r="AM309" s="10"/>
      <c r="AN309" s="10">
        <v>3.9340238543628203</v>
      </c>
      <c r="AO309" s="10">
        <v>2.2100229959945508</v>
      </c>
      <c r="AP309" s="10">
        <v>2.9990109911841403</v>
      </c>
      <c r="AQ309" s="10">
        <v>114.66</v>
      </c>
      <c r="AR309" s="10"/>
      <c r="AS309" s="10"/>
      <c r="AT309" s="10">
        <v>1.0987113256915781</v>
      </c>
      <c r="AU309" s="10">
        <v>1</v>
      </c>
      <c r="AV309" s="16"/>
      <c r="AW309" s="21">
        <v>65.348401083924458</v>
      </c>
      <c r="AX309" s="1" t="s">
        <v>120</v>
      </c>
      <c r="AY309" s="25">
        <v>48.756430446194202</v>
      </c>
      <c r="AZ309" s="19">
        <v>100</v>
      </c>
      <c r="BA309" s="19">
        <v>0</v>
      </c>
      <c r="BB309" s="19">
        <v>0</v>
      </c>
      <c r="BC309" s="19">
        <v>100</v>
      </c>
      <c r="BD309" s="19">
        <v>0</v>
      </c>
      <c r="BE309" s="19">
        <v>0</v>
      </c>
      <c r="BF309" s="26">
        <v>45.91137287013256</v>
      </c>
      <c r="BG309" s="26">
        <v>48.859628352203465</v>
      </c>
      <c r="BH309" s="26">
        <v>5.228998777663973</v>
      </c>
      <c r="BI309" s="23"/>
      <c r="BJ309" s="27">
        <f t="shared" ca="1" si="32"/>
        <v>1</v>
      </c>
      <c r="BK309" s="26">
        <f t="shared" ca="1" si="33"/>
        <v>4.9188156456221286</v>
      </c>
      <c r="BL309" s="25">
        <f t="shared" si="30"/>
        <v>2.6921906875459047</v>
      </c>
      <c r="BM309" s="25">
        <f t="shared" ca="1" si="34"/>
        <v>3.2312393963804977</v>
      </c>
      <c r="BN309" s="24">
        <f t="shared" si="31"/>
        <v>3.0435516881231504</v>
      </c>
      <c r="BO309" s="23"/>
      <c r="BP309" s="2"/>
    </row>
    <row r="310" spans="1:68" x14ac:dyDescent="0.2">
      <c r="A310">
        <v>14.85</v>
      </c>
      <c r="B310">
        <v>2.1</v>
      </c>
      <c r="C310">
        <v>1.26864</v>
      </c>
      <c r="D310">
        <v>-0.27538000000000001</v>
      </c>
      <c r="E310">
        <v>0.19109000000000001</v>
      </c>
      <c r="F310">
        <v>1.50915</v>
      </c>
      <c r="G310">
        <v>1.4922299999999999</v>
      </c>
      <c r="I310" s="17">
        <f t="shared" si="28"/>
        <v>48.720472440944881</v>
      </c>
      <c r="J310" s="16">
        <f t="shared" si="29"/>
        <v>-48.920472440944884</v>
      </c>
      <c r="K310" s="10">
        <v>122</v>
      </c>
      <c r="L310" s="16">
        <v>4781.6601049868914</v>
      </c>
      <c r="M310" s="16">
        <v>1751.7388451443653</v>
      </c>
      <c r="N310" s="16">
        <v>21.112204724409448</v>
      </c>
      <c r="O310" s="16">
        <v>5.8819209039547733</v>
      </c>
      <c r="P310" s="16">
        <v>6.6264988857519374</v>
      </c>
      <c r="Q310" s="16">
        <v>0.11107849255880919</v>
      </c>
      <c r="R310" s="16">
        <v>1.6762772389149001</v>
      </c>
      <c r="S310" s="16">
        <v>51.706804291469709</v>
      </c>
      <c r="T310" s="22" t="s">
        <v>122</v>
      </c>
      <c r="U310" s="10">
        <v>4</v>
      </c>
      <c r="V310" s="22" t="s">
        <v>33</v>
      </c>
      <c r="W310" s="10">
        <v>3</v>
      </c>
      <c r="X310" s="22" t="s">
        <v>33</v>
      </c>
      <c r="Y310" s="10">
        <v>3</v>
      </c>
      <c r="Z310" s="22" t="s">
        <v>33</v>
      </c>
      <c r="AA310" s="15">
        <v>3</v>
      </c>
      <c r="AB310" s="11">
        <v>44.621734291434493</v>
      </c>
      <c r="AC310" s="10">
        <v>49.864349797174633</v>
      </c>
      <c r="AD310" s="21">
        <v>5.5139159113908764</v>
      </c>
      <c r="AE310" s="12">
        <v>588.19209039547729</v>
      </c>
      <c r="AF310" s="10">
        <v>429.94706668874113</v>
      </c>
      <c r="AG310" s="10">
        <v>371.98741643139533</v>
      </c>
      <c r="AH310" s="10">
        <v>629.37461966523961</v>
      </c>
      <c r="AI310" s="10">
        <v>5.9656003003854376</v>
      </c>
      <c r="AJ310" s="10"/>
      <c r="AK310" s="10"/>
      <c r="AL310" s="10"/>
      <c r="AM310" s="10"/>
      <c r="AN310" s="10">
        <v>3.9212806026365157</v>
      </c>
      <c r="AO310" s="10">
        <v>2.1974484873111129</v>
      </c>
      <c r="AP310" s="10">
        <v>2.9758993314511626</v>
      </c>
      <c r="AQ310" s="10">
        <v>114.66</v>
      </c>
      <c r="AR310" s="10"/>
      <c r="AS310" s="10"/>
      <c r="AT310" s="10">
        <v>1.0772119733895262</v>
      </c>
      <c r="AU310" s="10">
        <v>1</v>
      </c>
      <c r="AV310" s="16"/>
      <c r="AW310" s="21">
        <v>64.492060003311167</v>
      </c>
      <c r="AX310" s="1" t="s">
        <v>120</v>
      </c>
      <c r="AY310" s="25">
        <v>48.920472440944899</v>
      </c>
      <c r="AZ310" s="19">
        <v>100</v>
      </c>
      <c r="BA310" s="19">
        <v>0</v>
      </c>
      <c r="BB310" s="19">
        <v>0</v>
      </c>
      <c r="BC310" s="19">
        <v>100</v>
      </c>
      <c r="BD310" s="19">
        <v>0</v>
      </c>
      <c r="BE310" s="19">
        <v>0</v>
      </c>
      <c r="BF310" s="26">
        <v>44.621734291434493</v>
      </c>
      <c r="BG310" s="26">
        <v>49.864349797174633</v>
      </c>
      <c r="BH310" s="26">
        <v>5.5139159113908764</v>
      </c>
      <c r="BI310" s="23"/>
      <c r="BJ310" s="27">
        <f t="shared" ca="1" si="32"/>
        <v>1</v>
      </c>
      <c r="BK310" s="26">
        <f t="shared" ca="1" si="33"/>
        <v>4.8359592470068442</v>
      </c>
      <c r="BL310" s="25">
        <f t="shared" si="30"/>
        <v>2.6224546094496417</v>
      </c>
      <c r="BM310" s="25">
        <f t="shared" ca="1" si="34"/>
        <v>3.2317906567418304</v>
      </c>
      <c r="BN310" s="24">
        <f t="shared" si="31"/>
        <v>3.0391655389772554</v>
      </c>
      <c r="BO310" s="23"/>
      <c r="BP310" s="2"/>
    </row>
    <row r="311" spans="1:68" x14ac:dyDescent="0.2">
      <c r="A311">
        <v>14.9</v>
      </c>
      <c r="B311">
        <v>2.1</v>
      </c>
      <c r="C311">
        <v>1.2692600000000001</v>
      </c>
      <c r="D311">
        <v>-0.27590999999999999</v>
      </c>
      <c r="E311">
        <v>0.19227</v>
      </c>
      <c r="F311">
        <v>1.5083299999999999</v>
      </c>
      <c r="G311">
        <v>1.4903500000000001</v>
      </c>
      <c r="I311" s="17">
        <f t="shared" si="28"/>
        <v>48.884514435695536</v>
      </c>
      <c r="J311" s="16">
        <f t="shared" si="29"/>
        <v>-49.084514435695539</v>
      </c>
      <c r="K311" s="10">
        <v>122</v>
      </c>
      <c r="L311" s="16">
        <v>4801.6732283464717</v>
      </c>
      <c r="M311" s="16">
        <v>1761.5157480315042</v>
      </c>
      <c r="N311" s="16">
        <v>21.183289588801401</v>
      </c>
      <c r="O311" s="16">
        <v>6.0512241054613822</v>
      </c>
      <c r="P311" s="16">
        <v>6.8010178902773681</v>
      </c>
      <c r="Q311" s="16">
        <v>0.10775804128660581</v>
      </c>
      <c r="R311" s="16">
        <v>1.584439903336456</v>
      </c>
      <c r="S311" s="16">
        <v>52.069012834443491</v>
      </c>
      <c r="T311" s="22" t="s">
        <v>33</v>
      </c>
      <c r="U311" s="10">
        <v>3</v>
      </c>
      <c r="V311" s="22" t="s">
        <v>33</v>
      </c>
      <c r="W311" s="10">
        <v>3</v>
      </c>
      <c r="X311" s="22" t="s">
        <v>33</v>
      </c>
      <c r="Y311" s="10">
        <v>3</v>
      </c>
      <c r="Z311" s="22" t="s">
        <v>33</v>
      </c>
      <c r="AA311" s="15">
        <v>3</v>
      </c>
      <c r="AB311" s="11">
        <v>41.671145561123588</v>
      </c>
      <c r="AC311" s="10">
        <v>52.07870391592509</v>
      </c>
      <c r="AD311" s="21">
        <v>6.250150522951321</v>
      </c>
      <c r="AE311" s="12">
        <v>605.12241054613821</v>
      </c>
      <c r="AF311" s="10">
        <v>449.30147172940474</v>
      </c>
      <c r="AG311" s="10">
        <v>385.07634177080263</v>
      </c>
      <c r="AH311" s="10">
        <v>635.36344962463738</v>
      </c>
      <c r="AI311" s="10">
        <v>6.311378537578082</v>
      </c>
      <c r="AJ311" s="10"/>
      <c r="AK311" s="10"/>
      <c r="AL311" s="10"/>
      <c r="AM311" s="10"/>
      <c r="AN311" s="10">
        <v>6.0512241054613822</v>
      </c>
      <c r="AO311" s="10">
        <v>2.2224812629145565</v>
      </c>
      <c r="AP311" s="10">
        <v>3.0806107341664211</v>
      </c>
      <c r="AQ311" s="10">
        <v>111.47500000000001</v>
      </c>
      <c r="AR311" s="10"/>
      <c r="AS311" s="10"/>
      <c r="AT311" s="10">
        <v>1.121572264575907</v>
      </c>
      <c r="AU311" s="10">
        <v>1</v>
      </c>
      <c r="AV311" s="16"/>
      <c r="AW311" s="21">
        <v>67.395220759410719</v>
      </c>
      <c r="AX311" s="1" t="s">
        <v>120</v>
      </c>
      <c r="AY311" s="25">
        <v>49.084514435695503</v>
      </c>
      <c r="AZ311" s="19">
        <v>100</v>
      </c>
      <c r="BA311" s="19">
        <v>0</v>
      </c>
      <c r="BB311" s="19">
        <v>0</v>
      </c>
      <c r="BC311" s="19">
        <v>100</v>
      </c>
      <c r="BD311" s="19">
        <v>0</v>
      </c>
      <c r="BE311" s="19">
        <v>0</v>
      </c>
      <c r="BF311" s="26">
        <v>41.671145561123588</v>
      </c>
      <c r="BG311" s="26">
        <v>52.07870391592509</v>
      </c>
      <c r="BH311" s="26">
        <v>6.250150522951321</v>
      </c>
      <c r="BI311" s="23"/>
      <c r="BJ311" s="27">
        <f t="shared" ca="1" si="32"/>
        <v>1</v>
      </c>
      <c r="BK311" s="26">
        <f t="shared" ca="1" si="33"/>
        <v>4.995903421268121</v>
      </c>
      <c r="BL311" s="25">
        <f t="shared" si="30"/>
        <v>2.4489454984912231</v>
      </c>
      <c r="BM311" s="25">
        <f t="shared" ca="1" si="34"/>
        <v>3.2045895181792283</v>
      </c>
      <c r="BN311" s="24">
        <f t="shared" si="31"/>
        <v>3.0176462073877839</v>
      </c>
      <c r="BO311" s="23"/>
      <c r="BP311" s="2"/>
    </row>
    <row r="312" spans="1:68" x14ac:dyDescent="0.2">
      <c r="A312">
        <v>14.95</v>
      </c>
      <c r="B312">
        <v>2.1</v>
      </c>
      <c r="C312">
        <v>1.26877</v>
      </c>
      <c r="D312">
        <v>-0.27577000000000002</v>
      </c>
      <c r="E312">
        <v>0.18568999999999999</v>
      </c>
      <c r="F312">
        <v>1.5057799999999999</v>
      </c>
      <c r="G312">
        <v>1.4896</v>
      </c>
      <c r="I312" s="17">
        <f t="shared" si="28"/>
        <v>49.04855643044619</v>
      </c>
      <c r="J312" s="16">
        <f t="shared" si="29"/>
        <v>-49.248556430446193</v>
      </c>
      <c r="K312" s="10">
        <v>122</v>
      </c>
      <c r="L312" s="16">
        <v>4821.6863517060519</v>
      </c>
      <c r="M312" s="16">
        <v>1771.2926509186432</v>
      </c>
      <c r="N312" s="16">
        <v>21.25437445319335</v>
      </c>
      <c r="O312" s="16">
        <v>5.9174199623351775</v>
      </c>
      <c r="P312" s="16">
        <v>6.6381290150631536</v>
      </c>
      <c r="Q312" s="16">
        <v>0.10863514162265939</v>
      </c>
      <c r="R312" s="16">
        <v>1.6365325436752731</v>
      </c>
      <c r="S312" s="16">
        <v>50.049239772776104</v>
      </c>
      <c r="T312" s="22" t="s">
        <v>122</v>
      </c>
      <c r="U312" s="10">
        <v>4</v>
      </c>
      <c r="V312" s="22" t="s">
        <v>33</v>
      </c>
      <c r="W312" s="10">
        <v>3</v>
      </c>
      <c r="X312" s="22" t="s">
        <v>33</v>
      </c>
      <c r="Y312" s="10">
        <v>3</v>
      </c>
      <c r="Z312" s="22" t="s">
        <v>33</v>
      </c>
      <c r="AA312" s="15">
        <v>3</v>
      </c>
      <c r="AB312" s="11">
        <v>43.378904609444916</v>
      </c>
      <c r="AC312" s="10">
        <v>50.811964197315291</v>
      </c>
      <c r="AD312" s="21">
        <v>5.8091311932397893</v>
      </c>
      <c r="AE312" s="12">
        <v>591.74199623351774</v>
      </c>
      <c r="AF312" s="10">
        <v>428.960832094816</v>
      </c>
      <c r="AG312" s="10">
        <v>372.8596761297365</v>
      </c>
      <c r="AH312" s="10">
        <v>592.35151514570248</v>
      </c>
      <c r="AI312" s="10">
        <v>6.1104803803915297</v>
      </c>
      <c r="AJ312" s="10"/>
      <c r="AK312" s="10"/>
      <c r="AL312" s="10"/>
      <c r="AM312" s="10"/>
      <c r="AN312" s="10">
        <v>3.9449466415567849</v>
      </c>
      <c r="AO312" s="10">
        <v>2.2016777801013898</v>
      </c>
      <c r="AP312" s="10">
        <v>2.9828774090378922</v>
      </c>
      <c r="AQ312" s="10">
        <v>114.66</v>
      </c>
      <c r="AR312" s="10"/>
      <c r="AS312" s="10"/>
      <c r="AT312" s="10">
        <v>1.0620925367095857</v>
      </c>
      <c r="AU312" s="10">
        <v>1</v>
      </c>
      <c r="AV312" s="16"/>
      <c r="AW312" s="21">
        <v>64.344124814222397</v>
      </c>
      <c r="AX312" s="1" t="s">
        <v>120</v>
      </c>
      <c r="AY312" s="25">
        <v>49.2485564304462</v>
      </c>
      <c r="AZ312" s="19">
        <v>100</v>
      </c>
      <c r="BA312" s="19">
        <v>0</v>
      </c>
      <c r="BB312" s="19">
        <v>0</v>
      </c>
      <c r="BC312" s="19">
        <v>100</v>
      </c>
      <c r="BD312" s="19">
        <v>0</v>
      </c>
      <c r="BE312" s="19">
        <v>0</v>
      </c>
      <c r="BF312" s="26">
        <v>43.378904609444916</v>
      </c>
      <c r="BG312" s="26">
        <v>50.811964197315291</v>
      </c>
      <c r="BH312" s="26">
        <v>5.8091311932397893</v>
      </c>
      <c r="BI312" s="23"/>
      <c r="BJ312" s="27">
        <f t="shared" ca="1" si="32"/>
        <v>1</v>
      </c>
      <c r="BK312" s="26">
        <f t="shared" ca="1" si="33"/>
        <v>4.773108313883351</v>
      </c>
      <c r="BL312" s="25">
        <f t="shared" si="30"/>
        <v>2.5698555942211367</v>
      </c>
      <c r="BM312" s="25">
        <f t="shared" ca="1" si="34"/>
        <v>3.2322426697310243</v>
      </c>
      <c r="BN312" s="24">
        <f t="shared" si="31"/>
        <v>3.0335556466182378</v>
      </c>
      <c r="BO312" s="23"/>
      <c r="BP312" s="2"/>
    </row>
    <row r="313" spans="1:68" x14ac:dyDescent="0.2">
      <c r="A313">
        <v>15</v>
      </c>
      <c r="B313">
        <v>2.1</v>
      </c>
      <c r="C313">
        <v>1.26796</v>
      </c>
      <c r="D313">
        <v>-0.27872000000000002</v>
      </c>
      <c r="E313">
        <v>0.18440999999999999</v>
      </c>
      <c r="F313">
        <v>1.5060500000000001</v>
      </c>
      <c r="G313">
        <v>1.4890000000000001</v>
      </c>
      <c r="I313" s="17">
        <f t="shared" si="28"/>
        <v>49.212598425196845</v>
      </c>
      <c r="J313" s="16">
        <f t="shared" si="29"/>
        <v>-49.412598425196848</v>
      </c>
      <c r="K313" s="10">
        <v>122</v>
      </c>
      <c r="L313" s="16">
        <v>4841.6994750656322</v>
      </c>
      <c r="M313" s="16">
        <v>1781.0695538057821</v>
      </c>
      <c r="N313" s="16">
        <v>21.325459317585299</v>
      </c>
      <c r="O313" s="16">
        <v>5.6962335216572173</v>
      </c>
      <c r="P313" s="16">
        <v>6.411284754161386</v>
      </c>
      <c r="Q313" s="16">
        <v>9.0153384541526382E-2</v>
      </c>
      <c r="R313" s="16">
        <v>1.4061672191834926</v>
      </c>
      <c r="S313" s="16">
        <v>49.656335590567252</v>
      </c>
      <c r="T313" s="22" t="s">
        <v>33</v>
      </c>
      <c r="U313" s="10">
        <v>3</v>
      </c>
      <c r="V313" s="22" t="s">
        <v>33</v>
      </c>
      <c r="W313" s="10">
        <v>3</v>
      </c>
      <c r="X313" s="22" t="s">
        <v>33</v>
      </c>
      <c r="Y313" s="10">
        <v>3</v>
      </c>
      <c r="Z313" s="22" t="s">
        <v>33</v>
      </c>
      <c r="AA313" s="15">
        <v>3</v>
      </c>
      <c r="AB313" s="11">
        <v>39.274983383334884</v>
      </c>
      <c r="AC313" s="10">
        <v>53.780870003544571</v>
      </c>
      <c r="AD313" s="21">
        <v>6.9441466131205445</v>
      </c>
      <c r="AE313" s="12">
        <v>569.62335216572171</v>
      </c>
      <c r="AF313" s="10">
        <v>401.09602943816225</v>
      </c>
      <c r="AG313" s="10">
        <v>355.84635656210395</v>
      </c>
      <c r="AH313" s="10">
        <v>582.80659761562879</v>
      </c>
      <c r="AI313" s="10">
        <v>7.1115297409696527</v>
      </c>
      <c r="AJ313" s="10"/>
      <c r="AK313" s="10"/>
      <c r="AL313" s="10"/>
      <c r="AM313" s="10"/>
      <c r="AN313" s="10">
        <v>5.6962335216572173</v>
      </c>
      <c r="AO313" s="10">
        <v>2.1199558556387945</v>
      </c>
      <c r="AP313" s="10">
        <v>2.8467708524968316</v>
      </c>
      <c r="AQ313" s="10">
        <v>111.47500000000001</v>
      </c>
      <c r="AR313" s="10"/>
      <c r="AS313" s="10"/>
      <c r="AT313" s="10">
        <v>0.98403371922837746</v>
      </c>
      <c r="AU313" s="10">
        <v>1</v>
      </c>
      <c r="AV313" s="16"/>
      <c r="AW313" s="21">
        <v>60.164404415724341</v>
      </c>
      <c r="AX313" s="1" t="s">
        <v>120</v>
      </c>
      <c r="AY313" s="25">
        <v>49.412598425196798</v>
      </c>
      <c r="AZ313" s="19">
        <v>100</v>
      </c>
      <c r="BA313" s="19">
        <v>0</v>
      </c>
      <c r="BB313" s="19">
        <v>0</v>
      </c>
      <c r="BC313" s="19">
        <v>100</v>
      </c>
      <c r="BD313" s="19">
        <v>0</v>
      </c>
      <c r="BE313" s="19">
        <v>0</v>
      </c>
      <c r="BF313" s="26">
        <v>39.274983383334884</v>
      </c>
      <c r="BG313" s="26">
        <v>53.780870003544571</v>
      </c>
      <c r="BH313" s="26">
        <v>6.9441466131205445</v>
      </c>
      <c r="BI313" s="23"/>
      <c r="BJ313" s="27">
        <f t="shared" ca="1" si="32"/>
        <v>1</v>
      </c>
      <c r="BK313" s="26">
        <f t="shared" ca="1" si="33"/>
        <v>4.4809423731957283</v>
      </c>
      <c r="BL313" s="25">
        <f t="shared" si="30"/>
        <v>2.2592370046335195</v>
      </c>
      <c r="BM313" s="25">
        <f t="shared" ca="1" si="34"/>
        <v>3.2283175830786521</v>
      </c>
      <c r="BN313" s="24">
        <f t="shared" si="31"/>
        <v>3.0164232022374882</v>
      </c>
      <c r="BO313" s="23"/>
      <c r="BP313" s="2"/>
    </row>
    <row r="314" spans="1:68" x14ac:dyDescent="0.2">
      <c r="A314">
        <v>15.05</v>
      </c>
      <c r="B314">
        <v>2.2000000000000002</v>
      </c>
      <c r="C314">
        <v>1.27373</v>
      </c>
      <c r="D314">
        <v>-0.27836</v>
      </c>
      <c r="E314">
        <v>0.16305</v>
      </c>
      <c r="F314">
        <v>1.50468</v>
      </c>
      <c r="G314">
        <v>1.4855799999999999</v>
      </c>
      <c r="I314" s="17">
        <f t="shared" si="28"/>
        <v>49.376640419947506</v>
      </c>
      <c r="J314" s="16">
        <f t="shared" si="29"/>
        <v>-49.576640419947509</v>
      </c>
      <c r="K314" s="10">
        <v>122</v>
      </c>
      <c r="L314" s="16">
        <v>4861.7125984252125</v>
      </c>
      <c r="M314" s="16">
        <v>1790.8464566929215</v>
      </c>
      <c r="N314" s="16">
        <v>21.396544181977251</v>
      </c>
      <c r="O314" s="16">
        <v>7.2718455743879282</v>
      </c>
      <c r="P314" s="16">
        <v>7.8924819319073096</v>
      </c>
      <c r="Q314" s="16">
        <v>9.2408785405664814E-2</v>
      </c>
      <c r="R314" s="16">
        <v>1.1708457010472137</v>
      </c>
      <c r="S314" s="16">
        <v>43.099747049957031</v>
      </c>
      <c r="T314" s="22" t="s">
        <v>122</v>
      </c>
      <c r="U314" s="10">
        <v>5</v>
      </c>
      <c r="V314" s="22" t="s">
        <v>143</v>
      </c>
      <c r="W314" s="10">
        <v>4</v>
      </c>
      <c r="X314" s="22" t="s">
        <v>33</v>
      </c>
      <c r="Y314" s="10">
        <v>3</v>
      </c>
      <c r="Z314" s="22" t="s">
        <v>33</v>
      </c>
      <c r="AA314" s="15">
        <v>3</v>
      </c>
      <c r="AB314" s="11">
        <v>27.545322133982886</v>
      </c>
      <c r="AC314" s="10">
        <v>60.448851470398786</v>
      </c>
      <c r="AD314" s="21">
        <v>12.00582639561833</v>
      </c>
      <c r="AE314" s="12">
        <v>727.18455743879281</v>
      </c>
      <c r="AF314" s="10">
        <v>574.17727838711903</v>
      </c>
      <c r="AG314" s="10">
        <v>466.93614489304821</v>
      </c>
      <c r="AH314" s="10">
        <v>446.46588756986972</v>
      </c>
      <c r="AI314" s="10">
        <v>8.5408350485942943</v>
      </c>
      <c r="AJ314" s="10"/>
      <c r="AK314" s="10"/>
      <c r="AL314" s="10"/>
      <c r="AM314" s="10"/>
      <c r="AN314" s="10">
        <v>3.6359227871939641</v>
      </c>
      <c r="AO314" s="10">
        <v>2.3807821930598361</v>
      </c>
      <c r="AP314" s="10">
        <v>3.735489159144386</v>
      </c>
      <c r="AQ314" s="10">
        <v>114.66</v>
      </c>
      <c r="AR314" s="10"/>
      <c r="AS314" s="10"/>
      <c r="AT314" s="10">
        <v>1.4258924377477751</v>
      </c>
      <c r="AU314" s="10">
        <v>1</v>
      </c>
      <c r="AV314" s="16"/>
      <c r="AW314" s="21">
        <v>86.126591758067846</v>
      </c>
      <c r="AX314" s="1" t="s">
        <v>120</v>
      </c>
      <c r="AY314" s="25">
        <v>49.576640419947502</v>
      </c>
      <c r="AZ314" s="19">
        <v>0</v>
      </c>
      <c r="BA314" s="19">
        <v>100</v>
      </c>
      <c r="BB314" s="19">
        <v>0</v>
      </c>
      <c r="BC314" s="19">
        <v>100</v>
      </c>
      <c r="BD314" s="19">
        <v>0</v>
      </c>
      <c r="BE314" s="19">
        <v>0</v>
      </c>
      <c r="BF314" s="26">
        <v>27.545322133982886</v>
      </c>
      <c r="BG314" s="26">
        <v>60.448851470398786</v>
      </c>
      <c r="BH314" s="26">
        <v>12.00582639561833</v>
      </c>
      <c r="BI314" s="23"/>
      <c r="BJ314" s="27">
        <f t="shared" ca="1" si="32"/>
        <v>1</v>
      </c>
      <c r="BK314" s="26">
        <f t="shared" ca="1" si="33"/>
        <v>6.0994906763592125</v>
      </c>
      <c r="BL314" s="25">
        <f t="shared" si="30"/>
        <v>1.6919648401472618</v>
      </c>
      <c r="BM314" s="25">
        <f t="shared" ca="1" si="34"/>
        <v>3.0504894790759516</v>
      </c>
      <c r="BN314" s="24">
        <f t="shared" si="31"/>
        <v>2.9000542798928901</v>
      </c>
      <c r="BO314" s="23"/>
      <c r="BP314" s="2"/>
    </row>
    <row r="315" spans="1:68" x14ac:dyDescent="0.2">
      <c r="A315">
        <v>15.1</v>
      </c>
      <c r="B315">
        <v>2.1</v>
      </c>
      <c r="C315">
        <v>1.27142</v>
      </c>
      <c r="D315">
        <v>-0.27400000000000002</v>
      </c>
      <c r="E315">
        <v>0.17423</v>
      </c>
      <c r="F315">
        <v>1.5057499999999999</v>
      </c>
      <c r="G315">
        <v>1.4858499999999999</v>
      </c>
      <c r="I315" s="17">
        <f t="shared" si="28"/>
        <v>49.540682414698161</v>
      </c>
      <c r="J315" s="16">
        <f t="shared" si="29"/>
        <v>-49.740682414698163</v>
      </c>
      <c r="K315" s="10">
        <v>122</v>
      </c>
      <c r="L315" s="16">
        <v>4881.7257217847928</v>
      </c>
      <c r="M315" s="16">
        <v>1800.6233595800604</v>
      </c>
      <c r="N315" s="16">
        <v>21.467629046369201</v>
      </c>
      <c r="O315" s="16">
        <v>6.6410546139359417</v>
      </c>
      <c r="P315" s="16">
        <v>7.3111084949726415</v>
      </c>
      <c r="Q315" s="16">
        <v>0.11972419587133915</v>
      </c>
      <c r="R315" s="16">
        <v>1.637565575092552</v>
      </c>
      <c r="S315" s="16">
        <v>46.531519516437477</v>
      </c>
      <c r="T315" s="22" t="s">
        <v>33</v>
      </c>
      <c r="U315" s="10">
        <v>3</v>
      </c>
      <c r="V315" s="22" t="s">
        <v>33</v>
      </c>
      <c r="W315" s="10">
        <v>3</v>
      </c>
      <c r="X315" s="22" t="s">
        <v>33</v>
      </c>
      <c r="Y315" s="10">
        <v>3</v>
      </c>
      <c r="Z315" s="22" t="s">
        <v>33</v>
      </c>
      <c r="AA315" s="15">
        <v>3</v>
      </c>
      <c r="AB315" s="11">
        <v>39.698784234923437</v>
      </c>
      <c r="AC315" s="10">
        <v>53.486590242600215</v>
      </c>
      <c r="AD315" s="21">
        <v>6.8146255224763461</v>
      </c>
      <c r="AE315" s="12">
        <v>664.10546139359417</v>
      </c>
      <c r="AF315" s="10">
        <v>504.60316090306515</v>
      </c>
      <c r="AG315" s="10">
        <v>423.33313712294807</v>
      </c>
      <c r="AH315" s="10">
        <v>515.60003252711886</v>
      </c>
      <c r="AI315" s="10">
        <v>6.1066256839423483</v>
      </c>
      <c r="AJ315" s="10"/>
      <c r="AK315" s="10"/>
      <c r="AL315" s="10"/>
      <c r="AM315" s="10"/>
      <c r="AN315" s="10">
        <v>6.6410546139359417</v>
      </c>
      <c r="AO315" s="10">
        <v>2.3544739871392211</v>
      </c>
      <c r="AP315" s="10">
        <v>3.3866650969835845</v>
      </c>
      <c r="AQ315" s="10">
        <v>111.47500000000001</v>
      </c>
      <c r="AR315" s="10"/>
      <c r="AS315" s="10"/>
      <c r="AT315" s="10">
        <v>1.2379096264336222</v>
      </c>
      <c r="AU315" s="10">
        <v>1</v>
      </c>
      <c r="AV315" s="16"/>
      <c r="AW315" s="21">
        <v>75.69047413545978</v>
      </c>
      <c r="AX315" s="1" t="s">
        <v>120</v>
      </c>
      <c r="AY315" s="25">
        <v>49.740682414698199</v>
      </c>
      <c r="AZ315" s="19">
        <v>100</v>
      </c>
      <c r="BA315" s="19">
        <v>0</v>
      </c>
      <c r="BB315" s="19">
        <v>0</v>
      </c>
      <c r="BC315" s="19">
        <v>100</v>
      </c>
      <c r="BD315" s="19">
        <v>0</v>
      </c>
      <c r="BE315" s="19">
        <v>0</v>
      </c>
      <c r="BF315" s="26">
        <v>39.698784234923437</v>
      </c>
      <c r="BG315" s="26">
        <v>53.486590242600215</v>
      </c>
      <c r="BH315" s="26">
        <v>6.8146255224763461</v>
      </c>
      <c r="BI315" s="23"/>
      <c r="BJ315" s="27">
        <f t="shared" ca="1" si="32"/>
        <v>1</v>
      </c>
      <c r="BK315" s="26">
        <f t="shared" ca="1" si="33"/>
        <v>5.4095106654798464</v>
      </c>
      <c r="BL315" s="25">
        <f t="shared" si="30"/>
        <v>2.4582783881279386</v>
      </c>
      <c r="BM315" s="25">
        <f t="shared" ca="1" si="34"/>
        <v>3.1756002040850047</v>
      </c>
      <c r="BN315" s="24">
        <f t="shared" si="31"/>
        <v>2.9967957435297765</v>
      </c>
      <c r="BO315" s="23"/>
      <c r="BP315" s="2"/>
    </row>
    <row r="316" spans="1:68" x14ac:dyDescent="0.2">
      <c r="A316">
        <v>15.15</v>
      </c>
      <c r="B316">
        <v>2.1</v>
      </c>
      <c r="C316">
        <v>1.2722899999999999</v>
      </c>
      <c r="D316">
        <v>-0.26616000000000001</v>
      </c>
      <c r="E316">
        <v>0.18093999999999999</v>
      </c>
      <c r="F316">
        <v>1.50373</v>
      </c>
      <c r="G316">
        <v>1.4881</v>
      </c>
      <c r="I316" s="17">
        <f t="shared" si="28"/>
        <v>49.704724409448815</v>
      </c>
      <c r="J316" s="16">
        <f t="shared" si="29"/>
        <v>-49.904724409448818</v>
      </c>
      <c r="K316" s="10">
        <v>122</v>
      </c>
      <c r="L316" s="16">
        <v>4901.738845144373</v>
      </c>
      <c r="M316" s="16">
        <v>1810.4002624671994</v>
      </c>
      <c r="N316" s="16">
        <v>21.538713910761153</v>
      </c>
      <c r="O316" s="16">
        <v>6.878625235404848</v>
      </c>
      <c r="P316" s="16">
        <v>7.5783384708960382</v>
      </c>
      <c r="Q316" s="16">
        <v>0.16884181469035028</v>
      </c>
      <c r="R316" s="16">
        <v>2.2279529390086346</v>
      </c>
      <c r="S316" s="16">
        <v>48.591196909110437</v>
      </c>
      <c r="T316" s="22" t="s">
        <v>122</v>
      </c>
      <c r="U316" s="10">
        <v>4</v>
      </c>
      <c r="V316" s="22" t="s">
        <v>33</v>
      </c>
      <c r="W316" s="10">
        <v>3</v>
      </c>
      <c r="X316" s="22" t="s">
        <v>33</v>
      </c>
      <c r="Y316" s="10">
        <v>3</v>
      </c>
      <c r="Z316" s="22" t="s">
        <v>33</v>
      </c>
      <c r="AA316" s="15">
        <v>3</v>
      </c>
      <c r="AB316" s="11">
        <v>52.568860407560514</v>
      </c>
      <c r="AC316" s="10">
        <v>43.373532034208552</v>
      </c>
      <c r="AD316" s="21">
        <v>4.0576075582309326</v>
      </c>
      <c r="AE316" s="12">
        <v>687.86252354048486</v>
      </c>
      <c r="AF316" s="10">
        <v>534.86473904937179</v>
      </c>
      <c r="AG316" s="10">
        <v>443.37538531720287</v>
      </c>
      <c r="AH316" s="10">
        <v>556.50822168032812</v>
      </c>
      <c r="AI316" s="10">
        <v>4.4884251479969182</v>
      </c>
      <c r="AJ316" s="10"/>
      <c r="AK316" s="10"/>
      <c r="AL316" s="10"/>
      <c r="AM316" s="10"/>
      <c r="AN316" s="10">
        <v>4.5857501569365651</v>
      </c>
      <c r="AO316" s="10">
        <v>2.5117312476264875</v>
      </c>
      <c r="AP316" s="10">
        <v>3.5470030825376231</v>
      </c>
      <c r="AQ316" s="10">
        <v>114.66</v>
      </c>
      <c r="AR316" s="10"/>
      <c r="AS316" s="10"/>
      <c r="AT316" s="10">
        <v>1.308471452703899</v>
      </c>
      <c r="AU316" s="10">
        <v>1</v>
      </c>
      <c r="AV316" s="16"/>
      <c r="AW316" s="21">
        <v>80.229710857405763</v>
      </c>
      <c r="AX316" s="1" t="s">
        <v>120</v>
      </c>
      <c r="AY316" s="25">
        <v>49.904724409448797</v>
      </c>
      <c r="AZ316" s="19">
        <v>100</v>
      </c>
      <c r="BA316" s="19">
        <v>0</v>
      </c>
      <c r="BB316" s="19">
        <v>0</v>
      </c>
      <c r="BC316" s="19">
        <v>100</v>
      </c>
      <c r="BD316" s="19">
        <v>0</v>
      </c>
      <c r="BE316" s="19">
        <v>0</v>
      </c>
      <c r="BF316" s="26">
        <v>52.568860407560514</v>
      </c>
      <c r="BG316" s="26">
        <v>43.373532034208552</v>
      </c>
      <c r="BH316" s="26">
        <v>4.0576075582309326</v>
      </c>
      <c r="BI316" s="23"/>
      <c r="BJ316" s="27">
        <f t="shared" ca="1" si="32"/>
        <v>1</v>
      </c>
      <c r="BK316" s="26">
        <f t="shared" ca="1" si="33"/>
        <v>5.6644590200580023</v>
      </c>
      <c r="BL316" s="25">
        <f t="shared" si="30"/>
        <v>3.2928880330451529</v>
      </c>
      <c r="BM316" s="25">
        <f t="shared" ca="1" si="34"/>
        <v>3.2249653907528928</v>
      </c>
      <c r="BN316" s="24">
        <f t="shared" si="31"/>
        <v>3.0496528434865762</v>
      </c>
      <c r="BO316" s="23"/>
      <c r="BP316" s="2"/>
    </row>
    <row r="317" spans="1:68" x14ac:dyDescent="0.2">
      <c r="A317">
        <v>15.2</v>
      </c>
      <c r="B317">
        <v>2.1</v>
      </c>
      <c r="C317">
        <v>1.2714099999999999</v>
      </c>
      <c r="D317">
        <v>-0.26538</v>
      </c>
      <c r="E317">
        <v>0.15995999999999999</v>
      </c>
      <c r="F317">
        <v>1.5051000000000001</v>
      </c>
      <c r="G317">
        <v>1.4811799999999999</v>
      </c>
      <c r="I317" s="17">
        <f t="shared" si="28"/>
        <v>49.868766404199469</v>
      </c>
      <c r="J317" s="16">
        <f t="shared" si="29"/>
        <v>-50.068766404199472</v>
      </c>
      <c r="K317" s="10">
        <v>122</v>
      </c>
      <c r="L317" s="16">
        <v>4921.7519685039533</v>
      </c>
      <c r="M317" s="16">
        <v>1820.1771653543383</v>
      </c>
      <c r="N317" s="16">
        <v>21.609798775153102</v>
      </c>
      <c r="O317" s="16">
        <v>6.6383239171374306</v>
      </c>
      <c r="P317" s="16">
        <v>7.2453019430227767</v>
      </c>
      <c r="Q317" s="16">
        <v>0.1737285165626499</v>
      </c>
      <c r="R317" s="16">
        <v>2.39780920006999</v>
      </c>
      <c r="S317" s="16">
        <v>42.151251797593467</v>
      </c>
      <c r="T317" s="22" t="s">
        <v>122</v>
      </c>
      <c r="U317" s="10">
        <v>4</v>
      </c>
      <c r="V317" s="22" t="s">
        <v>33</v>
      </c>
      <c r="W317" s="10">
        <v>3</v>
      </c>
      <c r="X317" s="22" t="s">
        <v>33</v>
      </c>
      <c r="Y317" s="10">
        <v>3</v>
      </c>
      <c r="Z317" s="22" t="s">
        <v>33</v>
      </c>
      <c r="AA317" s="15">
        <v>3</v>
      </c>
      <c r="AB317" s="11">
        <v>57.13239129554924</v>
      </c>
      <c r="AC317" s="10">
        <v>39.379222220639441</v>
      </c>
      <c r="AD317" s="21">
        <v>3.4883864838113166</v>
      </c>
      <c r="AE317" s="12">
        <v>663.83239171374305</v>
      </c>
      <c r="AF317" s="10">
        <v>494.50672851371877</v>
      </c>
      <c r="AG317" s="10">
        <v>418.39764572670822</v>
      </c>
      <c r="AH317" s="10">
        <v>422.56703360448751</v>
      </c>
      <c r="AI317" s="10">
        <v>4.1704736138755782</v>
      </c>
      <c r="AJ317" s="10"/>
      <c r="AK317" s="10"/>
      <c r="AL317" s="10"/>
      <c r="AM317" s="10"/>
      <c r="AN317" s="10">
        <v>4.4255492780916201</v>
      </c>
      <c r="AO317" s="10">
        <v>2.4689062144897478</v>
      </c>
      <c r="AP317" s="10">
        <v>3.3471811658136659</v>
      </c>
      <c r="AQ317" s="10">
        <v>114.66</v>
      </c>
      <c r="AR317" s="10"/>
      <c r="AS317" s="10"/>
      <c r="AT317" s="10">
        <v>1.1981714376836576</v>
      </c>
      <c r="AU317" s="10">
        <v>1</v>
      </c>
      <c r="AV317" s="16"/>
      <c r="AW317" s="21">
        <v>74.176009277057815</v>
      </c>
      <c r="AX317" s="1" t="s">
        <v>120</v>
      </c>
      <c r="AY317" s="25">
        <v>50.068766404199501</v>
      </c>
      <c r="AZ317" s="19">
        <v>100</v>
      </c>
      <c r="BA317" s="19">
        <v>0</v>
      </c>
      <c r="BB317" s="19">
        <v>0</v>
      </c>
      <c r="BC317" s="19">
        <v>100</v>
      </c>
      <c r="BD317" s="19">
        <v>0</v>
      </c>
      <c r="BE317" s="19">
        <v>0</v>
      </c>
      <c r="BF317" s="26">
        <v>57.13239129554924</v>
      </c>
      <c r="BG317" s="26">
        <v>39.379222220639441</v>
      </c>
      <c r="BH317" s="26">
        <v>3.4883864838113166</v>
      </c>
      <c r="BI317" s="23"/>
      <c r="BJ317" s="27">
        <f t="shared" ca="1" si="32"/>
        <v>1</v>
      </c>
      <c r="BK317" s="26">
        <f t="shared" ca="1" si="33"/>
        <v>5.2570991987358591</v>
      </c>
      <c r="BL317" s="25">
        <f t="shared" si="30"/>
        <v>3.6311256158990424</v>
      </c>
      <c r="BM317" s="25">
        <f t="shared" ca="1" si="34"/>
        <v>3.2752012984221071</v>
      </c>
      <c r="BN317" s="24">
        <f t="shared" si="31"/>
        <v>3.0828470769570417</v>
      </c>
      <c r="BO317" s="23"/>
      <c r="BP317" s="2"/>
    </row>
    <row r="318" spans="1:68" x14ac:dyDescent="0.2">
      <c r="A318">
        <v>15.25</v>
      </c>
      <c r="B318">
        <v>2</v>
      </c>
      <c r="C318">
        <v>1.2789999999999999</v>
      </c>
      <c r="D318">
        <v>-0.27081</v>
      </c>
      <c r="E318">
        <v>0.15909999999999999</v>
      </c>
      <c r="F318">
        <v>1.5013799999999999</v>
      </c>
      <c r="G318">
        <v>1.48258</v>
      </c>
      <c r="I318" s="17">
        <f t="shared" si="28"/>
        <v>50.032808398950131</v>
      </c>
      <c r="J318" s="16">
        <f t="shared" si="29"/>
        <v>-50.232808398950134</v>
      </c>
      <c r="K318" s="10">
        <v>122</v>
      </c>
      <c r="L318" s="16">
        <v>4941.7650918635336</v>
      </c>
      <c r="M318" s="16">
        <v>1829.9540682414777</v>
      </c>
      <c r="N318" s="16">
        <v>21.680883639545058</v>
      </c>
      <c r="O318" s="16">
        <v>8.7109227871939243</v>
      </c>
      <c r="P318" s="16">
        <v>9.3140994651163993</v>
      </c>
      <c r="Q318" s="16">
        <v>0.13970955352856446</v>
      </c>
      <c r="R318" s="16">
        <v>1.4999791880236111</v>
      </c>
      <c r="S318" s="16">
        <v>41.887269300171887</v>
      </c>
      <c r="T318" s="22" t="s">
        <v>122</v>
      </c>
      <c r="U318" s="10">
        <v>5</v>
      </c>
      <c r="V318" s="22" t="s">
        <v>143</v>
      </c>
      <c r="W318" s="10">
        <v>4</v>
      </c>
      <c r="X318" s="22" t="s">
        <v>33</v>
      </c>
      <c r="Y318" s="10">
        <v>3</v>
      </c>
      <c r="Z318" s="22" t="s">
        <v>33</v>
      </c>
      <c r="AA318" s="15">
        <v>3</v>
      </c>
      <c r="AB318" s="11">
        <v>29.117225991532749</v>
      </c>
      <c r="AC318" s="10">
        <v>59.753965146895595</v>
      </c>
      <c r="AD318" s="21">
        <v>11.12880886157166</v>
      </c>
      <c r="AE318" s="12">
        <v>871.09227871939243</v>
      </c>
      <c r="AF318" s="10">
        <v>736.71742973887547</v>
      </c>
      <c r="AG318" s="10">
        <v>573.55745988372996</v>
      </c>
      <c r="AH318" s="10">
        <v>415.67421930432329</v>
      </c>
      <c r="AI318" s="10">
        <v>6.6667591656228975</v>
      </c>
      <c r="AJ318" s="10"/>
      <c r="AK318" s="10"/>
      <c r="AL318" s="10"/>
      <c r="AM318" s="10"/>
      <c r="AN318" s="10">
        <v>4.3554613935969622</v>
      </c>
      <c r="AO318" s="10">
        <v>2.7625762596136312</v>
      </c>
      <c r="AP318" s="10">
        <v>4.5884596790698389</v>
      </c>
      <c r="AQ318" s="10">
        <v>114.66</v>
      </c>
      <c r="AR318" s="10"/>
      <c r="AS318" s="10"/>
      <c r="AT318" s="10">
        <v>1.8107041911300434</v>
      </c>
      <c r="AU318" s="10">
        <v>1</v>
      </c>
      <c r="AV318" s="16"/>
      <c r="AW318" s="21">
        <v>110.50761446083132</v>
      </c>
      <c r="AX318" s="1" t="s">
        <v>120</v>
      </c>
      <c r="AY318" s="25">
        <v>50.232808398950098</v>
      </c>
      <c r="AZ318" s="19">
        <v>0</v>
      </c>
      <c r="BA318" s="19">
        <v>100</v>
      </c>
      <c r="BB318" s="19">
        <v>0</v>
      </c>
      <c r="BC318" s="19">
        <v>100</v>
      </c>
      <c r="BD318" s="19">
        <v>0</v>
      </c>
      <c r="BE318" s="19">
        <v>0</v>
      </c>
      <c r="BF318" s="26">
        <v>29.117225991532749</v>
      </c>
      <c r="BG318" s="26">
        <v>59.753965146895595</v>
      </c>
      <c r="BH318" s="26">
        <v>11.12880886157166</v>
      </c>
      <c r="BI318" s="23"/>
      <c r="BJ318" s="27">
        <f t="shared" ca="1" si="32"/>
        <v>1</v>
      </c>
      <c r="BK318" s="26">
        <f t="shared" ca="1" si="33"/>
        <v>7.479113315407667</v>
      </c>
      <c r="BL318" s="25">
        <f t="shared" si="30"/>
        <v>2.0415771584982987</v>
      </c>
      <c r="BM318" s="25">
        <f t="shared" ca="1" si="34"/>
        <v>3.0134348471391124</v>
      </c>
      <c r="BN318" s="24">
        <f t="shared" si="31"/>
        <v>2.8862715663499827</v>
      </c>
      <c r="BO318" s="23"/>
      <c r="BP318" s="2"/>
    </row>
    <row r="319" spans="1:68" x14ac:dyDescent="0.2">
      <c r="A319">
        <v>15.3</v>
      </c>
      <c r="B319">
        <v>2.1</v>
      </c>
      <c r="C319">
        <v>1.2706599999999999</v>
      </c>
      <c r="D319">
        <v>-0.26606999999999997</v>
      </c>
      <c r="E319">
        <v>0.14176</v>
      </c>
      <c r="F319">
        <v>1.4994499999999999</v>
      </c>
      <c r="G319">
        <v>1.4780800000000001</v>
      </c>
      <c r="I319" s="17">
        <f t="shared" si="28"/>
        <v>50.196850393700785</v>
      </c>
      <c r="J319" s="16">
        <f t="shared" si="29"/>
        <v>-50.396850393700788</v>
      </c>
      <c r="K319" s="10">
        <v>122</v>
      </c>
      <c r="L319" s="16">
        <v>4961.7782152231139</v>
      </c>
      <c r="M319" s="16">
        <v>1839.7309711286166</v>
      </c>
      <c r="N319" s="16">
        <v>21.751968503937007</v>
      </c>
      <c r="O319" s="16">
        <v>6.4335216572504166</v>
      </c>
      <c r="P319" s="16">
        <v>6.9600525518285004</v>
      </c>
      <c r="Q319" s="16">
        <v>0.16940566490638503</v>
      </c>
      <c r="R319" s="16">
        <v>2.433971060489764</v>
      </c>
      <c r="S319" s="16">
        <v>36.564645456811348</v>
      </c>
      <c r="T319" s="22" t="s">
        <v>122</v>
      </c>
      <c r="U319" s="10">
        <v>4</v>
      </c>
      <c r="V319" s="22" t="s">
        <v>33</v>
      </c>
      <c r="W319" s="10">
        <v>3</v>
      </c>
      <c r="X319" s="22" t="s">
        <v>33</v>
      </c>
      <c r="Y319" s="10">
        <v>3</v>
      </c>
      <c r="Z319" s="22" t="s">
        <v>33</v>
      </c>
      <c r="AA319" s="15">
        <v>3</v>
      </c>
      <c r="AB319" s="11">
        <v>58.329996952520574</v>
      </c>
      <c r="AC319" s="10">
        <v>38.306380256317283</v>
      </c>
      <c r="AD319" s="21">
        <v>3.3636227911621446</v>
      </c>
      <c r="AE319" s="12">
        <v>643.35216572504169</v>
      </c>
      <c r="AF319" s="10">
        <v>458.59349150738262</v>
      </c>
      <c r="AG319" s="10">
        <v>397.0039413871375</v>
      </c>
      <c r="AH319" s="10">
        <v>304.71792588770074</v>
      </c>
      <c r="AI319" s="10">
        <v>4.1085122836209065</v>
      </c>
      <c r="AJ319" s="10"/>
      <c r="AK319" s="10"/>
      <c r="AL319" s="10"/>
      <c r="AM319" s="10"/>
      <c r="AN319" s="10">
        <v>4.2890144381669444</v>
      </c>
      <c r="AO319" s="10">
        <v>2.4212755745303012</v>
      </c>
      <c r="AP319" s="10">
        <v>3.1760315310971001</v>
      </c>
      <c r="AQ319" s="10">
        <v>114.66</v>
      </c>
      <c r="AR319" s="10"/>
      <c r="AS319" s="10"/>
      <c r="AT319" s="10">
        <v>1.0945543397598445</v>
      </c>
      <c r="AU319" s="10">
        <v>1</v>
      </c>
      <c r="AV319" s="16"/>
      <c r="AW319" s="21">
        <v>68.789023726107388</v>
      </c>
      <c r="AX319" s="1" t="s">
        <v>120</v>
      </c>
      <c r="AY319" s="25">
        <v>50.396850393700802</v>
      </c>
      <c r="AZ319" s="19">
        <v>100</v>
      </c>
      <c r="BA319" s="19">
        <v>0</v>
      </c>
      <c r="BB319" s="19">
        <v>0</v>
      </c>
      <c r="BC319" s="19">
        <v>100</v>
      </c>
      <c r="BD319" s="19">
        <v>0</v>
      </c>
      <c r="BE319" s="19">
        <v>0</v>
      </c>
      <c r="BF319" s="26">
        <v>58.329996952520574</v>
      </c>
      <c r="BG319" s="26">
        <v>38.306380256317283</v>
      </c>
      <c r="BH319" s="26">
        <v>3.3636227911621446</v>
      </c>
      <c r="BI319" s="23"/>
      <c r="BJ319" s="27">
        <f t="shared" ca="1" si="32"/>
        <v>1</v>
      </c>
      <c r="BK319" s="26">
        <f t="shared" ca="1" si="33"/>
        <v>4.8693678744442934</v>
      </c>
      <c r="BL319" s="25">
        <f t="shared" si="30"/>
        <v>3.7820826816468376</v>
      </c>
      <c r="BM319" s="25">
        <f t="shared" ca="1" si="34"/>
        <v>3.3127474435919368</v>
      </c>
      <c r="BN319" s="24">
        <f t="shared" si="31"/>
        <v>3.1011338551809224</v>
      </c>
      <c r="BO319" s="23"/>
      <c r="BP319" s="2"/>
    </row>
    <row r="320" spans="1:68" x14ac:dyDescent="0.2">
      <c r="A320">
        <v>15.35</v>
      </c>
      <c r="B320">
        <v>2.1</v>
      </c>
      <c r="C320">
        <v>1.2810999999999999</v>
      </c>
      <c r="D320">
        <v>-0.25592999999999999</v>
      </c>
      <c r="E320">
        <v>0.14069000000000001</v>
      </c>
      <c r="F320">
        <v>1.50095</v>
      </c>
      <c r="G320">
        <v>1.4775</v>
      </c>
      <c r="I320" s="17">
        <f t="shared" si="28"/>
        <v>50.36089238845144</v>
      </c>
      <c r="J320" s="16">
        <f t="shared" si="29"/>
        <v>-50.560892388451443</v>
      </c>
      <c r="K320" s="10">
        <v>122</v>
      </c>
      <c r="L320" s="16">
        <v>4981.7913385826942</v>
      </c>
      <c r="M320" s="16">
        <v>1849.5078740157555</v>
      </c>
      <c r="N320" s="16">
        <v>21.823053368328956</v>
      </c>
      <c r="O320" s="16">
        <v>9.2843691148775367</v>
      </c>
      <c r="P320" s="16">
        <v>9.8061704253622803</v>
      </c>
      <c r="Q320" s="16">
        <v>0.23293278924627933</v>
      </c>
      <c r="R320" s="16">
        <v>2.3753695799925265</v>
      </c>
      <c r="S320" s="16">
        <v>36.236202116996139</v>
      </c>
      <c r="T320" s="22" t="s">
        <v>122</v>
      </c>
      <c r="U320" s="10">
        <v>4</v>
      </c>
      <c r="V320" s="22" t="s">
        <v>33</v>
      </c>
      <c r="W320" s="10">
        <v>3</v>
      </c>
      <c r="X320" s="22" t="s">
        <v>33</v>
      </c>
      <c r="Y320" s="10">
        <v>3</v>
      </c>
      <c r="Z320" s="22" t="s">
        <v>33</v>
      </c>
      <c r="AA320" s="15">
        <v>3</v>
      </c>
      <c r="AB320" s="11">
        <v>45.623112535644182</v>
      </c>
      <c r="AC320" s="10">
        <v>49.086029335129062</v>
      </c>
      <c r="AD320" s="21">
        <v>5.2908581292267556</v>
      </c>
      <c r="AE320" s="12">
        <v>928.4369114877536</v>
      </c>
      <c r="AF320" s="10">
        <v>792.25364584314627</v>
      </c>
      <c r="AG320" s="10">
        <v>610.46278190217095</v>
      </c>
      <c r="AH320" s="10">
        <v>296.49905997258202</v>
      </c>
      <c r="AI320" s="10">
        <v>4.2098712066656434</v>
      </c>
      <c r="AJ320" s="10"/>
      <c r="AK320" s="10"/>
      <c r="AL320" s="10"/>
      <c r="AM320" s="10"/>
      <c r="AN320" s="10">
        <v>6.1895794099183581</v>
      </c>
      <c r="AO320" s="10">
        <v>3.0419500224211893</v>
      </c>
      <c r="AP320" s="10">
        <v>4.8837022552173686</v>
      </c>
      <c r="AQ320" s="10">
        <v>114.66</v>
      </c>
      <c r="AR320" s="10"/>
      <c r="AS320" s="10"/>
      <c r="AT320" s="10">
        <v>1.9324802290594827</v>
      </c>
      <c r="AU320" s="10">
        <v>1</v>
      </c>
      <c r="AV320" s="16"/>
      <c r="AW320" s="21">
        <v>118.83804687647194</v>
      </c>
      <c r="AX320" s="1" t="s">
        <v>120</v>
      </c>
      <c r="AY320" s="25">
        <v>50.5608923884514</v>
      </c>
      <c r="AZ320" s="19">
        <v>100</v>
      </c>
      <c r="BA320" s="19">
        <v>0</v>
      </c>
      <c r="BB320" s="19">
        <v>0</v>
      </c>
      <c r="BC320" s="19">
        <v>100</v>
      </c>
      <c r="BD320" s="19">
        <v>0</v>
      </c>
      <c r="BE320" s="19">
        <v>0</v>
      </c>
      <c r="BF320" s="26">
        <v>45.623112535644182</v>
      </c>
      <c r="BG320" s="26">
        <v>49.086029335129062</v>
      </c>
      <c r="BH320" s="26">
        <v>5.2908581292267556</v>
      </c>
      <c r="BI320" s="23"/>
      <c r="BJ320" s="27">
        <f t="shared" ca="1" si="32"/>
        <v>1</v>
      </c>
      <c r="BK320" s="26">
        <f t="shared" ca="1" si="33"/>
        <v>7.9105094483189173</v>
      </c>
      <c r="BL320" s="25">
        <f t="shared" si="30"/>
        <v>3.1841974090305882</v>
      </c>
      <c r="BM320" s="25">
        <f t="shared" ca="1" si="34"/>
        <v>3.0956196923301045</v>
      </c>
      <c r="BN320" s="24">
        <f t="shared" si="31"/>
        <v>2.9690747150414953</v>
      </c>
      <c r="BO320" s="23"/>
      <c r="BP320" s="2"/>
    </row>
    <row r="321" spans="1:68" x14ac:dyDescent="0.2">
      <c r="A321">
        <v>15.4</v>
      </c>
      <c r="B321">
        <v>2.1</v>
      </c>
      <c r="C321">
        <v>1.2871999999999999</v>
      </c>
      <c r="D321">
        <v>-0.23769000000000001</v>
      </c>
      <c r="E321">
        <v>0.10861999999999999</v>
      </c>
      <c r="F321">
        <v>1.4987299999999999</v>
      </c>
      <c r="G321">
        <v>1.4771000000000001</v>
      </c>
      <c r="I321" s="17">
        <f t="shared" si="28"/>
        <v>50.524934383202101</v>
      </c>
      <c r="J321" s="16">
        <f t="shared" si="29"/>
        <v>-50.724934383202104</v>
      </c>
      <c r="K321" s="10">
        <v>122</v>
      </c>
      <c r="L321" s="16">
        <v>5001.8044619422744</v>
      </c>
      <c r="M321" s="16">
        <v>1859.2847769028949</v>
      </c>
      <c r="N321" s="16">
        <v>21.894138232720909</v>
      </c>
      <c r="O321" s="16">
        <v>10.950094161958516</v>
      </c>
      <c r="P321" s="16">
        <v>11.330140554804585</v>
      </c>
      <c r="Q321" s="16">
        <v>0.3472064330292845</v>
      </c>
      <c r="R321" s="16">
        <v>3.0644494774784627</v>
      </c>
      <c r="S321" s="16">
        <v>26.392110614310269</v>
      </c>
      <c r="T321" s="22" t="s">
        <v>122</v>
      </c>
      <c r="U321" s="10">
        <v>4</v>
      </c>
      <c r="V321" s="22" t="s">
        <v>33</v>
      </c>
      <c r="W321" s="10">
        <v>3</v>
      </c>
      <c r="X321" s="22" t="s">
        <v>33</v>
      </c>
      <c r="Y321" s="10">
        <v>3</v>
      </c>
      <c r="Z321" s="22" t="s">
        <v>33</v>
      </c>
      <c r="AA321" s="15">
        <v>3</v>
      </c>
      <c r="AB321" s="11">
        <v>56.167293492348719</v>
      </c>
      <c r="AC321" s="10">
        <v>40.236903983216585</v>
      </c>
      <c r="AD321" s="21">
        <v>3.5958025244346943</v>
      </c>
      <c r="AE321" s="12">
        <v>1095.0094161958516</v>
      </c>
      <c r="AF321" s="10">
        <v>970.36700675638303</v>
      </c>
      <c r="AG321" s="10">
        <v>724.76054161034381</v>
      </c>
      <c r="AH321" s="10">
        <v>92.529717564123985</v>
      </c>
      <c r="AI321" s="10">
        <v>3.2632288681842958</v>
      </c>
      <c r="AJ321" s="10"/>
      <c r="AK321" s="10"/>
      <c r="AL321" s="10"/>
      <c r="AM321" s="10"/>
      <c r="AN321" s="10">
        <v>7.3000627746390103</v>
      </c>
      <c r="AO321" s="10">
        <v>3.5022535839716085</v>
      </c>
      <c r="AP321" s="10">
        <v>5.79808433288275</v>
      </c>
      <c r="AQ321" s="10">
        <v>114.66</v>
      </c>
      <c r="AR321" s="10"/>
      <c r="AS321" s="10"/>
      <c r="AT321" s="10">
        <v>2.3777865342124951</v>
      </c>
      <c r="AU321" s="10">
        <v>1</v>
      </c>
      <c r="AV321" s="16"/>
      <c r="AW321" s="21">
        <v>145.55505101345744</v>
      </c>
      <c r="AX321" s="1" t="s">
        <v>120</v>
      </c>
      <c r="AY321" s="25">
        <v>50.724934383202097</v>
      </c>
      <c r="AZ321" s="19">
        <v>100</v>
      </c>
      <c r="BA321" s="19">
        <v>0</v>
      </c>
      <c r="BB321" s="19">
        <v>0</v>
      </c>
      <c r="BC321" s="19">
        <v>100</v>
      </c>
      <c r="BD321" s="19">
        <v>0</v>
      </c>
      <c r="BE321" s="19">
        <v>0</v>
      </c>
      <c r="BF321" s="26">
        <v>56.167293492348719</v>
      </c>
      <c r="BG321" s="26">
        <v>40.236903983216585</v>
      </c>
      <c r="BH321" s="26">
        <v>3.5958025244346943</v>
      </c>
      <c r="BI321" s="23"/>
      <c r="BJ321" s="27">
        <f t="shared" ca="1" si="32"/>
        <v>1</v>
      </c>
      <c r="BK321" s="26">
        <f t="shared" ca="1" si="33"/>
        <v>9.4974566925038335</v>
      </c>
      <c r="BL321" s="25">
        <f t="shared" si="30"/>
        <v>3.9324618986899837</v>
      </c>
      <c r="BM321" s="25">
        <f t="shared" ca="1" si="34"/>
        <v>3.0830226393332638</v>
      </c>
      <c r="BN321" s="24">
        <f t="shared" si="31"/>
        <v>2.9783324619670459</v>
      </c>
      <c r="BO321" s="23"/>
      <c r="BP321" s="2"/>
    </row>
    <row r="322" spans="1:68" x14ac:dyDescent="0.2">
      <c r="A322">
        <v>15.45</v>
      </c>
      <c r="B322">
        <v>2.1</v>
      </c>
      <c r="C322">
        <v>1.2933600000000001</v>
      </c>
      <c r="D322">
        <v>-0.2243</v>
      </c>
      <c r="E322">
        <v>9.5479999999999995E-2</v>
      </c>
      <c r="F322">
        <v>1.49698</v>
      </c>
      <c r="G322">
        <v>1.47838</v>
      </c>
      <c r="I322" s="17">
        <f t="shared" si="28"/>
        <v>50.688976377952748</v>
      </c>
      <c r="J322" s="16">
        <f t="shared" si="29"/>
        <v>-50.888976377952751</v>
      </c>
      <c r="K322" s="10">
        <v>122</v>
      </c>
      <c r="L322" s="16">
        <v>5021.8175853018538</v>
      </c>
      <c r="M322" s="16">
        <v>1869.0616797900334</v>
      </c>
      <c r="N322" s="16">
        <v>21.965223097112855</v>
      </c>
      <c r="O322" s="16">
        <v>12.632203389830501</v>
      </c>
      <c r="P322" s="16">
        <v>12.954168721941546</v>
      </c>
      <c r="Q322" s="16">
        <v>0.43109481517042714</v>
      </c>
      <c r="R322" s="16">
        <v>3.3278462279115311</v>
      </c>
      <c r="S322" s="16">
        <v>22.358703618822513</v>
      </c>
      <c r="T322" s="22" t="s">
        <v>122</v>
      </c>
      <c r="U322" s="10">
        <v>4</v>
      </c>
      <c r="V322" s="22" t="s">
        <v>33</v>
      </c>
      <c r="W322" s="10">
        <v>3</v>
      </c>
      <c r="X322" s="22" t="s">
        <v>33</v>
      </c>
      <c r="Y322" s="10">
        <v>3</v>
      </c>
      <c r="Z322" s="22" t="s">
        <v>33</v>
      </c>
      <c r="AA322" s="15">
        <v>3</v>
      </c>
      <c r="AB322" s="11">
        <v>57.945367081032295</v>
      </c>
      <c r="AC322" s="10">
        <v>38.651928633069197</v>
      </c>
      <c r="AD322" s="21">
        <v>3.4027042858985093</v>
      </c>
      <c r="AE322" s="12">
        <v>1263.2203389830502</v>
      </c>
      <c r="AF322" s="10">
        <v>1160.2519015160503</v>
      </c>
      <c r="AG322" s="10">
        <v>846.56265414561597</v>
      </c>
      <c r="AH322" s="10">
        <v>8.0944564465986968</v>
      </c>
      <c r="AI322" s="10">
        <v>3.0049465375314943</v>
      </c>
      <c r="AJ322" s="10"/>
      <c r="AK322" s="10"/>
      <c r="AL322" s="10"/>
      <c r="AM322" s="10"/>
      <c r="AN322" s="10">
        <v>8.4214689265536666</v>
      </c>
      <c r="AO322" s="10">
        <v>3.9196800222827979</v>
      </c>
      <c r="AP322" s="10">
        <v>6.7725012331649275</v>
      </c>
      <c r="AQ322" s="10">
        <v>114.66</v>
      </c>
      <c r="AR322" s="10"/>
      <c r="AS322" s="10"/>
      <c r="AT322" s="10">
        <v>2.8527593189153877</v>
      </c>
      <c r="AU322" s="10">
        <v>1</v>
      </c>
      <c r="AV322" s="16"/>
      <c r="AW322" s="21">
        <v>174.03778522740757</v>
      </c>
      <c r="AX322" s="1" t="s">
        <v>120</v>
      </c>
      <c r="AY322" s="25">
        <v>50.888976377952801</v>
      </c>
      <c r="AZ322" s="19">
        <v>100</v>
      </c>
      <c r="BA322" s="19">
        <v>0</v>
      </c>
      <c r="BB322" s="19">
        <v>0</v>
      </c>
      <c r="BC322" s="19">
        <v>100</v>
      </c>
      <c r="BD322" s="19">
        <v>0</v>
      </c>
      <c r="BE322" s="19">
        <v>0</v>
      </c>
      <c r="BF322" s="26">
        <v>57.945367081032295</v>
      </c>
      <c r="BG322" s="26">
        <v>38.651928633069197</v>
      </c>
      <c r="BH322" s="26">
        <v>3.4027042858985093</v>
      </c>
      <c r="BI322" s="23"/>
      <c r="BJ322" s="27">
        <f t="shared" ca="1" si="32"/>
        <v>1</v>
      </c>
      <c r="BK322" s="26">
        <f t="shared" ca="1" si="33"/>
        <v>11.174869232206175</v>
      </c>
      <c r="BL322" s="25">
        <f t="shared" si="30"/>
        <v>4.1279717070080642</v>
      </c>
      <c r="BM322" s="25">
        <f t="shared" ca="1" si="34"/>
        <v>3.0388877748252163</v>
      </c>
      <c r="BN322" s="24">
        <f t="shared" si="31"/>
        <v>2.9518346233776604</v>
      </c>
      <c r="BO322" s="23"/>
      <c r="BP322" s="2"/>
    </row>
    <row r="323" spans="1:68" x14ac:dyDescent="0.2">
      <c r="A323">
        <v>15.5</v>
      </c>
      <c r="B323">
        <v>2.1</v>
      </c>
      <c r="C323">
        <v>1.2982100000000001</v>
      </c>
      <c r="D323">
        <v>-0.21622</v>
      </c>
      <c r="E323">
        <v>8.3809999999999996E-2</v>
      </c>
      <c r="F323">
        <v>1.4935</v>
      </c>
      <c r="G323">
        <v>1.47553</v>
      </c>
      <c r="I323" s="17">
        <f t="shared" si="28"/>
        <v>50.85301837270341</v>
      </c>
      <c r="J323" s="16">
        <f t="shared" si="29"/>
        <v>-51.053018372703413</v>
      </c>
      <c r="K323" s="10">
        <v>122</v>
      </c>
      <c r="L323" s="16">
        <v>5041.8307086614341</v>
      </c>
      <c r="M323" s="16">
        <v>1878.8385826771728</v>
      </c>
      <c r="N323" s="16">
        <v>22.036307961504811</v>
      </c>
      <c r="O323" s="16">
        <v>13.956591337099807</v>
      </c>
      <c r="P323" s="16">
        <v>14.226973261389107</v>
      </c>
      <c r="Q323" s="16">
        <v>0.4817160345655303</v>
      </c>
      <c r="R323" s="16">
        <v>3.3859347713323529</v>
      </c>
      <c r="S323" s="16">
        <v>18.776522520090243</v>
      </c>
      <c r="T323" s="22" t="s">
        <v>122</v>
      </c>
      <c r="U323" s="10">
        <v>4</v>
      </c>
      <c r="V323" s="22" t="s">
        <v>143</v>
      </c>
      <c r="W323" s="10">
        <v>4</v>
      </c>
      <c r="X323" s="22" t="s">
        <v>33</v>
      </c>
      <c r="Y323" s="10">
        <v>3</v>
      </c>
      <c r="Z323" s="22" t="s">
        <v>33</v>
      </c>
      <c r="AA323" s="15">
        <v>3</v>
      </c>
      <c r="AB323" s="11">
        <v>56.085937005180298</v>
      </c>
      <c r="AC323" s="10">
        <v>40.308910666969467</v>
      </c>
      <c r="AD323" s="21">
        <v>3.6051523278502371</v>
      </c>
      <c r="AE323" s="12">
        <v>1395.6591337099808</v>
      </c>
      <c r="AF323" s="10">
        <v>1308.8163694887292</v>
      </c>
      <c r="AG323" s="10">
        <v>942.02299460418305</v>
      </c>
      <c r="AH323" s="10">
        <v>0</v>
      </c>
      <c r="AI323" s="10">
        <v>2.9533941659676559</v>
      </c>
      <c r="AJ323" s="10"/>
      <c r="AK323" s="10"/>
      <c r="AL323" s="10"/>
      <c r="AM323" s="10"/>
      <c r="AN323" s="10">
        <v>9.3043942247332048</v>
      </c>
      <c r="AO323" s="10">
        <v>4.2238242655621949</v>
      </c>
      <c r="AP323" s="10">
        <v>7.5361839568334643</v>
      </c>
      <c r="AQ323" s="10">
        <v>114.66</v>
      </c>
      <c r="AR323" s="10"/>
      <c r="AS323" s="10"/>
      <c r="AT323" s="10">
        <v>3.219702078889112</v>
      </c>
      <c r="AU323" s="10">
        <v>1</v>
      </c>
      <c r="AV323" s="16"/>
      <c r="AW323" s="21">
        <v>196.32245542330938</v>
      </c>
      <c r="AX323" s="1" t="s">
        <v>120</v>
      </c>
      <c r="AY323" s="25">
        <v>51.053018372703399</v>
      </c>
      <c r="AZ323" s="19">
        <v>100</v>
      </c>
      <c r="BA323" s="19">
        <v>0</v>
      </c>
      <c r="BB323" s="19">
        <v>0</v>
      </c>
      <c r="BC323" s="19">
        <v>100</v>
      </c>
      <c r="BD323" s="19">
        <v>0</v>
      </c>
      <c r="BE323" s="19">
        <v>0</v>
      </c>
      <c r="BF323" s="26">
        <v>56.085937005180298</v>
      </c>
      <c r="BG323" s="26">
        <v>40.308910666969467</v>
      </c>
      <c r="BH323" s="26">
        <v>3.6051523278502371</v>
      </c>
      <c r="BI323" s="23"/>
      <c r="BJ323" s="27">
        <f t="shared" ca="1" si="32"/>
        <v>1</v>
      </c>
      <c r="BK323" s="26">
        <f t="shared" ca="1" si="33"/>
        <v>12.460951158857226</v>
      </c>
      <c r="BL323" s="25">
        <f t="shared" si="30"/>
        <v>4.1151003898167158</v>
      </c>
      <c r="BM323" s="25">
        <f t="shared" ca="1" si="34"/>
        <v>3.0004930781082213</v>
      </c>
      <c r="BN323" s="24">
        <f t="shared" si="31"/>
        <v>2.9235671443811335</v>
      </c>
      <c r="BO323" s="23"/>
      <c r="BP323" s="2"/>
    </row>
    <row r="324" spans="1:68" x14ac:dyDescent="0.2">
      <c r="A324">
        <v>15.55</v>
      </c>
      <c r="B324">
        <v>2.1</v>
      </c>
      <c r="C324">
        <v>1.30288</v>
      </c>
      <c r="D324">
        <v>-0.20699999999999999</v>
      </c>
      <c r="E324">
        <v>7.3639999999999997E-2</v>
      </c>
      <c r="F324">
        <v>1.49698</v>
      </c>
      <c r="G324">
        <v>1.4798800000000001</v>
      </c>
      <c r="I324" s="17">
        <f t="shared" si="28"/>
        <v>51.017060367454071</v>
      </c>
      <c r="J324" s="16">
        <f t="shared" si="29"/>
        <v>-51.217060367454074</v>
      </c>
      <c r="K324" s="10">
        <v>122</v>
      </c>
      <c r="L324" s="16">
        <v>5061.8438320210144</v>
      </c>
      <c r="M324" s="16">
        <v>1888.6154855643122</v>
      </c>
      <c r="N324" s="16">
        <v>22.107392825896763</v>
      </c>
      <c r="O324" s="16">
        <v>15.231826741996217</v>
      </c>
      <c r="P324" s="16">
        <v>15.457255516538547</v>
      </c>
      <c r="Q324" s="16">
        <v>0.53947935669707148</v>
      </c>
      <c r="R324" s="16">
        <v>3.4901367588822838</v>
      </c>
      <c r="S324" s="16">
        <v>15.654776009883967</v>
      </c>
      <c r="T324" s="22" t="s">
        <v>122</v>
      </c>
      <c r="U324" s="10">
        <v>4</v>
      </c>
      <c r="V324" s="22" t="s">
        <v>143</v>
      </c>
      <c r="W324" s="10">
        <v>4</v>
      </c>
      <c r="X324" s="22" t="s">
        <v>33</v>
      </c>
      <c r="Y324" s="10">
        <v>3</v>
      </c>
      <c r="Z324" s="22" t="s">
        <v>33</v>
      </c>
      <c r="AA324" s="15">
        <v>3</v>
      </c>
      <c r="AB324" s="11">
        <v>55.812673516353257</v>
      </c>
      <c r="AC324" s="10">
        <v>40.550424434101231</v>
      </c>
      <c r="AD324" s="21">
        <v>3.6369020495455127</v>
      </c>
      <c r="AE324" s="12">
        <v>1523.1826741996217</v>
      </c>
      <c r="AF324" s="10">
        <v>1452.3782157792764</v>
      </c>
      <c r="AG324" s="10">
        <v>1030.4837011025697</v>
      </c>
      <c r="AH324" s="10">
        <v>0</v>
      </c>
      <c r="AI324" s="10">
        <v>2.8652172367029252</v>
      </c>
      <c r="AJ324" s="10"/>
      <c r="AK324" s="10"/>
      <c r="AL324" s="10"/>
      <c r="AM324" s="10"/>
      <c r="AN324" s="10">
        <v>10.154551161330811</v>
      </c>
      <c r="AO324" s="10">
        <v>4.5265515536396244</v>
      </c>
      <c r="AP324" s="10">
        <v>8.2133859077179885</v>
      </c>
      <c r="AQ324" s="10">
        <v>114.66</v>
      </c>
      <c r="AR324" s="10"/>
      <c r="AS324" s="10"/>
      <c r="AT324" s="10">
        <v>3.5718814391170293</v>
      </c>
      <c r="AU324" s="10">
        <v>1</v>
      </c>
      <c r="AV324" s="16"/>
      <c r="AW324" s="21">
        <v>217.85673236689146</v>
      </c>
      <c r="AX324" s="1" t="s">
        <v>120</v>
      </c>
      <c r="AY324" s="25">
        <v>51.217060367454103</v>
      </c>
      <c r="AZ324" s="19">
        <v>100</v>
      </c>
      <c r="BA324" s="19">
        <v>0</v>
      </c>
      <c r="BB324" s="19">
        <v>0</v>
      </c>
      <c r="BC324" s="19">
        <v>100</v>
      </c>
      <c r="BD324" s="19">
        <v>0</v>
      </c>
      <c r="BE324" s="19">
        <v>0</v>
      </c>
      <c r="BF324" s="26">
        <v>55.812673516353257</v>
      </c>
      <c r="BG324" s="26">
        <v>40.550424434101231</v>
      </c>
      <c r="BH324" s="26">
        <v>3.6369020495455127</v>
      </c>
      <c r="BI324" s="23"/>
      <c r="BJ324" s="27">
        <f t="shared" ca="1" si="32"/>
        <v>1</v>
      </c>
      <c r="BK324" s="26">
        <f t="shared" ca="1" si="33"/>
        <v>13.688687506092002</v>
      </c>
      <c r="BL324" s="25">
        <f t="shared" si="30"/>
        <v>4.1734909013568533</v>
      </c>
      <c r="BM324" s="25">
        <f t="shared" ca="1" si="34"/>
        <v>2.972087735607337</v>
      </c>
      <c r="BN324" s="24">
        <f t="shared" si="31"/>
        <v>2.9027658536973862</v>
      </c>
      <c r="BO324" s="23"/>
      <c r="BP324" s="2"/>
    </row>
    <row r="325" spans="1:68" x14ac:dyDescent="0.2">
      <c r="A325">
        <v>15.6</v>
      </c>
      <c r="B325">
        <v>2.1</v>
      </c>
      <c r="C325">
        <v>1.30162</v>
      </c>
      <c r="D325">
        <v>-0.20543</v>
      </c>
      <c r="E325">
        <v>7.1669999999999998E-2</v>
      </c>
      <c r="F325">
        <v>1.4952799999999999</v>
      </c>
      <c r="G325">
        <v>1.47465</v>
      </c>
      <c r="I325" s="17">
        <f t="shared" si="28"/>
        <v>51.181102362204719</v>
      </c>
      <c r="J325" s="16">
        <f t="shared" si="29"/>
        <v>-51.381102362204722</v>
      </c>
      <c r="K325" s="10">
        <v>122</v>
      </c>
      <c r="L325" s="16">
        <v>5081.8569553805937</v>
      </c>
      <c r="M325" s="16">
        <v>1898.3923884514506</v>
      </c>
      <c r="N325" s="16">
        <v>22.178477690288712</v>
      </c>
      <c r="O325" s="16">
        <v>14.887758945386038</v>
      </c>
      <c r="P325" s="16">
        <v>15.104479980990163</v>
      </c>
      <c r="Q325" s="16">
        <v>0.54931541046567434</v>
      </c>
      <c r="R325" s="16">
        <v>3.6367714158780617</v>
      </c>
      <c r="S325" s="16">
        <v>15.050071916953156</v>
      </c>
      <c r="T325" s="22" t="s">
        <v>122</v>
      </c>
      <c r="U325" s="10">
        <v>4</v>
      </c>
      <c r="V325" s="22" t="s">
        <v>143</v>
      </c>
      <c r="W325" s="10">
        <v>4</v>
      </c>
      <c r="X325" s="22" t="s">
        <v>33</v>
      </c>
      <c r="Y325" s="10">
        <v>3</v>
      </c>
      <c r="Z325" s="22" t="s">
        <v>33</v>
      </c>
      <c r="AA325" s="15">
        <v>3</v>
      </c>
      <c r="AB325" s="11">
        <v>60.091169713520927</v>
      </c>
      <c r="AC325" s="10">
        <v>36.713039002433838</v>
      </c>
      <c r="AD325" s="21">
        <v>3.1957912840452321</v>
      </c>
      <c r="AE325" s="12">
        <v>1488.7758945386038</v>
      </c>
      <c r="AF325" s="10">
        <v>1409.6979690465503</v>
      </c>
      <c r="AG325" s="10">
        <v>1006.9653320660109</v>
      </c>
      <c r="AH325" s="10">
        <v>0</v>
      </c>
      <c r="AI325" s="10">
        <v>2.7496916513202416</v>
      </c>
      <c r="AJ325" s="10"/>
      <c r="AK325" s="10"/>
      <c r="AL325" s="10"/>
      <c r="AM325" s="10"/>
      <c r="AN325" s="10">
        <v>9.9251726302573591</v>
      </c>
      <c r="AO325" s="10">
        <v>4.4783499528690092</v>
      </c>
      <c r="AP325" s="10">
        <v>8.0487573244620769</v>
      </c>
      <c r="AQ325" s="10">
        <v>114.66</v>
      </c>
      <c r="AR325" s="10"/>
      <c r="AS325" s="10"/>
      <c r="AT325" s="10">
        <v>3.4429311876575137</v>
      </c>
      <c r="AU325" s="10">
        <v>1</v>
      </c>
      <c r="AV325" s="16"/>
      <c r="AW325" s="21">
        <v>211.45469535698254</v>
      </c>
      <c r="AX325" s="1" t="s">
        <v>120</v>
      </c>
      <c r="AY325" s="25">
        <v>51.3811023622047</v>
      </c>
      <c r="AZ325" s="19">
        <v>100</v>
      </c>
      <c r="BA325" s="19">
        <v>0</v>
      </c>
      <c r="BB325" s="19">
        <v>0</v>
      </c>
      <c r="BC325" s="19">
        <v>100</v>
      </c>
      <c r="BD325" s="19">
        <v>0</v>
      </c>
      <c r="BE325" s="19">
        <v>0</v>
      </c>
      <c r="BF325" s="26">
        <v>60.091169713520927</v>
      </c>
      <c r="BG325" s="26">
        <v>36.713039002433838</v>
      </c>
      <c r="BH325" s="26">
        <v>3.1957912840452321</v>
      </c>
      <c r="BI325" s="23"/>
      <c r="BJ325" s="27">
        <f t="shared" ca="1" si="32"/>
        <v>1</v>
      </c>
      <c r="BK325" s="26">
        <f t="shared" ca="1" si="33"/>
        <v>13.235990177508201</v>
      </c>
      <c r="BL325" s="25">
        <f t="shared" si="30"/>
        <v>4.3722940151229883</v>
      </c>
      <c r="BM325" s="25">
        <f t="shared" ca="1" si="34"/>
        <v>2.9960786290472159</v>
      </c>
      <c r="BN325" s="24">
        <f t="shared" si="31"/>
        <v>2.9215975655270676</v>
      </c>
      <c r="BO325" s="23"/>
      <c r="BP325" s="2"/>
    </row>
    <row r="326" spans="1:68" x14ac:dyDescent="0.2">
      <c r="A326">
        <v>15.65</v>
      </c>
      <c r="B326">
        <v>2.1</v>
      </c>
      <c r="C326">
        <v>1.3063800000000001</v>
      </c>
      <c r="D326">
        <v>-0.20241999999999999</v>
      </c>
      <c r="E326">
        <v>6.3930000000000001E-2</v>
      </c>
      <c r="F326">
        <v>1.4962500000000001</v>
      </c>
      <c r="G326">
        <v>1.4720500000000001</v>
      </c>
      <c r="I326" s="17">
        <f t="shared" si="28"/>
        <v>51.34514435695538</v>
      </c>
      <c r="J326" s="16">
        <f t="shared" si="29"/>
        <v>-51.545144356955383</v>
      </c>
      <c r="K326" s="10">
        <v>122</v>
      </c>
      <c r="L326" s="16">
        <v>5101.870078740174</v>
      </c>
      <c r="M326" s="16">
        <v>1908.16929133859</v>
      </c>
      <c r="N326" s="16">
        <v>22.249562554680665</v>
      </c>
      <c r="O326" s="16">
        <v>16.187570621468925</v>
      </c>
      <c r="P326" s="16">
        <v>16.370079525407213</v>
      </c>
      <c r="Q326" s="16">
        <v>0.56817306769083042</v>
      </c>
      <c r="R326" s="16">
        <v>3.4708021229157517</v>
      </c>
      <c r="S326" s="16">
        <v>12.674229440159003</v>
      </c>
      <c r="T326" s="22" t="s">
        <v>122</v>
      </c>
      <c r="U326" s="10">
        <v>4</v>
      </c>
      <c r="V326" s="22" t="s">
        <v>143</v>
      </c>
      <c r="W326" s="10">
        <v>4</v>
      </c>
      <c r="X326" s="22" t="s">
        <v>143</v>
      </c>
      <c r="Y326" s="10">
        <v>4</v>
      </c>
      <c r="Z326" s="22" t="s">
        <v>33</v>
      </c>
      <c r="AA326" s="15">
        <v>3</v>
      </c>
      <c r="AB326" s="11">
        <v>53.306266784650774</v>
      </c>
      <c r="AC326" s="10">
        <v>42.739263800372221</v>
      </c>
      <c r="AD326" s="21">
        <v>3.9544694149770039</v>
      </c>
      <c r="AE326" s="12">
        <v>1618.7570621468926</v>
      </c>
      <c r="AF326" s="10">
        <v>1557.4147905450511</v>
      </c>
      <c r="AG326" s="10">
        <v>1091.3386350271476</v>
      </c>
      <c r="AH326" s="10">
        <v>0</v>
      </c>
      <c r="AI326" s="10">
        <v>2.8811783691082913</v>
      </c>
      <c r="AJ326" s="10"/>
      <c r="AK326" s="10"/>
      <c r="AL326" s="10"/>
      <c r="AM326" s="10"/>
      <c r="AN326" s="10">
        <v>10.79171374764595</v>
      </c>
      <c r="AO326" s="10">
        <v>4.7392967343181374</v>
      </c>
      <c r="AP326" s="10">
        <v>8.6393704451900337</v>
      </c>
      <c r="AQ326" s="10">
        <v>114.66</v>
      </c>
      <c r="AR326" s="10"/>
      <c r="AS326" s="10"/>
      <c r="AT326" s="10">
        <v>3.8020282877258609</v>
      </c>
      <c r="AU326" s="10">
        <v>1</v>
      </c>
      <c r="AV326" s="16"/>
      <c r="AW326" s="21">
        <v>233.61221858175765</v>
      </c>
      <c r="AX326" s="1" t="s">
        <v>120</v>
      </c>
      <c r="AY326" s="25">
        <v>51.545144356955397</v>
      </c>
      <c r="AZ326" s="19">
        <v>100</v>
      </c>
      <c r="BA326" s="19">
        <v>0</v>
      </c>
      <c r="BB326" s="19">
        <v>0</v>
      </c>
      <c r="BC326" s="19">
        <v>100</v>
      </c>
      <c r="BD326" s="19">
        <v>0</v>
      </c>
      <c r="BE326" s="19">
        <v>0</v>
      </c>
      <c r="BF326" s="26">
        <v>53.306266784650774</v>
      </c>
      <c r="BG326" s="26">
        <v>42.739263800372221</v>
      </c>
      <c r="BH326" s="26">
        <v>3.9544694149770039</v>
      </c>
      <c r="BI326" s="23"/>
      <c r="BJ326" s="27">
        <f t="shared" ca="1" si="32"/>
        <v>1</v>
      </c>
      <c r="BK326" s="26">
        <f t="shared" ca="1" si="33"/>
        <v>14.484191259930538</v>
      </c>
      <c r="BL326" s="25">
        <f t="shared" si="30"/>
        <v>4.111492345021162</v>
      </c>
      <c r="BM326" s="25">
        <f t="shared" ca="1" si="34"/>
        <v>2.9488173010664016</v>
      </c>
      <c r="BN326" s="24">
        <f t="shared" si="31"/>
        <v>2.881533965504131</v>
      </c>
      <c r="BO326" s="23"/>
      <c r="BP326" s="2"/>
    </row>
    <row r="327" spans="1:68" x14ac:dyDescent="0.2">
      <c r="A327">
        <v>15.7</v>
      </c>
      <c r="B327">
        <v>0.4</v>
      </c>
      <c r="C327">
        <v>1.30749</v>
      </c>
      <c r="D327">
        <v>-0.20277000000000001</v>
      </c>
      <c r="E327">
        <v>5.5149999999999998E-2</v>
      </c>
      <c r="F327">
        <v>1.4962299999999999</v>
      </c>
      <c r="G327">
        <v>1.47638</v>
      </c>
      <c r="I327" s="17">
        <f t="shared" si="28"/>
        <v>51.509186351706035</v>
      </c>
      <c r="J327" s="16">
        <f t="shared" si="29"/>
        <v>-51.709186351706037</v>
      </c>
      <c r="K327" s="10">
        <v>122</v>
      </c>
      <c r="L327" s="16">
        <v>5121.8832020997543</v>
      </c>
      <c r="M327" s="16">
        <v>1917.946194225729</v>
      </c>
      <c r="N327" s="16">
        <v>22.320647419072614</v>
      </c>
      <c r="O327" s="16">
        <v>16.490677966101678</v>
      </c>
      <c r="P327" s="16">
        <v>16.634377759442287</v>
      </c>
      <c r="Q327" s="16">
        <v>0.56598031685069583</v>
      </c>
      <c r="R327" s="16">
        <v>3.4024736304273508</v>
      </c>
      <c r="S327" s="16">
        <v>9.9791523153201531</v>
      </c>
      <c r="T327" s="22" t="s">
        <v>122</v>
      </c>
      <c r="U327" s="10">
        <v>4</v>
      </c>
      <c r="V327" s="22" t="s">
        <v>143</v>
      </c>
      <c r="W327" s="10">
        <v>4</v>
      </c>
      <c r="X327" s="22" t="s">
        <v>143</v>
      </c>
      <c r="Y327" s="10">
        <v>4</v>
      </c>
      <c r="Z327" s="22" t="s">
        <v>33</v>
      </c>
      <c r="AA327" s="15">
        <v>3</v>
      </c>
      <c r="AB327" s="11">
        <v>50.887276979603769</v>
      </c>
      <c r="AC327" s="10">
        <v>44.801801310709564</v>
      </c>
      <c r="AD327" s="21">
        <v>4.3109217096866654</v>
      </c>
      <c r="AE327" s="12">
        <v>1649.0677966101678</v>
      </c>
      <c r="AF327" s="10">
        <v>1587.3314578809668</v>
      </c>
      <c r="AG327" s="10">
        <v>1108.9585172961524</v>
      </c>
      <c r="AH327" s="10">
        <v>0</v>
      </c>
      <c r="AI327" s="10">
        <v>2.9390382075478421</v>
      </c>
      <c r="AJ327" s="10"/>
      <c r="AK327" s="10"/>
      <c r="AL327" s="10"/>
      <c r="AM327" s="10"/>
      <c r="AN327" s="10">
        <v>10.993785310734452</v>
      </c>
      <c r="AO327" s="10">
        <v>4.7904637009680551</v>
      </c>
      <c r="AP327" s="10">
        <v>8.7627096210730677</v>
      </c>
      <c r="AQ327" s="10">
        <v>114.66</v>
      </c>
      <c r="AR327" s="10"/>
      <c r="AS327" s="10"/>
      <c r="AT327" s="10">
        <v>3.8578808357445449</v>
      </c>
      <c r="AU327" s="10">
        <v>1</v>
      </c>
      <c r="AV327" s="16"/>
      <c r="AW327" s="21">
        <v>238.09971868214504</v>
      </c>
      <c r="AX327" s="1" t="s">
        <v>120</v>
      </c>
      <c r="AY327" s="25">
        <v>51.709186351706002</v>
      </c>
      <c r="AZ327" s="19">
        <v>100</v>
      </c>
      <c r="BA327" s="19">
        <v>0</v>
      </c>
      <c r="BB327" s="19">
        <v>0</v>
      </c>
      <c r="BC327" s="19">
        <v>100</v>
      </c>
      <c r="BD327" s="19">
        <v>0</v>
      </c>
      <c r="BE327" s="19">
        <v>0</v>
      </c>
      <c r="BF327" s="26">
        <v>50.887276979603769</v>
      </c>
      <c r="BG327" s="26">
        <v>44.801801310709564</v>
      </c>
      <c r="BH327" s="26">
        <v>4.3109217096866654</v>
      </c>
      <c r="BI327" s="23"/>
      <c r="BJ327" s="27">
        <f t="shared" ca="1" si="32"/>
        <v>1</v>
      </c>
      <c r="BK327" s="26">
        <f t="shared" ca="1" si="33"/>
        <v>14.675527604228575</v>
      </c>
      <c r="BL327" s="25">
        <f t="shared" si="30"/>
        <v>4.0216213757660375</v>
      </c>
      <c r="BM327" s="25">
        <f t="shared" ca="1" si="34"/>
        <v>2.9383873369043099</v>
      </c>
      <c r="BN327" s="24">
        <f t="shared" si="31"/>
        <v>2.8707529046890197</v>
      </c>
      <c r="BO327" s="23"/>
      <c r="BP327" s="2"/>
    </row>
    <row r="328" spans="1:68" x14ac:dyDescent="0.2">
      <c r="A328">
        <v>15.75</v>
      </c>
      <c r="B328">
        <v>2</v>
      </c>
      <c r="C328">
        <v>1.3015699999999999</v>
      </c>
      <c r="D328">
        <v>-0.20313000000000001</v>
      </c>
      <c r="E328">
        <v>4.7530000000000003E-2</v>
      </c>
      <c r="F328">
        <v>1.49213</v>
      </c>
      <c r="G328">
        <v>1.4720800000000001</v>
      </c>
      <c r="I328" s="17">
        <f t="shared" si="28"/>
        <v>51.673228346456689</v>
      </c>
      <c r="J328" s="16">
        <f t="shared" si="29"/>
        <v>-51.873228346456692</v>
      </c>
      <c r="K328" s="10">
        <v>122</v>
      </c>
      <c r="L328" s="16">
        <v>5141.8963254593345</v>
      </c>
      <c r="M328" s="16">
        <v>1927.7230971128679</v>
      </c>
      <c r="N328" s="16">
        <v>22.391732283464567</v>
      </c>
      <c r="O328" s="16">
        <v>14.874105461393539</v>
      </c>
      <c r="P328" s="16">
        <v>14.984123543714295</v>
      </c>
      <c r="Q328" s="16">
        <v>0.56372491598655761</v>
      </c>
      <c r="R328" s="16">
        <v>3.7621480785443411</v>
      </c>
      <c r="S328" s="16">
        <v>7.6401446056080795</v>
      </c>
      <c r="T328" s="22" t="s">
        <v>122</v>
      </c>
      <c r="U328" s="10">
        <v>4</v>
      </c>
      <c r="V328" s="22" t="s">
        <v>143</v>
      </c>
      <c r="W328" s="10">
        <v>4</v>
      </c>
      <c r="X328" s="22" t="s">
        <v>33</v>
      </c>
      <c r="Y328" s="10">
        <v>3</v>
      </c>
      <c r="Z328" s="22" t="s">
        <v>33</v>
      </c>
      <c r="AA328" s="15">
        <v>3</v>
      </c>
      <c r="AB328" s="11">
        <v>62.593157979882761</v>
      </c>
      <c r="AC328" s="10">
        <v>34.42172067748217</v>
      </c>
      <c r="AD328" s="21">
        <v>2.9851213426350611</v>
      </c>
      <c r="AE328" s="12">
        <v>1487.410546139354</v>
      </c>
      <c r="AF328" s="10">
        <v>1392.0066605388749</v>
      </c>
      <c r="AG328" s="10">
        <v>998.80926577857213</v>
      </c>
      <c r="AH328" s="10">
        <v>0</v>
      </c>
      <c r="AI328" s="10">
        <v>2.6580559274182591</v>
      </c>
      <c r="AJ328" s="10"/>
      <c r="AK328" s="10"/>
      <c r="AL328" s="10"/>
      <c r="AM328" s="10"/>
      <c r="AN328" s="10">
        <v>9.9160703075956924</v>
      </c>
      <c r="AO328" s="10">
        <v>4.48848151297359</v>
      </c>
      <c r="AP328" s="10">
        <v>7.9904741262285768</v>
      </c>
      <c r="AQ328" s="10">
        <v>114.66</v>
      </c>
      <c r="AR328" s="10"/>
      <c r="AS328" s="10"/>
      <c r="AT328" s="10">
        <v>3.3430288986207448</v>
      </c>
      <c r="AU328" s="10">
        <v>1</v>
      </c>
      <c r="AV328" s="16"/>
      <c r="AW328" s="21">
        <v>208.80099908083125</v>
      </c>
      <c r="AX328" s="1" t="s">
        <v>120</v>
      </c>
      <c r="AY328" s="25">
        <v>51.873228346456699</v>
      </c>
      <c r="AZ328" s="19">
        <v>100</v>
      </c>
      <c r="BA328" s="19">
        <v>0</v>
      </c>
      <c r="BB328" s="19">
        <v>0</v>
      </c>
      <c r="BC328" s="19">
        <v>100</v>
      </c>
      <c r="BD328" s="19">
        <v>0</v>
      </c>
      <c r="BE328" s="19">
        <v>0</v>
      </c>
      <c r="BF328" s="26">
        <v>62.593157979882761</v>
      </c>
      <c r="BG328" s="26">
        <v>34.42172067748217</v>
      </c>
      <c r="BH328" s="26">
        <v>2.9851213426350611</v>
      </c>
      <c r="BI328" s="23"/>
      <c r="BJ328" s="27">
        <f t="shared" ca="1" si="32"/>
        <v>1</v>
      </c>
      <c r="BK328" s="26">
        <f t="shared" ca="1" si="33"/>
        <v>12.878587593390066</v>
      </c>
      <c r="BL328" s="25">
        <f t="shared" si="30"/>
        <v>4.5413433604596527</v>
      </c>
      <c r="BM328" s="25">
        <f t="shared" ca="1" si="34"/>
        <v>3.0156330986741975</v>
      </c>
      <c r="BN328" s="24">
        <f t="shared" si="31"/>
        <v>2.9333393765550055</v>
      </c>
      <c r="BO328" s="23"/>
      <c r="BP328" s="2"/>
    </row>
    <row r="329" spans="1:68" x14ac:dyDescent="0.2">
      <c r="A329">
        <v>15.8</v>
      </c>
      <c r="B329">
        <v>2</v>
      </c>
      <c r="C329">
        <v>1.2968999999999999</v>
      </c>
      <c r="D329">
        <v>-0.20058000000000001</v>
      </c>
      <c r="E329">
        <v>4.2770000000000002E-2</v>
      </c>
      <c r="F329">
        <v>1.4916</v>
      </c>
      <c r="G329">
        <v>1.4672799999999999</v>
      </c>
      <c r="I329" s="17">
        <f t="shared" si="28"/>
        <v>51.837270341207351</v>
      </c>
      <c r="J329" s="16">
        <f t="shared" si="29"/>
        <v>-52.037270341207353</v>
      </c>
      <c r="K329" s="10">
        <v>122</v>
      </c>
      <c r="L329" s="16">
        <v>5161.9094488189148</v>
      </c>
      <c r="M329" s="16">
        <v>1937.5000000000073</v>
      </c>
      <c r="N329" s="16">
        <v>22.462817147856516</v>
      </c>
      <c r="O329" s="16">
        <v>13.598870056497132</v>
      </c>
      <c r="P329" s="16">
        <v>13.687848119860604</v>
      </c>
      <c r="Q329" s="16">
        <v>0.57970067210753695</v>
      </c>
      <c r="R329" s="16">
        <v>4.2351483376441834</v>
      </c>
      <c r="S329" s="16">
        <v>6.1790321780189084</v>
      </c>
      <c r="T329" s="22" t="s">
        <v>33</v>
      </c>
      <c r="U329" s="10">
        <v>3</v>
      </c>
      <c r="V329" s="22" t="s">
        <v>33</v>
      </c>
      <c r="W329" s="10">
        <v>3</v>
      </c>
      <c r="X329" s="22" t="s">
        <v>33</v>
      </c>
      <c r="Y329" s="10">
        <v>3</v>
      </c>
      <c r="Z329" s="22" t="s">
        <v>33</v>
      </c>
      <c r="AA329" s="15">
        <v>3</v>
      </c>
      <c r="AB329" s="11">
        <v>76.648217824195811</v>
      </c>
      <c r="AC329" s="10">
        <v>21.250722824006786</v>
      </c>
      <c r="AD329" s="21">
        <v>2.1010593517974057</v>
      </c>
      <c r="AE329" s="12">
        <v>1359.887005649713</v>
      </c>
      <c r="AF329" s="10">
        <v>1238.3264269467006</v>
      </c>
      <c r="AG329" s="10">
        <v>901.58860898954526</v>
      </c>
      <c r="AH329" s="10">
        <v>0</v>
      </c>
      <c r="AI329" s="10">
        <v>2.3611923840104585</v>
      </c>
      <c r="AJ329" s="10"/>
      <c r="AK329" s="10"/>
      <c r="AL329" s="10"/>
      <c r="AM329" s="10"/>
      <c r="AN329" s="10">
        <v>13.598870056497132</v>
      </c>
      <c r="AO329" s="10">
        <v>4.2711433385456301</v>
      </c>
      <c r="AP329" s="10">
        <v>7.2127088719163623</v>
      </c>
      <c r="AQ329" s="10">
        <v>111.47500000000001</v>
      </c>
      <c r="AR329" s="10"/>
      <c r="AS329" s="10"/>
      <c r="AT329" s="10">
        <v>2.9408606953347967</v>
      </c>
      <c r="AU329" s="10">
        <v>1</v>
      </c>
      <c r="AV329" s="16"/>
      <c r="AW329" s="21">
        <v>185.7489640420051</v>
      </c>
      <c r="AX329" s="1" t="s">
        <v>120</v>
      </c>
      <c r="AY329" s="25">
        <v>52.037270341207403</v>
      </c>
      <c r="AZ329" s="19">
        <v>100</v>
      </c>
      <c r="BA329" s="19">
        <v>0</v>
      </c>
      <c r="BB329" s="19">
        <v>0</v>
      </c>
      <c r="BC329" s="19">
        <v>100</v>
      </c>
      <c r="BD329" s="19">
        <v>0</v>
      </c>
      <c r="BE329" s="19">
        <v>0</v>
      </c>
      <c r="BF329" s="26">
        <v>76.648217824195811</v>
      </c>
      <c r="BG329" s="26">
        <v>21.250722824006786</v>
      </c>
      <c r="BH329" s="26">
        <v>2.1010593517974057</v>
      </c>
      <c r="BI329" s="23"/>
      <c r="BJ329" s="27">
        <f t="shared" ca="1" si="32"/>
        <v>1</v>
      </c>
      <c r="BK329" s="26">
        <f t="shared" ca="1" si="33"/>
        <v>11.465180279175332</v>
      </c>
      <c r="BL329" s="25">
        <f t="shared" si="30"/>
        <v>5.2192872612332328</v>
      </c>
      <c r="BM329" s="25">
        <f t="shared" ca="1" si="34"/>
        <v>3.0928015886970677</v>
      </c>
      <c r="BN329" s="24">
        <f t="shared" si="31"/>
        <v>2.995941659604517</v>
      </c>
      <c r="BO329" s="23"/>
      <c r="BP329" s="2"/>
    </row>
    <row r="330" spans="1:68" x14ac:dyDescent="0.2">
      <c r="A330">
        <v>15.85</v>
      </c>
      <c r="B330">
        <v>2.1</v>
      </c>
      <c r="C330">
        <v>1.2952999999999999</v>
      </c>
      <c r="D330">
        <v>-0.19578000000000001</v>
      </c>
      <c r="E330">
        <v>3.7249999999999998E-2</v>
      </c>
      <c r="F330">
        <v>1.4939800000000001</v>
      </c>
      <c r="G330">
        <v>1.4671799999999999</v>
      </c>
      <c r="I330" s="17">
        <f t="shared" si="28"/>
        <v>52.001312335958005</v>
      </c>
      <c r="J330" s="16">
        <f t="shared" si="29"/>
        <v>-52.201312335958008</v>
      </c>
      <c r="K330" s="10">
        <v>122</v>
      </c>
      <c r="L330" s="16">
        <v>5181.9225721784951</v>
      </c>
      <c r="M330" s="16">
        <v>1947.2769028871462</v>
      </c>
      <c r="N330" s="16">
        <v>22.533902012248468</v>
      </c>
      <c r="O330" s="16">
        <v>13.161958568738173</v>
      </c>
      <c r="P330" s="16">
        <v>13.226537282386476</v>
      </c>
      <c r="Q330" s="16">
        <v>0.60977268362938053</v>
      </c>
      <c r="R330" s="16">
        <v>4.6102216370826179</v>
      </c>
      <c r="S330" s="16">
        <v>4.4846328922432308</v>
      </c>
      <c r="T330" s="22" t="s">
        <v>33</v>
      </c>
      <c r="U330" s="10">
        <v>3</v>
      </c>
      <c r="V330" s="22" t="s">
        <v>33</v>
      </c>
      <c r="W330" s="10">
        <v>3</v>
      </c>
      <c r="X330" s="22" t="s">
        <v>33</v>
      </c>
      <c r="Y330" s="10">
        <v>3</v>
      </c>
      <c r="Z330" s="22" t="s">
        <v>33</v>
      </c>
      <c r="AA330" s="15">
        <v>3</v>
      </c>
      <c r="AB330" s="11">
        <v>86.427274271287061</v>
      </c>
      <c r="AC330" s="10">
        <v>12.21616273930438</v>
      </c>
      <c r="AD330" s="21">
        <v>1.3565629894085625</v>
      </c>
      <c r="AE330" s="12">
        <v>1316.1958568738173</v>
      </c>
      <c r="AF330" s="10">
        <v>1182.8773211638868</v>
      </c>
      <c r="AG330" s="10">
        <v>866.99029617898566</v>
      </c>
      <c r="AH330" s="10">
        <v>0</v>
      </c>
      <c r="AI330" s="10">
        <v>2.1690931124795281</v>
      </c>
      <c r="AJ330" s="10"/>
      <c r="AK330" s="10"/>
      <c r="AL330" s="10"/>
      <c r="AM330" s="10"/>
      <c r="AN330" s="10">
        <v>13.161958568738173</v>
      </c>
      <c r="AO330" s="10">
        <v>4.2238228492988732</v>
      </c>
      <c r="AP330" s="10">
        <v>6.9359223694318848</v>
      </c>
      <c r="AQ330" s="10">
        <v>111.47500000000001</v>
      </c>
      <c r="AR330" s="10"/>
      <c r="AS330" s="10"/>
      <c r="AT330" s="10">
        <v>2.787897379436052</v>
      </c>
      <c r="AU330" s="10">
        <v>1</v>
      </c>
      <c r="AV330" s="16"/>
      <c r="AW330" s="21">
        <v>177.43159817458303</v>
      </c>
      <c r="AX330" s="1" t="s">
        <v>120</v>
      </c>
      <c r="AY330" s="25">
        <v>52.201312335958001</v>
      </c>
      <c r="AZ330" s="19">
        <v>100</v>
      </c>
      <c r="BA330" s="19">
        <v>0</v>
      </c>
      <c r="BB330" s="19">
        <v>0</v>
      </c>
      <c r="BC330" s="19">
        <v>100</v>
      </c>
      <c r="BD330" s="19">
        <v>0</v>
      </c>
      <c r="BE330" s="19">
        <v>0</v>
      </c>
      <c r="BF330" s="26">
        <v>86.427274271287061</v>
      </c>
      <c r="BG330" s="26">
        <v>12.21616273930438</v>
      </c>
      <c r="BH330" s="26">
        <v>1.3565629894085625</v>
      </c>
      <c r="BI330" s="23"/>
      <c r="BJ330" s="27">
        <f t="shared" ca="1" si="32"/>
        <v>1</v>
      </c>
      <c r="BK330" s="26">
        <f t="shared" ca="1" si="33"/>
        <v>10.923537356734734</v>
      </c>
      <c r="BL330" s="25">
        <f t="shared" si="30"/>
        <v>5.7333301350267512</v>
      </c>
      <c r="BM330" s="25">
        <f t="shared" ca="1" si="34"/>
        <v>3.1347968209850809</v>
      </c>
      <c r="BN330" s="24">
        <f t="shared" si="31"/>
        <v>3.0304484380294263</v>
      </c>
      <c r="BO330" s="23"/>
      <c r="BP330" s="2"/>
    </row>
    <row r="331" spans="1:68" x14ac:dyDescent="0.2">
      <c r="A331">
        <v>15.9</v>
      </c>
      <c r="B331">
        <v>2.1</v>
      </c>
      <c r="C331">
        <v>1.30345</v>
      </c>
      <c r="D331">
        <v>-0.19037000000000001</v>
      </c>
      <c r="E331">
        <v>3.7850000000000002E-2</v>
      </c>
      <c r="F331">
        <v>1.4943</v>
      </c>
      <c r="G331">
        <v>1.4676499999999999</v>
      </c>
      <c r="I331" s="17">
        <f t="shared" si="28"/>
        <v>52.165354330708659</v>
      </c>
      <c r="J331" s="16">
        <f t="shared" si="29"/>
        <v>-52.365354330708662</v>
      </c>
      <c r="K331" s="10">
        <v>122</v>
      </c>
      <c r="L331" s="16">
        <v>5201.9356955380754</v>
      </c>
      <c r="M331" s="16">
        <v>1957.0538057742851</v>
      </c>
      <c r="N331" s="16">
        <v>22.604986876640417</v>
      </c>
      <c r="O331" s="16">
        <v>15.38747645951033</v>
      </c>
      <c r="P331" s="16">
        <v>15.454707276388541</v>
      </c>
      <c r="Q331" s="16">
        <v>0.64366634661545818</v>
      </c>
      <c r="R331" s="16">
        <v>4.1648562803828799</v>
      </c>
      <c r="S331" s="16">
        <v>4.6688067276536316</v>
      </c>
      <c r="T331" s="22" t="s">
        <v>33</v>
      </c>
      <c r="U331" s="10">
        <v>3</v>
      </c>
      <c r="V331" s="22" t="s">
        <v>33</v>
      </c>
      <c r="W331" s="10">
        <v>3</v>
      </c>
      <c r="X331" s="22" t="s">
        <v>33</v>
      </c>
      <c r="Y331" s="10">
        <v>3</v>
      </c>
      <c r="Z331" s="22" t="s">
        <v>33</v>
      </c>
      <c r="AA331" s="15">
        <v>3</v>
      </c>
      <c r="AB331" s="11">
        <v>71.42259804550838</v>
      </c>
      <c r="AC331" s="10">
        <v>26.169624290769846</v>
      </c>
      <c r="AD331" s="21">
        <v>2.4077776637217752</v>
      </c>
      <c r="AE331" s="12">
        <v>1538.7476459510331</v>
      </c>
      <c r="AF331" s="10">
        <v>1443.8377249665075</v>
      </c>
      <c r="AG331" s="10">
        <v>1030.3138184259028</v>
      </c>
      <c r="AH331" s="10">
        <v>0</v>
      </c>
      <c r="AI331" s="10">
        <v>2.4010432357777995</v>
      </c>
      <c r="AJ331" s="10"/>
      <c r="AK331" s="10"/>
      <c r="AL331" s="10"/>
      <c r="AM331" s="10"/>
      <c r="AN331" s="10">
        <v>15.38747645951033</v>
      </c>
      <c r="AO331" s="10">
        <v>4.682446441997878</v>
      </c>
      <c r="AP331" s="10">
        <v>8.2121967289813185</v>
      </c>
      <c r="AQ331" s="10">
        <v>111.47500000000001</v>
      </c>
      <c r="AR331" s="10"/>
      <c r="AS331" s="10"/>
      <c r="AT331" s="10">
        <v>3.4189169621765121</v>
      </c>
      <c r="AU331" s="10">
        <v>1</v>
      </c>
      <c r="AV331" s="16"/>
      <c r="AW331" s="21">
        <v>216.57565874497612</v>
      </c>
      <c r="AX331" s="1" t="s">
        <v>120</v>
      </c>
      <c r="AY331" s="25">
        <v>52.365354330708698</v>
      </c>
      <c r="AZ331" s="19">
        <v>100</v>
      </c>
      <c r="BA331" s="19">
        <v>0</v>
      </c>
      <c r="BB331" s="19">
        <v>0</v>
      </c>
      <c r="BC331" s="19">
        <v>100</v>
      </c>
      <c r="BD331" s="19">
        <v>0</v>
      </c>
      <c r="BE331" s="19">
        <v>0</v>
      </c>
      <c r="BF331" s="26">
        <v>71.42259804550838</v>
      </c>
      <c r="BG331" s="26">
        <v>26.169624290769846</v>
      </c>
      <c r="BH331" s="26">
        <v>2.4077776637217752</v>
      </c>
      <c r="BI331" s="23"/>
      <c r="BJ331" s="27">
        <f t="shared" ca="1" si="32"/>
        <v>1</v>
      </c>
      <c r="BK331" s="26">
        <f t="shared" ca="1" si="33"/>
        <v>13.135805863583879</v>
      </c>
      <c r="BL331" s="25">
        <f t="shared" si="30"/>
        <v>5.0076193794803592</v>
      </c>
      <c r="BM331" s="25">
        <f t="shared" ca="1" si="34"/>
        <v>3.035579049141345</v>
      </c>
      <c r="BN331" s="24">
        <f t="shared" si="31"/>
        <v>2.9500668820137439</v>
      </c>
      <c r="BO331" s="23"/>
      <c r="BP331" s="2"/>
    </row>
    <row r="332" spans="1:68" x14ac:dyDescent="0.2">
      <c r="A332">
        <v>15.95</v>
      </c>
      <c r="B332">
        <v>2.1</v>
      </c>
      <c r="C332">
        <v>1.3044</v>
      </c>
      <c r="D332">
        <v>-0.17286000000000001</v>
      </c>
      <c r="E332">
        <v>4.0039999999999999E-2</v>
      </c>
      <c r="F332">
        <v>1.49298</v>
      </c>
      <c r="G332">
        <v>1.4657800000000001</v>
      </c>
      <c r="I332" s="17">
        <f t="shared" si="28"/>
        <v>52.329396325459314</v>
      </c>
      <c r="J332" s="16">
        <f t="shared" si="29"/>
        <v>-52.529396325459317</v>
      </c>
      <c r="K332" s="10">
        <v>122</v>
      </c>
      <c r="L332" s="16">
        <v>5221.9488188976557</v>
      </c>
      <c r="M332" s="16">
        <v>1966.8307086614241</v>
      </c>
      <c r="N332" s="16">
        <v>22.67607174103237</v>
      </c>
      <c r="O332" s="16">
        <v>15.646892655367205</v>
      </c>
      <c r="P332" s="16">
        <v>15.723803649034588</v>
      </c>
      <c r="Q332" s="16">
        <v>0.75336653864618319</v>
      </c>
      <c r="R332" s="16">
        <v>4.7912487045870638</v>
      </c>
      <c r="S332" s="16">
        <v>5.3410412269015897</v>
      </c>
      <c r="T332" s="22" t="s">
        <v>33</v>
      </c>
      <c r="U332" s="10">
        <v>3</v>
      </c>
      <c r="V332" s="22" t="s">
        <v>33</v>
      </c>
      <c r="W332" s="10">
        <v>3</v>
      </c>
      <c r="X332" s="22" t="s">
        <v>33</v>
      </c>
      <c r="Y332" s="10">
        <v>3</v>
      </c>
      <c r="Z332" s="22" t="s">
        <v>33</v>
      </c>
      <c r="AA332" s="15">
        <v>3</v>
      </c>
      <c r="AB332" s="11">
        <v>86.605498996570773</v>
      </c>
      <c r="AC332" s="10">
        <v>12.055157580597069</v>
      </c>
      <c r="AD332" s="21">
        <v>1.3393434228321552</v>
      </c>
      <c r="AE332" s="12">
        <v>1564.6892655367205</v>
      </c>
      <c r="AF332" s="10">
        <v>1474.3188791978316</v>
      </c>
      <c r="AG332" s="10">
        <v>1048.2535766023059</v>
      </c>
      <c r="AH332" s="10">
        <v>0</v>
      </c>
      <c r="AI332" s="10">
        <v>2.0871385763018653</v>
      </c>
      <c r="AJ332" s="10"/>
      <c r="AK332" s="10"/>
      <c r="AL332" s="10"/>
      <c r="AM332" s="10"/>
      <c r="AN332" s="10">
        <v>15.646892655367205</v>
      </c>
      <c r="AO332" s="10">
        <v>4.854333048363328</v>
      </c>
      <c r="AP332" s="10">
        <v>8.3377750362161418</v>
      </c>
      <c r="AQ332" s="10">
        <v>111.47500000000001</v>
      </c>
      <c r="AR332" s="10"/>
      <c r="AS332" s="10"/>
      <c r="AT332" s="10">
        <v>3.4764093022324549</v>
      </c>
      <c r="AU332" s="10">
        <v>1</v>
      </c>
      <c r="AV332" s="16"/>
      <c r="AW332" s="21">
        <v>221.14783187967475</v>
      </c>
      <c r="AX332" s="1" t="s">
        <v>120</v>
      </c>
      <c r="AY332" s="25">
        <v>52.529396325459302</v>
      </c>
      <c r="AZ332" s="19">
        <v>100</v>
      </c>
      <c r="BA332" s="19">
        <v>0</v>
      </c>
      <c r="BB332" s="19">
        <v>0</v>
      </c>
      <c r="BC332" s="19">
        <v>100</v>
      </c>
      <c r="BD332" s="19">
        <v>0</v>
      </c>
      <c r="BE332" s="19">
        <v>0</v>
      </c>
      <c r="BF332" s="26">
        <v>86.605498996570773</v>
      </c>
      <c r="BG332" s="26">
        <v>12.055157580597069</v>
      </c>
      <c r="BH332" s="26">
        <v>1.3393434228321552</v>
      </c>
      <c r="BI332" s="23"/>
      <c r="BJ332" s="27">
        <f t="shared" ca="1" si="32"/>
        <v>1</v>
      </c>
      <c r="BK332" s="26">
        <f t="shared" ca="1" si="33"/>
        <v>13.333968380542547</v>
      </c>
      <c r="BL332" s="25">
        <f t="shared" si="30"/>
        <v>5.7452630922080274</v>
      </c>
      <c r="BM332" s="25">
        <f t="shared" ca="1" si="34"/>
        <v>3.0686940351195182</v>
      </c>
      <c r="BN332" s="24">
        <f t="shared" si="31"/>
        <v>2.9826077264621831</v>
      </c>
      <c r="BO332" s="23"/>
      <c r="BP332" s="2"/>
    </row>
    <row r="333" spans="1:68" x14ac:dyDescent="0.2">
      <c r="A333">
        <v>16</v>
      </c>
      <c r="B333">
        <v>2.1</v>
      </c>
      <c r="C333">
        <v>1.3119499999999999</v>
      </c>
      <c r="D333">
        <v>-0.15978000000000001</v>
      </c>
      <c r="E333">
        <v>4.199E-2</v>
      </c>
      <c r="F333">
        <v>1.4967999999999999</v>
      </c>
      <c r="G333">
        <v>1.4696499999999999</v>
      </c>
      <c r="I333" s="17">
        <f t="shared" ref="I333:I396" si="35">IF(A333="(m)",0,A333/0.3048)</f>
        <v>52.493438320209968</v>
      </c>
      <c r="J333" s="16">
        <f t="shared" ref="J333:J396" si="36">$J$7-I333</f>
        <v>-52.693438320209971</v>
      </c>
      <c r="K333" s="10">
        <v>122</v>
      </c>
      <c r="L333" s="16">
        <v>5241.9619422572359</v>
      </c>
      <c r="M333" s="16">
        <v>1976.607611548563</v>
      </c>
      <c r="N333" s="16">
        <v>22.747156605424319</v>
      </c>
      <c r="O333" s="16">
        <v>17.708568738229715</v>
      </c>
      <c r="P333" s="16">
        <v>17.794099067394306</v>
      </c>
      <c r="Q333" s="16">
        <v>0.8353127700432067</v>
      </c>
      <c r="R333" s="16">
        <v>4.6943246009786677</v>
      </c>
      <c r="S333" s="16">
        <v>5.9396061919853889</v>
      </c>
      <c r="T333" s="22" t="s">
        <v>33</v>
      </c>
      <c r="U333" s="10">
        <v>3</v>
      </c>
      <c r="V333" s="22" t="s">
        <v>143</v>
      </c>
      <c r="W333" s="10">
        <v>4</v>
      </c>
      <c r="X333" s="22" t="s">
        <v>33</v>
      </c>
      <c r="Y333" s="10">
        <v>3</v>
      </c>
      <c r="Z333" s="22" t="s">
        <v>33</v>
      </c>
      <c r="AA333" s="15">
        <v>3</v>
      </c>
      <c r="AB333" s="11">
        <v>81.057076663904041</v>
      </c>
      <c r="AC333" s="10">
        <v>17.135587806841059</v>
      </c>
      <c r="AD333" s="21">
        <v>1.8073355292549025</v>
      </c>
      <c r="AE333" s="12">
        <v>1770.8568738229715</v>
      </c>
      <c r="AF333" s="10">
        <v>1716.7058035131174</v>
      </c>
      <c r="AG333" s="10">
        <v>1186.2732711596204</v>
      </c>
      <c r="AH333" s="10">
        <v>0</v>
      </c>
      <c r="AI333" s="10">
        <v>2.1302318970262966</v>
      </c>
      <c r="AJ333" s="10"/>
      <c r="AK333" s="10"/>
      <c r="AL333" s="10"/>
      <c r="AM333" s="10"/>
      <c r="AN333" s="10">
        <v>17.708568738229715</v>
      </c>
      <c r="AO333" s="10">
        <v>5.3301794933246818</v>
      </c>
      <c r="AP333" s="10">
        <v>9.3039128981173427</v>
      </c>
      <c r="AQ333" s="10">
        <v>111.47500000000001</v>
      </c>
      <c r="AR333" s="10"/>
      <c r="AS333" s="10"/>
      <c r="AT333" s="10">
        <v>4.0575849116991769</v>
      </c>
      <c r="AU333" s="10">
        <v>1</v>
      </c>
      <c r="AV333" s="16"/>
      <c r="AW333" s="21">
        <v>257.50587052696761</v>
      </c>
      <c r="AX333" s="1" t="s">
        <v>120</v>
      </c>
      <c r="AY333" s="25">
        <v>52.693438320209999</v>
      </c>
      <c r="AZ333" s="19">
        <v>100</v>
      </c>
      <c r="BA333" s="19">
        <v>0</v>
      </c>
      <c r="BB333" s="19">
        <v>0</v>
      </c>
      <c r="BC333" s="19">
        <v>100</v>
      </c>
      <c r="BD333" s="19">
        <v>0</v>
      </c>
      <c r="BE333" s="19">
        <v>0</v>
      </c>
      <c r="BF333" s="26">
        <v>81.057076663904041</v>
      </c>
      <c r="BG333" s="26">
        <v>17.135587806841059</v>
      </c>
      <c r="BH333" s="26">
        <v>1.8073355292549025</v>
      </c>
      <c r="BI333" s="23"/>
      <c r="BJ333" s="27">
        <f t="shared" ca="1" si="32"/>
        <v>1</v>
      </c>
      <c r="BK333" s="26">
        <f t="shared" ca="1" si="33"/>
        <v>15.352686094715976</v>
      </c>
      <c r="BL333" s="25">
        <f t="shared" si="30"/>
        <v>5.5052149778547399</v>
      </c>
      <c r="BM333" s="25">
        <f t="shared" ca="1" si="34"/>
        <v>3.0100580755913739</v>
      </c>
      <c r="BN333" s="24">
        <f t="shared" si="31"/>
        <v>2.9356784451177038</v>
      </c>
      <c r="BO333" s="23"/>
      <c r="BP333" s="2"/>
    </row>
    <row r="334" spans="1:68" x14ac:dyDescent="0.2">
      <c r="A334">
        <v>16.05</v>
      </c>
      <c r="B334">
        <v>2.1</v>
      </c>
      <c r="C334">
        <v>1.31643</v>
      </c>
      <c r="D334">
        <v>-0.16231999999999999</v>
      </c>
      <c r="E334">
        <v>4.4819999999999999E-2</v>
      </c>
      <c r="F334">
        <v>1.4942299999999999</v>
      </c>
      <c r="G334">
        <v>1.4675</v>
      </c>
      <c r="I334" s="17">
        <f t="shared" si="35"/>
        <v>52.65748031496063</v>
      </c>
      <c r="J334" s="16">
        <f t="shared" si="36"/>
        <v>-52.857480314960632</v>
      </c>
      <c r="K334" s="10">
        <v>122</v>
      </c>
      <c r="L334" s="16">
        <v>5261.9750656168162</v>
      </c>
      <c r="M334" s="16">
        <v>1986.3845144357024</v>
      </c>
      <c r="N334" s="16">
        <v>22.818241469816272</v>
      </c>
      <c r="O334" s="16">
        <v>18.931920903954772</v>
      </c>
      <c r="P334" s="16">
        <v>19.029960320020436</v>
      </c>
      <c r="Q334" s="16">
        <v>0.81939966394623132</v>
      </c>
      <c r="R334" s="16">
        <v>4.3058401077388657</v>
      </c>
      <c r="S334" s="16">
        <v>6.808292782337773</v>
      </c>
      <c r="T334" s="22" t="s">
        <v>33</v>
      </c>
      <c r="U334" s="10">
        <v>3</v>
      </c>
      <c r="V334" s="22" t="s">
        <v>143</v>
      </c>
      <c r="W334" s="10">
        <v>4</v>
      </c>
      <c r="X334" s="22" t="s">
        <v>33</v>
      </c>
      <c r="Y334" s="10">
        <v>3</v>
      </c>
      <c r="Z334" s="22" t="s">
        <v>33</v>
      </c>
      <c r="AA334" s="15">
        <v>3</v>
      </c>
      <c r="AB334" s="11">
        <v>69.444313719076845</v>
      </c>
      <c r="AC334" s="10">
        <v>28.031978037087782</v>
      </c>
      <c r="AD334" s="21">
        <v>2.5237082438353755</v>
      </c>
      <c r="AE334" s="12">
        <v>1893.1920903954772</v>
      </c>
      <c r="AF334" s="10">
        <v>1860.9240024479809</v>
      </c>
      <c r="AG334" s="10">
        <v>1268.6640213346957</v>
      </c>
      <c r="AH334" s="10">
        <v>0</v>
      </c>
      <c r="AI334" s="10">
        <v>2.3224271570203103</v>
      </c>
      <c r="AJ334" s="10"/>
      <c r="AK334" s="10"/>
      <c r="AL334" s="10"/>
      <c r="AM334" s="10"/>
      <c r="AN334" s="10">
        <v>18.931920903954772</v>
      </c>
      <c r="AO334" s="10">
        <v>5.5501842648931676</v>
      </c>
      <c r="AP334" s="10">
        <v>9.8806481493428695</v>
      </c>
      <c r="AQ334" s="10">
        <v>111.47500000000001</v>
      </c>
      <c r="AR334" s="10"/>
      <c r="AS334" s="10"/>
      <c r="AT334" s="10">
        <v>4.3932946667546311</v>
      </c>
      <c r="AU334" s="10">
        <v>1</v>
      </c>
      <c r="AV334" s="16"/>
      <c r="AW334" s="21">
        <v>279.13860036719711</v>
      </c>
      <c r="AX334" s="1" t="s">
        <v>120</v>
      </c>
      <c r="AY334" s="25">
        <v>52.857480314960597</v>
      </c>
      <c r="AZ334" s="19">
        <v>100</v>
      </c>
      <c r="BA334" s="19">
        <v>0</v>
      </c>
      <c r="BB334" s="19">
        <v>0</v>
      </c>
      <c r="BC334" s="19">
        <v>100</v>
      </c>
      <c r="BD334" s="19">
        <v>0</v>
      </c>
      <c r="BE334" s="19">
        <v>0</v>
      </c>
      <c r="BF334" s="26">
        <v>69.444313719076845</v>
      </c>
      <c r="BG334" s="26">
        <v>28.031978037087782</v>
      </c>
      <c r="BH334" s="26">
        <v>2.5237082438353755</v>
      </c>
      <c r="BI334" s="23"/>
      <c r="BJ334" s="27">
        <f t="shared" ca="1" si="32"/>
        <v>1</v>
      </c>
      <c r="BK334" s="26">
        <f t="shared" ca="1" si="33"/>
        <v>16.511378001625928</v>
      </c>
      <c r="BL334" s="25">
        <f t="shared" ref="BL334:BL397" si="37">(Q334/(P334-(L334/2000)))*100</f>
        <v>4.9966523792587907</v>
      </c>
      <c r="BM334" s="25">
        <f t="shared" ca="1" si="34"/>
        <v>2.9586837617108395</v>
      </c>
      <c r="BN334" s="24">
        <f t="shared" ref="BN334:BN397" si="38">SQRT(((3.47-LOG(P334/1.06))^2)+((LOG(R334)+1.22)^2))</f>
        <v>2.8892216266763615</v>
      </c>
      <c r="BO334" s="23"/>
      <c r="BP334" s="2"/>
    </row>
    <row r="335" spans="1:68" x14ac:dyDescent="0.2">
      <c r="A335">
        <v>16.100000000000001</v>
      </c>
      <c r="B335">
        <v>2.1</v>
      </c>
      <c r="C335">
        <v>1.31504</v>
      </c>
      <c r="D335">
        <v>-0.16123000000000001</v>
      </c>
      <c r="E335">
        <v>5.509E-2</v>
      </c>
      <c r="F335">
        <v>1.4974799999999999</v>
      </c>
      <c r="G335">
        <v>1.46885</v>
      </c>
      <c r="I335" s="17">
        <f t="shared" si="35"/>
        <v>52.821522309711291</v>
      </c>
      <c r="J335" s="16">
        <f t="shared" si="36"/>
        <v>-53.021522309711294</v>
      </c>
      <c r="K335" s="10">
        <v>122</v>
      </c>
      <c r="L335" s="16">
        <v>5281.9881889763965</v>
      </c>
      <c r="M335" s="16">
        <v>1996.1614173228418</v>
      </c>
      <c r="N335" s="16">
        <v>22.889326334208228</v>
      </c>
      <c r="O335" s="16">
        <v>18.552354048964187</v>
      </c>
      <c r="P335" s="16">
        <v>18.695788631981806</v>
      </c>
      <c r="Q335" s="16">
        <v>0.82622851656264973</v>
      </c>
      <c r="R335" s="16">
        <v>4.4193295764441212</v>
      </c>
      <c r="S335" s="16">
        <v>9.9607349317791147</v>
      </c>
      <c r="T335" s="22" t="s">
        <v>33</v>
      </c>
      <c r="U335" s="10">
        <v>3</v>
      </c>
      <c r="V335" s="22" t="s">
        <v>143</v>
      </c>
      <c r="W335" s="10">
        <v>4</v>
      </c>
      <c r="X335" s="22" t="s">
        <v>33</v>
      </c>
      <c r="Y335" s="10">
        <v>3</v>
      </c>
      <c r="Z335" s="22" t="s">
        <v>33</v>
      </c>
      <c r="AA335" s="15">
        <v>3</v>
      </c>
      <c r="AB335" s="11">
        <v>73.187285079009968</v>
      </c>
      <c r="AC335" s="10">
        <v>24.506812112762603</v>
      </c>
      <c r="AD335" s="21">
        <v>2.305902808227426</v>
      </c>
      <c r="AE335" s="12">
        <v>1855.2354048964185</v>
      </c>
      <c r="AF335" s="10">
        <v>1820.4324436575787</v>
      </c>
      <c r="AG335" s="10">
        <v>1246.3859087987871</v>
      </c>
      <c r="AH335" s="10">
        <v>0</v>
      </c>
      <c r="AI335" s="10">
        <v>2.2627866573477409</v>
      </c>
      <c r="AJ335" s="10"/>
      <c r="AK335" s="10"/>
      <c r="AL335" s="10"/>
      <c r="AM335" s="10"/>
      <c r="AN335" s="10">
        <v>18.552354048964187</v>
      </c>
      <c r="AO335" s="10">
        <v>5.5006142096947332</v>
      </c>
      <c r="AP335" s="10">
        <v>9.7247013615915101</v>
      </c>
      <c r="AQ335" s="10">
        <v>111.47500000000001</v>
      </c>
      <c r="AR335" s="10"/>
      <c r="AS335" s="10"/>
      <c r="AT335" s="10">
        <v>4.2707882288675467</v>
      </c>
      <c r="AU335" s="10">
        <v>1</v>
      </c>
      <c r="AV335" s="16"/>
      <c r="AW335" s="21">
        <v>273.06486654863681</v>
      </c>
      <c r="AX335" s="1" t="s">
        <v>120</v>
      </c>
      <c r="AY335" s="25">
        <v>53.021522309711301</v>
      </c>
      <c r="AZ335" s="19">
        <v>100</v>
      </c>
      <c r="BA335" s="19">
        <v>0</v>
      </c>
      <c r="BB335" s="19">
        <v>0</v>
      </c>
      <c r="BC335" s="19">
        <v>100</v>
      </c>
      <c r="BD335" s="19">
        <v>0</v>
      </c>
      <c r="BE335" s="19">
        <v>0</v>
      </c>
      <c r="BF335" s="26">
        <v>73.187285079009968</v>
      </c>
      <c r="BG335" s="26">
        <v>24.506812112762603</v>
      </c>
      <c r="BH335" s="26">
        <v>2.305902808227426</v>
      </c>
      <c r="BI335" s="23"/>
      <c r="BJ335" s="27">
        <f t="shared" ref="BJ335:BJ398" ca="1" si="39">IF((0.381*BM335)+(0.05*(M335/2116.217)-0.15)&lt;1,(0.381*BM335)+(0.05*(M335/2116.217)-0.15),1)</f>
        <v>1</v>
      </c>
      <c r="BK335" s="26">
        <f t="shared" ref="BK335:BK398" ca="1" si="40">((P335-(L335/2000))/1.06)*(1.06/(M335/2000))^BJ335</f>
        <v>16.085667620031995</v>
      </c>
      <c r="BL335" s="25">
        <f t="shared" si="37"/>
        <v>5.1463038946597219</v>
      </c>
      <c r="BM335" s="25">
        <f t="shared" ref="BM335:BM398" ca="1" si="41">SQRT(((3.47-LOG(BK335))^2)+((LOG(BL335)+1.22)^2))</f>
        <v>2.9756314589865931</v>
      </c>
      <c r="BN335" s="24">
        <f t="shared" si="38"/>
        <v>2.9023753667745202</v>
      </c>
      <c r="BO335" s="23"/>
      <c r="BP335" s="2"/>
    </row>
    <row r="336" spans="1:68" x14ac:dyDescent="0.2">
      <c r="A336">
        <v>16.149999999999999</v>
      </c>
      <c r="B336">
        <v>2.1</v>
      </c>
      <c r="C336">
        <v>1.3158799999999999</v>
      </c>
      <c r="D336">
        <v>-0.16253000000000001</v>
      </c>
      <c r="E336">
        <v>5.6590000000000001E-2</v>
      </c>
      <c r="F336">
        <v>1.4976</v>
      </c>
      <c r="G336">
        <v>1.47343</v>
      </c>
      <c r="I336" s="17">
        <f t="shared" si="35"/>
        <v>52.985564304461938</v>
      </c>
      <c r="J336" s="16">
        <f t="shared" si="36"/>
        <v>-53.185564304461941</v>
      </c>
      <c r="K336" s="10">
        <v>122</v>
      </c>
      <c r="L336" s="16">
        <v>5302.0013123359759</v>
      </c>
      <c r="M336" s="16">
        <v>2005.9383202099802</v>
      </c>
      <c r="N336" s="16">
        <v>22.96041119860017</v>
      </c>
      <c r="O336" s="16">
        <v>18.78173258003762</v>
      </c>
      <c r="P336" s="16">
        <v>18.931797421130014</v>
      </c>
      <c r="Q336" s="16">
        <v>0.81808401344215043</v>
      </c>
      <c r="R336" s="16">
        <v>4.3212168144640968</v>
      </c>
      <c r="S336" s="16">
        <v>10.421169520305114</v>
      </c>
      <c r="T336" s="22" t="s">
        <v>33</v>
      </c>
      <c r="U336" s="10">
        <v>3</v>
      </c>
      <c r="V336" s="22" t="s">
        <v>143</v>
      </c>
      <c r="W336" s="10">
        <v>4</v>
      </c>
      <c r="X336" s="22" t="s">
        <v>33</v>
      </c>
      <c r="Y336" s="10">
        <v>3</v>
      </c>
      <c r="Z336" s="22" t="s">
        <v>33</v>
      </c>
      <c r="AA336" s="15">
        <v>3</v>
      </c>
      <c r="AB336" s="11">
        <v>70.366632578479411</v>
      </c>
      <c r="AC336" s="10">
        <v>27.164131693653147</v>
      </c>
      <c r="AD336" s="21">
        <v>2.4692357278674359</v>
      </c>
      <c r="AE336" s="12">
        <v>1878.1732580037619</v>
      </c>
      <c r="AF336" s="10">
        <v>1847.0209410068042</v>
      </c>
      <c r="AG336" s="10">
        <v>1262.1198280753342</v>
      </c>
      <c r="AH336" s="10">
        <v>0</v>
      </c>
      <c r="AI336" s="10">
        <v>2.3141629844926372</v>
      </c>
      <c r="AJ336" s="10"/>
      <c r="AK336" s="10"/>
      <c r="AL336" s="10"/>
      <c r="AM336" s="10"/>
      <c r="AN336" s="10">
        <v>18.78173258003762</v>
      </c>
      <c r="AO336" s="10">
        <v>5.5418465109180177</v>
      </c>
      <c r="AP336" s="10">
        <v>9.8348387965273396</v>
      </c>
      <c r="AQ336" s="10">
        <v>111.47500000000001</v>
      </c>
      <c r="AR336" s="10"/>
      <c r="AS336" s="10"/>
      <c r="AT336" s="10">
        <v>4.3140053817980117</v>
      </c>
      <c r="AU336" s="10">
        <v>1</v>
      </c>
      <c r="AV336" s="16"/>
      <c r="AW336" s="21">
        <v>277.05314115102061</v>
      </c>
      <c r="AX336" s="1" t="s">
        <v>120</v>
      </c>
      <c r="AY336" s="25">
        <v>53.185564304461899</v>
      </c>
      <c r="AZ336" s="19">
        <v>100</v>
      </c>
      <c r="BA336" s="19">
        <v>0</v>
      </c>
      <c r="BB336" s="19">
        <v>0</v>
      </c>
      <c r="BC336" s="19">
        <v>100</v>
      </c>
      <c r="BD336" s="19">
        <v>0</v>
      </c>
      <c r="BE336" s="19">
        <v>0</v>
      </c>
      <c r="BF336" s="26">
        <v>70.366632578479411</v>
      </c>
      <c r="BG336" s="26">
        <v>27.164131693653147</v>
      </c>
      <c r="BH336" s="26">
        <v>2.4692357278674359</v>
      </c>
      <c r="BI336" s="23"/>
      <c r="BJ336" s="27">
        <f t="shared" ca="1" si="39"/>
        <v>1</v>
      </c>
      <c r="BK336" s="26">
        <f t="shared" ca="1" si="40"/>
        <v>16.232599577895062</v>
      </c>
      <c r="BL336" s="25">
        <f t="shared" si="37"/>
        <v>5.0248401552604145</v>
      </c>
      <c r="BM336" s="25">
        <f t="shared" ca="1" si="41"/>
        <v>2.9658989786799825</v>
      </c>
      <c r="BN336" s="24">
        <f t="shared" si="38"/>
        <v>2.8919376947958986</v>
      </c>
      <c r="BO336" s="23"/>
      <c r="BP336" s="2"/>
    </row>
    <row r="337" spans="1:68" x14ac:dyDescent="0.2">
      <c r="A337">
        <v>16.2</v>
      </c>
      <c r="B337">
        <v>2.1</v>
      </c>
      <c r="C337">
        <v>1.31724</v>
      </c>
      <c r="D337">
        <v>-0.153</v>
      </c>
      <c r="E337">
        <v>5.7590000000000002E-2</v>
      </c>
      <c r="F337">
        <v>1.49533</v>
      </c>
      <c r="G337">
        <v>1.46888</v>
      </c>
      <c r="I337" s="17">
        <f t="shared" si="35"/>
        <v>53.149606299212593</v>
      </c>
      <c r="J337" s="16">
        <f t="shared" si="36"/>
        <v>-53.349606299212596</v>
      </c>
      <c r="K337" s="10">
        <v>122</v>
      </c>
      <c r="L337" s="16">
        <v>5322.0144356955561</v>
      </c>
      <c r="M337" s="16">
        <v>2015.7152230971192</v>
      </c>
      <c r="N337" s="16">
        <v>23.031496062992122</v>
      </c>
      <c r="O337" s="16">
        <v>19.15310734463273</v>
      </c>
      <c r="P337" s="16">
        <v>19.307592357774972</v>
      </c>
      <c r="Q337" s="16">
        <v>0.87778948631781062</v>
      </c>
      <c r="R337" s="16">
        <v>4.546343583664556</v>
      </c>
      <c r="S337" s="16">
        <v>10.728125912655779</v>
      </c>
      <c r="T337" s="22" t="s">
        <v>33</v>
      </c>
      <c r="U337" s="10">
        <v>3</v>
      </c>
      <c r="V337" s="22" t="s">
        <v>143</v>
      </c>
      <c r="W337" s="10">
        <v>4</v>
      </c>
      <c r="X337" s="22" t="s">
        <v>33</v>
      </c>
      <c r="Y337" s="10">
        <v>3</v>
      </c>
      <c r="Z337" s="22" t="s">
        <v>33</v>
      </c>
      <c r="AA337" s="15">
        <v>3</v>
      </c>
      <c r="AB337" s="11">
        <v>75.627664914389982</v>
      </c>
      <c r="AC337" s="10">
        <v>22.209439853649229</v>
      </c>
      <c r="AD337" s="21">
        <v>2.1628952319607819</v>
      </c>
      <c r="AE337" s="12">
        <v>1915.3107344632729</v>
      </c>
      <c r="AF337" s="10">
        <v>1890.0548674732945</v>
      </c>
      <c r="AG337" s="10">
        <v>1287.1728238516648</v>
      </c>
      <c r="AH337" s="10">
        <v>0</v>
      </c>
      <c r="AI337" s="10">
        <v>2.1995697896505115</v>
      </c>
      <c r="AJ337" s="10"/>
      <c r="AK337" s="10"/>
      <c r="AL337" s="10"/>
      <c r="AM337" s="10"/>
      <c r="AN337" s="10">
        <v>19.15310734463273</v>
      </c>
      <c r="AO337" s="10">
        <v>5.677530262010273</v>
      </c>
      <c r="AP337" s="10">
        <v>10.010209766961653</v>
      </c>
      <c r="AQ337" s="10">
        <v>111.47500000000001</v>
      </c>
      <c r="AR337" s="10"/>
      <c r="AS337" s="10"/>
      <c r="AT337" s="10">
        <v>4.3969839390366623</v>
      </c>
      <c r="AU337" s="10">
        <v>1</v>
      </c>
      <c r="AV337" s="16"/>
      <c r="AW337" s="21">
        <v>283.50823012099414</v>
      </c>
      <c r="AX337" s="1" t="s">
        <v>120</v>
      </c>
      <c r="AY337" s="25">
        <v>53.349606299212603</v>
      </c>
      <c r="AZ337" s="19">
        <v>100</v>
      </c>
      <c r="BA337" s="19">
        <v>0</v>
      </c>
      <c r="BB337" s="19">
        <v>0</v>
      </c>
      <c r="BC337" s="19">
        <v>100</v>
      </c>
      <c r="BD337" s="19">
        <v>0</v>
      </c>
      <c r="BE337" s="19">
        <v>0</v>
      </c>
      <c r="BF337" s="26">
        <v>75.627664914389982</v>
      </c>
      <c r="BG337" s="26">
        <v>22.209439853649229</v>
      </c>
      <c r="BH337" s="26">
        <v>2.1628952319607819</v>
      </c>
      <c r="BI337" s="23"/>
      <c r="BJ337" s="27">
        <f t="shared" ca="1" si="39"/>
        <v>1</v>
      </c>
      <c r="BK337" s="26">
        <f t="shared" ca="1" si="40"/>
        <v>16.516802521687506</v>
      </c>
      <c r="BL337" s="25">
        <f t="shared" si="37"/>
        <v>5.2730904202833386</v>
      </c>
      <c r="BM337" s="25">
        <f t="shared" ca="1" si="41"/>
        <v>2.9737946669122852</v>
      </c>
      <c r="BN337" s="24">
        <f t="shared" si="38"/>
        <v>2.8996291741546667</v>
      </c>
      <c r="BO337" s="23"/>
      <c r="BP337" s="2"/>
    </row>
    <row r="338" spans="1:68" x14ac:dyDescent="0.2">
      <c r="A338">
        <v>16.25</v>
      </c>
      <c r="B338">
        <v>2.1</v>
      </c>
      <c r="C338">
        <v>1.32077</v>
      </c>
      <c r="D338">
        <v>-0.13880999999999999</v>
      </c>
      <c r="E338">
        <v>5.8069999999999997E-2</v>
      </c>
      <c r="F338">
        <v>1.49455</v>
      </c>
      <c r="G338">
        <v>1.4684999999999999</v>
      </c>
      <c r="I338" s="17">
        <f t="shared" si="35"/>
        <v>53.313648293963254</v>
      </c>
      <c r="J338" s="16">
        <f t="shared" si="36"/>
        <v>-53.513648293963257</v>
      </c>
      <c r="K338" s="10">
        <v>122</v>
      </c>
      <c r="L338" s="16">
        <v>5342.0275590551364</v>
      </c>
      <c r="M338" s="16">
        <v>2025.4921259842586</v>
      </c>
      <c r="N338" s="16">
        <v>23.102580927384075</v>
      </c>
      <c r="O338" s="16">
        <v>20.117043314500918</v>
      </c>
      <c r="P338" s="16">
        <v>20.27365001022709</v>
      </c>
      <c r="Q338" s="16">
        <v>0.96668987037926046</v>
      </c>
      <c r="R338" s="16">
        <v>4.7682083388615837</v>
      </c>
      <c r="S338" s="16">
        <v>10.875464980984098</v>
      </c>
      <c r="T338" s="22" t="s">
        <v>33</v>
      </c>
      <c r="U338" s="10">
        <v>3</v>
      </c>
      <c r="V338" s="22" t="s">
        <v>143</v>
      </c>
      <c r="W338" s="10">
        <v>4</v>
      </c>
      <c r="X338" s="22" t="s">
        <v>33</v>
      </c>
      <c r="Y338" s="10">
        <v>3</v>
      </c>
      <c r="Z338" s="22" t="s">
        <v>33</v>
      </c>
      <c r="AA338" s="15">
        <v>3</v>
      </c>
      <c r="AB338" s="11">
        <v>79.998798842913516</v>
      </c>
      <c r="AC338" s="10">
        <v>18.118408087897365</v>
      </c>
      <c r="AD338" s="21">
        <v>1.8827930691891126</v>
      </c>
      <c r="AE338" s="12">
        <v>2011.704331450092</v>
      </c>
      <c r="AF338" s="10">
        <v>2002.5314663876861</v>
      </c>
      <c r="AG338" s="10">
        <v>1351.5766673484727</v>
      </c>
      <c r="AH338" s="10">
        <v>0</v>
      </c>
      <c r="AI338" s="10">
        <v>2.0972237975632404</v>
      </c>
      <c r="AJ338" s="10"/>
      <c r="AK338" s="10"/>
      <c r="AL338" s="10"/>
      <c r="AM338" s="10"/>
      <c r="AN338" s="10">
        <v>20.117043314500918</v>
      </c>
      <c r="AO338" s="10">
        <v>5.9497737237395283</v>
      </c>
      <c r="AP338" s="10">
        <v>10.461036671439309</v>
      </c>
      <c r="AQ338" s="10">
        <v>111.47500000000001</v>
      </c>
      <c r="AR338" s="10"/>
      <c r="AS338" s="10"/>
      <c r="AT338" s="10">
        <v>4.6483345337217115</v>
      </c>
      <c r="AU338" s="10">
        <v>1</v>
      </c>
      <c r="AV338" s="16"/>
      <c r="AW338" s="21">
        <v>300.37971995815292</v>
      </c>
      <c r="AX338" s="1" t="s">
        <v>120</v>
      </c>
      <c r="AY338" s="25">
        <v>53.5136482939633</v>
      </c>
      <c r="AZ338" s="19">
        <v>100</v>
      </c>
      <c r="BA338" s="19">
        <v>0</v>
      </c>
      <c r="BB338" s="19">
        <v>0</v>
      </c>
      <c r="BC338" s="19">
        <v>100</v>
      </c>
      <c r="BD338" s="19">
        <v>0</v>
      </c>
      <c r="BE338" s="19">
        <v>0</v>
      </c>
      <c r="BF338" s="26">
        <v>79.998798842913516</v>
      </c>
      <c r="BG338" s="26">
        <v>18.118408087897365</v>
      </c>
      <c r="BH338" s="26">
        <v>1.8827930691891126</v>
      </c>
      <c r="BI338" s="23"/>
      <c r="BJ338" s="27">
        <f t="shared" ca="1" si="39"/>
        <v>1</v>
      </c>
      <c r="BK338" s="26">
        <f t="shared" ca="1" si="40"/>
        <v>17.381095690160514</v>
      </c>
      <c r="BL338" s="25">
        <f t="shared" si="37"/>
        <v>5.4917334978116763</v>
      </c>
      <c r="BM338" s="25">
        <f t="shared" ca="1" si="41"/>
        <v>2.9686726086544541</v>
      </c>
      <c r="BN338" s="24">
        <f t="shared" si="38"/>
        <v>2.8970213958158304</v>
      </c>
      <c r="BO338" s="23"/>
      <c r="BP338" s="2"/>
    </row>
    <row r="339" spans="1:68" x14ac:dyDescent="0.2">
      <c r="A339">
        <v>16.3</v>
      </c>
      <c r="B339">
        <v>2</v>
      </c>
      <c r="C339">
        <v>1.3249299999999999</v>
      </c>
      <c r="D339">
        <v>-0.13099</v>
      </c>
      <c r="E339">
        <v>5.8430000000000003E-2</v>
      </c>
      <c r="F339">
        <v>1.49668</v>
      </c>
      <c r="G339">
        <v>1.4718800000000001</v>
      </c>
      <c r="I339" s="17">
        <f t="shared" si="35"/>
        <v>53.477690288713909</v>
      </c>
      <c r="J339" s="16">
        <f t="shared" si="36"/>
        <v>-53.677690288713912</v>
      </c>
      <c r="K339" s="10">
        <v>122</v>
      </c>
      <c r="L339" s="16">
        <v>5362.0406824147167</v>
      </c>
      <c r="M339" s="16">
        <v>2035.2690288713975</v>
      </c>
      <c r="N339" s="16">
        <v>23.173665791776028</v>
      </c>
      <c r="O339" s="16">
        <v>21.253013182674156</v>
      </c>
      <c r="P339" s="16">
        <v>21.411211140338274</v>
      </c>
      <c r="Q339" s="16">
        <v>1.0156821891502641</v>
      </c>
      <c r="R339" s="16">
        <v>4.7436933039100255</v>
      </c>
      <c r="S339" s="16">
        <v>10.985969282230339</v>
      </c>
      <c r="T339" s="22" t="s">
        <v>33</v>
      </c>
      <c r="U339" s="10">
        <v>3</v>
      </c>
      <c r="V339" s="22" t="s">
        <v>143</v>
      </c>
      <c r="W339" s="10">
        <v>4</v>
      </c>
      <c r="X339" s="22" t="s">
        <v>143</v>
      </c>
      <c r="Y339" s="10">
        <v>4</v>
      </c>
      <c r="Z339" s="22" t="s">
        <v>33</v>
      </c>
      <c r="AA339" s="15">
        <v>3</v>
      </c>
      <c r="AB339" s="11">
        <v>77.887767452799849</v>
      </c>
      <c r="AC339" s="10">
        <v>20.088799686939851</v>
      </c>
      <c r="AD339" s="21">
        <v>2.0234328602603062</v>
      </c>
      <c r="AE339" s="12">
        <v>2125.3013182674158</v>
      </c>
      <c r="AF339" s="10">
        <v>2135.1849450266736</v>
      </c>
      <c r="AG339" s="10">
        <v>1427.4140760225516</v>
      </c>
      <c r="AH339" s="10">
        <v>0</v>
      </c>
      <c r="AI339" s="10">
        <v>2.1080620856659142</v>
      </c>
      <c r="AJ339" s="10"/>
      <c r="AK339" s="10"/>
      <c r="AL339" s="10"/>
      <c r="AM339" s="10"/>
      <c r="AN339" s="10">
        <v>21.253013182674156</v>
      </c>
      <c r="AO339" s="10">
        <v>6.2141191488930945</v>
      </c>
      <c r="AP339" s="10">
        <v>10.991898532157862</v>
      </c>
      <c r="AQ339" s="10">
        <v>111.47500000000001</v>
      </c>
      <c r="AR339" s="10"/>
      <c r="AS339" s="10"/>
      <c r="AT339" s="10">
        <v>4.9469711627894402</v>
      </c>
      <c r="AU339" s="10">
        <v>1</v>
      </c>
      <c r="AV339" s="16"/>
      <c r="AW339" s="21">
        <v>320.27774175400106</v>
      </c>
      <c r="AX339" s="1" t="s">
        <v>120</v>
      </c>
      <c r="AY339" s="25">
        <v>53.677690288713897</v>
      </c>
      <c r="AZ339" s="19">
        <v>100</v>
      </c>
      <c r="BA339" s="19">
        <v>0</v>
      </c>
      <c r="BB339" s="19">
        <v>0</v>
      </c>
      <c r="BC339" s="19">
        <v>100</v>
      </c>
      <c r="BD339" s="19">
        <v>0</v>
      </c>
      <c r="BE339" s="19">
        <v>0</v>
      </c>
      <c r="BF339" s="26">
        <v>77.887767452799849</v>
      </c>
      <c r="BG339" s="26">
        <v>20.088799686939851</v>
      </c>
      <c r="BH339" s="26">
        <v>2.0234328602603062</v>
      </c>
      <c r="BI339" s="23"/>
      <c r="BJ339" s="27">
        <f t="shared" ca="1" si="39"/>
        <v>1</v>
      </c>
      <c r="BK339" s="26">
        <f t="shared" ca="1" si="40"/>
        <v>18.405616685983993</v>
      </c>
      <c r="BL339" s="25">
        <f t="shared" si="37"/>
        <v>5.4227007084059808</v>
      </c>
      <c r="BM339" s="25">
        <f t="shared" ca="1" si="41"/>
        <v>2.9463880610253019</v>
      </c>
      <c r="BN339" s="24">
        <f t="shared" si="38"/>
        <v>2.8776780806601265</v>
      </c>
      <c r="BO339" s="23"/>
      <c r="BP339" s="2"/>
    </row>
    <row r="340" spans="1:68" x14ac:dyDescent="0.2">
      <c r="A340">
        <v>16.350000000000001</v>
      </c>
      <c r="B340">
        <v>2.1</v>
      </c>
      <c r="C340">
        <v>1.3257000000000001</v>
      </c>
      <c r="D340">
        <v>-0.13358999999999999</v>
      </c>
      <c r="E340">
        <v>5.79E-2</v>
      </c>
      <c r="F340">
        <v>1.4943</v>
      </c>
      <c r="G340">
        <v>1.47055</v>
      </c>
      <c r="I340" s="17">
        <f t="shared" si="35"/>
        <v>53.64173228346457</v>
      </c>
      <c r="J340" s="16">
        <f t="shared" si="36"/>
        <v>-53.841732283464573</v>
      </c>
      <c r="K340" s="10">
        <v>122</v>
      </c>
      <c r="L340" s="16">
        <v>5382.053805774297</v>
      </c>
      <c r="M340" s="16">
        <v>2045.0459317585369</v>
      </c>
      <c r="N340" s="16">
        <v>23.24475065616798</v>
      </c>
      <c r="O340" s="16">
        <v>21.463276836158194</v>
      </c>
      <c r="P340" s="16">
        <v>21.619132102635891</v>
      </c>
      <c r="Q340" s="16">
        <v>0.99939318290926527</v>
      </c>
      <c r="R340" s="16">
        <v>4.6227257327661881</v>
      </c>
      <c r="S340" s="16">
        <v>10.823282394284487</v>
      </c>
      <c r="T340" s="22" t="s">
        <v>33</v>
      </c>
      <c r="U340" s="10">
        <v>3</v>
      </c>
      <c r="V340" s="22" t="s">
        <v>143</v>
      </c>
      <c r="W340" s="10">
        <v>4</v>
      </c>
      <c r="X340" s="22" t="s">
        <v>143</v>
      </c>
      <c r="Y340" s="10">
        <v>4</v>
      </c>
      <c r="Z340" s="22" t="s">
        <v>33</v>
      </c>
      <c r="AA340" s="15">
        <v>3</v>
      </c>
      <c r="AB340" s="11">
        <v>74.462371709426236</v>
      </c>
      <c r="AC340" s="10">
        <v>23.305819052369444</v>
      </c>
      <c r="AD340" s="21">
        <v>2.2318092382043164</v>
      </c>
      <c r="AE340" s="12">
        <v>2146.3276836158193</v>
      </c>
      <c r="AF340" s="10">
        <v>2158.468992158183</v>
      </c>
      <c r="AG340" s="10">
        <v>1441.2754735090593</v>
      </c>
      <c r="AH340" s="10">
        <v>0</v>
      </c>
      <c r="AI340" s="10">
        <v>2.1632258927064032</v>
      </c>
      <c r="AJ340" s="10"/>
      <c r="AK340" s="10"/>
      <c r="AL340" s="10"/>
      <c r="AM340" s="10"/>
      <c r="AN340" s="10">
        <v>21.463276836158194</v>
      </c>
      <c r="AO340" s="10">
        <v>6.2433097837154152</v>
      </c>
      <c r="AP340" s="10">
        <v>11.088928314563416</v>
      </c>
      <c r="AQ340" s="10">
        <v>111.47500000000001</v>
      </c>
      <c r="AR340" s="10"/>
      <c r="AS340" s="10"/>
      <c r="AT340" s="10">
        <v>4.9783896518131314</v>
      </c>
      <c r="AU340" s="10">
        <v>1</v>
      </c>
      <c r="AV340" s="16"/>
      <c r="AW340" s="21">
        <v>323.77034882372743</v>
      </c>
      <c r="AX340" s="1" t="s">
        <v>120</v>
      </c>
      <c r="AY340" s="25">
        <v>53.841732283464601</v>
      </c>
      <c r="AZ340" s="19">
        <v>100</v>
      </c>
      <c r="BA340" s="19">
        <v>0</v>
      </c>
      <c r="BB340" s="19">
        <v>0</v>
      </c>
      <c r="BC340" s="19">
        <v>100</v>
      </c>
      <c r="BD340" s="19">
        <v>0</v>
      </c>
      <c r="BE340" s="19">
        <v>0</v>
      </c>
      <c r="BF340" s="26">
        <v>74.462371709426236</v>
      </c>
      <c r="BG340" s="26">
        <v>23.305819052369444</v>
      </c>
      <c r="BH340" s="26">
        <v>2.2318092382043164</v>
      </c>
      <c r="BI340" s="23"/>
      <c r="BJ340" s="27">
        <f t="shared" ca="1" si="39"/>
        <v>1</v>
      </c>
      <c r="BK340" s="26">
        <f t="shared" ca="1" si="40"/>
        <v>18.511178556730457</v>
      </c>
      <c r="BL340" s="25">
        <f t="shared" si="37"/>
        <v>5.2799430918343138</v>
      </c>
      <c r="BM340" s="25">
        <f t="shared" ca="1" si="41"/>
        <v>2.9368529153805465</v>
      </c>
      <c r="BN340" s="24">
        <f t="shared" si="38"/>
        <v>2.8671346750036886</v>
      </c>
      <c r="BO340" s="23"/>
      <c r="BP340" s="2"/>
    </row>
    <row r="341" spans="1:68" x14ac:dyDescent="0.2">
      <c r="A341">
        <v>16.399999999999999</v>
      </c>
      <c r="B341">
        <v>2.1</v>
      </c>
      <c r="C341">
        <v>1.3284400000000001</v>
      </c>
      <c r="D341">
        <v>-0.13500999999999999</v>
      </c>
      <c r="E341">
        <v>5.7450000000000001E-2</v>
      </c>
      <c r="F341">
        <v>1.4936</v>
      </c>
      <c r="G341">
        <v>1.4697499999999999</v>
      </c>
      <c r="I341" s="17">
        <f t="shared" si="35"/>
        <v>53.805774278215218</v>
      </c>
      <c r="J341" s="16">
        <f t="shared" si="36"/>
        <v>-54.00577427821522</v>
      </c>
      <c r="K341" s="10">
        <v>122</v>
      </c>
      <c r="L341" s="16">
        <v>5402.0669291338763</v>
      </c>
      <c r="M341" s="16">
        <v>2054.8228346456754</v>
      </c>
      <c r="N341" s="16">
        <v>23.315835520559929</v>
      </c>
      <c r="O341" s="16">
        <v>22.211487758945374</v>
      </c>
      <c r="P341" s="16">
        <v>22.365353948000639</v>
      </c>
      <c r="Q341" s="16">
        <v>0.99049687950072007</v>
      </c>
      <c r="R341" s="16">
        <v>4.4287109508913725</v>
      </c>
      <c r="S341" s="16">
        <v>10.685152017726685</v>
      </c>
      <c r="T341" s="22" t="s">
        <v>122</v>
      </c>
      <c r="U341" s="10">
        <v>4</v>
      </c>
      <c r="V341" s="22" t="s">
        <v>143</v>
      </c>
      <c r="W341" s="10">
        <v>4</v>
      </c>
      <c r="X341" s="22" t="s">
        <v>143</v>
      </c>
      <c r="Y341" s="10">
        <v>4</v>
      </c>
      <c r="Z341" s="22" t="s">
        <v>33</v>
      </c>
      <c r="AA341" s="15">
        <v>3</v>
      </c>
      <c r="AB341" s="11">
        <v>68.414884648573732</v>
      </c>
      <c r="AC341" s="10">
        <v>28.999303249242857</v>
      </c>
      <c r="AD341" s="21">
        <v>2.5858121021834166</v>
      </c>
      <c r="AE341" s="12">
        <v>2221.1487758945377</v>
      </c>
      <c r="AF341" s="10">
        <v>2245.0825549446486</v>
      </c>
      <c r="AG341" s="10">
        <v>1491.0235965333759</v>
      </c>
      <c r="AH341" s="10">
        <v>0</v>
      </c>
      <c r="AI341" s="10">
        <v>2.2579933779573684</v>
      </c>
      <c r="AJ341" s="10"/>
      <c r="AK341" s="10"/>
      <c r="AL341" s="10"/>
      <c r="AM341" s="10"/>
      <c r="AN341" s="10">
        <v>14.807658505963582</v>
      </c>
      <c r="AO341" s="10">
        <v>6.3790888712360792</v>
      </c>
      <c r="AP341" s="10">
        <v>11.437165175733632</v>
      </c>
      <c r="AQ341" s="10">
        <v>114.66</v>
      </c>
      <c r="AR341" s="10"/>
      <c r="AS341" s="10"/>
      <c r="AT341" s="10">
        <v>5.1623080238259975</v>
      </c>
      <c r="AU341" s="10">
        <v>1</v>
      </c>
      <c r="AV341" s="16"/>
      <c r="AW341" s="21">
        <v>336.76238324169725</v>
      </c>
      <c r="AX341" s="1" t="s">
        <v>120</v>
      </c>
      <c r="AY341" s="25">
        <v>54.005774278215199</v>
      </c>
      <c r="AZ341" s="19">
        <v>100</v>
      </c>
      <c r="BA341" s="19">
        <v>0</v>
      </c>
      <c r="BB341" s="19">
        <v>0</v>
      </c>
      <c r="BC341" s="19">
        <v>100</v>
      </c>
      <c r="BD341" s="19">
        <v>0</v>
      </c>
      <c r="BE341" s="19">
        <v>0</v>
      </c>
      <c r="BF341" s="26">
        <v>68.414884648573732</v>
      </c>
      <c r="BG341" s="26">
        <v>28.999303249242857</v>
      </c>
      <c r="BH341" s="26">
        <v>2.5858121021834166</v>
      </c>
      <c r="BI341" s="23"/>
      <c r="BJ341" s="27">
        <f t="shared" ca="1" si="39"/>
        <v>1</v>
      </c>
      <c r="BK341" s="26">
        <f t="shared" ca="1" si="40"/>
        <v>19.139674868198096</v>
      </c>
      <c r="BL341" s="25">
        <f t="shared" si="37"/>
        <v>5.0370257153567488</v>
      </c>
      <c r="BM341" s="25">
        <f t="shared" ca="1" si="41"/>
        <v>2.9124532476141551</v>
      </c>
      <c r="BN341" s="24">
        <f t="shared" si="38"/>
        <v>2.8437912569078585</v>
      </c>
      <c r="BO341" s="23"/>
      <c r="BP341" s="2"/>
    </row>
    <row r="342" spans="1:68" x14ac:dyDescent="0.2">
      <c r="A342">
        <v>16.45</v>
      </c>
      <c r="B342">
        <v>2.1</v>
      </c>
      <c r="C342">
        <v>1.33304</v>
      </c>
      <c r="D342">
        <v>-0.13725000000000001</v>
      </c>
      <c r="E342">
        <v>5.697E-2</v>
      </c>
      <c r="F342">
        <v>1.49658</v>
      </c>
      <c r="G342">
        <v>1.4732799999999999</v>
      </c>
      <c r="I342" s="17">
        <f t="shared" si="35"/>
        <v>53.969816272965872</v>
      </c>
      <c r="J342" s="16">
        <f t="shared" si="36"/>
        <v>-54.169816272965875</v>
      </c>
      <c r="K342" s="10">
        <v>122</v>
      </c>
      <c r="L342" s="16">
        <v>5422.0800524934566</v>
      </c>
      <c r="M342" s="16">
        <v>2064.5997375328143</v>
      </c>
      <c r="N342" s="16">
        <v>23.386920384951878</v>
      </c>
      <c r="O342" s="16">
        <v>23.467608286252325</v>
      </c>
      <c r="P342" s="16">
        <v>23.61935279272366</v>
      </c>
      <c r="Q342" s="16">
        <v>0.97646327412385958</v>
      </c>
      <c r="R342" s="16">
        <v>4.1341660912261551</v>
      </c>
      <c r="S342" s="16">
        <v>10.537812949398367</v>
      </c>
      <c r="T342" s="22" t="s">
        <v>122</v>
      </c>
      <c r="U342" s="10">
        <v>4</v>
      </c>
      <c r="V342" s="22" t="s">
        <v>143</v>
      </c>
      <c r="W342" s="10">
        <v>4</v>
      </c>
      <c r="X342" s="22" t="s">
        <v>143</v>
      </c>
      <c r="Y342" s="10">
        <v>4</v>
      </c>
      <c r="Z342" s="22" t="s">
        <v>33</v>
      </c>
      <c r="AA342" s="15">
        <v>3</v>
      </c>
      <c r="AB342" s="11">
        <v>59.075137955113789</v>
      </c>
      <c r="AC342" s="10">
        <v>37.634412043992732</v>
      </c>
      <c r="AD342" s="21">
        <v>3.2904500008934798</v>
      </c>
      <c r="AE342" s="12">
        <v>2346.7608286252325</v>
      </c>
      <c r="AF342" s="10">
        <v>2391.434588243852</v>
      </c>
      <c r="AG342" s="10">
        <v>1574.6235195149106</v>
      </c>
      <c r="AH342" s="10">
        <v>0</v>
      </c>
      <c r="AI342" s="10">
        <v>2.4188675005638425</v>
      </c>
      <c r="AJ342" s="10"/>
      <c r="AK342" s="10"/>
      <c r="AL342" s="10"/>
      <c r="AM342" s="10"/>
      <c r="AN342" s="10">
        <v>15.645072190834883</v>
      </c>
      <c r="AO342" s="10">
        <v>6.6024990128146142</v>
      </c>
      <c r="AP342" s="10">
        <v>12.022364636604376</v>
      </c>
      <c r="AQ342" s="10">
        <v>114.66</v>
      </c>
      <c r="AR342" s="10"/>
      <c r="AS342" s="10"/>
      <c r="AT342" s="10">
        <v>5.4886564151479638</v>
      </c>
      <c r="AU342" s="10">
        <v>1</v>
      </c>
      <c r="AV342" s="16"/>
      <c r="AW342" s="21">
        <v>358.71518823657777</v>
      </c>
      <c r="AX342" s="1" t="s">
        <v>120</v>
      </c>
      <c r="AY342" s="25">
        <v>54.169816272965903</v>
      </c>
      <c r="AZ342" s="19">
        <v>100</v>
      </c>
      <c r="BA342" s="19">
        <v>0</v>
      </c>
      <c r="BB342" s="19">
        <v>0</v>
      </c>
      <c r="BC342" s="19">
        <v>100</v>
      </c>
      <c r="BD342" s="19">
        <v>0</v>
      </c>
      <c r="BE342" s="19">
        <v>0</v>
      </c>
      <c r="BF342" s="26">
        <v>59.075137955113789</v>
      </c>
      <c r="BG342" s="26">
        <v>37.634412043992732</v>
      </c>
      <c r="BH342" s="26">
        <v>3.2904500008934798</v>
      </c>
      <c r="BI342" s="23"/>
      <c r="BJ342" s="27">
        <f t="shared" ca="1" si="39"/>
        <v>0.99316006822753544</v>
      </c>
      <c r="BK342" s="26">
        <f t="shared" ca="1" si="40"/>
        <v>20.250439664121572</v>
      </c>
      <c r="BL342" s="25">
        <f t="shared" si="37"/>
        <v>4.670215550292796</v>
      </c>
      <c r="BM342" s="25">
        <f t="shared" ca="1" si="41"/>
        <v>2.872387487468715</v>
      </c>
      <c r="BN342" s="24">
        <f t="shared" si="38"/>
        <v>2.8063081309147999</v>
      </c>
      <c r="BO342" s="23"/>
      <c r="BP342" s="2"/>
    </row>
    <row r="343" spans="1:68" x14ac:dyDescent="0.2">
      <c r="A343">
        <v>16.5</v>
      </c>
      <c r="B343">
        <v>2.1</v>
      </c>
      <c r="C343">
        <v>1.3244100000000001</v>
      </c>
      <c r="D343">
        <v>-0.14641999999999999</v>
      </c>
      <c r="E343">
        <v>5.527E-2</v>
      </c>
      <c r="F343">
        <v>1.4904999999999999</v>
      </c>
      <c r="G343">
        <v>1.4655800000000001</v>
      </c>
      <c r="I343" s="17">
        <f t="shared" si="35"/>
        <v>54.133858267716533</v>
      </c>
      <c r="J343" s="16">
        <f t="shared" si="36"/>
        <v>-54.333858267716536</v>
      </c>
      <c r="K343" s="10">
        <v>122</v>
      </c>
      <c r="L343" s="16">
        <v>5442.0931758530369</v>
      </c>
      <c r="M343" s="16">
        <v>2074.3766404199537</v>
      </c>
      <c r="N343" s="16">
        <v>23.458005249343831</v>
      </c>
      <c r="O343" s="16">
        <v>21.111016949152539</v>
      </c>
      <c r="P343" s="16">
        <v>21.255247163139131</v>
      </c>
      <c r="Q343" s="16">
        <v>0.91901320211233783</v>
      </c>
      <c r="R343" s="16">
        <v>4.3237003788226529</v>
      </c>
      <c r="S343" s="16">
        <v>10.015987082402233</v>
      </c>
      <c r="T343" s="22" t="s">
        <v>122</v>
      </c>
      <c r="U343" s="10">
        <v>4</v>
      </c>
      <c r="V343" s="22" t="s">
        <v>143</v>
      </c>
      <c r="W343" s="10">
        <v>4</v>
      </c>
      <c r="X343" s="22" t="s">
        <v>143</v>
      </c>
      <c r="Y343" s="10">
        <v>4</v>
      </c>
      <c r="Z343" s="22" t="s">
        <v>33</v>
      </c>
      <c r="AA343" s="15">
        <v>3</v>
      </c>
      <c r="AB343" s="11">
        <v>67.073739480386223</v>
      </c>
      <c r="AC343" s="10">
        <v>30.256724529666442</v>
      </c>
      <c r="AD343" s="21">
        <v>2.6695359899473381</v>
      </c>
      <c r="AE343" s="12">
        <v>2111.1016949152536</v>
      </c>
      <c r="AF343" s="10">
        <v>2112.1272716245203</v>
      </c>
      <c r="AG343" s="10">
        <v>1417.0164775426088</v>
      </c>
      <c r="AH343" s="10">
        <v>0</v>
      </c>
      <c r="AI343" s="10">
        <v>2.3128337127567122</v>
      </c>
      <c r="AJ343" s="10"/>
      <c r="AK343" s="10"/>
      <c r="AL343" s="10"/>
      <c r="AM343" s="10"/>
      <c r="AN343" s="10">
        <v>14.074011299435027</v>
      </c>
      <c r="AO343" s="10">
        <v>6.1149235820776431</v>
      </c>
      <c r="AP343" s="10">
        <v>10.919115342798261</v>
      </c>
      <c r="AQ343" s="10">
        <v>114.66</v>
      </c>
      <c r="AR343" s="10"/>
      <c r="AS343" s="10"/>
      <c r="AT343" s="10">
        <v>4.7936427015759131</v>
      </c>
      <c r="AU343" s="10">
        <v>1</v>
      </c>
      <c r="AV343" s="16"/>
      <c r="AW343" s="21">
        <v>316.81909074367803</v>
      </c>
      <c r="AX343" s="1" t="s">
        <v>120</v>
      </c>
      <c r="AY343" s="25">
        <v>54.333858267716501</v>
      </c>
      <c r="AZ343" s="19">
        <v>100</v>
      </c>
      <c r="BA343" s="19">
        <v>0</v>
      </c>
      <c r="BB343" s="19">
        <v>0</v>
      </c>
      <c r="BC343" s="19">
        <v>100</v>
      </c>
      <c r="BD343" s="19">
        <v>0</v>
      </c>
      <c r="BE343" s="19">
        <v>0</v>
      </c>
      <c r="BF343" s="26">
        <v>67.073739480386223</v>
      </c>
      <c r="BG343" s="26">
        <v>30.256724529666442</v>
      </c>
      <c r="BH343" s="26">
        <v>2.6695359899473381</v>
      </c>
      <c r="BI343" s="23"/>
      <c r="BJ343" s="27">
        <f t="shared" ca="1" si="39"/>
        <v>1</v>
      </c>
      <c r="BK343" s="26">
        <f t="shared" ca="1" si="40"/>
        <v>17.869658011054732</v>
      </c>
      <c r="BL343" s="25">
        <f t="shared" si="37"/>
        <v>4.9584723030429139</v>
      </c>
      <c r="BM343" s="25">
        <f t="shared" ca="1" si="41"/>
        <v>2.9304548988788426</v>
      </c>
      <c r="BN343" s="24">
        <f t="shared" si="38"/>
        <v>2.8537219493439632</v>
      </c>
      <c r="BO343" s="23"/>
      <c r="BP343" s="2"/>
    </row>
    <row r="344" spans="1:68" x14ac:dyDescent="0.2">
      <c r="A344">
        <v>16.55</v>
      </c>
      <c r="B344">
        <v>2.1</v>
      </c>
      <c r="C344">
        <v>1.32118</v>
      </c>
      <c r="D344">
        <v>-0.15207000000000001</v>
      </c>
      <c r="E344">
        <v>5.4449999999999998E-2</v>
      </c>
      <c r="F344">
        <v>1.4901</v>
      </c>
      <c r="G344">
        <v>1.4670000000000001</v>
      </c>
      <c r="I344" s="17">
        <f t="shared" si="35"/>
        <v>54.297900262467188</v>
      </c>
      <c r="J344" s="16">
        <f t="shared" si="36"/>
        <v>-54.497900262467191</v>
      </c>
      <c r="K344" s="10">
        <v>122</v>
      </c>
      <c r="L344" s="16">
        <v>5462.1062992126172</v>
      </c>
      <c r="M344" s="16">
        <v>2084.1535433070926</v>
      </c>
      <c r="N344" s="16">
        <v>23.52909011373578</v>
      </c>
      <c r="O344" s="16">
        <v>20.22900188323915</v>
      </c>
      <c r="P344" s="16">
        <v>20.369607556144864</v>
      </c>
      <c r="Q344" s="16">
        <v>0.88361593855016773</v>
      </c>
      <c r="R344" s="16">
        <v>4.3379134139656452</v>
      </c>
      <c r="S344" s="16">
        <v>9.7642828406746869</v>
      </c>
      <c r="T344" s="22" t="s">
        <v>122</v>
      </c>
      <c r="U344" s="10">
        <v>4</v>
      </c>
      <c r="V344" s="22" t="s">
        <v>143</v>
      </c>
      <c r="W344" s="10">
        <v>4</v>
      </c>
      <c r="X344" s="22" t="s">
        <v>33</v>
      </c>
      <c r="Y344" s="10">
        <v>3</v>
      </c>
      <c r="Z344" s="22" t="s">
        <v>33</v>
      </c>
      <c r="AA344" s="15">
        <v>3</v>
      </c>
      <c r="AB344" s="11">
        <v>68.641907683123137</v>
      </c>
      <c r="AC344" s="10">
        <v>28.786116997632121</v>
      </c>
      <c r="AD344" s="21">
        <v>2.5719753192447454</v>
      </c>
      <c r="AE344" s="12">
        <v>2022.900188323915</v>
      </c>
      <c r="AF344" s="10">
        <v>2006.7571341334547</v>
      </c>
      <c r="AG344" s="10">
        <v>1357.9738370763243</v>
      </c>
      <c r="AH344" s="10">
        <v>0</v>
      </c>
      <c r="AI344" s="10">
        <v>2.3052557867581256</v>
      </c>
      <c r="AJ344" s="10"/>
      <c r="AK344" s="10"/>
      <c r="AL344" s="10"/>
      <c r="AM344" s="10"/>
      <c r="AN344" s="10">
        <v>13.486001255492766</v>
      </c>
      <c r="AO344" s="10">
        <v>5.920786973038469</v>
      </c>
      <c r="AP344" s="10">
        <v>10.505816859534271</v>
      </c>
      <c r="AQ344" s="10">
        <v>114.66</v>
      </c>
      <c r="AR344" s="10"/>
      <c r="AS344" s="10"/>
      <c r="AT344" s="10">
        <v>4.5203734705312506</v>
      </c>
      <c r="AU344" s="10">
        <v>1</v>
      </c>
      <c r="AV344" s="16"/>
      <c r="AW344" s="21">
        <v>301.01357012001819</v>
      </c>
      <c r="AX344" s="1" t="s">
        <v>120</v>
      </c>
      <c r="AY344" s="25">
        <v>54.497900262467198</v>
      </c>
      <c r="AZ344" s="19">
        <v>100</v>
      </c>
      <c r="BA344" s="19">
        <v>0</v>
      </c>
      <c r="BB344" s="19">
        <v>0</v>
      </c>
      <c r="BC344" s="19">
        <v>100</v>
      </c>
      <c r="BD344" s="19">
        <v>0</v>
      </c>
      <c r="BE344" s="19">
        <v>0</v>
      </c>
      <c r="BF344" s="26">
        <v>68.641907683123137</v>
      </c>
      <c r="BG344" s="26">
        <v>28.786116997632121</v>
      </c>
      <c r="BH344" s="26">
        <v>2.5719753192447454</v>
      </c>
      <c r="BI344" s="23"/>
      <c r="BJ344" s="27">
        <f t="shared" ca="1" si="39"/>
        <v>1</v>
      </c>
      <c r="BK344" s="26">
        <f t="shared" ca="1" si="40"/>
        <v>16.926348313618057</v>
      </c>
      <c r="BL344" s="25">
        <f t="shared" si="37"/>
        <v>5.0095711824468685</v>
      </c>
      <c r="BM344" s="25">
        <f t="shared" ca="1" si="41"/>
        <v>2.9512154712602015</v>
      </c>
      <c r="BN344" s="24">
        <f t="shared" si="38"/>
        <v>2.8687107580780431</v>
      </c>
      <c r="BO344" s="23"/>
      <c r="BP344" s="2"/>
    </row>
    <row r="345" spans="1:68" x14ac:dyDescent="0.2">
      <c r="A345">
        <v>16.600000000000001</v>
      </c>
      <c r="B345">
        <v>2.1</v>
      </c>
      <c r="C345">
        <v>1.31959</v>
      </c>
      <c r="D345">
        <v>-0.15282000000000001</v>
      </c>
      <c r="E345">
        <v>5.4239999999999997E-2</v>
      </c>
      <c r="F345">
        <v>1.48868</v>
      </c>
      <c r="G345">
        <v>1.46333</v>
      </c>
      <c r="I345" s="17">
        <f t="shared" si="35"/>
        <v>54.461942257217849</v>
      </c>
      <c r="J345" s="16">
        <f t="shared" si="36"/>
        <v>-54.661942257217852</v>
      </c>
      <c r="K345" s="10">
        <v>122</v>
      </c>
      <c r="L345" s="16">
        <v>5482.1194225721974</v>
      </c>
      <c r="M345" s="16">
        <v>2093.930446194232</v>
      </c>
      <c r="N345" s="16">
        <v>23.600174978127733</v>
      </c>
      <c r="O345" s="16">
        <v>19.794821092278706</v>
      </c>
      <c r="P345" s="16">
        <v>19.934498529053954</v>
      </c>
      <c r="Q345" s="16">
        <v>0.87891718674987973</v>
      </c>
      <c r="R345" s="16">
        <v>4.4090258175739079</v>
      </c>
      <c r="S345" s="16">
        <v>9.6998219982810472</v>
      </c>
      <c r="T345" s="22" t="s">
        <v>33</v>
      </c>
      <c r="U345" s="10">
        <v>3</v>
      </c>
      <c r="V345" s="22" t="s">
        <v>143</v>
      </c>
      <c r="W345" s="10">
        <v>4</v>
      </c>
      <c r="X345" s="22" t="s">
        <v>33</v>
      </c>
      <c r="Y345" s="10">
        <v>3</v>
      </c>
      <c r="Z345" s="22" t="s">
        <v>33</v>
      </c>
      <c r="AA345" s="15">
        <v>3</v>
      </c>
      <c r="AB345" s="11">
        <v>71.090028998752416</v>
      </c>
      <c r="AC345" s="10">
        <v>26.482913758623866</v>
      </c>
      <c r="AD345" s="21">
        <v>2.4270572426237247</v>
      </c>
      <c r="AE345" s="12">
        <v>1979.4821092278708</v>
      </c>
      <c r="AF345" s="10">
        <v>1954.3905942780784</v>
      </c>
      <c r="AG345" s="10">
        <v>1328.9665686035969</v>
      </c>
      <c r="AH345" s="10">
        <v>0</v>
      </c>
      <c r="AI345" s="10">
        <v>2.2680747207560148</v>
      </c>
      <c r="AJ345" s="10"/>
      <c r="AK345" s="10"/>
      <c r="AL345" s="10"/>
      <c r="AM345" s="10"/>
      <c r="AN345" s="10">
        <v>19.794821092278706</v>
      </c>
      <c r="AO345" s="10">
        <v>5.8407996410495535</v>
      </c>
      <c r="AP345" s="10">
        <v>10.302765980225178</v>
      </c>
      <c r="AQ345" s="10">
        <v>111.47500000000001</v>
      </c>
      <c r="AR345" s="10"/>
      <c r="AS345" s="10"/>
      <c r="AT345" s="10">
        <v>4.3749391471773604</v>
      </c>
      <c r="AU345" s="10">
        <v>1</v>
      </c>
      <c r="AV345" s="16"/>
      <c r="AW345" s="21">
        <v>293.15858914171179</v>
      </c>
      <c r="AX345" s="1" t="s">
        <v>120</v>
      </c>
      <c r="AY345" s="25">
        <v>54.661942257217902</v>
      </c>
      <c r="AZ345" s="19">
        <v>100</v>
      </c>
      <c r="BA345" s="19">
        <v>0</v>
      </c>
      <c r="BB345" s="19">
        <v>0</v>
      </c>
      <c r="BC345" s="19">
        <v>100</v>
      </c>
      <c r="BD345" s="19">
        <v>0</v>
      </c>
      <c r="BE345" s="19">
        <v>0</v>
      </c>
      <c r="BF345" s="26">
        <v>71.090028998752416</v>
      </c>
      <c r="BG345" s="26">
        <v>26.482913758623866</v>
      </c>
      <c r="BH345" s="26">
        <v>2.4270572426237247</v>
      </c>
      <c r="BI345" s="23"/>
      <c r="BJ345" s="27">
        <f t="shared" ca="1" si="39"/>
        <v>1</v>
      </c>
      <c r="BK345" s="26">
        <f t="shared" ca="1" si="40"/>
        <v>16.422168032388409</v>
      </c>
      <c r="BL345" s="25">
        <f t="shared" si="37"/>
        <v>5.1119336629831071</v>
      </c>
      <c r="BM345" s="25">
        <f t="shared" ca="1" si="41"/>
        <v>2.9669048819232113</v>
      </c>
      <c r="BN345" s="24">
        <f t="shared" si="38"/>
        <v>2.8804295500147581</v>
      </c>
      <c r="BO345" s="23"/>
      <c r="BP345" s="2"/>
    </row>
    <row r="346" spans="1:68" x14ac:dyDescent="0.2">
      <c r="A346">
        <v>16.649999999999999</v>
      </c>
      <c r="B346">
        <v>2.1</v>
      </c>
      <c r="C346">
        <v>1.3220400000000001</v>
      </c>
      <c r="D346">
        <v>-0.1535</v>
      </c>
      <c r="E346">
        <v>5.4129999999999998E-2</v>
      </c>
      <c r="F346">
        <v>1.49153</v>
      </c>
      <c r="G346">
        <v>1.4672499999999999</v>
      </c>
      <c r="I346" s="17">
        <f t="shared" si="35"/>
        <v>54.625984251968497</v>
      </c>
      <c r="J346" s="16">
        <f t="shared" si="36"/>
        <v>-54.825984251968499</v>
      </c>
      <c r="K346" s="10">
        <v>122</v>
      </c>
      <c r="L346" s="16">
        <v>5502.1325459317768</v>
      </c>
      <c r="M346" s="16">
        <v>2103.7073490813705</v>
      </c>
      <c r="N346" s="16">
        <v>23.671259842519682</v>
      </c>
      <c r="O346" s="16">
        <v>20.463841807909606</v>
      </c>
      <c r="P346" s="16">
        <v>20.60303302575937</v>
      </c>
      <c r="Q346" s="16">
        <v>0.87465698511761858</v>
      </c>
      <c r="R346" s="16">
        <v>4.2452826436964912</v>
      </c>
      <c r="S346" s="16">
        <v>9.6660567951224738</v>
      </c>
      <c r="T346" s="22" t="s">
        <v>122</v>
      </c>
      <c r="U346" s="10">
        <v>4</v>
      </c>
      <c r="V346" s="22" t="s">
        <v>143</v>
      </c>
      <c r="W346" s="10">
        <v>4</v>
      </c>
      <c r="X346" s="22" t="s">
        <v>143</v>
      </c>
      <c r="Y346" s="10">
        <v>4</v>
      </c>
      <c r="Z346" s="22" t="s">
        <v>33</v>
      </c>
      <c r="AA346" s="15">
        <v>3</v>
      </c>
      <c r="AB346" s="11">
        <v>65.901277366117569</v>
      </c>
      <c r="AC346" s="10">
        <v>31.35263715287951</v>
      </c>
      <c r="AD346" s="21">
        <v>2.74608548100292</v>
      </c>
      <c r="AE346" s="12">
        <v>2046.3841807909605</v>
      </c>
      <c r="AF346" s="10">
        <v>2031.8644689869757</v>
      </c>
      <c r="AG346" s="10">
        <v>1373.5355350506247</v>
      </c>
      <c r="AH346" s="10">
        <v>0</v>
      </c>
      <c r="AI346" s="10">
        <v>2.3555557637247704</v>
      </c>
      <c r="AJ346" s="10"/>
      <c r="AK346" s="10"/>
      <c r="AL346" s="10"/>
      <c r="AM346" s="10"/>
      <c r="AN346" s="10">
        <v>13.64256120527307</v>
      </c>
      <c r="AO346" s="10">
        <v>5.9663511281447015</v>
      </c>
      <c r="AP346" s="10">
        <v>10.614748745354373</v>
      </c>
      <c r="AQ346" s="10">
        <v>114.66</v>
      </c>
      <c r="AR346" s="10"/>
      <c r="AS346" s="10"/>
      <c r="AT346" s="10">
        <v>4.5348708197638574</v>
      </c>
      <c r="AU346" s="10">
        <v>1</v>
      </c>
      <c r="AV346" s="16"/>
      <c r="AW346" s="21">
        <v>304.77967034804635</v>
      </c>
      <c r="AX346" s="1" t="s">
        <v>120</v>
      </c>
      <c r="AY346" s="25">
        <v>54.825984251968499</v>
      </c>
      <c r="AZ346" s="19">
        <v>100</v>
      </c>
      <c r="BA346" s="19">
        <v>0</v>
      </c>
      <c r="BB346" s="19">
        <v>0</v>
      </c>
      <c r="BC346" s="19">
        <v>100</v>
      </c>
      <c r="BD346" s="19">
        <v>0</v>
      </c>
      <c r="BE346" s="19">
        <v>0</v>
      </c>
      <c r="BF346" s="26">
        <v>65.901277366117569</v>
      </c>
      <c r="BG346" s="26">
        <v>31.35263715287951</v>
      </c>
      <c r="BH346" s="26">
        <v>2.74608548100292</v>
      </c>
      <c r="BI346" s="23"/>
      <c r="BJ346" s="27">
        <f t="shared" ca="1" si="39"/>
        <v>1</v>
      </c>
      <c r="BK346" s="26">
        <f t="shared" ca="1" si="40"/>
        <v>16.971910813154626</v>
      </c>
      <c r="BL346" s="25">
        <f t="shared" si="37"/>
        <v>4.8994992945567306</v>
      </c>
      <c r="BM346" s="25">
        <f t="shared" ca="1" si="41"/>
        <v>2.9440594199644265</v>
      </c>
      <c r="BN346" s="24">
        <f t="shared" si="38"/>
        <v>2.8588729335617162</v>
      </c>
      <c r="BO346" s="23"/>
      <c r="BP346" s="2"/>
    </row>
    <row r="347" spans="1:68" x14ac:dyDescent="0.2">
      <c r="A347">
        <v>16.7</v>
      </c>
      <c r="B347">
        <v>0.4</v>
      </c>
      <c r="C347">
        <v>1.32212</v>
      </c>
      <c r="D347">
        <v>-0.16854</v>
      </c>
      <c r="E347">
        <v>5.4199999999999998E-2</v>
      </c>
      <c r="F347">
        <v>1.48803</v>
      </c>
      <c r="G347">
        <v>1.462</v>
      </c>
      <c r="I347" s="17">
        <f t="shared" si="35"/>
        <v>54.790026246719158</v>
      </c>
      <c r="J347" s="16">
        <f t="shared" si="36"/>
        <v>-54.990026246719161</v>
      </c>
      <c r="K347" s="10">
        <v>122</v>
      </c>
      <c r="L347" s="16">
        <v>5522.1456692913571</v>
      </c>
      <c r="M347" s="16">
        <v>2113.4842519685099</v>
      </c>
      <c r="N347" s="16">
        <v>23.742344706911634</v>
      </c>
      <c r="O347" s="16">
        <v>20.485687382297517</v>
      </c>
      <c r="P347" s="16">
        <v>20.625188012190769</v>
      </c>
      <c r="Q347" s="16">
        <v>0.78043134901584232</v>
      </c>
      <c r="R347" s="16">
        <v>3.7838750781547246</v>
      </c>
      <c r="S347" s="16">
        <v>9.687543742587021</v>
      </c>
      <c r="T347" s="22" t="s">
        <v>122</v>
      </c>
      <c r="U347" s="10">
        <v>4</v>
      </c>
      <c r="V347" s="22" t="s">
        <v>143</v>
      </c>
      <c r="W347" s="10">
        <v>4</v>
      </c>
      <c r="X347" s="22" t="s">
        <v>143</v>
      </c>
      <c r="Y347" s="10">
        <v>4</v>
      </c>
      <c r="Z347" s="22" t="s">
        <v>33</v>
      </c>
      <c r="AA347" s="15">
        <v>3</v>
      </c>
      <c r="AB347" s="11">
        <v>53.996590873542573</v>
      </c>
      <c r="AC347" s="10">
        <v>42.141351462719157</v>
      </c>
      <c r="AD347" s="21">
        <v>3.8620576637382689</v>
      </c>
      <c r="AE347" s="12">
        <v>2048.5687382297519</v>
      </c>
      <c r="AF347" s="10">
        <v>2033.2936954283414</v>
      </c>
      <c r="AG347" s="10">
        <v>1375.0125341460512</v>
      </c>
      <c r="AH347" s="10">
        <v>0</v>
      </c>
      <c r="AI347" s="10">
        <v>2.6427933780722701</v>
      </c>
      <c r="AJ347" s="10"/>
      <c r="AK347" s="10"/>
      <c r="AL347" s="10"/>
      <c r="AM347" s="10"/>
      <c r="AN347" s="10">
        <v>13.657124921531677</v>
      </c>
      <c r="AO347" s="10">
        <v>5.8765929776064185</v>
      </c>
      <c r="AP347" s="10">
        <v>10.625087739022359</v>
      </c>
      <c r="AQ347" s="10">
        <v>114.66</v>
      </c>
      <c r="AR347" s="10"/>
      <c r="AS347" s="10"/>
      <c r="AT347" s="10">
        <v>4.5160721972718987</v>
      </c>
      <c r="AU347" s="10">
        <v>1</v>
      </c>
      <c r="AV347" s="16"/>
      <c r="AW347" s="21">
        <v>304.99405431425123</v>
      </c>
      <c r="AX347" s="1" t="s">
        <v>120</v>
      </c>
      <c r="AY347" s="25">
        <v>54.990026246719196</v>
      </c>
      <c r="AZ347" s="19">
        <v>100</v>
      </c>
      <c r="BA347" s="19">
        <v>0</v>
      </c>
      <c r="BB347" s="19">
        <v>0</v>
      </c>
      <c r="BC347" s="19">
        <v>100</v>
      </c>
      <c r="BD347" s="19">
        <v>0</v>
      </c>
      <c r="BE347" s="19">
        <v>0</v>
      </c>
      <c r="BF347" s="26">
        <v>53.996590873542573</v>
      </c>
      <c r="BG347" s="26">
        <v>42.141351462719157</v>
      </c>
      <c r="BH347" s="26">
        <v>3.8620576637382689</v>
      </c>
      <c r="BI347" s="23"/>
      <c r="BJ347" s="27">
        <f t="shared" ca="1" si="39"/>
        <v>1</v>
      </c>
      <c r="BK347" s="26">
        <f t="shared" ca="1" si="40"/>
        <v>16.904895469087471</v>
      </c>
      <c r="BL347" s="25">
        <f t="shared" si="37"/>
        <v>4.3687097920015212</v>
      </c>
      <c r="BM347" s="25">
        <f t="shared" ca="1" si="41"/>
        <v>2.9133180414182815</v>
      </c>
      <c r="BN347" s="24">
        <f t="shared" si="38"/>
        <v>2.8264706231749845</v>
      </c>
      <c r="BO347" s="23"/>
      <c r="BP347" s="2"/>
    </row>
    <row r="348" spans="1:68" x14ac:dyDescent="0.2">
      <c r="A348">
        <v>16.75</v>
      </c>
      <c r="B348">
        <v>2.1</v>
      </c>
      <c r="C348">
        <v>1.3228800000000001</v>
      </c>
      <c r="D348">
        <v>-0.17141000000000001</v>
      </c>
      <c r="E348">
        <v>5.4919999999999997E-2</v>
      </c>
      <c r="F348">
        <v>1.48895</v>
      </c>
      <c r="G348">
        <v>1.462</v>
      </c>
      <c r="I348" s="17">
        <f t="shared" si="35"/>
        <v>54.954068241469813</v>
      </c>
      <c r="J348" s="16">
        <f t="shared" si="36"/>
        <v>-55.154068241469815</v>
      </c>
      <c r="K348" s="10">
        <v>122</v>
      </c>
      <c r="L348" s="16">
        <v>5542.1587926509374</v>
      </c>
      <c r="M348" s="16">
        <v>2123.2611548556488</v>
      </c>
      <c r="N348" s="16">
        <v>23.813429571303587</v>
      </c>
      <c r="O348" s="16">
        <v>20.693220338983039</v>
      </c>
      <c r="P348" s="16">
        <v>20.835903492752184</v>
      </c>
      <c r="Q348" s="16">
        <v>0.76245079212674005</v>
      </c>
      <c r="R348" s="16">
        <v>3.6593123614340044</v>
      </c>
      <c r="S348" s="16">
        <v>9.9085523450794994</v>
      </c>
      <c r="T348" s="22" t="s">
        <v>122</v>
      </c>
      <c r="U348" s="10">
        <v>4</v>
      </c>
      <c r="V348" s="22" t="s">
        <v>143</v>
      </c>
      <c r="W348" s="10">
        <v>4</v>
      </c>
      <c r="X348" s="22" t="s">
        <v>143</v>
      </c>
      <c r="Y348" s="10">
        <v>4</v>
      </c>
      <c r="Z348" s="22" t="s">
        <v>33</v>
      </c>
      <c r="AA348" s="15">
        <v>3</v>
      </c>
      <c r="AB348" s="11">
        <v>50.579439483827002</v>
      </c>
      <c r="AC348" s="10">
        <v>45.060400106895919</v>
      </c>
      <c r="AD348" s="21">
        <v>4.3601604092770767</v>
      </c>
      <c r="AE348" s="12">
        <v>2069.3220338983037</v>
      </c>
      <c r="AF348" s="10">
        <v>2056.9065094144144</v>
      </c>
      <c r="AG348" s="10">
        <v>1389.0602328501457</v>
      </c>
      <c r="AH348" s="10">
        <v>0</v>
      </c>
      <c r="AI348" s="10">
        <v>2.7327538652866514</v>
      </c>
      <c r="AJ348" s="10"/>
      <c r="AK348" s="10"/>
      <c r="AL348" s="10"/>
      <c r="AM348" s="10"/>
      <c r="AN348" s="10">
        <v>13.795480225988692</v>
      </c>
      <c r="AO348" s="10">
        <v>5.901076757944451</v>
      </c>
      <c r="AP348" s="10">
        <v>10.723421629951019</v>
      </c>
      <c r="AQ348" s="10">
        <v>114.66</v>
      </c>
      <c r="AR348" s="10"/>
      <c r="AS348" s="10"/>
      <c r="AT348" s="10">
        <v>4.5489503781666762</v>
      </c>
      <c r="AU348" s="10">
        <v>1</v>
      </c>
      <c r="AV348" s="16"/>
      <c r="AW348" s="21">
        <v>308.53597641216214</v>
      </c>
      <c r="AX348" s="1" t="s">
        <v>120</v>
      </c>
      <c r="AY348" s="25">
        <v>55.154068241469801</v>
      </c>
      <c r="AZ348" s="19">
        <v>100</v>
      </c>
      <c r="BA348" s="19">
        <v>0</v>
      </c>
      <c r="BB348" s="19">
        <v>0</v>
      </c>
      <c r="BC348" s="19">
        <v>100</v>
      </c>
      <c r="BD348" s="19">
        <v>0</v>
      </c>
      <c r="BE348" s="19">
        <v>0</v>
      </c>
      <c r="BF348" s="26">
        <v>50.579439483827002</v>
      </c>
      <c r="BG348" s="26">
        <v>45.060400106895919</v>
      </c>
      <c r="BH348" s="26">
        <v>4.3601604092770767</v>
      </c>
      <c r="BI348" s="23"/>
      <c r="BJ348" s="27">
        <f t="shared" ca="1" si="39"/>
        <v>1</v>
      </c>
      <c r="BK348" s="26">
        <f t="shared" ca="1" si="40"/>
        <v>17.0161113296069</v>
      </c>
      <c r="BL348" s="25">
        <f t="shared" si="37"/>
        <v>4.2206377878739234</v>
      </c>
      <c r="BM348" s="25">
        <f t="shared" ca="1" si="41"/>
        <v>2.9015800493810358</v>
      </c>
      <c r="BN348" s="24">
        <f t="shared" si="38"/>
        <v>2.8138297376924637</v>
      </c>
      <c r="BO348" s="23"/>
      <c r="BP348" s="2"/>
    </row>
    <row r="349" spans="1:68" x14ac:dyDescent="0.2">
      <c r="A349">
        <v>16.8</v>
      </c>
      <c r="B349">
        <v>2.1</v>
      </c>
      <c r="C349">
        <v>1.3239700000000001</v>
      </c>
      <c r="D349">
        <v>-0.15246999999999999</v>
      </c>
      <c r="E349">
        <v>5.6480000000000002E-2</v>
      </c>
      <c r="F349">
        <v>1.4852799999999999</v>
      </c>
      <c r="G349">
        <v>1.4594800000000001</v>
      </c>
      <c r="I349" s="17">
        <f t="shared" si="35"/>
        <v>55.118110236220474</v>
      </c>
      <c r="J349" s="16">
        <f t="shared" si="36"/>
        <v>-55.318110236220477</v>
      </c>
      <c r="K349" s="10">
        <v>122</v>
      </c>
      <c r="L349" s="16">
        <v>5562.1719160105176</v>
      </c>
      <c r="M349" s="16">
        <v>2133.0380577427882</v>
      </c>
      <c r="N349" s="16">
        <v>23.884514435695539</v>
      </c>
      <c r="O349" s="16">
        <v>20.990866290018833</v>
      </c>
      <c r="P349" s="16">
        <v>21.140444912185743</v>
      </c>
      <c r="Q349" s="16">
        <v>0.8811099375900141</v>
      </c>
      <c r="R349" s="16">
        <v>4.1678873895512298</v>
      </c>
      <c r="S349" s="16">
        <v>10.38740431714654</v>
      </c>
      <c r="T349" s="22" t="s">
        <v>122</v>
      </c>
      <c r="U349" s="10">
        <v>4</v>
      </c>
      <c r="V349" s="22" t="s">
        <v>143</v>
      </c>
      <c r="W349" s="10">
        <v>4</v>
      </c>
      <c r="X349" s="22" t="s">
        <v>143</v>
      </c>
      <c r="Y349" s="10">
        <v>4</v>
      </c>
      <c r="Z349" s="22" t="s">
        <v>33</v>
      </c>
      <c r="AA349" s="15">
        <v>3</v>
      </c>
      <c r="AB349" s="11">
        <v>63.209817179469766</v>
      </c>
      <c r="AC349" s="10">
        <v>33.852659653318085</v>
      </c>
      <c r="AD349" s="21">
        <v>2.9375231672121531</v>
      </c>
      <c r="AE349" s="12">
        <v>2099.086629001883</v>
      </c>
      <c r="AF349" s="10">
        <v>2091.5576691501519</v>
      </c>
      <c r="AG349" s="10">
        <v>1409.3629941457161</v>
      </c>
      <c r="AH349" s="10">
        <v>0</v>
      </c>
      <c r="AI349" s="10">
        <v>2.3992970695584779</v>
      </c>
      <c r="AJ349" s="10"/>
      <c r="AK349" s="10"/>
      <c r="AL349" s="10"/>
      <c r="AM349" s="10"/>
      <c r="AN349" s="10">
        <v>13.993910860012555</v>
      </c>
      <c r="AO349" s="10">
        <v>6.0895497041700928</v>
      </c>
      <c r="AP349" s="10">
        <v>10.865540959020013</v>
      </c>
      <c r="AQ349" s="10">
        <v>114.66</v>
      </c>
      <c r="AR349" s="10"/>
      <c r="AS349" s="10"/>
      <c r="AT349" s="10">
        <v>4.6070633104119212</v>
      </c>
      <c r="AU349" s="10">
        <v>1</v>
      </c>
      <c r="AV349" s="16"/>
      <c r="AW349" s="21">
        <v>313.73365037252279</v>
      </c>
      <c r="AX349" s="1" t="s">
        <v>120</v>
      </c>
      <c r="AY349" s="25">
        <v>55.318110236220498</v>
      </c>
      <c r="AZ349" s="19">
        <v>100</v>
      </c>
      <c r="BA349" s="19">
        <v>0</v>
      </c>
      <c r="BB349" s="19">
        <v>0</v>
      </c>
      <c r="BC349" s="19">
        <v>100</v>
      </c>
      <c r="BD349" s="19">
        <v>0</v>
      </c>
      <c r="BE349" s="19">
        <v>0</v>
      </c>
      <c r="BF349" s="26">
        <v>63.209817179469766</v>
      </c>
      <c r="BG349" s="26">
        <v>33.852659653318085</v>
      </c>
      <c r="BH349" s="26">
        <v>2.9375231672121531</v>
      </c>
      <c r="BI349" s="23"/>
      <c r="BJ349" s="27">
        <f t="shared" ca="1" si="39"/>
        <v>1</v>
      </c>
      <c r="BK349" s="26">
        <f t="shared" ca="1" si="40"/>
        <v>17.214281655723124</v>
      </c>
      <c r="BL349" s="25">
        <f t="shared" si="37"/>
        <v>4.7992413013384798</v>
      </c>
      <c r="BM349" s="25">
        <f t="shared" ca="1" si="41"/>
        <v>2.9335489752676556</v>
      </c>
      <c r="BN349" s="24">
        <f t="shared" si="38"/>
        <v>2.845175389735958</v>
      </c>
      <c r="BO349" s="23"/>
      <c r="BP349" s="2"/>
    </row>
    <row r="350" spans="1:68" x14ac:dyDescent="0.2">
      <c r="A350">
        <v>16.850000000000001</v>
      </c>
      <c r="B350">
        <v>2.1</v>
      </c>
      <c r="C350">
        <v>1.32822</v>
      </c>
      <c r="D350">
        <v>-0.13300999999999999</v>
      </c>
      <c r="E350">
        <v>5.7180000000000002E-2</v>
      </c>
      <c r="F350">
        <v>1.48505</v>
      </c>
      <c r="G350">
        <v>1.45818</v>
      </c>
      <c r="I350" s="17">
        <f t="shared" si="35"/>
        <v>55.282152230971128</v>
      </c>
      <c r="J350" s="16">
        <f t="shared" si="36"/>
        <v>-55.482152230971131</v>
      </c>
      <c r="K350" s="10">
        <v>122</v>
      </c>
      <c r="L350" s="16">
        <v>5582.1850393700979</v>
      </c>
      <c r="M350" s="16">
        <v>2142.8149606299271</v>
      </c>
      <c r="N350" s="16">
        <v>23.955599300087489</v>
      </c>
      <c r="O350" s="16">
        <v>22.151412429378492</v>
      </c>
      <c r="P350" s="16">
        <v>22.304085171980297</v>
      </c>
      <c r="Q350" s="16">
        <v>1.003026884301488</v>
      </c>
      <c r="R350" s="16">
        <v>4.497054582456264</v>
      </c>
      <c r="S350" s="16">
        <v>10.602273791792006</v>
      </c>
      <c r="T350" s="22" t="s">
        <v>33</v>
      </c>
      <c r="U350" s="10">
        <v>3</v>
      </c>
      <c r="V350" s="22" t="s">
        <v>143</v>
      </c>
      <c r="W350" s="10">
        <v>4</v>
      </c>
      <c r="X350" s="22" t="s">
        <v>143</v>
      </c>
      <c r="Y350" s="10">
        <v>4</v>
      </c>
      <c r="Z350" s="22" t="s">
        <v>33</v>
      </c>
      <c r="AA350" s="15">
        <v>3</v>
      </c>
      <c r="AB350" s="11">
        <v>70.277428954375964</v>
      </c>
      <c r="AC350" s="10">
        <v>27.24810529528223</v>
      </c>
      <c r="AD350" s="21">
        <v>2.4744657503418099</v>
      </c>
      <c r="AE350" s="12">
        <v>2215.1412429378493</v>
      </c>
      <c r="AF350" s="10">
        <v>2227.2792806930656</v>
      </c>
      <c r="AG350" s="10">
        <v>1486.9390114653531</v>
      </c>
      <c r="AH350" s="10">
        <v>0</v>
      </c>
      <c r="AI350" s="10">
        <v>2.2236777020700647</v>
      </c>
      <c r="AJ350" s="10"/>
      <c r="AK350" s="10"/>
      <c r="AL350" s="10"/>
      <c r="AM350" s="10"/>
      <c r="AN350" s="10">
        <v>22.151412429378492</v>
      </c>
      <c r="AO350" s="10">
        <v>6.4329782569093057</v>
      </c>
      <c r="AP350" s="10">
        <v>11.408573080257472</v>
      </c>
      <c r="AQ350" s="10">
        <v>111.47500000000001</v>
      </c>
      <c r="AR350" s="10"/>
      <c r="AS350" s="10"/>
      <c r="AT350" s="10">
        <v>4.8977752689185099</v>
      </c>
      <c r="AU350" s="10">
        <v>1</v>
      </c>
      <c r="AV350" s="16"/>
      <c r="AW350" s="21">
        <v>334.09189210395988</v>
      </c>
      <c r="AX350" s="1" t="s">
        <v>120</v>
      </c>
      <c r="AY350" s="25">
        <v>55.482152230971103</v>
      </c>
      <c r="AZ350" s="19">
        <v>100</v>
      </c>
      <c r="BA350" s="19">
        <v>0</v>
      </c>
      <c r="BB350" s="19">
        <v>0</v>
      </c>
      <c r="BC350" s="19">
        <v>100</v>
      </c>
      <c r="BD350" s="19">
        <v>0</v>
      </c>
      <c r="BE350" s="19">
        <v>0</v>
      </c>
      <c r="BF350" s="26">
        <v>70.277428954375964</v>
      </c>
      <c r="BG350" s="26">
        <v>27.24810529528223</v>
      </c>
      <c r="BH350" s="26">
        <v>2.4744657503418099</v>
      </c>
      <c r="BI350" s="23"/>
      <c r="BJ350" s="27">
        <f t="shared" ca="1" si="39"/>
        <v>1</v>
      </c>
      <c r="BK350" s="26">
        <f t="shared" ca="1" si="40"/>
        <v>18.212484988959549</v>
      </c>
      <c r="BL350" s="25">
        <f t="shared" si="37"/>
        <v>5.1403026802426695</v>
      </c>
      <c r="BM350" s="25">
        <f t="shared" ca="1" si="41"/>
        <v>2.9344821644057864</v>
      </c>
      <c r="BN350" s="24">
        <f t="shared" si="38"/>
        <v>2.8490580201653071</v>
      </c>
      <c r="BO350" s="23"/>
      <c r="BP350" s="2"/>
    </row>
    <row r="351" spans="1:68" x14ac:dyDescent="0.2">
      <c r="A351">
        <v>16.899999999999999</v>
      </c>
      <c r="B351">
        <v>2.1</v>
      </c>
      <c r="C351">
        <v>1.33325</v>
      </c>
      <c r="D351">
        <v>-0.12223000000000001</v>
      </c>
      <c r="E351">
        <v>5.8169999999999999E-2</v>
      </c>
      <c r="F351">
        <v>1.4855</v>
      </c>
      <c r="G351">
        <v>1.456</v>
      </c>
      <c r="I351" s="17">
        <f t="shared" si="35"/>
        <v>55.446194225721776</v>
      </c>
      <c r="J351" s="16">
        <f t="shared" si="36"/>
        <v>-55.646194225721779</v>
      </c>
      <c r="K351" s="10">
        <v>122</v>
      </c>
      <c r="L351" s="16">
        <v>5602.1981627296773</v>
      </c>
      <c r="M351" s="16">
        <v>2152.5918635170656</v>
      </c>
      <c r="N351" s="16">
        <v>24.026684164479438</v>
      </c>
      <c r="O351" s="16">
        <v>23.524952919020702</v>
      </c>
      <c r="P351" s="16">
        <v>23.682001631951859</v>
      </c>
      <c r="Q351" s="16">
        <v>1.0705636101776281</v>
      </c>
      <c r="R351" s="16">
        <v>4.5205790744191958</v>
      </c>
      <c r="S351" s="16">
        <v>10.906160620219165</v>
      </c>
      <c r="T351" s="22" t="s">
        <v>33</v>
      </c>
      <c r="U351" s="10">
        <v>3</v>
      </c>
      <c r="V351" s="22" t="s">
        <v>143</v>
      </c>
      <c r="W351" s="10">
        <v>4</v>
      </c>
      <c r="X351" s="22" t="s">
        <v>143</v>
      </c>
      <c r="Y351" s="10">
        <v>4</v>
      </c>
      <c r="Z351" s="22" t="s">
        <v>33</v>
      </c>
      <c r="AA351" s="15">
        <v>3</v>
      </c>
      <c r="AB351" s="11">
        <v>69.207403361265506</v>
      </c>
      <c r="AC351" s="10">
        <v>28.254733521217986</v>
      </c>
      <c r="AD351" s="21">
        <v>2.5378631175165065</v>
      </c>
      <c r="AE351" s="12">
        <v>2352.4952919020702</v>
      </c>
      <c r="AF351" s="10">
        <v>2388.209856962686</v>
      </c>
      <c r="AG351" s="10">
        <v>1578.8001087967907</v>
      </c>
      <c r="AH351" s="10">
        <v>0</v>
      </c>
      <c r="AI351" s="10">
        <v>2.2121059792068345</v>
      </c>
      <c r="AJ351" s="10"/>
      <c r="AK351" s="10"/>
      <c r="AL351" s="10"/>
      <c r="AM351" s="10"/>
      <c r="AN351" s="10">
        <v>23.524952919020702</v>
      </c>
      <c r="AO351" s="10">
        <v>6.7595655672469555</v>
      </c>
      <c r="AP351" s="10">
        <v>12.051600761577534</v>
      </c>
      <c r="AQ351" s="10">
        <v>111.47500000000001</v>
      </c>
      <c r="AR351" s="10"/>
      <c r="AS351" s="10"/>
      <c r="AT351" s="10">
        <v>5.2447614144404344</v>
      </c>
      <c r="AU351" s="10">
        <v>1</v>
      </c>
      <c r="AV351" s="16"/>
      <c r="AW351" s="21">
        <v>358.23147854440293</v>
      </c>
      <c r="AX351" s="1" t="s">
        <v>120</v>
      </c>
      <c r="AY351" s="25">
        <v>55.6461942257218</v>
      </c>
      <c r="AZ351" s="19">
        <v>100</v>
      </c>
      <c r="BA351" s="19">
        <v>0</v>
      </c>
      <c r="BB351" s="19">
        <v>0</v>
      </c>
      <c r="BC351" s="19">
        <v>100</v>
      </c>
      <c r="BD351" s="19">
        <v>0</v>
      </c>
      <c r="BE351" s="19">
        <v>0</v>
      </c>
      <c r="BF351" s="26">
        <v>69.207403361265506</v>
      </c>
      <c r="BG351" s="26">
        <v>28.254733521217986</v>
      </c>
      <c r="BH351" s="26">
        <v>2.5378631175165065</v>
      </c>
      <c r="BI351" s="23"/>
      <c r="BJ351" s="27">
        <f t="shared" ca="1" si="39"/>
        <v>1</v>
      </c>
      <c r="BK351" s="26">
        <f t="shared" ca="1" si="40"/>
        <v>19.400707495447129</v>
      </c>
      <c r="BL351" s="25">
        <f t="shared" si="37"/>
        <v>5.1269987376457129</v>
      </c>
      <c r="BM351" s="25">
        <f t="shared" ca="1" si="41"/>
        <v>2.9131241268499775</v>
      </c>
      <c r="BN351" s="24">
        <f t="shared" si="38"/>
        <v>2.8309921252826151</v>
      </c>
      <c r="BO351" s="23"/>
      <c r="BP351" s="2"/>
    </row>
    <row r="352" spans="1:68" x14ac:dyDescent="0.2">
      <c r="A352">
        <v>16.95</v>
      </c>
      <c r="B352">
        <v>2.1</v>
      </c>
      <c r="C352">
        <v>1.33301</v>
      </c>
      <c r="D352">
        <v>-0.13355</v>
      </c>
      <c r="E352">
        <v>5.8790000000000002E-2</v>
      </c>
      <c r="F352">
        <v>1.4904299999999999</v>
      </c>
      <c r="G352">
        <v>1.4607000000000001</v>
      </c>
      <c r="I352" s="17">
        <f t="shared" si="35"/>
        <v>55.610236220472437</v>
      </c>
      <c r="J352" s="16">
        <f t="shared" si="36"/>
        <v>-55.81023622047244</v>
      </c>
      <c r="K352" s="10">
        <v>122</v>
      </c>
      <c r="L352" s="16">
        <v>5622.2112860892576</v>
      </c>
      <c r="M352" s="16">
        <v>2162.368766404205</v>
      </c>
      <c r="N352" s="16">
        <v>24.097769028871387</v>
      </c>
      <c r="O352" s="16">
        <v>23.459416195856857</v>
      </c>
      <c r="P352" s="16">
        <v>23.619205415458918</v>
      </c>
      <c r="Q352" s="16">
        <v>0.99964378300528056</v>
      </c>
      <c r="R352" s="16">
        <v>4.2323345151611553</v>
      </c>
      <c r="S352" s="16">
        <v>11.096473583476579</v>
      </c>
      <c r="T352" s="22" t="s">
        <v>122</v>
      </c>
      <c r="U352" s="10">
        <v>4</v>
      </c>
      <c r="V352" s="22" t="s">
        <v>143</v>
      </c>
      <c r="W352" s="10">
        <v>4</v>
      </c>
      <c r="X352" s="22" t="s">
        <v>143</v>
      </c>
      <c r="Y352" s="10">
        <v>4</v>
      </c>
      <c r="Z352" s="22" t="s">
        <v>33</v>
      </c>
      <c r="AA352" s="15">
        <v>3</v>
      </c>
      <c r="AB352" s="11">
        <v>61.697883084817278</v>
      </c>
      <c r="AC352" s="10">
        <v>35.245004361974537</v>
      </c>
      <c r="AD352" s="21">
        <v>3.0571125532081806</v>
      </c>
      <c r="AE352" s="12">
        <v>2345.9416195856857</v>
      </c>
      <c r="AF352" s="10">
        <v>2379.6448242364822</v>
      </c>
      <c r="AG352" s="10">
        <v>1574.6136943639281</v>
      </c>
      <c r="AH352" s="10">
        <v>0</v>
      </c>
      <c r="AI352" s="10">
        <v>2.3627621975951558</v>
      </c>
      <c r="AJ352" s="10"/>
      <c r="AK352" s="10"/>
      <c r="AL352" s="10"/>
      <c r="AM352" s="10"/>
      <c r="AN352" s="10">
        <v>15.639610797237905</v>
      </c>
      <c r="AO352" s="10">
        <v>6.6848600383538983</v>
      </c>
      <c r="AP352" s="10">
        <v>12.022295860547494</v>
      </c>
      <c r="AQ352" s="10">
        <v>114.66</v>
      </c>
      <c r="AR352" s="10"/>
      <c r="AS352" s="10"/>
      <c r="AT352" s="10">
        <v>5.2000923224595113</v>
      </c>
      <c r="AU352" s="10">
        <v>1</v>
      </c>
      <c r="AV352" s="16"/>
      <c r="AW352" s="21">
        <v>356.94672363547238</v>
      </c>
      <c r="AX352" s="1" t="s">
        <v>120</v>
      </c>
      <c r="AY352" s="25">
        <v>55.810236220472397</v>
      </c>
      <c r="AZ352" s="19">
        <v>100</v>
      </c>
      <c r="BA352" s="19">
        <v>0</v>
      </c>
      <c r="BB352" s="19">
        <v>0</v>
      </c>
      <c r="BC352" s="19">
        <v>100</v>
      </c>
      <c r="BD352" s="19">
        <v>0</v>
      </c>
      <c r="BE352" s="19">
        <v>0</v>
      </c>
      <c r="BF352" s="26">
        <v>61.697883084817278</v>
      </c>
      <c r="BG352" s="26">
        <v>35.245004361974537</v>
      </c>
      <c r="BH352" s="26">
        <v>3.0571125532081806</v>
      </c>
      <c r="BI352" s="23"/>
      <c r="BJ352" s="27">
        <f t="shared" ca="1" si="39"/>
        <v>1</v>
      </c>
      <c r="BK352" s="26">
        <f t="shared" ca="1" si="40"/>
        <v>19.245653281439132</v>
      </c>
      <c r="BL352" s="25">
        <f t="shared" si="37"/>
        <v>4.8041089476633916</v>
      </c>
      <c r="BM352" s="25">
        <f t="shared" ca="1" si="41"/>
        <v>2.8971146257579878</v>
      </c>
      <c r="BN352" s="24">
        <f t="shared" si="38"/>
        <v>2.8129902020891602</v>
      </c>
      <c r="BO352" s="23"/>
      <c r="BP352" s="2"/>
    </row>
    <row r="353" spans="1:68" x14ac:dyDescent="0.2">
      <c r="A353">
        <v>17</v>
      </c>
      <c r="B353">
        <v>2.1</v>
      </c>
      <c r="C353">
        <v>1.32203</v>
      </c>
      <c r="D353">
        <v>-0.14215</v>
      </c>
      <c r="E353">
        <v>5.8869999999999999E-2</v>
      </c>
      <c r="F353">
        <v>1.4819500000000001</v>
      </c>
      <c r="G353">
        <v>1.45703</v>
      </c>
      <c r="I353" s="17">
        <f t="shared" si="35"/>
        <v>55.774278215223092</v>
      </c>
      <c r="J353" s="16">
        <f t="shared" si="36"/>
        <v>-55.974278215223094</v>
      </c>
      <c r="K353" s="10">
        <v>122</v>
      </c>
      <c r="L353" s="16">
        <v>5642.2244094488378</v>
      </c>
      <c r="M353" s="16">
        <v>2172.1456692913439</v>
      </c>
      <c r="N353" s="16">
        <v>24.168853893263339</v>
      </c>
      <c r="O353" s="16">
        <v>20.461111111111094</v>
      </c>
      <c r="P353" s="16">
        <v>20.621253944477147</v>
      </c>
      <c r="Q353" s="16">
        <v>0.94576476236197771</v>
      </c>
      <c r="R353" s="16">
        <v>4.5863591268913861</v>
      </c>
      <c r="S353" s="16">
        <v>11.121030094864633</v>
      </c>
      <c r="T353" s="22" t="s">
        <v>33</v>
      </c>
      <c r="U353" s="10">
        <v>3</v>
      </c>
      <c r="V353" s="22" t="s">
        <v>143</v>
      </c>
      <c r="W353" s="10">
        <v>4</v>
      </c>
      <c r="X353" s="22" t="s">
        <v>33</v>
      </c>
      <c r="Y353" s="10">
        <v>3</v>
      </c>
      <c r="Z353" s="22" t="s">
        <v>33</v>
      </c>
      <c r="AA353" s="15">
        <v>3</v>
      </c>
      <c r="AB353" s="11">
        <v>74.868680961197853</v>
      </c>
      <c r="AC353" s="10">
        <v>22.923371816177038</v>
      </c>
      <c r="AD353" s="21">
        <v>2.2079472226251142</v>
      </c>
      <c r="AE353" s="12">
        <v>2046.1111111111095</v>
      </c>
      <c r="AF353" s="10">
        <v>2025.76740862924</v>
      </c>
      <c r="AG353" s="10">
        <v>1374.7502629651431</v>
      </c>
      <c r="AH353" s="10">
        <v>0</v>
      </c>
      <c r="AI353" s="10">
        <v>2.1803787543296802</v>
      </c>
      <c r="AJ353" s="10"/>
      <c r="AK353" s="10"/>
      <c r="AL353" s="10"/>
      <c r="AM353" s="10"/>
      <c r="AN353" s="10">
        <v>20.461111111111094</v>
      </c>
      <c r="AO353" s="10">
        <v>6.0808266439318013</v>
      </c>
      <c r="AP353" s="10">
        <v>10.623251840756001</v>
      </c>
      <c r="AQ353" s="10">
        <v>111.47500000000001</v>
      </c>
      <c r="AR353" s="10"/>
      <c r="AS353" s="10"/>
      <c r="AT353" s="10">
        <v>4.3704429578069002</v>
      </c>
      <c r="AU353" s="10">
        <v>1</v>
      </c>
      <c r="AV353" s="16"/>
      <c r="AW353" s="21">
        <v>303.865111294386</v>
      </c>
      <c r="AX353" s="1" t="s">
        <v>120</v>
      </c>
      <c r="AY353" s="25">
        <v>55.974278215223102</v>
      </c>
      <c r="AZ353" s="19">
        <v>100</v>
      </c>
      <c r="BA353" s="19">
        <v>0</v>
      </c>
      <c r="BB353" s="19">
        <v>0</v>
      </c>
      <c r="BC353" s="19">
        <v>100</v>
      </c>
      <c r="BD353" s="19">
        <v>0</v>
      </c>
      <c r="BE353" s="19">
        <v>0</v>
      </c>
      <c r="BF353" s="26">
        <v>74.868680961197853</v>
      </c>
      <c r="BG353" s="26">
        <v>22.923371816177038</v>
      </c>
      <c r="BH353" s="26">
        <v>2.2079472226251142</v>
      </c>
      <c r="BI353" s="23"/>
      <c r="BJ353" s="27">
        <f t="shared" ca="1" si="39"/>
        <v>1</v>
      </c>
      <c r="BK353" s="26">
        <f t="shared" ca="1" si="40"/>
        <v>16.38945489835401</v>
      </c>
      <c r="BL353" s="25">
        <f t="shared" si="37"/>
        <v>5.3132428729475718</v>
      </c>
      <c r="BM353" s="25">
        <f t="shared" ca="1" si="41"/>
        <v>2.9784918148431991</v>
      </c>
      <c r="BN353" s="24">
        <f t="shared" si="38"/>
        <v>2.8803893663372979</v>
      </c>
      <c r="BO353" s="23"/>
      <c r="BP353" s="2"/>
    </row>
    <row r="354" spans="1:68" x14ac:dyDescent="0.2">
      <c r="A354">
        <v>17.05</v>
      </c>
      <c r="B354">
        <v>2.1</v>
      </c>
      <c r="C354">
        <v>1.32724</v>
      </c>
      <c r="D354">
        <v>-0.15579000000000001</v>
      </c>
      <c r="E354">
        <v>6.0130000000000003E-2</v>
      </c>
      <c r="F354">
        <v>1.4858</v>
      </c>
      <c r="G354">
        <v>1.4592000000000001</v>
      </c>
      <c r="I354" s="17">
        <f t="shared" si="35"/>
        <v>55.938320209973753</v>
      </c>
      <c r="J354" s="16">
        <f t="shared" si="36"/>
        <v>-56.138320209973756</v>
      </c>
      <c r="K354" s="10">
        <v>122</v>
      </c>
      <c r="L354" s="16">
        <v>5662.2375328084181</v>
      </c>
      <c r="M354" s="16">
        <v>2181.9225721784833</v>
      </c>
      <c r="N354" s="16">
        <v>24.239938757655292</v>
      </c>
      <c r="O354" s="16">
        <v>21.883804143126145</v>
      </c>
      <c r="P354" s="16">
        <v>22.049516393275006</v>
      </c>
      <c r="Q354" s="16">
        <v>0.86031012962073905</v>
      </c>
      <c r="R354" s="16">
        <v>3.9017188144912307</v>
      </c>
      <c r="S354" s="16">
        <v>11.507795149226473</v>
      </c>
      <c r="T354" s="22" t="s">
        <v>122</v>
      </c>
      <c r="U354" s="10">
        <v>4</v>
      </c>
      <c r="V354" s="22" t="s">
        <v>143</v>
      </c>
      <c r="W354" s="10">
        <v>4</v>
      </c>
      <c r="X354" s="22" t="s">
        <v>143</v>
      </c>
      <c r="Y354" s="10">
        <v>4</v>
      </c>
      <c r="Z354" s="22" t="s">
        <v>33</v>
      </c>
      <c r="AA354" s="15">
        <v>3</v>
      </c>
      <c r="AB354" s="11">
        <v>55.175676478375046</v>
      </c>
      <c r="AC354" s="10">
        <v>41.111300984863547</v>
      </c>
      <c r="AD354" s="21">
        <v>3.7130225367614109</v>
      </c>
      <c r="AE354" s="12">
        <v>2188.3804143126144</v>
      </c>
      <c r="AF354" s="10">
        <v>2192.6210424078363</v>
      </c>
      <c r="AG354" s="10">
        <v>1469.9677595516671</v>
      </c>
      <c r="AH354" s="10">
        <v>0</v>
      </c>
      <c r="AI354" s="10">
        <v>2.5629730063733365</v>
      </c>
      <c r="AJ354" s="10"/>
      <c r="AK354" s="10"/>
      <c r="AL354" s="10"/>
      <c r="AM354" s="10"/>
      <c r="AN354" s="10">
        <v>14.589202762084097</v>
      </c>
      <c r="AO354" s="10">
        <v>6.2639603875547607</v>
      </c>
      <c r="AP354" s="10">
        <v>11.289774316861669</v>
      </c>
      <c r="AQ354" s="10">
        <v>114.66</v>
      </c>
      <c r="AR354" s="10"/>
      <c r="AS354" s="10"/>
      <c r="AT354" s="10">
        <v>4.7267275665722517</v>
      </c>
      <c r="AU354" s="10">
        <v>1</v>
      </c>
      <c r="AV354" s="16"/>
      <c r="AW354" s="21">
        <v>328.89315636117544</v>
      </c>
      <c r="AX354" s="1" t="s">
        <v>120</v>
      </c>
      <c r="AY354" s="25">
        <v>56.138320209973799</v>
      </c>
      <c r="AZ354" s="19">
        <v>100</v>
      </c>
      <c r="BA354" s="19">
        <v>0</v>
      </c>
      <c r="BB354" s="19">
        <v>0</v>
      </c>
      <c r="BC354" s="19">
        <v>100</v>
      </c>
      <c r="BD354" s="19">
        <v>0</v>
      </c>
      <c r="BE354" s="19">
        <v>0</v>
      </c>
      <c r="BF354" s="26">
        <v>55.175676478375046</v>
      </c>
      <c r="BG354" s="26">
        <v>41.111300984863547</v>
      </c>
      <c r="BH354" s="26">
        <v>3.7130225367614109</v>
      </c>
      <c r="BI354" s="23"/>
      <c r="BJ354" s="27">
        <f t="shared" ca="1" si="39"/>
        <v>1</v>
      </c>
      <c r="BK354" s="26">
        <f t="shared" ca="1" si="40"/>
        <v>17.616021642493656</v>
      </c>
      <c r="BL354" s="25">
        <f t="shared" si="37"/>
        <v>4.4764925064193166</v>
      </c>
      <c r="BM354" s="25">
        <f t="shared" ca="1" si="41"/>
        <v>2.9063713528029531</v>
      </c>
      <c r="BN354" s="24">
        <f t="shared" si="38"/>
        <v>2.8127123995280394</v>
      </c>
      <c r="BO354" s="23"/>
      <c r="BP354" s="2"/>
    </row>
    <row r="355" spans="1:68" x14ac:dyDescent="0.2">
      <c r="A355">
        <v>17.100000000000001</v>
      </c>
      <c r="B355">
        <v>2.1</v>
      </c>
      <c r="C355">
        <v>1.3255300000000001</v>
      </c>
      <c r="D355">
        <v>-0.17654</v>
      </c>
      <c r="E355">
        <v>6.0979999999999999E-2</v>
      </c>
      <c r="F355">
        <v>1.48465</v>
      </c>
      <c r="G355">
        <v>1.46313</v>
      </c>
      <c r="I355" s="17">
        <f t="shared" si="35"/>
        <v>56.102362204724415</v>
      </c>
      <c r="J355" s="16">
        <f t="shared" si="36"/>
        <v>-56.302362204724417</v>
      </c>
      <c r="K355" s="10">
        <v>122</v>
      </c>
      <c r="L355" s="16">
        <v>5682.2506561679984</v>
      </c>
      <c r="M355" s="16">
        <v>2191.6994750656227</v>
      </c>
      <c r="N355" s="16">
        <v>24.311023622047244</v>
      </c>
      <c r="O355" s="16">
        <v>21.416854990583804</v>
      </c>
      <c r="P355" s="16">
        <v>21.586324386975036</v>
      </c>
      <c r="Q355" s="16">
        <v>0.73031132981276992</v>
      </c>
      <c r="R355" s="16">
        <v>3.3832129857801645</v>
      </c>
      <c r="S355" s="16">
        <v>11.768708082724538</v>
      </c>
      <c r="T355" s="22" t="s">
        <v>122</v>
      </c>
      <c r="U355" s="10">
        <v>5</v>
      </c>
      <c r="V355" s="22" t="s">
        <v>143</v>
      </c>
      <c r="W355" s="10">
        <v>4</v>
      </c>
      <c r="X355" s="22" t="s">
        <v>143</v>
      </c>
      <c r="Y355" s="10">
        <v>4</v>
      </c>
      <c r="Z355" s="22" t="s">
        <v>123</v>
      </c>
      <c r="AA355" s="15">
        <v>4</v>
      </c>
      <c r="AB355" s="11">
        <v>42.938413539794055</v>
      </c>
      <c r="AC355" s="10">
        <v>51.142724565637046</v>
      </c>
      <c r="AD355" s="21">
        <v>5.9188618945688969</v>
      </c>
      <c r="AE355" s="12">
        <v>2141.6854990583806</v>
      </c>
      <c r="AF355" s="10">
        <v>2136.9506226455114</v>
      </c>
      <c r="AG355" s="10">
        <v>1439.0882924650025</v>
      </c>
      <c r="AH355" s="10">
        <v>0</v>
      </c>
      <c r="AI355" s="10">
        <v>2.9557701634601679</v>
      </c>
      <c r="AJ355" s="10"/>
      <c r="AK355" s="10"/>
      <c r="AL355" s="10"/>
      <c r="AM355" s="10"/>
      <c r="AN355" s="10">
        <v>10.708427495291902</v>
      </c>
      <c r="AO355" s="10">
        <v>6.0403787240788995</v>
      </c>
      <c r="AP355" s="10">
        <v>11.073618047255017</v>
      </c>
      <c r="AQ355" s="10">
        <v>114.66</v>
      </c>
      <c r="AR355" s="10"/>
      <c r="AS355" s="10"/>
      <c r="AT355" s="10">
        <v>4.5791480677356411</v>
      </c>
      <c r="AU355" s="10">
        <v>1</v>
      </c>
      <c r="AV355" s="16"/>
      <c r="AW355" s="21">
        <v>320.5425933968267</v>
      </c>
      <c r="AX355" s="1" t="s">
        <v>120</v>
      </c>
      <c r="AY355" s="25">
        <v>56.302362204724403</v>
      </c>
      <c r="AZ355" s="19">
        <v>0</v>
      </c>
      <c r="BA355" s="19">
        <v>100</v>
      </c>
      <c r="BB355" s="19">
        <v>0</v>
      </c>
      <c r="BC355" s="19">
        <v>0</v>
      </c>
      <c r="BD355" s="19">
        <v>100</v>
      </c>
      <c r="BE355" s="19">
        <v>0</v>
      </c>
      <c r="BF355" s="26">
        <v>42.938413539794055</v>
      </c>
      <c r="BG355" s="26">
        <v>51.142724565637046</v>
      </c>
      <c r="BH355" s="26">
        <v>5.9188618945688969</v>
      </c>
      <c r="BI355" s="23"/>
      <c r="BJ355" s="27">
        <f t="shared" ca="1" si="39"/>
        <v>0.9982276798996027</v>
      </c>
      <c r="BK355" s="26">
        <f t="shared" ca="1" si="40"/>
        <v>17.106637405110142</v>
      </c>
      <c r="BL355" s="25">
        <f t="shared" si="37"/>
        <v>3.8959913283309509</v>
      </c>
      <c r="BM355" s="25">
        <f t="shared" ca="1" si="41"/>
        <v>2.8778064315854608</v>
      </c>
      <c r="BN355" s="24">
        <f t="shared" si="38"/>
        <v>2.7803999289552657</v>
      </c>
      <c r="BO355" s="23"/>
      <c r="BP355" s="2"/>
    </row>
    <row r="356" spans="1:68" x14ac:dyDescent="0.2">
      <c r="A356">
        <v>17.149999999999999</v>
      </c>
      <c r="B356">
        <v>2</v>
      </c>
      <c r="C356">
        <v>1.32172</v>
      </c>
      <c r="D356">
        <v>-0.18262999999999999</v>
      </c>
      <c r="E356">
        <v>6.164E-2</v>
      </c>
      <c r="F356">
        <v>1.48343</v>
      </c>
      <c r="G356">
        <v>1.4626999999999999</v>
      </c>
      <c r="I356" s="17">
        <f t="shared" si="35"/>
        <v>56.266404199475055</v>
      </c>
      <c r="J356" s="16">
        <f t="shared" si="36"/>
        <v>-56.466404199475058</v>
      </c>
      <c r="K356" s="10">
        <v>122</v>
      </c>
      <c r="L356" s="16">
        <v>5702.2637795275768</v>
      </c>
      <c r="M356" s="16">
        <v>2201.4763779527607</v>
      </c>
      <c r="N356" s="16">
        <v>24.38210848643919</v>
      </c>
      <c r="O356" s="16">
        <v>20.37645951035779</v>
      </c>
      <c r="P356" s="16">
        <v>20.548846220301925</v>
      </c>
      <c r="Q356" s="16">
        <v>0.69215746519443089</v>
      </c>
      <c r="R356" s="16">
        <v>3.3683519637739594</v>
      </c>
      <c r="S356" s="16">
        <v>11.971299301675979</v>
      </c>
      <c r="T356" s="22" t="s">
        <v>122</v>
      </c>
      <c r="U356" s="10">
        <v>5</v>
      </c>
      <c r="V356" s="22" t="s">
        <v>143</v>
      </c>
      <c r="W356" s="10">
        <v>4</v>
      </c>
      <c r="X356" s="22" t="s">
        <v>143</v>
      </c>
      <c r="Y356" s="10">
        <v>4</v>
      </c>
      <c r="Z356" s="22" t="s">
        <v>123</v>
      </c>
      <c r="AA356" s="15">
        <v>4</v>
      </c>
      <c r="AB356" s="11">
        <v>44.03202068517237</v>
      </c>
      <c r="AC356" s="10">
        <v>50.316588268417256</v>
      </c>
      <c r="AD356" s="21">
        <v>5.6513910464103745</v>
      </c>
      <c r="AE356" s="12">
        <v>2037.6459510357788</v>
      </c>
      <c r="AF356" s="10">
        <v>2013.7171251922289</v>
      </c>
      <c r="AG356" s="10">
        <v>1369.9230813534618</v>
      </c>
      <c r="AH356" s="10">
        <v>0</v>
      </c>
      <c r="AI356" s="10">
        <v>2.9688108925516881</v>
      </c>
      <c r="AJ356" s="10"/>
      <c r="AK356" s="10"/>
      <c r="AL356" s="10"/>
      <c r="AM356" s="10"/>
      <c r="AN356" s="10">
        <v>10.188229755178895</v>
      </c>
      <c r="AO356" s="10">
        <v>5.8111985874234637</v>
      </c>
      <c r="AP356" s="10">
        <v>10.589461569474231</v>
      </c>
      <c r="AQ356" s="10">
        <v>114.66</v>
      </c>
      <c r="AR356" s="10"/>
      <c r="AS356" s="10"/>
      <c r="AT356" s="10">
        <v>4.2821283605738163</v>
      </c>
      <c r="AU356" s="10">
        <v>1</v>
      </c>
      <c r="AV356" s="16"/>
      <c r="AW356" s="21">
        <v>302.05756877883431</v>
      </c>
      <c r="AX356" s="1" t="s">
        <v>120</v>
      </c>
      <c r="AY356" s="25">
        <v>56.4664041994751</v>
      </c>
      <c r="AZ356" s="19">
        <v>0</v>
      </c>
      <c r="BA356" s="19">
        <v>100</v>
      </c>
      <c r="BB356" s="19">
        <v>0</v>
      </c>
      <c r="BC356" s="19">
        <v>0</v>
      </c>
      <c r="BD356" s="19">
        <v>100</v>
      </c>
      <c r="BE356" s="19">
        <v>0</v>
      </c>
      <c r="BF356" s="26">
        <v>44.03202068517237</v>
      </c>
      <c r="BG356" s="26">
        <v>50.316588268417256</v>
      </c>
      <c r="BH356" s="26">
        <v>5.6513910464103745</v>
      </c>
      <c r="BI356" s="23"/>
      <c r="BJ356" s="27">
        <f t="shared" ca="1" si="39"/>
        <v>1</v>
      </c>
      <c r="BK356" s="26">
        <f t="shared" ca="1" si="40"/>
        <v>16.078041543190153</v>
      </c>
      <c r="BL356" s="25">
        <f t="shared" si="37"/>
        <v>3.9109991960944051</v>
      </c>
      <c r="BM356" s="25">
        <f t="shared" ca="1" si="41"/>
        <v>2.8998322660786</v>
      </c>
      <c r="BN356" s="24">
        <f t="shared" si="38"/>
        <v>2.7958638138158545</v>
      </c>
      <c r="BO356" s="23"/>
      <c r="BP356" s="2"/>
    </row>
    <row r="357" spans="1:68" x14ac:dyDescent="0.2">
      <c r="A357">
        <v>17.2</v>
      </c>
      <c r="B357">
        <v>2.1</v>
      </c>
      <c r="C357">
        <v>1.32761</v>
      </c>
      <c r="D357">
        <v>-0.18076999999999999</v>
      </c>
      <c r="E357">
        <v>6.3109999999999999E-2</v>
      </c>
      <c r="F357">
        <v>1.4869000000000001</v>
      </c>
      <c r="G357">
        <v>1.4674799999999999</v>
      </c>
      <c r="I357" s="17">
        <f t="shared" si="35"/>
        <v>56.430446194225716</v>
      </c>
      <c r="J357" s="16">
        <f t="shared" si="36"/>
        <v>-56.630446194225719</v>
      </c>
      <c r="K357" s="10">
        <v>122</v>
      </c>
      <c r="L357" s="16">
        <v>5722.2769028871571</v>
      </c>
      <c r="M357" s="16">
        <v>2211.2532808399001</v>
      </c>
      <c r="N357" s="16">
        <v>24.453193350831143</v>
      </c>
      <c r="O357" s="16">
        <v>21.984839924670393</v>
      </c>
      <c r="P357" s="16">
        <v>22.163724287527806</v>
      </c>
      <c r="Q357" s="16">
        <v>0.70381036965914534</v>
      </c>
      <c r="R357" s="16">
        <v>3.1755058875876769</v>
      </c>
      <c r="S357" s="16">
        <v>12.422525198431456</v>
      </c>
      <c r="T357" s="22" t="s">
        <v>122</v>
      </c>
      <c r="U357" s="10">
        <v>5</v>
      </c>
      <c r="V357" s="22" t="s">
        <v>143</v>
      </c>
      <c r="W357" s="10">
        <v>4</v>
      </c>
      <c r="X357" s="22" t="s">
        <v>143</v>
      </c>
      <c r="Y357" s="10">
        <v>4</v>
      </c>
      <c r="Z357" s="22" t="s">
        <v>123</v>
      </c>
      <c r="AA357" s="15">
        <v>4</v>
      </c>
      <c r="AB357" s="11">
        <v>37.40790073435101</v>
      </c>
      <c r="AC357" s="10">
        <v>55.040198156450892</v>
      </c>
      <c r="AD357" s="21">
        <v>7.5519011091980985</v>
      </c>
      <c r="AE357" s="12">
        <v>2198.4839924670391</v>
      </c>
      <c r="AF357" s="10">
        <v>2202.5255376094165</v>
      </c>
      <c r="AG357" s="10">
        <v>1477.5816191685203</v>
      </c>
      <c r="AH357" s="10">
        <v>0</v>
      </c>
      <c r="AI357" s="10">
        <v>3.1491045376699516</v>
      </c>
      <c r="AJ357" s="10"/>
      <c r="AK357" s="10"/>
      <c r="AL357" s="10"/>
      <c r="AM357" s="10"/>
      <c r="AN357" s="10">
        <v>10.992419962335196</v>
      </c>
      <c r="AO357" s="10">
        <v>6.1253242474203917</v>
      </c>
      <c r="AP357" s="10">
        <v>11.343071334179642</v>
      </c>
      <c r="AQ357" s="10">
        <v>114.66</v>
      </c>
      <c r="AR357" s="10"/>
      <c r="AS357" s="10"/>
      <c r="AT357" s="10">
        <v>4.6827200316578157</v>
      </c>
      <c r="AU357" s="10">
        <v>1</v>
      </c>
      <c r="AV357" s="16"/>
      <c r="AW357" s="21">
        <v>330.37883064141249</v>
      </c>
      <c r="AX357" s="1" t="s">
        <v>120</v>
      </c>
      <c r="AY357" s="25">
        <v>56.630446194225698</v>
      </c>
      <c r="AZ357" s="19">
        <v>0</v>
      </c>
      <c r="BA357" s="19">
        <v>100</v>
      </c>
      <c r="BB357" s="19">
        <v>0</v>
      </c>
      <c r="BC357" s="19">
        <v>0</v>
      </c>
      <c r="BD357" s="19">
        <v>100</v>
      </c>
      <c r="BE357" s="19">
        <v>0</v>
      </c>
      <c r="BF357" s="26">
        <v>37.40790073435101</v>
      </c>
      <c r="BG357" s="26">
        <v>55.040198156450892</v>
      </c>
      <c r="BH357" s="26">
        <v>7.5519011091980985</v>
      </c>
      <c r="BI357" s="23"/>
      <c r="BJ357" s="27">
        <f t="shared" ca="1" si="39"/>
        <v>0.9891323845709955</v>
      </c>
      <c r="BK357" s="26">
        <f t="shared" ca="1" si="40"/>
        <v>17.466500622908285</v>
      </c>
      <c r="BL357" s="25">
        <f t="shared" si="37"/>
        <v>3.6461973314655243</v>
      </c>
      <c r="BM357" s="25">
        <f t="shared" ca="1" si="41"/>
        <v>2.8527216693809248</v>
      </c>
      <c r="BN357" s="24">
        <f t="shared" si="38"/>
        <v>2.7542133715182295</v>
      </c>
      <c r="BO357" s="23"/>
      <c r="BP357" s="2"/>
    </row>
    <row r="358" spans="1:68" x14ac:dyDescent="0.2">
      <c r="A358">
        <v>17.25</v>
      </c>
      <c r="B358">
        <v>2.1</v>
      </c>
      <c r="C358">
        <v>1.3278099999999999</v>
      </c>
      <c r="D358">
        <v>-0.18190000000000001</v>
      </c>
      <c r="E358">
        <v>6.4219999999999999E-2</v>
      </c>
      <c r="F358">
        <v>1.49058</v>
      </c>
      <c r="G358">
        <v>1.4706999999999999</v>
      </c>
      <c r="I358" s="17">
        <f t="shared" si="35"/>
        <v>56.594488188976378</v>
      </c>
      <c r="J358" s="16">
        <f t="shared" si="36"/>
        <v>-56.794488188976381</v>
      </c>
      <c r="K358" s="10">
        <v>122</v>
      </c>
      <c r="L358" s="16">
        <v>5742.2900262467374</v>
      </c>
      <c r="M358" s="16">
        <v>2221.0301837270395</v>
      </c>
      <c r="N358" s="16">
        <v>24.524278215223099</v>
      </c>
      <c r="O358" s="16">
        <v>22.039453860640258</v>
      </c>
      <c r="P358" s="16">
        <v>22.223244614473003</v>
      </c>
      <c r="Q358" s="16">
        <v>0.6967309169467113</v>
      </c>
      <c r="R358" s="16">
        <v>3.1351448856075756</v>
      </c>
      <c r="S358" s="16">
        <v>12.763246793940695</v>
      </c>
      <c r="T358" s="22" t="s">
        <v>122</v>
      </c>
      <c r="U358" s="10">
        <v>5</v>
      </c>
      <c r="V358" s="22" t="s">
        <v>143</v>
      </c>
      <c r="W358" s="10">
        <v>4</v>
      </c>
      <c r="X358" s="22" t="s">
        <v>143</v>
      </c>
      <c r="Y358" s="10">
        <v>4</v>
      </c>
      <c r="Z358" s="22" t="s">
        <v>123</v>
      </c>
      <c r="AA358" s="15">
        <v>4</v>
      </c>
      <c r="AB358" s="11">
        <v>36.449019114284567</v>
      </c>
      <c r="AC358" s="10">
        <v>55.662142034303741</v>
      </c>
      <c r="AD358" s="21">
        <v>7.8888388514116876</v>
      </c>
      <c r="AE358" s="12">
        <v>2203.9453860640256</v>
      </c>
      <c r="AF358" s="10">
        <v>2208.3506864641699</v>
      </c>
      <c r="AG358" s="10">
        <v>1481.549640964867</v>
      </c>
      <c r="AH358" s="10">
        <v>0</v>
      </c>
      <c r="AI358" s="10">
        <v>3.1896452524113728</v>
      </c>
      <c r="AJ358" s="10"/>
      <c r="AK358" s="10"/>
      <c r="AL358" s="10"/>
      <c r="AM358" s="10"/>
      <c r="AN358" s="10">
        <v>11.019726930320129</v>
      </c>
      <c r="AO358" s="10">
        <v>6.1330395312121215</v>
      </c>
      <c r="AP358" s="10">
        <v>11.370847486754068</v>
      </c>
      <c r="AQ358" s="10">
        <v>114.66</v>
      </c>
      <c r="AR358" s="10"/>
      <c r="AS358" s="10"/>
      <c r="AT358" s="10">
        <v>4.673922761745688</v>
      </c>
      <c r="AU358" s="10">
        <v>1</v>
      </c>
      <c r="AV358" s="16"/>
      <c r="AW358" s="21">
        <v>331.25260296962551</v>
      </c>
      <c r="AX358" s="1" t="s">
        <v>120</v>
      </c>
      <c r="AY358" s="25">
        <v>56.794488188976402</v>
      </c>
      <c r="AZ358" s="19">
        <v>0</v>
      </c>
      <c r="BA358" s="19">
        <v>100</v>
      </c>
      <c r="BB358" s="19">
        <v>0</v>
      </c>
      <c r="BC358" s="19">
        <v>0</v>
      </c>
      <c r="BD358" s="19">
        <v>100</v>
      </c>
      <c r="BE358" s="19">
        <v>0</v>
      </c>
      <c r="BF358" s="26">
        <v>36.449019114284567</v>
      </c>
      <c r="BG358" s="26">
        <v>55.662142034303741</v>
      </c>
      <c r="BH358" s="26">
        <v>7.8888388514116876</v>
      </c>
      <c r="BI358" s="23"/>
      <c r="BJ358" s="27">
        <f t="shared" ca="1" si="39"/>
        <v>0.98828300887864362</v>
      </c>
      <c r="BK358" s="26">
        <f t="shared" ca="1" si="40"/>
        <v>17.4357457221207</v>
      </c>
      <c r="BL358" s="25">
        <f t="shared" si="37"/>
        <v>3.6002859188370469</v>
      </c>
      <c r="BM358" s="25">
        <f t="shared" ca="1" si="41"/>
        <v>2.8498860388612073</v>
      </c>
      <c r="BN358" s="24">
        <f t="shared" si="38"/>
        <v>2.749833735492571</v>
      </c>
      <c r="BO358" s="23"/>
      <c r="BP358" s="2"/>
    </row>
    <row r="359" spans="1:68" x14ac:dyDescent="0.2">
      <c r="A359">
        <v>17.3</v>
      </c>
      <c r="B359">
        <v>2</v>
      </c>
      <c r="C359">
        <v>1.3237399999999999</v>
      </c>
      <c r="D359">
        <v>-0.17619000000000001</v>
      </c>
      <c r="E359">
        <v>6.7049999999999998E-2</v>
      </c>
      <c r="F359">
        <v>1.4866299999999999</v>
      </c>
      <c r="G359">
        <v>1.46533</v>
      </c>
      <c r="I359" s="17">
        <f t="shared" si="35"/>
        <v>56.758530183727032</v>
      </c>
      <c r="J359" s="16">
        <f t="shared" si="36"/>
        <v>-56.958530183727035</v>
      </c>
      <c r="K359" s="10">
        <v>122</v>
      </c>
      <c r="L359" s="16">
        <v>5762.3031496063177</v>
      </c>
      <c r="M359" s="16">
        <v>2230.8070866141784</v>
      </c>
      <c r="N359" s="16">
        <v>24.595363079615044</v>
      </c>
      <c r="O359" s="16">
        <v>20.928060263653435</v>
      </c>
      <c r="P359" s="16">
        <v>21.124360104387257</v>
      </c>
      <c r="Q359" s="16">
        <v>0.73250408065290418</v>
      </c>
      <c r="R359" s="16">
        <v>3.4675799741776441</v>
      </c>
      <c r="S359" s="16">
        <v>13.631933384293081</v>
      </c>
      <c r="T359" s="22" t="s">
        <v>122</v>
      </c>
      <c r="U359" s="10">
        <v>5</v>
      </c>
      <c r="V359" s="22" t="s">
        <v>143</v>
      </c>
      <c r="W359" s="10">
        <v>4</v>
      </c>
      <c r="X359" s="22" t="s">
        <v>143</v>
      </c>
      <c r="Y359" s="10">
        <v>4</v>
      </c>
      <c r="Z359" s="22" t="s">
        <v>33</v>
      </c>
      <c r="AA359" s="15">
        <v>3</v>
      </c>
      <c r="AB359" s="11">
        <v>45.743084154377001</v>
      </c>
      <c r="AC359" s="10">
        <v>48.991928451437168</v>
      </c>
      <c r="AD359" s="21">
        <v>5.2649873941858321</v>
      </c>
      <c r="AE359" s="12">
        <v>2092.8060263653433</v>
      </c>
      <c r="AF359" s="10">
        <v>2077.8929133152833</v>
      </c>
      <c r="AG359" s="10">
        <v>1408.2906736258171</v>
      </c>
      <c r="AH359" s="10">
        <v>0</v>
      </c>
      <c r="AI359" s="10">
        <v>2.8838556210578981</v>
      </c>
      <c r="AJ359" s="10"/>
      <c r="AK359" s="10"/>
      <c r="AL359" s="10"/>
      <c r="AM359" s="10"/>
      <c r="AN359" s="10">
        <v>10.464030131826718</v>
      </c>
      <c r="AO359" s="10">
        <v>5.9798538219676196</v>
      </c>
      <c r="AP359" s="10">
        <v>10.85803471538072</v>
      </c>
      <c r="AQ359" s="10">
        <v>114.66</v>
      </c>
      <c r="AR359" s="10"/>
      <c r="AS359" s="10"/>
      <c r="AT359" s="10">
        <v>4.3641756592100149</v>
      </c>
      <c r="AU359" s="10">
        <v>1</v>
      </c>
      <c r="AV359" s="16"/>
      <c r="AW359" s="21">
        <v>311.68393699729251</v>
      </c>
      <c r="AX359" s="1" t="s">
        <v>120</v>
      </c>
      <c r="AY359" s="25">
        <v>56.958530183726999</v>
      </c>
      <c r="AZ359" s="19">
        <v>0</v>
      </c>
      <c r="BA359" s="19">
        <v>100</v>
      </c>
      <c r="BB359" s="19">
        <v>0</v>
      </c>
      <c r="BC359" s="19">
        <v>100</v>
      </c>
      <c r="BD359" s="19">
        <v>0</v>
      </c>
      <c r="BE359" s="19">
        <v>0</v>
      </c>
      <c r="BF359" s="26">
        <v>45.743084154377001</v>
      </c>
      <c r="BG359" s="26">
        <v>48.991928451437168</v>
      </c>
      <c r="BH359" s="26">
        <v>5.2649873941858321</v>
      </c>
      <c r="BI359" s="23"/>
      <c r="BJ359" s="27">
        <f t="shared" ca="1" si="39"/>
        <v>1</v>
      </c>
      <c r="BK359" s="26">
        <f t="shared" ca="1" si="40"/>
        <v>16.355702506999691</v>
      </c>
      <c r="BL359" s="25">
        <f t="shared" si="37"/>
        <v>4.0152151934515192</v>
      </c>
      <c r="BM359" s="25">
        <f t="shared" ca="1" si="41"/>
        <v>2.9011967443579634</v>
      </c>
      <c r="BN359" s="24">
        <f t="shared" si="38"/>
        <v>2.7944338066805017</v>
      </c>
      <c r="BO359" s="23"/>
      <c r="BP359" s="2"/>
    </row>
    <row r="360" spans="1:68" x14ac:dyDescent="0.2">
      <c r="A360">
        <v>17.350000000000001</v>
      </c>
      <c r="B360">
        <v>2.1</v>
      </c>
      <c r="C360">
        <v>1.3259700000000001</v>
      </c>
      <c r="D360">
        <v>-0.17795</v>
      </c>
      <c r="E360">
        <v>7.0099999999999996E-2</v>
      </c>
      <c r="F360">
        <v>1.48993</v>
      </c>
      <c r="G360">
        <v>1.4754</v>
      </c>
      <c r="I360" s="17">
        <f t="shared" si="35"/>
        <v>56.922572178477694</v>
      </c>
      <c r="J360" s="16">
        <f t="shared" si="36"/>
        <v>-57.122572178477697</v>
      </c>
      <c r="K360" s="10">
        <v>122</v>
      </c>
      <c r="L360" s="16">
        <v>5782.316272965898</v>
      </c>
      <c r="M360" s="16">
        <v>2240.5839895013178</v>
      </c>
      <c r="N360" s="16">
        <v>24.666447944007</v>
      </c>
      <c r="O360" s="16">
        <v>21.537005649717511</v>
      </c>
      <c r="P360" s="16">
        <v>21.74678701520337</v>
      </c>
      <c r="Q360" s="16">
        <v>0.72147767642822835</v>
      </c>
      <c r="R360" s="16">
        <v>3.3176288337391493</v>
      </c>
      <c r="S360" s="16">
        <v>14.568150380962608</v>
      </c>
      <c r="T360" s="22" t="s">
        <v>122</v>
      </c>
      <c r="U360" s="10">
        <v>5</v>
      </c>
      <c r="V360" s="22" t="s">
        <v>143</v>
      </c>
      <c r="W360" s="10">
        <v>4</v>
      </c>
      <c r="X360" s="22" t="s">
        <v>143</v>
      </c>
      <c r="Y360" s="10">
        <v>4</v>
      </c>
      <c r="Z360" s="22" t="s">
        <v>123</v>
      </c>
      <c r="AA360" s="15">
        <v>4</v>
      </c>
      <c r="AB360" s="11">
        <v>41.372583668154739</v>
      </c>
      <c r="AC360" s="10">
        <v>52.295736634578134</v>
      </c>
      <c r="AD360" s="21">
        <v>6.3316796972671252</v>
      </c>
      <c r="AE360" s="12">
        <v>2153.7005649717512</v>
      </c>
      <c r="AF360" s="10">
        <v>2149.9423661548508</v>
      </c>
      <c r="AG360" s="10">
        <v>1449.7858010135581</v>
      </c>
      <c r="AH360" s="10">
        <v>0</v>
      </c>
      <c r="AI360" s="10">
        <v>3.0142009553038074</v>
      </c>
      <c r="AJ360" s="10"/>
      <c r="AK360" s="10"/>
      <c r="AL360" s="10"/>
      <c r="AM360" s="10"/>
      <c r="AN360" s="10">
        <v>10.768502824858755</v>
      </c>
      <c r="AO360" s="10">
        <v>6.0863697713510305</v>
      </c>
      <c r="AP360" s="10">
        <v>11.148500607094906</v>
      </c>
      <c r="AQ360" s="10">
        <v>114.66</v>
      </c>
      <c r="AR360" s="10"/>
      <c r="AS360" s="10"/>
      <c r="AT360" s="10">
        <v>4.5023858985229435</v>
      </c>
      <c r="AU360" s="10">
        <v>1</v>
      </c>
      <c r="AV360" s="16"/>
      <c r="AW360" s="21">
        <v>322.49135492322762</v>
      </c>
      <c r="AX360" s="1" t="s">
        <v>120</v>
      </c>
      <c r="AY360" s="25">
        <v>57.122572178477697</v>
      </c>
      <c r="AZ360" s="19">
        <v>0</v>
      </c>
      <c r="BA360" s="19">
        <v>100</v>
      </c>
      <c r="BB360" s="19">
        <v>0</v>
      </c>
      <c r="BC360" s="19">
        <v>0</v>
      </c>
      <c r="BD360" s="19">
        <v>100</v>
      </c>
      <c r="BE360" s="19">
        <v>0</v>
      </c>
      <c r="BF360" s="26">
        <v>41.372583668154739</v>
      </c>
      <c r="BG360" s="26">
        <v>52.295736634578134</v>
      </c>
      <c r="BH360" s="26">
        <v>6.3316796972671252</v>
      </c>
      <c r="BI360" s="23"/>
      <c r="BJ360" s="27">
        <f t="shared" ca="1" si="39"/>
        <v>0.99959796416880586</v>
      </c>
      <c r="BK360" s="26">
        <f t="shared" ca="1" si="40"/>
        <v>16.831369264520301</v>
      </c>
      <c r="BL360" s="25">
        <f t="shared" si="37"/>
        <v>3.8263251842130508</v>
      </c>
      <c r="BM360" s="25">
        <f t="shared" ca="1" si="41"/>
        <v>2.8783714882544906</v>
      </c>
      <c r="BN360" s="24">
        <f t="shared" si="38"/>
        <v>2.7725548298457761</v>
      </c>
      <c r="BO360" s="23"/>
      <c r="BP360" s="2"/>
    </row>
    <row r="361" spans="1:68" x14ac:dyDescent="0.2">
      <c r="A361">
        <v>17.399999999999999</v>
      </c>
      <c r="B361">
        <v>2</v>
      </c>
      <c r="C361">
        <v>1.3473299999999999</v>
      </c>
      <c r="D361">
        <v>-0.17779</v>
      </c>
      <c r="E361">
        <v>7.1480000000000002E-2</v>
      </c>
      <c r="F361">
        <v>1.4878499999999999</v>
      </c>
      <c r="G361">
        <v>1.4683999999999999</v>
      </c>
      <c r="I361" s="17">
        <f t="shared" si="35"/>
        <v>57.086614173228341</v>
      </c>
      <c r="J361" s="16">
        <f t="shared" si="36"/>
        <v>-57.286614173228344</v>
      </c>
      <c r="K361" s="10">
        <v>122</v>
      </c>
      <c r="L361" s="16">
        <v>5802.3293963254773</v>
      </c>
      <c r="M361" s="16">
        <v>2250.3608923884563</v>
      </c>
      <c r="N361" s="16">
        <v>24.737532808398946</v>
      </c>
      <c r="O361" s="16">
        <v>27.369774011299384</v>
      </c>
      <c r="P361" s="16">
        <v>27.585655214214039</v>
      </c>
      <c r="Q361" s="16">
        <v>0.72248007681228976</v>
      </c>
      <c r="R361" s="16">
        <v>2.6190426553291291</v>
      </c>
      <c r="S361" s="16">
        <v>14.991750202406532</v>
      </c>
      <c r="T361" s="22" t="s">
        <v>122</v>
      </c>
      <c r="U361" s="10">
        <v>5</v>
      </c>
      <c r="V361" s="22" t="s">
        <v>143</v>
      </c>
      <c r="W361" s="10">
        <v>4</v>
      </c>
      <c r="X361" s="22" t="s">
        <v>143</v>
      </c>
      <c r="Y361" s="10">
        <v>4</v>
      </c>
      <c r="Z361" s="22" t="s">
        <v>123</v>
      </c>
      <c r="AA361" s="15">
        <v>4</v>
      </c>
      <c r="AB361" s="11">
        <v>20.93232937444764</v>
      </c>
      <c r="AC361" s="10">
        <v>62.410205147357829</v>
      </c>
      <c r="AD361" s="21">
        <v>16.657465478194535</v>
      </c>
      <c r="AE361" s="12">
        <v>2736.9774011299387</v>
      </c>
      <c r="AF361" s="10">
        <v>2835.6907940761307</v>
      </c>
      <c r="AG361" s="10">
        <v>1839.0436809476028</v>
      </c>
      <c r="AH361" s="10">
        <v>0</v>
      </c>
      <c r="AI361" s="10">
        <v>3.8181890545586867</v>
      </c>
      <c r="AJ361" s="10"/>
      <c r="AK361" s="10"/>
      <c r="AL361" s="10"/>
      <c r="AM361" s="10"/>
      <c r="AN361" s="10">
        <v>13.684887005649692</v>
      </c>
      <c r="AO361" s="10">
        <v>7.1446487059306145</v>
      </c>
      <c r="AP361" s="10">
        <v>13.873305766633219</v>
      </c>
      <c r="AQ361" s="10">
        <v>114.66</v>
      </c>
      <c r="AR361" s="10"/>
      <c r="AS361" s="10"/>
      <c r="AT361" s="10">
        <v>5.9936556827815997</v>
      </c>
      <c r="AU361" s="10">
        <v>1</v>
      </c>
      <c r="AV361" s="16"/>
      <c r="AW361" s="21">
        <v>425.35361911141962</v>
      </c>
      <c r="AX361" s="1" t="s">
        <v>120</v>
      </c>
      <c r="AY361" s="25">
        <v>57.286614173228301</v>
      </c>
      <c r="AZ361" s="19">
        <v>0</v>
      </c>
      <c r="BA361" s="19">
        <v>100</v>
      </c>
      <c r="BB361" s="19">
        <v>0</v>
      </c>
      <c r="BC361" s="19">
        <v>0</v>
      </c>
      <c r="BD361" s="19">
        <v>100</v>
      </c>
      <c r="BE361" s="19">
        <v>0</v>
      </c>
      <c r="BF361" s="26">
        <v>20.93232937444764</v>
      </c>
      <c r="BG361" s="26">
        <v>62.410205147357829</v>
      </c>
      <c r="BH361" s="26">
        <v>16.657465478194535</v>
      </c>
      <c r="BI361" s="23"/>
      <c r="BJ361" s="27">
        <f t="shared" ca="1" si="39"/>
        <v>0.93741627823581219</v>
      </c>
      <c r="BK361" s="26">
        <f t="shared" ca="1" si="40"/>
        <v>22.020335463784171</v>
      </c>
      <c r="BL361" s="25">
        <f t="shared" si="37"/>
        <v>2.9268583702081714</v>
      </c>
      <c r="BM361" s="25">
        <f t="shared" ca="1" si="41"/>
        <v>2.7145586655021177</v>
      </c>
      <c r="BN361" s="24">
        <f t="shared" si="38"/>
        <v>2.6277338060191897</v>
      </c>
      <c r="BO361" s="23"/>
      <c r="BP361" s="2"/>
    </row>
    <row r="362" spans="1:68" x14ac:dyDescent="0.2">
      <c r="A362">
        <v>17.45</v>
      </c>
      <c r="B362">
        <v>2.1</v>
      </c>
      <c r="C362">
        <v>1.36175</v>
      </c>
      <c r="D362">
        <v>-0.16500999999999999</v>
      </c>
      <c r="E362">
        <v>7.5950000000000004E-2</v>
      </c>
      <c r="F362">
        <v>1.48875</v>
      </c>
      <c r="G362">
        <v>1.4715800000000001</v>
      </c>
      <c r="I362" s="17">
        <f t="shared" si="35"/>
        <v>57.250656167978995</v>
      </c>
      <c r="J362" s="16">
        <f t="shared" si="36"/>
        <v>-57.450656167978998</v>
      </c>
      <c r="K362" s="10">
        <v>122</v>
      </c>
      <c r="L362" s="16">
        <v>5822.3425196850576</v>
      </c>
      <c r="M362" s="16">
        <v>2260.1377952755952</v>
      </c>
      <c r="N362" s="16">
        <v>24.808617672790898</v>
      </c>
      <c r="O362" s="16">
        <v>31.307438794726909</v>
      </c>
      <c r="P362" s="16">
        <v>31.54307816670439</v>
      </c>
      <c r="Q362" s="16">
        <v>0.80254680748919816</v>
      </c>
      <c r="R362" s="16">
        <v>2.5442881739307688</v>
      </c>
      <c r="S362" s="16">
        <v>16.363845276214011</v>
      </c>
      <c r="T362" s="22" t="s">
        <v>122</v>
      </c>
      <c r="U362" s="10">
        <v>5</v>
      </c>
      <c r="V362" s="22" t="s">
        <v>141</v>
      </c>
      <c r="W362" s="10">
        <v>5</v>
      </c>
      <c r="X362" s="22" t="s">
        <v>143</v>
      </c>
      <c r="Y362" s="10">
        <v>4</v>
      </c>
      <c r="Z362" s="22" t="s">
        <v>123</v>
      </c>
      <c r="AA362" s="15">
        <v>4</v>
      </c>
      <c r="AB362" s="11">
        <v>17.005302435445564</v>
      </c>
      <c r="AC362" s="10">
        <v>62.589253156902586</v>
      </c>
      <c r="AD362" s="21">
        <v>20.405444407651846</v>
      </c>
      <c r="AE362" s="12">
        <v>3130.7438794726909</v>
      </c>
      <c r="AF362" s="10">
        <v>3300.092722406785</v>
      </c>
      <c r="AG362" s="10">
        <v>2102.8718777802928</v>
      </c>
      <c r="AH362" s="10">
        <v>0</v>
      </c>
      <c r="AI362" s="10">
        <v>3.9303723935290771</v>
      </c>
      <c r="AJ362" s="10"/>
      <c r="AK362" s="10"/>
      <c r="AL362" s="10"/>
      <c r="AM362" s="10"/>
      <c r="AN362" s="10">
        <v>15.653719397363455</v>
      </c>
      <c r="AO362" s="10">
        <v>7.9496584194764006</v>
      </c>
      <c r="AP362" s="10">
        <v>15.771539083352195</v>
      </c>
      <c r="AQ362" s="10">
        <v>114.66</v>
      </c>
      <c r="AR362" s="10"/>
      <c r="AS362" s="10"/>
      <c r="AT362" s="10">
        <v>6.9962694295931058</v>
      </c>
      <c r="AU362" s="10">
        <v>1</v>
      </c>
      <c r="AV362" s="16"/>
      <c r="AW362" s="21">
        <v>495.01390836101774</v>
      </c>
      <c r="AX362" s="1" t="s">
        <v>120</v>
      </c>
      <c r="AY362" s="25">
        <v>57.450656167978998</v>
      </c>
      <c r="AZ362" s="19">
        <v>0</v>
      </c>
      <c r="BA362" s="19">
        <v>100</v>
      </c>
      <c r="BB362" s="19">
        <v>0</v>
      </c>
      <c r="BC362" s="19">
        <v>0</v>
      </c>
      <c r="BD362" s="19">
        <v>100</v>
      </c>
      <c r="BE362" s="19">
        <v>0</v>
      </c>
      <c r="BF362" s="26">
        <v>17.005302435445564</v>
      </c>
      <c r="BG362" s="26">
        <v>62.589253156902586</v>
      </c>
      <c r="BH362" s="26">
        <v>20.405444407651846</v>
      </c>
      <c r="BI362" s="23"/>
      <c r="BJ362" s="27">
        <f t="shared" ca="1" si="39"/>
        <v>0.91434577089234803</v>
      </c>
      <c r="BK362" s="26">
        <f t="shared" ca="1" si="40"/>
        <v>25.475719468996093</v>
      </c>
      <c r="BL362" s="25">
        <f t="shared" si="37"/>
        <v>2.802980640094431</v>
      </c>
      <c r="BM362" s="25">
        <f t="shared" ca="1" si="41"/>
        <v>2.6533998547957536</v>
      </c>
      <c r="BN362" s="24">
        <f t="shared" si="38"/>
        <v>2.5745069261618112</v>
      </c>
      <c r="BO362" s="23"/>
      <c r="BP362" s="2"/>
    </row>
    <row r="363" spans="1:68" x14ac:dyDescent="0.2">
      <c r="A363">
        <v>17.5</v>
      </c>
      <c r="B363">
        <v>2.1</v>
      </c>
      <c r="C363">
        <v>1.3417300000000001</v>
      </c>
      <c r="D363">
        <v>-0.15359999999999999</v>
      </c>
      <c r="E363">
        <v>7.8390000000000001E-2</v>
      </c>
      <c r="F363">
        <v>1.4885999999999999</v>
      </c>
      <c r="G363">
        <v>1.47035</v>
      </c>
      <c r="I363" s="17">
        <f t="shared" si="35"/>
        <v>57.414698162729657</v>
      </c>
      <c r="J363" s="16">
        <f t="shared" si="36"/>
        <v>-57.61469816272966</v>
      </c>
      <c r="K363" s="10">
        <v>122</v>
      </c>
      <c r="L363" s="16">
        <v>5842.3556430446379</v>
      </c>
      <c r="M363" s="16">
        <v>2269.9146981627346</v>
      </c>
      <c r="N363" s="16">
        <v>24.879702537182851</v>
      </c>
      <c r="O363" s="16">
        <v>25.840583804143126</v>
      </c>
      <c r="P363" s="16">
        <v>26.08700839592224</v>
      </c>
      <c r="Q363" s="16">
        <v>0.87403048487758028</v>
      </c>
      <c r="R363" s="16">
        <v>3.35044352963908</v>
      </c>
      <c r="S363" s="16">
        <v>17.112818873549635</v>
      </c>
      <c r="T363" s="22" t="s">
        <v>122</v>
      </c>
      <c r="U363" s="10">
        <v>5</v>
      </c>
      <c r="V363" s="22" t="s">
        <v>143</v>
      </c>
      <c r="W363" s="10">
        <v>4</v>
      </c>
      <c r="X363" s="22" t="s">
        <v>143</v>
      </c>
      <c r="Y363" s="10">
        <v>4</v>
      </c>
      <c r="Z363" s="22" t="s">
        <v>123</v>
      </c>
      <c r="AA363" s="15">
        <v>4</v>
      </c>
      <c r="AB363" s="11">
        <v>37.082162552695316</v>
      </c>
      <c r="AC363" s="10">
        <v>55.253433314202972</v>
      </c>
      <c r="AD363" s="21">
        <v>7.6644041331017103</v>
      </c>
      <c r="AE363" s="12">
        <v>2584.0583804143125</v>
      </c>
      <c r="AF363" s="10">
        <v>2657.0249185877328</v>
      </c>
      <c r="AG363" s="10">
        <v>1739.1338930614827</v>
      </c>
      <c r="AH363" s="10">
        <v>0</v>
      </c>
      <c r="AI363" s="10">
        <v>2.9846794645356196</v>
      </c>
      <c r="AJ363" s="10"/>
      <c r="AK363" s="10"/>
      <c r="AL363" s="10"/>
      <c r="AM363" s="10"/>
      <c r="AN363" s="10">
        <v>12.920291902071563</v>
      </c>
      <c r="AO363" s="10">
        <v>7.0677553439727996</v>
      </c>
      <c r="AP363" s="10">
        <v>13.173937251430377</v>
      </c>
      <c r="AQ363" s="10">
        <v>114.66</v>
      </c>
      <c r="AR363" s="10"/>
      <c r="AS363" s="10"/>
      <c r="AT363" s="10">
        <v>5.546923792856048</v>
      </c>
      <c r="AU363" s="10">
        <v>1</v>
      </c>
      <c r="AV363" s="16"/>
      <c r="AW363" s="21">
        <v>398.55373778815994</v>
      </c>
      <c r="AX363" s="1" t="s">
        <v>120</v>
      </c>
      <c r="AY363" s="25">
        <v>57.614698162729702</v>
      </c>
      <c r="AZ363" s="19">
        <v>0</v>
      </c>
      <c r="BA363" s="19">
        <v>100</v>
      </c>
      <c r="BB363" s="19">
        <v>0</v>
      </c>
      <c r="BC363" s="19">
        <v>0</v>
      </c>
      <c r="BD363" s="19">
        <v>100</v>
      </c>
      <c r="BE363" s="19">
        <v>0</v>
      </c>
      <c r="BF363" s="26">
        <v>37.082162552695316</v>
      </c>
      <c r="BG363" s="26">
        <v>55.253433314202972</v>
      </c>
      <c r="BH363" s="26">
        <v>7.6644041331017103</v>
      </c>
      <c r="BI363" s="23"/>
      <c r="BJ363" s="27">
        <f t="shared" ca="1" si="39"/>
        <v>0.97388722514567561</v>
      </c>
      <c r="BK363" s="26">
        <f t="shared" ca="1" si="40"/>
        <v>20.447640285211548</v>
      </c>
      <c r="BL363" s="25">
        <f t="shared" si="37"/>
        <v>3.7729296261168952</v>
      </c>
      <c r="BM363" s="25">
        <f t="shared" ca="1" si="41"/>
        <v>2.8090703396190269</v>
      </c>
      <c r="BN363" s="24">
        <f t="shared" si="38"/>
        <v>2.7142458805583014</v>
      </c>
      <c r="BO363" s="23"/>
      <c r="BP363" s="2"/>
    </row>
    <row r="364" spans="1:68" x14ac:dyDescent="0.2">
      <c r="A364">
        <v>17.55</v>
      </c>
      <c r="B364">
        <v>2.1</v>
      </c>
      <c r="C364">
        <v>1.33945</v>
      </c>
      <c r="D364">
        <v>-0.14323</v>
      </c>
      <c r="E364">
        <v>7.9640000000000002E-2</v>
      </c>
      <c r="F364">
        <v>1.4920500000000001</v>
      </c>
      <c r="G364">
        <v>1.4738800000000001</v>
      </c>
      <c r="I364" s="17">
        <f t="shared" si="35"/>
        <v>57.578740157480311</v>
      </c>
      <c r="J364" s="16">
        <f t="shared" si="36"/>
        <v>-57.778740157480314</v>
      </c>
      <c r="K364" s="10">
        <v>122</v>
      </c>
      <c r="L364" s="16">
        <v>5862.3687664042181</v>
      </c>
      <c r="M364" s="16">
        <v>2279.6916010498735</v>
      </c>
      <c r="N364" s="16">
        <v>24.9507874015748</v>
      </c>
      <c r="O364" s="16">
        <v>25.217984934086612</v>
      </c>
      <c r="P364" s="16">
        <v>25.469934740928039</v>
      </c>
      <c r="Q364" s="16">
        <v>0.93899855976956292</v>
      </c>
      <c r="R364" s="16">
        <v>3.6866940152016614</v>
      </c>
      <c r="S364" s="16">
        <v>17.496514363987966</v>
      </c>
      <c r="T364" s="22" t="s">
        <v>122</v>
      </c>
      <c r="U364" s="10">
        <v>5</v>
      </c>
      <c r="V364" s="22" t="s">
        <v>143</v>
      </c>
      <c r="W364" s="10">
        <v>4</v>
      </c>
      <c r="X364" s="22" t="s">
        <v>143</v>
      </c>
      <c r="Y364" s="10">
        <v>4</v>
      </c>
      <c r="Z364" s="22" t="s">
        <v>123</v>
      </c>
      <c r="AA364" s="15">
        <v>4</v>
      </c>
      <c r="AB364" s="11">
        <v>45.865680017690423</v>
      </c>
      <c r="AC364" s="10">
        <v>48.895584416758147</v>
      </c>
      <c r="AD364" s="21">
        <v>5.2387355655514316</v>
      </c>
      <c r="AE364" s="12">
        <v>2521.7984934086612</v>
      </c>
      <c r="AF364" s="10">
        <v>2583.2507754496164</v>
      </c>
      <c r="AG364" s="10">
        <v>1697.9956493952027</v>
      </c>
      <c r="AH364" s="10">
        <v>0</v>
      </c>
      <c r="AI364" s="10">
        <v>2.7124572743943878</v>
      </c>
      <c r="AJ364" s="10"/>
      <c r="AK364" s="10"/>
      <c r="AL364" s="10"/>
      <c r="AM364" s="10"/>
      <c r="AN364" s="10">
        <v>12.608992467043306</v>
      </c>
      <c r="AO364" s="10">
        <v>7.0322537833432586</v>
      </c>
      <c r="AP364" s="10">
        <v>12.885969545766418</v>
      </c>
      <c r="AQ364" s="10">
        <v>114.66</v>
      </c>
      <c r="AR364" s="10"/>
      <c r="AS364" s="10"/>
      <c r="AT364" s="10">
        <v>5.3609645824405119</v>
      </c>
      <c r="AU364" s="10">
        <v>1</v>
      </c>
      <c r="AV364" s="16"/>
      <c r="AW364" s="21">
        <v>387.48761631744242</v>
      </c>
      <c r="AX364" s="1" t="s">
        <v>120</v>
      </c>
      <c r="AY364" s="25">
        <v>57.7787401574803</v>
      </c>
      <c r="AZ364" s="19">
        <v>0</v>
      </c>
      <c r="BA364" s="19">
        <v>100</v>
      </c>
      <c r="BB364" s="19">
        <v>0</v>
      </c>
      <c r="BC364" s="19">
        <v>0</v>
      </c>
      <c r="BD364" s="19">
        <v>100</v>
      </c>
      <c r="BE364" s="19">
        <v>0</v>
      </c>
      <c r="BF364" s="26">
        <v>45.865680017690423</v>
      </c>
      <c r="BG364" s="26">
        <v>48.895584416758147</v>
      </c>
      <c r="BH364" s="26">
        <v>5.2387355655514316</v>
      </c>
      <c r="BI364" s="23"/>
      <c r="BJ364" s="27">
        <f t="shared" ca="1" si="39"/>
        <v>0.98880986656501479</v>
      </c>
      <c r="BK364" s="26">
        <f t="shared" ca="1" si="40"/>
        <v>19.789584196251973</v>
      </c>
      <c r="BL364" s="25">
        <f t="shared" si="37"/>
        <v>4.1661518268145192</v>
      </c>
      <c r="BM364" s="25">
        <f t="shared" ca="1" si="41"/>
        <v>2.8476310794712019</v>
      </c>
      <c r="BN364" s="24">
        <f t="shared" si="38"/>
        <v>2.7490279745389832</v>
      </c>
      <c r="BO364" s="23"/>
      <c r="BP364" s="2"/>
    </row>
    <row r="365" spans="1:68" x14ac:dyDescent="0.2">
      <c r="A365">
        <v>17.600000000000001</v>
      </c>
      <c r="B365">
        <v>2.1</v>
      </c>
      <c r="C365">
        <v>1.3369899999999999</v>
      </c>
      <c r="D365">
        <v>-0.13983999999999999</v>
      </c>
      <c r="E365">
        <v>7.9519999999999993E-2</v>
      </c>
      <c r="F365">
        <v>1.4941500000000001</v>
      </c>
      <c r="G365">
        <v>1.47773</v>
      </c>
      <c r="I365" s="17">
        <f t="shared" si="35"/>
        <v>57.742782152230973</v>
      </c>
      <c r="J365" s="16">
        <f t="shared" si="36"/>
        <v>-57.942782152230976</v>
      </c>
      <c r="K365" s="10">
        <v>122</v>
      </c>
      <c r="L365" s="16">
        <v>5882.3818897637984</v>
      </c>
      <c r="M365" s="16">
        <v>2289.4685039370129</v>
      </c>
      <c r="N365" s="16">
        <v>25.021872265966756</v>
      </c>
      <c r="O365" s="16">
        <v>24.546233521657197</v>
      </c>
      <c r="P365" s="16">
        <v>24.79765290785264</v>
      </c>
      <c r="Q365" s="16">
        <v>0.96023691790686494</v>
      </c>
      <c r="R365" s="16">
        <v>3.8722895327032667</v>
      </c>
      <c r="S365" s="16">
        <v>17.459679596905886</v>
      </c>
      <c r="T365" s="22" t="s">
        <v>122</v>
      </c>
      <c r="U365" s="10">
        <v>4</v>
      </c>
      <c r="V365" s="22" t="s">
        <v>143</v>
      </c>
      <c r="W365" s="10">
        <v>4</v>
      </c>
      <c r="X365" s="22" t="s">
        <v>143</v>
      </c>
      <c r="Y365" s="10">
        <v>4</v>
      </c>
      <c r="Z365" s="22" t="s">
        <v>33</v>
      </c>
      <c r="AA365" s="15">
        <v>3</v>
      </c>
      <c r="AB365" s="11">
        <v>51.366122266627286</v>
      </c>
      <c r="AC365" s="10">
        <v>44.397746632761972</v>
      </c>
      <c r="AD365" s="21">
        <v>4.2361311006107432</v>
      </c>
      <c r="AE365" s="12">
        <v>2454.6233521657196</v>
      </c>
      <c r="AF365" s="10">
        <v>2502.9815525372414</v>
      </c>
      <c r="AG365" s="10">
        <v>1653.1768605235093</v>
      </c>
      <c r="AH365" s="10">
        <v>0</v>
      </c>
      <c r="AI365" s="10">
        <v>2.5824515226832601</v>
      </c>
      <c r="AJ365" s="10"/>
      <c r="AK365" s="10"/>
      <c r="AL365" s="10"/>
      <c r="AM365" s="10"/>
      <c r="AN365" s="10">
        <v>16.364155681104798</v>
      </c>
      <c r="AO365" s="10">
        <v>6.9373608500925457</v>
      </c>
      <c r="AP365" s="10">
        <v>12.572238023664566</v>
      </c>
      <c r="AQ365" s="10">
        <v>114.66</v>
      </c>
      <c r="AR365" s="10"/>
      <c r="AS365" s="10"/>
      <c r="AT365" s="10">
        <v>5.1628354844017492</v>
      </c>
      <c r="AU365" s="10">
        <v>1</v>
      </c>
      <c r="AV365" s="16"/>
      <c r="AW365" s="21">
        <v>375.44723288058623</v>
      </c>
      <c r="AX365" s="1" t="s">
        <v>120</v>
      </c>
      <c r="AY365" s="25">
        <v>57.942782152230997</v>
      </c>
      <c r="AZ365" s="19">
        <v>100</v>
      </c>
      <c r="BA365" s="19">
        <v>0</v>
      </c>
      <c r="BB365" s="19">
        <v>0</v>
      </c>
      <c r="BC365" s="19">
        <v>100</v>
      </c>
      <c r="BD365" s="19">
        <v>0</v>
      </c>
      <c r="BE365" s="19">
        <v>0</v>
      </c>
      <c r="BF365" s="26">
        <v>51.366122266627286</v>
      </c>
      <c r="BG365" s="26">
        <v>44.397746632761972</v>
      </c>
      <c r="BH365" s="26">
        <v>4.2361311006107432</v>
      </c>
      <c r="BI365" s="23"/>
      <c r="BJ365" s="27">
        <f t="shared" ca="1" si="39"/>
        <v>0.99923978028965788</v>
      </c>
      <c r="BK365" s="26">
        <f t="shared" ca="1" si="40"/>
        <v>19.09416073732714</v>
      </c>
      <c r="BL365" s="25">
        <f t="shared" si="37"/>
        <v>4.3933776634740793</v>
      </c>
      <c r="BM365" s="25">
        <f t="shared" ca="1" si="41"/>
        <v>2.8743998831168249</v>
      </c>
      <c r="BN365" s="24">
        <f t="shared" si="38"/>
        <v>2.7717338723077751</v>
      </c>
      <c r="BO365" s="23"/>
      <c r="BP365" s="2"/>
    </row>
    <row r="366" spans="1:68" x14ac:dyDescent="0.2">
      <c r="A366">
        <v>17.649999999999999</v>
      </c>
      <c r="B366">
        <v>2</v>
      </c>
      <c r="C366">
        <v>1.33389</v>
      </c>
      <c r="D366">
        <v>-0.13947000000000001</v>
      </c>
      <c r="E366">
        <v>7.9710000000000003E-2</v>
      </c>
      <c r="F366">
        <v>1.4883</v>
      </c>
      <c r="G366">
        <v>1.47445</v>
      </c>
      <c r="I366" s="17">
        <f t="shared" si="35"/>
        <v>57.90682414698162</v>
      </c>
      <c r="J366" s="16">
        <f t="shared" si="36"/>
        <v>-58.106824146981623</v>
      </c>
      <c r="K366" s="10">
        <v>122</v>
      </c>
      <c r="L366" s="16">
        <v>5902.3950131233778</v>
      </c>
      <c r="M366" s="16">
        <v>2299.2454068241514</v>
      </c>
      <c r="N366" s="16">
        <v>25.092957130358702</v>
      </c>
      <c r="O366" s="16">
        <v>23.69971751412427</v>
      </c>
      <c r="P366" s="16">
        <v>23.951976733009186</v>
      </c>
      <c r="Q366" s="16">
        <v>0.9625549687950069</v>
      </c>
      <c r="R366" s="16">
        <v>4.0186869732069797</v>
      </c>
      <c r="S366" s="16">
        <v>17.518001311452515</v>
      </c>
      <c r="T366" s="22" t="s">
        <v>122</v>
      </c>
      <c r="U366" s="10">
        <v>4</v>
      </c>
      <c r="V366" s="22" t="s">
        <v>143</v>
      </c>
      <c r="W366" s="10">
        <v>4</v>
      </c>
      <c r="X366" s="22" t="s">
        <v>143</v>
      </c>
      <c r="Y366" s="10">
        <v>4</v>
      </c>
      <c r="Z366" s="22" t="s">
        <v>33</v>
      </c>
      <c r="AA366" s="15">
        <v>3</v>
      </c>
      <c r="AB366" s="11">
        <v>56.214869611363738</v>
      </c>
      <c r="AC366" s="10">
        <v>40.194773831698356</v>
      </c>
      <c r="AD366" s="21">
        <v>3.5903565569379028</v>
      </c>
      <c r="AE366" s="12">
        <v>2369.9717514124268</v>
      </c>
      <c r="AF366" s="10">
        <v>2402.3129952992126</v>
      </c>
      <c r="AG366" s="10">
        <v>1596.7984488672791</v>
      </c>
      <c r="AH366" s="10">
        <v>0</v>
      </c>
      <c r="AI366" s="10">
        <v>2.4883749509904804</v>
      </c>
      <c r="AJ366" s="10"/>
      <c r="AK366" s="10"/>
      <c r="AL366" s="10"/>
      <c r="AM366" s="10"/>
      <c r="AN366" s="10">
        <v>15.799811676082847</v>
      </c>
      <c r="AO366" s="10">
        <v>6.7899052042346169</v>
      </c>
      <c r="AP366" s="10">
        <v>12.177589142070953</v>
      </c>
      <c r="AQ366" s="10">
        <v>114.66</v>
      </c>
      <c r="AR366" s="10"/>
      <c r="AS366" s="10"/>
      <c r="AT366" s="10">
        <v>4.9228537063928623</v>
      </c>
      <c r="AU366" s="10">
        <v>1</v>
      </c>
      <c r="AV366" s="16"/>
      <c r="AW366" s="21">
        <v>360.34694929488188</v>
      </c>
      <c r="AX366" s="1" t="s">
        <v>120</v>
      </c>
      <c r="AY366" s="25">
        <v>58.106824146981602</v>
      </c>
      <c r="AZ366" s="19">
        <v>100</v>
      </c>
      <c r="BA366" s="19">
        <v>0</v>
      </c>
      <c r="BB366" s="19">
        <v>0</v>
      </c>
      <c r="BC366" s="19">
        <v>100</v>
      </c>
      <c r="BD366" s="19">
        <v>0</v>
      </c>
      <c r="BE366" s="19">
        <v>0</v>
      </c>
      <c r="BF366" s="26">
        <v>56.214869611363738</v>
      </c>
      <c r="BG366" s="26">
        <v>40.194773831698356</v>
      </c>
      <c r="BH366" s="26">
        <v>3.5903565569379028</v>
      </c>
      <c r="BI366" s="23"/>
      <c r="BJ366" s="27">
        <f t="shared" ca="1" si="39"/>
        <v>1</v>
      </c>
      <c r="BK366" s="26">
        <f t="shared" ca="1" si="40"/>
        <v>18.267540440978827</v>
      </c>
      <c r="BL366" s="25">
        <f t="shared" si="37"/>
        <v>4.5834250168336883</v>
      </c>
      <c r="BM366" s="25">
        <f t="shared" ca="1" si="41"/>
        <v>2.9009572883179109</v>
      </c>
      <c r="BN366" s="24">
        <f t="shared" si="38"/>
        <v>2.7936694284049985</v>
      </c>
      <c r="BO366" s="23"/>
      <c r="BP366" s="2"/>
    </row>
    <row r="367" spans="1:68" x14ac:dyDescent="0.2">
      <c r="A367">
        <v>17.7</v>
      </c>
      <c r="B367">
        <v>0.5</v>
      </c>
      <c r="C367">
        <v>1.3321499999999999</v>
      </c>
      <c r="D367">
        <v>-0.13593</v>
      </c>
      <c r="E367">
        <v>8.0049999999999996E-2</v>
      </c>
      <c r="F367">
        <v>1.48458</v>
      </c>
      <c r="G367">
        <v>1.47428</v>
      </c>
      <c r="I367" s="17">
        <f t="shared" si="35"/>
        <v>58.070866141732282</v>
      </c>
      <c r="J367" s="16">
        <f t="shared" si="36"/>
        <v>-58.270866141732284</v>
      </c>
      <c r="K367" s="10">
        <v>122</v>
      </c>
      <c r="L367" s="16">
        <v>5922.4081364829581</v>
      </c>
      <c r="M367" s="16">
        <v>2309.0223097112907</v>
      </c>
      <c r="N367" s="16">
        <v>25.164041994750654</v>
      </c>
      <c r="O367" s="16">
        <v>23.2245762711864</v>
      </c>
      <c r="P367" s="16">
        <v>23.478338348568265</v>
      </c>
      <c r="Q367" s="16">
        <v>0.9847330772923667</v>
      </c>
      <c r="R367" s="16">
        <v>4.1942196362989925</v>
      </c>
      <c r="S367" s="16">
        <v>17.622366484851739</v>
      </c>
      <c r="T367" s="22" t="s">
        <v>122</v>
      </c>
      <c r="U367" s="10">
        <v>4</v>
      </c>
      <c r="V367" s="22" t="s">
        <v>143</v>
      </c>
      <c r="W367" s="10">
        <v>4</v>
      </c>
      <c r="X367" s="22" t="s">
        <v>143</v>
      </c>
      <c r="Y367" s="10">
        <v>4</v>
      </c>
      <c r="Z367" s="22" t="s">
        <v>33</v>
      </c>
      <c r="AA367" s="15">
        <v>3</v>
      </c>
      <c r="AB367" s="11">
        <v>61.434391675323056</v>
      </c>
      <c r="AC367" s="10">
        <v>35.486617462050987</v>
      </c>
      <c r="AD367" s="21">
        <v>3.0789908626259601</v>
      </c>
      <c r="AE367" s="12">
        <v>2322.4576271186402</v>
      </c>
      <c r="AF367" s="10">
        <v>2345.4135898732466</v>
      </c>
      <c r="AG367" s="10">
        <v>1565.2225565712179</v>
      </c>
      <c r="AH367" s="10">
        <v>0</v>
      </c>
      <c r="AI367" s="10">
        <v>2.3842337471921398</v>
      </c>
      <c r="AJ367" s="10"/>
      <c r="AK367" s="10"/>
      <c r="AL367" s="10"/>
      <c r="AM367" s="10"/>
      <c r="AN367" s="10">
        <v>15.4830508474576</v>
      </c>
      <c r="AO367" s="10">
        <v>6.7308474253215733</v>
      </c>
      <c r="AP367" s="10">
        <v>11.956557895998523</v>
      </c>
      <c r="AQ367" s="10">
        <v>114.66</v>
      </c>
      <c r="AR367" s="10"/>
      <c r="AS367" s="10"/>
      <c r="AT367" s="10">
        <v>4.7790623089629793</v>
      </c>
      <c r="AU367" s="10">
        <v>1</v>
      </c>
      <c r="AV367" s="16"/>
      <c r="AW367" s="21">
        <v>351.81203848098698</v>
      </c>
      <c r="AX367" s="1" t="s">
        <v>120</v>
      </c>
      <c r="AY367" s="25">
        <v>58.270866141732299</v>
      </c>
      <c r="AZ367" s="19">
        <v>100</v>
      </c>
      <c r="BA367" s="19">
        <v>0</v>
      </c>
      <c r="BB367" s="19">
        <v>0</v>
      </c>
      <c r="BC367" s="19">
        <v>100</v>
      </c>
      <c r="BD367" s="19">
        <v>0</v>
      </c>
      <c r="BE367" s="19">
        <v>0</v>
      </c>
      <c r="BF367" s="26">
        <v>61.434391675323056</v>
      </c>
      <c r="BG367" s="26">
        <v>35.486617462050987</v>
      </c>
      <c r="BH367" s="26">
        <v>3.0789908626259601</v>
      </c>
      <c r="BI367" s="23"/>
      <c r="BJ367" s="27">
        <f t="shared" ca="1" si="39"/>
        <v>1</v>
      </c>
      <c r="BK367" s="26">
        <f t="shared" ca="1" si="40"/>
        <v>17.771274183047758</v>
      </c>
      <c r="BL367" s="25">
        <f t="shared" si="37"/>
        <v>4.7995644218042441</v>
      </c>
      <c r="BM367" s="25">
        <f t="shared" ca="1" si="41"/>
        <v>2.9230494386088193</v>
      </c>
      <c r="BN367" s="24">
        <f t="shared" si="38"/>
        <v>2.8123748189232596</v>
      </c>
      <c r="BO367" s="23"/>
      <c r="BP367" s="2"/>
    </row>
    <row r="368" spans="1:68" x14ac:dyDescent="0.2">
      <c r="A368">
        <v>17.75</v>
      </c>
      <c r="B368">
        <v>2.1</v>
      </c>
      <c r="C368">
        <v>1.3289899999999999</v>
      </c>
      <c r="D368">
        <v>-0.14008999999999999</v>
      </c>
      <c r="E368">
        <v>8.0070000000000002E-2</v>
      </c>
      <c r="F368">
        <v>1.4806299999999999</v>
      </c>
      <c r="G368">
        <v>1.4704999999999999</v>
      </c>
      <c r="I368" s="17">
        <f t="shared" si="35"/>
        <v>58.234908136482936</v>
      </c>
      <c r="J368" s="16">
        <f t="shared" si="36"/>
        <v>-58.434908136482939</v>
      </c>
      <c r="K368" s="10">
        <v>122</v>
      </c>
      <c r="L368" s="16">
        <v>5942.4212598425383</v>
      </c>
      <c r="M368" s="16">
        <v>2318.7992125984297</v>
      </c>
      <c r="N368" s="16">
        <v>25.235126859142603</v>
      </c>
      <c r="O368" s="16">
        <v>22.361676082862466</v>
      </c>
      <c r="P368" s="16">
        <v>22.615526563685329</v>
      </c>
      <c r="Q368" s="16">
        <v>0.95867066730676898</v>
      </c>
      <c r="R368" s="16">
        <v>4.2389933509049733</v>
      </c>
      <c r="S368" s="16">
        <v>17.628505612698753</v>
      </c>
      <c r="T368" s="22" t="s">
        <v>122</v>
      </c>
      <c r="U368" s="10">
        <v>4</v>
      </c>
      <c r="V368" s="22" t="s">
        <v>143</v>
      </c>
      <c r="W368" s="10">
        <v>4</v>
      </c>
      <c r="X368" s="22" t="s">
        <v>143</v>
      </c>
      <c r="Y368" s="10">
        <v>4</v>
      </c>
      <c r="Z368" s="22" t="s">
        <v>33</v>
      </c>
      <c r="AA368" s="15">
        <v>3</v>
      </c>
      <c r="AB368" s="11">
        <v>63.738347335994874</v>
      </c>
      <c r="AC368" s="10">
        <v>33.363722799850237</v>
      </c>
      <c r="AD368" s="21">
        <v>2.897929864154885</v>
      </c>
      <c r="AE368" s="12">
        <v>2236.1676082862464</v>
      </c>
      <c r="AF368" s="10">
        <v>2242.7290785129262</v>
      </c>
      <c r="AG368" s="10">
        <v>1507.7017709123552</v>
      </c>
      <c r="AH368" s="10">
        <v>0</v>
      </c>
      <c r="AI368" s="10">
        <v>2.3590506453295386</v>
      </c>
      <c r="AJ368" s="10"/>
      <c r="AK368" s="10"/>
      <c r="AL368" s="10"/>
      <c r="AM368" s="10"/>
      <c r="AN368" s="10">
        <v>14.907784055241644</v>
      </c>
      <c r="AO368" s="10">
        <v>6.5499544559581144</v>
      </c>
      <c r="AP368" s="10">
        <v>11.553912396386487</v>
      </c>
      <c r="AQ368" s="10">
        <v>114.66</v>
      </c>
      <c r="AR368" s="10"/>
      <c r="AS368" s="10"/>
      <c r="AT368" s="10">
        <v>4.5393389354188782</v>
      </c>
      <c r="AU368" s="10">
        <v>1</v>
      </c>
      <c r="AV368" s="16"/>
      <c r="AW368" s="21">
        <v>336.40936177693897</v>
      </c>
      <c r="AX368" s="1" t="s">
        <v>120</v>
      </c>
      <c r="AY368" s="25">
        <v>58.434908136482903</v>
      </c>
      <c r="AZ368" s="19">
        <v>100</v>
      </c>
      <c r="BA368" s="19">
        <v>0</v>
      </c>
      <c r="BB368" s="19">
        <v>0</v>
      </c>
      <c r="BC368" s="19">
        <v>100</v>
      </c>
      <c r="BD368" s="19">
        <v>0</v>
      </c>
      <c r="BE368" s="19">
        <v>0</v>
      </c>
      <c r="BF368" s="26">
        <v>63.738347335994874</v>
      </c>
      <c r="BG368" s="26">
        <v>33.363722799850237</v>
      </c>
      <c r="BH368" s="26">
        <v>2.897929864154885</v>
      </c>
      <c r="BI368" s="23"/>
      <c r="BJ368" s="27">
        <f t="shared" ca="1" si="39"/>
        <v>1</v>
      </c>
      <c r="BK368" s="26">
        <f t="shared" ca="1" si="40"/>
        <v>16.943524758015403</v>
      </c>
      <c r="BL368" s="25">
        <f t="shared" si="37"/>
        <v>4.8801427880674364</v>
      </c>
      <c r="BM368" s="25">
        <f t="shared" ca="1" si="41"/>
        <v>2.9434977253472536</v>
      </c>
      <c r="BN368" s="24">
        <f t="shared" si="38"/>
        <v>2.8276896633344952</v>
      </c>
      <c r="BO368" s="23"/>
      <c r="BP368" s="2"/>
    </row>
    <row r="369" spans="1:68" x14ac:dyDescent="0.2">
      <c r="A369">
        <v>17.8</v>
      </c>
      <c r="B369">
        <v>2</v>
      </c>
      <c r="C369">
        <v>1.3310900000000001</v>
      </c>
      <c r="D369">
        <v>-0.14230000000000001</v>
      </c>
      <c r="E369">
        <v>8.0420000000000005E-2</v>
      </c>
      <c r="F369">
        <v>1.4821299999999999</v>
      </c>
      <c r="G369">
        <v>1.4710000000000001</v>
      </c>
      <c r="I369" s="17">
        <f t="shared" si="35"/>
        <v>58.398950131233597</v>
      </c>
      <c r="J369" s="16">
        <f t="shared" si="36"/>
        <v>-58.5989501312336</v>
      </c>
      <c r="K369" s="10">
        <v>122</v>
      </c>
      <c r="L369" s="16">
        <v>5962.4343832021186</v>
      </c>
      <c r="M369" s="16">
        <v>2328.5761154855691</v>
      </c>
      <c r="N369" s="16">
        <v>25.30621172353456</v>
      </c>
      <c r="O369" s="16">
        <v>22.935122410546143</v>
      </c>
      <c r="P369" s="16">
        <v>23.190519951586452</v>
      </c>
      <c r="Q369" s="16">
        <v>0.94482501200192015</v>
      </c>
      <c r="R369" s="16">
        <v>4.0741864088186821</v>
      </c>
      <c r="S369" s="16">
        <v>17.735940350021487</v>
      </c>
      <c r="T369" s="22" t="s">
        <v>122</v>
      </c>
      <c r="U369" s="10">
        <v>4</v>
      </c>
      <c r="V369" s="22" t="s">
        <v>143</v>
      </c>
      <c r="W369" s="10">
        <v>4</v>
      </c>
      <c r="X369" s="22" t="s">
        <v>143</v>
      </c>
      <c r="Y369" s="10">
        <v>4</v>
      </c>
      <c r="Z369" s="22" t="s">
        <v>33</v>
      </c>
      <c r="AA369" s="15">
        <v>3</v>
      </c>
      <c r="AB369" s="11">
        <v>58.66255171182263</v>
      </c>
      <c r="AC369" s="10">
        <v>38.006888993053195</v>
      </c>
      <c r="AD369" s="21">
        <v>3.3305592951241731</v>
      </c>
      <c r="AE369" s="12">
        <v>2293.5122410546146</v>
      </c>
      <c r="AF369" s="10">
        <v>2309.198116891906</v>
      </c>
      <c r="AG369" s="10">
        <v>1546.0346634390969</v>
      </c>
      <c r="AH369" s="10">
        <v>0</v>
      </c>
      <c r="AI369" s="10">
        <v>2.4544777770488708</v>
      </c>
      <c r="AJ369" s="10"/>
      <c r="AK369" s="10"/>
      <c r="AL369" s="10"/>
      <c r="AM369" s="10"/>
      <c r="AN369" s="10">
        <v>15.290081607030762</v>
      </c>
      <c r="AO369" s="10">
        <v>6.6478797058852042</v>
      </c>
      <c r="AP369" s="10">
        <v>11.822242644073677</v>
      </c>
      <c r="AQ369" s="10">
        <v>114.66</v>
      </c>
      <c r="AR369" s="10"/>
      <c r="AS369" s="10"/>
      <c r="AT369" s="10">
        <v>4.6599801027041448</v>
      </c>
      <c r="AU369" s="10">
        <v>1</v>
      </c>
      <c r="AV369" s="16"/>
      <c r="AW369" s="21">
        <v>346.37971753378594</v>
      </c>
      <c r="AX369" s="1" t="s">
        <v>120</v>
      </c>
      <c r="AY369" s="25">
        <v>58.5989501312336</v>
      </c>
      <c r="AZ369" s="19">
        <v>100</v>
      </c>
      <c r="BA369" s="19">
        <v>0</v>
      </c>
      <c r="BB369" s="19">
        <v>0</v>
      </c>
      <c r="BC369" s="19">
        <v>100</v>
      </c>
      <c r="BD369" s="19">
        <v>0</v>
      </c>
      <c r="BE369" s="19">
        <v>0</v>
      </c>
      <c r="BF369" s="26">
        <v>58.66255171182263</v>
      </c>
      <c r="BG369" s="26">
        <v>38.006888993053195</v>
      </c>
      <c r="BH369" s="26">
        <v>3.3305592951241731</v>
      </c>
      <c r="BI369" s="23"/>
      <c r="BJ369" s="27">
        <f t="shared" ca="1" si="39"/>
        <v>1</v>
      </c>
      <c r="BK369" s="26">
        <f t="shared" ca="1" si="40"/>
        <v>17.357648414916618</v>
      </c>
      <c r="BL369" s="25">
        <f t="shared" si="37"/>
        <v>4.6751984629211583</v>
      </c>
      <c r="BM369" s="25">
        <f t="shared" ca="1" si="41"/>
        <v>2.9234423435744445</v>
      </c>
      <c r="BN369" s="24">
        <f t="shared" si="38"/>
        <v>2.8081898075947405</v>
      </c>
      <c r="BO369" s="23"/>
      <c r="BP369" s="2"/>
    </row>
    <row r="370" spans="1:68" x14ac:dyDescent="0.2">
      <c r="A370">
        <v>17.850000000000001</v>
      </c>
      <c r="B370">
        <v>2.1</v>
      </c>
      <c r="C370">
        <v>1.3313200000000001</v>
      </c>
      <c r="D370">
        <v>-0.13627</v>
      </c>
      <c r="E370">
        <v>8.0640000000000003E-2</v>
      </c>
      <c r="F370">
        <v>1.4812799999999999</v>
      </c>
      <c r="G370">
        <v>1.4650799999999999</v>
      </c>
      <c r="I370" s="17">
        <f t="shared" si="35"/>
        <v>58.562992125984252</v>
      </c>
      <c r="J370" s="16">
        <f t="shared" si="36"/>
        <v>-58.762992125984255</v>
      </c>
      <c r="K370" s="10">
        <v>122</v>
      </c>
      <c r="L370" s="16">
        <v>5982.4475065616989</v>
      </c>
      <c r="M370" s="16">
        <v>2338.353018372708</v>
      </c>
      <c r="N370" s="16">
        <v>25.377296587926509</v>
      </c>
      <c r="O370" s="16">
        <v>22.997928436911472</v>
      </c>
      <c r="P370" s="16">
        <v>23.254298415802747</v>
      </c>
      <c r="Q370" s="16">
        <v>0.98260297647623596</v>
      </c>
      <c r="R370" s="16">
        <v>4.2254681646662622</v>
      </c>
      <c r="S370" s="16">
        <v>17.803470756338633</v>
      </c>
      <c r="T370" s="22" t="s">
        <v>122</v>
      </c>
      <c r="U370" s="10">
        <v>4</v>
      </c>
      <c r="V370" s="22" t="s">
        <v>143</v>
      </c>
      <c r="W370" s="10">
        <v>4</v>
      </c>
      <c r="X370" s="22" t="s">
        <v>143</v>
      </c>
      <c r="Y370" s="10">
        <v>4</v>
      </c>
      <c r="Z370" s="22" t="s">
        <v>33</v>
      </c>
      <c r="AA370" s="15">
        <v>3</v>
      </c>
      <c r="AB370" s="11">
        <v>62.562418751661809</v>
      </c>
      <c r="AC370" s="10">
        <v>34.450046017125473</v>
      </c>
      <c r="AD370" s="21">
        <v>2.9875352312127186</v>
      </c>
      <c r="AE370" s="12">
        <v>2299.792843691147</v>
      </c>
      <c r="AF370" s="10">
        <v>2315.5242230726712</v>
      </c>
      <c r="AG370" s="10">
        <v>1550.2865610535164</v>
      </c>
      <c r="AH370" s="10">
        <v>0</v>
      </c>
      <c r="AI370" s="10">
        <v>2.3666016664427585</v>
      </c>
      <c r="AJ370" s="10"/>
      <c r="AK370" s="10"/>
      <c r="AL370" s="10"/>
      <c r="AM370" s="10"/>
      <c r="AN370" s="10">
        <v>15.331952291274314</v>
      </c>
      <c r="AO370" s="10">
        <v>6.7042365776925363</v>
      </c>
      <c r="AP370" s="10">
        <v>11.852005927374616</v>
      </c>
      <c r="AQ370" s="10">
        <v>114.66</v>
      </c>
      <c r="AR370" s="10"/>
      <c r="AS370" s="10"/>
      <c r="AT370" s="10">
        <v>4.6527804987643675</v>
      </c>
      <c r="AU370" s="10">
        <v>1</v>
      </c>
      <c r="AV370" s="16"/>
      <c r="AW370" s="21">
        <v>347.32863346090068</v>
      </c>
      <c r="AX370" s="1" t="s">
        <v>120</v>
      </c>
      <c r="AY370" s="25">
        <v>58.762992125984297</v>
      </c>
      <c r="AZ370" s="19">
        <v>100</v>
      </c>
      <c r="BA370" s="19">
        <v>0</v>
      </c>
      <c r="BB370" s="19">
        <v>0</v>
      </c>
      <c r="BC370" s="19">
        <v>100</v>
      </c>
      <c r="BD370" s="19">
        <v>0</v>
      </c>
      <c r="BE370" s="19">
        <v>0</v>
      </c>
      <c r="BF370" s="26">
        <v>62.562418751661809</v>
      </c>
      <c r="BG370" s="26">
        <v>34.450046017125473</v>
      </c>
      <c r="BH370" s="26">
        <v>2.9875352312127186</v>
      </c>
      <c r="BI370" s="23"/>
      <c r="BJ370" s="27">
        <f t="shared" ca="1" si="39"/>
        <v>1</v>
      </c>
      <c r="BK370" s="26">
        <f t="shared" ca="1" si="40"/>
        <v>17.331065500643057</v>
      </c>
      <c r="BL370" s="25">
        <f t="shared" si="37"/>
        <v>4.8492294128177651</v>
      </c>
      <c r="BM370" s="25">
        <f t="shared" ca="1" si="41"/>
        <v>2.9342340160156728</v>
      </c>
      <c r="BN370" s="24">
        <f t="shared" si="38"/>
        <v>2.8176327855938927</v>
      </c>
      <c r="BO370" s="23"/>
      <c r="BP370" s="2"/>
    </row>
    <row r="371" spans="1:68" x14ac:dyDescent="0.2">
      <c r="A371">
        <v>17.899999999999999</v>
      </c>
      <c r="B371">
        <v>2.1</v>
      </c>
      <c r="C371">
        <v>1.3428500000000001</v>
      </c>
      <c r="D371">
        <v>-0.13657</v>
      </c>
      <c r="E371">
        <v>8.2100000000000006E-2</v>
      </c>
      <c r="F371">
        <v>1.4866999999999999</v>
      </c>
      <c r="G371">
        <v>1.4719500000000001</v>
      </c>
      <c r="I371" s="17">
        <f t="shared" si="35"/>
        <v>58.727034120734899</v>
      </c>
      <c r="J371" s="16">
        <f t="shared" si="36"/>
        <v>-58.927034120734902</v>
      </c>
      <c r="K371" s="10">
        <v>122</v>
      </c>
      <c r="L371" s="16">
        <v>6002.4606299212783</v>
      </c>
      <c r="M371" s="16">
        <v>2348.1299212598465</v>
      </c>
      <c r="N371" s="16">
        <v>25.448381452318458</v>
      </c>
      <c r="O371" s="16">
        <v>26.146421845574388</v>
      </c>
      <c r="P371" s="16">
        <v>26.409245275658446</v>
      </c>
      <c r="Q371" s="16">
        <v>0.98072347575612062</v>
      </c>
      <c r="R371" s="16">
        <v>3.7135611620831099</v>
      </c>
      <c r="S371" s="16">
        <v>18.251627089170608</v>
      </c>
      <c r="T371" s="22" t="s">
        <v>122</v>
      </c>
      <c r="U371" s="10">
        <v>5</v>
      </c>
      <c r="V371" s="22" t="s">
        <v>143</v>
      </c>
      <c r="W371" s="10">
        <v>4</v>
      </c>
      <c r="X371" s="22" t="s">
        <v>143</v>
      </c>
      <c r="Y371" s="10">
        <v>4</v>
      </c>
      <c r="Z371" s="22" t="s">
        <v>123</v>
      </c>
      <c r="AA371" s="15">
        <v>4</v>
      </c>
      <c r="AB371" s="11">
        <v>45.505487396644426</v>
      </c>
      <c r="AC371" s="10">
        <v>49.178115046583137</v>
      </c>
      <c r="AD371" s="21">
        <v>5.3163975567724382</v>
      </c>
      <c r="AE371" s="12">
        <v>2614.6421845574387</v>
      </c>
      <c r="AF371" s="10">
        <v>2685.5171993286608</v>
      </c>
      <c r="AG371" s="10">
        <v>1760.6163517105631</v>
      </c>
      <c r="AH371" s="10">
        <v>0</v>
      </c>
      <c r="AI371" s="10">
        <v>2.6928329879426389</v>
      </c>
      <c r="AJ371" s="10"/>
      <c r="AK371" s="10"/>
      <c r="AL371" s="10"/>
      <c r="AM371" s="10"/>
      <c r="AN371" s="10">
        <v>13.073210922787194</v>
      </c>
      <c r="AO371" s="10">
        <v>7.2888036151152438</v>
      </c>
      <c r="AP371" s="10">
        <v>13.324314461973941</v>
      </c>
      <c r="AQ371" s="10">
        <v>114.66</v>
      </c>
      <c r="AR371" s="10"/>
      <c r="AS371" s="10"/>
      <c r="AT371" s="10">
        <v>5.4125149433144832</v>
      </c>
      <c r="AU371" s="10">
        <v>1</v>
      </c>
      <c r="AV371" s="16"/>
      <c r="AW371" s="21">
        <v>402.82757989929911</v>
      </c>
      <c r="AX371" s="1" t="s">
        <v>120</v>
      </c>
      <c r="AY371" s="25">
        <v>58.927034120734902</v>
      </c>
      <c r="AZ371" s="19">
        <v>0</v>
      </c>
      <c r="BA371" s="19">
        <v>100</v>
      </c>
      <c r="BB371" s="19">
        <v>0</v>
      </c>
      <c r="BC371" s="19">
        <v>0</v>
      </c>
      <c r="BD371" s="19">
        <v>100</v>
      </c>
      <c r="BE371" s="19">
        <v>0</v>
      </c>
      <c r="BF371" s="26">
        <v>45.505487396644426</v>
      </c>
      <c r="BG371" s="26">
        <v>49.178115046583137</v>
      </c>
      <c r="BH371" s="26">
        <v>5.3163975567724382</v>
      </c>
      <c r="BI371" s="23"/>
      <c r="BJ371" s="27">
        <f t="shared" ca="1" si="39"/>
        <v>0.98995975820156512</v>
      </c>
      <c r="BK371" s="26">
        <f t="shared" ca="1" si="40"/>
        <v>19.958050086997126</v>
      </c>
      <c r="BL371" s="25">
        <f t="shared" si="37"/>
        <v>4.1896909131456095</v>
      </c>
      <c r="BM371" s="25">
        <f t="shared" ca="1" si="41"/>
        <v>2.8464050817990922</v>
      </c>
      <c r="BN371" s="24">
        <f t="shared" si="38"/>
        <v>2.7391530459281777</v>
      </c>
      <c r="BO371" s="23"/>
      <c r="BP371" s="2"/>
    </row>
    <row r="372" spans="1:68" x14ac:dyDescent="0.2">
      <c r="A372">
        <v>17.95</v>
      </c>
      <c r="B372">
        <v>2.1</v>
      </c>
      <c r="C372">
        <v>1.3434200000000001</v>
      </c>
      <c r="D372">
        <v>-0.14698</v>
      </c>
      <c r="E372">
        <v>8.3669999999999994E-2</v>
      </c>
      <c r="F372">
        <v>1.48705</v>
      </c>
      <c r="G372">
        <v>1.47285</v>
      </c>
      <c r="I372" s="17">
        <f t="shared" si="35"/>
        <v>58.891076115485561</v>
      </c>
      <c r="J372" s="16">
        <f t="shared" si="36"/>
        <v>-59.091076115485563</v>
      </c>
      <c r="K372" s="10">
        <v>122</v>
      </c>
      <c r="L372" s="16">
        <v>6022.4737532808585</v>
      </c>
      <c r="M372" s="16">
        <v>2357.9068241469859</v>
      </c>
      <c r="N372" s="16">
        <v>25.51946631671041</v>
      </c>
      <c r="O372" s="16">
        <v>26.3020715630885</v>
      </c>
      <c r="P372" s="16">
        <v>26.571834663290822</v>
      </c>
      <c r="Q372" s="16">
        <v>0.91550480076812268</v>
      </c>
      <c r="R372" s="16">
        <v>3.4453955188608001</v>
      </c>
      <c r="S372" s="16">
        <v>18.733548625161148</v>
      </c>
      <c r="T372" s="22" t="s">
        <v>122</v>
      </c>
      <c r="U372" s="10">
        <v>5</v>
      </c>
      <c r="V372" s="22" t="s">
        <v>143</v>
      </c>
      <c r="W372" s="10">
        <v>4</v>
      </c>
      <c r="X372" s="22" t="s">
        <v>143</v>
      </c>
      <c r="Y372" s="10">
        <v>4</v>
      </c>
      <c r="Z372" s="22" t="s">
        <v>123</v>
      </c>
      <c r="AA372" s="15">
        <v>4</v>
      </c>
      <c r="AB372" s="11">
        <v>38.854945366887812</v>
      </c>
      <c r="AC372" s="10">
        <v>54.069531258322641</v>
      </c>
      <c r="AD372" s="21">
        <v>7.0755233747895474</v>
      </c>
      <c r="AE372" s="12">
        <v>2630.2071563088498</v>
      </c>
      <c r="AF372" s="10">
        <v>2703.4681200289651</v>
      </c>
      <c r="AG372" s="10">
        <v>1771.4556442193882</v>
      </c>
      <c r="AH372" s="10">
        <v>0</v>
      </c>
      <c r="AI372" s="10">
        <v>2.9024243937330136</v>
      </c>
      <c r="AJ372" s="10"/>
      <c r="AK372" s="10"/>
      <c r="AL372" s="10"/>
      <c r="AM372" s="10"/>
      <c r="AN372" s="10">
        <v>13.15103578154425</v>
      </c>
      <c r="AO372" s="10">
        <v>7.253558241735635</v>
      </c>
      <c r="AP372" s="10">
        <v>13.400189509535718</v>
      </c>
      <c r="AQ372" s="10">
        <v>114.66</v>
      </c>
      <c r="AR372" s="10"/>
      <c r="AS372" s="10"/>
      <c r="AT372" s="10">
        <v>5.4266781815931653</v>
      </c>
      <c r="AU372" s="10">
        <v>1</v>
      </c>
      <c r="AV372" s="16"/>
      <c r="AW372" s="21">
        <v>405.52021800434477</v>
      </c>
      <c r="AX372" s="1" t="s">
        <v>120</v>
      </c>
      <c r="AY372" s="25">
        <v>59.091076115485599</v>
      </c>
      <c r="AZ372" s="19">
        <v>0</v>
      </c>
      <c r="BA372" s="19">
        <v>100</v>
      </c>
      <c r="BB372" s="19">
        <v>0</v>
      </c>
      <c r="BC372" s="19">
        <v>0</v>
      </c>
      <c r="BD372" s="19">
        <v>100</v>
      </c>
      <c r="BE372" s="19">
        <v>0</v>
      </c>
      <c r="BF372" s="26">
        <v>38.854945366887812</v>
      </c>
      <c r="BG372" s="26">
        <v>54.069531258322641</v>
      </c>
      <c r="BH372" s="26">
        <v>7.0755233747895474</v>
      </c>
      <c r="BI372" s="23"/>
      <c r="BJ372" s="27">
        <f t="shared" ca="1" si="39"/>
        <v>0.98175376493243671</v>
      </c>
      <c r="BK372" s="26">
        <f t="shared" ca="1" si="40"/>
        <v>20.02315316221409</v>
      </c>
      <c r="BL372" s="25">
        <f t="shared" si="37"/>
        <v>3.8857452135058064</v>
      </c>
      <c r="BM372" s="25">
        <f t="shared" ca="1" si="41"/>
        <v>2.8242607437287806</v>
      </c>
      <c r="BN372" s="24">
        <f t="shared" si="38"/>
        <v>2.7159622756345083</v>
      </c>
      <c r="BO372" s="23"/>
      <c r="BP372" s="2"/>
    </row>
    <row r="373" spans="1:68" x14ac:dyDescent="0.2">
      <c r="A373">
        <v>18</v>
      </c>
      <c r="B373">
        <v>2.1</v>
      </c>
      <c r="C373">
        <v>1.3326800000000001</v>
      </c>
      <c r="D373">
        <v>-0.15919</v>
      </c>
      <c r="E373">
        <v>8.301E-2</v>
      </c>
      <c r="F373">
        <v>1.48183</v>
      </c>
      <c r="G373">
        <v>1.4679</v>
      </c>
      <c r="I373" s="17">
        <f t="shared" si="35"/>
        <v>59.055118110236215</v>
      </c>
      <c r="J373" s="16">
        <f t="shared" si="36"/>
        <v>-59.255118110236218</v>
      </c>
      <c r="K373" s="10">
        <v>122</v>
      </c>
      <c r="L373" s="16">
        <v>6042.4868766404388</v>
      </c>
      <c r="M373" s="16">
        <v>2367.6837270341248</v>
      </c>
      <c r="N373" s="16">
        <v>25.590551181102359</v>
      </c>
      <c r="O373" s="16">
        <v>23.369303201506586</v>
      </c>
      <c r="P373" s="16">
        <v>23.636148988156005</v>
      </c>
      <c r="Q373" s="16">
        <v>0.8390091214594334</v>
      </c>
      <c r="R373" s="16">
        <v>3.5496862110653393</v>
      </c>
      <c r="S373" s="16">
        <v>18.530957406209712</v>
      </c>
      <c r="T373" s="22" t="s">
        <v>122</v>
      </c>
      <c r="U373" s="10">
        <v>5</v>
      </c>
      <c r="V373" s="22" t="s">
        <v>143</v>
      </c>
      <c r="W373" s="10">
        <v>4</v>
      </c>
      <c r="X373" s="22" t="s">
        <v>143</v>
      </c>
      <c r="Y373" s="10">
        <v>4</v>
      </c>
      <c r="Z373" s="22" t="s">
        <v>33</v>
      </c>
      <c r="AA373" s="15">
        <v>3</v>
      </c>
      <c r="AB373" s="11">
        <v>44.780908695455373</v>
      </c>
      <c r="AC373" s="10">
        <v>49.741494919867868</v>
      </c>
      <c r="AD373" s="21">
        <v>5.4775963846767599</v>
      </c>
      <c r="AE373" s="12">
        <v>2336.9303201506586</v>
      </c>
      <c r="AF373" s="10">
        <v>2356.9160921684229</v>
      </c>
      <c r="AG373" s="10">
        <v>1575.7432658770672</v>
      </c>
      <c r="AH373" s="10">
        <v>0</v>
      </c>
      <c r="AI373" s="10">
        <v>2.8171504198955035</v>
      </c>
      <c r="AJ373" s="10"/>
      <c r="AK373" s="10"/>
      <c r="AL373" s="10"/>
      <c r="AM373" s="10"/>
      <c r="AN373" s="10">
        <v>11.684651600753293</v>
      </c>
      <c r="AO373" s="10">
        <v>6.6379164689193306</v>
      </c>
      <c r="AP373" s="10">
        <v>12.030202861139468</v>
      </c>
      <c r="AQ373" s="10">
        <v>114.66</v>
      </c>
      <c r="AR373" s="10"/>
      <c r="AS373" s="10"/>
      <c r="AT373" s="10">
        <v>4.6782450557422157</v>
      </c>
      <c r="AU373" s="10">
        <v>1</v>
      </c>
      <c r="AV373" s="16"/>
      <c r="AW373" s="21">
        <v>353.53741382526346</v>
      </c>
      <c r="AX373" s="1" t="s">
        <v>120</v>
      </c>
      <c r="AY373" s="25">
        <v>59.255118110236197</v>
      </c>
      <c r="AZ373" s="19">
        <v>0</v>
      </c>
      <c r="BA373" s="19">
        <v>100</v>
      </c>
      <c r="BB373" s="19">
        <v>0</v>
      </c>
      <c r="BC373" s="19">
        <v>100</v>
      </c>
      <c r="BD373" s="19">
        <v>0</v>
      </c>
      <c r="BE373" s="19">
        <v>0</v>
      </c>
      <c r="BF373" s="26">
        <v>44.780908695455373</v>
      </c>
      <c r="BG373" s="26">
        <v>49.741494919867868</v>
      </c>
      <c r="BH373" s="26">
        <v>5.4775963846767599</v>
      </c>
      <c r="BI373" s="23"/>
      <c r="BJ373" s="27">
        <f t="shared" ca="1" si="39"/>
        <v>1</v>
      </c>
      <c r="BK373" s="26">
        <f t="shared" ca="1" si="40"/>
        <v>17.413563572241983</v>
      </c>
      <c r="BL373" s="25">
        <f t="shared" si="37"/>
        <v>4.0699149430064541</v>
      </c>
      <c r="BM373" s="25">
        <f t="shared" ca="1" si="41"/>
        <v>2.8838037960466814</v>
      </c>
      <c r="BN373" s="24">
        <f t="shared" si="38"/>
        <v>2.7632059419667314</v>
      </c>
      <c r="BO373" s="23"/>
      <c r="BP373" s="2"/>
    </row>
    <row r="374" spans="1:68" x14ac:dyDescent="0.2">
      <c r="A374">
        <v>18.05</v>
      </c>
      <c r="B374">
        <v>2.1</v>
      </c>
      <c r="C374">
        <v>1.32979</v>
      </c>
      <c r="D374">
        <v>-0.14563999999999999</v>
      </c>
      <c r="E374">
        <v>8.3019999999999997E-2</v>
      </c>
      <c r="F374">
        <v>1.48275</v>
      </c>
      <c r="G374">
        <v>1.47068</v>
      </c>
      <c r="I374" s="17">
        <f t="shared" si="35"/>
        <v>59.219160104986877</v>
      </c>
      <c r="J374" s="16">
        <f t="shared" si="36"/>
        <v>-59.419160104986879</v>
      </c>
      <c r="K374" s="10">
        <v>122</v>
      </c>
      <c r="L374" s="16">
        <v>6062.5000000000191</v>
      </c>
      <c r="M374" s="16">
        <v>2377.4606299212642</v>
      </c>
      <c r="N374" s="16">
        <v>25.661636045494312</v>
      </c>
      <c r="O374" s="16">
        <v>22.580131826741976</v>
      </c>
      <c r="P374" s="16">
        <v>22.847021815111894</v>
      </c>
      <c r="Q374" s="16">
        <v>0.92389990398463728</v>
      </c>
      <c r="R374" s="16">
        <v>4.0438526800614971</v>
      </c>
      <c r="S374" s="16">
        <v>18.534026970133215</v>
      </c>
      <c r="T374" s="22" t="s">
        <v>122</v>
      </c>
      <c r="U374" s="10">
        <v>4</v>
      </c>
      <c r="V374" s="22" t="s">
        <v>143</v>
      </c>
      <c r="W374" s="10">
        <v>4</v>
      </c>
      <c r="X374" s="22" t="s">
        <v>143</v>
      </c>
      <c r="Y374" s="10">
        <v>4</v>
      </c>
      <c r="Z374" s="22" t="s">
        <v>33</v>
      </c>
      <c r="AA374" s="15">
        <v>3</v>
      </c>
      <c r="AB374" s="11">
        <v>58.389404367997301</v>
      </c>
      <c r="AC374" s="10">
        <v>38.252928199866176</v>
      </c>
      <c r="AD374" s="21">
        <v>3.3576674321365223</v>
      </c>
      <c r="AE374" s="12">
        <v>2258.0131826741977</v>
      </c>
      <c r="AF374" s="10">
        <v>2262.9003586714934</v>
      </c>
      <c r="AG374" s="10">
        <v>1523.1347876741263</v>
      </c>
      <c r="AH374" s="10">
        <v>0</v>
      </c>
      <c r="AI374" s="10">
        <v>2.4728892942380694</v>
      </c>
      <c r="AJ374" s="10"/>
      <c r="AK374" s="10"/>
      <c r="AL374" s="10"/>
      <c r="AM374" s="10"/>
      <c r="AN374" s="10">
        <v>15.053421217827983</v>
      </c>
      <c r="AO374" s="10">
        <v>6.590329654791959</v>
      </c>
      <c r="AP374" s="10">
        <v>11.661943513718883</v>
      </c>
      <c r="AQ374" s="10">
        <v>114.66</v>
      </c>
      <c r="AR374" s="10"/>
      <c r="AS374" s="10"/>
      <c r="AT374" s="10">
        <v>4.4630635734594986</v>
      </c>
      <c r="AU374" s="10">
        <v>1</v>
      </c>
      <c r="AV374" s="16"/>
      <c r="AW374" s="21">
        <v>339.43505380072406</v>
      </c>
      <c r="AX374" s="1" t="s">
        <v>120</v>
      </c>
      <c r="AY374" s="25">
        <v>59.419160104986901</v>
      </c>
      <c r="AZ374" s="19">
        <v>100</v>
      </c>
      <c r="BA374" s="19">
        <v>0</v>
      </c>
      <c r="BB374" s="19">
        <v>0</v>
      </c>
      <c r="BC374" s="19">
        <v>100</v>
      </c>
      <c r="BD374" s="19">
        <v>0</v>
      </c>
      <c r="BE374" s="19">
        <v>0</v>
      </c>
      <c r="BF374" s="26">
        <v>58.389404367997301</v>
      </c>
      <c r="BG374" s="26">
        <v>38.252928199866176</v>
      </c>
      <c r="BH374" s="26">
        <v>3.3576674321365223</v>
      </c>
      <c r="BI374" s="23"/>
      <c r="BJ374" s="27">
        <f t="shared" ca="1" si="39"/>
        <v>1</v>
      </c>
      <c r="BK374" s="26">
        <f t="shared" ca="1" si="40"/>
        <v>16.66969502310382</v>
      </c>
      <c r="BL374" s="25">
        <f t="shared" si="37"/>
        <v>4.6624472294339485</v>
      </c>
      <c r="BM374" s="25">
        <f t="shared" ca="1" si="41"/>
        <v>2.9361014705890525</v>
      </c>
      <c r="BN374" s="24">
        <f t="shared" si="38"/>
        <v>2.8109984007793778</v>
      </c>
      <c r="BO374" s="23"/>
      <c r="BP374" s="2"/>
    </row>
    <row r="375" spans="1:68" x14ac:dyDescent="0.2">
      <c r="A375">
        <v>18.100000000000001</v>
      </c>
      <c r="B375">
        <v>2.1</v>
      </c>
      <c r="C375">
        <v>1.3314600000000001</v>
      </c>
      <c r="D375">
        <v>-0.14036000000000001</v>
      </c>
      <c r="E375">
        <v>8.2890000000000005E-2</v>
      </c>
      <c r="F375">
        <v>1.4817499999999999</v>
      </c>
      <c r="G375">
        <v>1.47058</v>
      </c>
      <c r="I375" s="17">
        <f t="shared" si="35"/>
        <v>59.383202099737531</v>
      </c>
      <c r="J375" s="16">
        <f t="shared" si="36"/>
        <v>-59.583202099737534</v>
      </c>
      <c r="K375" s="10">
        <v>122</v>
      </c>
      <c r="L375" s="16">
        <v>6082.5131233595994</v>
      </c>
      <c r="M375" s="16">
        <v>2387.2375328084031</v>
      </c>
      <c r="N375" s="16">
        <v>25.732720909886261</v>
      </c>
      <c r="O375" s="16">
        <v>23.036158192090394</v>
      </c>
      <c r="P375" s="16">
        <v>23.30247355809383</v>
      </c>
      <c r="Q375" s="16">
        <v>0.95697911665866509</v>
      </c>
      <c r="R375" s="16">
        <v>4.1067705292010519</v>
      </c>
      <c r="S375" s="16">
        <v>18.494122639127635</v>
      </c>
      <c r="T375" s="22" t="s">
        <v>122</v>
      </c>
      <c r="U375" s="10">
        <v>4</v>
      </c>
      <c r="V375" s="22" t="s">
        <v>143</v>
      </c>
      <c r="W375" s="10">
        <v>4</v>
      </c>
      <c r="X375" s="22" t="s">
        <v>143</v>
      </c>
      <c r="Y375" s="10">
        <v>4</v>
      </c>
      <c r="Z375" s="22" t="s">
        <v>33</v>
      </c>
      <c r="AA375" s="15">
        <v>3</v>
      </c>
      <c r="AB375" s="11">
        <v>59.435608886476274</v>
      </c>
      <c r="AC375" s="10">
        <v>37.308180832468452</v>
      </c>
      <c r="AD375" s="21">
        <v>3.2562102810552771</v>
      </c>
      <c r="AE375" s="12">
        <v>2303.6158192090397</v>
      </c>
      <c r="AF375" s="10">
        <v>2315.3056741188047</v>
      </c>
      <c r="AG375" s="10">
        <v>1553.4982372062555</v>
      </c>
      <c r="AH375" s="10">
        <v>0</v>
      </c>
      <c r="AI375" s="10">
        <v>2.4350033509044007</v>
      </c>
      <c r="AJ375" s="10"/>
      <c r="AK375" s="10"/>
      <c r="AL375" s="10"/>
      <c r="AM375" s="10"/>
      <c r="AN375" s="10">
        <v>15.35743879472693</v>
      </c>
      <c r="AO375" s="10">
        <v>6.7149549569026492</v>
      </c>
      <c r="AP375" s="10">
        <v>11.874487660443787</v>
      </c>
      <c r="AQ375" s="10">
        <v>114.66</v>
      </c>
      <c r="AR375" s="10"/>
      <c r="AS375" s="10"/>
      <c r="AT375" s="10">
        <v>4.5519096422863292</v>
      </c>
      <c r="AU375" s="10">
        <v>1</v>
      </c>
      <c r="AV375" s="16"/>
      <c r="AW375" s="21">
        <v>347.29585111782069</v>
      </c>
      <c r="AX375" s="1" t="s">
        <v>120</v>
      </c>
      <c r="AY375" s="25">
        <v>59.583202099737498</v>
      </c>
      <c r="AZ375" s="19">
        <v>100</v>
      </c>
      <c r="BA375" s="19">
        <v>0</v>
      </c>
      <c r="BB375" s="19">
        <v>0</v>
      </c>
      <c r="BC375" s="19">
        <v>100</v>
      </c>
      <c r="BD375" s="19">
        <v>0</v>
      </c>
      <c r="BE375" s="19">
        <v>0</v>
      </c>
      <c r="BF375" s="26">
        <v>59.435608886476274</v>
      </c>
      <c r="BG375" s="26">
        <v>37.308180832468452</v>
      </c>
      <c r="BH375" s="26">
        <v>3.2562102810552771</v>
      </c>
      <c r="BI375" s="23"/>
      <c r="BJ375" s="27">
        <f t="shared" ca="1" si="39"/>
        <v>1</v>
      </c>
      <c r="BK375" s="26">
        <f t="shared" ca="1" si="40"/>
        <v>16.974613307606852</v>
      </c>
      <c r="BL375" s="25">
        <f t="shared" si="37"/>
        <v>4.7232064926210393</v>
      </c>
      <c r="BM375" s="25">
        <f t="shared" ca="1" si="41"/>
        <v>2.9337058633027344</v>
      </c>
      <c r="BN375" s="24">
        <f t="shared" si="38"/>
        <v>2.8088607316996477</v>
      </c>
      <c r="BO375" s="23"/>
      <c r="BP375" s="2"/>
    </row>
    <row r="376" spans="1:68" x14ac:dyDescent="0.2">
      <c r="A376">
        <v>18.149999999999999</v>
      </c>
      <c r="B376">
        <v>2.1</v>
      </c>
      <c r="C376">
        <v>1.33277</v>
      </c>
      <c r="D376">
        <v>-0.13833000000000001</v>
      </c>
      <c r="E376">
        <v>8.3349999999999994E-2</v>
      </c>
      <c r="F376">
        <v>1.4794</v>
      </c>
      <c r="G376">
        <v>1.4695800000000001</v>
      </c>
      <c r="I376" s="17">
        <f t="shared" si="35"/>
        <v>59.547244094488178</v>
      </c>
      <c r="J376" s="16">
        <f t="shared" si="36"/>
        <v>-59.747244094488181</v>
      </c>
      <c r="K376" s="10">
        <v>122</v>
      </c>
      <c r="L376" s="16">
        <v>6102.5262467191787</v>
      </c>
      <c r="M376" s="16">
        <v>2397.0144356955416</v>
      </c>
      <c r="N376" s="16">
        <v>25.80380577427821</v>
      </c>
      <c r="O376" s="16">
        <v>23.393879472693008</v>
      </c>
      <c r="P376" s="16">
        <v>23.662228117839376</v>
      </c>
      <c r="Q376" s="16">
        <v>0.9696970715314448</v>
      </c>
      <c r="R376" s="16">
        <v>4.0980801414908719</v>
      </c>
      <c r="S376" s="16">
        <v>18.635322579608932</v>
      </c>
      <c r="T376" s="22" t="s">
        <v>122</v>
      </c>
      <c r="U376" s="10">
        <v>4</v>
      </c>
      <c r="V376" s="22" t="s">
        <v>143</v>
      </c>
      <c r="W376" s="10">
        <v>4</v>
      </c>
      <c r="X376" s="22" t="s">
        <v>143</v>
      </c>
      <c r="Y376" s="10">
        <v>4</v>
      </c>
      <c r="Z376" s="22" t="s">
        <v>33</v>
      </c>
      <c r="AA376" s="15">
        <v>3</v>
      </c>
      <c r="AB376" s="11">
        <v>58.754969113654901</v>
      </c>
      <c r="AC376" s="10">
        <v>37.923542654181482</v>
      </c>
      <c r="AD376" s="21">
        <v>3.3214882321636154</v>
      </c>
      <c r="AE376" s="12">
        <v>2339.3879472693011</v>
      </c>
      <c r="AF376" s="10">
        <v>2356.4524974206583</v>
      </c>
      <c r="AG376" s="10">
        <v>1577.4818745226253</v>
      </c>
      <c r="AH376" s="10">
        <v>0</v>
      </c>
      <c r="AI376" s="10">
        <v>2.4401670183936481</v>
      </c>
      <c r="AJ376" s="10"/>
      <c r="AK376" s="10"/>
      <c r="AL376" s="10"/>
      <c r="AM376" s="10"/>
      <c r="AN376" s="10">
        <v>15.595919648462006</v>
      </c>
      <c r="AO376" s="10">
        <v>6.8004390787807303</v>
      </c>
      <c r="AP376" s="10">
        <v>12.042373121658375</v>
      </c>
      <c r="AQ376" s="10">
        <v>114.66</v>
      </c>
      <c r="AR376" s="10"/>
      <c r="AS376" s="10"/>
      <c r="AT376" s="10">
        <v>4.6169452826692607</v>
      </c>
      <c r="AU376" s="10">
        <v>1</v>
      </c>
      <c r="AV376" s="16"/>
      <c r="AW376" s="21">
        <v>353.46787461309873</v>
      </c>
      <c r="AX376" s="1" t="s">
        <v>120</v>
      </c>
      <c r="AY376" s="25">
        <v>59.747244094488202</v>
      </c>
      <c r="AZ376" s="19">
        <v>100</v>
      </c>
      <c r="BA376" s="19">
        <v>0</v>
      </c>
      <c r="BB376" s="19">
        <v>0</v>
      </c>
      <c r="BC376" s="19">
        <v>100</v>
      </c>
      <c r="BD376" s="19">
        <v>0</v>
      </c>
      <c r="BE376" s="19">
        <v>0</v>
      </c>
      <c r="BF376" s="26">
        <v>58.754969113654901</v>
      </c>
      <c r="BG376" s="26">
        <v>37.923542654181482</v>
      </c>
      <c r="BH376" s="26">
        <v>3.3214882321636154</v>
      </c>
      <c r="BI376" s="23"/>
      <c r="BJ376" s="27">
        <f t="shared" ca="1" si="39"/>
        <v>1</v>
      </c>
      <c r="BK376" s="26">
        <f t="shared" ca="1" si="40"/>
        <v>17.197197219631349</v>
      </c>
      <c r="BL376" s="25">
        <f t="shared" si="37"/>
        <v>4.7047630801913343</v>
      </c>
      <c r="BM376" s="25">
        <f t="shared" ca="1" si="41"/>
        <v>2.9282893612422791</v>
      </c>
      <c r="BN376" s="24">
        <f t="shared" si="38"/>
        <v>2.8032220080870101</v>
      </c>
      <c r="BO376" s="23"/>
      <c r="BP376" s="2"/>
    </row>
    <row r="377" spans="1:68" x14ac:dyDescent="0.2">
      <c r="A377">
        <v>18.2</v>
      </c>
      <c r="B377">
        <v>2.1</v>
      </c>
      <c r="C377">
        <v>1.3321000000000001</v>
      </c>
      <c r="D377">
        <v>-0.13594000000000001</v>
      </c>
      <c r="E377">
        <v>8.3529999999999993E-2</v>
      </c>
      <c r="F377">
        <v>1.4831799999999999</v>
      </c>
      <c r="G377">
        <v>1.47353</v>
      </c>
      <c r="I377" s="17">
        <f t="shared" si="35"/>
        <v>59.71128608923884</v>
      </c>
      <c r="J377" s="16">
        <f t="shared" si="36"/>
        <v>-59.911286089238843</v>
      </c>
      <c r="K377" s="10">
        <v>122</v>
      </c>
      <c r="L377" s="16">
        <v>6122.539370078759</v>
      </c>
      <c r="M377" s="16">
        <v>2406.791338582681</v>
      </c>
      <c r="N377" s="16">
        <v>25.874890638670163</v>
      </c>
      <c r="O377" s="16">
        <v>23.210922787193965</v>
      </c>
      <c r="P377" s="16">
        <v>23.480067063309306</v>
      </c>
      <c r="Q377" s="16">
        <v>0.98467042726836285</v>
      </c>
      <c r="R377" s="16">
        <v>4.1936440156384389</v>
      </c>
      <c r="S377" s="16">
        <v>18.690574730232054</v>
      </c>
      <c r="T377" s="22" t="s">
        <v>122</v>
      </c>
      <c r="U377" s="10">
        <v>4</v>
      </c>
      <c r="V377" s="22" t="s">
        <v>143</v>
      </c>
      <c r="W377" s="10">
        <v>4</v>
      </c>
      <c r="X377" s="22" t="s">
        <v>143</v>
      </c>
      <c r="Y377" s="10">
        <v>4</v>
      </c>
      <c r="Z377" s="22" t="s">
        <v>33</v>
      </c>
      <c r="AA377" s="15">
        <v>3</v>
      </c>
      <c r="AB377" s="11">
        <v>61.50919495955479</v>
      </c>
      <c r="AC377" s="10">
        <v>35.418058285346575</v>
      </c>
      <c r="AD377" s="21">
        <v>3.0727467550986409</v>
      </c>
      <c r="AE377" s="12">
        <v>2321.0922787193967</v>
      </c>
      <c r="AF377" s="10">
        <v>2333.8445425724394</v>
      </c>
      <c r="AG377" s="10">
        <v>1565.3378042206205</v>
      </c>
      <c r="AH377" s="10">
        <v>0</v>
      </c>
      <c r="AI377" s="10">
        <v>2.3845610077319841</v>
      </c>
      <c r="AJ377" s="10"/>
      <c r="AK377" s="10"/>
      <c r="AL377" s="10"/>
      <c r="AM377" s="10"/>
      <c r="AN377" s="10">
        <v>15.473948524795977</v>
      </c>
      <c r="AO377" s="10">
        <v>6.787766242561629</v>
      </c>
      <c r="AP377" s="10">
        <v>11.957364629544344</v>
      </c>
      <c r="AQ377" s="10">
        <v>114.66</v>
      </c>
      <c r="AR377" s="10"/>
      <c r="AS377" s="10"/>
      <c r="AT377" s="10">
        <v>4.5508707360658072</v>
      </c>
      <c r="AU377" s="10">
        <v>1</v>
      </c>
      <c r="AV377" s="16"/>
      <c r="AW377" s="21">
        <v>350.07668138586592</v>
      </c>
      <c r="AX377" s="1" t="s">
        <v>120</v>
      </c>
      <c r="AY377" s="25">
        <v>59.9112860892388</v>
      </c>
      <c r="AZ377" s="19">
        <v>100</v>
      </c>
      <c r="BA377" s="19">
        <v>0</v>
      </c>
      <c r="BB377" s="19">
        <v>0</v>
      </c>
      <c r="BC377" s="19">
        <v>100</v>
      </c>
      <c r="BD377" s="19">
        <v>0</v>
      </c>
      <c r="BE377" s="19">
        <v>0</v>
      </c>
      <c r="BF377" s="26">
        <v>61.50919495955479</v>
      </c>
      <c r="BG377" s="26">
        <v>35.418058285346575</v>
      </c>
      <c r="BH377" s="26">
        <v>3.0727467550986409</v>
      </c>
      <c r="BI377" s="23"/>
      <c r="BJ377" s="27">
        <f t="shared" ca="1" si="39"/>
        <v>1</v>
      </c>
      <c r="BK377" s="26">
        <f t="shared" ca="1" si="40"/>
        <v>16.967650706516345</v>
      </c>
      <c r="BL377" s="25">
        <f t="shared" si="37"/>
        <v>4.8223722926809982</v>
      </c>
      <c r="BM377" s="25">
        <f t="shared" ca="1" si="41"/>
        <v>2.9396762211917102</v>
      </c>
      <c r="BN377" s="24">
        <f t="shared" si="38"/>
        <v>2.8123116080725441</v>
      </c>
      <c r="BO377" s="23"/>
      <c r="BP377" s="2"/>
    </row>
    <row r="378" spans="1:68" x14ac:dyDescent="0.2">
      <c r="A378">
        <v>18.25</v>
      </c>
      <c r="B378">
        <v>2.1</v>
      </c>
      <c r="C378">
        <v>1.3290500000000001</v>
      </c>
      <c r="D378">
        <v>-0.14221</v>
      </c>
      <c r="E378">
        <v>8.3479999999999999E-2</v>
      </c>
      <c r="F378">
        <v>1.4794</v>
      </c>
      <c r="G378">
        <v>1.46658</v>
      </c>
      <c r="I378" s="17">
        <f t="shared" si="35"/>
        <v>59.875328083989501</v>
      </c>
      <c r="J378" s="16">
        <f t="shared" si="36"/>
        <v>-60.075328083989504</v>
      </c>
      <c r="K378" s="10">
        <v>122</v>
      </c>
      <c r="L378" s="16">
        <v>6142.5524934383393</v>
      </c>
      <c r="M378" s="16">
        <v>2416.5682414698204</v>
      </c>
      <c r="N378" s="16">
        <v>25.945975503062115</v>
      </c>
      <c r="O378" s="16">
        <v>22.378060263653474</v>
      </c>
      <c r="P378" s="16">
        <v>22.646983531166324</v>
      </c>
      <c r="Q378" s="16">
        <v>0.94538886221795471</v>
      </c>
      <c r="R378" s="16">
        <v>4.1744582050714598</v>
      </c>
      <c r="S378" s="16">
        <v>18.675226910614523</v>
      </c>
      <c r="T378" s="22" t="s">
        <v>122</v>
      </c>
      <c r="U378" s="10">
        <v>4</v>
      </c>
      <c r="V378" s="22" t="s">
        <v>143</v>
      </c>
      <c r="W378" s="10">
        <v>4</v>
      </c>
      <c r="X378" s="22" t="s">
        <v>33</v>
      </c>
      <c r="Y378" s="10">
        <v>3</v>
      </c>
      <c r="Z378" s="22" t="s">
        <v>33</v>
      </c>
      <c r="AA378" s="15">
        <v>3</v>
      </c>
      <c r="AB378" s="11">
        <v>62.092470146345427</v>
      </c>
      <c r="AC378" s="10">
        <v>34.882584317373798</v>
      </c>
      <c r="AD378" s="21">
        <v>3.024945536280772</v>
      </c>
      <c r="AE378" s="12">
        <v>2237.8060263653474</v>
      </c>
      <c r="AF378" s="10">
        <v>2234.6574727109364</v>
      </c>
      <c r="AG378" s="10">
        <v>1509.798902077755</v>
      </c>
      <c r="AH378" s="10">
        <v>0</v>
      </c>
      <c r="AI378" s="10">
        <v>2.3955204504985135</v>
      </c>
      <c r="AJ378" s="10"/>
      <c r="AK378" s="10"/>
      <c r="AL378" s="10"/>
      <c r="AM378" s="10"/>
      <c r="AN378" s="10">
        <v>14.918706842435649</v>
      </c>
      <c r="AO378" s="10">
        <v>6.5979189399622777</v>
      </c>
      <c r="AP378" s="10">
        <v>11.568592314544285</v>
      </c>
      <c r="AQ378" s="10">
        <v>114.66</v>
      </c>
      <c r="AR378" s="10"/>
      <c r="AS378" s="10"/>
      <c r="AT378" s="10">
        <v>4.3294622449972868</v>
      </c>
      <c r="AU378" s="10">
        <v>1</v>
      </c>
      <c r="AV378" s="16"/>
      <c r="AW378" s="21">
        <v>335.19862090664049</v>
      </c>
      <c r="AX378" s="1" t="s">
        <v>120</v>
      </c>
      <c r="AY378" s="25">
        <v>60.075328083989497</v>
      </c>
      <c r="AZ378" s="19">
        <v>100</v>
      </c>
      <c r="BA378" s="19">
        <v>0</v>
      </c>
      <c r="BB378" s="19">
        <v>0</v>
      </c>
      <c r="BC378" s="19">
        <v>100</v>
      </c>
      <c r="BD378" s="19">
        <v>0</v>
      </c>
      <c r="BE378" s="19">
        <v>0</v>
      </c>
      <c r="BF378" s="26">
        <v>62.092470146345427</v>
      </c>
      <c r="BG378" s="26">
        <v>34.882584317373798</v>
      </c>
      <c r="BH378" s="26">
        <v>3.024945536280772</v>
      </c>
      <c r="BI378" s="23"/>
      <c r="BJ378" s="27">
        <f t="shared" ca="1" si="39"/>
        <v>1</v>
      </c>
      <c r="BK378" s="26">
        <f t="shared" ca="1" si="40"/>
        <v>16.201245177782102</v>
      </c>
      <c r="BL378" s="25">
        <f t="shared" si="37"/>
        <v>4.8293982356850194</v>
      </c>
      <c r="BM378" s="25">
        <f t="shared" ca="1" si="41"/>
        <v>2.9554103081757881</v>
      </c>
      <c r="BN378" s="24">
        <f t="shared" si="38"/>
        <v>2.8228839195239606</v>
      </c>
      <c r="BO378" s="23"/>
      <c r="BP378" s="2"/>
    </row>
    <row r="379" spans="1:68" x14ac:dyDescent="0.2">
      <c r="A379">
        <v>18.3</v>
      </c>
      <c r="B379">
        <v>2.1</v>
      </c>
      <c r="C379">
        <v>1.3265400000000001</v>
      </c>
      <c r="D379">
        <v>-0.14948</v>
      </c>
      <c r="E379">
        <v>8.2830000000000001E-2</v>
      </c>
      <c r="F379">
        <v>1.4828300000000001</v>
      </c>
      <c r="G379">
        <v>1.4700500000000001</v>
      </c>
      <c r="I379" s="17">
        <f t="shared" si="35"/>
        <v>60.039370078740156</v>
      </c>
      <c r="J379" s="16">
        <f t="shared" si="36"/>
        <v>-60.239370078740158</v>
      </c>
      <c r="K379" s="10">
        <v>122</v>
      </c>
      <c r="L379" s="16">
        <v>6162.5656167979196</v>
      </c>
      <c r="M379" s="16">
        <v>2426.3451443569593</v>
      </c>
      <c r="N379" s="16">
        <v>26.017060367454068</v>
      </c>
      <c r="O379" s="16">
        <v>21.692655367231627</v>
      </c>
      <c r="P379" s="16">
        <v>21.958705522912073</v>
      </c>
      <c r="Q379" s="16">
        <v>0.8998422947671626</v>
      </c>
      <c r="R379" s="16">
        <v>4.0978840661998603</v>
      </c>
      <c r="S379" s="16">
        <v>18.475705255586593</v>
      </c>
      <c r="T379" s="22" t="s">
        <v>122</v>
      </c>
      <c r="U379" s="10">
        <v>4</v>
      </c>
      <c r="V379" s="22" t="s">
        <v>143</v>
      </c>
      <c r="W379" s="10">
        <v>4</v>
      </c>
      <c r="X379" s="22" t="s">
        <v>33</v>
      </c>
      <c r="Y379" s="10">
        <v>3</v>
      </c>
      <c r="Z379" s="22" t="s">
        <v>33</v>
      </c>
      <c r="AA379" s="15">
        <v>3</v>
      </c>
      <c r="AB379" s="11">
        <v>60.99782607909971</v>
      </c>
      <c r="AC379" s="10">
        <v>35.886207821103241</v>
      </c>
      <c r="AD379" s="21">
        <v>3.11596609979705</v>
      </c>
      <c r="AE379" s="12">
        <v>2169.2655367231628</v>
      </c>
      <c r="AF379" s="10">
        <v>2152.5063468363442</v>
      </c>
      <c r="AG379" s="10">
        <v>1463.9137015274716</v>
      </c>
      <c r="AH379" s="10">
        <v>0</v>
      </c>
      <c r="AI379" s="10">
        <v>2.4402837753468751</v>
      </c>
      <c r="AJ379" s="10"/>
      <c r="AK379" s="10"/>
      <c r="AL379" s="10"/>
      <c r="AM379" s="10"/>
      <c r="AN379" s="10">
        <v>14.461770244821084</v>
      </c>
      <c r="AO379" s="10">
        <v>6.4274511861418437</v>
      </c>
      <c r="AP379" s="10">
        <v>11.247395910692301</v>
      </c>
      <c r="AQ379" s="10">
        <v>114.66</v>
      </c>
      <c r="AR379" s="10"/>
      <c r="AS379" s="10"/>
      <c r="AT379" s="10">
        <v>4.1448145135585408</v>
      </c>
      <c r="AU379" s="10">
        <v>1</v>
      </c>
      <c r="AV379" s="16"/>
      <c r="AW379" s="21">
        <v>322.87595202545162</v>
      </c>
      <c r="AX379" s="1" t="s">
        <v>120</v>
      </c>
      <c r="AY379" s="25">
        <v>60.239370078740201</v>
      </c>
      <c r="AZ379" s="19">
        <v>100</v>
      </c>
      <c r="BA379" s="19">
        <v>0</v>
      </c>
      <c r="BB379" s="19">
        <v>0</v>
      </c>
      <c r="BC379" s="19">
        <v>100</v>
      </c>
      <c r="BD379" s="19">
        <v>0</v>
      </c>
      <c r="BE379" s="19">
        <v>0</v>
      </c>
      <c r="BF379" s="26">
        <v>60.99782607909971</v>
      </c>
      <c r="BG379" s="26">
        <v>35.886207821103241</v>
      </c>
      <c r="BH379" s="26">
        <v>3.11596609979705</v>
      </c>
      <c r="BI379" s="23"/>
      <c r="BJ379" s="27">
        <f t="shared" ca="1" si="39"/>
        <v>1</v>
      </c>
      <c r="BK379" s="26">
        <f t="shared" ca="1" si="40"/>
        <v>15.560377103329287</v>
      </c>
      <c r="BL379" s="25">
        <f t="shared" si="37"/>
        <v>4.7667645545456621</v>
      </c>
      <c r="BM379" s="25">
        <f t="shared" ca="1" si="41"/>
        <v>2.9652058214669443</v>
      </c>
      <c r="BN379" s="24">
        <f t="shared" si="38"/>
        <v>2.8278427962614772</v>
      </c>
      <c r="BO379" s="23"/>
      <c r="BP379" s="2"/>
    </row>
    <row r="380" spans="1:68" x14ac:dyDescent="0.2">
      <c r="A380">
        <v>18.350000000000001</v>
      </c>
      <c r="B380">
        <v>2.1</v>
      </c>
      <c r="C380">
        <v>1.32805</v>
      </c>
      <c r="D380">
        <v>-0.15425</v>
      </c>
      <c r="E380">
        <v>8.3769999999999997E-2</v>
      </c>
      <c r="F380">
        <v>1.4879</v>
      </c>
      <c r="G380">
        <v>1.4718</v>
      </c>
      <c r="I380" s="17">
        <f t="shared" si="35"/>
        <v>60.203412073490817</v>
      </c>
      <c r="J380" s="16">
        <f t="shared" si="36"/>
        <v>-60.40341207349082</v>
      </c>
      <c r="K380" s="10">
        <v>122</v>
      </c>
      <c r="L380" s="16">
        <v>6182.5787401574999</v>
      </c>
      <c r="M380" s="16">
        <v>2436.1220472440987</v>
      </c>
      <c r="N380" s="16">
        <v>26.088145231846021</v>
      </c>
      <c r="O380" s="16">
        <v>22.104990583804103</v>
      </c>
      <c r="P380" s="16">
        <v>22.375195701211407</v>
      </c>
      <c r="Q380" s="16">
        <v>0.86995823331733046</v>
      </c>
      <c r="R380" s="16">
        <v>3.8880474831790206</v>
      </c>
      <c r="S380" s="16">
        <v>18.764244264396218</v>
      </c>
      <c r="T380" s="22" t="s">
        <v>122</v>
      </c>
      <c r="U380" s="10">
        <v>4</v>
      </c>
      <c r="V380" s="22" t="s">
        <v>143</v>
      </c>
      <c r="W380" s="10">
        <v>4</v>
      </c>
      <c r="X380" s="22" t="s">
        <v>143</v>
      </c>
      <c r="Y380" s="10">
        <v>4</v>
      </c>
      <c r="Z380" s="22" t="s">
        <v>33</v>
      </c>
      <c r="AA380" s="15">
        <v>3</v>
      </c>
      <c r="AB380" s="11">
        <v>54.995553939674195</v>
      </c>
      <c r="AC380" s="10">
        <v>41.269351260649557</v>
      </c>
      <c r="AD380" s="21">
        <v>3.7350947996762489</v>
      </c>
      <c r="AE380" s="12">
        <v>2210.4990583804101</v>
      </c>
      <c r="AF380" s="10">
        <v>2200.3279487915843</v>
      </c>
      <c r="AG380" s="10">
        <v>1491.6797134140938</v>
      </c>
      <c r="AH380" s="10">
        <v>0</v>
      </c>
      <c r="AI380" s="10">
        <v>2.5719850498902876</v>
      </c>
      <c r="AJ380" s="10"/>
      <c r="AK380" s="10"/>
      <c r="AL380" s="10"/>
      <c r="AM380" s="10"/>
      <c r="AN380" s="10">
        <v>14.736660389202735</v>
      </c>
      <c r="AO380" s="10">
        <v>6.4779337342667294</v>
      </c>
      <c r="AP380" s="10">
        <v>11.441757993898657</v>
      </c>
      <c r="AQ380" s="10">
        <v>114.66</v>
      </c>
      <c r="AR380" s="10"/>
      <c r="AS380" s="10"/>
      <c r="AT380" s="10">
        <v>4.2236087720528177</v>
      </c>
      <c r="AU380" s="10">
        <v>1</v>
      </c>
      <c r="AV380" s="16"/>
      <c r="AW380" s="21">
        <v>330.0491923187376</v>
      </c>
      <c r="AX380" s="1" t="s">
        <v>120</v>
      </c>
      <c r="AY380" s="25">
        <v>60.403412073490799</v>
      </c>
      <c r="AZ380" s="19">
        <v>100</v>
      </c>
      <c r="BA380" s="19">
        <v>0</v>
      </c>
      <c r="BB380" s="19">
        <v>0</v>
      </c>
      <c r="BC380" s="19">
        <v>100</v>
      </c>
      <c r="BD380" s="19">
        <v>0</v>
      </c>
      <c r="BE380" s="19">
        <v>0</v>
      </c>
      <c r="BF380" s="26">
        <v>54.995553939674195</v>
      </c>
      <c r="BG380" s="26">
        <v>41.269351260649557</v>
      </c>
      <c r="BH380" s="26">
        <v>3.7350947996762489</v>
      </c>
      <c r="BI380" s="23"/>
      <c r="BJ380" s="27">
        <f t="shared" ca="1" si="39"/>
        <v>1</v>
      </c>
      <c r="BK380" s="26">
        <f t="shared" ca="1" si="40"/>
        <v>15.831642222480504</v>
      </c>
      <c r="BL380" s="25">
        <f t="shared" si="37"/>
        <v>4.5113174601602246</v>
      </c>
      <c r="BM380" s="25">
        <f t="shared" ca="1" si="41"/>
        <v>2.9441578644958417</v>
      </c>
      <c r="BN380" s="24">
        <f t="shared" si="38"/>
        <v>2.8068605270020393</v>
      </c>
      <c r="BO380" s="23"/>
      <c r="BP380" s="2"/>
    </row>
    <row r="381" spans="1:68" x14ac:dyDescent="0.2">
      <c r="A381">
        <v>18.399999999999999</v>
      </c>
      <c r="B381">
        <v>2.1</v>
      </c>
      <c r="C381">
        <v>1.3236699999999999</v>
      </c>
      <c r="D381">
        <v>-0.15978999999999999</v>
      </c>
      <c r="E381">
        <v>8.4709999999999994E-2</v>
      </c>
      <c r="F381">
        <v>1.4888300000000001</v>
      </c>
      <c r="G381">
        <v>1.4702500000000001</v>
      </c>
      <c r="I381" s="17">
        <f t="shared" si="35"/>
        <v>60.367454068241464</v>
      </c>
      <c r="J381" s="16">
        <f t="shared" si="36"/>
        <v>-60.567454068241467</v>
      </c>
      <c r="K381" s="10">
        <v>122</v>
      </c>
      <c r="L381" s="16">
        <v>6202.5918635170792</v>
      </c>
      <c r="M381" s="16">
        <v>2445.8989501312371</v>
      </c>
      <c r="N381" s="16">
        <v>26.15923009623797</v>
      </c>
      <c r="O381" s="16">
        <v>20.908945386063976</v>
      </c>
      <c r="P381" s="16">
        <v>21.183305465198142</v>
      </c>
      <c r="Q381" s="16">
        <v>0.83525012001920285</v>
      </c>
      <c r="R381" s="16">
        <v>3.9429640543654889</v>
      </c>
      <c r="S381" s="16">
        <v>19.052783273205844</v>
      </c>
      <c r="T381" s="22" t="s">
        <v>122</v>
      </c>
      <c r="U381" s="10">
        <v>4</v>
      </c>
      <c r="V381" s="22" t="s">
        <v>143</v>
      </c>
      <c r="W381" s="10">
        <v>4</v>
      </c>
      <c r="X381" s="22" t="s">
        <v>33</v>
      </c>
      <c r="Y381" s="10">
        <v>3</v>
      </c>
      <c r="Z381" s="22" t="s">
        <v>33</v>
      </c>
      <c r="AA381" s="15">
        <v>3</v>
      </c>
      <c r="AB381" s="11">
        <v>58.105945625298148</v>
      </c>
      <c r="AC381" s="10">
        <v>38.507777273869515</v>
      </c>
      <c r="AD381" s="21">
        <v>3.3862771008323351</v>
      </c>
      <c r="AE381" s="12">
        <v>2090.8945386063979</v>
      </c>
      <c r="AF381" s="10">
        <v>2058.9283255335786</v>
      </c>
      <c r="AG381" s="10">
        <v>1412.2203643465427</v>
      </c>
      <c r="AH381" s="10">
        <v>0</v>
      </c>
      <c r="AI381" s="10">
        <v>2.5361631153924438</v>
      </c>
      <c r="AJ381" s="10"/>
      <c r="AK381" s="10"/>
      <c r="AL381" s="10"/>
      <c r="AM381" s="10"/>
      <c r="AN381" s="10">
        <v>13.939296924042651</v>
      </c>
      <c r="AO381" s="10">
        <v>6.2241157300866261</v>
      </c>
      <c r="AP381" s="10">
        <v>10.8855425504258</v>
      </c>
      <c r="AQ381" s="10">
        <v>114.66</v>
      </c>
      <c r="AR381" s="10"/>
      <c r="AS381" s="10"/>
      <c r="AT381" s="10">
        <v>3.9224828539088912</v>
      </c>
      <c r="AU381" s="10">
        <v>1</v>
      </c>
      <c r="AV381" s="16"/>
      <c r="AW381" s="21">
        <v>308.83924883003681</v>
      </c>
      <c r="AX381" s="1" t="s">
        <v>120</v>
      </c>
      <c r="AY381" s="25">
        <v>60.567454068241503</v>
      </c>
      <c r="AZ381" s="19">
        <v>100</v>
      </c>
      <c r="BA381" s="19">
        <v>0</v>
      </c>
      <c r="BB381" s="19">
        <v>0</v>
      </c>
      <c r="BC381" s="19">
        <v>100</v>
      </c>
      <c r="BD381" s="19">
        <v>0</v>
      </c>
      <c r="BE381" s="19">
        <v>0</v>
      </c>
      <c r="BF381" s="26">
        <v>58.105945625298148</v>
      </c>
      <c r="BG381" s="26">
        <v>38.507777273869515</v>
      </c>
      <c r="BH381" s="26">
        <v>3.3862771008323351</v>
      </c>
      <c r="BI381" s="23"/>
      <c r="BJ381" s="27">
        <f t="shared" ca="1" si="39"/>
        <v>1</v>
      </c>
      <c r="BK381" s="26">
        <f t="shared" ca="1" si="40"/>
        <v>14.785573649695868</v>
      </c>
      <c r="BL381" s="25">
        <f t="shared" si="37"/>
        <v>4.6192328262771332</v>
      </c>
      <c r="BM381" s="25">
        <f t="shared" ca="1" si="41"/>
        <v>2.9736085709746707</v>
      </c>
      <c r="BN381" s="24">
        <f t="shared" si="38"/>
        <v>2.8289799665727147</v>
      </c>
      <c r="BO381" s="23"/>
      <c r="BP381" s="2"/>
    </row>
    <row r="382" spans="1:68" x14ac:dyDescent="0.2">
      <c r="A382">
        <v>18.45</v>
      </c>
      <c r="B382">
        <v>2.1</v>
      </c>
      <c r="C382">
        <v>1.3188200000000001</v>
      </c>
      <c r="D382">
        <v>-0.17161000000000001</v>
      </c>
      <c r="E382">
        <v>8.4919999999999995E-2</v>
      </c>
      <c r="F382">
        <v>1.48763</v>
      </c>
      <c r="G382">
        <v>1.46688</v>
      </c>
      <c r="I382" s="17">
        <f t="shared" si="35"/>
        <v>60.531496062992119</v>
      </c>
      <c r="J382" s="16">
        <f t="shared" si="36"/>
        <v>-60.731496062992122</v>
      </c>
      <c r="K382" s="10">
        <v>122</v>
      </c>
      <c r="L382" s="16">
        <v>6222.6049868766595</v>
      </c>
      <c r="M382" s="16">
        <v>2455.6758530183761</v>
      </c>
      <c r="N382" s="16">
        <v>26.230314960629915</v>
      </c>
      <c r="O382" s="16">
        <v>19.584557438794729</v>
      </c>
      <c r="P382" s="16">
        <v>19.859845754059361</v>
      </c>
      <c r="Q382" s="16">
        <v>0.76119779164666312</v>
      </c>
      <c r="R382" s="16">
        <v>3.8328484575016093</v>
      </c>
      <c r="S382" s="16">
        <v>19.11724411559948</v>
      </c>
      <c r="T382" s="22" t="s">
        <v>122</v>
      </c>
      <c r="U382" s="10">
        <v>4</v>
      </c>
      <c r="V382" s="22" t="s">
        <v>143</v>
      </c>
      <c r="W382" s="10">
        <v>4</v>
      </c>
      <c r="X382" s="22" t="s">
        <v>33</v>
      </c>
      <c r="Y382" s="10">
        <v>3</v>
      </c>
      <c r="Z382" s="22" t="s">
        <v>33</v>
      </c>
      <c r="AA382" s="15">
        <v>3</v>
      </c>
      <c r="AB382" s="11">
        <v>57.234166845221253</v>
      </c>
      <c r="AC382" s="10">
        <v>39.288407819967546</v>
      </c>
      <c r="AD382" s="21">
        <v>3.4774253348112008</v>
      </c>
      <c r="AE382" s="12">
        <v>1958.4557438794727</v>
      </c>
      <c r="AF382" s="10">
        <v>1902.049940496099</v>
      </c>
      <c r="AG382" s="10">
        <v>1323.9897169372907</v>
      </c>
      <c r="AH382" s="10">
        <v>0</v>
      </c>
      <c r="AI382" s="10">
        <v>2.609025666127788</v>
      </c>
      <c r="AJ382" s="10"/>
      <c r="AK382" s="10"/>
      <c r="AL382" s="10"/>
      <c r="AM382" s="10"/>
      <c r="AN382" s="10">
        <v>13.056371625863152</v>
      </c>
      <c r="AO382" s="10">
        <v>5.9002564425820152</v>
      </c>
      <c r="AP382" s="10">
        <v>10.267928018561035</v>
      </c>
      <c r="AQ382" s="10">
        <v>114.66</v>
      </c>
      <c r="AR382" s="10"/>
      <c r="AS382" s="10"/>
      <c r="AT382" s="10">
        <v>3.5941317242686468</v>
      </c>
      <c r="AU382" s="10">
        <v>1</v>
      </c>
      <c r="AV382" s="16"/>
      <c r="AW382" s="21">
        <v>285.30749107441488</v>
      </c>
      <c r="AX382" s="1" t="s">
        <v>120</v>
      </c>
      <c r="AY382" s="25">
        <v>60.7314960629921</v>
      </c>
      <c r="AZ382" s="19">
        <v>100</v>
      </c>
      <c r="BA382" s="19">
        <v>0</v>
      </c>
      <c r="BB382" s="19">
        <v>0</v>
      </c>
      <c r="BC382" s="19">
        <v>100</v>
      </c>
      <c r="BD382" s="19">
        <v>0</v>
      </c>
      <c r="BE382" s="19">
        <v>0</v>
      </c>
      <c r="BF382" s="26">
        <v>57.234166845221253</v>
      </c>
      <c r="BG382" s="26">
        <v>39.288407819967546</v>
      </c>
      <c r="BH382" s="26">
        <v>3.4774253348112008</v>
      </c>
      <c r="BI382" s="23"/>
      <c r="BJ382" s="27">
        <f t="shared" ca="1" si="39"/>
        <v>1</v>
      </c>
      <c r="BK382" s="26">
        <f t="shared" ca="1" si="40"/>
        <v>13.640679196348069</v>
      </c>
      <c r="BL382" s="25">
        <f t="shared" si="37"/>
        <v>4.5448596919851658</v>
      </c>
      <c r="BM382" s="25">
        <f t="shared" ca="1" si="41"/>
        <v>2.996343452129814</v>
      </c>
      <c r="BN382" s="24">
        <f t="shared" si="38"/>
        <v>2.8427010816945195</v>
      </c>
      <c r="BO382" s="23"/>
      <c r="BP382" s="2"/>
    </row>
    <row r="383" spans="1:68" x14ac:dyDescent="0.2">
      <c r="A383">
        <v>18.5</v>
      </c>
      <c r="B383">
        <v>2.1</v>
      </c>
      <c r="C383">
        <v>1.31952</v>
      </c>
      <c r="D383">
        <v>-0.1799</v>
      </c>
      <c r="E383">
        <v>8.4860000000000005E-2</v>
      </c>
      <c r="F383">
        <v>1.4857800000000001</v>
      </c>
      <c r="G383">
        <v>1.4661299999999999</v>
      </c>
      <c r="I383" s="17">
        <f t="shared" si="35"/>
        <v>60.69553805774278</v>
      </c>
      <c r="J383" s="16">
        <f t="shared" si="36"/>
        <v>-60.895538057742783</v>
      </c>
      <c r="K383" s="10">
        <v>122</v>
      </c>
      <c r="L383" s="16">
        <v>6242.6181102362398</v>
      </c>
      <c r="M383" s="16">
        <v>2465.4527559055155</v>
      </c>
      <c r="N383" s="16">
        <v>26.301399825021871</v>
      </c>
      <c r="O383" s="16">
        <v>19.775706214689247</v>
      </c>
      <c r="P383" s="16">
        <v>20.050729319630889</v>
      </c>
      <c r="Q383" s="16">
        <v>0.70926092174747934</v>
      </c>
      <c r="R383" s="16">
        <v>3.5373322857292258</v>
      </c>
      <c r="S383" s="16">
        <v>19.098826732058448</v>
      </c>
      <c r="T383" s="22" t="s">
        <v>122</v>
      </c>
      <c r="U383" s="10">
        <v>4</v>
      </c>
      <c r="V383" s="22" t="s">
        <v>143</v>
      </c>
      <c r="W383" s="10">
        <v>4</v>
      </c>
      <c r="X383" s="22" t="s">
        <v>33</v>
      </c>
      <c r="Y383" s="10">
        <v>3</v>
      </c>
      <c r="Z383" s="22" t="s">
        <v>33</v>
      </c>
      <c r="AA383" s="15">
        <v>3</v>
      </c>
      <c r="AB383" s="11">
        <v>49.462563659369422</v>
      </c>
      <c r="AC383" s="10">
        <v>45.990765168543184</v>
      </c>
      <c r="AD383" s="21">
        <v>4.5466711720873914</v>
      </c>
      <c r="AE383" s="12">
        <v>1977.5706214689246</v>
      </c>
      <c r="AF383" s="10">
        <v>1923.3295880127741</v>
      </c>
      <c r="AG383" s="10">
        <v>1336.7152879753926</v>
      </c>
      <c r="AH383" s="10">
        <v>0</v>
      </c>
      <c r="AI383" s="10">
        <v>2.826989152346056</v>
      </c>
      <c r="AJ383" s="10"/>
      <c r="AK383" s="10"/>
      <c r="AL383" s="10"/>
      <c r="AM383" s="10"/>
      <c r="AN383" s="10">
        <v>13.183804143126165</v>
      </c>
      <c r="AO383" s="10">
        <v>5.8800934497889932</v>
      </c>
      <c r="AP383" s="10">
        <v>10.357007015827747</v>
      </c>
      <c r="AQ383" s="10">
        <v>114.66</v>
      </c>
      <c r="AR383" s="10"/>
      <c r="AS383" s="10"/>
      <c r="AT383" s="10">
        <v>3.6211613822517923</v>
      </c>
      <c r="AU383" s="10">
        <v>1</v>
      </c>
      <c r="AV383" s="16"/>
      <c r="AW383" s="21">
        <v>288.49943820191612</v>
      </c>
      <c r="AX383" s="1" t="s">
        <v>120</v>
      </c>
      <c r="AY383" s="25">
        <v>60.895538057742797</v>
      </c>
      <c r="AZ383" s="19">
        <v>100</v>
      </c>
      <c r="BA383" s="19">
        <v>0</v>
      </c>
      <c r="BB383" s="19">
        <v>0</v>
      </c>
      <c r="BC383" s="19">
        <v>100</v>
      </c>
      <c r="BD383" s="19">
        <v>0</v>
      </c>
      <c r="BE383" s="19">
        <v>0</v>
      </c>
      <c r="BF383" s="26">
        <v>49.462563659369422</v>
      </c>
      <c r="BG383" s="26">
        <v>45.990765168543184</v>
      </c>
      <c r="BH383" s="26">
        <v>4.5466711720873914</v>
      </c>
      <c r="BI383" s="23"/>
      <c r="BJ383" s="27">
        <f t="shared" ca="1" si="39"/>
        <v>1</v>
      </c>
      <c r="BK383" s="26">
        <f t="shared" ca="1" si="40"/>
        <v>13.733315492630405</v>
      </c>
      <c r="BL383" s="25">
        <f t="shared" si="37"/>
        <v>4.1895168922838</v>
      </c>
      <c r="BM383" s="25">
        <f t="shared" ca="1" si="41"/>
        <v>2.9720093542295514</v>
      </c>
      <c r="BN383" s="24">
        <f t="shared" si="38"/>
        <v>2.8174871610477745</v>
      </c>
      <c r="BO383" s="23"/>
      <c r="BP383" s="2"/>
    </row>
    <row r="384" spans="1:68" x14ac:dyDescent="0.2">
      <c r="A384">
        <v>18.55</v>
      </c>
      <c r="B384">
        <v>2.1</v>
      </c>
      <c r="C384">
        <v>1.3192999999999999</v>
      </c>
      <c r="D384">
        <v>-0.18114</v>
      </c>
      <c r="E384">
        <v>8.5050000000000001E-2</v>
      </c>
      <c r="F384">
        <v>1.4926999999999999</v>
      </c>
      <c r="G384">
        <v>1.4654499999999999</v>
      </c>
      <c r="I384" s="17">
        <f t="shared" si="35"/>
        <v>60.859580052493435</v>
      </c>
      <c r="J384" s="16">
        <f t="shared" si="36"/>
        <v>-61.059580052493438</v>
      </c>
      <c r="K384" s="10">
        <v>122</v>
      </c>
      <c r="L384" s="16">
        <v>6262.63123359582</v>
      </c>
      <c r="M384" s="16">
        <v>2475.2296587926544</v>
      </c>
      <c r="N384" s="16">
        <v>26.37248468941382</v>
      </c>
      <c r="O384" s="16">
        <v>19.715630885122359</v>
      </c>
      <c r="P384" s="16">
        <v>19.991493822753473</v>
      </c>
      <c r="Q384" s="16">
        <v>0.70149231877100326</v>
      </c>
      <c r="R384" s="16">
        <v>3.5089539830815162</v>
      </c>
      <c r="S384" s="16">
        <v>19.157148446605071</v>
      </c>
      <c r="T384" s="22" t="s">
        <v>122</v>
      </c>
      <c r="U384" s="10">
        <v>4</v>
      </c>
      <c r="V384" s="22" t="s">
        <v>143</v>
      </c>
      <c r="W384" s="10">
        <v>4</v>
      </c>
      <c r="X384" s="22" t="s">
        <v>33</v>
      </c>
      <c r="Y384" s="10">
        <v>3</v>
      </c>
      <c r="Z384" s="22" t="s">
        <v>33</v>
      </c>
      <c r="AA384" s="15">
        <v>3</v>
      </c>
      <c r="AB384" s="11">
        <v>48.852632268162111</v>
      </c>
      <c r="AC384" s="10">
        <v>46.493448843765414</v>
      </c>
      <c r="AD384" s="21">
        <v>4.6539188880724778</v>
      </c>
      <c r="AE384" s="12">
        <v>1971.5630885122359</v>
      </c>
      <c r="AF384" s="10">
        <v>1915.1834634766321</v>
      </c>
      <c r="AG384" s="10">
        <v>1332.7662548502315</v>
      </c>
      <c r="AH384" s="10">
        <v>0</v>
      </c>
      <c r="AI384" s="10">
        <v>2.8498521349140447</v>
      </c>
      <c r="AJ384" s="10"/>
      <c r="AK384" s="10"/>
      <c r="AL384" s="10"/>
      <c r="AM384" s="10"/>
      <c r="AN384" s="10">
        <v>13.143753923414906</v>
      </c>
      <c r="AO384" s="10">
        <v>5.8649171168252474</v>
      </c>
      <c r="AP384" s="10">
        <v>10.329363783951621</v>
      </c>
      <c r="AQ384" s="10">
        <v>114.66</v>
      </c>
      <c r="AR384" s="10"/>
      <c r="AS384" s="10"/>
      <c r="AT384" s="10">
        <v>3.5900468703735946</v>
      </c>
      <c r="AU384" s="10">
        <v>1</v>
      </c>
      <c r="AV384" s="16"/>
      <c r="AW384" s="21">
        <v>287.27751952149481</v>
      </c>
      <c r="AX384" s="1" t="s">
        <v>120</v>
      </c>
      <c r="AY384" s="25">
        <v>61.059580052493402</v>
      </c>
      <c r="AZ384" s="19">
        <v>100</v>
      </c>
      <c r="BA384" s="19">
        <v>0</v>
      </c>
      <c r="BB384" s="19">
        <v>0</v>
      </c>
      <c r="BC384" s="19">
        <v>100</v>
      </c>
      <c r="BD384" s="19">
        <v>0</v>
      </c>
      <c r="BE384" s="19">
        <v>0</v>
      </c>
      <c r="BF384" s="26">
        <v>48.852632268162111</v>
      </c>
      <c r="BG384" s="26">
        <v>46.493448843765414</v>
      </c>
      <c r="BH384" s="26">
        <v>4.6539188880724778</v>
      </c>
      <c r="BI384" s="23"/>
      <c r="BJ384" s="27">
        <f t="shared" ca="1" si="39"/>
        <v>1</v>
      </c>
      <c r="BK384" s="26">
        <f t="shared" ca="1" si="40"/>
        <v>13.623122320035121</v>
      </c>
      <c r="BL384" s="25">
        <f t="shared" si="37"/>
        <v>4.1606459326937202</v>
      </c>
      <c r="BM384" s="25">
        <f t="shared" ca="1" si="41"/>
        <v>2.9728968764014572</v>
      </c>
      <c r="BN384" s="24">
        <f t="shared" si="38"/>
        <v>2.816293596466386</v>
      </c>
      <c r="BO384" s="23"/>
      <c r="BP384" s="2"/>
    </row>
    <row r="385" spans="1:68" x14ac:dyDescent="0.2">
      <c r="A385">
        <v>18.600000000000001</v>
      </c>
      <c r="B385">
        <v>2.1</v>
      </c>
      <c r="C385">
        <v>1.3188599999999999</v>
      </c>
      <c r="D385">
        <v>-0.17604</v>
      </c>
      <c r="E385">
        <v>8.5440000000000002E-2</v>
      </c>
      <c r="F385">
        <v>1.4924299999999999</v>
      </c>
      <c r="G385">
        <v>1.46218</v>
      </c>
      <c r="I385" s="17">
        <f t="shared" si="35"/>
        <v>61.023622047244096</v>
      </c>
      <c r="J385" s="16">
        <f t="shared" si="36"/>
        <v>-61.223622047244099</v>
      </c>
      <c r="K385" s="10">
        <v>122</v>
      </c>
      <c r="L385" s="16">
        <v>6282.6443569554003</v>
      </c>
      <c r="M385" s="16">
        <v>2485.0065616797938</v>
      </c>
      <c r="N385" s="16">
        <v>26.443569553805773</v>
      </c>
      <c r="O385" s="16">
        <v>19.595480225988652</v>
      </c>
      <c r="P385" s="16">
        <v>19.873067030719206</v>
      </c>
      <c r="Q385" s="16">
        <v>0.73344383101296196</v>
      </c>
      <c r="R385" s="16">
        <v>3.6906423647604365</v>
      </c>
      <c r="S385" s="16">
        <v>19.276861439621829</v>
      </c>
      <c r="T385" s="22" t="s">
        <v>122</v>
      </c>
      <c r="U385" s="10">
        <v>4</v>
      </c>
      <c r="V385" s="22" t="s">
        <v>143</v>
      </c>
      <c r="W385" s="10">
        <v>4</v>
      </c>
      <c r="X385" s="22" t="s">
        <v>33</v>
      </c>
      <c r="Y385" s="10">
        <v>3</v>
      </c>
      <c r="Z385" s="22" t="s">
        <v>33</v>
      </c>
      <c r="AA385" s="15">
        <v>3</v>
      </c>
      <c r="AB385" s="11">
        <v>53.599829169912169</v>
      </c>
      <c r="AC385" s="10">
        <v>42.485479581164896</v>
      </c>
      <c r="AD385" s="21">
        <v>3.9146912489229329</v>
      </c>
      <c r="AE385" s="12">
        <v>1959.5480225988654</v>
      </c>
      <c r="AF385" s="10">
        <v>1900.0736571573311</v>
      </c>
      <c r="AG385" s="10">
        <v>1324.8711353812805</v>
      </c>
      <c r="AH385" s="10">
        <v>0</v>
      </c>
      <c r="AI385" s="10">
        <v>2.7095554138443623</v>
      </c>
      <c r="AJ385" s="10"/>
      <c r="AK385" s="10"/>
      <c r="AL385" s="10"/>
      <c r="AM385" s="10"/>
      <c r="AN385" s="10">
        <v>13.063653483992434</v>
      </c>
      <c r="AO385" s="10">
        <v>5.886002615158259</v>
      </c>
      <c r="AP385" s="10">
        <v>10.274097947668963</v>
      </c>
      <c r="AQ385" s="10">
        <v>114.66</v>
      </c>
      <c r="AR385" s="10"/>
      <c r="AS385" s="10"/>
      <c r="AT385" s="10">
        <v>3.5455456644374568</v>
      </c>
      <c r="AU385" s="10">
        <v>1</v>
      </c>
      <c r="AV385" s="16"/>
      <c r="AW385" s="21">
        <v>285.01104857359968</v>
      </c>
      <c r="AX385" s="1" t="s">
        <v>120</v>
      </c>
      <c r="AY385" s="25">
        <v>61.223622047244099</v>
      </c>
      <c r="AZ385" s="19">
        <v>100</v>
      </c>
      <c r="BA385" s="19">
        <v>0</v>
      </c>
      <c r="BB385" s="19">
        <v>0</v>
      </c>
      <c r="BC385" s="19">
        <v>100</v>
      </c>
      <c r="BD385" s="19">
        <v>0</v>
      </c>
      <c r="BE385" s="19">
        <v>0</v>
      </c>
      <c r="BF385" s="26">
        <v>53.599829169912169</v>
      </c>
      <c r="BG385" s="26">
        <v>42.485479581164896</v>
      </c>
      <c r="BH385" s="26">
        <v>3.9146912489229329</v>
      </c>
      <c r="BI385" s="23"/>
      <c r="BJ385" s="27">
        <f t="shared" ca="1" si="39"/>
        <v>1</v>
      </c>
      <c r="BK385" s="26">
        <f t="shared" ca="1" si="40"/>
        <v>13.46615748244248</v>
      </c>
      <c r="BL385" s="25">
        <f t="shared" si="37"/>
        <v>4.3835465905679554</v>
      </c>
      <c r="BM385" s="25">
        <f t="shared" ca="1" si="41"/>
        <v>2.9909086866209096</v>
      </c>
      <c r="BN385" s="24">
        <f t="shared" si="38"/>
        <v>2.8320879999656619</v>
      </c>
      <c r="BO385" s="23"/>
      <c r="BP385" s="2"/>
    </row>
    <row r="386" spans="1:68" x14ac:dyDescent="0.2">
      <c r="A386">
        <v>18.649999999999999</v>
      </c>
      <c r="B386">
        <v>0.4</v>
      </c>
      <c r="C386">
        <v>1.32304</v>
      </c>
      <c r="D386">
        <v>-0.18481</v>
      </c>
      <c r="E386">
        <v>8.6110000000000006E-2</v>
      </c>
      <c r="F386">
        <v>1.4874799999999999</v>
      </c>
      <c r="G386">
        <v>1.45913</v>
      </c>
      <c r="I386" s="17">
        <f t="shared" si="35"/>
        <v>61.187664041994744</v>
      </c>
      <c r="J386" s="16">
        <f t="shared" si="36"/>
        <v>-61.387664041994746</v>
      </c>
      <c r="K386" s="10">
        <v>122</v>
      </c>
      <c r="L386" s="16">
        <v>6302.6574803149797</v>
      </c>
      <c r="M386" s="16">
        <v>2494.7834645669323</v>
      </c>
      <c r="N386" s="16">
        <v>26.514654418197722</v>
      </c>
      <c r="O386" s="16">
        <v>20.736911487758917</v>
      </c>
      <c r="P386" s="16">
        <v>21.017459807762869</v>
      </c>
      <c r="Q386" s="16">
        <v>0.67849975996159362</v>
      </c>
      <c r="R386" s="16">
        <v>3.2282671938831902</v>
      </c>
      <c r="S386" s="16">
        <v>19.482522222496776</v>
      </c>
      <c r="T386" s="22" t="s">
        <v>122</v>
      </c>
      <c r="U386" s="10">
        <v>5</v>
      </c>
      <c r="V386" s="22" t="s">
        <v>143</v>
      </c>
      <c r="W386" s="10">
        <v>4</v>
      </c>
      <c r="X386" s="22" t="s">
        <v>143</v>
      </c>
      <c r="Y386" s="10">
        <v>4</v>
      </c>
      <c r="Z386" s="22" t="s">
        <v>33</v>
      </c>
      <c r="AA386" s="15">
        <v>3</v>
      </c>
      <c r="AB386" s="11">
        <v>40.620542208092417</v>
      </c>
      <c r="AC386" s="10">
        <v>52.836314623888768</v>
      </c>
      <c r="AD386" s="21">
        <v>6.5431431680188119</v>
      </c>
      <c r="AE386" s="12">
        <v>2073.6911487758916</v>
      </c>
      <c r="AF386" s="10">
        <v>2033.5308589648459</v>
      </c>
      <c r="AG386" s="10">
        <v>1401.1639871841912</v>
      </c>
      <c r="AH386" s="10">
        <v>0</v>
      </c>
      <c r="AI386" s="10">
        <v>3.0976370292234972</v>
      </c>
      <c r="AJ386" s="10"/>
      <c r="AK386" s="10"/>
      <c r="AL386" s="10"/>
      <c r="AM386" s="10"/>
      <c r="AN386" s="10">
        <v>10.368455743879458</v>
      </c>
      <c r="AO386" s="10">
        <v>6.0361712417238902</v>
      </c>
      <c r="AP386" s="10">
        <v>10.808147910289339</v>
      </c>
      <c r="AQ386" s="10">
        <v>114.66</v>
      </c>
      <c r="AR386" s="10"/>
      <c r="AS386" s="10"/>
      <c r="AT386" s="10">
        <v>3.7917479048759488</v>
      </c>
      <c r="AU386" s="10">
        <v>1</v>
      </c>
      <c r="AV386" s="16"/>
      <c r="AW386" s="21">
        <v>305.02962884472691</v>
      </c>
      <c r="AX386" s="1" t="s">
        <v>120</v>
      </c>
      <c r="AY386" s="25">
        <v>61.387664041994697</v>
      </c>
      <c r="AZ386" s="19">
        <v>0</v>
      </c>
      <c r="BA386" s="19">
        <v>100</v>
      </c>
      <c r="BB386" s="19">
        <v>0</v>
      </c>
      <c r="BC386" s="19">
        <v>100</v>
      </c>
      <c r="BD386" s="19">
        <v>0</v>
      </c>
      <c r="BE386" s="19">
        <v>0</v>
      </c>
      <c r="BF386" s="26">
        <v>40.620542208092417</v>
      </c>
      <c r="BG386" s="26">
        <v>52.836314623888768</v>
      </c>
      <c r="BH386" s="26">
        <v>6.5431431680188119</v>
      </c>
      <c r="BI386" s="23"/>
      <c r="BJ386" s="27">
        <f t="shared" ca="1" si="39"/>
        <v>1</v>
      </c>
      <c r="BK386" s="26">
        <f t="shared" ca="1" si="40"/>
        <v>14.322790992769985</v>
      </c>
      <c r="BL386" s="25">
        <f t="shared" si="37"/>
        <v>3.7976871287586143</v>
      </c>
      <c r="BM386" s="25">
        <f t="shared" ca="1" si="41"/>
        <v>2.9313371189012543</v>
      </c>
      <c r="BN386" s="24">
        <f t="shared" si="38"/>
        <v>2.7767016662114741</v>
      </c>
      <c r="BO386" s="23"/>
      <c r="BP386" s="2"/>
    </row>
    <row r="387" spans="1:68" x14ac:dyDescent="0.2">
      <c r="A387">
        <v>18.7</v>
      </c>
      <c r="B387">
        <v>2</v>
      </c>
      <c r="C387">
        <v>1.3219799999999999</v>
      </c>
      <c r="D387">
        <v>-0.18532999999999999</v>
      </c>
      <c r="E387">
        <v>8.6620000000000003E-2</v>
      </c>
      <c r="F387">
        <v>1.48695</v>
      </c>
      <c r="G387">
        <v>1.4581299999999999</v>
      </c>
      <c r="I387" s="17">
        <f t="shared" si="35"/>
        <v>61.351706036745398</v>
      </c>
      <c r="J387" s="16">
        <f t="shared" si="36"/>
        <v>-61.551706036745401</v>
      </c>
      <c r="K387" s="10">
        <v>122</v>
      </c>
      <c r="L387" s="16">
        <v>6322.67060367456</v>
      </c>
      <c r="M387" s="16">
        <v>2504.5603674540712</v>
      </c>
      <c r="N387" s="16">
        <v>26.585739282589671</v>
      </c>
      <c r="O387" s="16">
        <v>20.447457627118599</v>
      </c>
      <c r="P387" s="16">
        <v>20.730260234867977</v>
      </c>
      <c r="Q387" s="16">
        <v>0.67524195871339399</v>
      </c>
      <c r="R387" s="16">
        <v>3.2572768072522669</v>
      </c>
      <c r="S387" s="16">
        <v>19.639069982595618</v>
      </c>
      <c r="T387" s="22" t="s">
        <v>122</v>
      </c>
      <c r="U387" s="10">
        <v>5</v>
      </c>
      <c r="V387" s="22" t="s">
        <v>143</v>
      </c>
      <c r="W387" s="10">
        <v>4</v>
      </c>
      <c r="X387" s="22" t="s">
        <v>143</v>
      </c>
      <c r="Y387" s="10">
        <v>4</v>
      </c>
      <c r="Z387" s="22" t="s">
        <v>33</v>
      </c>
      <c r="AA387" s="15">
        <v>3</v>
      </c>
      <c r="AB387" s="11">
        <v>41.715261963612356</v>
      </c>
      <c r="AC387" s="10">
        <v>52.046519795766429</v>
      </c>
      <c r="AD387" s="21">
        <v>6.238218240621217</v>
      </c>
      <c r="AE387" s="12">
        <v>2044.7457627118597</v>
      </c>
      <c r="AF387" s="10">
        <v>1998.5654313678242</v>
      </c>
      <c r="AG387" s="10">
        <v>1382.0173489911986</v>
      </c>
      <c r="AH387" s="10">
        <v>0</v>
      </c>
      <c r="AI387" s="10">
        <v>3.0700491827207266</v>
      </c>
      <c r="AJ387" s="10"/>
      <c r="AK387" s="10"/>
      <c r="AL387" s="10"/>
      <c r="AM387" s="10"/>
      <c r="AN387" s="10">
        <v>10.223728813559299</v>
      </c>
      <c r="AO387" s="10">
        <v>5.9843399172392084</v>
      </c>
      <c r="AP387" s="10">
        <v>10.674121442938389</v>
      </c>
      <c r="AQ387" s="10">
        <v>114.66</v>
      </c>
      <c r="AR387" s="10"/>
      <c r="AS387" s="10"/>
      <c r="AT387" s="10">
        <v>3.7079983004859343</v>
      </c>
      <c r="AU387" s="10">
        <v>1</v>
      </c>
      <c r="AV387" s="16"/>
      <c r="AW387" s="21">
        <v>299.78481470517357</v>
      </c>
      <c r="AX387" s="1" t="s">
        <v>120</v>
      </c>
      <c r="AY387" s="25">
        <v>61.551706036745401</v>
      </c>
      <c r="AZ387" s="19">
        <v>0</v>
      </c>
      <c r="BA387" s="19">
        <v>100</v>
      </c>
      <c r="BB387" s="19">
        <v>0</v>
      </c>
      <c r="BC387" s="19">
        <v>100</v>
      </c>
      <c r="BD387" s="19">
        <v>0</v>
      </c>
      <c r="BE387" s="19">
        <v>0</v>
      </c>
      <c r="BF387" s="26">
        <v>41.715261963612356</v>
      </c>
      <c r="BG387" s="26">
        <v>52.046519795766429</v>
      </c>
      <c r="BH387" s="26">
        <v>6.238218240621217</v>
      </c>
      <c r="BI387" s="23"/>
      <c r="BJ387" s="27">
        <f t="shared" ca="1" si="39"/>
        <v>1</v>
      </c>
      <c r="BK387" s="26">
        <f t="shared" ca="1" si="40"/>
        <v>14.029547988807163</v>
      </c>
      <c r="BL387" s="25">
        <f t="shared" si="37"/>
        <v>3.8433880347675462</v>
      </c>
      <c r="BM387" s="25">
        <f t="shared" ca="1" si="41"/>
        <v>2.941618523047933</v>
      </c>
      <c r="BN387" s="24">
        <f t="shared" si="38"/>
        <v>2.7837966572978181</v>
      </c>
      <c r="BO387" s="23"/>
      <c r="BP387" s="2"/>
    </row>
    <row r="388" spans="1:68" x14ac:dyDescent="0.2">
      <c r="A388">
        <v>18.75</v>
      </c>
      <c r="B388">
        <v>2</v>
      </c>
      <c r="C388">
        <v>1.32209</v>
      </c>
      <c r="D388">
        <v>-0.18703</v>
      </c>
      <c r="E388">
        <v>8.8160000000000002E-2</v>
      </c>
      <c r="F388">
        <v>1.4867999999999999</v>
      </c>
      <c r="G388">
        <v>1.45828</v>
      </c>
      <c r="I388" s="17">
        <f t="shared" si="35"/>
        <v>61.515748031496059</v>
      </c>
      <c r="J388" s="16">
        <f t="shared" si="36"/>
        <v>-61.715748031496062</v>
      </c>
      <c r="K388" s="10">
        <v>122</v>
      </c>
      <c r="L388" s="16">
        <v>6342.6837270341402</v>
      </c>
      <c r="M388" s="16">
        <v>2514.3372703412106</v>
      </c>
      <c r="N388" s="16">
        <v>26.656824146981627</v>
      </c>
      <c r="O388" s="16">
        <v>20.477495291902041</v>
      </c>
      <c r="P388" s="16">
        <v>20.767104964608187</v>
      </c>
      <c r="Q388" s="16">
        <v>0.66459145463274116</v>
      </c>
      <c r="R388" s="16">
        <v>3.2002123346771461</v>
      </c>
      <c r="S388" s="16">
        <v>20.111782826815642</v>
      </c>
      <c r="T388" s="22" t="s">
        <v>122</v>
      </c>
      <c r="U388" s="10">
        <v>5</v>
      </c>
      <c r="V388" s="22" t="s">
        <v>143</v>
      </c>
      <c r="W388" s="10">
        <v>4</v>
      </c>
      <c r="X388" s="22" t="s">
        <v>143</v>
      </c>
      <c r="Y388" s="10">
        <v>4</v>
      </c>
      <c r="Z388" s="22" t="s">
        <v>33</v>
      </c>
      <c r="AA388" s="15">
        <v>3</v>
      </c>
      <c r="AB388" s="11">
        <v>40.361637089795018</v>
      </c>
      <c r="AC388" s="10">
        <v>53.020355311905362</v>
      </c>
      <c r="AD388" s="21">
        <v>6.6180075982996165</v>
      </c>
      <c r="AE388" s="12">
        <v>2047.7495291902039</v>
      </c>
      <c r="AF388" s="10">
        <v>2001.7228629043443</v>
      </c>
      <c r="AG388" s="10">
        <v>1384.4736643072124</v>
      </c>
      <c r="AH388" s="10">
        <v>0</v>
      </c>
      <c r="AI388" s="10">
        <v>3.1247926556750967</v>
      </c>
      <c r="AJ388" s="10"/>
      <c r="AK388" s="10"/>
      <c r="AL388" s="10"/>
      <c r="AM388" s="10"/>
      <c r="AN388" s="10">
        <v>10.238747645951021</v>
      </c>
      <c r="AO388" s="10">
        <v>5.9828412894903087</v>
      </c>
      <c r="AP388" s="10">
        <v>10.691315650150488</v>
      </c>
      <c r="AQ388" s="10">
        <v>114.66</v>
      </c>
      <c r="AR388" s="10"/>
      <c r="AS388" s="10"/>
      <c r="AT388" s="10">
        <v>3.6989245810129354</v>
      </c>
      <c r="AU388" s="10">
        <v>1</v>
      </c>
      <c r="AV388" s="16"/>
      <c r="AW388" s="21">
        <v>300.25842943565164</v>
      </c>
      <c r="AX388" s="1" t="s">
        <v>120</v>
      </c>
      <c r="AY388" s="25">
        <v>61.715748031496098</v>
      </c>
      <c r="AZ388" s="19">
        <v>0</v>
      </c>
      <c r="BA388" s="19">
        <v>100</v>
      </c>
      <c r="BB388" s="19">
        <v>0</v>
      </c>
      <c r="BC388" s="19">
        <v>100</v>
      </c>
      <c r="BD388" s="19">
        <v>0</v>
      </c>
      <c r="BE388" s="19">
        <v>0</v>
      </c>
      <c r="BF388" s="26">
        <v>40.361637089795018</v>
      </c>
      <c r="BG388" s="26">
        <v>53.020355311905362</v>
      </c>
      <c r="BH388" s="26">
        <v>6.6180075982996165</v>
      </c>
      <c r="BI388" s="23"/>
      <c r="BJ388" s="27">
        <f t="shared" ca="1" si="39"/>
        <v>1</v>
      </c>
      <c r="BK388" s="26">
        <f t="shared" ca="1" si="40"/>
        <v>13.996342741006471</v>
      </c>
      <c r="BL388" s="25">
        <f t="shared" si="37"/>
        <v>3.7769970578401897</v>
      </c>
      <c r="BM388" s="25">
        <f t="shared" ca="1" si="41"/>
        <v>2.9377958324373035</v>
      </c>
      <c r="BN388" s="24">
        <f t="shared" si="38"/>
        <v>2.7784205144289964</v>
      </c>
      <c r="BO388" s="23"/>
      <c r="BP388" s="2"/>
    </row>
    <row r="389" spans="1:68" x14ac:dyDescent="0.2">
      <c r="A389">
        <v>18.8</v>
      </c>
      <c r="B389">
        <v>2.1</v>
      </c>
      <c r="C389">
        <v>1.3220000000000001</v>
      </c>
      <c r="D389">
        <v>-0.18473000000000001</v>
      </c>
      <c r="E389">
        <v>8.7749999999999995E-2</v>
      </c>
      <c r="F389">
        <v>1.4878800000000001</v>
      </c>
      <c r="G389">
        <v>1.4568300000000001</v>
      </c>
      <c r="I389" s="17">
        <f t="shared" si="35"/>
        <v>61.679790026246721</v>
      </c>
      <c r="J389" s="16">
        <f t="shared" si="36"/>
        <v>-61.879790026246724</v>
      </c>
      <c r="K389" s="10">
        <v>122</v>
      </c>
      <c r="L389" s="16">
        <v>6362.6968503937205</v>
      </c>
      <c r="M389" s="16">
        <v>2524.11417322835</v>
      </c>
      <c r="N389" s="16">
        <v>26.727909011373576</v>
      </c>
      <c r="O389" s="16">
        <v>20.452919020715623</v>
      </c>
      <c r="P389" s="16">
        <v>20.740716422881331</v>
      </c>
      <c r="Q389" s="16">
        <v>0.67900096015362443</v>
      </c>
      <c r="R389" s="16">
        <v>3.2737584676898863</v>
      </c>
      <c r="S389" s="16">
        <v>19.985930705951869</v>
      </c>
      <c r="T389" s="22" t="s">
        <v>122</v>
      </c>
      <c r="U389" s="10">
        <v>5</v>
      </c>
      <c r="V389" s="22" t="s">
        <v>143</v>
      </c>
      <c r="W389" s="10">
        <v>4</v>
      </c>
      <c r="X389" s="22" t="s">
        <v>143</v>
      </c>
      <c r="Y389" s="10">
        <v>4</v>
      </c>
      <c r="Z389" s="22" t="s">
        <v>33</v>
      </c>
      <c r="AA389" s="15">
        <v>3</v>
      </c>
      <c r="AB389" s="11">
        <v>42.115164174018773</v>
      </c>
      <c r="AC389" s="10">
        <v>51.753448721555664</v>
      </c>
      <c r="AD389" s="21">
        <v>6.1313871044255652</v>
      </c>
      <c r="AE389" s="12">
        <v>2045.2919020715624</v>
      </c>
      <c r="AF389" s="10">
        <v>1997.4410860329745</v>
      </c>
      <c r="AG389" s="10">
        <v>1382.7144281920887</v>
      </c>
      <c r="AH389" s="10">
        <v>0</v>
      </c>
      <c r="AI389" s="10">
        <v>3.0545930919138509</v>
      </c>
      <c r="AJ389" s="10"/>
      <c r="AK389" s="10"/>
      <c r="AL389" s="10"/>
      <c r="AM389" s="10"/>
      <c r="AN389" s="10">
        <v>10.226459510357811</v>
      </c>
      <c r="AO389" s="10">
        <v>6.0010206945765248</v>
      </c>
      <c r="AP389" s="10">
        <v>10.679000997344621</v>
      </c>
      <c r="AQ389" s="10">
        <v>114.66</v>
      </c>
      <c r="AR389" s="10"/>
      <c r="AS389" s="10"/>
      <c r="AT389" s="10">
        <v>3.6755475990178121</v>
      </c>
      <c r="AU389" s="10">
        <v>1</v>
      </c>
      <c r="AV389" s="16"/>
      <c r="AW389" s="21">
        <v>299.61616290494618</v>
      </c>
      <c r="AX389" s="1" t="s">
        <v>120</v>
      </c>
      <c r="AY389" s="25">
        <v>61.879790026246702</v>
      </c>
      <c r="AZ389" s="19">
        <v>0</v>
      </c>
      <c r="BA389" s="19">
        <v>100</v>
      </c>
      <c r="BB389" s="19">
        <v>0</v>
      </c>
      <c r="BC389" s="19">
        <v>100</v>
      </c>
      <c r="BD389" s="19">
        <v>0</v>
      </c>
      <c r="BE389" s="19">
        <v>0</v>
      </c>
      <c r="BF389" s="26">
        <v>42.115164174018773</v>
      </c>
      <c r="BG389" s="26">
        <v>51.753448721555664</v>
      </c>
      <c r="BH389" s="26">
        <v>6.1313871044255652</v>
      </c>
      <c r="BI389" s="23"/>
      <c r="BJ389" s="27">
        <f t="shared" ca="1" si="39"/>
        <v>1</v>
      </c>
      <c r="BK389" s="26">
        <f t="shared" ca="1" si="40"/>
        <v>13.913291390639424</v>
      </c>
      <c r="BL389" s="25">
        <f t="shared" si="37"/>
        <v>3.866887237873045</v>
      </c>
      <c r="BM389" s="25">
        <f t="shared" ca="1" si="41"/>
        <v>2.9460964239990357</v>
      </c>
      <c r="BN389" s="24">
        <f t="shared" si="38"/>
        <v>2.7849903294966021</v>
      </c>
      <c r="BO389" s="23"/>
      <c r="BP389" s="2"/>
    </row>
    <row r="390" spans="1:68" x14ac:dyDescent="0.2">
      <c r="A390">
        <v>18.850000000000001</v>
      </c>
      <c r="B390">
        <v>2</v>
      </c>
      <c r="C390">
        <v>1.3219799999999999</v>
      </c>
      <c r="D390">
        <v>-0.1842</v>
      </c>
      <c r="E390">
        <v>8.7779999999999997E-2</v>
      </c>
      <c r="F390">
        <v>1.488</v>
      </c>
      <c r="G390">
        <v>1.4572499999999999</v>
      </c>
      <c r="I390" s="17">
        <f t="shared" si="35"/>
        <v>61.843832020997375</v>
      </c>
      <c r="J390" s="16">
        <f t="shared" si="36"/>
        <v>-62.043832020997378</v>
      </c>
      <c r="K390" s="10">
        <v>122</v>
      </c>
      <c r="L390" s="16">
        <v>6382.7099737533008</v>
      </c>
      <c r="M390" s="16">
        <v>2533.8910761154889</v>
      </c>
      <c r="N390" s="16">
        <v>26.798993875765529</v>
      </c>
      <c r="O390" s="16">
        <v>20.447457627118599</v>
      </c>
      <c r="P390" s="16">
        <v>20.7353876344458</v>
      </c>
      <c r="Q390" s="16">
        <v>0.68232141142582792</v>
      </c>
      <c r="R390" s="16">
        <v>3.2906132427076011</v>
      </c>
      <c r="S390" s="16">
        <v>19.995139397722387</v>
      </c>
      <c r="T390" s="22" t="s">
        <v>122</v>
      </c>
      <c r="U390" s="10">
        <v>5</v>
      </c>
      <c r="V390" s="22" t="s">
        <v>143</v>
      </c>
      <c r="W390" s="10">
        <v>4</v>
      </c>
      <c r="X390" s="22" t="s">
        <v>143</v>
      </c>
      <c r="Y390" s="10">
        <v>4</v>
      </c>
      <c r="Z390" s="22" t="s">
        <v>33</v>
      </c>
      <c r="AA390" s="15">
        <v>3</v>
      </c>
      <c r="AB390" s="11">
        <v>42.522854785016087</v>
      </c>
      <c r="AC390" s="10">
        <v>51.452234210588486</v>
      </c>
      <c r="AD390" s="21">
        <v>6.0249110043954275</v>
      </c>
      <c r="AE390" s="12">
        <v>2044.7457627118597</v>
      </c>
      <c r="AF390" s="10">
        <v>1995.6369271958777</v>
      </c>
      <c r="AG390" s="10">
        <v>1382.3591756297201</v>
      </c>
      <c r="AH390" s="10">
        <v>0</v>
      </c>
      <c r="AI390" s="10">
        <v>3.0389472303259022</v>
      </c>
      <c r="AJ390" s="10"/>
      <c r="AK390" s="10"/>
      <c r="AL390" s="10"/>
      <c r="AM390" s="10"/>
      <c r="AN390" s="10">
        <v>10.223728813559299</v>
      </c>
      <c r="AO390" s="10">
        <v>6.0091979172572723</v>
      </c>
      <c r="AP390" s="10">
        <v>10.67651422940804</v>
      </c>
      <c r="AQ390" s="10">
        <v>114.66</v>
      </c>
      <c r="AR390" s="10"/>
      <c r="AS390" s="10"/>
      <c r="AT390" s="10">
        <v>3.6571259994908378</v>
      </c>
      <c r="AU390" s="10">
        <v>1</v>
      </c>
      <c r="AV390" s="16"/>
      <c r="AW390" s="21">
        <v>299.34553907938169</v>
      </c>
      <c r="AX390" s="1" t="s">
        <v>120</v>
      </c>
      <c r="AY390" s="25">
        <v>62.043832020997399</v>
      </c>
      <c r="AZ390" s="19">
        <v>0</v>
      </c>
      <c r="BA390" s="19">
        <v>100</v>
      </c>
      <c r="BB390" s="19">
        <v>0</v>
      </c>
      <c r="BC390" s="19">
        <v>100</v>
      </c>
      <c r="BD390" s="19">
        <v>0</v>
      </c>
      <c r="BE390" s="19">
        <v>0</v>
      </c>
      <c r="BF390" s="26">
        <v>42.522854785016087</v>
      </c>
      <c r="BG390" s="26">
        <v>51.452234210588486</v>
      </c>
      <c r="BH390" s="26">
        <v>6.0249110043954275</v>
      </c>
      <c r="BI390" s="23"/>
      <c r="BJ390" s="27">
        <f t="shared" ca="1" si="39"/>
        <v>1</v>
      </c>
      <c r="BK390" s="26">
        <f t="shared" ca="1" si="40"/>
        <v>13.847503401341577</v>
      </c>
      <c r="BL390" s="25">
        <f t="shared" si="37"/>
        <v>3.8891936941326222</v>
      </c>
      <c r="BM390" s="25">
        <f t="shared" ca="1" si="41"/>
        <v>2.9492545593013051</v>
      </c>
      <c r="BN390" s="24">
        <f t="shared" si="38"/>
        <v>2.7864675417774447</v>
      </c>
      <c r="BO390" s="23"/>
      <c r="BP390" s="2"/>
    </row>
    <row r="391" spans="1:68" x14ac:dyDescent="0.2">
      <c r="A391">
        <v>18.899999999999999</v>
      </c>
      <c r="B391">
        <v>2.1</v>
      </c>
      <c r="C391">
        <v>1.3209299999999999</v>
      </c>
      <c r="D391">
        <v>-0.18164</v>
      </c>
      <c r="E391">
        <v>8.7830000000000005E-2</v>
      </c>
      <c r="F391">
        <v>1.49325</v>
      </c>
      <c r="G391">
        <v>1.4628300000000001</v>
      </c>
      <c r="I391" s="17">
        <f t="shared" si="35"/>
        <v>62.007874015748023</v>
      </c>
      <c r="J391" s="16">
        <f t="shared" si="36"/>
        <v>-62.207874015748025</v>
      </c>
      <c r="K391" s="10">
        <v>122</v>
      </c>
      <c r="L391" s="16">
        <v>6402.7230971128802</v>
      </c>
      <c r="M391" s="16">
        <v>2543.6679790026274</v>
      </c>
      <c r="N391" s="16">
        <v>26.870078740157474</v>
      </c>
      <c r="O391" s="16">
        <v>20.160734463276793</v>
      </c>
      <c r="P391" s="16">
        <v>20.448885479206488</v>
      </c>
      <c r="Q391" s="16">
        <v>0.69835981757081111</v>
      </c>
      <c r="R391" s="16">
        <v>3.415148558003029</v>
      </c>
      <c r="S391" s="16">
        <v>20.010487217339918</v>
      </c>
      <c r="T391" s="22" t="s">
        <v>122</v>
      </c>
      <c r="U391" s="10">
        <v>5</v>
      </c>
      <c r="V391" s="22" t="s">
        <v>143</v>
      </c>
      <c r="W391" s="10">
        <v>4</v>
      </c>
      <c r="X391" s="22" t="s">
        <v>33</v>
      </c>
      <c r="Y391" s="10">
        <v>3</v>
      </c>
      <c r="Z391" s="22" t="s">
        <v>33</v>
      </c>
      <c r="AA391" s="15">
        <v>3</v>
      </c>
      <c r="AB391" s="11">
        <v>45.935543849474683</v>
      </c>
      <c r="AC391" s="10">
        <v>48.840597606128199</v>
      </c>
      <c r="AD391" s="21">
        <v>5.2238585443971193</v>
      </c>
      <c r="AE391" s="12">
        <v>2016.0734463276792</v>
      </c>
      <c r="AF391" s="10">
        <v>1960.7535487348068</v>
      </c>
      <c r="AG391" s="10">
        <v>1363.2590319470992</v>
      </c>
      <c r="AH391" s="10">
        <v>0</v>
      </c>
      <c r="AI391" s="10">
        <v>2.9281303082895436</v>
      </c>
      <c r="AJ391" s="10"/>
      <c r="AK391" s="10"/>
      <c r="AL391" s="10"/>
      <c r="AM391" s="10"/>
      <c r="AN391" s="10">
        <v>10.080367231638396</v>
      </c>
      <c r="AO391" s="10">
        <v>5.9811124826899329</v>
      </c>
      <c r="AP391" s="10">
        <v>10.542813223629695</v>
      </c>
      <c r="AQ391" s="10">
        <v>114.66</v>
      </c>
      <c r="AR391" s="10"/>
      <c r="AS391" s="10"/>
      <c r="AT391" s="10">
        <v>3.5754874778481867</v>
      </c>
      <c r="AU391" s="10">
        <v>1</v>
      </c>
      <c r="AV391" s="16"/>
      <c r="AW391" s="21">
        <v>294.113032310221</v>
      </c>
      <c r="AX391" s="1" t="s">
        <v>120</v>
      </c>
      <c r="AY391" s="25">
        <v>62.207874015747997</v>
      </c>
      <c r="AZ391" s="19">
        <v>0</v>
      </c>
      <c r="BA391" s="19">
        <v>100</v>
      </c>
      <c r="BB391" s="19">
        <v>0</v>
      </c>
      <c r="BC391" s="19">
        <v>100</v>
      </c>
      <c r="BD391" s="19">
        <v>0</v>
      </c>
      <c r="BE391" s="19">
        <v>0</v>
      </c>
      <c r="BF391" s="26">
        <v>45.935543849474683</v>
      </c>
      <c r="BG391" s="26">
        <v>48.840597606128199</v>
      </c>
      <c r="BH391" s="26">
        <v>5.2238585443971193</v>
      </c>
      <c r="BI391" s="23"/>
      <c r="BJ391" s="27">
        <f t="shared" ca="1" si="39"/>
        <v>1</v>
      </c>
      <c r="BK391" s="26">
        <f t="shared" ca="1" si="40"/>
        <v>13.561144043188216</v>
      </c>
      <c r="BL391" s="25">
        <f t="shared" si="37"/>
        <v>4.0490439113395134</v>
      </c>
      <c r="BM391" s="25">
        <f t="shared" ca="1" si="41"/>
        <v>2.967166251507428</v>
      </c>
      <c r="BN391" s="24">
        <f t="shared" si="38"/>
        <v>2.8012641165292913</v>
      </c>
      <c r="BO391" s="23"/>
      <c r="BP391" s="2"/>
    </row>
    <row r="392" spans="1:68" x14ac:dyDescent="0.2">
      <c r="A392">
        <v>18.95</v>
      </c>
      <c r="B392">
        <v>2.1</v>
      </c>
      <c r="C392">
        <v>1.3206</v>
      </c>
      <c r="D392">
        <v>-0.17965</v>
      </c>
      <c r="E392">
        <v>8.8050000000000003E-2</v>
      </c>
      <c r="F392">
        <v>1.4937800000000001</v>
      </c>
      <c r="G392">
        <v>1.46435</v>
      </c>
      <c r="I392" s="17">
        <f t="shared" si="35"/>
        <v>62.171916010498684</v>
      </c>
      <c r="J392" s="16">
        <f t="shared" si="36"/>
        <v>-62.371916010498687</v>
      </c>
      <c r="K392" s="10">
        <v>122</v>
      </c>
      <c r="L392" s="16">
        <v>6422.7362204724604</v>
      </c>
      <c r="M392" s="16">
        <v>2553.4448818897667</v>
      </c>
      <c r="N392" s="16">
        <v>26.94116360454943</v>
      </c>
      <c r="O392" s="16">
        <v>20.070621468926525</v>
      </c>
      <c r="P392" s="16">
        <v>20.359744922707186</v>
      </c>
      <c r="Q392" s="16">
        <v>0.71082717234757553</v>
      </c>
      <c r="R392" s="16">
        <v>3.4913363357258529</v>
      </c>
      <c r="S392" s="16">
        <v>20.078017623657068</v>
      </c>
      <c r="T392" s="22" t="s">
        <v>122</v>
      </c>
      <c r="U392" s="10">
        <v>4</v>
      </c>
      <c r="V392" s="22" t="s">
        <v>143</v>
      </c>
      <c r="W392" s="10">
        <v>4</v>
      </c>
      <c r="X392" s="22" t="s">
        <v>33</v>
      </c>
      <c r="Y392" s="10">
        <v>3</v>
      </c>
      <c r="Z392" s="22" t="s">
        <v>33</v>
      </c>
      <c r="AA392" s="15">
        <v>3</v>
      </c>
      <c r="AB392" s="11">
        <v>47.94197071420944</v>
      </c>
      <c r="AC392" s="10">
        <v>47.236567456063433</v>
      </c>
      <c r="AD392" s="21">
        <v>4.821461829727129</v>
      </c>
      <c r="AE392" s="12">
        <v>2007.0621468926524</v>
      </c>
      <c r="AF392" s="10">
        <v>1949.0891818902078</v>
      </c>
      <c r="AG392" s="10">
        <v>1357.3163281804791</v>
      </c>
      <c r="AH392" s="10">
        <v>0</v>
      </c>
      <c r="AI392" s="10">
        <v>2.8642327860747305</v>
      </c>
      <c r="AJ392" s="10"/>
      <c r="AK392" s="10"/>
      <c r="AL392" s="10"/>
      <c r="AM392" s="10"/>
      <c r="AN392" s="10">
        <v>13.380414312617683</v>
      </c>
      <c r="AO392" s="10">
        <v>5.9848336844319574</v>
      </c>
      <c r="AP392" s="10">
        <v>10.501214297263353</v>
      </c>
      <c r="AQ392" s="10">
        <v>114.66</v>
      </c>
      <c r="AR392" s="10"/>
      <c r="AS392" s="10"/>
      <c r="AT392" s="10">
        <v>3.5388159419860643</v>
      </c>
      <c r="AU392" s="10">
        <v>1</v>
      </c>
      <c r="AV392" s="16"/>
      <c r="AW392" s="21">
        <v>292.36337728353118</v>
      </c>
      <c r="AX392" s="1" t="s">
        <v>120</v>
      </c>
      <c r="AY392" s="25">
        <v>62.371916010498701</v>
      </c>
      <c r="AZ392" s="19">
        <v>100</v>
      </c>
      <c r="BA392" s="19">
        <v>0</v>
      </c>
      <c r="BB392" s="19">
        <v>0</v>
      </c>
      <c r="BC392" s="19">
        <v>100</v>
      </c>
      <c r="BD392" s="19">
        <v>0</v>
      </c>
      <c r="BE392" s="19">
        <v>0</v>
      </c>
      <c r="BF392" s="26">
        <v>47.94197071420944</v>
      </c>
      <c r="BG392" s="26">
        <v>47.236567456063433</v>
      </c>
      <c r="BH392" s="26">
        <v>4.821461829727129</v>
      </c>
      <c r="BI392" s="23"/>
      <c r="BJ392" s="27">
        <f t="shared" ca="1" si="39"/>
        <v>1</v>
      </c>
      <c r="BK392" s="26">
        <f t="shared" ca="1" si="40"/>
        <v>13.431562148919147</v>
      </c>
      <c r="BL392" s="25">
        <f t="shared" si="37"/>
        <v>4.1451571779705398</v>
      </c>
      <c r="BM392" s="25">
        <f t="shared" ca="1" si="41"/>
        <v>2.9767311444156803</v>
      </c>
      <c r="BN392" s="24">
        <f t="shared" si="38"/>
        <v>2.8087485794204876</v>
      </c>
      <c r="BO392" s="23"/>
      <c r="BP392" s="2"/>
    </row>
    <row r="393" spans="1:68" x14ac:dyDescent="0.2">
      <c r="A393">
        <v>19</v>
      </c>
      <c r="B393">
        <v>2.1</v>
      </c>
      <c r="C393">
        <v>1.3189200000000001</v>
      </c>
      <c r="D393">
        <v>-0.17940999999999999</v>
      </c>
      <c r="E393">
        <v>8.8300000000000003E-2</v>
      </c>
      <c r="F393">
        <v>1.4915799999999999</v>
      </c>
      <c r="G393">
        <v>1.45933</v>
      </c>
      <c r="I393" s="17">
        <f t="shared" si="35"/>
        <v>62.335958005249338</v>
      </c>
      <c r="J393" s="16">
        <f t="shared" si="36"/>
        <v>-62.535958005249341</v>
      </c>
      <c r="K393" s="10">
        <v>122</v>
      </c>
      <c r="L393" s="16">
        <v>6442.7493438320407</v>
      </c>
      <c r="M393" s="16">
        <v>2563.2217847769057</v>
      </c>
      <c r="N393" s="16">
        <v>27.01224846894138</v>
      </c>
      <c r="O393" s="16">
        <v>19.611864406779659</v>
      </c>
      <c r="P393" s="16">
        <v>19.902092903572782</v>
      </c>
      <c r="Q393" s="16">
        <v>0.71233077292366764</v>
      </c>
      <c r="R393" s="16">
        <v>3.5791751971763306</v>
      </c>
      <c r="S393" s="16">
        <v>20.154756721744736</v>
      </c>
      <c r="T393" s="22" t="s">
        <v>122</v>
      </c>
      <c r="U393" s="10">
        <v>4</v>
      </c>
      <c r="V393" s="22" t="s">
        <v>143</v>
      </c>
      <c r="W393" s="10">
        <v>4</v>
      </c>
      <c r="X393" s="22" t="s">
        <v>33</v>
      </c>
      <c r="Y393" s="10">
        <v>3</v>
      </c>
      <c r="Z393" s="22" t="s">
        <v>33</v>
      </c>
      <c r="AA393" s="15">
        <v>3</v>
      </c>
      <c r="AB393" s="11">
        <v>50.823397352968556</v>
      </c>
      <c r="AC393" s="10">
        <v>44.85553858894091</v>
      </c>
      <c r="AD393" s="21">
        <v>4.3210640580905375</v>
      </c>
      <c r="AE393" s="12">
        <v>1961.1864406779659</v>
      </c>
      <c r="AF393" s="10">
        <v>1894.070525323832</v>
      </c>
      <c r="AG393" s="10">
        <v>1326.8061935715189</v>
      </c>
      <c r="AH393" s="10">
        <v>0</v>
      </c>
      <c r="AI393" s="10">
        <v>2.7939397903430829</v>
      </c>
      <c r="AJ393" s="10"/>
      <c r="AK393" s="10"/>
      <c r="AL393" s="10"/>
      <c r="AM393" s="10"/>
      <c r="AN393" s="10">
        <v>13.074576271186439</v>
      </c>
      <c r="AO393" s="10">
        <v>5.9069080086045895</v>
      </c>
      <c r="AP393" s="10">
        <v>10.287643355000633</v>
      </c>
      <c r="AQ393" s="10">
        <v>114.66</v>
      </c>
      <c r="AR393" s="10"/>
      <c r="AS393" s="10"/>
      <c r="AT393" s="10">
        <v>3.420195633765807</v>
      </c>
      <c r="AU393" s="10">
        <v>1</v>
      </c>
      <c r="AV393" s="16"/>
      <c r="AW393" s="21">
        <v>284.11057879857481</v>
      </c>
      <c r="AX393" s="1" t="s">
        <v>120</v>
      </c>
      <c r="AY393" s="25">
        <v>62.535958005249299</v>
      </c>
      <c r="AZ393" s="19">
        <v>100</v>
      </c>
      <c r="BA393" s="19">
        <v>0</v>
      </c>
      <c r="BB393" s="19">
        <v>0</v>
      </c>
      <c r="BC393" s="19">
        <v>100</v>
      </c>
      <c r="BD393" s="19">
        <v>0</v>
      </c>
      <c r="BE393" s="19">
        <v>0</v>
      </c>
      <c r="BF393" s="26">
        <v>50.823397352968556</v>
      </c>
      <c r="BG393" s="26">
        <v>44.85553858894091</v>
      </c>
      <c r="BH393" s="26">
        <v>4.3210640580905375</v>
      </c>
      <c r="BI393" s="23"/>
      <c r="BJ393" s="27">
        <f t="shared" ca="1" si="39"/>
        <v>1</v>
      </c>
      <c r="BK393" s="26">
        <f t="shared" ca="1" si="40"/>
        <v>13.015431072507521</v>
      </c>
      <c r="BL393" s="25">
        <f t="shared" si="37"/>
        <v>4.2703843025883756</v>
      </c>
      <c r="BM393" s="25">
        <f t="shared" ca="1" si="41"/>
        <v>2.9954638141556198</v>
      </c>
      <c r="BN393" s="24">
        <f t="shared" si="38"/>
        <v>2.8232092020859887</v>
      </c>
      <c r="BO393" s="23"/>
      <c r="BP393" s="2"/>
    </row>
    <row r="394" spans="1:68" x14ac:dyDescent="0.2">
      <c r="A394">
        <v>19.05</v>
      </c>
      <c r="B394">
        <v>2.1</v>
      </c>
      <c r="C394">
        <v>1.32039</v>
      </c>
      <c r="D394">
        <v>-0.17791000000000001</v>
      </c>
      <c r="E394">
        <v>8.8830000000000006E-2</v>
      </c>
      <c r="F394">
        <v>1.4966299999999999</v>
      </c>
      <c r="G394">
        <v>1.46418</v>
      </c>
      <c r="I394" s="17">
        <f t="shared" si="35"/>
        <v>62.5</v>
      </c>
      <c r="J394" s="16">
        <f t="shared" si="36"/>
        <v>-62.7</v>
      </c>
      <c r="K394" s="10">
        <v>122</v>
      </c>
      <c r="L394" s="16">
        <v>6462.762467191621</v>
      </c>
      <c r="M394" s="16">
        <v>2572.9986876640451</v>
      </c>
      <c r="N394" s="16">
        <v>27.083333333333332</v>
      </c>
      <c r="O394" s="16">
        <v>20.013276836158152</v>
      </c>
      <c r="P394" s="16">
        <v>20.305848024137696</v>
      </c>
      <c r="Q394" s="16">
        <v>0.72172827652424354</v>
      </c>
      <c r="R394" s="16">
        <v>3.5542877877659693</v>
      </c>
      <c r="S394" s="16">
        <v>20.317443609690585</v>
      </c>
      <c r="T394" s="22" t="s">
        <v>122</v>
      </c>
      <c r="U394" s="10">
        <v>4</v>
      </c>
      <c r="V394" s="22" t="s">
        <v>143</v>
      </c>
      <c r="W394" s="10">
        <v>4</v>
      </c>
      <c r="X394" s="22" t="s">
        <v>33</v>
      </c>
      <c r="Y394" s="10">
        <v>3</v>
      </c>
      <c r="Z394" s="22" t="s">
        <v>33</v>
      </c>
      <c r="AA394" s="15">
        <v>3</v>
      </c>
      <c r="AB394" s="11">
        <v>49.604675089594721</v>
      </c>
      <c r="AC394" s="10">
        <v>45.873085575018919</v>
      </c>
      <c r="AD394" s="21">
        <v>4.5222393353863559</v>
      </c>
      <c r="AE394" s="12">
        <v>2001.3276836158152</v>
      </c>
      <c r="AF394" s="10">
        <v>1940.3938851926703</v>
      </c>
      <c r="AG394" s="10">
        <v>1353.7232016091798</v>
      </c>
      <c r="AH394" s="10">
        <v>0</v>
      </c>
      <c r="AI394" s="10">
        <v>2.8135031818246357</v>
      </c>
      <c r="AJ394" s="10"/>
      <c r="AK394" s="10"/>
      <c r="AL394" s="10"/>
      <c r="AM394" s="10"/>
      <c r="AN394" s="10">
        <v>13.342184557438769</v>
      </c>
      <c r="AO394" s="10">
        <v>5.9981012894889369</v>
      </c>
      <c r="AP394" s="10">
        <v>10.476062411264259</v>
      </c>
      <c r="AQ394" s="10">
        <v>114.66</v>
      </c>
      <c r="AR394" s="10"/>
      <c r="AS394" s="10"/>
      <c r="AT394" s="10">
        <v>3.494028086674843</v>
      </c>
      <c r="AU394" s="10">
        <v>1</v>
      </c>
      <c r="AV394" s="16"/>
      <c r="AW394" s="21">
        <v>291.05908277890052</v>
      </c>
      <c r="AX394" s="1" t="s">
        <v>120</v>
      </c>
      <c r="AY394" s="25">
        <v>62.7</v>
      </c>
      <c r="AZ394" s="19">
        <v>100</v>
      </c>
      <c r="BA394" s="19">
        <v>0</v>
      </c>
      <c r="BB394" s="19">
        <v>0</v>
      </c>
      <c r="BC394" s="19">
        <v>100</v>
      </c>
      <c r="BD394" s="19">
        <v>0</v>
      </c>
      <c r="BE394" s="19">
        <v>0</v>
      </c>
      <c r="BF394" s="26">
        <v>49.604675089594721</v>
      </c>
      <c r="BG394" s="26">
        <v>45.873085575018919</v>
      </c>
      <c r="BH394" s="26">
        <v>4.5222393353863559</v>
      </c>
      <c r="BI394" s="23"/>
      <c r="BJ394" s="27">
        <f t="shared" ca="1" si="39"/>
        <v>1</v>
      </c>
      <c r="BK394" s="26">
        <f t="shared" ca="1" si="40"/>
        <v>13.272036921280613</v>
      </c>
      <c r="BL394" s="25">
        <f t="shared" si="37"/>
        <v>4.2269447437388381</v>
      </c>
      <c r="BM394" s="25">
        <f t="shared" ca="1" si="41"/>
        <v>2.9860535991876058</v>
      </c>
      <c r="BN394" s="24">
        <f t="shared" si="38"/>
        <v>2.8145211364069884</v>
      </c>
      <c r="BO394" s="23"/>
      <c r="BP394" s="2"/>
    </row>
    <row r="395" spans="1:68" x14ac:dyDescent="0.2">
      <c r="A395">
        <v>19.100000000000001</v>
      </c>
      <c r="B395">
        <v>2.1</v>
      </c>
      <c r="C395">
        <v>1.3189299999999999</v>
      </c>
      <c r="D395">
        <v>-0.17923</v>
      </c>
      <c r="E395">
        <v>8.8539999999999994E-2</v>
      </c>
      <c r="F395">
        <v>1.4952300000000001</v>
      </c>
      <c r="G395">
        <v>1.4622299999999999</v>
      </c>
      <c r="I395" s="17">
        <f t="shared" si="35"/>
        <v>62.664041994750654</v>
      </c>
      <c r="J395" s="16">
        <f t="shared" si="36"/>
        <v>-62.864041994750657</v>
      </c>
      <c r="K395" s="10">
        <v>122</v>
      </c>
      <c r="L395" s="16">
        <v>6482.7755905512013</v>
      </c>
      <c r="M395" s="16">
        <v>2582.775590551184</v>
      </c>
      <c r="N395" s="16">
        <v>27.154418197725285</v>
      </c>
      <c r="O395" s="16">
        <v>19.614595103578111</v>
      </c>
      <c r="P395" s="16">
        <v>19.905884441663201</v>
      </c>
      <c r="Q395" s="16">
        <v>0.71345847335573676</v>
      </c>
      <c r="R395" s="16">
        <v>3.5841586212691032</v>
      </c>
      <c r="S395" s="16">
        <v>20.228426255908889</v>
      </c>
      <c r="T395" s="22" t="s">
        <v>122</v>
      </c>
      <c r="U395" s="10">
        <v>4</v>
      </c>
      <c r="V395" s="22" t="s">
        <v>143</v>
      </c>
      <c r="W395" s="10">
        <v>4</v>
      </c>
      <c r="X395" s="22" t="s">
        <v>33</v>
      </c>
      <c r="Y395" s="10">
        <v>3</v>
      </c>
      <c r="Z395" s="22" t="s">
        <v>33</v>
      </c>
      <c r="AA395" s="15">
        <v>3</v>
      </c>
      <c r="AB395" s="11">
        <v>50.948875273100697</v>
      </c>
      <c r="AC395" s="10">
        <v>44.749946088962773</v>
      </c>
      <c r="AD395" s="21">
        <v>4.301178637936534</v>
      </c>
      <c r="AE395" s="12">
        <v>1961.459510357811</v>
      </c>
      <c r="AF395" s="10">
        <v>1892.1621035274602</v>
      </c>
      <c r="AG395" s="10">
        <v>1327.0589627775466</v>
      </c>
      <c r="AH395" s="10">
        <v>0</v>
      </c>
      <c r="AI395" s="10">
        <v>2.7900550887056252</v>
      </c>
      <c r="AJ395" s="10"/>
      <c r="AK395" s="10"/>
      <c r="AL395" s="10"/>
      <c r="AM395" s="10"/>
      <c r="AN395" s="10">
        <v>13.07639673571874</v>
      </c>
      <c r="AO395" s="10">
        <v>5.9190287522305365</v>
      </c>
      <c r="AP395" s="10">
        <v>10.289412739442827</v>
      </c>
      <c r="AQ395" s="10">
        <v>114.66</v>
      </c>
      <c r="AR395" s="10"/>
      <c r="AS395" s="10"/>
      <c r="AT395" s="10">
        <v>3.3893147208877221</v>
      </c>
      <c r="AU395" s="10">
        <v>1</v>
      </c>
      <c r="AV395" s="16"/>
      <c r="AW395" s="21">
        <v>283.82431552911908</v>
      </c>
      <c r="AX395" s="1" t="s">
        <v>120</v>
      </c>
      <c r="AY395" s="25">
        <v>62.8640419947507</v>
      </c>
      <c r="AZ395" s="19">
        <v>100</v>
      </c>
      <c r="BA395" s="19">
        <v>0</v>
      </c>
      <c r="BB395" s="19">
        <v>0</v>
      </c>
      <c r="BC395" s="19">
        <v>100</v>
      </c>
      <c r="BD395" s="19">
        <v>0</v>
      </c>
      <c r="BE395" s="19">
        <v>0</v>
      </c>
      <c r="BF395" s="26">
        <v>50.948875273100697</v>
      </c>
      <c r="BG395" s="26">
        <v>44.749946088962773</v>
      </c>
      <c r="BH395" s="26">
        <v>4.301178637936534</v>
      </c>
      <c r="BI395" s="23"/>
      <c r="BJ395" s="27">
        <f t="shared" ca="1" si="39"/>
        <v>1</v>
      </c>
      <c r="BK395" s="26">
        <f t="shared" ca="1" si="40"/>
        <v>12.904331841568373</v>
      </c>
      <c r="BL395" s="25">
        <f t="shared" si="37"/>
        <v>4.2813082716806488</v>
      </c>
      <c r="BM395" s="25">
        <f t="shared" ca="1" si="41"/>
        <v>2.9990772596398685</v>
      </c>
      <c r="BN395" s="24">
        <f t="shared" si="38"/>
        <v>2.8235245392886399</v>
      </c>
      <c r="BO395" s="23"/>
      <c r="BP395" s="2"/>
    </row>
    <row r="396" spans="1:68" x14ac:dyDescent="0.2">
      <c r="A396">
        <v>19.149999999999999</v>
      </c>
      <c r="B396">
        <v>2</v>
      </c>
      <c r="C396">
        <v>1.3180400000000001</v>
      </c>
      <c r="D396">
        <v>-0.18423</v>
      </c>
      <c r="E396">
        <v>8.8840000000000002E-2</v>
      </c>
      <c r="F396">
        <v>1.4925999999999999</v>
      </c>
      <c r="G396">
        <v>1.4595</v>
      </c>
      <c r="I396" s="17">
        <f t="shared" si="35"/>
        <v>62.828083989501302</v>
      </c>
      <c r="J396" s="16">
        <f t="shared" si="36"/>
        <v>-63.028083989501305</v>
      </c>
      <c r="K396" s="10">
        <v>122</v>
      </c>
      <c r="L396" s="16">
        <v>6502.7887139107806</v>
      </c>
      <c r="M396" s="16">
        <v>2592.5524934383225</v>
      </c>
      <c r="N396" s="16">
        <v>27.22550306211723</v>
      </c>
      <c r="O396" s="16">
        <v>19.371563088512243</v>
      </c>
      <c r="P396" s="16">
        <v>19.664178478212285</v>
      </c>
      <c r="Q396" s="16">
        <v>0.68213346135381647</v>
      </c>
      <c r="R396" s="16">
        <v>3.4689141074955838</v>
      </c>
      <c r="S396" s="16">
        <v>20.320513173614096</v>
      </c>
      <c r="T396" s="22" t="s">
        <v>122</v>
      </c>
      <c r="U396" s="10">
        <v>4</v>
      </c>
      <c r="V396" s="22" t="s">
        <v>143</v>
      </c>
      <c r="W396" s="10">
        <v>4</v>
      </c>
      <c r="X396" s="22" t="s">
        <v>33</v>
      </c>
      <c r="Y396" s="10">
        <v>3</v>
      </c>
      <c r="Z396" s="22" t="s">
        <v>33</v>
      </c>
      <c r="AA396" s="15">
        <v>3</v>
      </c>
      <c r="AB396" s="11">
        <v>48.460317171932076</v>
      </c>
      <c r="AC396" s="10">
        <v>46.814693596528201</v>
      </c>
      <c r="AD396" s="21">
        <v>4.7249892315397197</v>
      </c>
      <c r="AE396" s="12">
        <v>1937.1563088512244</v>
      </c>
      <c r="AF396" s="10">
        <v>1862.548865276789</v>
      </c>
      <c r="AG396" s="10">
        <v>1310.9452318808189</v>
      </c>
      <c r="AH396" s="10">
        <v>0</v>
      </c>
      <c r="AI396" s="10">
        <v>2.8827464993705472</v>
      </c>
      <c r="AJ396" s="10"/>
      <c r="AK396" s="10"/>
      <c r="AL396" s="10"/>
      <c r="AM396" s="10"/>
      <c r="AN396" s="10">
        <v>12.914375392341496</v>
      </c>
      <c r="AO396" s="10">
        <v>5.8410228001260176</v>
      </c>
      <c r="AP396" s="10">
        <v>10.176616623165733</v>
      </c>
      <c r="AQ396" s="10">
        <v>114.66</v>
      </c>
      <c r="AR396" s="10"/>
      <c r="AS396" s="10"/>
      <c r="AT396" s="10">
        <v>3.320388705472566</v>
      </c>
      <c r="AU396" s="10">
        <v>1</v>
      </c>
      <c r="AV396" s="16"/>
      <c r="AW396" s="21">
        <v>279.38232979151832</v>
      </c>
      <c r="AX396" s="1" t="s">
        <v>120</v>
      </c>
      <c r="AY396" s="25">
        <v>63.028083989501297</v>
      </c>
      <c r="AZ396" s="19">
        <v>100</v>
      </c>
      <c r="BA396" s="19">
        <v>0</v>
      </c>
      <c r="BB396" s="19">
        <v>0</v>
      </c>
      <c r="BC396" s="19">
        <v>100</v>
      </c>
      <c r="BD396" s="19">
        <v>0</v>
      </c>
      <c r="BE396" s="19">
        <v>0</v>
      </c>
      <c r="BF396" s="26">
        <v>48.460317171932076</v>
      </c>
      <c r="BG396" s="26">
        <v>46.814693596528201</v>
      </c>
      <c r="BH396" s="26">
        <v>4.7249892315397197</v>
      </c>
      <c r="BI396" s="23"/>
      <c r="BJ396" s="27">
        <f t="shared" ca="1" si="39"/>
        <v>1</v>
      </c>
      <c r="BK396" s="26">
        <f t="shared" ca="1" si="40"/>
        <v>12.661486440716004</v>
      </c>
      <c r="BL396" s="25">
        <f t="shared" si="37"/>
        <v>4.1561106044790801</v>
      </c>
      <c r="BM396" s="25">
        <f t="shared" ca="1" si="41"/>
        <v>2.9976489058250411</v>
      </c>
      <c r="BN396" s="24">
        <f t="shared" si="38"/>
        <v>2.8187685668192803</v>
      </c>
      <c r="BO396" s="23"/>
      <c r="BP396" s="2"/>
    </row>
    <row r="397" spans="1:68" x14ac:dyDescent="0.2">
      <c r="A397">
        <v>19.2</v>
      </c>
      <c r="B397">
        <v>2.1</v>
      </c>
      <c r="C397">
        <v>1.3194300000000001</v>
      </c>
      <c r="D397">
        <v>-0.18457999999999999</v>
      </c>
      <c r="E397">
        <v>8.9080000000000006E-2</v>
      </c>
      <c r="F397">
        <v>1.4954799999999999</v>
      </c>
      <c r="G397">
        <v>1.46438</v>
      </c>
      <c r="I397" s="17">
        <f t="shared" ref="I397:I420" si="42">IF(A397="(m)",0,A397/0.3048)</f>
        <v>62.992125984251963</v>
      </c>
      <c r="J397" s="16">
        <f t="shared" ref="J397:J420" si="43">$J$7-I397</f>
        <v>-63.192125984251966</v>
      </c>
      <c r="K397" s="10">
        <v>122</v>
      </c>
      <c r="L397" s="16">
        <v>6522.8018372703609</v>
      </c>
      <c r="M397" s="16">
        <v>2602.3293963254619</v>
      </c>
      <c r="N397" s="16">
        <v>27.296587926509183</v>
      </c>
      <c r="O397" s="16">
        <v>19.751129943502825</v>
      </c>
      <c r="P397" s="16">
        <v>20.04480617449483</v>
      </c>
      <c r="Q397" s="16">
        <v>0.67994071051368199</v>
      </c>
      <c r="R397" s="16">
        <v>3.3921041919519479</v>
      </c>
      <c r="S397" s="16">
        <v>20.394182707778256</v>
      </c>
      <c r="T397" s="22" t="s">
        <v>122</v>
      </c>
      <c r="U397" s="10">
        <v>5</v>
      </c>
      <c r="V397" s="22" t="s">
        <v>143</v>
      </c>
      <c r="W397" s="10">
        <v>4</v>
      </c>
      <c r="X397" s="22" t="s">
        <v>33</v>
      </c>
      <c r="Y397" s="10">
        <v>3</v>
      </c>
      <c r="Z397" s="22" t="s">
        <v>33</v>
      </c>
      <c r="AA397" s="15">
        <v>3</v>
      </c>
      <c r="AB397" s="11">
        <v>46.00463619955881</v>
      </c>
      <c r="AC397" s="10">
        <v>48.786158885422914</v>
      </c>
      <c r="AD397" s="21">
        <v>5.2092049150182778</v>
      </c>
      <c r="AE397" s="12">
        <v>1975.1129943502824</v>
      </c>
      <c r="AF397" s="10">
        <v>1906.1513517006426</v>
      </c>
      <c r="AG397" s="10">
        <v>1336.3204116329887</v>
      </c>
      <c r="AH397" s="10">
        <v>0</v>
      </c>
      <c r="AI397" s="10">
        <v>2.9480226532327163</v>
      </c>
      <c r="AJ397" s="10"/>
      <c r="AK397" s="10"/>
      <c r="AL397" s="10"/>
      <c r="AM397" s="10"/>
      <c r="AN397" s="10">
        <v>9.8755649717514125</v>
      </c>
      <c r="AO397" s="10">
        <v>5.9137373045436528</v>
      </c>
      <c r="AP397" s="10">
        <v>10.35424288143092</v>
      </c>
      <c r="AQ397" s="10">
        <v>114.66</v>
      </c>
      <c r="AR397" s="10"/>
      <c r="AS397" s="10"/>
      <c r="AT397" s="10">
        <v>3.3885810945394366</v>
      </c>
      <c r="AU397" s="10">
        <v>1</v>
      </c>
      <c r="AV397" s="16"/>
      <c r="AW397" s="21">
        <v>285.9227027550964</v>
      </c>
      <c r="AX397" s="1" t="s">
        <v>120</v>
      </c>
      <c r="AY397" s="25">
        <v>63.192125984252002</v>
      </c>
      <c r="AZ397" s="19">
        <v>0</v>
      </c>
      <c r="BA397" s="19">
        <v>100</v>
      </c>
      <c r="BB397" s="19">
        <v>0</v>
      </c>
      <c r="BC397" s="19">
        <v>100</v>
      </c>
      <c r="BD397" s="19">
        <v>0</v>
      </c>
      <c r="BE397" s="19">
        <v>0</v>
      </c>
      <c r="BF397" s="26">
        <v>46.00463619955881</v>
      </c>
      <c r="BG397" s="26">
        <v>48.786158885422914</v>
      </c>
      <c r="BH397" s="26">
        <v>5.2092049150182778</v>
      </c>
      <c r="BI397" s="23"/>
      <c r="BJ397" s="27">
        <f t="shared" ca="1" si="39"/>
        <v>1</v>
      </c>
      <c r="BK397" s="26">
        <f t="shared" ca="1" si="40"/>
        <v>12.898755460825315</v>
      </c>
      <c r="BL397" s="25">
        <f t="shared" si="37"/>
        <v>4.0512679051010334</v>
      </c>
      <c r="BM397" s="25">
        <f t="shared" ca="1" si="41"/>
        <v>2.9844770680675037</v>
      </c>
      <c r="BN397" s="24">
        <f t="shared" si="38"/>
        <v>2.806194009182454</v>
      </c>
      <c r="BO397" s="23"/>
      <c r="BP397" s="2"/>
    </row>
    <row r="398" spans="1:68" x14ac:dyDescent="0.2">
      <c r="A398">
        <v>19.25</v>
      </c>
      <c r="B398">
        <v>2.1</v>
      </c>
      <c r="C398">
        <v>1.3194999999999999</v>
      </c>
      <c r="D398">
        <v>-0.18695000000000001</v>
      </c>
      <c r="E398">
        <v>8.9580000000000007E-2</v>
      </c>
      <c r="F398">
        <v>1.4938</v>
      </c>
      <c r="G398">
        <v>1.4588000000000001</v>
      </c>
      <c r="I398" s="17">
        <f t="shared" si="42"/>
        <v>63.156167979002625</v>
      </c>
      <c r="J398" s="16">
        <f t="shared" si="43"/>
        <v>-63.356167979002628</v>
      </c>
      <c r="K398" s="10">
        <v>122</v>
      </c>
      <c r="L398" s="16">
        <v>6542.8149606299412</v>
      </c>
      <c r="M398" s="16">
        <v>2612.1062992126012</v>
      </c>
      <c r="N398" s="16">
        <v>27.367672790901135</v>
      </c>
      <c r="O398" s="16">
        <v>19.770244821092223</v>
      </c>
      <c r="P398" s="16">
        <v>20.066131138109156</v>
      </c>
      <c r="Q398" s="16">
        <v>0.66509265482477187</v>
      </c>
      <c r="R398" s="16">
        <v>3.3145036790955804</v>
      </c>
      <c r="S398" s="16">
        <v>20.547660903953584</v>
      </c>
      <c r="T398" s="22" t="s">
        <v>122</v>
      </c>
      <c r="U398" s="10">
        <v>5</v>
      </c>
      <c r="V398" s="22" t="s">
        <v>143</v>
      </c>
      <c r="W398" s="10">
        <v>4</v>
      </c>
      <c r="X398" s="22" t="s">
        <v>33</v>
      </c>
      <c r="Y398" s="10">
        <v>3</v>
      </c>
      <c r="Z398" s="22" t="s">
        <v>33</v>
      </c>
      <c r="AA398" s="15">
        <v>3</v>
      </c>
      <c r="AB398" s="11">
        <v>44.109606423109007</v>
      </c>
      <c r="AC398" s="10">
        <v>50.257354796829745</v>
      </c>
      <c r="AD398" s="21">
        <v>5.6330387800612467</v>
      </c>
      <c r="AE398" s="12">
        <v>1977.0244821092224</v>
      </c>
      <c r="AF398" s="10">
        <v>1907.4829283988233</v>
      </c>
      <c r="AG398" s="10">
        <v>1337.7420758739438</v>
      </c>
      <c r="AH398" s="10">
        <v>0</v>
      </c>
      <c r="AI398" s="10">
        <v>3.0170429627426669</v>
      </c>
      <c r="AJ398" s="10"/>
      <c r="AK398" s="10"/>
      <c r="AL398" s="10"/>
      <c r="AM398" s="10"/>
      <c r="AN398" s="10">
        <v>9.8851224105461117</v>
      </c>
      <c r="AO398" s="10">
        <v>5.904055423568848</v>
      </c>
      <c r="AP398" s="10">
        <v>10.364194531117606</v>
      </c>
      <c r="AQ398" s="10">
        <v>114.66</v>
      </c>
      <c r="AR398" s="10"/>
      <c r="AS398" s="10"/>
      <c r="AT398" s="10">
        <v>3.3776883648044342</v>
      </c>
      <c r="AU398" s="10">
        <v>1</v>
      </c>
      <c r="AV398" s="16"/>
      <c r="AW398" s="21">
        <v>286.12243925982352</v>
      </c>
      <c r="AX398" s="1" t="s">
        <v>120</v>
      </c>
      <c r="AY398" s="25">
        <v>63.356167979002599</v>
      </c>
      <c r="AZ398" s="19">
        <v>0</v>
      </c>
      <c r="BA398" s="19">
        <v>100</v>
      </c>
      <c r="BB398" s="19">
        <v>0</v>
      </c>
      <c r="BC398" s="19">
        <v>100</v>
      </c>
      <c r="BD398" s="19">
        <v>0</v>
      </c>
      <c r="BE398" s="19">
        <v>0</v>
      </c>
      <c r="BF398" s="26">
        <v>44.109606423109007</v>
      </c>
      <c r="BG398" s="26">
        <v>50.257354796829745</v>
      </c>
      <c r="BH398" s="26">
        <v>5.6330387800612467</v>
      </c>
      <c r="BI398" s="23"/>
      <c r="BJ398" s="27">
        <f t="shared" ca="1" si="39"/>
        <v>1</v>
      </c>
      <c r="BK398" s="26">
        <f t="shared" ca="1" si="40"/>
        <v>12.859142572304062</v>
      </c>
      <c r="BL398" s="25">
        <f t="shared" ref="BL398:BL420" si="44">(Q398/(P398-(L398/2000)))*100</f>
        <v>3.9601285997707505</v>
      </c>
      <c r="BM398" s="25">
        <f t="shared" ca="1" si="41"/>
        <v>2.9794944180348737</v>
      </c>
      <c r="BN398" s="24">
        <f t="shared" ref="BN398:BN420" si="45">SQRT(((3.47-LOG(P398/1.06))^2)+((LOG(R398)+1.22)^2))</f>
        <v>2.7995738196885767</v>
      </c>
      <c r="BO398" s="23"/>
      <c r="BP398" s="2"/>
    </row>
    <row r="399" spans="1:68" x14ac:dyDescent="0.2">
      <c r="A399">
        <v>19.3</v>
      </c>
      <c r="B399">
        <v>2</v>
      </c>
      <c r="C399">
        <v>1.3178300000000001</v>
      </c>
      <c r="D399">
        <v>-0.18826999999999999</v>
      </c>
      <c r="E399">
        <v>8.9770000000000003E-2</v>
      </c>
      <c r="F399">
        <v>1.49255</v>
      </c>
      <c r="G399">
        <v>1.4597500000000001</v>
      </c>
      <c r="I399" s="17">
        <f t="shared" si="42"/>
        <v>63.320209973753279</v>
      </c>
      <c r="J399" s="16">
        <f t="shared" si="43"/>
        <v>-63.520209973753282</v>
      </c>
      <c r="K399" s="10">
        <v>122</v>
      </c>
      <c r="L399" s="16">
        <v>6562.8280839895215</v>
      </c>
      <c r="M399" s="16">
        <v>2621.8832020997402</v>
      </c>
      <c r="N399" s="16">
        <v>27.438757655293088</v>
      </c>
      <c r="O399" s="16">
        <v>19.31421845574387</v>
      </c>
      <c r="P399" s="16">
        <v>19.610944605450271</v>
      </c>
      <c r="Q399" s="16">
        <v>0.65682285165626486</v>
      </c>
      <c r="R399" s="16">
        <v>3.3492667735837709</v>
      </c>
      <c r="S399" s="16">
        <v>20.605982618500214</v>
      </c>
      <c r="T399" s="22" t="s">
        <v>122</v>
      </c>
      <c r="U399" s="10">
        <v>5</v>
      </c>
      <c r="V399" s="22" t="s">
        <v>143</v>
      </c>
      <c r="W399" s="10">
        <v>4</v>
      </c>
      <c r="X399" s="22" t="s">
        <v>33</v>
      </c>
      <c r="Y399" s="10">
        <v>3</v>
      </c>
      <c r="Z399" s="22" t="s">
        <v>33</v>
      </c>
      <c r="AA399" s="15">
        <v>3</v>
      </c>
      <c r="AB399" s="11">
        <v>45.639152872404445</v>
      </c>
      <c r="AC399" s="10">
        <v>49.073458341822167</v>
      </c>
      <c r="AD399" s="21">
        <v>5.2873887857733894</v>
      </c>
      <c r="AE399" s="12">
        <v>1931.4218455743871</v>
      </c>
      <c r="AF399" s="10">
        <v>1852.7543290648612</v>
      </c>
      <c r="AG399" s="10">
        <v>1307.3963070300181</v>
      </c>
      <c r="AH399" s="10">
        <v>0</v>
      </c>
      <c r="AI399" s="10">
        <v>2.9857281238006115</v>
      </c>
      <c r="AJ399" s="10"/>
      <c r="AK399" s="10"/>
      <c r="AL399" s="10"/>
      <c r="AM399" s="10"/>
      <c r="AN399" s="10">
        <v>9.6571092278719348</v>
      </c>
      <c r="AO399" s="10">
        <v>5.8143916681248369</v>
      </c>
      <c r="AP399" s="10">
        <v>10.151774149210127</v>
      </c>
      <c r="AQ399" s="10">
        <v>114.66</v>
      </c>
      <c r="AR399" s="10"/>
      <c r="AS399" s="10"/>
      <c r="AT399" s="10">
        <v>3.2631294621826097</v>
      </c>
      <c r="AU399" s="10">
        <v>1</v>
      </c>
      <c r="AV399" s="16"/>
      <c r="AW399" s="21">
        <v>277.91314935972918</v>
      </c>
      <c r="AX399" s="1" t="s">
        <v>120</v>
      </c>
      <c r="AY399" s="25">
        <v>63.520209973753303</v>
      </c>
      <c r="AZ399" s="19">
        <v>0</v>
      </c>
      <c r="BA399" s="19">
        <v>100</v>
      </c>
      <c r="BB399" s="19">
        <v>0</v>
      </c>
      <c r="BC399" s="19">
        <v>100</v>
      </c>
      <c r="BD399" s="19">
        <v>0</v>
      </c>
      <c r="BE399" s="19">
        <v>0</v>
      </c>
      <c r="BF399" s="26">
        <v>45.639152872404445</v>
      </c>
      <c r="BG399" s="26">
        <v>49.073458341822167</v>
      </c>
      <c r="BH399" s="26">
        <v>5.2873887857733894</v>
      </c>
      <c r="BI399" s="23"/>
      <c r="BJ399" s="27">
        <f t="shared" ref="BJ399:BJ462" ca="1" si="46">IF((0.381*BM399)+(0.05*(M399/2116.217)-0.15)&lt;1,(0.381*BM399)+(0.05*(M399/2116.217)-0.15),1)</f>
        <v>1</v>
      </c>
      <c r="BK399" s="26">
        <f t="shared" ref="BK399:BK462" ca="1" si="47">((P399-(L399/2000))/1.06)*(1.06/(M399/2000))^BJ399</f>
        <v>12.456337147572382</v>
      </c>
      <c r="BL399" s="25">
        <f t="shared" si="44"/>
        <v>4.0223008806278502</v>
      </c>
      <c r="BM399" s="25">
        <f t="shared" ref="BM399:BM462" ca="1" si="48">SQRT(((3.47-LOG(BK399))^2)+((LOG(BL399)+1.22)^2))</f>
        <v>2.9945748224023401</v>
      </c>
      <c r="BN399" s="24">
        <f t="shared" si="45"/>
        <v>2.8101974717507776</v>
      </c>
      <c r="BO399" s="23"/>
      <c r="BP399" s="2"/>
    </row>
    <row r="400" spans="1:68" x14ac:dyDescent="0.2">
      <c r="A400">
        <v>19.350000000000001</v>
      </c>
      <c r="B400">
        <v>2</v>
      </c>
      <c r="C400">
        <v>1.3169900000000001</v>
      </c>
      <c r="D400">
        <v>-0.19297</v>
      </c>
      <c r="E400">
        <v>8.9899999999999994E-2</v>
      </c>
      <c r="F400">
        <v>1.4886299999999999</v>
      </c>
      <c r="G400">
        <v>1.4552</v>
      </c>
      <c r="I400" s="17">
        <f t="shared" si="42"/>
        <v>63.484251968503941</v>
      </c>
      <c r="J400" s="16">
        <f t="shared" si="43"/>
        <v>-63.684251968503943</v>
      </c>
      <c r="K400" s="10">
        <v>122</v>
      </c>
      <c r="L400" s="16">
        <v>6582.8412073491018</v>
      </c>
      <c r="M400" s="16">
        <v>2631.6601049868796</v>
      </c>
      <c r="N400" s="16">
        <v>27.509842519685041</v>
      </c>
      <c r="O400" s="16">
        <v>19.084839924670437</v>
      </c>
      <c r="P400" s="16">
        <v>19.382140696743321</v>
      </c>
      <c r="Q400" s="16">
        <v>0.6273773403744598</v>
      </c>
      <c r="R400" s="16">
        <v>3.2368836352522954</v>
      </c>
      <c r="S400" s="16">
        <v>20.645886949505798</v>
      </c>
      <c r="T400" s="22" t="s">
        <v>122</v>
      </c>
      <c r="U400" s="10">
        <v>5</v>
      </c>
      <c r="V400" s="22" t="s">
        <v>143</v>
      </c>
      <c r="W400" s="10">
        <v>4</v>
      </c>
      <c r="X400" s="22" t="s">
        <v>33</v>
      </c>
      <c r="Y400" s="10">
        <v>3</v>
      </c>
      <c r="Z400" s="22" t="s">
        <v>33</v>
      </c>
      <c r="AA400" s="15">
        <v>3</v>
      </c>
      <c r="AB400" s="11">
        <v>43.297143962439065</v>
      </c>
      <c r="AC400" s="10">
        <v>50.87356342517532</v>
      </c>
      <c r="AD400" s="21">
        <v>5.8292926123856148</v>
      </c>
      <c r="AE400" s="12">
        <v>1908.4839924670437</v>
      </c>
      <c r="AF400" s="10">
        <v>1824.6589796075978</v>
      </c>
      <c r="AG400" s="10">
        <v>1292.1427131162213</v>
      </c>
      <c r="AH400" s="10">
        <v>0</v>
      </c>
      <c r="AI400" s="10">
        <v>3.0893912561736441</v>
      </c>
      <c r="AJ400" s="10"/>
      <c r="AK400" s="10"/>
      <c r="AL400" s="10"/>
      <c r="AM400" s="10"/>
      <c r="AN400" s="10">
        <v>9.5424199623352184</v>
      </c>
      <c r="AO400" s="10">
        <v>5.7393350864166397</v>
      </c>
      <c r="AP400" s="10">
        <v>10.04499899181355</v>
      </c>
      <c r="AQ400" s="10">
        <v>114.66</v>
      </c>
      <c r="AR400" s="10"/>
      <c r="AS400" s="10"/>
      <c r="AT400" s="10">
        <v>3.1986185507514047</v>
      </c>
      <c r="AU400" s="10">
        <v>1</v>
      </c>
      <c r="AV400" s="16"/>
      <c r="AW400" s="21">
        <v>273.69884694113966</v>
      </c>
      <c r="AX400" s="1" t="s">
        <v>120</v>
      </c>
      <c r="AY400" s="25">
        <v>63.684251968503901</v>
      </c>
      <c r="AZ400" s="19">
        <v>0</v>
      </c>
      <c r="BA400" s="19">
        <v>100</v>
      </c>
      <c r="BB400" s="19">
        <v>0</v>
      </c>
      <c r="BC400" s="19">
        <v>100</v>
      </c>
      <c r="BD400" s="19">
        <v>0</v>
      </c>
      <c r="BE400" s="19">
        <v>0</v>
      </c>
      <c r="BF400" s="26">
        <v>43.297143962439065</v>
      </c>
      <c r="BG400" s="26">
        <v>50.87356342517532</v>
      </c>
      <c r="BH400" s="26">
        <v>5.8292926123856148</v>
      </c>
      <c r="BI400" s="23"/>
      <c r="BJ400" s="27">
        <f t="shared" ca="1" si="46"/>
        <v>1</v>
      </c>
      <c r="BK400" s="26">
        <f t="shared" ca="1" si="47"/>
        <v>12.228570142912881</v>
      </c>
      <c r="BL400" s="25">
        <f t="shared" si="44"/>
        <v>3.8990010188836024</v>
      </c>
      <c r="BM400" s="25">
        <f t="shared" ca="1" si="48"/>
        <v>2.9927329794173412</v>
      </c>
      <c r="BN400" s="24">
        <f t="shared" si="45"/>
        <v>2.8050276924330766</v>
      </c>
      <c r="BO400" s="23"/>
      <c r="BP400" s="2"/>
    </row>
    <row r="401" spans="1:68" x14ac:dyDescent="0.2">
      <c r="A401">
        <v>19.399999999999999</v>
      </c>
      <c r="B401">
        <v>2.1</v>
      </c>
      <c r="C401">
        <v>1.3157799999999999</v>
      </c>
      <c r="D401">
        <v>-0.19547</v>
      </c>
      <c r="E401">
        <v>9.0139999999999998E-2</v>
      </c>
      <c r="F401">
        <v>1.4942800000000001</v>
      </c>
      <c r="G401">
        <v>1.46183</v>
      </c>
      <c r="I401" s="17">
        <f t="shared" si="42"/>
        <v>63.648293963254588</v>
      </c>
      <c r="J401" s="16">
        <f t="shared" si="43"/>
        <v>-63.848293963254591</v>
      </c>
      <c r="K401" s="10">
        <v>122</v>
      </c>
      <c r="L401" s="16">
        <v>6602.8543307086811</v>
      </c>
      <c r="M401" s="16">
        <v>2641.437007874018</v>
      </c>
      <c r="N401" s="16">
        <v>27.580927384076986</v>
      </c>
      <c r="O401" s="16">
        <v>18.754425612052689</v>
      </c>
      <c r="P401" s="16">
        <v>19.052787225417536</v>
      </c>
      <c r="Q401" s="16">
        <v>0.61171483437349949</v>
      </c>
      <c r="R401" s="16">
        <v>3.2106317418872763</v>
      </c>
      <c r="S401" s="16">
        <v>20.719556483669965</v>
      </c>
      <c r="T401" s="22" t="s">
        <v>122</v>
      </c>
      <c r="U401" s="10">
        <v>5</v>
      </c>
      <c r="V401" s="22" t="s">
        <v>143</v>
      </c>
      <c r="W401" s="10">
        <v>4</v>
      </c>
      <c r="X401" s="22" t="s">
        <v>33</v>
      </c>
      <c r="Y401" s="10">
        <v>3</v>
      </c>
      <c r="Z401" s="22" t="s">
        <v>33</v>
      </c>
      <c r="AA401" s="15">
        <v>3</v>
      </c>
      <c r="AB401" s="11">
        <v>43.189568919870865</v>
      </c>
      <c r="AC401" s="10">
        <v>50.954468998035743</v>
      </c>
      <c r="AD401" s="21">
        <v>5.8559620820933889</v>
      </c>
      <c r="AE401" s="12">
        <v>1875.4425612052687</v>
      </c>
      <c r="AF401" s="10">
        <v>1784.7342698422358</v>
      </c>
      <c r="AG401" s="10">
        <v>1270.1858150278358</v>
      </c>
      <c r="AH401" s="10">
        <v>0</v>
      </c>
      <c r="AI401" s="10">
        <v>3.1146518205547271</v>
      </c>
      <c r="AJ401" s="10"/>
      <c r="AK401" s="10"/>
      <c r="AL401" s="10"/>
      <c r="AM401" s="10"/>
      <c r="AN401" s="10">
        <v>9.3772128060263444</v>
      </c>
      <c r="AO401" s="10">
        <v>5.6629513044437525</v>
      </c>
      <c r="AP401" s="10">
        <v>9.8913007051948494</v>
      </c>
      <c r="AQ401" s="10">
        <v>114.66</v>
      </c>
      <c r="AR401" s="10"/>
      <c r="AS401" s="10"/>
      <c r="AT401" s="10">
        <v>3.1129799482858611</v>
      </c>
      <c r="AU401" s="10">
        <v>1</v>
      </c>
      <c r="AV401" s="16"/>
      <c r="AW401" s="21">
        <v>267.71014047633537</v>
      </c>
      <c r="AX401" s="1" t="s">
        <v>120</v>
      </c>
      <c r="AY401" s="25">
        <v>63.848293963254598</v>
      </c>
      <c r="AZ401" s="19">
        <v>0</v>
      </c>
      <c r="BA401" s="19">
        <v>100</v>
      </c>
      <c r="BB401" s="19">
        <v>0</v>
      </c>
      <c r="BC401" s="19">
        <v>100</v>
      </c>
      <c r="BD401" s="19">
        <v>0</v>
      </c>
      <c r="BE401" s="19">
        <v>0</v>
      </c>
      <c r="BF401" s="26">
        <v>43.189568919870865</v>
      </c>
      <c r="BG401" s="26">
        <v>50.954468998035743</v>
      </c>
      <c r="BH401" s="26">
        <v>5.8559620820933889</v>
      </c>
      <c r="BI401" s="23"/>
      <c r="BJ401" s="27">
        <f t="shared" ca="1" si="46"/>
        <v>1</v>
      </c>
      <c r="BK401" s="26">
        <f t="shared" ca="1" si="47"/>
        <v>11.926356761951181</v>
      </c>
      <c r="BL401" s="25">
        <f t="shared" si="44"/>
        <v>3.8835683524527673</v>
      </c>
      <c r="BM401" s="25">
        <f t="shared" ca="1" si="48"/>
        <v>3.0003535742171294</v>
      </c>
      <c r="BN401" s="24">
        <f t="shared" si="45"/>
        <v>2.8087147610644996</v>
      </c>
      <c r="BO401" s="23"/>
      <c r="BP401" s="2"/>
    </row>
    <row r="402" spans="1:68" x14ac:dyDescent="0.2">
      <c r="A402">
        <v>19.45</v>
      </c>
      <c r="B402">
        <v>2.1</v>
      </c>
      <c r="C402">
        <v>1.3154999999999999</v>
      </c>
      <c r="D402">
        <v>-0.19738</v>
      </c>
      <c r="E402">
        <v>9.0620000000000006E-2</v>
      </c>
      <c r="F402">
        <v>1.4949300000000001</v>
      </c>
      <c r="G402">
        <v>1.46058</v>
      </c>
      <c r="I402" s="17">
        <f t="shared" si="42"/>
        <v>63.812335958005242</v>
      </c>
      <c r="J402" s="16">
        <f t="shared" si="43"/>
        <v>-64.012335958005238</v>
      </c>
      <c r="K402" s="10">
        <v>122</v>
      </c>
      <c r="L402" s="16">
        <v>6622.8674540682614</v>
      </c>
      <c r="M402" s="16">
        <v>2651.213910761157</v>
      </c>
      <c r="N402" s="16">
        <v>27.652012248468939</v>
      </c>
      <c r="O402" s="16">
        <v>18.67796610169486</v>
      </c>
      <c r="P402" s="16">
        <v>18.978449397643637</v>
      </c>
      <c r="Q402" s="16">
        <v>0.59974867978876611</v>
      </c>
      <c r="R402" s="16">
        <v>3.1601563817075116</v>
      </c>
      <c r="S402" s="16">
        <v>20.866895551998283</v>
      </c>
      <c r="T402" s="22" t="s">
        <v>122</v>
      </c>
      <c r="U402" s="10">
        <v>5</v>
      </c>
      <c r="V402" s="22" t="s">
        <v>143</v>
      </c>
      <c r="W402" s="10">
        <v>4</v>
      </c>
      <c r="X402" s="22" t="s">
        <v>33</v>
      </c>
      <c r="Y402" s="10">
        <v>3</v>
      </c>
      <c r="Z402" s="22" t="s">
        <v>33</v>
      </c>
      <c r="AA402" s="15">
        <v>3</v>
      </c>
      <c r="AB402" s="11">
        <v>42.127286725132223</v>
      </c>
      <c r="AC402" s="10">
        <v>51.744527444248625</v>
      </c>
      <c r="AD402" s="21">
        <v>6.1281858306191523</v>
      </c>
      <c r="AE402" s="12">
        <v>1867.796610169486</v>
      </c>
      <c r="AF402" s="10">
        <v>1774.8114004947431</v>
      </c>
      <c r="AG402" s="10">
        <v>1265.229959842909</v>
      </c>
      <c r="AH402" s="10">
        <v>0</v>
      </c>
      <c r="AI402" s="10">
        <v>3.1644003625531814</v>
      </c>
      <c r="AJ402" s="10"/>
      <c r="AK402" s="10"/>
      <c r="AL402" s="10"/>
      <c r="AM402" s="10"/>
      <c r="AN402" s="10">
        <v>9.3389830508474301</v>
      </c>
      <c r="AO402" s="10">
        <v>5.6382846188880409</v>
      </c>
      <c r="AP402" s="10">
        <v>9.8566097189003639</v>
      </c>
      <c r="AQ402" s="10">
        <v>114.66</v>
      </c>
      <c r="AR402" s="10"/>
      <c r="AS402" s="10"/>
      <c r="AT402" s="10">
        <v>3.082780642417958</v>
      </c>
      <c r="AU402" s="10">
        <v>1</v>
      </c>
      <c r="AV402" s="16"/>
      <c r="AW402" s="21">
        <v>266.22171007421144</v>
      </c>
      <c r="AX402" s="1" t="s">
        <v>120</v>
      </c>
      <c r="AY402" s="25">
        <v>64.012335958005195</v>
      </c>
      <c r="AZ402" s="19">
        <v>0</v>
      </c>
      <c r="BA402" s="19">
        <v>100</v>
      </c>
      <c r="BB402" s="19">
        <v>0</v>
      </c>
      <c r="BC402" s="19">
        <v>100</v>
      </c>
      <c r="BD402" s="19">
        <v>0</v>
      </c>
      <c r="BE402" s="19">
        <v>0</v>
      </c>
      <c r="BF402" s="26">
        <v>42.127286725132223</v>
      </c>
      <c r="BG402" s="26">
        <v>51.744527444248625</v>
      </c>
      <c r="BH402" s="26">
        <v>6.1281858306191523</v>
      </c>
      <c r="BI402" s="23"/>
      <c r="BJ402" s="27">
        <f t="shared" ca="1" si="46"/>
        <v>1</v>
      </c>
      <c r="BK402" s="26">
        <f t="shared" ca="1" si="47"/>
        <v>11.818748843326297</v>
      </c>
      <c r="BL402" s="25">
        <f t="shared" si="44"/>
        <v>3.8280977845312494</v>
      </c>
      <c r="BM402" s="25">
        <f t="shared" ca="1" si="48"/>
        <v>2.9997351842313003</v>
      </c>
      <c r="BN402" s="24">
        <f t="shared" si="45"/>
        <v>2.8058308447490763</v>
      </c>
      <c r="BO402" s="23"/>
      <c r="BP402" s="2"/>
    </row>
    <row r="403" spans="1:68" x14ac:dyDescent="0.2">
      <c r="A403">
        <v>19.5</v>
      </c>
      <c r="B403">
        <v>2.1</v>
      </c>
      <c r="C403">
        <v>1.31593</v>
      </c>
      <c r="D403">
        <v>-0.19700000000000001</v>
      </c>
      <c r="E403">
        <v>9.0889999999999999E-2</v>
      </c>
      <c r="F403">
        <v>1.4906999999999999</v>
      </c>
      <c r="G403">
        <v>1.462</v>
      </c>
      <c r="I403" s="17">
        <f t="shared" si="42"/>
        <v>63.976377952755904</v>
      </c>
      <c r="J403" s="16">
        <f t="shared" si="43"/>
        <v>-64.1763779527559</v>
      </c>
      <c r="K403" s="10">
        <v>122</v>
      </c>
      <c r="L403" s="16">
        <v>6642.8805774278417</v>
      </c>
      <c r="M403" s="16">
        <v>2660.9908136482964</v>
      </c>
      <c r="N403" s="16">
        <v>27.723097112860891</v>
      </c>
      <c r="O403" s="16">
        <v>18.795386064030115</v>
      </c>
      <c r="P403" s="16">
        <v>19.097062806432351</v>
      </c>
      <c r="Q403" s="16">
        <v>0.60212938070091193</v>
      </c>
      <c r="R403" s="16">
        <v>3.1529947133969749</v>
      </c>
      <c r="S403" s="16">
        <v>20.949773777932961</v>
      </c>
      <c r="T403" s="22" t="s">
        <v>122</v>
      </c>
      <c r="U403" s="10">
        <v>5</v>
      </c>
      <c r="V403" s="22" t="s">
        <v>143</v>
      </c>
      <c r="W403" s="10">
        <v>4</v>
      </c>
      <c r="X403" s="22" t="s">
        <v>33</v>
      </c>
      <c r="Y403" s="10">
        <v>3</v>
      </c>
      <c r="Z403" s="22" t="s">
        <v>33</v>
      </c>
      <c r="AA403" s="15">
        <v>3</v>
      </c>
      <c r="AB403" s="11">
        <v>41.782099960259529</v>
      </c>
      <c r="AC403" s="10">
        <v>51.997703746751569</v>
      </c>
      <c r="AD403" s="21">
        <v>6.2201962929889021</v>
      </c>
      <c r="AE403" s="12">
        <v>1879.5386064030113</v>
      </c>
      <c r="AF403" s="10">
        <v>1787.5886766252047</v>
      </c>
      <c r="AG403" s="10">
        <v>1273.1375204288233</v>
      </c>
      <c r="AH403" s="10">
        <v>0</v>
      </c>
      <c r="AI403" s="10">
        <v>3.1715879374964748</v>
      </c>
      <c r="AJ403" s="10"/>
      <c r="AK403" s="10"/>
      <c r="AL403" s="10"/>
      <c r="AM403" s="10"/>
      <c r="AN403" s="10">
        <v>9.3976930320150576</v>
      </c>
      <c r="AO403" s="10">
        <v>5.6681286591588007</v>
      </c>
      <c r="AP403" s="10">
        <v>9.9119626430017647</v>
      </c>
      <c r="AQ403" s="10">
        <v>114.66</v>
      </c>
      <c r="AR403" s="10"/>
      <c r="AS403" s="10"/>
      <c r="AT403" s="10">
        <v>3.0940601202964499</v>
      </c>
      <c r="AU403" s="10">
        <v>1</v>
      </c>
      <c r="AV403" s="16"/>
      <c r="AW403" s="21">
        <v>268.13830149378066</v>
      </c>
      <c r="AX403" s="1" t="s">
        <v>120</v>
      </c>
      <c r="AY403" s="25">
        <v>64.1763779527559</v>
      </c>
      <c r="AZ403" s="19">
        <v>0</v>
      </c>
      <c r="BA403" s="19">
        <v>100</v>
      </c>
      <c r="BB403" s="19">
        <v>0</v>
      </c>
      <c r="BC403" s="19">
        <v>100</v>
      </c>
      <c r="BD403" s="19">
        <v>0</v>
      </c>
      <c r="BE403" s="19">
        <v>0</v>
      </c>
      <c r="BF403" s="26">
        <v>41.782099960259529</v>
      </c>
      <c r="BG403" s="26">
        <v>51.997703746751569</v>
      </c>
      <c r="BH403" s="26">
        <v>6.2201962929889021</v>
      </c>
      <c r="BI403" s="23"/>
      <c r="BJ403" s="27">
        <f t="shared" ca="1" si="46"/>
        <v>1</v>
      </c>
      <c r="BK403" s="26">
        <f t="shared" ca="1" si="47"/>
        <v>11.856953760835866</v>
      </c>
      <c r="BL403" s="25">
        <f t="shared" si="44"/>
        <v>3.8168343596243428</v>
      </c>
      <c r="BM403" s="25">
        <f t="shared" ca="1" si="48"/>
        <v>2.9978458279932925</v>
      </c>
      <c r="BN403" s="24">
        <f t="shared" si="45"/>
        <v>2.8030890229759349</v>
      </c>
      <c r="BO403" s="23"/>
      <c r="BP403" s="2"/>
    </row>
    <row r="404" spans="1:68" x14ac:dyDescent="0.2">
      <c r="A404">
        <v>19.55</v>
      </c>
      <c r="B404">
        <v>2.1</v>
      </c>
      <c r="C404">
        <v>1.3149</v>
      </c>
      <c r="D404">
        <v>-0.19969999999999999</v>
      </c>
      <c r="E404">
        <v>9.1039999999999996E-2</v>
      </c>
      <c r="F404">
        <v>1.4954000000000001</v>
      </c>
      <c r="G404">
        <v>1.4643999999999999</v>
      </c>
      <c r="I404" s="17">
        <f t="shared" si="42"/>
        <v>64.140419947506558</v>
      </c>
      <c r="J404" s="16">
        <f t="shared" si="43"/>
        <v>-64.340419947506561</v>
      </c>
      <c r="K404" s="10">
        <v>122</v>
      </c>
      <c r="L404" s="16">
        <v>6662.8937007874219</v>
      </c>
      <c r="M404" s="16">
        <v>2670.7677165354353</v>
      </c>
      <c r="N404" s="16">
        <v>27.79418197725284</v>
      </c>
      <c r="O404" s="16">
        <v>18.514124293785272</v>
      </c>
      <c r="P404" s="16">
        <v>18.816464061994985</v>
      </c>
      <c r="Q404" s="16">
        <v>0.58521387421987514</v>
      </c>
      <c r="R404" s="16">
        <v>3.1101160786200803</v>
      </c>
      <c r="S404" s="16">
        <v>20.995817236785555</v>
      </c>
      <c r="T404" s="22" t="s">
        <v>122</v>
      </c>
      <c r="U404" s="10">
        <v>5</v>
      </c>
      <c r="V404" s="22" t="s">
        <v>143</v>
      </c>
      <c r="W404" s="10">
        <v>4</v>
      </c>
      <c r="X404" s="22" t="s">
        <v>33</v>
      </c>
      <c r="Y404" s="10">
        <v>3</v>
      </c>
      <c r="Z404" s="22" t="s">
        <v>33</v>
      </c>
      <c r="AA404" s="15">
        <v>3</v>
      </c>
      <c r="AB404" s="11">
        <v>41.221594091618513</v>
      </c>
      <c r="AC404" s="10">
        <v>52.404975911071958</v>
      </c>
      <c r="AD404" s="21">
        <v>6.3734299973095325</v>
      </c>
      <c r="AE404" s="12">
        <v>1851.4124293785273</v>
      </c>
      <c r="AF404" s="10">
        <v>1753.3998170820103</v>
      </c>
      <c r="AG404" s="10">
        <v>1254.4309374663324</v>
      </c>
      <c r="AH404" s="10">
        <v>0</v>
      </c>
      <c r="AI404" s="10">
        <v>3.2153140742055117</v>
      </c>
      <c r="AJ404" s="10"/>
      <c r="AK404" s="10"/>
      <c r="AL404" s="10"/>
      <c r="AM404" s="10"/>
      <c r="AN404" s="10">
        <v>9.2570621468926362</v>
      </c>
      <c r="AO404" s="10">
        <v>5.5985711558911158</v>
      </c>
      <c r="AP404" s="10">
        <v>9.7810165622643268</v>
      </c>
      <c r="AQ404" s="10">
        <v>114.66</v>
      </c>
      <c r="AR404" s="10"/>
      <c r="AS404" s="10"/>
      <c r="AT404" s="10">
        <v>3.0202573655952984</v>
      </c>
      <c r="AU404" s="10">
        <v>1</v>
      </c>
      <c r="AV404" s="16"/>
      <c r="AW404" s="21">
        <v>263.00997256230153</v>
      </c>
      <c r="AX404" s="1" t="s">
        <v>120</v>
      </c>
      <c r="AY404" s="25">
        <v>64.340419947506604</v>
      </c>
      <c r="AZ404" s="19">
        <v>0</v>
      </c>
      <c r="BA404" s="19">
        <v>100</v>
      </c>
      <c r="BB404" s="19">
        <v>0</v>
      </c>
      <c r="BC404" s="19">
        <v>100</v>
      </c>
      <c r="BD404" s="19">
        <v>0</v>
      </c>
      <c r="BE404" s="19">
        <v>0</v>
      </c>
      <c r="BF404" s="26">
        <v>41.221594091618513</v>
      </c>
      <c r="BG404" s="26">
        <v>52.404975911071958</v>
      </c>
      <c r="BH404" s="26">
        <v>6.3734299973095325</v>
      </c>
      <c r="BI404" s="23"/>
      <c r="BJ404" s="27">
        <f t="shared" ca="1" si="46"/>
        <v>1</v>
      </c>
      <c r="BK404" s="26">
        <f t="shared" ca="1" si="47"/>
        <v>11.595929601611852</v>
      </c>
      <c r="BL404" s="25">
        <f t="shared" si="44"/>
        <v>3.7792265014819399</v>
      </c>
      <c r="BM404" s="25">
        <f t="shared" ca="1" si="48"/>
        <v>3.00300232298475</v>
      </c>
      <c r="BN404" s="24">
        <f t="shared" si="45"/>
        <v>2.8045344568271529</v>
      </c>
      <c r="BO404" s="23"/>
      <c r="BP404" s="2"/>
    </row>
    <row r="405" spans="1:68" x14ac:dyDescent="0.2">
      <c r="A405">
        <v>19.600000000000001</v>
      </c>
      <c r="B405">
        <v>2.1</v>
      </c>
      <c r="C405">
        <v>1.3146800000000001</v>
      </c>
      <c r="D405">
        <v>-0.20005999999999999</v>
      </c>
      <c r="E405">
        <v>9.1130000000000003E-2</v>
      </c>
      <c r="F405">
        <v>1.4941</v>
      </c>
      <c r="G405">
        <v>1.46105</v>
      </c>
      <c r="I405" s="17">
        <f t="shared" si="42"/>
        <v>64.30446194225722</v>
      </c>
      <c r="J405" s="16">
        <f t="shared" si="43"/>
        <v>-64.504461942257223</v>
      </c>
      <c r="K405" s="10">
        <v>122</v>
      </c>
      <c r="L405" s="16">
        <v>6682.9068241470022</v>
      </c>
      <c r="M405" s="16">
        <v>2680.5446194225747</v>
      </c>
      <c r="N405" s="16">
        <v>27.865266841644793</v>
      </c>
      <c r="O405" s="16">
        <v>18.454048964218444</v>
      </c>
      <c r="P405" s="16">
        <v>18.756786547912643</v>
      </c>
      <c r="Q405" s="16">
        <v>0.58295847335573681</v>
      </c>
      <c r="R405" s="16">
        <v>3.1079869244479492</v>
      </c>
      <c r="S405" s="16">
        <v>21.023443312097118</v>
      </c>
      <c r="T405" s="22" t="s">
        <v>122</v>
      </c>
      <c r="U405" s="10">
        <v>5</v>
      </c>
      <c r="V405" s="22" t="s">
        <v>143</v>
      </c>
      <c r="W405" s="10">
        <v>4</v>
      </c>
      <c r="X405" s="22" t="s">
        <v>33</v>
      </c>
      <c r="Y405" s="10">
        <v>3</v>
      </c>
      <c r="Z405" s="22" t="s">
        <v>33</v>
      </c>
      <c r="AA405" s="15">
        <v>3</v>
      </c>
      <c r="AB405" s="11">
        <v>41.267642214264676</v>
      </c>
      <c r="AC405" s="10">
        <v>52.371697804086288</v>
      </c>
      <c r="AD405" s="21">
        <v>6.3606599816490341</v>
      </c>
      <c r="AE405" s="12">
        <v>1845.4048964218443</v>
      </c>
      <c r="AF405" s="10">
        <v>1745.2016905217592</v>
      </c>
      <c r="AG405" s="10">
        <v>1250.4524365275097</v>
      </c>
      <c r="AH405" s="10">
        <v>0</v>
      </c>
      <c r="AI405" s="10">
        <v>3.2175167537991598</v>
      </c>
      <c r="AJ405" s="10"/>
      <c r="AK405" s="10"/>
      <c r="AL405" s="10"/>
      <c r="AM405" s="10"/>
      <c r="AN405" s="10">
        <v>9.227024482109222</v>
      </c>
      <c r="AO405" s="10">
        <v>5.5892816719586618</v>
      </c>
      <c r="AP405" s="10">
        <v>9.7531670556925665</v>
      </c>
      <c r="AQ405" s="10">
        <v>114.66</v>
      </c>
      <c r="AR405" s="10"/>
      <c r="AS405" s="10"/>
      <c r="AT405" s="10">
        <v>2.9938785973554611</v>
      </c>
      <c r="AU405" s="10">
        <v>1</v>
      </c>
      <c r="AV405" s="16"/>
      <c r="AW405" s="21">
        <v>261.78025357826391</v>
      </c>
      <c r="AX405" s="1" t="s">
        <v>120</v>
      </c>
      <c r="AY405" s="25">
        <v>64.504461942257194</v>
      </c>
      <c r="AZ405" s="19">
        <v>0</v>
      </c>
      <c r="BA405" s="19">
        <v>100</v>
      </c>
      <c r="BB405" s="19">
        <v>0</v>
      </c>
      <c r="BC405" s="19">
        <v>100</v>
      </c>
      <c r="BD405" s="19">
        <v>0</v>
      </c>
      <c r="BE405" s="19">
        <v>0</v>
      </c>
      <c r="BF405" s="26">
        <v>41.267642214264676</v>
      </c>
      <c r="BG405" s="26">
        <v>52.371697804086288</v>
      </c>
      <c r="BH405" s="26">
        <v>6.3606599816490341</v>
      </c>
      <c r="BI405" s="23"/>
      <c r="BJ405" s="27">
        <f t="shared" ca="1" si="46"/>
        <v>1</v>
      </c>
      <c r="BK405" s="26">
        <f t="shared" ca="1" si="47"/>
        <v>11.501642631981117</v>
      </c>
      <c r="BL405" s="25">
        <f t="shared" si="44"/>
        <v>3.7816793722116548</v>
      </c>
      <c r="BM405" s="25">
        <f t="shared" ca="1" si="48"/>
        <v>3.0060120265434831</v>
      </c>
      <c r="BN405" s="24">
        <f t="shared" si="45"/>
        <v>2.8054454457180995</v>
      </c>
      <c r="BO405" s="23"/>
      <c r="BP405" s="2"/>
    </row>
    <row r="406" spans="1:68" x14ac:dyDescent="0.2">
      <c r="A406">
        <v>19.649999999999999</v>
      </c>
      <c r="B406">
        <v>0.4</v>
      </c>
      <c r="C406">
        <v>1.3156699999999999</v>
      </c>
      <c r="D406">
        <v>-0.19961000000000001</v>
      </c>
      <c r="E406">
        <v>9.1439999999999994E-2</v>
      </c>
      <c r="F406">
        <v>1.48993</v>
      </c>
      <c r="G406">
        <v>1.4575499999999999</v>
      </c>
      <c r="I406" s="17">
        <f t="shared" si="42"/>
        <v>64.468503937007867</v>
      </c>
      <c r="J406" s="16">
        <f t="shared" si="43"/>
        <v>-64.66850393700787</v>
      </c>
      <c r="K406" s="10">
        <v>122</v>
      </c>
      <c r="L406" s="16">
        <v>6702.9199475065816</v>
      </c>
      <c r="M406" s="16">
        <v>2690.3215223097131</v>
      </c>
      <c r="N406" s="16">
        <v>27.936351706036742</v>
      </c>
      <c r="O406" s="16">
        <v>18.724387947269246</v>
      </c>
      <c r="P406" s="16">
        <v>19.028495784298897</v>
      </c>
      <c r="Q406" s="16">
        <v>0.58577772443590947</v>
      </c>
      <c r="R406" s="16">
        <v>3.0784237024098138</v>
      </c>
      <c r="S406" s="16">
        <v>21.118599793725828</v>
      </c>
      <c r="T406" s="22" t="s">
        <v>122</v>
      </c>
      <c r="U406" s="10">
        <v>5</v>
      </c>
      <c r="V406" s="22" t="s">
        <v>143</v>
      </c>
      <c r="W406" s="10">
        <v>4</v>
      </c>
      <c r="X406" s="22" t="s">
        <v>33</v>
      </c>
      <c r="Y406" s="10">
        <v>3</v>
      </c>
      <c r="Z406" s="22" t="s">
        <v>33</v>
      </c>
      <c r="AA406" s="15">
        <v>3</v>
      </c>
      <c r="AB406" s="11">
        <v>40.169545716010958</v>
      </c>
      <c r="AC406" s="10">
        <v>53.156205570715649</v>
      </c>
      <c r="AD406" s="21">
        <v>6.6742487132733945</v>
      </c>
      <c r="AE406" s="12">
        <v>1872.4387947269247</v>
      </c>
      <c r="AF406" s="10">
        <v>1775.9902404872257</v>
      </c>
      <c r="AG406" s="10">
        <v>1268.5663856199265</v>
      </c>
      <c r="AH406" s="10">
        <v>0</v>
      </c>
      <c r="AI406" s="10">
        <v>3.2484157369799105</v>
      </c>
      <c r="AJ406" s="10"/>
      <c r="AK406" s="10"/>
      <c r="AL406" s="10"/>
      <c r="AM406" s="10"/>
      <c r="AN406" s="10">
        <v>9.3621939736346231</v>
      </c>
      <c r="AO406" s="10">
        <v>5.6479604342333305</v>
      </c>
      <c r="AP406" s="10">
        <v>9.8799646993394852</v>
      </c>
      <c r="AQ406" s="10">
        <v>114.66</v>
      </c>
      <c r="AR406" s="10"/>
      <c r="AS406" s="10"/>
      <c r="AT406" s="10">
        <v>3.0376821415017741</v>
      </c>
      <c r="AU406" s="10">
        <v>1</v>
      </c>
      <c r="AV406" s="16"/>
      <c r="AW406" s="21">
        <v>266.39853607308385</v>
      </c>
      <c r="AX406" s="1" t="s">
        <v>120</v>
      </c>
      <c r="AY406" s="25">
        <v>64.668503937007898</v>
      </c>
      <c r="AZ406" s="19">
        <v>0</v>
      </c>
      <c r="BA406" s="19">
        <v>100</v>
      </c>
      <c r="BB406" s="19">
        <v>0</v>
      </c>
      <c r="BC406" s="19">
        <v>100</v>
      </c>
      <c r="BD406" s="19">
        <v>0</v>
      </c>
      <c r="BE406" s="19">
        <v>0</v>
      </c>
      <c r="BF406" s="26">
        <v>40.169545716010958</v>
      </c>
      <c r="BG406" s="26">
        <v>53.156205570715649</v>
      </c>
      <c r="BH406" s="26">
        <v>6.6742487132733945</v>
      </c>
      <c r="BI406" s="23"/>
      <c r="BJ406" s="27">
        <f t="shared" ca="1" si="46"/>
        <v>1</v>
      </c>
      <c r="BK406" s="26">
        <f t="shared" ca="1" si="47"/>
        <v>11.654395714818838</v>
      </c>
      <c r="BL406" s="25">
        <f t="shared" si="44"/>
        <v>3.7365336886062943</v>
      </c>
      <c r="BM406" s="25">
        <f t="shared" ca="1" si="48"/>
        <v>2.9983005584375251</v>
      </c>
      <c r="BN406" s="24">
        <f t="shared" si="45"/>
        <v>2.7979644293020591</v>
      </c>
      <c r="BO406" s="23"/>
      <c r="BP406" s="2"/>
    </row>
    <row r="407" spans="1:68" x14ac:dyDescent="0.2">
      <c r="A407">
        <v>19.7</v>
      </c>
      <c r="B407">
        <v>2</v>
      </c>
      <c r="C407">
        <v>1.31768</v>
      </c>
      <c r="D407">
        <v>-0.19574</v>
      </c>
      <c r="E407">
        <v>9.1950000000000004E-2</v>
      </c>
      <c r="F407">
        <v>1.4901500000000001</v>
      </c>
      <c r="G407">
        <v>1.4576499999999999</v>
      </c>
      <c r="I407" s="17">
        <f t="shared" si="42"/>
        <v>64.632545931758528</v>
      </c>
      <c r="J407" s="16">
        <f t="shared" si="43"/>
        <v>-64.832545931758531</v>
      </c>
      <c r="K407" s="10">
        <v>122</v>
      </c>
      <c r="L407" s="16">
        <v>6722.9330708661619</v>
      </c>
      <c r="M407" s="16">
        <v>2700.0984251968525</v>
      </c>
      <c r="N407" s="16">
        <v>28.007436570428695</v>
      </c>
      <c r="O407" s="16">
        <v>19.273258003766443</v>
      </c>
      <c r="P407" s="16">
        <v>19.579620128541517</v>
      </c>
      <c r="Q407" s="16">
        <v>0.61002328372539594</v>
      </c>
      <c r="R407" s="16">
        <v>3.1156032636003772</v>
      </c>
      <c r="S407" s="16">
        <v>21.275147553824667</v>
      </c>
      <c r="T407" s="22" t="s">
        <v>122</v>
      </c>
      <c r="U407" s="10">
        <v>5</v>
      </c>
      <c r="V407" s="22" t="s">
        <v>143</v>
      </c>
      <c r="W407" s="10">
        <v>4</v>
      </c>
      <c r="X407" s="22" t="s">
        <v>33</v>
      </c>
      <c r="Y407" s="10">
        <v>3</v>
      </c>
      <c r="Z407" s="22" t="s">
        <v>33</v>
      </c>
      <c r="AA407" s="15">
        <v>3</v>
      </c>
      <c r="AB407" s="11">
        <v>40.204734630580319</v>
      </c>
      <c r="AC407" s="10">
        <v>53.131364055996379</v>
      </c>
      <c r="AD407" s="21">
        <v>6.6639013134233007</v>
      </c>
      <c r="AE407" s="12">
        <v>1927.3258003766446</v>
      </c>
      <c r="AF407" s="10">
        <v>1839.6511560828524</v>
      </c>
      <c r="AG407" s="10">
        <v>1305.3080085694346</v>
      </c>
      <c r="AH407" s="10">
        <v>0</v>
      </c>
      <c r="AI407" s="10">
        <v>3.2096512790412359</v>
      </c>
      <c r="AJ407" s="10"/>
      <c r="AK407" s="10"/>
      <c r="AL407" s="10"/>
      <c r="AM407" s="10"/>
      <c r="AN407" s="10">
        <v>9.6366290018832217</v>
      </c>
      <c r="AO407" s="10">
        <v>5.7868338672037032</v>
      </c>
      <c r="AP407" s="10">
        <v>10.137156059986042</v>
      </c>
      <c r="AQ407" s="10">
        <v>114.66</v>
      </c>
      <c r="AR407" s="10"/>
      <c r="AS407" s="10"/>
      <c r="AT407" s="10">
        <v>3.1400856156981285</v>
      </c>
      <c r="AU407" s="10">
        <v>1</v>
      </c>
      <c r="AV407" s="16"/>
      <c r="AW407" s="21">
        <v>275.94767341242783</v>
      </c>
      <c r="AX407" s="1" t="s">
        <v>120</v>
      </c>
      <c r="AY407" s="25">
        <v>64.832545931758503</v>
      </c>
      <c r="AZ407" s="19">
        <v>0</v>
      </c>
      <c r="BA407" s="19">
        <v>100</v>
      </c>
      <c r="BB407" s="19">
        <v>0</v>
      </c>
      <c r="BC407" s="19">
        <v>100</v>
      </c>
      <c r="BD407" s="19">
        <v>0</v>
      </c>
      <c r="BE407" s="19">
        <v>0</v>
      </c>
      <c r="BF407" s="26">
        <v>40.204734630580319</v>
      </c>
      <c r="BG407" s="26">
        <v>53.131364055996379</v>
      </c>
      <c r="BH407" s="26">
        <v>6.6639013134233007</v>
      </c>
      <c r="BI407" s="23"/>
      <c r="BJ407" s="27">
        <f t="shared" ca="1" si="46"/>
        <v>1</v>
      </c>
      <c r="BK407" s="26">
        <f t="shared" ca="1" si="47"/>
        <v>12.013009186452928</v>
      </c>
      <c r="BL407" s="25">
        <f t="shared" si="44"/>
        <v>3.7613608739321132</v>
      </c>
      <c r="BM407" s="25">
        <f t="shared" ca="1" si="48"/>
        <v>2.989486268902084</v>
      </c>
      <c r="BN407" s="24">
        <f t="shared" si="45"/>
        <v>2.7913520052682781</v>
      </c>
      <c r="BO407" s="23"/>
      <c r="BP407" s="2"/>
    </row>
    <row r="408" spans="1:68" x14ac:dyDescent="0.2">
      <c r="A408">
        <v>19.75</v>
      </c>
      <c r="B408">
        <v>2.1</v>
      </c>
      <c r="C408">
        <v>1.32223</v>
      </c>
      <c r="D408">
        <v>-0.18690000000000001</v>
      </c>
      <c r="E408">
        <v>9.332E-2</v>
      </c>
      <c r="F408">
        <v>1.4873799999999999</v>
      </c>
      <c r="G408">
        <v>1.45845</v>
      </c>
      <c r="I408" s="17">
        <f t="shared" si="42"/>
        <v>64.79658792650919</v>
      </c>
      <c r="J408" s="16">
        <f t="shared" si="43"/>
        <v>-64.996587926509193</v>
      </c>
      <c r="K408" s="10">
        <v>122</v>
      </c>
      <c r="L408" s="16">
        <v>6742.9461942257421</v>
      </c>
      <c r="M408" s="16">
        <v>2709.8753280839919</v>
      </c>
      <c r="N408" s="16">
        <v>28.078521434820647</v>
      </c>
      <c r="O408" s="16">
        <v>20.515725047080956</v>
      </c>
      <c r="P408" s="16">
        <v>20.828142807564326</v>
      </c>
      <c r="Q408" s="16">
        <v>0.66540590494479102</v>
      </c>
      <c r="R408" s="16">
        <v>3.1947442990602606</v>
      </c>
      <c r="S408" s="16">
        <v>21.695677811345078</v>
      </c>
      <c r="T408" s="22" t="s">
        <v>122</v>
      </c>
      <c r="U408" s="10">
        <v>5</v>
      </c>
      <c r="V408" s="22" t="s">
        <v>143</v>
      </c>
      <c r="W408" s="10">
        <v>4</v>
      </c>
      <c r="X408" s="22" t="s">
        <v>33</v>
      </c>
      <c r="Y408" s="10">
        <v>3</v>
      </c>
      <c r="Z408" s="22" t="s">
        <v>33</v>
      </c>
      <c r="AA408" s="15">
        <v>3</v>
      </c>
      <c r="AB408" s="11">
        <v>40.262279215575354</v>
      </c>
      <c r="AC408" s="10">
        <v>53.09069736749931</v>
      </c>
      <c r="AD408" s="21">
        <v>6.6470234169253359</v>
      </c>
      <c r="AE408" s="12">
        <v>2051.5725047080955</v>
      </c>
      <c r="AF408" s="10">
        <v>1985.3589345937962</v>
      </c>
      <c r="AG408" s="10">
        <v>1388.5428538376218</v>
      </c>
      <c r="AH408" s="10">
        <v>0</v>
      </c>
      <c r="AI408" s="10">
        <v>3.1301409640018818</v>
      </c>
      <c r="AJ408" s="10"/>
      <c r="AK408" s="10"/>
      <c r="AL408" s="10"/>
      <c r="AM408" s="10"/>
      <c r="AN408" s="10">
        <v>10.257862523540478</v>
      </c>
      <c r="AO408" s="10">
        <v>6.0943519699288782</v>
      </c>
      <c r="AP408" s="10">
        <v>10.719799976863353</v>
      </c>
      <c r="AQ408" s="10">
        <v>114.66</v>
      </c>
      <c r="AR408" s="10"/>
      <c r="AS408" s="10"/>
      <c r="AT408" s="10">
        <v>3.3887986249111979</v>
      </c>
      <c r="AU408" s="10">
        <v>1</v>
      </c>
      <c r="AV408" s="16"/>
      <c r="AW408" s="21">
        <v>297.80384018906943</v>
      </c>
      <c r="AX408" s="1" t="s">
        <v>120</v>
      </c>
      <c r="AY408" s="25">
        <v>64.996587926509207</v>
      </c>
      <c r="AZ408" s="19">
        <v>0</v>
      </c>
      <c r="BA408" s="19">
        <v>100</v>
      </c>
      <c r="BB408" s="19">
        <v>0</v>
      </c>
      <c r="BC408" s="19">
        <v>100</v>
      </c>
      <c r="BD408" s="19">
        <v>0</v>
      </c>
      <c r="BE408" s="19">
        <v>0</v>
      </c>
      <c r="BF408" s="26">
        <v>40.262279215575354</v>
      </c>
      <c r="BG408" s="26">
        <v>53.09069736749931</v>
      </c>
      <c r="BH408" s="26">
        <v>6.6470234169253359</v>
      </c>
      <c r="BI408" s="23"/>
      <c r="BJ408" s="27">
        <f t="shared" ca="1" si="46"/>
        <v>1</v>
      </c>
      <c r="BK408" s="26">
        <f t="shared" ca="1" si="47"/>
        <v>12.883743786688617</v>
      </c>
      <c r="BL408" s="25">
        <f t="shared" si="44"/>
        <v>3.811757431295197</v>
      </c>
      <c r="BM408" s="25">
        <f t="shared" ca="1" si="48"/>
        <v>2.9687461280108227</v>
      </c>
      <c r="BN408" s="24">
        <f t="shared" si="45"/>
        <v>2.7769602539158047</v>
      </c>
      <c r="BO408" s="23"/>
      <c r="BP408" s="2"/>
    </row>
    <row r="409" spans="1:68" x14ac:dyDescent="0.2">
      <c r="A409">
        <v>19.8</v>
      </c>
      <c r="B409">
        <v>2</v>
      </c>
      <c r="C409">
        <v>1.3310200000000001</v>
      </c>
      <c r="D409">
        <v>-0.19042000000000001</v>
      </c>
      <c r="E409">
        <v>9.418E-2</v>
      </c>
      <c r="F409">
        <v>1.48583</v>
      </c>
      <c r="G409">
        <v>1.4568300000000001</v>
      </c>
      <c r="I409" s="17">
        <f t="shared" si="42"/>
        <v>64.960629921259837</v>
      </c>
      <c r="J409" s="16">
        <f t="shared" si="43"/>
        <v>-65.16062992125984</v>
      </c>
      <c r="K409" s="10">
        <v>122</v>
      </c>
      <c r="L409" s="16">
        <v>6762.9593175853215</v>
      </c>
      <c r="M409" s="16">
        <v>2719.6522309711304</v>
      </c>
      <c r="N409" s="16">
        <v>28.149606299212596</v>
      </c>
      <c r="O409" s="16">
        <v>22.916007532956684</v>
      </c>
      <c r="P409" s="16">
        <v>23.232226641402924</v>
      </c>
      <c r="Q409" s="16">
        <v>0.64335309649543904</v>
      </c>
      <c r="R409" s="16">
        <v>2.7692270156701126</v>
      </c>
      <c r="S409" s="16">
        <v>21.959660308766651</v>
      </c>
      <c r="T409" s="22" t="s">
        <v>122</v>
      </c>
      <c r="U409" s="10">
        <v>5</v>
      </c>
      <c r="V409" s="22" t="s">
        <v>143</v>
      </c>
      <c r="W409" s="10">
        <v>4</v>
      </c>
      <c r="X409" s="22" t="s">
        <v>143</v>
      </c>
      <c r="Y409" s="10">
        <v>4</v>
      </c>
      <c r="Z409" s="22" t="s">
        <v>123</v>
      </c>
      <c r="AA409" s="15">
        <v>4</v>
      </c>
      <c r="AB409" s="11">
        <v>28.065452013555408</v>
      </c>
      <c r="AC409" s="10">
        <v>60.22722342604137</v>
      </c>
      <c r="AD409" s="21">
        <v>11.707324560403221</v>
      </c>
      <c r="AE409" s="12">
        <v>2291.6007532956683</v>
      </c>
      <c r="AF409" s="10">
        <v>2267.0150842595381</v>
      </c>
      <c r="AG409" s="10">
        <v>1548.8151094268617</v>
      </c>
      <c r="AH409" s="10">
        <v>0</v>
      </c>
      <c r="AI409" s="10">
        <v>3.6111160058071823</v>
      </c>
      <c r="AJ409" s="10"/>
      <c r="AK409" s="10"/>
      <c r="AL409" s="10"/>
      <c r="AM409" s="10"/>
      <c r="AN409" s="10">
        <v>11.458003766478342</v>
      </c>
      <c r="AO409" s="10">
        <v>6.5111717496933306</v>
      </c>
      <c r="AP409" s="10">
        <v>11.841705765988031</v>
      </c>
      <c r="AQ409" s="10">
        <v>114.66</v>
      </c>
      <c r="AR409" s="10"/>
      <c r="AS409" s="10"/>
      <c r="AT409" s="10">
        <v>3.8805512640887492</v>
      </c>
      <c r="AU409" s="10">
        <v>1</v>
      </c>
      <c r="AV409" s="16"/>
      <c r="AW409" s="21">
        <v>340.0522626389307</v>
      </c>
      <c r="AX409" s="1" t="s">
        <v>120</v>
      </c>
      <c r="AY409" s="25">
        <v>65.160629921259797</v>
      </c>
      <c r="AZ409" s="19">
        <v>0</v>
      </c>
      <c r="BA409" s="19">
        <v>100</v>
      </c>
      <c r="BB409" s="19">
        <v>0</v>
      </c>
      <c r="BC409" s="19">
        <v>0</v>
      </c>
      <c r="BD409" s="19">
        <v>100</v>
      </c>
      <c r="BE409" s="19">
        <v>0</v>
      </c>
      <c r="BF409" s="26">
        <v>28.065452013555408</v>
      </c>
      <c r="BG409" s="26">
        <v>60.22722342604137</v>
      </c>
      <c r="BH409" s="26">
        <v>11.707324560403221</v>
      </c>
      <c r="BI409" s="23"/>
      <c r="BJ409" s="27">
        <f t="shared" ca="1" si="46"/>
        <v>1</v>
      </c>
      <c r="BK409" s="26">
        <f t="shared" ca="1" si="47"/>
        <v>14.598003933408782</v>
      </c>
      <c r="BL409" s="25">
        <f t="shared" si="44"/>
        <v>3.2409515725480356</v>
      </c>
      <c r="BM409" s="25">
        <f t="shared" ca="1" si="48"/>
        <v>2.8829689592261056</v>
      </c>
      <c r="BN409" s="24">
        <f t="shared" si="45"/>
        <v>2.7012946198194001</v>
      </c>
      <c r="BO409" s="23"/>
      <c r="BP409" s="2"/>
    </row>
    <row r="410" spans="1:68" x14ac:dyDescent="0.2">
      <c r="A410">
        <v>19.850000000000001</v>
      </c>
      <c r="B410">
        <v>2.1</v>
      </c>
      <c r="C410">
        <v>1.3215600000000001</v>
      </c>
      <c r="D410">
        <v>-0.18501999999999999</v>
      </c>
      <c r="E410">
        <v>9.4289999999999999E-2</v>
      </c>
      <c r="F410">
        <v>1.4899800000000001</v>
      </c>
      <c r="G410">
        <v>1.4614499999999999</v>
      </c>
      <c r="I410" s="17">
        <f t="shared" si="42"/>
        <v>65.124671916010499</v>
      </c>
      <c r="J410" s="16">
        <f t="shared" si="43"/>
        <v>-65.324671916010502</v>
      </c>
      <c r="K410" s="10">
        <v>122</v>
      </c>
      <c r="L410" s="16">
        <v>6782.9724409449018</v>
      </c>
      <c r="M410" s="16">
        <v>2729.4291338582698</v>
      </c>
      <c r="N410" s="16">
        <v>28.220691163604549</v>
      </c>
      <c r="O410" s="16">
        <v>20.332768361581913</v>
      </c>
      <c r="P410" s="16">
        <v>20.649473688953634</v>
      </c>
      <c r="Q410" s="16">
        <v>0.67718410945751306</v>
      </c>
      <c r="R410" s="16">
        <v>3.2794255178511906</v>
      </c>
      <c r="S410" s="16">
        <v>21.993425511925221</v>
      </c>
      <c r="T410" s="22" t="s">
        <v>122</v>
      </c>
      <c r="U410" s="10">
        <v>5</v>
      </c>
      <c r="V410" s="22" t="s">
        <v>143</v>
      </c>
      <c r="W410" s="10">
        <v>4</v>
      </c>
      <c r="X410" s="22" t="s">
        <v>33</v>
      </c>
      <c r="Y410" s="10">
        <v>3</v>
      </c>
      <c r="Z410" s="22" t="s">
        <v>33</v>
      </c>
      <c r="AA410" s="15">
        <v>3</v>
      </c>
      <c r="AB410" s="11">
        <v>42.529845782302687</v>
      </c>
      <c r="AC410" s="10">
        <v>51.447047875463333</v>
      </c>
      <c r="AD410" s="21">
        <v>6.0231063422339801</v>
      </c>
      <c r="AE410" s="12">
        <v>2033.2768361581911</v>
      </c>
      <c r="AF410" s="10">
        <v>1961.9845531855287</v>
      </c>
      <c r="AG410" s="10">
        <v>1376.6315792635755</v>
      </c>
      <c r="AH410" s="10">
        <v>0</v>
      </c>
      <c r="AI410" s="10">
        <v>3.0493145660927818</v>
      </c>
      <c r="AJ410" s="10"/>
      <c r="AK410" s="10"/>
      <c r="AL410" s="10"/>
      <c r="AM410" s="10"/>
      <c r="AN410" s="10">
        <v>10.166384180790956</v>
      </c>
      <c r="AO410" s="10">
        <v>6.0862301290793717</v>
      </c>
      <c r="AP410" s="10">
        <v>10.63642105484503</v>
      </c>
      <c r="AQ410" s="10">
        <v>114.66</v>
      </c>
      <c r="AR410" s="10"/>
      <c r="AS410" s="10"/>
      <c r="AT410" s="10">
        <v>3.3216518758804101</v>
      </c>
      <c r="AU410" s="10">
        <v>1</v>
      </c>
      <c r="AV410" s="16"/>
      <c r="AW410" s="21">
        <v>294.29768297782931</v>
      </c>
      <c r="AX410" s="1" t="s">
        <v>120</v>
      </c>
      <c r="AY410" s="25">
        <v>65.324671916010502</v>
      </c>
      <c r="AZ410" s="19">
        <v>0</v>
      </c>
      <c r="BA410" s="19">
        <v>100</v>
      </c>
      <c r="BB410" s="19">
        <v>0</v>
      </c>
      <c r="BC410" s="19">
        <v>100</v>
      </c>
      <c r="BD410" s="19">
        <v>0</v>
      </c>
      <c r="BE410" s="19">
        <v>0</v>
      </c>
      <c r="BF410" s="26">
        <v>42.529845782302687</v>
      </c>
      <c r="BG410" s="26">
        <v>51.447047875463333</v>
      </c>
      <c r="BH410" s="26">
        <v>6.0231063422339801</v>
      </c>
      <c r="BI410" s="23"/>
      <c r="BJ410" s="27">
        <f t="shared" ca="1" si="46"/>
        <v>1</v>
      </c>
      <c r="BK410" s="26">
        <f t="shared" ca="1" si="47"/>
        <v>12.645858618857499</v>
      </c>
      <c r="BL410" s="25">
        <f t="shared" si="44"/>
        <v>3.9238880587570026</v>
      </c>
      <c r="BM410" s="25">
        <f t="shared" ca="1" si="48"/>
        <v>2.9828236099464056</v>
      </c>
      <c r="BN410" s="24">
        <f t="shared" si="45"/>
        <v>2.7869561265591103</v>
      </c>
      <c r="BO410" s="23"/>
      <c r="BP410" s="2"/>
    </row>
    <row r="411" spans="1:68" x14ac:dyDescent="0.2">
      <c r="A411">
        <v>19.899999999999999</v>
      </c>
      <c r="B411">
        <v>2</v>
      </c>
      <c r="C411">
        <v>1.3202499999999999</v>
      </c>
      <c r="D411">
        <v>-0.19081000000000001</v>
      </c>
      <c r="E411">
        <v>9.4839999999999994E-2</v>
      </c>
      <c r="F411">
        <v>1.4884500000000001</v>
      </c>
      <c r="G411">
        <v>1.45848</v>
      </c>
      <c r="I411" s="17">
        <f t="shared" si="42"/>
        <v>65.288713910761146</v>
      </c>
      <c r="J411" s="16">
        <f t="shared" si="43"/>
        <v>-65.488713910761149</v>
      </c>
      <c r="K411" s="10">
        <v>122</v>
      </c>
      <c r="L411" s="16">
        <v>6802.9855643044812</v>
      </c>
      <c r="M411" s="16">
        <v>2739.2060367454083</v>
      </c>
      <c r="N411" s="16">
        <v>28.291776027996498</v>
      </c>
      <c r="O411" s="16">
        <v>19.975047080979238</v>
      </c>
      <c r="P411" s="16">
        <v>20.294183502978377</v>
      </c>
      <c r="Q411" s="16">
        <v>0.64090974555928926</v>
      </c>
      <c r="R411" s="16">
        <v>3.1580957443556636</v>
      </c>
      <c r="S411" s="16">
        <v>22.162251527718087</v>
      </c>
      <c r="T411" s="22" t="s">
        <v>122</v>
      </c>
      <c r="U411" s="10">
        <v>5</v>
      </c>
      <c r="V411" s="22" t="s">
        <v>143</v>
      </c>
      <c r="W411" s="10">
        <v>4</v>
      </c>
      <c r="X411" s="22" t="s">
        <v>33</v>
      </c>
      <c r="Y411" s="10">
        <v>3</v>
      </c>
      <c r="Z411" s="22" t="s">
        <v>33</v>
      </c>
      <c r="AA411" s="15">
        <v>3</v>
      </c>
      <c r="AB411" s="11">
        <v>40.204981447298131</v>
      </c>
      <c r="AC411" s="10">
        <v>53.131189745478842</v>
      </c>
      <c r="AD411" s="21">
        <v>6.6638288072230267</v>
      </c>
      <c r="AE411" s="12">
        <v>1997.5047080979239</v>
      </c>
      <c r="AF411" s="10">
        <v>1919.0084652261114</v>
      </c>
      <c r="AG411" s="10">
        <v>1352.9455668652251</v>
      </c>
      <c r="AH411" s="10">
        <v>0</v>
      </c>
      <c r="AI411" s="10">
        <v>3.1664651136282345</v>
      </c>
      <c r="AJ411" s="10"/>
      <c r="AK411" s="10"/>
      <c r="AL411" s="10"/>
      <c r="AM411" s="10"/>
      <c r="AN411" s="10">
        <v>9.9875235404896188</v>
      </c>
      <c r="AO411" s="10">
        <v>5.9786682669187394</v>
      </c>
      <c r="AP411" s="10">
        <v>10.470618968056577</v>
      </c>
      <c r="AQ411" s="10">
        <v>114.66</v>
      </c>
      <c r="AR411" s="10"/>
      <c r="AS411" s="10"/>
      <c r="AT411" s="10">
        <v>3.2330903285326102</v>
      </c>
      <c r="AU411" s="10">
        <v>1</v>
      </c>
      <c r="AV411" s="16"/>
      <c r="AW411" s="21">
        <v>287.85126978391673</v>
      </c>
      <c r="AX411" s="1" t="s">
        <v>120</v>
      </c>
      <c r="AY411" s="25">
        <v>65.488713910761106</v>
      </c>
      <c r="AZ411" s="19">
        <v>0</v>
      </c>
      <c r="BA411" s="19">
        <v>100</v>
      </c>
      <c r="BB411" s="19">
        <v>0</v>
      </c>
      <c r="BC411" s="19">
        <v>100</v>
      </c>
      <c r="BD411" s="19">
        <v>0</v>
      </c>
      <c r="BE411" s="19">
        <v>0</v>
      </c>
      <c r="BF411" s="26">
        <v>40.204981447298131</v>
      </c>
      <c r="BG411" s="26">
        <v>53.131189745478842</v>
      </c>
      <c r="BH411" s="26">
        <v>6.6638288072230267</v>
      </c>
      <c r="BI411" s="23"/>
      <c r="BJ411" s="27">
        <f t="shared" ca="1" si="46"/>
        <v>1</v>
      </c>
      <c r="BK411" s="26">
        <f t="shared" ca="1" si="47"/>
        <v>12.334005178301382</v>
      </c>
      <c r="BL411" s="25">
        <f t="shared" si="44"/>
        <v>3.7940062726013459</v>
      </c>
      <c r="BM411" s="25">
        <f t="shared" ca="1" si="48"/>
        <v>2.9825994285668891</v>
      </c>
      <c r="BN411" s="24">
        <f t="shared" si="45"/>
        <v>2.7827108652723478</v>
      </c>
      <c r="BO411" s="23"/>
      <c r="BP411" s="2"/>
    </row>
    <row r="412" spans="1:68" x14ac:dyDescent="0.2">
      <c r="A412">
        <v>19.95</v>
      </c>
      <c r="B412">
        <v>2.1</v>
      </c>
      <c r="C412">
        <v>1.31898</v>
      </c>
      <c r="D412">
        <v>-0.19423000000000001</v>
      </c>
      <c r="E412">
        <v>9.5380000000000006E-2</v>
      </c>
      <c r="F412">
        <v>1.4874000000000001</v>
      </c>
      <c r="G412">
        <v>1.4574</v>
      </c>
      <c r="I412" s="17">
        <f t="shared" si="42"/>
        <v>65.452755905511808</v>
      </c>
      <c r="J412" s="16">
        <f t="shared" si="43"/>
        <v>-65.65275590551181</v>
      </c>
      <c r="K412" s="10">
        <v>122</v>
      </c>
      <c r="L412" s="16">
        <v>6822.9986876640614</v>
      </c>
      <c r="M412" s="16">
        <v>2748.9829396325476</v>
      </c>
      <c r="N412" s="16">
        <v>28.362860892388447</v>
      </c>
      <c r="O412" s="16">
        <v>19.628248587570607</v>
      </c>
      <c r="P412" s="16">
        <v>19.949771902476666</v>
      </c>
      <c r="Q412" s="16">
        <v>0.61948343734997569</v>
      </c>
      <c r="R412" s="16">
        <v>3.1052156404508557</v>
      </c>
      <c r="S412" s="16">
        <v>22.328007979587451</v>
      </c>
      <c r="T412" s="22" t="s">
        <v>122</v>
      </c>
      <c r="U412" s="10">
        <v>5</v>
      </c>
      <c r="V412" s="22" t="s">
        <v>143</v>
      </c>
      <c r="W412" s="10">
        <v>4</v>
      </c>
      <c r="X412" s="22" t="s">
        <v>33</v>
      </c>
      <c r="Y412" s="10">
        <v>3</v>
      </c>
      <c r="Z412" s="22" t="s">
        <v>33</v>
      </c>
      <c r="AA412" s="15">
        <v>3</v>
      </c>
      <c r="AB412" s="11">
        <v>39.495944025722963</v>
      </c>
      <c r="AC412" s="10">
        <v>53.627815018520202</v>
      </c>
      <c r="AD412" s="21">
        <v>6.8762409557568347</v>
      </c>
      <c r="AE412" s="12">
        <v>1962.8248587570608</v>
      </c>
      <c r="AF412" s="10">
        <v>1877.3122108518171</v>
      </c>
      <c r="AG412" s="10">
        <v>1329.9847934984446</v>
      </c>
      <c r="AH412" s="10">
        <v>0</v>
      </c>
      <c r="AI412" s="10">
        <v>3.2203882621652871</v>
      </c>
      <c r="AJ412" s="10"/>
      <c r="AK412" s="10"/>
      <c r="AL412" s="10"/>
      <c r="AM412" s="10"/>
      <c r="AN412" s="10">
        <v>9.8141242937853033</v>
      </c>
      <c r="AO412" s="10">
        <v>5.8916681680803871</v>
      </c>
      <c r="AP412" s="10">
        <v>10.309893554489111</v>
      </c>
      <c r="AQ412" s="10">
        <v>114.66</v>
      </c>
      <c r="AR412" s="10"/>
      <c r="AS412" s="10"/>
      <c r="AT412" s="10">
        <v>3.1475282636538822</v>
      </c>
      <c r="AU412" s="10">
        <v>1</v>
      </c>
      <c r="AV412" s="16"/>
      <c r="AW412" s="21">
        <v>281.59683162777253</v>
      </c>
      <c r="AX412" s="1" t="s">
        <v>120</v>
      </c>
      <c r="AY412" s="25">
        <v>65.652755905511796</v>
      </c>
      <c r="AZ412" s="19">
        <v>0</v>
      </c>
      <c r="BA412" s="19">
        <v>100</v>
      </c>
      <c r="BB412" s="19">
        <v>0</v>
      </c>
      <c r="BC412" s="19">
        <v>100</v>
      </c>
      <c r="BD412" s="19">
        <v>0</v>
      </c>
      <c r="BE412" s="19">
        <v>0</v>
      </c>
      <c r="BF412" s="26">
        <v>39.495944025722963</v>
      </c>
      <c r="BG412" s="26">
        <v>53.627815018520202</v>
      </c>
      <c r="BH412" s="26">
        <v>6.8762409557568347</v>
      </c>
      <c r="BI412" s="23"/>
      <c r="BJ412" s="27">
        <f t="shared" ca="1" si="46"/>
        <v>1</v>
      </c>
      <c r="BK412" s="26">
        <f t="shared" ca="1" si="47"/>
        <v>12.03228460985304</v>
      </c>
      <c r="BL412" s="25">
        <f t="shared" si="44"/>
        <v>3.7457566088192729</v>
      </c>
      <c r="BM412" s="25">
        <f t="shared" ca="1" si="48"/>
        <v>2.9878454369527807</v>
      </c>
      <c r="BN412" s="24">
        <f t="shared" si="45"/>
        <v>2.7840435634283835</v>
      </c>
      <c r="BO412" s="23"/>
      <c r="BP412" s="2"/>
    </row>
    <row r="413" spans="1:68" x14ac:dyDescent="0.2">
      <c r="A413">
        <v>20</v>
      </c>
      <c r="B413">
        <v>2</v>
      </c>
      <c r="C413">
        <v>1.31711</v>
      </c>
      <c r="D413">
        <v>-0.19947999999999999</v>
      </c>
      <c r="E413">
        <v>9.5729999999999996E-2</v>
      </c>
      <c r="F413">
        <v>1.4858</v>
      </c>
      <c r="G413">
        <v>1.45475</v>
      </c>
      <c r="I413" s="17">
        <f t="shared" si="42"/>
        <v>65.616797900262469</v>
      </c>
      <c r="J413" s="16">
        <f t="shared" si="43"/>
        <v>-65.816797900262472</v>
      </c>
      <c r="K413" s="10">
        <v>122</v>
      </c>
      <c r="L413" s="16">
        <v>6843.0118110236417</v>
      </c>
      <c r="M413" s="16">
        <v>2758.759842519687</v>
      </c>
      <c r="N413" s="16">
        <v>28.433945756780403</v>
      </c>
      <c r="O413" s="16">
        <v>19.117608286252327</v>
      </c>
      <c r="P413" s="16">
        <v>19.440678661375834</v>
      </c>
      <c r="Q413" s="16">
        <v>0.58659217474795966</v>
      </c>
      <c r="R413" s="16">
        <v>3.0173441213931671</v>
      </c>
      <c r="S413" s="16">
        <v>22.435442716910181</v>
      </c>
      <c r="T413" s="22" t="s">
        <v>122</v>
      </c>
      <c r="U413" s="10">
        <v>5</v>
      </c>
      <c r="V413" s="22" t="s">
        <v>143</v>
      </c>
      <c r="W413" s="10">
        <v>4</v>
      </c>
      <c r="X413" s="22" t="s">
        <v>33</v>
      </c>
      <c r="Y413" s="10">
        <v>3</v>
      </c>
      <c r="Z413" s="22" t="s">
        <v>33</v>
      </c>
      <c r="AA413" s="15">
        <v>3</v>
      </c>
      <c r="AB413" s="11">
        <v>38.24985645558592</v>
      </c>
      <c r="AC413" s="10">
        <v>54.479979577523807</v>
      </c>
      <c r="AD413" s="21">
        <v>7.2701639668902747</v>
      </c>
      <c r="AE413" s="12">
        <v>1911.760828625233</v>
      </c>
      <c r="AF413" s="10">
        <v>1816.2416458188027</v>
      </c>
      <c r="AG413" s="10">
        <v>1296.0452440917222</v>
      </c>
      <c r="AH413" s="10">
        <v>0</v>
      </c>
      <c r="AI413" s="10">
        <v>3.3141728611925125</v>
      </c>
      <c r="AJ413" s="10"/>
      <c r="AK413" s="10"/>
      <c r="AL413" s="10"/>
      <c r="AM413" s="10"/>
      <c r="AN413" s="10">
        <v>9.5588041431261637</v>
      </c>
      <c r="AO413" s="10">
        <v>5.7582522768728692</v>
      </c>
      <c r="AP413" s="10">
        <v>10.072316708642056</v>
      </c>
      <c r="AQ413" s="10">
        <v>114.66</v>
      </c>
      <c r="AR413" s="10"/>
      <c r="AS413" s="10"/>
      <c r="AT413" s="10">
        <v>3.0287514552641652</v>
      </c>
      <c r="AU413" s="10">
        <v>1</v>
      </c>
      <c r="AV413" s="16"/>
      <c r="AW413" s="21">
        <v>272.43624687282045</v>
      </c>
      <c r="AX413" s="1" t="s">
        <v>120</v>
      </c>
      <c r="AY413" s="25">
        <v>65.8167979002625</v>
      </c>
      <c r="AZ413" s="19">
        <v>0</v>
      </c>
      <c r="BA413" s="19">
        <v>100</v>
      </c>
      <c r="BB413" s="19">
        <v>0</v>
      </c>
      <c r="BC413" s="19">
        <v>100</v>
      </c>
      <c r="BD413" s="19">
        <v>0</v>
      </c>
      <c r="BE413" s="19">
        <v>0</v>
      </c>
      <c r="BF413" s="26">
        <v>38.24985645558592</v>
      </c>
      <c r="BG413" s="26">
        <v>54.479979577523807</v>
      </c>
      <c r="BH413" s="26">
        <v>7.2701639668902747</v>
      </c>
      <c r="BI413" s="23"/>
      <c r="BJ413" s="27">
        <f t="shared" ca="1" si="46"/>
        <v>1</v>
      </c>
      <c r="BK413" s="26">
        <f t="shared" ca="1" si="47"/>
        <v>11.613314438587054</v>
      </c>
      <c r="BL413" s="25">
        <f t="shared" si="44"/>
        <v>3.661813151576323</v>
      </c>
      <c r="BM413" s="25">
        <f t="shared" ca="1" si="48"/>
        <v>2.9942958796642305</v>
      </c>
      <c r="BN413" s="24">
        <f t="shared" si="45"/>
        <v>2.7852798146685926</v>
      </c>
      <c r="BO413" s="23"/>
      <c r="BP413" s="2"/>
    </row>
    <row r="414" spans="1:68" x14ac:dyDescent="0.2">
      <c r="A414">
        <v>20.05</v>
      </c>
      <c r="B414">
        <v>2.1</v>
      </c>
      <c r="C414">
        <v>1.31341</v>
      </c>
      <c r="D414">
        <v>-0.20139000000000001</v>
      </c>
      <c r="E414">
        <v>9.6180000000000002E-2</v>
      </c>
      <c r="F414">
        <v>1.48858</v>
      </c>
      <c r="G414">
        <v>1.4591499999999999</v>
      </c>
      <c r="I414" s="17">
        <f t="shared" si="42"/>
        <v>65.780839895013116</v>
      </c>
      <c r="J414" s="16">
        <f t="shared" si="43"/>
        <v>-65.980839895013119</v>
      </c>
      <c r="K414" s="10">
        <v>122</v>
      </c>
      <c r="L414" s="16">
        <v>6863.0249343832211</v>
      </c>
      <c r="M414" s="16">
        <v>2768.5367454068255</v>
      </c>
      <c r="N414" s="16">
        <v>28.505030621172352</v>
      </c>
      <c r="O414" s="16">
        <v>18.107250470809756</v>
      </c>
      <c r="P414" s="16">
        <v>18.432309923355696</v>
      </c>
      <c r="Q414" s="16">
        <v>0.57462602016322584</v>
      </c>
      <c r="R414" s="16">
        <v>3.1174932634737957</v>
      </c>
      <c r="S414" s="16">
        <v>22.573573093467985</v>
      </c>
      <c r="T414" s="22" t="s">
        <v>122</v>
      </c>
      <c r="U414" s="10">
        <v>5</v>
      </c>
      <c r="V414" s="22" t="s">
        <v>143</v>
      </c>
      <c r="W414" s="10">
        <v>4</v>
      </c>
      <c r="X414" s="22" t="s">
        <v>33</v>
      </c>
      <c r="Y414" s="10">
        <v>3</v>
      </c>
      <c r="Z414" s="22" t="s">
        <v>33</v>
      </c>
      <c r="AA414" s="15">
        <v>3</v>
      </c>
      <c r="AB414" s="11">
        <v>42.127508338029635</v>
      </c>
      <c r="AC414" s="10">
        <v>51.744364333749282</v>
      </c>
      <c r="AD414" s="21">
        <v>6.1281273282210833</v>
      </c>
      <c r="AE414" s="12">
        <v>1810.7250470809754</v>
      </c>
      <c r="AF414" s="10">
        <v>1696.4327870305763</v>
      </c>
      <c r="AG414" s="10">
        <v>1228.8206615570464</v>
      </c>
      <c r="AH414" s="10">
        <v>0</v>
      </c>
      <c r="AI414" s="10">
        <v>3.207705407791992</v>
      </c>
      <c r="AJ414" s="10"/>
      <c r="AK414" s="10"/>
      <c r="AL414" s="10"/>
      <c r="AM414" s="10"/>
      <c r="AN414" s="10">
        <v>9.0536252354048781</v>
      </c>
      <c r="AO414" s="10">
        <v>5.560542081727279</v>
      </c>
      <c r="AP414" s="10">
        <v>9.6017446308993257</v>
      </c>
      <c r="AQ414" s="10">
        <v>114.66</v>
      </c>
      <c r="AR414" s="10"/>
      <c r="AS414" s="10"/>
      <c r="AT414" s="10">
        <v>2.8088309466252239</v>
      </c>
      <c r="AU414" s="10">
        <v>1</v>
      </c>
      <c r="AV414" s="16"/>
      <c r="AW414" s="21">
        <v>254.46491805458646</v>
      </c>
      <c r="AX414" s="1" t="s">
        <v>120</v>
      </c>
      <c r="AY414" s="25">
        <v>65.980839895013105</v>
      </c>
      <c r="AZ414" s="19">
        <v>0</v>
      </c>
      <c r="BA414" s="19">
        <v>100</v>
      </c>
      <c r="BB414" s="19">
        <v>0</v>
      </c>
      <c r="BC414" s="19">
        <v>100</v>
      </c>
      <c r="BD414" s="19">
        <v>0</v>
      </c>
      <c r="BE414" s="19">
        <v>0</v>
      </c>
      <c r="BF414" s="26">
        <v>42.127508338029635</v>
      </c>
      <c r="BG414" s="26">
        <v>51.744364333749282</v>
      </c>
      <c r="BH414" s="26">
        <v>6.1281273282210833</v>
      </c>
      <c r="BI414" s="23"/>
      <c r="BJ414" s="27">
        <f t="shared" ca="1" si="46"/>
        <v>1</v>
      </c>
      <c r="BK414" s="26">
        <f t="shared" ca="1" si="47"/>
        <v>10.836625145793235</v>
      </c>
      <c r="BL414" s="25">
        <f t="shared" si="44"/>
        <v>3.830636483443099</v>
      </c>
      <c r="BM414" s="25">
        <f t="shared" ca="1" si="48"/>
        <v>3.030103475012508</v>
      </c>
      <c r="BN414" s="24">
        <f t="shared" si="45"/>
        <v>2.8122602758812576</v>
      </c>
      <c r="BO414" s="23"/>
      <c r="BP414" s="2"/>
    </row>
    <row r="415" spans="1:68" x14ac:dyDescent="0.2">
      <c r="A415">
        <v>20.100000000000001</v>
      </c>
      <c r="B415">
        <v>2</v>
      </c>
      <c r="C415">
        <v>1.31376</v>
      </c>
      <c r="D415">
        <v>-0.20663000000000001</v>
      </c>
      <c r="E415">
        <v>9.64E-2</v>
      </c>
      <c r="F415">
        <v>1.4891000000000001</v>
      </c>
      <c r="G415">
        <v>1.45838</v>
      </c>
      <c r="I415" s="17">
        <f t="shared" si="42"/>
        <v>65.944881889763778</v>
      </c>
      <c r="J415" s="16">
        <f t="shared" si="43"/>
        <v>-66.144881889763781</v>
      </c>
      <c r="K415" s="10">
        <v>122</v>
      </c>
      <c r="L415" s="16">
        <v>6883.0380577428014</v>
      </c>
      <c r="M415" s="16">
        <v>2778.3136482939649</v>
      </c>
      <c r="N415" s="16">
        <v>28.576115485564305</v>
      </c>
      <c r="O415" s="16">
        <v>18.202824858757047</v>
      </c>
      <c r="P415" s="16">
        <v>18.528856749153952</v>
      </c>
      <c r="Q415" s="16">
        <v>0.54179740758521344</v>
      </c>
      <c r="R415" s="16">
        <v>2.9240735946104852</v>
      </c>
      <c r="S415" s="16">
        <v>22.641103499785125</v>
      </c>
      <c r="T415" s="22" t="s">
        <v>122</v>
      </c>
      <c r="U415" s="10">
        <v>5</v>
      </c>
      <c r="V415" s="22" t="s">
        <v>143</v>
      </c>
      <c r="W415" s="10">
        <v>4</v>
      </c>
      <c r="X415" s="22" t="s">
        <v>33</v>
      </c>
      <c r="Y415" s="10">
        <v>3</v>
      </c>
      <c r="Z415" s="22" t="s">
        <v>33</v>
      </c>
      <c r="AA415" s="15">
        <v>3</v>
      </c>
      <c r="AB415" s="11">
        <v>37.552274985909804</v>
      </c>
      <c r="AC415" s="10">
        <v>54.945055325775549</v>
      </c>
      <c r="AD415" s="21">
        <v>7.5026696883146453</v>
      </c>
      <c r="AE415" s="12">
        <v>1820.2824858757049</v>
      </c>
      <c r="AF415" s="10">
        <v>1706.6139945739249</v>
      </c>
      <c r="AG415" s="10">
        <v>1235.2571166102634</v>
      </c>
      <c r="AH415" s="10">
        <v>0</v>
      </c>
      <c r="AI415" s="10">
        <v>3.4198865645623724</v>
      </c>
      <c r="AJ415" s="10"/>
      <c r="AK415" s="10"/>
      <c r="AL415" s="10"/>
      <c r="AM415" s="10"/>
      <c r="AN415" s="10">
        <v>9.1014124293785237</v>
      </c>
      <c r="AO415" s="10">
        <v>5.5373997866958415</v>
      </c>
      <c r="AP415" s="10">
        <v>9.6467998162718445</v>
      </c>
      <c r="AQ415" s="10">
        <v>114.66</v>
      </c>
      <c r="AR415" s="10"/>
      <c r="AS415" s="10"/>
      <c r="AT415" s="10">
        <v>2.8160521574527997</v>
      </c>
      <c r="AU415" s="10">
        <v>1</v>
      </c>
      <c r="AV415" s="16"/>
      <c r="AW415" s="21">
        <v>255.99209918608872</v>
      </c>
      <c r="AX415" s="1" t="s">
        <v>120</v>
      </c>
      <c r="AY415" s="25">
        <v>66.144881889763795</v>
      </c>
      <c r="AZ415" s="19">
        <v>0</v>
      </c>
      <c r="BA415" s="19">
        <v>100</v>
      </c>
      <c r="BB415" s="19">
        <v>0</v>
      </c>
      <c r="BC415" s="19">
        <v>100</v>
      </c>
      <c r="BD415" s="19">
        <v>0</v>
      </c>
      <c r="BE415" s="19">
        <v>0</v>
      </c>
      <c r="BF415" s="26">
        <v>37.552274985909804</v>
      </c>
      <c r="BG415" s="26">
        <v>54.945055325775549</v>
      </c>
      <c r="BH415" s="26">
        <v>7.5026696883146453</v>
      </c>
      <c r="BI415" s="23"/>
      <c r="BJ415" s="27">
        <f t="shared" ca="1" si="46"/>
        <v>1</v>
      </c>
      <c r="BK415" s="26">
        <f t="shared" ca="1" si="47"/>
        <v>10.860787967223926</v>
      </c>
      <c r="BL415" s="25">
        <f t="shared" si="44"/>
        <v>3.5910736382393829</v>
      </c>
      <c r="BM415" s="25">
        <f t="shared" ca="1" si="48"/>
        <v>3.0127151198688233</v>
      </c>
      <c r="BN415" s="24">
        <f t="shared" si="45"/>
        <v>2.7935859226598145</v>
      </c>
      <c r="BO415" s="23"/>
      <c r="BP415" s="2"/>
    </row>
    <row r="416" spans="1:68" x14ac:dyDescent="0.2">
      <c r="A416">
        <v>20.149999999999999</v>
      </c>
      <c r="B416">
        <v>2</v>
      </c>
      <c r="C416">
        <v>1.3144400000000001</v>
      </c>
      <c r="D416">
        <v>-0.20543</v>
      </c>
      <c r="E416">
        <v>9.6850000000000006E-2</v>
      </c>
      <c r="F416">
        <v>1.48695</v>
      </c>
      <c r="G416">
        <v>1.45923</v>
      </c>
      <c r="I416" s="17">
        <f t="shared" si="42"/>
        <v>66.108923884514425</v>
      </c>
      <c r="J416" s="16">
        <f t="shared" si="43"/>
        <v>-66.308923884514428</v>
      </c>
      <c r="K416" s="10">
        <v>122</v>
      </c>
      <c r="L416" s="16">
        <v>6903.0511811023807</v>
      </c>
      <c r="M416" s="16">
        <v>2788.0905511811034</v>
      </c>
      <c r="N416" s="16">
        <v>28.647200349956247</v>
      </c>
      <c r="O416" s="16">
        <v>18.388512241054602</v>
      </c>
      <c r="P416" s="16">
        <v>18.71653320887394</v>
      </c>
      <c r="Q416" s="16">
        <v>0.54931541046567434</v>
      </c>
      <c r="R416" s="16">
        <v>2.9349207160075519</v>
      </c>
      <c r="S416" s="16">
        <v>22.779233876342929</v>
      </c>
      <c r="T416" s="22" t="s">
        <v>122</v>
      </c>
      <c r="U416" s="10">
        <v>5</v>
      </c>
      <c r="V416" s="22" t="s">
        <v>143</v>
      </c>
      <c r="W416" s="10">
        <v>4</v>
      </c>
      <c r="X416" s="22" t="s">
        <v>33</v>
      </c>
      <c r="Y416" s="10">
        <v>3</v>
      </c>
      <c r="Z416" s="22" t="s">
        <v>33</v>
      </c>
      <c r="AA416" s="15">
        <v>3</v>
      </c>
      <c r="AB416" s="11">
        <v>37.515087968879072</v>
      </c>
      <c r="AC416" s="10">
        <v>54.969598495147757</v>
      </c>
      <c r="AD416" s="21">
        <v>7.5153135359731724</v>
      </c>
      <c r="AE416" s="12">
        <v>1838.8512241054602</v>
      </c>
      <c r="AF416" s="10">
        <v>1727.5163355198308</v>
      </c>
      <c r="AG416" s="10">
        <v>1247.7688805915961</v>
      </c>
      <c r="AH416" s="10">
        <v>0</v>
      </c>
      <c r="AI416" s="10">
        <v>3.4072470664908647</v>
      </c>
      <c r="AJ416" s="10"/>
      <c r="AK416" s="10"/>
      <c r="AL416" s="10"/>
      <c r="AM416" s="10"/>
      <c r="AN416" s="10">
        <v>9.1942561205273012</v>
      </c>
      <c r="AO416" s="10">
        <v>5.5872140130815904</v>
      </c>
      <c r="AP416" s="10">
        <v>9.7343821641411719</v>
      </c>
      <c r="AQ416" s="10">
        <v>114.66</v>
      </c>
      <c r="AR416" s="10"/>
      <c r="AS416" s="10"/>
      <c r="AT416" s="10">
        <v>2.8417384394301139</v>
      </c>
      <c r="AU416" s="10">
        <v>1</v>
      </c>
      <c r="AV416" s="16"/>
      <c r="AW416" s="21">
        <v>259.1274503279746</v>
      </c>
      <c r="AX416" s="1" t="s">
        <v>120</v>
      </c>
      <c r="AY416" s="25">
        <v>66.3089238845144</v>
      </c>
      <c r="AZ416" s="19">
        <v>0</v>
      </c>
      <c r="BA416" s="19">
        <v>100</v>
      </c>
      <c r="BB416" s="19">
        <v>0</v>
      </c>
      <c r="BC416" s="19">
        <v>100</v>
      </c>
      <c r="BD416" s="19">
        <v>0</v>
      </c>
      <c r="BE416" s="19">
        <v>0</v>
      </c>
      <c r="BF416" s="26">
        <v>37.515087968879072</v>
      </c>
      <c r="BG416" s="26">
        <v>54.969598495147757</v>
      </c>
      <c r="BH416" s="26">
        <v>7.5153135359731724</v>
      </c>
      <c r="BI416" s="23"/>
      <c r="BJ416" s="27">
        <f t="shared" ca="1" si="46"/>
        <v>1</v>
      </c>
      <c r="BK416" s="26">
        <f t="shared" ca="1" si="47"/>
        <v>10.950151968239425</v>
      </c>
      <c r="BL416" s="25">
        <f t="shared" si="44"/>
        <v>3.5985269329726717</v>
      </c>
      <c r="BM416" s="25">
        <f t="shared" ca="1" si="48"/>
        <v>3.0103716678689039</v>
      </c>
      <c r="BN416" s="24">
        <f t="shared" si="45"/>
        <v>2.791069371198875</v>
      </c>
      <c r="BO416" s="23"/>
      <c r="BP416" s="2"/>
    </row>
    <row r="417" spans="1:68" x14ac:dyDescent="0.2">
      <c r="A417">
        <v>20.2</v>
      </c>
      <c r="B417">
        <v>2</v>
      </c>
      <c r="C417">
        <v>1.3140499999999999</v>
      </c>
      <c r="D417">
        <v>-0.20596999999999999</v>
      </c>
      <c r="E417">
        <v>9.758E-2</v>
      </c>
      <c r="F417">
        <v>1.49095</v>
      </c>
      <c r="G417">
        <v>1.46105</v>
      </c>
      <c r="I417" s="17">
        <f t="shared" si="42"/>
        <v>66.272965879265087</v>
      </c>
      <c r="J417" s="16">
        <f t="shared" si="43"/>
        <v>-66.472965879265089</v>
      </c>
      <c r="K417" s="10">
        <v>122</v>
      </c>
      <c r="L417" s="16">
        <v>6923.064304461961</v>
      </c>
      <c r="M417" s="16">
        <v>2797.8674540682428</v>
      </c>
      <c r="N417" s="16">
        <v>28.718285214348199</v>
      </c>
      <c r="O417" s="16">
        <v>18.282015065913328</v>
      </c>
      <c r="P417" s="16">
        <v>18.613262759329057</v>
      </c>
      <c r="Q417" s="16">
        <v>0.545932309169467</v>
      </c>
      <c r="R417" s="16">
        <v>2.9330285411451738</v>
      </c>
      <c r="S417" s="16">
        <v>23.003312042758917</v>
      </c>
      <c r="T417" s="22" t="s">
        <v>122</v>
      </c>
      <c r="U417" s="10">
        <v>5</v>
      </c>
      <c r="V417" s="22" t="s">
        <v>143</v>
      </c>
      <c r="W417" s="10">
        <v>4</v>
      </c>
      <c r="X417" s="22" t="s">
        <v>33</v>
      </c>
      <c r="Y417" s="10">
        <v>3</v>
      </c>
      <c r="Z417" s="22" t="s">
        <v>33</v>
      </c>
      <c r="AA417" s="15">
        <v>3</v>
      </c>
      <c r="AB417" s="11">
        <v>37.648235833763977</v>
      </c>
      <c r="AC417" s="10">
        <v>54.88160410814875</v>
      </c>
      <c r="AD417" s="21">
        <v>7.4701600580872736</v>
      </c>
      <c r="AE417" s="12">
        <v>1828.2015065913329</v>
      </c>
      <c r="AF417" s="10">
        <v>1714.1896283169278</v>
      </c>
      <c r="AG417" s="10">
        <v>1240.8841839552706</v>
      </c>
      <c r="AH417" s="10">
        <v>0</v>
      </c>
      <c r="AI417" s="10">
        <v>3.4094451723594865</v>
      </c>
      <c r="AJ417" s="10"/>
      <c r="AK417" s="10"/>
      <c r="AL417" s="10"/>
      <c r="AM417" s="10"/>
      <c r="AN417" s="10">
        <v>9.1410075329566638</v>
      </c>
      <c r="AO417" s="10">
        <v>5.5680555117630961</v>
      </c>
      <c r="AP417" s="10">
        <v>9.6861892876868936</v>
      </c>
      <c r="AQ417" s="10">
        <v>114.66</v>
      </c>
      <c r="AR417" s="10"/>
      <c r="AS417" s="10"/>
      <c r="AT417" s="10">
        <v>2.8083452033716076</v>
      </c>
      <c r="AU417" s="10">
        <v>1</v>
      </c>
      <c r="AV417" s="16"/>
      <c r="AW417" s="21">
        <v>257.12844424753916</v>
      </c>
      <c r="AX417" s="1" t="s">
        <v>120</v>
      </c>
      <c r="AY417" s="25">
        <v>66.472965879265104</v>
      </c>
      <c r="AZ417" s="19">
        <v>0</v>
      </c>
      <c r="BA417" s="19">
        <v>100</v>
      </c>
      <c r="BB417" s="19">
        <v>0</v>
      </c>
      <c r="BC417" s="19">
        <v>100</v>
      </c>
      <c r="BD417" s="19">
        <v>0</v>
      </c>
      <c r="BE417" s="19">
        <v>0</v>
      </c>
      <c r="BF417" s="26">
        <v>37.648235833763977</v>
      </c>
      <c r="BG417" s="26">
        <v>54.88160410814875</v>
      </c>
      <c r="BH417" s="26">
        <v>7.4701600580872736</v>
      </c>
      <c r="BI417" s="23"/>
      <c r="BJ417" s="27">
        <f t="shared" ca="1" si="46"/>
        <v>1</v>
      </c>
      <c r="BK417" s="26">
        <f t="shared" ca="1" si="47"/>
        <v>10.83091379834072</v>
      </c>
      <c r="BL417" s="25">
        <f t="shared" si="44"/>
        <v>3.6031020041612676</v>
      </c>
      <c r="BM417" s="25">
        <f t="shared" ca="1" si="48"/>
        <v>3.014537388592736</v>
      </c>
      <c r="BN417" s="24">
        <f t="shared" si="45"/>
        <v>2.7928144284752148</v>
      </c>
      <c r="BO417" s="23"/>
      <c r="BP417" s="2"/>
    </row>
    <row r="418" spans="1:68" x14ac:dyDescent="0.2">
      <c r="A418">
        <v>20.25</v>
      </c>
      <c r="B418">
        <v>2</v>
      </c>
      <c r="C418">
        <v>1.3122</v>
      </c>
      <c r="D418">
        <v>-0.20744000000000001</v>
      </c>
      <c r="E418">
        <v>9.7500000000000003E-2</v>
      </c>
      <c r="F418">
        <v>1.4911000000000001</v>
      </c>
      <c r="G418">
        <v>1.45835</v>
      </c>
      <c r="I418" s="17">
        <f t="shared" si="42"/>
        <v>66.437007874015748</v>
      </c>
      <c r="J418" s="16">
        <f t="shared" si="43"/>
        <v>-66.637007874015751</v>
      </c>
      <c r="K418" s="10">
        <v>122</v>
      </c>
      <c r="L418" s="16">
        <v>6943.0774278215413</v>
      </c>
      <c r="M418" s="16">
        <v>2807.6443569553821</v>
      </c>
      <c r="N418" s="16">
        <v>28.789370078740156</v>
      </c>
      <c r="O418" s="16">
        <v>17.776836158192072</v>
      </c>
      <c r="P418" s="16">
        <v>18.107730237843814</v>
      </c>
      <c r="Q418" s="16">
        <v>0.53672275564090233</v>
      </c>
      <c r="R418" s="16">
        <v>2.9640531893897535</v>
      </c>
      <c r="S418" s="16">
        <v>22.978755531370869</v>
      </c>
      <c r="T418" s="22" t="s">
        <v>122</v>
      </c>
      <c r="U418" s="10">
        <v>5</v>
      </c>
      <c r="V418" s="22" t="s">
        <v>143</v>
      </c>
      <c r="W418" s="10">
        <v>4</v>
      </c>
      <c r="X418" s="22" t="s">
        <v>33</v>
      </c>
      <c r="Y418" s="10">
        <v>3</v>
      </c>
      <c r="Z418" s="22" t="s">
        <v>33</v>
      </c>
      <c r="AA418" s="15">
        <v>3</v>
      </c>
      <c r="AB418" s="11">
        <v>39.143106824952064</v>
      </c>
      <c r="AC418" s="10">
        <v>53.871824215422926</v>
      </c>
      <c r="AD418" s="21">
        <v>6.9850689596250088</v>
      </c>
      <c r="AE418" s="12">
        <v>1777.6836158192073</v>
      </c>
      <c r="AF418" s="10">
        <v>1653.5379714739829</v>
      </c>
      <c r="AG418" s="10">
        <v>1207.1820158562543</v>
      </c>
      <c r="AH418" s="10">
        <v>0</v>
      </c>
      <c r="AI418" s="10">
        <v>3.3737586207279988</v>
      </c>
      <c r="AJ418" s="10"/>
      <c r="AK418" s="10"/>
      <c r="AL418" s="10"/>
      <c r="AM418" s="10"/>
      <c r="AN418" s="10">
        <v>8.8884180790960361</v>
      </c>
      <c r="AO418" s="10">
        <v>5.4664685040317007</v>
      </c>
      <c r="AP418" s="10">
        <v>9.4502741109937798</v>
      </c>
      <c r="AQ418" s="10">
        <v>114.66</v>
      </c>
      <c r="AR418" s="10"/>
      <c r="AS418" s="10"/>
      <c r="AT418" s="10">
        <v>2.694182605056588</v>
      </c>
      <c r="AU418" s="10">
        <v>1</v>
      </c>
      <c r="AV418" s="16"/>
      <c r="AW418" s="21">
        <v>248.03069572109743</v>
      </c>
      <c r="AX418" s="1" t="s">
        <v>120</v>
      </c>
      <c r="AY418" s="25">
        <v>66.637007874015794</v>
      </c>
      <c r="AZ418" s="19">
        <v>0</v>
      </c>
      <c r="BA418" s="19">
        <v>100</v>
      </c>
      <c r="BB418" s="19">
        <v>0</v>
      </c>
      <c r="BC418" s="19">
        <v>100</v>
      </c>
      <c r="BD418" s="19">
        <v>0</v>
      </c>
      <c r="BE418" s="19">
        <v>0</v>
      </c>
      <c r="BF418" s="26">
        <v>39.143106824952064</v>
      </c>
      <c r="BG418" s="26">
        <v>53.871824215422926</v>
      </c>
      <c r="BH418" s="26">
        <v>6.9850689596250088</v>
      </c>
      <c r="BI418" s="23"/>
      <c r="BJ418" s="27">
        <f t="shared" ca="1" si="46"/>
        <v>1</v>
      </c>
      <c r="BK418" s="26">
        <f t="shared" ca="1" si="47"/>
        <v>10.425958321733152</v>
      </c>
      <c r="BL418" s="25">
        <f t="shared" si="44"/>
        <v>3.6670930054669988</v>
      </c>
      <c r="BM418" s="25">
        <f t="shared" ca="1" si="48"/>
        <v>3.0324148721298556</v>
      </c>
      <c r="BN418" s="24">
        <f t="shared" si="45"/>
        <v>2.8051068146425466</v>
      </c>
      <c r="BO418" s="23"/>
      <c r="BP418" s="2"/>
    </row>
    <row r="419" spans="1:68" x14ac:dyDescent="0.2">
      <c r="A419">
        <v>20.3</v>
      </c>
      <c r="B419">
        <v>2</v>
      </c>
      <c r="C419">
        <v>1.30982</v>
      </c>
      <c r="D419">
        <v>-0.21634</v>
      </c>
      <c r="E419">
        <v>9.8110000000000003E-2</v>
      </c>
      <c r="F419">
        <v>1.49068</v>
      </c>
      <c r="G419">
        <v>1.4559</v>
      </c>
      <c r="I419" s="17">
        <f t="shared" si="42"/>
        <v>66.60104986876641</v>
      </c>
      <c r="J419" s="16">
        <f t="shared" si="43"/>
        <v>-66.801049868766412</v>
      </c>
      <c r="K419" s="10">
        <v>122</v>
      </c>
      <c r="L419" s="16">
        <v>6963.0905511811216</v>
      </c>
      <c r="M419" s="16">
        <v>2817.4212598425215</v>
      </c>
      <c r="N419" s="16">
        <v>28.860454943132108</v>
      </c>
      <c r="O419" s="16">
        <v>17.126930320150628</v>
      </c>
      <c r="P419" s="16">
        <v>17.460520704752778</v>
      </c>
      <c r="Q419" s="16">
        <v>0.48096423427748419</v>
      </c>
      <c r="R419" s="16">
        <v>2.7545812774447502</v>
      </c>
      <c r="S419" s="16">
        <v>23.16599893070477</v>
      </c>
      <c r="T419" s="22" t="s">
        <v>122</v>
      </c>
      <c r="U419" s="10">
        <v>5</v>
      </c>
      <c r="V419" s="22" t="s">
        <v>143</v>
      </c>
      <c r="W419" s="10">
        <v>4</v>
      </c>
      <c r="X419" s="22" t="s">
        <v>33</v>
      </c>
      <c r="Y419" s="10">
        <v>3</v>
      </c>
      <c r="Z419" s="22" t="s">
        <v>33</v>
      </c>
      <c r="AA419" s="15">
        <v>3</v>
      </c>
      <c r="AB419" s="11">
        <v>35.553004854627382</v>
      </c>
      <c r="AC419" s="10">
        <v>56.227132306934834</v>
      </c>
      <c r="AD419" s="21">
        <v>8.2198628384377876</v>
      </c>
      <c r="AE419" s="12">
        <v>1712.6930320150627</v>
      </c>
      <c r="AF419" s="10">
        <v>1576.218430912709</v>
      </c>
      <c r="AG419" s="10">
        <v>1164.0347136501853</v>
      </c>
      <c r="AH419" s="10">
        <v>0</v>
      </c>
      <c r="AI419" s="10">
        <v>3.6303158239993425</v>
      </c>
      <c r="AJ419" s="10"/>
      <c r="AK419" s="10"/>
      <c r="AL419" s="10"/>
      <c r="AM419" s="10"/>
      <c r="AN419" s="10">
        <v>8.5634651600753138</v>
      </c>
      <c r="AO419" s="10">
        <v>5.2706158240260077</v>
      </c>
      <c r="AP419" s="10">
        <v>9.1482429955512963</v>
      </c>
      <c r="AQ419" s="10">
        <v>114.66</v>
      </c>
      <c r="AR419" s="10"/>
      <c r="AS419" s="10"/>
      <c r="AT419" s="10">
        <v>2.5526919040329643</v>
      </c>
      <c r="AU419" s="10">
        <v>1</v>
      </c>
      <c r="AV419" s="16"/>
      <c r="AW419" s="21">
        <v>236.43276463690637</v>
      </c>
      <c r="AX419" s="1" t="s">
        <v>120</v>
      </c>
      <c r="AY419" s="25">
        <v>66.801049868766398</v>
      </c>
      <c r="AZ419" s="19">
        <v>0</v>
      </c>
      <c r="BA419" s="19">
        <v>100</v>
      </c>
      <c r="BB419" s="19">
        <v>0</v>
      </c>
      <c r="BC419" s="19">
        <v>100</v>
      </c>
      <c r="BD419" s="19">
        <v>0</v>
      </c>
      <c r="BE419" s="19">
        <v>0</v>
      </c>
      <c r="BF419" s="26">
        <v>35.553004854627382</v>
      </c>
      <c r="BG419" s="26">
        <v>56.227132306934834</v>
      </c>
      <c r="BH419" s="26">
        <v>8.2198628384377876</v>
      </c>
      <c r="BI419" s="23"/>
      <c r="BJ419" s="27">
        <f t="shared" ca="1" si="46"/>
        <v>1</v>
      </c>
      <c r="BK419" s="26">
        <f t="shared" ca="1" si="47"/>
        <v>9.9232412478803855</v>
      </c>
      <c r="BL419" s="25">
        <f t="shared" si="44"/>
        <v>3.4406257934620972</v>
      </c>
      <c r="BM419" s="25">
        <f t="shared" ca="1" si="48"/>
        <v>3.0336805634755475</v>
      </c>
      <c r="BN419" s="24">
        <f t="shared" si="45"/>
        <v>2.7987343843657828</v>
      </c>
      <c r="BO419" s="23"/>
      <c r="BP419" s="2"/>
    </row>
    <row r="420" spans="1:68" x14ac:dyDescent="0.2">
      <c r="A420">
        <v>20.350000000000001</v>
      </c>
      <c r="B420">
        <v>2.1</v>
      </c>
      <c r="C420">
        <v>1.30836</v>
      </c>
      <c r="D420">
        <v>-0.21781</v>
      </c>
      <c r="E420">
        <v>9.8739999999999994E-2</v>
      </c>
      <c r="F420">
        <v>1.4912799999999999</v>
      </c>
      <c r="G420">
        <v>1.4573</v>
      </c>
      <c r="I420" s="17">
        <f t="shared" si="42"/>
        <v>66.765091863517057</v>
      </c>
      <c r="J420" s="16">
        <f t="shared" si="43"/>
        <v>-66.96509186351706</v>
      </c>
      <c r="K420" s="10">
        <v>122</v>
      </c>
      <c r="L420" s="16">
        <v>6983.1036745407009</v>
      </c>
      <c r="M420" s="16">
        <v>2827.19816272966</v>
      </c>
      <c r="N420" s="16">
        <v>28.931539807524057</v>
      </c>
      <c r="O420" s="16">
        <v>16.728248587570587</v>
      </c>
      <c r="P420" s="16">
        <v>17.064623680564139</v>
      </c>
      <c r="Q420" s="16">
        <v>0.47175468074891963</v>
      </c>
      <c r="R420" s="16">
        <v>2.7645185125660143</v>
      </c>
      <c r="S420" s="16">
        <v>23.359381457885689</v>
      </c>
      <c r="T420" s="22" t="s">
        <v>122</v>
      </c>
      <c r="U420" s="10">
        <v>5</v>
      </c>
      <c r="V420" s="22" t="s">
        <v>143</v>
      </c>
      <c r="W420" s="10">
        <v>4</v>
      </c>
      <c r="X420" s="22" t="s">
        <v>33</v>
      </c>
      <c r="Y420" s="10">
        <v>3</v>
      </c>
      <c r="Z420" s="22" t="s">
        <v>33</v>
      </c>
      <c r="AA420" s="15">
        <v>3</v>
      </c>
      <c r="AB420" s="11">
        <v>36.43446620019381</v>
      </c>
      <c r="AC420" s="10">
        <v>55.671445391027973</v>
      </c>
      <c r="AD420" s="21">
        <v>7.8940884087782184</v>
      </c>
      <c r="AE420" s="12">
        <v>1672.8248587570586</v>
      </c>
      <c r="AF420" s="10">
        <v>1528.4650678693645</v>
      </c>
      <c r="AG420" s="10">
        <v>1137.6415787042761</v>
      </c>
      <c r="AH420" s="10">
        <v>0</v>
      </c>
      <c r="AI420" s="10">
        <v>3.6172664261589778</v>
      </c>
      <c r="AJ420" s="10"/>
      <c r="AK420" s="10"/>
      <c r="AL420" s="10"/>
      <c r="AM420" s="10"/>
      <c r="AN420" s="10">
        <v>8.3641242937852933</v>
      </c>
      <c r="AO420" s="10">
        <v>5.1885187498177547</v>
      </c>
      <c r="AP420" s="10">
        <v>8.9634910509299317</v>
      </c>
      <c r="AQ420" s="10">
        <v>114.66</v>
      </c>
      <c r="AR420" s="10"/>
      <c r="AS420" s="10"/>
      <c r="AT420" s="10">
        <v>2.4625442156110564</v>
      </c>
      <c r="AU420" s="10">
        <v>1</v>
      </c>
      <c r="AV420" s="16"/>
      <c r="AW420" s="21">
        <v>229.26976018040466</v>
      </c>
      <c r="AX420" s="1" t="s">
        <v>120</v>
      </c>
      <c r="AY420" s="25">
        <v>66.965091863517102</v>
      </c>
      <c r="AZ420" s="19">
        <v>0</v>
      </c>
      <c r="BA420" s="19">
        <v>100</v>
      </c>
      <c r="BB420" s="19">
        <v>0</v>
      </c>
      <c r="BC420" s="19">
        <v>100</v>
      </c>
      <c r="BD420" s="19">
        <v>0</v>
      </c>
      <c r="BE420" s="19">
        <v>0</v>
      </c>
      <c r="BF420" s="26">
        <v>36.43446620019381</v>
      </c>
      <c r="BG420" s="26">
        <v>55.671445391027973</v>
      </c>
      <c r="BH420" s="26">
        <v>7.8940884087782184</v>
      </c>
      <c r="BI420" s="23"/>
      <c r="BJ420" s="27">
        <f t="shared" ca="1" si="46"/>
        <v>1</v>
      </c>
      <c r="BK420" s="26">
        <f t="shared" ca="1" si="47"/>
        <v>9.6017831521148054</v>
      </c>
      <c r="BL420" s="25">
        <f t="shared" si="44"/>
        <v>3.4756662765474502</v>
      </c>
      <c r="BM420" s="25">
        <f t="shared" ca="1" si="48"/>
        <v>3.0478924170015702</v>
      </c>
      <c r="BN420" s="24">
        <f t="shared" si="45"/>
        <v>2.8076849943060163</v>
      </c>
      <c r="BO420" s="23"/>
      <c r="BP420" s="2"/>
    </row>
    <row r="421" spans="1:68" x14ac:dyDescent="0.2">
      <c r="A421">
        <v>20.399999999999999</v>
      </c>
      <c r="B421">
        <v>2</v>
      </c>
      <c r="C421">
        <v>1.3104499999999999</v>
      </c>
      <c r="D421">
        <v>-0.21431</v>
      </c>
      <c r="E421">
        <v>9.9330000000000002E-2</v>
      </c>
      <c r="F421">
        <v>1.49335</v>
      </c>
      <c r="G421">
        <v>1.46</v>
      </c>
      <c r="I421" s="17">
        <f t="shared" ref="I421:I471" si="49">IF(A421="(m)",0,A421/0.3048)</f>
        <v>66.929133858267704</v>
      </c>
      <c r="J421" s="16">
        <f t="shared" ref="J421:J471" si="50">$J$7-I421</f>
        <v>-67.129133858267707</v>
      </c>
      <c r="K421" s="10">
        <v>122</v>
      </c>
      <c r="L421" s="16">
        <v>7003.1167979002803</v>
      </c>
      <c r="M421" s="16">
        <v>2836.9750656167985</v>
      </c>
      <c r="N421" s="16">
        <v>29.002624671916003</v>
      </c>
      <c r="O421" s="16">
        <v>17.298964218455687</v>
      </c>
      <c r="P421" s="16">
        <v>17.637947212958654</v>
      </c>
      <c r="Q421" s="16">
        <v>0.49368218915026385</v>
      </c>
      <c r="R421" s="16">
        <v>2.798977586164642</v>
      </c>
      <c r="S421" s="16">
        <v>23.540485729372588</v>
      </c>
      <c r="T421" s="22" t="s">
        <v>122</v>
      </c>
      <c r="U421" s="10">
        <v>5</v>
      </c>
      <c r="V421" s="22" t="s">
        <v>143</v>
      </c>
      <c r="W421" s="10">
        <v>4</v>
      </c>
      <c r="X421" s="22" t="s">
        <v>33</v>
      </c>
      <c r="Y421" s="10">
        <v>3</v>
      </c>
      <c r="Z421" s="22" t="s">
        <v>33</v>
      </c>
      <c r="AA421" s="15">
        <v>3</v>
      </c>
      <c r="AB421" s="11">
        <v>36.260788120903563</v>
      </c>
      <c r="AC421" s="10">
        <v>55.782154416953915</v>
      </c>
      <c r="AD421" s="21">
        <v>7.9570574621425205</v>
      </c>
      <c r="AE421" s="12">
        <v>1729.8964218455687</v>
      </c>
      <c r="AF421" s="10">
        <v>1594.7376526593323</v>
      </c>
      <c r="AG421" s="10">
        <v>1175.863147530577</v>
      </c>
      <c r="AH421" s="10">
        <v>0</v>
      </c>
      <c r="AI421" s="10">
        <v>3.5727331470712884</v>
      </c>
      <c r="AJ421" s="10"/>
      <c r="AK421" s="10"/>
      <c r="AL421" s="10"/>
      <c r="AM421" s="10"/>
      <c r="AN421" s="10">
        <v>8.6494821092278436</v>
      </c>
      <c r="AO421" s="10">
        <v>5.3312118748699184</v>
      </c>
      <c r="AP421" s="10">
        <v>9.2310420327140381</v>
      </c>
      <c r="AQ421" s="10">
        <v>114.66</v>
      </c>
      <c r="AR421" s="10"/>
      <c r="AS421" s="10"/>
      <c r="AT421" s="10">
        <v>2.5654261157642817</v>
      </c>
      <c r="AU421" s="10">
        <v>1</v>
      </c>
      <c r="AV421" s="16"/>
      <c r="AW421" s="21">
        <v>239.21064789889985</v>
      </c>
      <c r="AX421" s="1" t="s">
        <v>120</v>
      </c>
      <c r="AY421" s="25">
        <v>67.129133858267707</v>
      </c>
      <c r="AZ421" s="19">
        <v>0</v>
      </c>
      <c r="BA421" s="19">
        <v>100</v>
      </c>
      <c r="BB421" s="19">
        <v>0</v>
      </c>
      <c r="BC421" s="19">
        <v>100</v>
      </c>
      <c r="BD421" s="19">
        <v>0</v>
      </c>
      <c r="BE421" s="19">
        <v>0</v>
      </c>
      <c r="BF421" s="26">
        <v>36.260788120903563</v>
      </c>
      <c r="BG421" s="26">
        <v>55.782154416953915</v>
      </c>
      <c r="BH421" s="26">
        <v>7.9570574621425205</v>
      </c>
      <c r="BI421" s="23"/>
      <c r="BJ421" s="27">
        <f t="shared" ca="1" si="46"/>
        <v>1</v>
      </c>
      <c r="BK421" s="26">
        <f t="shared" ca="1" si="47"/>
        <v>9.9658181598681495</v>
      </c>
      <c r="BL421" s="25">
        <f t="shared" ref="BL421:BL471" si="51">(Q421/(P421-(L421/2000)))*100</f>
        <v>3.4922793624708981</v>
      </c>
      <c r="BM421" s="25">
        <f t="shared" ca="1" si="48"/>
        <v>3.035918553315212</v>
      </c>
      <c r="BN421" s="24">
        <f t="shared" ref="BN421:BN471" si="52">SQRT(((3.47-LOG(P421/1.06))^2)+((LOG(R421)+1.22)^2))</f>
        <v>2.7993300258470057</v>
      </c>
      <c r="BO421" s="23"/>
      <c r="BP421" s="2"/>
    </row>
    <row r="422" spans="1:68" x14ac:dyDescent="0.2">
      <c r="A422">
        <v>20.45</v>
      </c>
      <c r="B422">
        <v>2</v>
      </c>
      <c r="C422">
        <v>1.3127800000000001</v>
      </c>
      <c r="D422">
        <v>-0.21228</v>
      </c>
      <c r="E422">
        <v>9.9979999999999999E-2</v>
      </c>
      <c r="F422">
        <v>1.49095</v>
      </c>
      <c r="G422">
        <v>1.45278</v>
      </c>
      <c r="I422" s="17">
        <f t="shared" si="49"/>
        <v>67.093175853018366</v>
      </c>
      <c r="J422" s="16">
        <f t="shared" si="50"/>
        <v>-67.293175853018369</v>
      </c>
      <c r="K422" s="10">
        <v>122</v>
      </c>
      <c r="L422" s="16">
        <v>7023.1299212598606</v>
      </c>
      <c r="M422" s="16">
        <v>2846.7519685039379</v>
      </c>
      <c r="N422" s="16">
        <v>29.073709536307959</v>
      </c>
      <c r="O422" s="16">
        <v>17.9352165725047</v>
      </c>
      <c r="P422" s="16">
        <v>18.277072678840067</v>
      </c>
      <c r="Q422" s="16">
        <v>0.50640014402304356</v>
      </c>
      <c r="R422" s="16">
        <v>2.7706851798500463</v>
      </c>
      <c r="S422" s="16">
        <v>23.740007384400514</v>
      </c>
      <c r="T422" s="22" t="s">
        <v>122</v>
      </c>
      <c r="U422" s="10">
        <v>5</v>
      </c>
      <c r="V422" s="22" t="s">
        <v>143</v>
      </c>
      <c r="W422" s="10">
        <v>4</v>
      </c>
      <c r="X422" s="22" t="s">
        <v>33</v>
      </c>
      <c r="Y422" s="10">
        <v>3</v>
      </c>
      <c r="Z422" s="22" t="s">
        <v>33</v>
      </c>
      <c r="AA422" s="15">
        <v>3</v>
      </c>
      <c r="AB422" s="11">
        <v>34.654798791786895</v>
      </c>
      <c r="AC422" s="10">
        <v>56.77707934555805</v>
      </c>
      <c r="AD422" s="21">
        <v>8.568121862655051</v>
      </c>
      <c r="AE422" s="12">
        <v>1793.5216572504701</v>
      </c>
      <c r="AF422" s="10">
        <v>1668.751641388935</v>
      </c>
      <c r="AG422" s="10">
        <v>1218.4715119226712</v>
      </c>
      <c r="AH422" s="10">
        <v>0</v>
      </c>
      <c r="AI422" s="10">
        <v>3.6092155372705372</v>
      </c>
      <c r="AJ422" s="10"/>
      <c r="AK422" s="10"/>
      <c r="AL422" s="10"/>
      <c r="AM422" s="10"/>
      <c r="AN422" s="10">
        <v>8.9676082862523501</v>
      </c>
      <c r="AO422" s="10">
        <v>5.4720629743895284</v>
      </c>
      <c r="AP422" s="10">
        <v>9.5293005834586975</v>
      </c>
      <c r="AQ422" s="10">
        <v>114.66</v>
      </c>
      <c r="AR422" s="10"/>
      <c r="AS422" s="10"/>
      <c r="AT422" s="10">
        <v>2.6808505524611546</v>
      </c>
      <c r="AU422" s="10">
        <v>1</v>
      </c>
      <c r="AV422" s="16"/>
      <c r="AW422" s="21">
        <v>250.31274620834026</v>
      </c>
      <c r="AX422" s="1" t="s">
        <v>120</v>
      </c>
      <c r="AY422" s="25">
        <v>67.293175853018397</v>
      </c>
      <c r="AZ422" s="19">
        <v>0</v>
      </c>
      <c r="BA422" s="19">
        <v>100</v>
      </c>
      <c r="BB422" s="19">
        <v>0</v>
      </c>
      <c r="BC422" s="19">
        <v>100</v>
      </c>
      <c r="BD422" s="19">
        <v>0</v>
      </c>
      <c r="BE422" s="19">
        <v>0</v>
      </c>
      <c r="BF422" s="26">
        <v>34.654798791786895</v>
      </c>
      <c r="BG422" s="26">
        <v>56.77707934555805</v>
      </c>
      <c r="BH422" s="26">
        <v>8.568121862655051</v>
      </c>
      <c r="BI422" s="23"/>
      <c r="BJ422" s="27">
        <f t="shared" ca="1" si="46"/>
        <v>1</v>
      </c>
      <c r="BK422" s="26">
        <f t="shared" ca="1" si="47"/>
        <v>10.37358216070359</v>
      </c>
      <c r="BL422" s="25">
        <f t="shared" si="51"/>
        <v>3.4296155180529677</v>
      </c>
      <c r="BM422" s="25">
        <f t="shared" ca="1" si="48"/>
        <v>3.0171762020656652</v>
      </c>
      <c r="BN422" s="24">
        <f t="shared" si="52"/>
        <v>2.7842895398108904</v>
      </c>
      <c r="BO422" s="23"/>
      <c r="BP422" s="2"/>
    </row>
    <row r="423" spans="1:68" x14ac:dyDescent="0.2">
      <c r="A423">
        <v>20.5</v>
      </c>
      <c r="B423">
        <v>2</v>
      </c>
      <c r="C423">
        <v>1.3138099999999999</v>
      </c>
      <c r="D423">
        <v>-0.21024000000000001</v>
      </c>
      <c r="E423">
        <v>0.10056</v>
      </c>
      <c r="F423">
        <v>1.4947299999999999</v>
      </c>
      <c r="G423">
        <v>1.45523</v>
      </c>
      <c r="I423" s="17">
        <f t="shared" si="49"/>
        <v>67.257217847769027</v>
      </c>
      <c r="J423" s="16">
        <f t="shared" si="50"/>
        <v>-67.45721784776903</v>
      </c>
      <c r="K423" s="10">
        <v>122</v>
      </c>
      <c r="L423" s="16">
        <v>7043.1430446194408</v>
      </c>
      <c r="M423" s="16">
        <v>2856.5288713910772</v>
      </c>
      <c r="N423" s="16">
        <v>29.144794400699912</v>
      </c>
      <c r="O423" s="16">
        <v>18.216478342749483</v>
      </c>
      <c r="P423" s="16">
        <v>18.560898148873761</v>
      </c>
      <c r="Q423" s="16">
        <v>0.51918074891982691</v>
      </c>
      <c r="R423" s="16">
        <v>2.7971747097342363</v>
      </c>
      <c r="S423" s="16">
        <v>23.918042091963898</v>
      </c>
      <c r="T423" s="22" t="s">
        <v>122</v>
      </c>
      <c r="U423" s="10">
        <v>5</v>
      </c>
      <c r="V423" s="22" t="s">
        <v>143</v>
      </c>
      <c r="W423" s="10">
        <v>4</v>
      </c>
      <c r="X423" s="22" t="s">
        <v>33</v>
      </c>
      <c r="Y423" s="10">
        <v>3</v>
      </c>
      <c r="Z423" s="22" t="s">
        <v>33</v>
      </c>
      <c r="AA423" s="15">
        <v>3</v>
      </c>
      <c r="AB423" s="11">
        <v>34.805439117707579</v>
      </c>
      <c r="AC423" s="10">
        <v>56.68602632088772</v>
      </c>
      <c r="AD423" s="21">
        <v>8.508534561404705</v>
      </c>
      <c r="AE423" s="12">
        <v>1821.6478342749483</v>
      </c>
      <c r="AF423" s="10">
        <v>1700.9656306070412</v>
      </c>
      <c r="AG423" s="10">
        <v>1237.3932099249175</v>
      </c>
      <c r="AH423" s="10">
        <v>0</v>
      </c>
      <c r="AI423" s="10">
        <v>3.5750358979007482</v>
      </c>
      <c r="AJ423" s="10"/>
      <c r="AK423" s="10"/>
      <c r="AL423" s="10"/>
      <c r="AM423" s="10"/>
      <c r="AN423" s="10">
        <v>9.1082391713747413</v>
      </c>
      <c r="AO423" s="10">
        <v>5.5475640109553179</v>
      </c>
      <c r="AP423" s="10">
        <v>9.6617524694744219</v>
      </c>
      <c r="AQ423" s="10">
        <v>114.66</v>
      </c>
      <c r="AR423" s="10"/>
      <c r="AS423" s="10"/>
      <c r="AT423" s="10">
        <v>2.7253517227649131</v>
      </c>
      <c r="AU423" s="10">
        <v>1</v>
      </c>
      <c r="AV423" s="16"/>
      <c r="AW423" s="21">
        <v>255.1448445910562</v>
      </c>
      <c r="AX423" s="1" t="s">
        <v>120</v>
      </c>
      <c r="AY423" s="25">
        <v>67.457217847769002</v>
      </c>
      <c r="AZ423" s="19">
        <v>0</v>
      </c>
      <c r="BA423" s="19">
        <v>100</v>
      </c>
      <c r="BB423" s="19">
        <v>0</v>
      </c>
      <c r="BC423" s="19">
        <v>100</v>
      </c>
      <c r="BD423" s="19">
        <v>0</v>
      </c>
      <c r="BE423" s="19">
        <v>0</v>
      </c>
      <c r="BF423" s="26">
        <v>34.805439117707579</v>
      </c>
      <c r="BG423" s="26">
        <v>56.68602632088772</v>
      </c>
      <c r="BH423" s="26">
        <v>8.508534561404705</v>
      </c>
      <c r="BI423" s="23"/>
      <c r="BJ423" s="27">
        <f t="shared" ca="1" si="46"/>
        <v>1</v>
      </c>
      <c r="BK423" s="26">
        <f t="shared" ca="1" si="47"/>
        <v>10.529791438264137</v>
      </c>
      <c r="BL423" s="25">
        <f t="shared" si="51"/>
        <v>3.4521542208066367</v>
      </c>
      <c r="BM423" s="25">
        <f t="shared" ca="1" si="48"/>
        <v>3.0135577145107759</v>
      </c>
      <c r="BN423" s="24">
        <f t="shared" si="52"/>
        <v>2.7813985188481585</v>
      </c>
      <c r="BP423" s="2"/>
    </row>
    <row r="424" spans="1:68" x14ac:dyDescent="0.2">
      <c r="A424">
        <v>20.55</v>
      </c>
      <c r="B424">
        <v>2.1</v>
      </c>
      <c r="C424">
        <v>1.31473</v>
      </c>
      <c r="D424">
        <v>-0.2112</v>
      </c>
      <c r="E424">
        <v>0.10094</v>
      </c>
      <c r="F424">
        <v>1.4942299999999999</v>
      </c>
      <c r="G424">
        <v>1.452</v>
      </c>
      <c r="I424" s="17">
        <f t="shared" si="49"/>
        <v>67.421259842519689</v>
      </c>
      <c r="J424" s="16">
        <f t="shared" si="50"/>
        <v>-67.621259842519692</v>
      </c>
      <c r="K424" s="10">
        <v>122</v>
      </c>
      <c r="L424" s="16">
        <v>7063.1561679790211</v>
      </c>
      <c r="M424" s="16">
        <v>2866.3057742782166</v>
      </c>
      <c r="N424" s="16">
        <v>29.215879265091864</v>
      </c>
      <c r="O424" s="16">
        <v>18.467702448210883</v>
      </c>
      <c r="P424" s="16">
        <v>18.813801919714106</v>
      </c>
      <c r="Q424" s="16">
        <v>0.51316634661545835</v>
      </c>
      <c r="R424" s="16">
        <v>2.7276057694523468</v>
      </c>
      <c r="S424" s="16">
        <v>24.034685521057156</v>
      </c>
      <c r="T424" s="22" t="s">
        <v>122</v>
      </c>
      <c r="U424" s="10">
        <v>5</v>
      </c>
      <c r="V424" s="22" t="s">
        <v>143</v>
      </c>
      <c r="W424" s="10">
        <v>4</v>
      </c>
      <c r="X424" s="22" t="s">
        <v>33</v>
      </c>
      <c r="Y424" s="10">
        <v>3</v>
      </c>
      <c r="Z424" s="22" t="s">
        <v>33</v>
      </c>
      <c r="AA424" s="15">
        <v>3</v>
      </c>
      <c r="AB424" s="11">
        <v>32.95279766450173</v>
      </c>
      <c r="AC424" s="10">
        <v>57.77128599291224</v>
      </c>
      <c r="AD424" s="21">
        <v>9.2759163425860311</v>
      </c>
      <c r="AE424" s="12">
        <v>1846.7702448210882</v>
      </c>
      <c r="AF424" s="10">
        <v>1729.5417728612238</v>
      </c>
      <c r="AG424" s="10">
        <v>1254.2534613142736</v>
      </c>
      <c r="AH424" s="10">
        <v>0</v>
      </c>
      <c r="AI424" s="10">
        <v>3.6662189646298544</v>
      </c>
      <c r="AJ424" s="10"/>
      <c r="AK424" s="10"/>
      <c r="AL424" s="10"/>
      <c r="AM424" s="10"/>
      <c r="AN424" s="10">
        <v>9.2338512241054413</v>
      </c>
      <c r="AO424" s="10">
        <v>5.5897704825286505</v>
      </c>
      <c r="AP424" s="10">
        <v>9.7797742291999157</v>
      </c>
      <c r="AQ424" s="10">
        <v>114.66</v>
      </c>
      <c r="AR424" s="10"/>
      <c r="AS424" s="10"/>
      <c r="AT424" s="10">
        <v>2.7634789587571529</v>
      </c>
      <c r="AU424" s="10">
        <v>1</v>
      </c>
      <c r="AV424" s="16"/>
      <c r="AW424" s="21">
        <v>259.43126592918355</v>
      </c>
      <c r="AX424" s="1" t="s">
        <v>120</v>
      </c>
      <c r="AY424" s="25">
        <v>67.621259842519706</v>
      </c>
      <c r="AZ424" s="19">
        <v>0</v>
      </c>
      <c r="BA424" s="19">
        <v>100</v>
      </c>
      <c r="BB424" s="19">
        <v>0</v>
      </c>
      <c r="BC424" s="19">
        <v>100</v>
      </c>
      <c r="BD424" s="19">
        <v>0</v>
      </c>
      <c r="BE424" s="19">
        <v>0</v>
      </c>
      <c r="BF424" s="26">
        <v>32.95279766450173</v>
      </c>
      <c r="BG424" s="26">
        <v>57.77128599291224</v>
      </c>
      <c r="BH424" s="26">
        <v>9.2759163425860311</v>
      </c>
      <c r="BI424" s="23"/>
      <c r="BJ424" s="27">
        <f t="shared" ca="1" si="46"/>
        <v>1</v>
      </c>
      <c r="BK424" s="26">
        <f t="shared" ca="1" si="47"/>
        <v>10.663359068571749</v>
      </c>
      <c r="BL424" s="25">
        <f t="shared" si="51"/>
        <v>3.3579297890916342</v>
      </c>
      <c r="BM424" s="25">
        <f t="shared" ca="1" si="48"/>
        <v>3.0021071971489173</v>
      </c>
      <c r="BN424" s="24">
        <f t="shared" si="52"/>
        <v>2.7701435845595386</v>
      </c>
      <c r="BP424" s="2"/>
    </row>
    <row r="425" spans="1:68" x14ac:dyDescent="0.2">
      <c r="A425">
        <v>20.6</v>
      </c>
      <c r="B425">
        <v>2</v>
      </c>
      <c r="C425">
        <v>1.3155300000000001</v>
      </c>
      <c r="D425">
        <v>-0.20988999999999999</v>
      </c>
      <c r="E425">
        <v>0.10095</v>
      </c>
      <c r="F425">
        <v>1.4959</v>
      </c>
      <c r="G425">
        <v>1.4515</v>
      </c>
      <c r="I425" s="17">
        <f t="shared" si="49"/>
        <v>67.585301837270336</v>
      </c>
      <c r="J425" s="16">
        <f t="shared" si="50"/>
        <v>-67.785301837270339</v>
      </c>
      <c r="K425" s="10">
        <v>122</v>
      </c>
      <c r="L425" s="16">
        <v>7083.1692913386005</v>
      </c>
      <c r="M425" s="16">
        <v>2876.0826771653551</v>
      </c>
      <c r="N425" s="16">
        <v>29.286964129483813</v>
      </c>
      <c r="O425" s="16">
        <v>18.686158192090389</v>
      </c>
      <c r="P425" s="16">
        <v>19.032301865314111</v>
      </c>
      <c r="Q425" s="16">
        <v>0.5213734997599615</v>
      </c>
      <c r="R425" s="16">
        <v>2.7394137790035349</v>
      </c>
      <c r="S425" s="16">
        <v>24.03775508498066</v>
      </c>
      <c r="T425" s="22" t="s">
        <v>122</v>
      </c>
      <c r="U425" s="10">
        <v>5</v>
      </c>
      <c r="V425" s="22" t="s">
        <v>143</v>
      </c>
      <c r="W425" s="10">
        <v>4</v>
      </c>
      <c r="X425" s="22" t="s">
        <v>33</v>
      </c>
      <c r="Y425" s="10">
        <v>3</v>
      </c>
      <c r="Z425" s="22" t="s">
        <v>33</v>
      </c>
      <c r="AA425" s="15">
        <v>3</v>
      </c>
      <c r="AB425" s="11">
        <v>32.883659239434095</v>
      </c>
      <c r="AC425" s="10">
        <v>57.810285244174736</v>
      </c>
      <c r="AD425" s="21">
        <v>9.3060555163911687</v>
      </c>
      <c r="AE425" s="12">
        <v>1868.6158192090388</v>
      </c>
      <c r="AF425" s="10">
        <v>1754.0704062636025</v>
      </c>
      <c r="AG425" s="10">
        <v>1268.820124354274</v>
      </c>
      <c r="AH425" s="10">
        <v>0</v>
      </c>
      <c r="AI425" s="10">
        <v>3.6504160403389343</v>
      </c>
      <c r="AJ425" s="10"/>
      <c r="AK425" s="10"/>
      <c r="AL425" s="10"/>
      <c r="AM425" s="10"/>
      <c r="AN425" s="10">
        <v>9.3430790960451944</v>
      </c>
      <c r="AO425" s="10">
        <v>5.6465537792762763</v>
      </c>
      <c r="AP425" s="10">
        <v>9.8817408704799181</v>
      </c>
      <c r="AQ425" s="10">
        <v>114.66</v>
      </c>
      <c r="AR425" s="10"/>
      <c r="AS425" s="10"/>
      <c r="AT425" s="10">
        <v>2.794599520817882</v>
      </c>
      <c r="AU425" s="10">
        <v>1</v>
      </c>
      <c r="AV425" s="16"/>
      <c r="AW425" s="21">
        <v>263.11056093954039</v>
      </c>
      <c r="AX425" s="1" t="s">
        <v>120</v>
      </c>
      <c r="AY425" s="25">
        <v>67.785301837270296</v>
      </c>
      <c r="AZ425" s="19">
        <v>0</v>
      </c>
      <c r="BA425" s="19">
        <v>100</v>
      </c>
      <c r="BB425" s="19">
        <v>0</v>
      </c>
      <c r="BC425" s="19">
        <v>100</v>
      </c>
      <c r="BD425" s="19">
        <v>0</v>
      </c>
      <c r="BE425" s="19">
        <v>0</v>
      </c>
      <c r="BF425" s="26">
        <v>32.883659239434095</v>
      </c>
      <c r="BG425" s="26">
        <v>57.810285244174736</v>
      </c>
      <c r="BH425" s="26">
        <v>9.3060555163911687</v>
      </c>
      <c r="BI425" s="23"/>
      <c r="BJ425" s="27">
        <f t="shared" ca="1" si="46"/>
        <v>1</v>
      </c>
      <c r="BK425" s="26">
        <f t="shared" ca="1" si="47"/>
        <v>10.772094517750332</v>
      </c>
      <c r="BL425" s="25">
        <f t="shared" si="51"/>
        <v>3.3657156887401771</v>
      </c>
      <c r="BM425" s="25">
        <f t="shared" ca="1" si="48"/>
        <v>2.999109879417611</v>
      </c>
      <c r="BN425" s="24">
        <f t="shared" si="52"/>
        <v>2.7672482629579847</v>
      </c>
      <c r="BP425" s="2"/>
    </row>
    <row r="426" spans="1:68" x14ac:dyDescent="0.2">
      <c r="A426">
        <v>20.65</v>
      </c>
      <c r="B426">
        <v>0.4</v>
      </c>
      <c r="C426">
        <v>1.30951</v>
      </c>
      <c r="D426">
        <v>-0.21543000000000001</v>
      </c>
      <c r="E426">
        <v>0.10094</v>
      </c>
      <c r="F426">
        <v>1.49655</v>
      </c>
      <c r="G426">
        <v>1.4523999999999999</v>
      </c>
      <c r="I426" s="17">
        <f t="shared" si="49"/>
        <v>67.749343832020983</v>
      </c>
      <c r="J426" s="16">
        <f t="shared" si="50"/>
        <v>-67.949343832020986</v>
      </c>
      <c r="K426" s="10">
        <v>122</v>
      </c>
      <c r="L426" s="16">
        <v>7103.1824146981799</v>
      </c>
      <c r="M426" s="16">
        <v>2885.8595800524936</v>
      </c>
      <c r="N426" s="16">
        <v>29.358048993875759</v>
      </c>
      <c r="O426" s="16">
        <v>17.042278719397324</v>
      </c>
      <c r="P426" s="16">
        <v>17.388378190900546</v>
      </c>
      <c r="Q426" s="16">
        <v>0.4866653864618336</v>
      </c>
      <c r="R426" s="16">
        <v>2.7987968809909414</v>
      </c>
      <c r="S426" s="16">
        <v>24.034685521057156</v>
      </c>
      <c r="T426" s="22" t="s">
        <v>122</v>
      </c>
      <c r="U426" s="10">
        <v>5</v>
      </c>
      <c r="V426" s="22" t="s">
        <v>143</v>
      </c>
      <c r="W426" s="10">
        <v>4</v>
      </c>
      <c r="X426" s="22" t="s">
        <v>33</v>
      </c>
      <c r="Y426" s="10">
        <v>3</v>
      </c>
      <c r="Z426" s="22" t="s">
        <v>33</v>
      </c>
      <c r="AA426" s="15">
        <v>3</v>
      </c>
      <c r="AB426" s="11">
        <v>36.700190225577266</v>
      </c>
      <c r="AC426" s="10">
        <v>55.500926277165519</v>
      </c>
      <c r="AD426" s="21">
        <v>7.7988834972572185</v>
      </c>
      <c r="AE426" s="12">
        <v>1704.2278719397323</v>
      </c>
      <c r="AF426" s="10">
        <v>1559.4903784879134</v>
      </c>
      <c r="AG426" s="10">
        <v>1159.2252127267031</v>
      </c>
      <c r="AH426" s="10">
        <v>0</v>
      </c>
      <c r="AI426" s="10">
        <v>3.5729638216759061</v>
      </c>
      <c r="AJ426" s="10"/>
      <c r="AK426" s="10"/>
      <c r="AL426" s="10"/>
      <c r="AM426" s="10"/>
      <c r="AN426" s="10">
        <v>8.5211393596986618</v>
      </c>
      <c r="AO426" s="10">
        <v>5.2973658192121515</v>
      </c>
      <c r="AP426" s="10">
        <v>9.1145764890869216</v>
      </c>
      <c r="AQ426" s="10">
        <v>114.66</v>
      </c>
      <c r="AR426" s="10"/>
      <c r="AS426" s="10"/>
      <c r="AT426" s="10">
        <v>2.4612118862427881</v>
      </c>
      <c r="AU426" s="10">
        <v>1</v>
      </c>
      <c r="AV426" s="16"/>
      <c r="AW426" s="21">
        <v>233.92355677318702</v>
      </c>
      <c r="AX426" s="1" t="s">
        <v>120</v>
      </c>
      <c r="AY426" s="25">
        <v>67.949343832021</v>
      </c>
      <c r="AZ426" s="19">
        <v>0</v>
      </c>
      <c r="BA426" s="19">
        <v>100</v>
      </c>
      <c r="BB426" s="19">
        <v>0</v>
      </c>
      <c r="BC426" s="19">
        <v>100</v>
      </c>
      <c r="BD426" s="19">
        <v>0</v>
      </c>
      <c r="BE426" s="19">
        <v>0</v>
      </c>
      <c r="BF426" s="26">
        <v>36.700190225577266</v>
      </c>
      <c r="BG426" s="26">
        <v>55.500926277165519</v>
      </c>
      <c r="BH426" s="26">
        <v>7.7988834972572185</v>
      </c>
      <c r="BI426" s="23"/>
      <c r="BJ426" s="27">
        <f t="shared" ca="1" si="46"/>
        <v>1</v>
      </c>
      <c r="BK426" s="26">
        <f t="shared" ca="1" si="47"/>
        <v>9.5893695446538434</v>
      </c>
      <c r="BL426" s="25">
        <f t="shared" si="51"/>
        <v>3.5171849291339048</v>
      </c>
      <c r="BM426" s="25">
        <f t="shared" ca="1" si="48"/>
        <v>3.051333188286709</v>
      </c>
      <c r="BN426" s="24">
        <f t="shared" si="52"/>
        <v>2.8042877173240077</v>
      </c>
      <c r="BP426" s="2"/>
    </row>
    <row r="427" spans="1:68" x14ac:dyDescent="0.2">
      <c r="A427">
        <v>20.7</v>
      </c>
      <c r="B427">
        <v>2</v>
      </c>
      <c r="C427">
        <v>1.30406</v>
      </c>
      <c r="D427">
        <v>-0.21776000000000001</v>
      </c>
      <c r="E427">
        <v>0.10049</v>
      </c>
      <c r="F427">
        <v>1.4958499999999999</v>
      </c>
      <c r="G427">
        <v>1.45085</v>
      </c>
      <c r="I427" s="17">
        <f t="shared" si="49"/>
        <v>67.913385826771645</v>
      </c>
      <c r="J427" s="16">
        <f t="shared" si="50"/>
        <v>-68.113385826771648</v>
      </c>
      <c r="K427" s="10">
        <v>122</v>
      </c>
      <c r="L427" s="16">
        <v>7123.1955380577601</v>
      </c>
      <c r="M427" s="16">
        <v>2895.636482939633</v>
      </c>
      <c r="N427" s="16">
        <v>29.429133858267715</v>
      </c>
      <c r="O427" s="16">
        <v>15.554048964218429</v>
      </c>
      <c r="P427" s="16">
        <v>15.898159358299219</v>
      </c>
      <c r="Q427" s="16">
        <v>0.47206793086893878</v>
      </c>
      <c r="R427" s="16">
        <v>2.9693244370613763</v>
      </c>
      <c r="S427" s="16">
        <v>23.896555144499356</v>
      </c>
      <c r="T427" s="22" t="s">
        <v>122</v>
      </c>
      <c r="U427" s="10">
        <v>5</v>
      </c>
      <c r="V427" s="22" t="s">
        <v>143</v>
      </c>
      <c r="W427" s="10">
        <v>4</v>
      </c>
      <c r="X427" s="22" t="s">
        <v>33</v>
      </c>
      <c r="Y427" s="10">
        <v>3</v>
      </c>
      <c r="Z427" s="22" t="s">
        <v>33</v>
      </c>
      <c r="AA427" s="15">
        <v>3</v>
      </c>
      <c r="AB427" s="11">
        <v>43.18655538005553</v>
      </c>
      <c r="AC427" s="10">
        <v>50.956733097919155</v>
      </c>
      <c r="AD427" s="21">
        <v>5.8567115220253125</v>
      </c>
      <c r="AE427" s="12">
        <v>1555.404896421843</v>
      </c>
      <c r="AF427" s="10">
        <v>1382.9932732783705</v>
      </c>
      <c r="AG427" s="10">
        <v>1059.8772905532812</v>
      </c>
      <c r="AH427" s="10">
        <v>0</v>
      </c>
      <c r="AI427" s="10">
        <v>3.3677694074739124</v>
      </c>
      <c r="AJ427" s="10"/>
      <c r="AK427" s="10"/>
      <c r="AL427" s="10"/>
      <c r="AM427" s="10"/>
      <c r="AN427" s="10">
        <v>7.7770244821092147</v>
      </c>
      <c r="AO427" s="10">
        <v>5.0059505024937119</v>
      </c>
      <c r="AP427" s="10">
        <v>8.4191410338729682</v>
      </c>
      <c r="AQ427" s="10">
        <v>114.66</v>
      </c>
      <c r="AR427" s="10"/>
      <c r="AS427" s="10"/>
      <c r="AT427" s="10">
        <v>2.1618744706290092</v>
      </c>
      <c r="AU427" s="10">
        <v>1</v>
      </c>
      <c r="AV427" s="16"/>
      <c r="AW427" s="21">
        <v>207.44899099175555</v>
      </c>
      <c r="AX427" s="1" t="s">
        <v>120</v>
      </c>
      <c r="AY427" s="25">
        <v>68.113385826771605</v>
      </c>
      <c r="AZ427" s="19">
        <v>0</v>
      </c>
      <c r="BA427" s="19">
        <v>100</v>
      </c>
      <c r="BB427" s="19">
        <v>0</v>
      </c>
      <c r="BC427" s="19">
        <v>100</v>
      </c>
      <c r="BD427" s="19">
        <v>0</v>
      </c>
      <c r="BE427" s="19">
        <v>0</v>
      </c>
      <c r="BF427" s="26">
        <v>43.18655538005553</v>
      </c>
      <c r="BG427" s="26">
        <v>50.956733097919155</v>
      </c>
      <c r="BH427" s="26">
        <v>5.8567115220253125</v>
      </c>
      <c r="BI427" s="23"/>
      <c r="BJ427" s="27">
        <f t="shared" ca="1" si="46"/>
        <v>1</v>
      </c>
      <c r="BK427" s="26">
        <f t="shared" ca="1" si="47"/>
        <v>8.5207944173616266</v>
      </c>
      <c r="BL427" s="25">
        <f t="shared" si="51"/>
        <v>3.8265762096913409</v>
      </c>
      <c r="BM427" s="25">
        <f t="shared" ca="1" si="48"/>
        <v>3.1143677701271084</v>
      </c>
      <c r="BN427" s="24">
        <f t="shared" si="52"/>
        <v>2.8508486299653661</v>
      </c>
      <c r="BP427" s="2"/>
    </row>
    <row r="428" spans="1:68" x14ac:dyDescent="0.2">
      <c r="A428">
        <v>20.75</v>
      </c>
      <c r="B428">
        <v>2.1</v>
      </c>
      <c r="C428">
        <v>1.30237</v>
      </c>
      <c r="D428">
        <v>-0.22231000000000001</v>
      </c>
      <c r="E428">
        <v>9.9940000000000001E-2</v>
      </c>
      <c r="F428">
        <v>1.49308</v>
      </c>
      <c r="G428">
        <v>1.4472499999999999</v>
      </c>
      <c r="I428" s="17">
        <f t="shared" si="49"/>
        <v>68.077427821522306</v>
      </c>
      <c r="J428" s="16">
        <f t="shared" si="50"/>
        <v>-68.277427821522309</v>
      </c>
      <c r="K428" s="10">
        <v>122</v>
      </c>
      <c r="L428" s="16">
        <v>7143.2086614173404</v>
      </c>
      <c r="M428" s="16">
        <v>2905.4133858267724</v>
      </c>
      <c r="N428" s="16">
        <v>29.500218722659667</v>
      </c>
      <c r="O428" s="16">
        <v>15.092561205273052</v>
      </c>
      <c r="P428" s="16">
        <v>15.434240504726425</v>
      </c>
      <c r="Q428" s="16">
        <v>0.44356216994719133</v>
      </c>
      <c r="R428" s="16">
        <v>2.8738840101095962</v>
      </c>
      <c r="S428" s="16">
        <v>23.727729128706489</v>
      </c>
      <c r="T428" s="22" t="s">
        <v>122</v>
      </c>
      <c r="U428" s="10">
        <v>5</v>
      </c>
      <c r="V428" s="22" t="s">
        <v>143</v>
      </c>
      <c r="W428" s="10">
        <v>4</v>
      </c>
      <c r="X428" s="22" t="s">
        <v>33</v>
      </c>
      <c r="Y428" s="10">
        <v>3</v>
      </c>
      <c r="Z428" s="22" t="s">
        <v>33</v>
      </c>
      <c r="AA428" s="15">
        <v>3</v>
      </c>
      <c r="AB428" s="11">
        <v>41.845321876859096</v>
      </c>
      <c r="AC428" s="10">
        <v>51.951466936863213</v>
      </c>
      <c r="AD428" s="21">
        <v>6.2032111862776951</v>
      </c>
      <c r="AE428" s="12">
        <v>1509.2561205273053</v>
      </c>
      <c r="AF428" s="10">
        <v>1327.237342072184</v>
      </c>
      <c r="AG428" s="10">
        <v>1028.9493669817616</v>
      </c>
      <c r="AH428" s="10">
        <v>0</v>
      </c>
      <c r="AI428" s="10">
        <v>3.4796115517614949</v>
      </c>
      <c r="AJ428" s="10"/>
      <c r="AK428" s="10"/>
      <c r="AL428" s="10"/>
      <c r="AM428" s="10"/>
      <c r="AN428" s="10">
        <v>7.5462806026365259</v>
      </c>
      <c r="AO428" s="10">
        <v>4.8817200301279362</v>
      </c>
      <c r="AP428" s="10">
        <v>8.202645568872331</v>
      </c>
      <c r="AQ428" s="10">
        <v>114.66</v>
      </c>
      <c r="AR428" s="10"/>
      <c r="AS428" s="10"/>
      <c r="AT428" s="10">
        <v>2.0631124123227296</v>
      </c>
      <c r="AU428" s="10">
        <v>1</v>
      </c>
      <c r="AV428" s="16"/>
      <c r="AW428" s="21">
        <v>199.0856013108276</v>
      </c>
      <c r="AX428" s="1" t="s">
        <v>120</v>
      </c>
      <c r="AY428" s="25">
        <v>68.277427821522295</v>
      </c>
      <c r="AZ428" s="19">
        <v>0</v>
      </c>
      <c r="BA428" s="19">
        <v>100</v>
      </c>
      <c r="BB428" s="19">
        <v>0</v>
      </c>
      <c r="BC428" s="19">
        <v>100</v>
      </c>
      <c r="BD428" s="19">
        <v>0</v>
      </c>
      <c r="BE428" s="19">
        <v>0</v>
      </c>
      <c r="BF428" s="26">
        <v>41.845321876859096</v>
      </c>
      <c r="BG428" s="26">
        <v>51.951466936863213</v>
      </c>
      <c r="BH428" s="26">
        <v>6.2032111862776951</v>
      </c>
      <c r="BI428" s="23"/>
      <c r="BJ428" s="27">
        <f t="shared" ca="1" si="46"/>
        <v>1</v>
      </c>
      <c r="BK428" s="26">
        <f t="shared" ca="1" si="47"/>
        <v>8.165885262239259</v>
      </c>
      <c r="BL428" s="25">
        <f t="shared" si="51"/>
        <v>3.7391534515633831</v>
      </c>
      <c r="BM428" s="25">
        <f t="shared" ca="1" si="48"/>
        <v>3.1236810524555114</v>
      </c>
      <c r="BN428" s="24">
        <f t="shared" si="52"/>
        <v>2.8528372308292096</v>
      </c>
      <c r="BP428" s="2"/>
    </row>
    <row r="429" spans="1:68" x14ac:dyDescent="0.2">
      <c r="A429">
        <v>20.8</v>
      </c>
      <c r="B429">
        <v>2</v>
      </c>
      <c r="C429">
        <v>1.2996799999999999</v>
      </c>
      <c r="D429">
        <v>-0.23698</v>
      </c>
      <c r="E429">
        <v>0.10011</v>
      </c>
      <c r="F429">
        <v>1.4936799999999999</v>
      </c>
      <c r="G429">
        <v>1.4470499999999999</v>
      </c>
      <c r="I429" s="17">
        <f t="shared" si="49"/>
        <v>68.241469816272968</v>
      </c>
      <c r="J429" s="16">
        <f t="shared" si="50"/>
        <v>-68.441469816272971</v>
      </c>
      <c r="K429" s="10">
        <v>122</v>
      </c>
      <c r="L429" s="16">
        <v>7163.2217847769207</v>
      </c>
      <c r="M429" s="16">
        <v>2915.1902887139117</v>
      </c>
      <c r="N429" s="16">
        <v>29.57130358705162</v>
      </c>
      <c r="O429" s="16">
        <v>14.358003766478303</v>
      </c>
      <c r="P429" s="16">
        <v>14.700434495180151</v>
      </c>
      <c r="Q429" s="16">
        <v>0.35165458473355721</v>
      </c>
      <c r="R429" s="16">
        <v>2.3921373538234847</v>
      </c>
      <c r="S429" s="16">
        <v>23.779911715406104</v>
      </c>
      <c r="T429" s="22" t="s">
        <v>122</v>
      </c>
      <c r="U429" s="10">
        <v>5</v>
      </c>
      <c r="V429" s="22" t="s">
        <v>143</v>
      </c>
      <c r="W429" s="10">
        <v>4</v>
      </c>
      <c r="X429" s="22" t="s">
        <v>33</v>
      </c>
      <c r="Y429" s="10">
        <v>3</v>
      </c>
      <c r="Z429" s="22" t="s">
        <v>33</v>
      </c>
      <c r="AA429" s="15">
        <v>3</v>
      </c>
      <c r="AB429" s="11">
        <v>32.745298142253425</v>
      </c>
      <c r="AC429" s="10">
        <v>57.88799502645702</v>
      </c>
      <c r="AD429" s="21">
        <v>9.3667068312895569</v>
      </c>
      <c r="AE429" s="12">
        <v>1435.8003766478303</v>
      </c>
      <c r="AF429" s="10">
        <v>1239.7299807514705</v>
      </c>
      <c r="AG429" s="10">
        <v>977.5325871385113</v>
      </c>
      <c r="AH429" s="10">
        <v>0</v>
      </c>
      <c r="AI429" s="10">
        <v>4.1803619612462679</v>
      </c>
      <c r="AJ429" s="10"/>
      <c r="AK429" s="10"/>
      <c r="AL429" s="10"/>
      <c r="AM429" s="10"/>
      <c r="AN429" s="10">
        <v>7.1790018832391516</v>
      </c>
      <c r="AO429" s="10">
        <v>4.6010069523336163</v>
      </c>
      <c r="AP429" s="10">
        <v>7.8202606971080906</v>
      </c>
      <c r="AQ429" s="10">
        <v>114.66</v>
      </c>
      <c r="AR429" s="10"/>
      <c r="AS429" s="10"/>
      <c r="AT429" s="10">
        <v>1.9137402802661989</v>
      </c>
      <c r="AU429" s="10">
        <v>1</v>
      </c>
      <c r="AV429" s="16"/>
      <c r="AW429" s="21">
        <v>185.95949711272056</v>
      </c>
      <c r="AX429" s="1" t="s">
        <v>120</v>
      </c>
      <c r="AY429" s="25">
        <v>68.441469816272999</v>
      </c>
      <c r="AZ429" s="19">
        <v>0</v>
      </c>
      <c r="BA429" s="19">
        <v>100</v>
      </c>
      <c r="BB429" s="19">
        <v>0</v>
      </c>
      <c r="BC429" s="19">
        <v>100</v>
      </c>
      <c r="BD429" s="19">
        <v>0</v>
      </c>
      <c r="BE429" s="19">
        <v>0</v>
      </c>
      <c r="BF429" s="26">
        <v>32.745298142253425</v>
      </c>
      <c r="BG429" s="26">
        <v>57.88799502645702</v>
      </c>
      <c r="BH429" s="26">
        <v>9.3667068312895569</v>
      </c>
      <c r="BI429" s="23"/>
      <c r="BJ429" s="27">
        <f t="shared" ca="1" si="46"/>
        <v>1</v>
      </c>
      <c r="BK429" s="26">
        <f t="shared" ca="1" si="47"/>
        <v>7.6281974770826748</v>
      </c>
      <c r="BL429" s="25">
        <f t="shared" si="51"/>
        <v>3.1626959586377872</v>
      </c>
      <c r="BM429" s="25">
        <f t="shared" ca="1" si="48"/>
        <v>3.1071140775617097</v>
      </c>
      <c r="BN429" s="24">
        <f t="shared" si="52"/>
        <v>2.8241083311984285</v>
      </c>
      <c r="BP429" s="2"/>
    </row>
    <row r="430" spans="1:68" x14ac:dyDescent="0.2">
      <c r="A430">
        <v>20.85</v>
      </c>
      <c r="B430">
        <v>2.1</v>
      </c>
      <c r="C430">
        <v>1.3023</v>
      </c>
      <c r="D430">
        <v>-0.24775</v>
      </c>
      <c r="E430">
        <v>0.10050000000000001</v>
      </c>
      <c r="F430">
        <v>1.49943</v>
      </c>
      <c r="G430">
        <v>1.45055</v>
      </c>
      <c r="I430" s="17">
        <f t="shared" si="49"/>
        <v>68.405511811023629</v>
      </c>
      <c r="J430" s="16">
        <f t="shared" si="50"/>
        <v>-68.605511811023632</v>
      </c>
      <c r="K430" s="10">
        <v>122</v>
      </c>
      <c r="L430" s="16">
        <v>7183.234908136501</v>
      </c>
      <c r="M430" s="16">
        <v>2924.9671916010511</v>
      </c>
      <c r="N430" s="16">
        <v>29.642388451443576</v>
      </c>
      <c r="O430" s="16">
        <v>15.073446327683595</v>
      </c>
      <c r="P430" s="16">
        <v>15.417600923484883</v>
      </c>
      <c r="Q430" s="16">
        <v>0.28418050888142093</v>
      </c>
      <c r="R430" s="16">
        <v>1.8432213305543701</v>
      </c>
      <c r="S430" s="16">
        <v>23.899624708422866</v>
      </c>
      <c r="T430" s="22" t="s">
        <v>122</v>
      </c>
      <c r="U430" s="10">
        <v>5</v>
      </c>
      <c r="V430" s="22" t="s">
        <v>143</v>
      </c>
      <c r="W430" s="10">
        <v>4</v>
      </c>
      <c r="X430" s="22" t="s">
        <v>33</v>
      </c>
      <c r="Y430" s="10">
        <v>3</v>
      </c>
      <c r="Z430" s="22" t="s">
        <v>123</v>
      </c>
      <c r="AA430" s="15">
        <v>4</v>
      </c>
      <c r="AB430" s="11">
        <v>21.437532901666401</v>
      </c>
      <c r="AC430" s="10">
        <v>62.325455092653335</v>
      </c>
      <c r="AD430" s="21">
        <v>16.237012005680263</v>
      </c>
      <c r="AE430" s="12">
        <v>1507.3446327683594</v>
      </c>
      <c r="AF430" s="10">
        <v>1322.9252591779343</v>
      </c>
      <c r="AG430" s="10">
        <v>1027.840061565659</v>
      </c>
      <c r="AH430" s="10">
        <v>0</v>
      </c>
      <c r="AI430" s="10">
        <v>5.4252844377578811</v>
      </c>
      <c r="AJ430" s="10"/>
      <c r="AK430" s="10"/>
      <c r="AL430" s="10"/>
      <c r="AM430" s="10"/>
      <c r="AN430" s="10">
        <v>7.5367231638417973</v>
      </c>
      <c r="AO430" s="10">
        <v>4.6096742989727248</v>
      </c>
      <c r="AP430" s="10">
        <v>8.1948804309596124</v>
      </c>
      <c r="AQ430" s="10">
        <v>114.66</v>
      </c>
      <c r="AR430" s="10"/>
      <c r="AS430" s="10"/>
      <c r="AT430" s="10">
        <v>2.0415943109722368</v>
      </c>
      <c r="AU430" s="10">
        <v>1</v>
      </c>
      <c r="AV430" s="16"/>
      <c r="AW430" s="21">
        <v>198.43878887669015</v>
      </c>
      <c r="AX430" s="1" t="s">
        <v>120</v>
      </c>
      <c r="AY430" s="25">
        <v>68.605511811023604</v>
      </c>
      <c r="AZ430" s="19">
        <v>0</v>
      </c>
      <c r="BA430" s="19">
        <v>100</v>
      </c>
      <c r="BB430" s="19">
        <v>0</v>
      </c>
      <c r="BC430" s="19">
        <v>0</v>
      </c>
      <c r="BD430" s="19">
        <v>100</v>
      </c>
      <c r="BE430" s="19">
        <v>0</v>
      </c>
      <c r="BF430" s="26">
        <v>21.437532901666401</v>
      </c>
      <c r="BG430" s="26">
        <v>62.325455092653335</v>
      </c>
      <c r="BH430" s="26">
        <v>16.237012005680263</v>
      </c>
      <c r="BI430" s="23"/>
      <c r="BJ430" s="27">
        <f t="shared" ca="1" si="46"/>
        <v>1</v>
      </c>
      <c r="BK430" s="26">
        <f t="shared" ca="1" si="47"/>
        <v>8.0862332428032442</v>
      </c>
      <c r="BL430" s="25">
        <f t="shared" si="51"/>
        <v>2.4030179783046774</v>
      </c>
      <c r="BM430" s="25">
        <f t="shared" ca="1" si="48"/>
        <v>3.021186396760021</v>
      </c>
      <c r="BN430" s="24">
        <f t="shared" si="52"/>
        <v>2.7441798961477084</v>
      </c>
      <c r="BP430" s="2"/>
    </row>
    <row r="431" spans="1:68" x14ac:dyDescent="0.2">
      <c r="A431">
        <v>20.9</v>
      </c>
      <c r="B431">
        <v>2</v>
      </c>
      <c r="C431">
        <v>1.3035000000000001</v>
      </c>
      <c r="D431">
        <v>-0.24288000000000001</v>
      </c>
      <c r="E431">
        <v>0.10142</v>
      </c>
      <c r="F431">
        <v>1.4959499999999999</v>
      </c>
      <c r="G431">
        <v>1.4477800000000001</v>
      </c>
      <c r="I431" s="17">
        <f t="shared" si="49"/>
        <v>68.569553805774277</v>
      </c>
      <c r="J431" s="16">
        <f t="shared" si="50"/>
        <v>-68.769553805774279</v>
      </c>
      <c r="K431" s="10">
        <v>122</v>
      </c>
      <c r="L431" s="16">
        <v>7203.2480314960803</v>
      </c>
      <c r="M431" s="16">
        <v>2934.7440944881896</v>
      </c>
      <c r="N431" s="16">
        <v>29.713473315835515</v>
      </c>
      <c r="O431" s="16">
        <v>15.401129943502825</v>
      </c>
      <c r="P431" s="16">
        <v>15.749351097589976</v>
      </c>
      <c r="Q431" s="16">
        <v>0.3146910705712912</v>
      </c>
      <c r="R431" s="16">
        <v>1.9981208661952199</v>
      </c>
      <c r="S431" s="16">
        <v>24.182024589385467</v>
      </c>
      <c r="T431" s="22" t="s">
        <v>122</v>
      </c>
      <c r="U431" s="10">
        <v>5</v>
      </c>
      <c r="V431" s="22" t="s">
        <v>143</v>
      </c>
      <c r="W431" s="10">
        <v>4</v>
      </c>
      <c r="X431" s="22" t="s">
        <v>33</v>
      </c>
      <c r="Y431" s="10">
        <v>3</v>
      </c>
      <c r="Z431" s="22" t="s">
        <v>123</v>
      </c>
      <c r="AA431" s="15">
        <v>4</v>
      </c>
      <c r="AB431" s="11">
        <v>23.55162645160965</v>
      </c>
      <c r="AC431" s="10">
        <v>61.842984986311258</v>
      </c>
      <c r="AD431" s="21">
        <v>14.605388562079092</v>
      </c>
      <c r="AE431" s="12">
        <v>1540.1129943502824</v>
      </c>
      <c r="AF431" s="10">
        <v>1360.7774488750288</v>
      </c>
      <c r="AG431" s="10">
        <v>1049.9567398393317</v>
      </c>
      <c r="AH431" s="10">
        <v>0</v>
      </c>
      <c r="AI431" s="10">
        <v>5.0047022525928533</v>
      </c>
      <c r="AJ431" s="10"/>
      <c r="AK431" s="10"/>
      <c r="AL431" s="10"/>
      <c r="AM431" s="10"/>
      <c r="AN431" s="10">
        <v>7.7005649717514126</v>
      </c>
      <c r="AO431" s="10">
        <v>4.7325974044496846</v>
      </c>
      <c r="AP431" s="10">
        <v>8.3496971788753225</v>
      </c>
      <c r="AQ431" s="10">
        <v>114.66</v>
      </c>
      <c r="AR431" s="10"/>
      <c r="AS431" s="10"/>
      <c r="AT431" s="10">
        <v>2.0955923097188576</v>
      </c>
      <c r="AU431" s="10">
        <v>1</v>
      </c>
      <c r="AV431" s="16"/>
      <c r="AW431" s="21">
        <v>204.11661733125433</v>
      </c>
      <c r="AX431" s="1" t="s">
        <v>120</v>
      </c>
      <c r="AY431" s="25">
        <v>68.769553805774294</v>
      </c>
      <c r="AZ431" s="19">
        <v>0</v>
      </c>
      <c r="BA431" s="19">
        <v>100</v>
      </c>
      <c r="BB431" s="19">
        <v>0</v>
      </c>
      <c r="BC431" s="19">
        <v>0</v>
      </c>
      <c r="BD431" s="19">
        <v>100</v>
      </c>
      <c r="BE431" s="19">
        <v>0</v>
      </c>
      <c r="BF431" s="26">
        <v>23.55162645160965</v>
      </c>
      <c r="BG431" s="26">
        <v>61.842984986311258</v>
      </c>
      <c r="BH431" s="26">
        <v>14.605388562079092</v>
      </c>
      <c r="BI431" s="23"/>
      <c r="BJ431" s="27">
        <f t="shared" ca="1" si="46"/>
        <v>1</v>
      </c>
      <c r="BK431" s="26">
        <f t="shared" ca="1" si="47"/>
        <v>8.2785596908819823</v>
      </c>
      <c r="BL431" s="25">
        <f t="shared" si="51"/>
        <v>2.5905345786182679</v>
      </c>
      <c r="BM431" s="25">
        <f t="shared" ca="1" si="48"/>
        <v>3.0299992892943037</v>
      </c>
      <c r="BN431" s="24">
        <f t="shared" si="52"/>
        <v>2.7555930529679111</v>
      </c>
      <c r="BP431" s="2"/>
    </row>
    <row r="432" spans="1:68" x14ac:dyDescent="0.2">
      <c r="A432">
        <v>20.95</v>
      </c>
      <c r="B432">
        <v>2.1</v>
      </c>
      <c r="C432">
        <v>1.3069599999999999</v>
      </c>
      <c r="D432">
        <v>-0.23141999999999999</v>
      </c>
      <c r="E432">
        <v>0.10198</v>
      </c>
      <c r="F432">
        <v>1.49583</v>
      </c>
      <c r="G432">
        <v>1.4501999999999999</v>
      </c>
      <c r="I432" s="17">
        <f t="shared" si="49"/>
        <v>68.733595800524924</v>
      </c>
      <c r="J432" s="16">
        <f t="shared" si="50"/>
        <v>-68.933595800524927</v>
      </c>
      <c r="K432" s="10">
        <v>122</v>
      </c>
      <c r="L432" s="16">
        <v>7223.2611548556597</v>
      </c>
      <c r="M432" s="16">
        <v>2944.5209973753281</v>
      </c>
      <c r="N432" s="16">
        <v>29.784558180227464</v>
      </c>
      <c r="O432" s="16">
        <v>16.345951035781489</v>
      </c>
      <c r="P432" s="16">
        <v>16.696647486216555</v>
      </c>
      <c r="Q432" s="16">
        <v>0.3864879980796927</v>
      </c>
      <c r="R432" s="16">
        <v>2.3147640770325117</v>
      </c>
      <c r="S432" s="16">
        <v>24.353920169101848</v>
      </c>
      <c r="T432" s="22" t="s">
        <v>122</v>
      </c>
      <c r="U432" s="10">
        <v>5</v>
      </c>
      <c r="V432" s="22" t="s">
        <v>143</v>
      </c>
      <c r="W432" s="10">
        <v>4</v>
      </c>
      <c r="X432" s="22" t="s">
        <v>33</v>
      </c>
      <c r="Y432" s="10">
        <v>3</v>
      </c>
      <c r="Z432" s="22" t="s">
        <v>33</v>
      </c>
      <c r="AA432" s="15">
        <v>3</v>
      </c>
      <c r="AB432" s="11">
        <v>27.867192036440088</v>
      </c>
      <c r="AC432" s="10">
        <v>60.31269522367672</v>
      </c>
      <c r="AD432" s="21">
        <v>11.820112739883191</v>
      </c>
      <c r="AE432" s="12">
        <v>1634.5951035781488</v>
      </c>
      <c r="AF432" s="10">
        <v>1471.0468402805336</v>
      </c>
      <c r="AG432" s="10">
        <v>1113.1098324144371</v>
      </c>
      <c r="AH432" s="10">
        <v>0</v>
      </c>
      <c r="AI432" s="10">
        <v>4.3200946909543498</v>
      </c>
      <c r="AJ432" s="10"/>
      <c r="AK432" s="10"/>
      <c r="AL432" s="10"/>
      <c r="AM432" s="10"/>
      <c r="AN432" s="10">
        <v>8.1729755178907446</v>
      </c>
      <c r="AO432" s="10">
        <v>5.0372269752063739</v>
      </c>
      <c r="AP432" s="10">
        <v>8.791768826901059</v>
      </c>
      <c r="AQ432" s="10">
        <v>114.66</v>
      </c>
      <c r="AR432" s="10"/>
      <c r="AS432" s="10"/>
      <c r="AT432" s="10">
        <v>2.2662938760576083</v>
      </c>
      <c r="AU432" s="10">
        <v>1</v>
      </c>
      <c r="AV432" s="16"/>
      <c r="AW432" s="21">
        <v>220.65702604208005</v>
      </c>
      <c r="AX432" s="1" t="s">
        <v>120</v>
      </c>
      <c r="AY432" s="25">
        <v>68.933595800524898</v>
      </c>
      <c r="AZ432" s="19">
        <v>0</v>
      </c>
      <c r="BA432" s="19">
        <v>100</v>
      </c>
      <c r="BB432" s="19">
        <v>0</v>
      </c>
      <c r="BC432" s="19">
        <v>100</v>
      </c>
      <c r="BD432" s="19">
        <v>0</v>
      </c>
      <c r="BE432" s="19">
        <v>0</v>
      </c>
      <c r="BF432" s="26">
        <v>27.867192036440088</v>
      </c>
      <c r="BG432" s="26">
        <v>60.31269522367672</v>
      </c>
      <c r="BH432" s="26">
        <v>11.820112739883191</v>
      </c>
      <c r="BI432" s="23"/>
      <c r="BJ432" s="27">
        <f t="shared" ca="1" si="46"/>
        <v>1</v>
      </c>
      <c r="BK432" s="26">
        <f t="shared" ca="1" si="47"/>
        <v>8.8877049411108846</v>
      </c>
      <c r="BL432" s="25">
        <f t="shared" si="51"/>
        <v>2.9536683121907386</v>
      </c>
      <c r="BM432" s="25">
        <f t="shared" ca="1" si="48"/>
        <v>3.0354282228354865</v>
      </c>
      <c r="BN432" s="24">
        <f t="shared" si="52"/>
        <v>2.7705090614833239</v>
      </c>
      <c r="BP432" s="2"/>
    </row>
    <row r="433" spans="1:68" x14ac:dyDescent="0.2">
      <c r="A433">
        <v>21</v>
      </c>
      <c r="B433">
        <v>2.1</v>
      </c>
      <c r="C433">
        <v>1.30379</v>
      </c>
      <c r="D433">
        <v>-0.21512999999999999</v>
      </c>
      <c r="E433">
        <v>0.1011</v>
      </c>
      <c r="F433">
        <v>1.4933000000000001</v>
      </c>
      <c r="G433">
        <v>1.4494499999999999</v>
      </c>
      <c r="I433" s="17">
        <f t="shared" si="49"/>
        <v>68.897637795275585</v>
      </c>
      <c r="J433" s="16">
        <f t="shared" si="50"/>
        <v>-69.097637795275588</v>
      </c>
      <c r="K433" s="10">
        <v>122</v>
      </c>
      <c r="L433" s="16">
        <v>7243.27427821524</v>
      </c>
      <c r="M433" s="16">
        <v>2954.2979002624675</v>
      </c>
      <c r="N433" s="16">
        <v>29.855643044619416</v>
      </c>
      <c r="O433" s="16">
        <v>15.480320150659107</v>
      </c>
      <c r="P433" s="16">
        <v>15.827126849690305</v>
      </c>
      <c r="Q433" s="16">
        <v>0.48854488718194905</v>
      </c>
      <c r="R433" s="16">
        <v>3.0867566288034682</v>
      </c>
      <c r="S433" s="16">
        <v>24.083798543833264</v>
      </c>
      <c r="T433" s="22" t="s">
        <v>122</v>
      </c>
      <c r="U433" s="10">
        <v>5</v>
      </c>
      <c r="V433" s="22" t="s">
        <v>143</v>
      </c>
      <c r="W433" s="10">
        <v>4</v>
      </c>
      <c r="X433" s="22" t="s">
        <v>33</v>
      </c>
      <c r="Y433" s="10">
        <v>3</v>
      </c>
      <c r="Z433" s="22" t="s">
        <v>33</v>
      </c>
      <c r="AA433" s="15">
        <v>3</v>
      </c>
      <c r="AB433" s="11">
        <v>46.109433192620692</v>
      </c>
      <c r="AC433" s="10">
        <v>48.703476280319641</v>
      </c>
      <c r="AD433" s="21">
        <v>5.1870905270596648</v>
      </c>
      <c r="AE433" s="12">
        <v>1548.0320150659106</v>
      </c>
      <c r="AF433" s="10">
        <v>1367.5730522562935</v>
      </c>
      <c r="AG433" s="10">
        <v>1055.1417899793537</v>
      </c>
      <c r="AH433" s="10">
        <v>0</v>
      </c>
      <c r="AI433" s="10">
        <v>3.2396463999419156</v>
      </c>
      <c r="AJ433" s="10"/>
      <c r="AK433" s="10"/>
      <c r="AL433" s="10"/>
      <c r="AM433" s="10"/>
      <c r="AN433" s="10">
        <v>7.7401600753295536</v>
      </c>
      <c r="AO433" s="10">
        <v>5.0444462597906021</v>
      </c>
      <c r="AP433" s="10">
        <v>8.3859925298554767</v>
      </c>
      <c r="AQ433" s="10">
        <v>114.66</v>
      </c>
      <c r="AR433" s="10"/>
      <c r="AS433" s="10"/>
      <c r="AT433" s="10">
        <v>2.0918935638538878</v>
      </c>
      <c r="AU433" s="10">
        <v>1</v>
      </c>
      <c r="AV433" s="16"/>
      <c r="AW433" s="21">
        <v>205.13595783844403</v>
      </c>
      <c r="AX433" s="1" t="s">
        <v>120</v>
      </c>
      <c r="AY433" s="25">
        <v>69.097637795275602</v>
      </c>
      <c r="AZ433" s="19">
        <v>0</v>
      </c>
      <c r="BA433" s="19">
        <v>100</v>
      </c>
      <c r="BB433" s="19">
        <v>0</v>
      </c>
      <c r="BC433" s="19">
        <v>100</v>
      </c>
      <c r="BD433" s="19">
        <v>0</v>
      </c>
      <c r="BE433" s="19">
        <v>0</v>
      </c>
      <c r="BF433" s="26">
        <v>46.109433192620692</v>
      </c>
      <c r="BG433" s="26">
        <v>48.703476280319641</v>
      </c>
      <c r="BH433" s="26">
        <v>5.1870905270596648</v>
      </c>
      <c r="BI433" s="23"/>
      <c r="BJ433" s="27">
        <f t="shared" ca="1" si="46"/>
        <v>1</v>
      </c>
      <c r="BK433" s="26">
        <f t="shared" ca="1" si="47"/>
        <v>8.2628699763137075</v>
      </c>
      <c r="BL433" s="25">
        <f t="shared" si="51"/>
        <v>4.0026651839979808</v>
      </c>
      <c r="BM433" s="25">
        <f t="shared" ca="1" si="48"/>
        <v>3.1365741477718259</v>
      </c>
      <c r="BN433" s="24">
        <f t="shared" si="52"/>
        <v>2.8624417193157052</v>
      </c>
      <c r="BP433" s="2"/>
    </row>
    <row r="434" spans="1:68" x14ac:dyDescent="0.2">
      <c r="A434">
        <v>21.05</v>
      </c>
      <c r="B434">
        <v>2</v>
      </c>
      <c r="C434">
        <v>1.30806</v>
      </c>
      <c r="D434">
        <v>-0.21140999999999999</v>
      </c>
      <c r="E434">
        <v>0.10209</v>
      </c>
      <c r="F434">
        <v>1.4819800000000001</v>
      </c>
      <c r="G434">
        <v>1.44293</v>
      </c>
      <c r="I434" s="17">
        <f t="shared" si="49"/>
        <v>69.061679790026247</v>
      </c>
      <c r="J434" s="16">
        <f t="shared" si="50"/>
        <v>-69.26167979002625</v>
      </c>
      <c r="K434" s="10">
        <v>122</v>
      </c>
      <c r="L434" s="16">
        <v>7263.2874015748203</v>
      </c>
      <c r="M434" s="16">
        <v>2964.0748031496069</v>
      </c>
      <c r="N434" s="16">
        <v>29.926727909011372</v>
      </c>
      <c r="O434" s="16">
        <v>16.646327683615791</v>
      </c>
      <c r="P434" s="16">
        <v>16.997510352976342</v>
      </c>
      <c r="Q434" s="16">
        <v>0.51185069611137779</v>
      </c>
      <c r="R434" s="16">
        <v>3.0113274560927121</v>
      </c>
      <c r="S434" s="16">
        <v>24.387685372260417</v>
      </c>
      <c r="T434" s="22" t="s">
        <v>122</v>
      </c>
      <c r="U434" s="10">
        <v>5</v>
      </c>
      <c r="V434" s="22" t="s">
        <v>143</v>
      </c>
      <c r="W434" s="10">
        <v>4</v>
      </c>
      <c r="X434" s="22" t="s">
        <v>33</v>
      </c>
      <c r="Y434" s="10">
        <v>3</v>
      </c>
      <c r="Z434" s="22" t="s">
        <v>33</v>
      </c>
      <c r="AA434" s="15">
        <v>3</v>
      </c>
      <c r="AB434" s="11">
        <v>42.2094539518829</v>
      </c>
      <c r="AC434" s="10">
        <v>51.684001381799646</v>
      </c>
      <c r="AD434" s="21">
        <v>6.1065446663174523</v>
      </c>
      <c r="AE434" s="12">
        <v>1664.6327683615789</v>
      </c>
      <c r="AF434" s="10">
        <v>1504.0879865629104</v>
      </c>
      <c r="AG434" s="10">
        <v>1133.1673568650895</v>
      </c>
      <c r="AH434" s="10">
        <v>0</v>
      </c>
      <c r="AI434" s="10">
        <v>3.3207946149354677</v>
      </c>
      <c r="AJ434" s="10"/>
      <c r="AK434" s="10"/>
      <c r="AL434" s="10"/>
      <c r="AM434" s="10"/>
      <c r="AN434" s="10">
        <v>8.3231638418078955</v>
      </c>
      <c r="AO434" s="10">
        <v>5.2987800186103327</v>
      </c>
      <c r="AP434" s="10">
        <v>8.9321714980556255</v>
      </c>
      <c r="AQ434" s="10">
        <v>114.66</v>
      </c>
      <c r="AR434" s="10"/>
      <c r="AS434" s="10"/>
      <c r="AT434" s="10">
        <v>2.3036504442938801</v>
      </c>
      <c r="AU434" s="10">
        <v>1</v>
      </c>
      <c r="AV434" s="16"/>
      <c r="AW434" s="21">
        <v>225.61319798443657</v>
      </c>
      <c r="AX434" s="1" t="s">
        <v>120</v>
      </c>
      <c r="AY434" s="25">
        <v>69.261679790026193</v>
      </c>
      <c r="AZ434" s="19">
        <v>0</v>
      </c>
      <c r="BA434" s="19">
        <v>100</v>
      </c>
      <c r="BB434" s="19">
        <v>0</v>
      </c>
      <c r="BC434" s="19">
        <v>100</v>
      </c>
      <c r="BD434" s="19">
        <v>0</v>
      </c>
      <c r="BE434" s="19">
        <v>0</v>
      </c>
      <c r="BF434" s="26">
        <v>42.2094539518829</v>
      </c>
      <c r="BG434" s="26">
        <v>51.684001381799646</v>
      </c>
      <c r="BH434" s="26">
        <v>6.1065446663174523</v>
      </c>
      <c r="BI434" s="23"/>
      <c r="BJ434" s="27">
        <f t="shared" ca="1" si="46"/>
        <v>1</v>
      </c>
      <c r="BK434" s="26">
        <f t="shared" ca="1" si="47"/>
        <v>9.0185758051628433</v>
      </c>
      <c r="BL434" s="25">
        <f t="shared" si="51"/>
        <v>3.829536156771038</v>
      </c>
      <c r="BM434" s="25">
        <f t="shared" ca="1" si="48"/>
        <v>3.0944898134830146</v>
      </c>
      <c r="BN434" s="24">
        <f t="shared" si="52"/>
        <v>2.8311912315656698</v>
      </c>
      <c r="BP434" s="2"/>
    </row>
    <row r="435" spans="1:68" x14ac:dyDescent="0.2">
      <c r="A435">
        <v>21.1</v>
      </c>
      <c r="B435">
        <v>2.1</v>
      </c>
      <c r="C435">
        <v>1.30708</v>
      </c>
      <c r="D435">
        <v>-0.20977000000000001</v>
      </c>
      <c r="E435">
        <v>0.10378999999999999</v>
      </c>
      <c r="F435">
        <v>1.4779800000000001</v>
      </c>
      <c r="G435">
        <v>1.4434800000000001</v>
      </c>
      <c r="I435" s="17">
        <f t="shared" si="49"/>
        <v>69.225721784776908</v>
      </c>
      <c r="J435" s="16">
        <f t="shared" si="50"/>
        <v>-69.425721784776911</v>
      </c>
      <c r="K435" s="10">
        <v>122</v>
      </c>
      <c r="L435" s="16">
        <v>7283.3005249344005</v>
      </c>
      <c r="M435" s="16">
        <v>2973.8517060367462</v>
      </c>
      <c r="N435" s="16">
        <v>29.997812773403325</v>
      </c>
      <c r="O435" s="16">
        <v>16.37871939736344</v>
      </c>
      <c r="P435" s="16">
        <v>16.737416359208733</v>
      </c>
      <c r="Q435" s="16">
        <v>0.52212530004800739</v>
      </c>
      <c r="R435" s="16">
        <v>3.1195095398385071</v>
      </c>
      <c r="S435" s="16">
        <v>24.909511239256549</v>
      </c>
      <c r="T435" s="22" t="s">
        <v>122</v>
      </c>
      <c r="U435" s="10">
        <v>5</v>
      </c>
      <c r="V435" s="22" t="s">
        <v>143</v>
      </c>
      <c r="W435" s="10">
        <v>4</v>
      </c>
      <c r="X435" s="22" t="s">
        <v>33</v>
      </c>
      <c r="Y435" s="10">
        <v>3</v>
      </c>
      <c r="Z435" s="22" t="s">
        <v>33</v>
      </c>
      <c r="AA435" s="15">
        <v>3</v>
      </c>
      <c r="AB435" s="11">
        <v>45.269109836304906</v>
      </c>
      <c r="AC435" s="10">
        <v>49.36264192539911</v>
      </c>
      <c r="AD435" s="21">
        <v>5.3682482382959815</v>
      </c>
      <c r="AE435" s="12">
        <v>1637.8719397363441</v>
      </c>
      <c r="AF435" s="10">
        <v>1472.3114506279228</v>
      </c>
      <c r="AG435" s="10">
        <v>1115.8277572805823</v>
      </c>
      <c r="AH435" s="10">
        <v>0</v>
      </c>
      <c r="AI435" s="10">
        <v>3.2056321265546401</v>
      </c>
      <c r="AJ435" s="10"/>
      <c r="AK435" s="10"/>
      <c r="AL435" s="10"/>
      <c r="AM435" s="10"/>
      <c r="AN435" s="10">
        <v>8.1893596986817201</v>
      </c>
      <c r="AO435" s="10">
        <v>5.2703639941273117</v>
      </c>
      <c r="AP435" s="10">
        <v>8.8107943009640763</v>
      </c>
      <c r="AQ435" s="10">
        <v>114.66</v>
      </c>
      <c r="AR435" s="10"/>
      <c r="AS435" s="10"/>
      <c r="AT435" s="10">
        <v>2.2447733524724831</v>
      </c>
      <c r="AU435" s="10">
        <v>1</v>
      </c>
      <c r="AV435" s="16"/>
      <c r="AW435" s="21">
        <v>220.84671759418842</v>
      </c>
      <c r="AX435" s="1" t="s">
        <v>120</v>
      </c>
      <c r="AY435" s="25">
        <v>69.425721784776897</v>
      </c>
      <c r="AZ435" s="19">
        <v>0</v>
      </c>
      <c r="BA435" s="19">
        <v>100</v>
      </c>
      <c r="BB435" s="19">
        <v>0</v>
      </c>
      <c r="BC435" s="19">
        <v>100</v>
      </c>
      <c r="BD435" s="19">
        <v>0</v>
      </c>
      <c r="BE435" s="19">
        <v>0</v>
      </c>
      <c r="BF435" s="26">
        <v>45.269109836304906</v>
      </c>
      <c r="BG435" s="26">
        <v>49.36264192539911</v>
      </c>
      <c r="BH435" s="26">
        <v>5.3682482382959815</v>
      </c>
      <c r="BI435" s="23"/>
      <c r="BJ435" s="27">
        <f t="shared" ca="1" si="46"/>
        <v>1</v>
      </c>
      <c r="BK435" s="26">
        <f t="shared" ca="1" si="47"/>
        <v>8.8072758101272424</v>
      </c>
      <c r="BL435" s="25">
        <f t="shared" si="51"/>
        <v>3.9869778995054119</v>
      </c>
      <c r="BM435" s="25">
        <f t="shared" ca="1" si="48"/>
        <v>3.1130642315566526</v>
      </c>
      <c r="BN435" s="24">
        <f t="shared" si="52"/>
        <v>2.8457578471513809</v>
      </c>
      <c r="BP435" s="2"/>
    </row>
    <row r="436" spans="1:68" x14ac:dyDescent="0.2">
      <c r="A436">
        <v>21.15</v>
      </c>
      <c r="B436">
        <v>2</v>
      </c>
      <c r="C436">
        <v>1.30562</v>
      </c>
      <c r="D436">
        <v>-0.20968999999999999</v>
      </c>
      <c r="E436">
        <v>0.10473</v>
      </c>
      <c r="F436">
        <v>1.4796</v>
      </c>
      <c r="G436">
        <v>1.446</v>
      </c>
      <c r="I436" s="17">
        <f t="shared" si="49"/>
        <v>69.389763779527556</v>
      </c>
      <c r="J436" s="16">
        <f t="shared" si="50"/>
        <v>-69.589763779527559</v>
      </c>
      <c r="K436" s="10">
        <v>122</v>
      </c>
      <c r="L436" s="16">
        <v>7303.3136482939799</v>
      </c>
      <c r="M436" s="16">
        <v>2983.6286089238847</v>
      </c>
      <c r="N436" s="16">
        <v>30.068897637795274</v>
      </c>
      <c r="O436" s="16">
        <v>15.980037664783403</v>
      </c>
      <c r="P436" s="16">
        <v>16.342889588355554</v>
      </c>
      <c r="Q436" s="16">
        <v>0.52262650024003832</v>
      </c>
      <c r="R436" s="16">
        <v>3.197883075783698</v>
      </c>
      <c r="S436" s="16">
        <v>25.198050248066178</v>
      </c>
      <c r="T436" s="22" t="s">
        <v>122</v>
      </c>
      <c r="U436" s="10">
        <v>4</v>
      </c>
      <c r="V436" s="22" t="s">
        <v>143</v>
      </c>
      <c r="W436" s="10">
        <v>4</v>
      </c>
      <c r="X436" s="22" t="s">
        <v>33</v>
      </c>
      <c r="Y436" s="10">
        <v>3</v>
      </c>
      <c r="Z436" s="22" t="s">
        <v>33</v>
      </c>
      <c r="AA436" s="15">
        <v>3</v>
      </c>
      <c r="AB436" s="11">
        <v>47.908524611449224</v>
      </c>
      <c r="AC436" s="10">
        <v>47.263686590264257</v>
      </c>
      <c r="AD436" s="21">
        <v>4.8277887982865177</v>
      </c>
      <c r="AE436" s="12">
        <v>1598.0037664783404</v>
      </c>
      <c r="AF436" s="10">
        <v>1424.719293859338</v>
      </c>
      <c r="AG436" s="10">
        <v>1089.525972557037</v>
      </c>
      <c r="AH436" s="10">
        <v>0</v>
      </c>
      <c r="AI436" s="10">
        <v>3.1270686773153278</v>
      </c>
      <c r="AJ436" s="10"/>
      <c r="AK436" s="10"/>
      <c r="AL436" s="10"/>
      <c r="AM436" s="10"/>
      <c r="AN436" s="10">
        <v>10.653358443188935</v>
      </c>
      <c r="AO436" s="10">
        <v>5.2029070811816549</v>
      </c>
      <c r="AP436" s="10">
        <v>8.6266818078992582</v>
      </c>
      <c r="AQ436" s="10">
        <v>114.66</v>
      </c>
      <c r="AR436" s="10"/>
      <c r="AS436" s="10"/>
      <c r="AT436" s="10">
        <v>2.1611589337505746</v>
      </c>
      <c r="AU436" s="10">
        <v>1</v>
      </c>
      <c r="AV436" s="16"/>
      <c r="AW436" s="21">
        <v>213.70789407890069</v>
      </c>
      <c r="AX436" s="1" t="s">
        <v>120</v>
      </c>
      <c r="AY436" s="25">
        <v>69.589763779527601</v>
      </c>
      <c r="AZ436" s="19">
        <v>100</v>
      </c>
      <c r="BA436" s="19">
        <v>0</v>
      </c>
      <c r="BB436" s="19">
        <v>0</v>
      </c>
      <c r="BC436" s="19">
        <v>100</v>
      </c>
      <c r="BD436" s="19">
        <v>0</v>
      </c>
      <c r="BE436" s="19">
        <v>0</v>
      </c>
      <c r="BF436" s="26">
        <v>47.908524611449224</v>
      </c>
      <c r="BG436" s="26">
        <v>47.263686590264257</v>
      </c>
      <c r="BH436" s="26">
        <v>4.8277887982865177</v>
      </c>
      <c r="BI436" s="23"/>
      <c r="BJ436" s="27">
        <f t="shared" ca="1" si="46"/>
        <v>1</v>
      </c>
      <c r="BK436" s="26">
        <f t="shared" ca="1" si="47"/>
        <v>8.5072469986711603</v>
      </c>
      <c r="BL436" s="25">
        <f t="shared" si="51"/>
        <v>4.1180120950419719</v>
      </c>
      <c r="BM436" s="25">
        <f t="shared" ca="1" si="48"/>
        <v>3.1334885295697745</v>
      </c>
      <c r="BN436" s="24">
        <f t="shared" si="52"/>
        <v>2.8605191898349682</v>
      </c>
      <c r="BP436" s="2"/>
    </row>
    <row r="437" spans="1:68" x14ac:dyDescent="0.2">
      <c r="A437">
        <v>21.2</v>
      </c>
      <c r="B437">
        <v>2</v>
      </c>
      <c r="C437">
        <v>1.32456</v>
      </c>
      <c r="D437">
        <v>-0.19478000000000001</v>
      </c>
      <c r="E437">
        <v>0.1081</v>
      </c>
      <c r="F437">
        <v>1.47573</v>
      </c>
      <c r="G437">
        <v>1.44798</v>
      </c>
      <c r="I437" s="17">
        <f t="shared" si="49"/>
        <v>69.553805774278203</v>
      </c>
      <c r="J437" s="16">
        <f t="shared" si="50"/>
        <v>-69.753805774278206</v>
      </c>
      <c r="K437" s="10">
        <v>122</v>
      </c>
      <c r="L437" s="16">
        <v>7323.3267716535593</v>
      </c>
      <c r="M437" s="16">
        <v>2993.4055118110232</v>
      </c>
      <c r="N437" s="16">
        <v>30.13998250218722</v>
      </c>
      <c r="O437" s="16">
        <v>21.151977401129901</v>
      </c>
      <c r="P437" s="16">
        <v>21.529725304510048</v>
      </c>
      <c r="Q437" s="16">
        <v>0.6160376860297645</v>
      </c>
      <c r="R437" s="16">
        <v>2.8613355596353887</v>
      </c>
      <c r="S437" s="16">
        <v>26.232493290287927</v>
      </c>
      <c r="T437" s="22" t="s">
        <v>122</v>
      </c>
      <c r="U437" s="10">
        <v>5</v>
      </c>
      <c r="V437" s="22" t="s">
        <v>143</v>
      </c>
      <c r="W437" s="10">
        <v>4</v>
      </c>
      <c r="X437" s="22" t="s">
        <v>33</v>
      </c>
      <c r="Y437" s="10">
        <v>3</v>
      </c>
      <c r="Z437" s="22" t="s">
        <v>33</v>
      </c>
      <c r="AA437" s="15">
        <v>3</v>
      </c>
      <c r="AB437" s="11">
        <v>32.200715330183726</v>
      </c>
      <c r="AC437" s="10">
        <v>58.189442628382629</v>
      </c>
      <c r="AD437" s="21">
        <v>9.6098420414336445</v>
      </c>
      <c r="AE437" s="12">
        <v>2115.1977401129902</v>
      </c>
      <c r="AF437" s="10">
        <v>2033.7580179151855</v>
      </c>
      <c r="AG437" s="10">
        <v>1435.3150203006699</v>
      </c>
      <c r="AH437" s="10">
        <v>0</v>
      </c>
      <c r="AI437" s="10">
        <v>3.4948714652937349</v>
      </c>
      <c r="AJ437" s="10"/>
      <c r="AK437" s="10"/>
      <c r="AL437" s="10"/>
      <c r="AM437" s="10"/>
      <c r="AN437" s="10">
        <v>10.575988700564951</v>
      </c>
      <c r="AO437" s="10">
        <v>6.2966322279716769</v>
      </c>
      <c r="AP437" s="10">
        <v>11.047205142104689</v>
      </c>
      <c r="AQ437" s="10">
        <v>114.66</v>
      </c>
      <c r="AR437" s="10"/>
      <c r="AS437" s="10"/>
      <c r="AT437" s="10">
        <v>3.1295955779191558</v>
      </c>
      <c r="AU437" s="10">
        <v>1</v>
      </c>
      <c r="AV437" s="16"/>
      <c r="AW437" s="21">
        <v>305.06370268727778</v>
      </c>
      <c r="AX437" s="1" t="s">
        <v>120</v>
      </c>
      <c r="AY437" s="25">
        <v>69.753805774278206</v>
      </c>
      <c r="AZ437" s="19">
        <v>0</v>
      </c>
      <c r="BA437" s="19">
        <v>100</v>
      </c>
      <c r="BB437" s="19">
        <v>0</v>
      </c>
      <c r="BC437" s="19">
        <v>100</v>
      </c>
      <c r="BD437" s="19">
        <v>0</v>
      </c>
      <c r="BE437" s="19">
        <v>0</v>
      </c>
      <c r="BF437" s="26">
        <v>32.200715330183726</v>
      </c>
      <c r="BG437" s="26">
        <v>58.189442628382629</v>
      </c>
      <c r="BH437" s="26">
        <v>9.6098420414336445</v>
      </c>
      <c r="BI437" s="23"/>
      <c r="BJ437" s="27">
        <f t="shared" ca="1" si="46"/>
        <v>1</v>
      </c>
      <c r="BK437" s="26">
        <f t="shared" ca="1" si="47"/>
        <v>11.938283569119916</v>
      </c>
      <c r="BL437" s="25">
        <f t="shared" si="51"/>
        <v>3.4477028836889181</v>
      </c>
      <c r="BM437" s="25">
        <f t="shared" ca="1" si="48"/>
        <v>2.969114047404541</v>
      </c>
      <c r="BN437" s="24">
        <f t="shared" si="52"/>
        <v>2.7361072936526396</v>
      </c>
      <c r="BP437" s="2"/>
    </row>
    <row r="438" spans="1:68" x14ac:dyDescent="0.2">
      <c r="A438">
        <v>21.25</v>
      </c>
      <c r="B438">
        <v>2.1</v>
      </c>
      <c r="C438">
        <v>1.32178</v>
      </c>
      <c r="D438">
        <v>-0.18939</v>
      </c>
      <c r="E438">
        <v>0.11162</v>
      </c>
      <c r="F438">
        <v>1.4735</v>
      </c>
      <c r="G438">
        <v>1.4508000000000001</v>
      </c>
      <c r="I438" s="17">
        <f t="shared" si="49"/>
        <v>69.717847769028864</v>
      </c>
      <c r="J438" s="16">
        <f t="shared" si="50"/>
        <v>-69.917847769028867</v>
      </c>
      <c r="K438" s="10">
        <v>122</v>
      </c>
      <c r="L438" s="16">
        <v>7343.3398950131395</v>
      </c>
      <c r="M438" s="16">
        <v>3003.1824146981626</v>
      </c>
      <c r="N438" s="16">
        <v>30.211067366579172</v>
      </c>
      <c r="O438" s="16">
        <v>20.392843691148737</v>
      </c>
      <c r="P438" s="16">
        <v>20.786150600144353</v>
      </c>
      <c r="Q438" s="16">
        <v>0.64980604896783478</v>
      </c>
      <c r="R438" s="16">
        <v>3.1261490473532993</v>
      </c>
      <c r="S438" s="16">
        <v>27.312979791362267</v>
      </c>
      <c r="T438" s="22" t="s">
        <v>122</v>
      </c>
      <c r="U438" s="10">
        <v>5</v>
      </c>
      <c r="V438" s="22" t="s">
        <v>143</v>
      </c>
      <c r="W438" s="10">
        <v>4</v>
      </c>
      <c r="X438" s="22" t="s">
        <v>33</v>
      </c>
      <c r="Y438" s="10">
        <v>3</v>
      </c>
      <c r="Z438" s="22" t="s">
        <v>33</v>
      </c>
      <c r="AA438" s="15">
        <v>3</v>
      </c>
      <c r="AB438" s="11">
        <v>39.13097995013338</v>
      </c>
      <c r="AC438" s="10">
        <v>53.880173149387055</v>
      </c>
      <c r="AD438" s="21">
        <v>6.988846900479567</v>
      </c>
      <c r="AE438" s="12">
        <v>2039.2843691148737</v>
      </c>
      <c r="AF438" s="10">
        <v>1945.1013983804228</v>
      </c>
      <c r="AG438" s="10">
        <v>1385.7433733429568</v>
      </c>
      <c r="AH438" s="10">
        <v>0</v>
      </c>
      <c r="AI438" s="10">
        <v>3.1988238079903226</v>
      </c>
      <c r="AJ438" s="10"/>
      <c r="AK438" s="10"/>
      <c r="AL438" s="10"/>
      <c r="AM438" s="10"/>
      <c r="AN438" s="10">
        <v>10.196421845574369</v>
      </c>
      <c r="AO438" s="10">
        <v>6.210440477543667</v>
      </c>
      <c r="AP438" s="10">
        <v>10.700203613400697</v>
      </c>
      <c r="AQ438" s="10">
        <v>114.66</v>
      </c>
      <c r="AR438" s="10"/>
      <c r="AS438" s="10"/>
      <c r="AT438" s="10">
        <v>2.9762627968500217</v>
      </c>
      <c r="AU438" s="10">
        <v>1</v>
      </c>
      <c r="AV438" s="16"/>
      <c r="AW438" s="21">
        <v>291.76520975706342</v>
      </c>
      <c r="AX438" s="1" t="s">
        <v>120</v>
      </c>
      <c r="AY438" s="25">
        <v>69.917847769028896</v>
      </c>
      <c r="AZ438" s="19">
        <v>0</v>
      </c>
      <c r="BA438" s="19">
        <v>100</v>
      </c>
      <c r="BB438" s="19">
        <v>0</v>
      </c>
      <c r="BC438" s="19">
        <v>100</v>
      </c>
      <c r="BD438" s="19">
        <v>0</v>
      </c>
      <c r="BE438" s="19">
        <v>0</v>
      </c>
      <c r="BF438" s="26">
        <v>39.13097995013338</v>
      </c>
      <c r="BG438" s="26">
        <v>53.880173149387055</v>
      </c>
      <c r="BH438" s="26">
        <v>6.988846900479567</v>
      </c>
      <c r="BI438" s="23"/>
      <c r="BJ438" s="27">
        <f t="shared" ca="1" si="46"/>
        <v>1</v>
      </c>
      <c r="BK438" s="26">
        <f t="shared" ca="1" si="47"/>
        <v>11.397563177565349</v>
      </c>
      <c r="BL438" s="25">
        <f t="shared" si="51"/>
        <v>3.796820144043827</v>
      </c>
      <c r="BM438" s="25">
        <f t="shared" ca="1" si="48"/>
        <v>3.0102140638513433</v>
      </c>
      <c r="BN438" s="24">
        <f t="shared" si="52"/>
        <v>2.7718049940471121</v>
      </c>
      <c r="BP438" s="2"/>
    </row>
    <row r="439" spans="1:68" x14ac:dyDescent="0.2">
      <c r="A439">
        <v>21.3</v>
      </c>
      <c r="B439">
        <v>2</v>
      </c>
      <c r="C439">
        <v>1.3197399999999999</v>
      </c>
      <c r="D439">
        <v>-0.19525999999999999</v>
      </c>
      <c r="E439">
        <v>0.11935999999999999</v>
      </c>
      <c r="F439">
        <v>1.47048</v>
      </c>
      <c r="G439">
        <v>1.4519299999999999</v>
      </c>
      <c r="I439" s="17">
        <f t="shared" si="49"/>
        <v>69.881889763779526</v>
      </c>
      <c r="J439" s="16">
        <f t="shared" si="50"/>
        <v>-70.081889763779529</v>
      </c>
      <c r="K439" s="10">
        <v>122</v>
      </c>
      <c r="L439" s="16">
        <v>7363.3530183727198</v>
      </c>
      <c r="M439" s="16">
        <v>3012.959317585302</v>
      </c>
      <c r="N439" s="16">
        <v>30.282152230971128</v>
      </c>
      <c r="O439" s="16">
        <v>19.835781544256069</v>
      </c>
      <c r="P439" s="16">
        <v>20.26330058491752</v>
      </c>
      <c r="Q439" s="16">
        <v>0.61303048487758038</v>
      </c>
      <c r="R439" s="16">
        <v>3.0253239461584767</v>
      </c>
      <c r="S439" s="16">
        <v>29.688822268156425</v>
      </c>
      <c r="T439" s="22" t="s">
        <v>122</v>
      </c>
      <c r="U439" s="10">
        <v>5</v>
      </c>
      <c r="V439" s="22" t="s">
        <v>143</v>
      </c>
      <c r="W439" s="10">
        <v>4</v>
      </c>
      <c r="X439" s="22" t="s">
        <v>33</v>
      </c>
      <c r="Y439" s="10">
        <v>3</v>
      </c>
      <c r="Z439" s="22" t="s">
        <v>33</v>
      </c>
      <c r="AA439" s="15">
        <v>3</v>
      </c>
      <c r="AB439" s="11">
        <v>37.738375890670859</v>
      </c>
      <c r="AC439" s="10">
        <v>54.821847702507362</v>
      </c>
      <c r="AD439" s="21">
        <v>7.4397764068217782</v>
      </c>
      <c r="AE439" s="12">
        <v>1983.5781544256067</v>
      </c>
      <c r="AF439" s="10">
        <v>1882.4123893325848</v>
      </c>
      <c r="AG439" s="10">
        <v>1350.886705661168</v>
      </c>
      <c r="AH439" s="10">
        <v>0</v>
      </c>
      <c r="AI439" s="10">
        <v>3.3054311465381718</v>
      </c>
      <c r="AJ439" s="10"/>
      <c r="AK439" s="10"/>
      <c r="AL439" s="10"/>
      <c r="AM439" s="10"/>
      <c r="AN439" s="10">
        <v>9.9178907721280343</v>
      </c>
      <c r="AO439" s="10">
        <v>6.0683947667342721</v>
      </c>
      <c r="AP439" s="10">
        <v>10.456206939628176</v>
      </c>
      <c r="AQ439" s="10">
        <v>114.66</v>
      </c>
      <c r="AR439" s="10"/>
      <c r="AS439" s="10"/>
      <c r="AT439" s="10">
        <v>2.8657957515901242</v>
      </c>
      <c r="AU439" s="10">
        <v>1</v>
      </c>
      <c r="AV439" s="16"/>
      <c r="AW439" s="21">
        <v>282.36185839988775</v>
      </c>
      <c r="AX439" s="1" t="s">
        <v>120</v>
      </c>
      <c r="AY439" s="25">
        <v>70.0818897637795</v>
      </c>
      <c r="AZ439" s="19">
        <v>0</v>
      </c>
      <c r="BA439" s="19">
        <v>100</v>
      </c>
      <c r="BB439" s="19">
        <v>0</v>
      </c>
      <c r="BC439" s="19">
        <v>100</v>
      </c>
      <c r="BD439" s="19">
        <v>0</v>
      </c>
      <c r="BE439" s="19">
        <v>0</v>
      </c>
      <c r="BF439" s="26">
        <v>37.738375890670859</v>
      </c>
      <c r="BG439" s="26">
        <v>54.821847702507362</v>
      </c>
      <c r="BH439" s="26">
        <v>7.4397764068217782</v>
      </c>
      <c r="BI439" s="23"/>
      <c r="BJ439" s="27">
        <f t="shared" ca="1" si="46"/>
        <v>1</v>
      </c>
      <c r="BK439" s="26">
        <f t="shared" ca="1" si="47"/>
        <v>11.006868880672634</v>
      </c>
      <c r="BL439" s="25">
        <f t="shared" si="51"/>
        <v>3.6970472981281177</v>
      </c>
      <c r="BM439" s="25">
        <f t="shared" ca="1" si="48"/>
        <v>3.0155003331978594</v>
      </c>
      <c r="BN439" s="24">
        <f t="shared" si="52"/>
        <v>2.7717460288533777</v>
      </c>
      <c r="BP439" s="2"/>
    </row>
    <row r="440" spans="1:68" x14ac:dyDescent="0.2">
      <c r="A440">
        <v>21.35</v>
      </c>
      <c r="B440">
        <v>2</v>
      </c>
      <c r="C440">
        <v>1.33056</v>
      </c>
      <c r="D440">
        <v>-0.18537999999999999</v>
      </c>
      <c r="E440">
        <v>0.12096999999999999</v>
      </c>
      <c r="F440">
        <v>1.4604999999999999</v>
      </c>
      <c r="G440">
        <v>1.44878</v>
      </c>
      <c r="I440" s="17">
        <f t="shared" si="49"/>
        <v>70.045931758530187</v>
      </c>
      <c r="J440" s="16">
        <f t="shared" si="50"/>
        <v>-70.24593175853019</v>
      </c>
      <c r="K440" s="10">
        <v>122</v>
      </c>
      <c r="L440" s="16">
        <v>7383.3661417323001</v>
      </c>
      <c r="M440" s="16">
        <v>3022.7362204724413</v>
      </c>
      <c r="N440" s="16">
        <v>30.353237095363081</v>
      </c>
      <c r="O440" s="16">
        <v>22.790395480225953</v>
      </c>
      <c r="P440" s="16">
        <v>23.225030997887664</v>
      </c>
      <c r="Q440" s="16">
        <v>0.67492870859337484</v>
      </c>
      <c r="R440" s="16">
        <v>2.9060400765654961</v>
      </c>
      <c r="S440" s="16">
        <v>30.183022059840997</v>
      </c>
      <c r="T440" s="22" t="s">
        <v>122</v>
      </c>
      <c r="U440" s="10">
        <v>5</v>
      </c>
      <c r="V440" s="22" t="s">
        <v>143</v>
      </c>
      <c r="W440" s="10">
        <v>4</v>
      </c>
      <c r="X440" s="22" t="s">
        <v>143</v>
      </c>
      <c r="Y440" s="10">
        <v>4</v>
      </c>
      <c r="Z440" s="22" t="s">
        <v>33</v>
      </c>
      <c r="AA440" s="15">
        <v>3</v>
      </c>
      <c r="AB440" s="11">
        <v>31.290403084455448</v>
      </c>
      <c r="AC440" s="10">
        <v>58.677159009731966</v>
      </c>
      <c r="AD440" s="21">
        <v>10.032437905812587</v>
      </c>
      <c r="AE440" s="12">
        <v>2279.0395480225952</v>
      </c>
      <c r="AF440" s="10">
        <v>2229.6740188961558</v>
      </c>
      <c r="AG440" s="10">
        <v>1548.3353998591776</v>
      </c>
      <c r="AH440" s="10">
        <v>0</v>
      </c>
      <c r="AI440" s="10">
        <v>3.4411087722570231</v>
      </c>
      <c r="AJ440" s="10"/>
      <c r="AK440" s="10"/>
      <c r="AL440" s="10"/>
      <c r="AM440" s="10"/>
      <c r="AN440" s="10">
        <v>11.395197740112977</v>
      </c>
      <c r="AO440" s="10">
        <v>6.7034469567700325</v>
      </c>
      <c r="AP440" s="10">
        <v>11.838347799014244</v>
      </c>
      <c r="AQ440" s="10">
        <v>114.66</v>
      </c>
      <c r="AR440" s="10"/>
      <c r="AS440" s="10"/>
      <c r="AT440" s="10">
        <v>3.4116604882279167</v>
      </c>
      <c r="AU440" s="10">
        <v>1</v>
      </c>
      <c r="AV440" s="16"/>
      <c r="AW440" s="21">
        <v>334.45110283442335</v>
      </c>
      <c r="AX440" s="1" t="s">
        <v>120</v>
      </c>
      <c r="AY440" s="25">
        <v>70.245931758530205</v>
      </c>
      <c r="AZ440" s="19">
        <v>0</v>
      </c>
      <c r="BA440" s="19">
        <v>100</v>
      </c>
      <c r="BB440" s="19">
        <v>0</v>
      </c>
      <c r="BC440" s="19">
        <v>100</v>
      </c>
      <c r="BD440" s="19">
        <v>0</v>
      </c>
      <c r="BE440" s="19">
        <v>0</v>
      </c>
      <c r="BF440" s="26">
        <v>31.290403084455448</v>
      </c>
      <c r="BG440" s="26">
        <v>58.677159009731966</v>
      </c>
      <c r="BH440" s="26">
        <v>10.032437905812587</v>
      </c>
      <c r="BI440" s="23"/>
      <c r="BJ440" s="27">
        <f t="shared" ca="1" si="46"/>
        <v>1</v>
      </c>
      <c r="BK440" s="26">
        <f t="shared" ca="1" si="47"/>
        <v>12.924282175021233</v>
      </c>
      <c r="BL440" s="25">
        <f t="shared" si="51"/>
        <v>3.4552638447590969</v>
      </c>
      <c r="BM440" s="25">
        <f t="shared" ca="1" si="48"/>
        <v>2.9419754941722447</v>
      </c>
      <c r="BN440" s="24">
        <f t="shared" si="52"/>
        <v>2.7143385631395955</v>
      </c>
      <c r="BP440" s="2"/>
    </row>
    <row r="441" spans="1:68" x14ac:dyDescent="0.2">
      <c r="A441">
        <v>21.4</v>
      </c>
      <c r="B441">
        <v>2.1</v>
      </c>
      <c r="C441">
        <v>1.3349200000000001</v>
      </c>
      <c r="D441">
        <v>-0.21223</v>
      </c>
      <c r="E441">
        <v>0.12223000000000001</v>
      </c>
      <c r="F441">
        <v>1.4620299999999999</v>
      </c>
      <c r="G441">
        <v>1.45105</v>
      </c>
      <c r="I441" s="17">
        <f t="shared" si="49"/>
        <v>70.209973753280835</v>
      </c>
      <c r="J441" s="16">
        <f t="shared" si="50"/>
        <v>-70.409973753280838</v>
      </c>
      <c r="K441" s="10">
        <v>122</v>
      </c>
      <c r="L441" s="16">
        <v>7403.3792650918795</v>
      </c>
      <c r="M441" s="16">
        <v>3032.5131233595798</v>
      </c>
      <c r="N441" s="16">
        <v>30.42432195975503</v>
      </c>
      <c r="O441" s="16">
        <v>23.980979284369116</v>
      </c>
      <c r="P441" s="16">
        <v>24.421184218813636</v>
      </c>
      <c r="Q441" s="16">
        <v>0.50671339414306271</v>
      </c>
      <c r="R441" s="16">
        <v>2.0748928045540884</v>
      </c>
      <c r="S441" s="16">
        <v>30.569787114202835</v>
      </c>
      <c r="T441" s="22" t="s">
        <v>122</v>
      </c>
      <c r="U441" s="10">
        <v>5</v>
      </c>
      <c r="V441" s="22" t="s">
        <v>143</v>
      </c>
      <c r="W441" s="10">
        <v>4</v>
      </c>
      <c r="X441" s="22" t="s">
        <v>143</v>
      </c>
      <c r="Y441" s="10">
        <v>4</v>
      </c>
      <c r="Z441" s="22" t="s">
        <v>123</v>
      </c>
      <c r="AA441" s="15">
        <v>4</v>
      </c>
      <c r="AB441" s="11">
        <v>15.601108175312035</v>
      </c>
      <c r="AC441" s="10">
        <v>62.407644832203346</v>
      </c>
      <c r="AD441" s="21">
        <v>21.991246992484616</v>
      </c>
      <c r="AE441" s="12">
        <v>2398.0979284369118</v>
      </c>
      <c r="AF441" s="10">
        <v>2369.2206846898239</v>
      </c>
      <c r="AG441" s="10">
        <v>1628.0789479209091</v>
      </c>
      <c r="AH441" s="10">
        <v>2.9924260343548541</v>
      </c>
      <c r="AI441" s="10">
        <v>4.8195260873484411</v>
      </c>
      <c r="AJ441" s="10"/>
      <c r="AK441" s="10"/>
      <c r="AL441" s="10"/>
      <c r="AM441" s="10"/>
      <c r="AN441" s="10">
        <v>11.990489642184558</v>
      </c>
      <c r="AO441" s="10">
        <v>6.6781471024233579</v>
      </c>
      <c r="AP441" s="10">
        <v>12.396552635446364</v>
      </c>
      <c r="AQ441" s="10">
        <v>114.66</v>
      </c>
      <c r="AR441" s="10"/>
      <c r="AS441" s="10"/>
      <c r="AT441" s="10">
        <v>3.6238532205635012</v>
      </c>
      <c r="AU441" s="10">
        <v>1</v>
      </c>
      <c r="AV441" s="16"/>
      <c r="AW441" s="21">
        <v>355.38310270347358</v>
      </c>
      <c r="AX441" s="1" t="s">
        <v>120</v>
      </c>
      <c r="AY441" s="25">
        <v>70.409973753280795</v>
      </c>
      <c r="AZ441" s="19">
        <v>0</v>
      </c>
      <c r="BA441" s="19">
        <v>100</v>
      </c>
      <c r="BB441" s="19">
        <v>0</v>
      </c>
      <c r="BC441" s="19">
        <v>0</v>
      </c>
      <c r="BD441" s="19">
        <v>100</v>
      </c>
      <c r="BE441" s="19">
        <v>0</v>
      </c>
      <c r="BF441" s="26">
        <v>15.601108175312035</v>
      </c>
      <c r="BG441" s="26">
        <v>62.407644832203346</v>
      </c>
      <c r="BH441" s="26">
        <v>21.991246992484616</v>
      </c>
      <c r="BI441" s="23"/>
      <c r="BJ441" s="27">
        <f t="shared" ca="1" si="46"/>
        <v>1</v>
      </c>
      <c r="BK441" s="26">
        <f t="shared" ca="1" si="47"/>
        <v>13.664900195593244</v>
      </c>
      <c r="BL441" s="25">
        <f t="shared" si="51"/>
        <v>2.445587618140542</v>
      </c>
      <c r="BM441" s="25">
        <f t="shared" ca="1" si="48"/>
        <v>2.8348350543141607</v>
      </c>
      <c r="BN441" s="24">
        <f t="shared" si="52"/>
        <v>2.6084625592819486</v>
      </c>
      <c r="BP441" s="2"/>
    </row>
    <row r="442" spans="1:68" x14ac:dyDescent="0.2">
      <c r="A442">
        <v>21.45</v>
      </c>
      <c r="B442">
        <v>2</v>
      </c>
      <c r="C442">
        <v>1.3259799999999999</v>
      </c>
      <c r="D442">
        <v>-0.24335000000000001</v>
      </c>
      <c r="E442">
        <v>0.12282</v>
      </c>
      <c r="F442">
        <v>1.45885</v>
      </c>
      <c r="G442">
        <v>1.4514800000000001</v>
      </c>
      <c r="I442" s="17">
        <f t="shared" si="49"/>
        <v>70.374015748031496</v>
      </c>
      <c r="J442" s="16">
        <f t="shared" si="50"/>
        <v>-70.574015748031499</v>
      </c>
      <c r="K442" s="10">
        <v>122</v>
      </c>
      <c r="L442" s="16">
        <v>7423.3923884514597</v>
      </c>
      <c r="M442" s="16">
        <v>3042.2900262467192</v>
      </c>
      <c r="N442" s="16">
        <v>30.495406824146983</v>
      </c>
      <c r="O442" s="16">
        <v>21.539736346515962</v>
      </c>
      <c r="P442" s="16">
        <v>21.982549182469896</v>
      </c>
      <c r="Q442" s="16">
        <v>0.31174651944311071</v>
      </c>
      <c r="R442" s="16">
        <v>1.4181545409288323</v>
      </c>
      <c r="S442" s="16">
        <v>30.750891385689727</v>
      </c>
      <c r="T442" s="22" t="s">
        <v>122</v>
      </c>
      <c r="U442" s="10">
        <v>5</v>
      </c>
      <c r="V442" s="22" t="s">
        <v>141</v>
      </c>
      <c r="W442" s="10">
        <v>5</v>
      </c>
      <c r="X442" s="22" t="s">
        <v>143</v>
      </c>
      <c r="Y442" s="10">
        <v>4</v>
      </c>
      <c r="Z442" s="22" t="s">
        <v>123</v>
      </c>
      <c r="AA442" s="15">
        <v>4</v>
      </c>
      <c r="AB442" s="11">
        <v>9.6592400892791801</v>
      </c>
      <c r="AC442" s="10">
        <v>59.462513483128298</v>
      </c>
      <c r="AD442" s="21">
        <v>30.878246427592522</v>
      </c>
      <c r="AE442" s="12">
        <v>2153.9736346515961</v>
      </c>
      <c r="AF442" s="10">
        <v>2081.1452025694084</v>
      </c>
      <c r="AG442" s="10">
        <v>1465.5032788313265</v>
      </c>
      <c r="AH442" s="10">
        <v>5.2556824088793039</v>
      </c>
      <c r="AI442" s="10">
        <v>7.051417677970707</v>
      </c>
      <c r="AJ442" s="10"/>
      <c r="AK442" s="10"/>
      <c r="AL442" s="10"/>
      <c r="AM442" s="10"/>
      <c r="AN442" s="10">
        <v>10.769868173257981</v>
      </c>
      <c r="AO442" s="10">
        <v>5.8938656409585342</v>
      </c>
      <c r="AP442" s="10">
        <v>11.258522951819284</v>
      </c>
      <c r="AQ442" s="10">
        <v>114.66</v>
      </c>
      <c r="AR442" s="10"/>
      <c r="AS442" s="10"/>
      <c r="AT442" s="10">
        <v>3.1519514869115715</v>
      </c>
      <c r="AU442" s="10">
        <v>1</v>
      </c>
      <c r="AV442" s="16"/>
      <c r="AW442" s="21">
        <v>312.1717803854113</v>
      </c>
      <c r="AX442" s="1" t="s">
        <v>120</v>
      </c>
      <c r="AY442" s="25">
        <v>70.574015748031499</v>
      </c>
      <c r="AZ442" s="19">
        <v>0</v>
      </c>
      <c r="BA442" s="19">
        <v>100</v>
      </c>
      <c r="BB442" s="19">
        <v>0</v>
      </c>
      <c r="BC442" s="19">
        <v>0</v>
      </c>
      <c r="BD442" s="19">
        <v>100</v>
      </c>
      <c r="BE442" s="19">
        <v>0</v>
      </c>
      <c r="BF442" s="26">
        <v>9.6592400892791801</v>
      </c>
      <c r="BG442" s="26">
        <v>59.462513483128298</v>
      </c>
      <c r="BH442" s="26">
        <v>30.878246427592522</v>
      </c>
      <c r="BI442" s="23"/>
      <c r="BJ442" s="27">
        <f t="shared" ca="1" si="46"/>
        <v>0.98681549682775371</v>
      </c>
      <c r="BK442" s="26">
        <f t="shared" ca="1" si="47"/>
        <v>12.068585985593794</v>
      </c>
      <c r="BL442" s="25">
        <f t="shared" si="51"/>
        <v>1.7062504944005334</v>
      </c>
      <c r="BM442" s="25">
        <f t="shared" ca="1" si="48"/>
        <v>2.7951052697106147</v>
      </c>
      <c r="BN442" s="24">
        <f t="shared" si="52"/>
        <v>2.5530404489928666</v>
      </c>
      <c r="BP442" s="2"/>
    </row>
    <row r="443" spans="1:68" x14ac:dyDescent="0.2">
      <c r="A443">
        <v>21.5</v>
      </c>
      <c r="B443">
        <v>2.1</v>
      </c>
      <c r="C443">
        <v>1.30633</v>
      </c>
      <c r="D443">
        <v>-0.25331999999999999</v>
      </c>
      <c r="E443">
        <v>0.12332</v>
      </c>
      <c r="F443">
        <v>1.45458</v>
      </c>
      <c r="G443">
        <v>1.4488000000000001</v>
      </c>
      <c r="I443" s="17">
        <f t="shared" si="49"/>
        <v>70.538057742782144</v>
      </c>
      <c r="J443" s="16">
        <f t="shared" si="50"/>
        <v>-70.738057742782146</v>
      </c>
      <c r="K443" s="10">
        <v>122</v>
      </c>
      <c r="L443" s="16">
        <v>7443.4055118110391</v>
      </c>
      <c r="M443" s="16">
        <v>3052.0669291338577</v>
      </c>
      <c r="N443" s="16">
        <v>30.566491688538932</v>
      </c>
      <c r="O443" s="16">
        <v>16.17391713747643</v>
      </c>
      <c r="P443" s="16">
        <v>16.618940059455287</v>
      </c>
      <c r="Q443" s="16">
        <v>0.24928444551128173</v>
      </c>
      <c r="R443" s="16">
        <v>1.500002073654825</v>
      </c>
      <c r="S443" s="16">
        <v>30.904369581865058</v>
      </c>
      <c r="T443" s="22" t="s">
        <v>122</v>
      </c>
      <c r="U443" s="10">
        <v>5</v>
      </c>
      <c r="V443" s="22" t="s">
        <v>143</v>
      </c>
      <c r="W443" s="10">
        <v>4</v>
      </c>
      <c r="X443" s="22" t="s">
        <v>33</v>
      </c>
      <c r="Y443" s="10">
        <v>3</v>
      </c>
      <c r="Z443" s="22" t="s">
        <v>123</v>
      </c>
      <c r="AA443" s="15">
        <v>4</v>
      </c>
      <c r="AB443" s="11">
        <v>15.139654660658032</v>
      </c>
      <c r="AC443" s="10">
        <v>62.314040769360858</v>
      </c>
      <c r="AD443" s="21">
        <v>22.546304569981107</v>
      </c>
      <c r="AE443" s="12">
        <v>1617.3917137476431</v>
      </c>
      <c r="AF443" s="10">
        <v>1448.9551220171265</v>
      </c>
      <c r="AG443" s="10">
        <v>1107.9293372970192</v>
      </c>
      <c r="AH443" s="10">
        <v>6.9506309484231767</v>
      </c>
      <c r="AI443" s="10">
        <v>6.666657450435741</v>
      </c>
      <c r="AJ443" s="10"/>
      <c r="AK443" s="10"/>
      <c r="AL443" s="10"/>
      <c r="AM443" s="10"/>
      <c r="AN443" s="10">
        <v>8.0869585687382148</v>
      </c>
      <c r="AO443" s="10">
        <v>4.8056493738975279</v>
      </c>
      <c r="AP443" s="10">
        <v>8.755505361079134</v>
      </c>
      <c r="AQ443" s="10">
        <v>114.66</v>
      </c>
      <c r="AR443" s="10"/>
      <c r="AS443" s="10"/>
      <c r="AT443" s="10">
        <v>2.1478386904640927</v>
      </c>
      <c r="AU443" s="10">
        <v>1</v>
      </c>
      <c r="AV443" s="16"/>
      <c r="AW443" s="21">
        <v>217.34326830256899</v>
      </c>
      <c r="AX443" s="1" t="s">
        <v>120</v>
      </c>
      <c r="AY443" s="25">
        <v>70.738057742782104</v>
      </c>
      <c r="AZ443" s="19">
        <v>0</v>
      </c>
      <c r="BA443" s="19">
        <v>100</v>
      </c>
      <c r="BB443" s="19">
        <v>0</v>
      </c>
      <c r="BC443" s="19">
        <v>0</v>
      </c>
      <c r="BD443" s="19">
        <v>100</v>
      </c>
      <c r="BE443" s="19">
        <v>0</v>
      </c>
      <c r="BF443" s="26">
        <v>15.139654660658032</v>
      </c>
      <c r="BG443" s="26">
        <v>62.314040769360858</v>
      </c>
      <c r="BH443" s="26">
        <v>22.546304569981107</v>
      </c>
      <c r="BI443" s="23"/>
      <c r="BJ443" s="27">
        <f t="shared" ca="1" si="46"/>
        <v>1</v>
      </c>
      <c r="BK443" s="26">
        <f t="shared" ca="1" si="47"/>
        <v>8.4514773777977794</v>
      </c>
      <c r="BL443" s="25">
        <f t="shared" si="51"/>
        <v>1.9328515064437095</v>
      </c>
      <c r="BM443" s="25">
        <f t="shared" ca="1" si="48"/>
        <v>2.9556429965652042</v>
      </c>
      <c r="BN443" s="24">
        <f t="shared" si="52"/>
        <v>2.6689593745331517</v>
      </c>
      <c r="BP443" s="2"/>
    </row>
    <row r="444" spans="1:68" x14ac:dyDescent="0.2">
      <c r="A444">
        <v>21.55</v>
      </c>
      <c r="B444">
        <v>2</v>
      </c>
      <c r="C444">
        <v>1.2946899999999999</v>
      </c>
      <c r="D444">
        <v>-0.26256000000000002</v>
      </c>
      <c r="E444">
        <v>0.1245</v>
      </c>
      <c r="F444">
        <v>1.4609000000000001</v>
      </c>
      <c r="G444">
        <v>1.45845</v>
      </c>
      <c r="I444" s="17">
        <f t="shared" si="49"/>
        <v>70.702099737532805</v>
      </c>
      <c r="J444" s="16">
        <f t="shared" si="50"/>
        <v>-70.902099737532808</v>
      </c>
      <c r="K444" s="10">
        <v>122</v>
      </c>
      <c r="L444" s="16">
        <v>7463.4186351706194</v>
      </c>
      <c r="M444" s="16">
        <v>3061.8438320209971</v>
      </c>
      <c r="N444" s="16">
        <v>30.637576552930884</v>
      </c>
      <c r="O444" s="16">
        <v>12.995386064030075</v>
      </c>
      <c r="P444" s="16">
        <v>13.445624789027754</v>
      </c>
      <c r="Q444" s="16">
        <v>0.19139582333173283</v>
      </c>
      <c r="R444" s="16">
        <v>1.423480324156603</v>
      </c>
      <c r="S444" s="16">
        <v>31.266578124838848</v>
      </c>
      <c r="T444" s="22" t="s">
        <v>122</v>
      </c>
      <c r="U444" s="10">
        <v>5</v>
      </c>
      <c r="V444" s="22" t="s">
        <v>143</v>
      </c>
      <c r="W444" s="10">
        <v>4</v>
      </c>
      <c r="X444" s="22" t="s">
        <v>33</v>
      </c>
      <c r="Y444" s="10">
        <v>3</v>
      </c>
      <c r="Z444" s="22" t="s">
        <v>123</v>
      </c>
      <c r="AA444" s="15">
        <v>4</v>
      </c>
      <c r="AB444" s="11">
        <v>18.28124888427373</v>
      </c>
      <c r="AC444" s="10">
        <v>62.632971578938559</v>
      </c>
      <c r="AD444" s="21">
        <v>19.085779536787712</v>
      </c>
      <c r="AE444" s="12">
        <v>1299.5386064030076</v>
      </c>
      <c r="AF444" s="10">
        <v>1074.446671180971</v>
      </c>
      <c r="AG444" s="10">
        <v>883.4218591770815</v>
      </c>
      <c r="AH444" s="10">
        <v>12.939460907820962</v>
      </c>
      <c r="AI444" s="10">
        <v>7.0250356329476444</v>
      </c>
      <c r="AJ444" s="10"/>
      <c r="AK444" s="10"/>
      <c r="AL444" s="10"/>
      <c r="AM444" s="10"/>
      <c r="AN444" s="10">
        <v>6.4976930320150377</v>
      </c>
      <c r="AO444" s="10">
        <v>4.1087948466306417</v>
      </c>
      <c r="AP444" s="10">
        <v>7.0673748734166519</v>
      </c>
      <c r="AQ444" s="10">
        <v>114.66</v>
      </c>
      <c r="AR444" s="10"/>
      <c r="AS444" s="10"/>
      <c r="AT444" s="10">
        <v>1.5637767656633199</v>
      </c>
      <c r="AU444" s="10">
        <v>1</v>
      </c>
      <c r="AV444" s="16"/>
      <c r="AW444" s="21">
        <v>161.16700067714564</v>
      </c>
      <c r="AX444" s="1" t="s">
        <v>120</v>
      </c>
      <c r="AY444" s="25">
        <v>70.902099737532794</v>
      </c>
      <c r="AZ444" s="19">
        <v>0</v>
      </c>
      <c r="BA444" s="19">
        <v>100</v>
      </c>
      <c r="BB444" s="19">
        <v>0</v>
      </c>
      <c r="BC444" s="19">
        <v>0</v>
      </c>
      <c r="BD444" s="19">
        <v>100</v>
      </c>
      <c r="BE444" s="19">
        <v>0</v>
      </c>
      <c r="BF444" s="26">
        <v>18.28124888427373</v>
      </c>
      <c r="BG444" s="26">
        <v>62.632971578938559</v>
      </c>
      <c r="BH444" s="26">
        <v>19.085779536787712</v>
      </c>
      <c r="BI444" s="23"/>
      <c r="BJ444" s="27">
        <f t="shared" ca="1" si="46"/>
        <v>1</v>
      </c>
      <c r="BK444" s="26">
        <f t="shared" ca="1" si="47"/>
        <v>6.3451410355117224</v>
      </c>
      <c r="BL444" s="25">
        <f t="shared" si="51"/>
        <v>1.9703262180364844</v>
      </c>
      <c r="BM444" s="25">
        <f t="shared" ca="1" si="48"/>
        <v>3.0675226637003932</v>
      </c>
      <c r="BN444" s="24">
        <f t="shared" si="52"/>
        <v>2.7363261687931235</v>
      </c>
      <c r="BP444" s="2"/>
    </row>
    <row r="445" spans="1:68" x14ac:dyDescent="0.2">
      <c r="A445">
        <v>21.6</v>
      </c>
      <c r="B445">
        <v>2.1</v>
      </c>
      <c r="C445">
        <v>1.28966</v>
      </c>
      <c r="D445">
        <v>-0.26851000000000003</v>
      </c>
      <c r="E445">
        <v>0.12589</v>
      </c>
      <c r="F445">
        <v>1.4571000000000001</v>
      </c>
      <c r="G445">
        <v>1.4535800000000001</v>
      </c>
      <c r="I445" s="17">
        <f t="shared" si="49"/>
        <v>70.866141732283467</v>
      </c>
      <c r="J445" s="16">
        <f t="shared" si="50"/>
        <v>-71.066141732283469</v>
      </c>
      <c r="K445" s="10">
        <v>122</v>
      </c>
      <c r="L445" s="16">
        <v>7483.4317585301997</v>
      </c>
      <c r="M445" s="16">
        <v>3071.6207349081365</v>
      </c>
      <c r="N445" s="16">
        <v>30.708661417322837</v>
      </c>
      <c r="O445" s="16">
        <v>11.621845574387928</v>
      </c>
      <c r="P445" s="16">
        <v>12.078228338534899</v>
      </c>
      <c r="Q445" s="16">
        <v>0.15411905904944762</v>
      </c>
      <c r="R445" s="16">
        <v>1.276007165369937</v>
      </c>
      <c r="S445" s="16">
        <v>31.693247510206277</v>
      </c>
      <c r="T445" s="22" t="s">
        <v>122</v>
      </c>
      <c r="U445" s="10">
        <v>5</v>
      </c>
      <c r="V445" s="22" t="s">
        <v>143</v>
      </c>
      <c r="W445" s="10">
        <v>4</v>
      </c>
      <c r="X445" s="22" t="s">
        <v>33</v>
      </c>
      <c r="Y445" s="10">
        <v>3</v>
      </c>
      <c r="Z445" s="22" t="s">
        <v>123</v>
      </c>
      <c r="AA445" s="15">
        <v>4</v>
      </c>
      <c r="AB445" s="11">
        <v>18.39024561373185</v>
      </c>
      <c r="AC445" s="10">
        <v>62.631813663645673</v>
      </c>
      <c r="AD445" s="21">
        <v>18.977940722622474</v>
      </c>
      <c r="AE445" s="12">
        <v>1162.1845574387928</v>
      </c>
      <c r="AF445" s="10">
        <v>912.39925798418903</v>
      </c>
      <c r="AG445" s="10">
        <v>780.86712539011739</v>
      </c>
      <c r="AH445" s="10">
        <v>20.25434248217362</v>
      </c>
      <c r="AI445" s="10">
        <v>7.8369465872872457</v>
      </c>
      <c r="AJ445" s="10"/>
      <c r="AK445" s="10"/>
      <c r="AL445" s="10"/>
      <c r="AM445" s="10"/>
      <c r="AN445" s="10">
        <v>5.8109227871939639</v>
      </c>
      <c r="AO445" s="10">
        <v>3.7760810738718082</v>
      </c>
      <c r="AP445" s="10">
        <v>6.246937003120939</v>
      </c>
      <c r="AQ445" s="10">
        <v>114.66</v>
      </c>
      <c r="AR445" s="10"/>
      <c r="AS445" s="10"/>
      <c r="AT445" s="10">
        <v>1.3127020596437393</v>
      </c>
      <c r="AU445" s="10">
        <v>1</v>
      </c>
      <c r="AV445" s="16"/>
      <c r="AW445" s="21">
        <v>136.85988869762838</v>
      </c>
      <c r="AX445" s="1" t="s">
        <v>120</v>
      </c>
      <c r="AY445" s="25">
        <v>71.066141732283498</v>
      </c>
      <c r="AZ445" s="19">
        <v>0</v>
      </c>
      <c r="BA445" s="19">
        <v>100</v>
      </c>
      <c r="BB445" s="19">
        <v>0</v>
      </c>
      <c r="BC445" s="19">
        <v>0</v>
      </c>
      <c r="BD445" s="19">
        <v>100</v>
      </c>
      <c r="BE445" s="19">
        <v>0</v>
      </c>
      <c r="BF445" s="26">
        <v>18.39024561373185</v>
      </c>
      <c r="BG445" s="26">
        <v>62.631813663645673</v>
      </c>
      <c r="BH445" s="26">
        <v>18.977940722622474</v>
      </c>
      <c r="BI445" s="23"/>
      <c r="BJ445" s="27">
        <f t="shared" ca="1" si="46"/>
        <v>1</v>
      </c>
      <c r="BK445" s="26">
        <f t="shared" ca="1" si="47"/>
        <v>5.4280871101875281</v>
      </c>
      <c r="BL445" s="25">
        <f t="shared" si="51"/>
        <v>1.8487234296408288</v>
      </c>
      <c r="BM445" s="25">
        <f t="shared" ca="1" si="48"/>
        <v>3.1133495247337764</v>
      </c>
      <c r="BN445" s="24">
        <f t="shared" si="52"/>
        <v>2.7535279297034774</v>
      </c>
      <c r="BP445" s="2"/>
    </row>
    <row r="446" spans="1:68" x14ac:dyDescent="0.2">
      <c r="A446">
        <v>21.65</v>
      </c>
      <c r="B446">
        <v>0.6</v>
      </c>
      <c r="C446">
        <v>1.28973</v>
      </c>
      <c r="D446">
        <v>-0.25801000000000002</v>
      </c>
      <c r="E446">
        <v>0.12590999999999999</v>
      </c>
      <c r="F446">
        <v>1.46173</v>
      </c>
      <c r="G446">
        <v>1.4572799999999999</v>
      </c>
      <c r="I446" s="17">
        <f t="shared" si="49"/>
        <v>71.030183727034114</v>
      </c>
      <c r="J446" s="16">
        <f t="shared" si="50"/>
        <v>-71.230183727034117</v>
      </c>
      <c r="K446" s="10">
        <v>122</v>
      </c>
      <c r="L446" s="16">
        <v>7503.444881889779</v>
      </c>
      <c r="M446" s="16">
        <v>3081.3976377952749</v>
      </c>
      <c r="N446" s="16">
        <v>30.779746281714779</v>
      </c>
      <c r="O446" s="16">
        <v>11.640960451977385</v>
      </c>
      <c r="P446" s="16">
        <v>12.097431619565352</v>
      </c>
      <c r="Q446" s="16">
        <v>0.2199015842534803</v>
      </c>
      <c r="R446" s="16">
        <v>1.8177543066069519</v>
      </c>
      <c r="S446" s="16">
        <v>31.699386638053287</v>
      </c>
      <c r="T446" s="22" t="s">
        <v>122</v>
      </c>
      <c r="U446" s="10">
        <v>5</v>
      </c>
      <c r="V446" s="22" t="s">
        <v>143</v>
      </c>
      <c r="W446" s="10">
        <v>4</v>
      </c>
      <c r="X446" s="22" t="s">
        <v>33</v>
      </c>
      <c r="Y446" s="10">
        <v>3</v>
      </c>
      <c r="Z446" s="22" t="s">
        <v>33</v>
      </c>
      <c r="AA446" s="15">
        <v>3</v>
      </c>
      <c r="AB446" s="11">
        <v>27.320291069872198</v>
      </c>
      <c r="AC446" s="10">
        <v>60.542099231320691</v>
      </c>
      <c r="AD446" s="21">
        <v>12.137609698807108</v>
      </c>
      <c r="AE446" s="12">
        <v>1164.0960451977385</v>
      </c>
      <c r="AF446" s="10">
        <v>913.48122496662018</v>
      </c>
      <c r="AG446" s="10">
        <v>782.30737146740137</v>
      </c>
      <c r="AH446" s="10">
        <v>18.918315901820741</v>
      </c>
      <c r="AI446" s="10">
        <v>5.5012935266626615</v>
      </c>
      <c r="AJ446" s="10"/>
      <c r="AK446" s="10"/>
      <c r="AL446" s="10"/>
      <c r="AM446" s="10"/>
      <c r="AN446" s="10">
        <v>5.8204802259886925</v>
      </c>
      <c r="AO446" s="10">
        <v>3.9459083387896339</v>
      </c>
      <c r="AP446" s="10">
        <v>6.258458971739211</v>
      </c>
      <c r="AQ446" s="10">
        <v>114.66</v>
      </c>
      <c r="AR446" s="10"/>
      <c r="AS446" s="10"/>
      <c r="AT446" s="10">
        <v>1.3099436192369991</v>
      </c>
      <c r="AU446" s="10">
        <v>1</v>
      </c>
      <c r="AV446" s="16"/>
      <c r="AW446" s="21">
        <v>137.02218374499304</v>
      </c>
      <c r="AX446" s="1" t="s">
        <v>120</v>
      </c>
      <c r="AY446" s="25">
        <v>71.230183727034103</v>
      </c>
      <c r="AZ446" s="19">
        <v>0</v>
      </c>
      <c r="BA446" s="19">
        <v>100</v>
      </c>
      <c r="BB446" s="19">
        <v>0</v>
      </c>
      <c r="BC446" s="19">
        <v>100</v>
      </c>
      <c r="BD446" s="19">
        <v>0</v>
      </c>
      <c r="BE446" s="19">
        <v>0</v>
      </c>
      <c r="BF446" s="26">
        <v>27.320291069872198</v>
      </c>
      <c r="BG446" s="26">
        <v>60.542099231320691</v>
      </c>
      <c r="BH446" s="26">
        <v>12.137609698807108</v>
      </c>
      <c r="BI446" s="23"/>
      <c r="BJ446" s="27">
        <f t="shared" ca="1" si="46"/>
        <v>1</v>
      </c>
      <c r="BK446" s="26">
        <f t="shared" ca="1" si="47"/>
        <v>5.416833631761838</v>
      </c>
      <c r="BL446" s="25">
        <f t="shared" si="51"/>
        <v>2.6349059084973985</v>
      </c>
      <c r="BM446" s="25">
        <f t="shared" ca="1" si="48"/>
        <v>3.190485676904224</v>
      </c>
      <c r="BN446" s="24">
        <f t="shared" si="52"/>
        <v>2.8301456400944405</v>
      </c>
      <c r="BP446" s="2"/>
    </row>
    <row r="447" spans="1:68" x14ac:dyDescent="0.2">
      <c r="A447">
        <v>21.7</v>
      </c>
      <c r="B447">
        <v>2</v>
      </c>
      <c r="C447">
        <v>1.2992900000000001</v>
      </c>
      <c r="D447">
        <v>-0.23571</v>
      </c>
      <c r="E447">
        <v>0.12575</v>
      </c>
      <c r="F447">
        <v>1.4633499999999999</v>
      </c>
      <c r="G447">
        <v>1.4616</v>
      </c>
      <c r="I447" s="17">
        <f t="shared" si="49"/>
        <v>71.194225721784775</v>
      </c>
      <c r="J447" s="16">
        <f t="shared" si="50"/>
        <v>-71.394225721784778</v>
      </c>
      <c r="K447" s="10">
        <v>122</v>
      </c>
      <c r="L447" s="16">
        <v>7523.4580052493593</v>
      </c>
      <c r="M447" s="16">
        <v>3091.1745406824143</v>
      </c>
      <c r="N447" s="16">
        <v>30.850831146106731</v>
      </c>
      <c r="O447" s="16">
        <v>14.251506591337089</v>
      </c>
      <c r="P447" s="16">
        <v>14.70727053139708</v>
      </c>
      <c r="Q447" s="16">
        <v>0.35961113778204501</v>
      </c>
      <c r="R447" s="16">
        <v>2.4451249265752413</v>
      </c>
      <c r="S447" s="16">
        <v>31.650273615277179</v>
      </c>
      <c r="T447" s="22" t="s">
        <v>122</v>
      </c>
      <c r="U447" s="10">
        <v>5</v>
      </c>
      <c r="V447" s="22" t="s">
        <v>143</v>
      </c>
      <c r="W447" s="10">
        <v>4</v>
      </c>
      <c r="X447" s="22" t="s">
        <v>33</v>
      </c>
      <c r="Y447" s="10">
        <v>3</v>
      </c>
      <c r="Z447" s="22" t="s">
        <v>33</v>
      </c>
      <c r="AA447" s="15">
        <v>3</v>
      </c>
      <c r="AB447" s="11">
        <v>34.440972703609226</v>
      </c>
      <c r="AC447" s="10">
        <v>56.905492237254201</v>
      </c>
      <c r="AD447" s="21">
        <v>8.6535350591365727</v>
      </c>
      <c r="AE447" s="12">
        <v>1425.1506591337088</v>
      </c>
      <c r="AF447" s="10">
        <v>1219.34385439626</v>
      </c>
      <c r="AG447" s="10">
        <v>978.045289854781</v>
      </c>
      <c r="AH447" s="10">
        <v>16.445673651506347</v>
      </c>
      <c r="AI447" s="10">
        <v>4.0897705844447287</v>
      </c>
      <c r="AJ447" s="10"/>
      <c r="AK447" s="10"/>
      <c r="AL447" s="10"/>
      <c r="AM447" s="10"/>
      <c r="AN447" s="10">
        <v>7.1257532956685443</v>
      </c>
      <c r="AO447" s="10">
        <v>4.6925115587486959</v>
      </c>
      <c r="AP447" s="10">
        <v>7.8243623188382481</v>
      </c>
      <c r="AQ447" s="10">
        <v>114.66</v>
      </c>
      <c r="AR447" s="10"/>
      <c r="AS447" s="10"/>
      <c r="AT447" s="10">
        <v>1.7680767834823221</v>
      </c>
      <c r="AU447" s="10">
        <v>1</v>
      </c>
      <c r="AV447" s="16"/>
      <c r="AW447" s="21">
        <v>182.901578159439</v>
      </c>
      <c r="AX447" s="1" t="s">
        <v>120</v>
      </c>
      <c r="AY447" s="25">
        <v>71.394225721784807</v>
      </c>
      <c r="AZ447" s="19">
        <v>0</v>
      </c>
      <c r="BA447" s="19">
        <v>100</v>
      </c>
      <c r="BB447" s="19">
        <v>0</v>
      </c>
      <c r="BC447" s="19">
        <v>100</v>
      </c>
      <c r="BD447" s="19">
        <v>0</v>
      </c>
      <c r="BE447" s="19">
        <v>0</v>
      </c>
      <c r="BF447" s="26">
        <v>34.440972703609226</v>
      </c>
      <c r="BG447" s="26">
        <v>56.905492237254201</v>
      </c>
      <c r="BH447" s="26">
        <v>8.6535350591365727</v>
      </c>
      <c r="BI447" s="23"/>
      <c r="BJ447" s="27">
        <f t="shared" ca="1" si="46"/>
        <v>1</v>
      </c>
      <c r="BK447" s="26">
        <f t="shared" ca="1" si="47"/>
        <v>7.0818010336977206</v>
      </c>
      <c r="BL447" s="25">
        <f t="shared" si="51"/>
        <v>3.2854577074760529</v>
      </c>
      <c r="BM447" s="25">
        <f t="shared" ca="1" si="48"/>
        <v>3.1431532220371228</v>
      </c>
      <c r="BN447" s="24">
        <f t="shared" si="52"/>
        <v>2.8293396875535941</v>
      </c>
      <c r="BP447" s="2"/>
    </row>
    <row r="448" spans="1:68" x14ac:dyDescent="0.2">
      <c r="A448">
        <v>21.75</v>
      </c>
      <c r="B448">
        <v>2</v>
      </c>
      <c r="C448">
        <v>1.319</v>
      </c>
      <c r="D448">
        <v>-0.21451999999999999</v>
      </c>
      <c r="E448">
        <v>0.12640000000000001</v>
      </c>
      <c r="F448">
        <v>1.46258</v>
      </c>
      <c r="G448">
        <v>1.45943</v>
      </c>
      <c r="I448" s="17">
        <f t="shared" si="49"/>
        <v>71.358267716535423</v>
      </c>
      <c r="J448" s="16">
        <f t="shared" si="50"/>
        <v>-71.558267716535426</v>
      </c>
      <c r="K448" s="10">
        <v>122</v>
      </c>
      <c r="L448" s="16">
        <v>7543.4711286089387</v>
      </c>
      <c r="M448" s="16">
        <v>3100.9514435695528</v>
      </c>
      <c r="N448" s="16">
        <v>30.921916010498681</v>
      </c>
      <c r="O448" s="16">
        <v>19.633709981167566</v>
      </c>
      <c r="P448" s="16">
        <v>20.092347033059959</v>
      </c>
      <c r="Q448" s="16">
        <v>0.49236653864618335</v>
      </c>
      <c r="R448" s="16">
        <v>2.4505177908585951</v>
      </c>
      <c r="S448" s="16">
        <v>31.849795270305123</v>
      </c>
      <c r="T448" s="22" t="s">
        <v>122</v>
      </c>
      <c r="U448" s="10">
        <v>5</v>
      </c>
      <c r="V448" s="22" t="s">
        <v>143</v>
      </c>
      <c r="W448" s="10">
        <v>4</v>
      </c>
      <c r="X448" s="22" t="s">
        <v>33</v>
      </c>
      <c r="Y448" s="10">
        <v>3</v>
      </c>
      <c r="Z448" s="22" t="s">
        <v>123</v>
      </c>
      <c r="AA448" s="15">
        <v>4</v>
      </c>
      <c r="AB448" s="11">
        <v>26.130534849290441</v>
      </c>
      <c r="AC448" s="10">
        <v>61.007547450015409</v>
      </c>
      <c r="AD448" s="21">
        <v>12.86191770069415</v>
      </c>
      <c r="AE448" s="12">
        <v>1963.3709981167565</v>
      </c>
      <c r="AF448" s="10">
        <v>1851.7050238060349</v>
      </c>
      <c r="AG448" s="10">
        <v>1339.4898022039972</v>
      </c>
      <c r="AH448" s="10">
        <v>19.087801916018236</v>
      </c>
      <c r="AI448" s="10">
        <v>4.0807702099956069</v>
      </c>
      <c r="AJ448" s="10"/>
      <c r="AK448" s="10"/>
      <c r="AL448" s="10"/>
      <c r="AM448" s="10"/>
      <c r="AN448" s="10">
        <v>9.8168549905837832</v>
      </c>
      <c r="AO448" s="10">
        <v>5.9003474699877705</v>
      </c>
      <c r="AP448" s="10">
        <v>10.376428615427981</v>
      </c>
      <c r="AQ448" s="10">
        <v>114.66</v>
      </c>
      <c r="AR448" s="10"/>
      <c r="AS448" s="10"/>
      <c r="AT448" s="10">
        <v>2.7325884381889334</v>
      </c>
      <c r="AU448" s="10">
        <v>1</v>
      </c>
      <c r="AV448" s="16"/>
      <c r="AW448" s="21">
        <v>277.75575357090526</v>
      </c>
      <c r="AX448" s="1" t="s">
        <v>120</v>
      </c>
      <c r="AY448" s="25">
        <v>71.558267716535397</v>
      </c>
      <c r="AZ448" s="19">
        <v>0</v>
      </c>
      <c r="BA448" s="19">
        <v>100</v>
      </c>
      <c r="BB448" s="19">
        <v>0</v>
      </c>
      <c r="BC448" s="19">
        <v>0</v>
      </c>
      <c r="BD448" s="19">
        <v>100</v>
      </c>
      <c r="BE448" s="19">
        <v>0</v>
      </c>
      <c r="BF448" s="26">
        <v>26.130534849290441</v>
      </c>
      <c r="BG448" s="26">
        <v>61.007547450015409</v>
      </c>
      <c r="BH448" s="26">
        <v>12.86191770069415</v>
      </c>
      <c r="BI448" s="23"/>
      <c r="BJ448" s="27">
        <f t="shared" ca="1" si="46"/>
        <v>1</v>
      </c>
      <c r="BK448" s="26">
        <f t="shared" ca="1" si="47"/>
        <v>10.526196082560118</v>
      </c>
      <c r="BL448" s="25">
        <f t="shared" si="51"/>
        <v>3.0168387966883468</v>
      </c>
      <c r="BM448" s="25">
        <f t="shared" ca="1" si="48"/>
        <v>2.9799081163431977</v>
      </c>
      <c r="BN448" s="24">
        <f t="shared" si="52"/>
        <v>2.7195185949825005</v>
      </c>
      <c r="BP448" s="2"/>
    </row>
    <row r="449" spans="1:68" x14ac:dyDescent="0.2">
      <c r="A449">
        <v>21.8</v>
      </c>
      <c r="B449">
        <v>2</v>
      </c>
      <c r="C449">
        <v>1.33203</v>
      </c>
      <c r="D449">
        <v>-0.21984999999999999</v>
      </c>
      <c r="E449">
        <v>0.12895999999999999</v>
      </c>
      <c r="F449">
        <v>1.4676499999999999</v>
      </c>
      <c r="G449">
        <v>1.46448</v>
      </c>
      <c r="I449" s="17">
        <f t="shared" si="49"/>
        <v>71.522309711286084</v>
      </c>
      <c r="J449" s="16">
        <f t="shared" si="50"/>
        <v>-71.722309711286087</v>
      </c>
      <c r="K449" s="10">
        <v>122</v>
      </c>
      <c r="L449" s="16">
        <v>7563.4842519685189</v>
      </c>
      <c r="M449" s="16">
        <v>3110.7283464566922</v>
      </c>
      <c r="N449" s="16">
        <v>30.993000874890633</v>
      </c>
      <c r="O449" s="16">
        <v>23.191807909604506</v>
      </c>
      <c r="P449" s="16">
        <v>23.661760601944515</v>
      </c>
      <c r="Q449" s="16">
        <v>0.45897407585213623</v>
      </c>
      <c r="R449" s="16">
        <v>1.9397291840338287</v>
      </c>
      <c r="S449" s="16">
        <v>32.63560363472282</v>
      </c>
      <c r="T449" s="22" t="s">
        <v>122</v>
      </c>
      <c r="U449" s="10">
        <v>5</v>
      </c>
      <c r="V449" s="22" t="s">
        <v>143</v>
      </c>
      <c r="W449" s="10">
        <v>4</v>
      </c>
      <c r="X449" s="22" t="s">
        <v>143</v>
      </c>
      <c r="Y449" s="10">
        <v>4</v>
      </c>
      <c r="Z449" s="22" t="s">
        <v>123</v>
      </c>
      <c r="AA449" s="15">
        <v>4</v>
      </c>
      <c r="AB449" s="11">
        <v>14.430365586866145</v>
      </c>
      <c r="AC449" s="10">
        <v>62.134298214375889</v>
      </c>
      <c r="AD449" s="21">
        <v>23.435336198757962</v>
      </c>
      <c r="AE449" s="12">
        <v>2319.1807909604508</v>
      </c>
      <c r="AF449" s="10">
        <v>2270.4587893595367</v>
      </c>
      <c r="AG449" s="10">
        <v>1577.4507067963009</v>
      </c>
      <c r="AH449" s="10">
        <v>33.790685345119265</v>
      </c>
      <c r="AI449" s="10">
        <v>5.1553588420029675</v>
      </c>
      <c r="AJ449" s="10"/>
      <c r="AK449" s="10"/>
      <c r="AL449" s="10"/>
      <c r="AM449" s="10"/>
      <c r="AN449" s="10">
        <v>11.595903954802253</v>
      </c>
      <c r="AO449" s="10">
        <v>6.4986167289759935</v>
      </c>
      <c r="AP449" s="10">
        <v>12.042154947574108</v>
      </c>
      <c r="AQ449" s="10">
        <v>114.66</v>
      </c>
      <c r="AR449" s="10"/>
      <c r="AS449" s="10"/>
      <c r="AT449" s="10">
        <v>3.3736724333530628</v>
      </c>
      <c r="AU449" s="10">
        <v>1</v>
      </c>
      <c r="AV449" s="16"/>
      <c r="AW449" s="21">
        <v>340.56881840393049</v>
      </c>
      <c r="AX449" s="1" t="s">
        <v>120</v>
      </c>
      <c r="AY449" s="25">
        <v>71.722309711286101</v>
      </c>
      <c r="AZ449" s="19">
        <v>0</v>
      </c>
      <c r="BA449" s="19">
        <v>100</v>
      </c>
      <c r="BB449" s="19">
        <v>0</v>
      </c>
      <c r="BC449" s="19">
        <v>0</v>
      </c>
      <c r="BD449" s="19">
        <v>100</v>
      </c>
      <c r="BE449" s="19">
        <v>0</v>
      </c>
      <c r="BF449" s="26">
        <v>14.430365586866145</v>
      </c>
      <c r="BG449" s="26">
        <v>62.134298214375889</v>
      </c>
      <c r="BH449" s="26">
        <v>23.435336198757962</v>
      </c>
      <c r="BI449" s="23"/>
      <c r="BJ449" s="27">
        <f t="shared" ca="1" si="46"/>
        <v>1</v>
      </c>
      <c r="BK449" s="26">
        <f t="shared" ca="1" si="47"/>
        <v>12.781584414855638</v>
      </c>
      <c r="BL449" s="25">
        <f t="shared" si="51"/>
        <v>2.3087205698885378</v>
      </c>
      <c r="BM449" s="25">
        <f t="shared" ca="1" si="48"/>
        <v>2.8447841425934848</v>
      </c>
      <c r="BN449" s="24">
        <f t="shared" si="52"/>
        <v>2.6025030567100598</v>
      </c>
      <c r="BP449" s="2"/>
    </row>
    <row r="450" spans="1:68" x14ac:dyDescent="0.2">
      <c r="A450">
        <v>21.85</v>
      </c>
      <c r="B450">
        <v>2</v>
      </c>
      <c r="C450">
        <v>1.3335900000000001</v>
      </c>
      <c r="D450">
        <v>-0.22433</v>
      </c>
      <c r="E450">
        <v>9.8930000000000004E-2</v>
      </c>
      <c r="F450">
        <v>1.4715800000000001</v>
      </c>
      <c r="G450">
        <v>1.4640500000000001</v>
      </c>
      <c r="I450" s="17">
        <f t="shared" si="49"/>
        <v>71.686351706036746</v>
      </c>
      <c r="J450" s="16">
        <f t="shared" si="50"/>
        <v>-71.886351706036749</v>
      </c>
      <c r="K450" s="10">
        <v>122</v>
      </c>
      <c r="L450" s="16">
        <v>7583.4973753280992</v>
      </c>
      <c r="M450" s="16">
        <v>3120.5052493438316</v>
      </c>
      <c r="N450" s="16">
        <v>31.064085739282589</v>
      </c>
      <c r="O450" s="16">
        <v>23.617796610169478</v>
      </c>
      <c r="P450" s="16">
        <v>23.955011535852503</v>
      </c>
      <c r="Q450" s="16">
        <v>0.43090686509841553</v>
      </c>
      <c r="R450" s="16">
        <v>1.7988171888520885</v>
      </c>
      <c r="S450" s="16">
        <v>23.417703172432315</v>
      </c>
      <c r="T450" s="22" t="s">
        <v>122</v>
      </c>
      <c r="U450" s="10">
        <v>5</v>
      </c>
      <c r="V450" s="22" t="s">
        <v>141</v>
      </c>
      <c r="W450" s="10">
        <v>5</v>
      </c>
      <c r="X450" s="22" t="s">
        <v>143</v>
      </c>
      <c r="Y450" s="10">
        <v>4</v>
      </c>
      <c r="Z450" s="22" t="s">
        <v>123</v>
      </c>
      <c r="AA450" s="15">
        <v>4</v>
      </c>
      <c r="AB450" s="11">
        <v>12.261049127931472</v>
      </c>
      <c r="AC450" s="10">
        <v>61.276530689320154</v>
      </c>
      <c r="AD450" s="21">
        <v>26.462420182748371</v>
      </c>
      <c r="AE450" s="12">
        <v>2361.7796610169476</v>
      </c>
      <c r="AF450" s="10">
        <v>2303.7816566805013</v>
      </c>
      <c r="AG450" s="10">
        <v>1597.0007690568336</v>
      </c>
      <c r="AH450" s="10">
        <v>0</v>
      </c>
      <c r="AI450" s="10">
        <v>5.5592086077304383</v>
      </c>
      <c r="AJ450" s="10"/>
      <c r="AK450" s="10"/>
      <c r="AL450" s="10"/>
      <c r="AM450" s="10"/>
      <c r="AN450" s="10">
        <v>11.808898305084739</v>
      </c>
      <c r="AO450" s="10">
        <v>6.5071317359630418</v>
      </c>
      <c r="AP450" s="10">
        <v>12.179005383397834</v>
      </c>
      <c r="AQ450" s="10">
        <v>114.66</v>
      </c>
      <c r="AR450" s="10"/>
      <c r="AS450" s="10"/>
      <c r="AT450" s="10">
        <v>3.4143756486613173</v>
      </c>
      <c r="AU450" s="10">
        <v>1</v>
      </c>
      <c r="AV450" s="16"/>
      <c r="AW450" s="21">
        <v>345.56724850207519</v>
      </c>
      <c r="AX450" s="1" t="s">
        <v>120</v>
      </c>
      <c r="AY450" s="25">
        <v>71.886351706036706</v>
      </c>
      <c r="AZ450" s="19">
        <v>0</v>
      </c>
      <c r="BA450" s="19">
        <v>100</v>
      </c>
      <c r="BB450" s="19">
        <v>0</v>
      </c>
      <c r="BC450" s="19">
        <v>0</v>
      </c>
      <c r="BD450" s="19">
        <v>100</v>
      </c>
      <c r="BE450" s="19">
        <v>0</v>
      </c>
      <c r="BF450" s="26">
        <v>12.261049127931472</v>
      </c>
      <c r="BG450" s="26">
        <v>61.276530689320154</v>
      </c>
      <c r="BH450" s="26">
        <v>26.462420182748371</v>
      </c>
      <c r="BI450" s="23"/>
      <c r="BJ450" s="27">
        <f t="shared" ca="1" si="46"/>
        <v>0.9989501831716906</v>
      </c>
      <c r="BK450" s="26">
        <f t="shared" ca="1" si="47"/>
        <v>12.928321470151136</v>
      </c>
      <c r="BL450" s="25">
        <f t="shared" si="51"/>
        <v>2.1370889639378476</v>
      </c>
      <c r="BM450" s="25">
        <f t="shared" ca="1" si="48"/>
        <v>2.8221044562162643</v>
      </c>
      <c r="BN450" s="24">
        <f t="shared" si="52"/>
        <v>2.5792750273767546</v>
      </c>
      <c r="BP450" s="2"/>
    </row>
    <row r="451" spans="1:68" x14ac:dyDescent="0.2">
      <c r="A451">
        <v>21.9</v>
      </c>
      <c r="B451">
        <v>2.1</v>
      </c>
      <c r="C451">
        <v>1.3095000000000001</v>
      </c>
      <c r="D451">
        <v>-0.22572</v>
      </c>
      <c r="E451">
        <v>9.6149999999999999E-2</v>
      </c>
      <c r="F451">
        <v>1.47403</v>
      </c>
      <c r="G451">
        <v>1.4634</v>
      </c>
      <c r="I451" s="17">
        <f t="shared" si="49"/>
        <v>71.850393700787393</v>
      </c>
      <c r="J451" s="16">
        <f t="shared" si="50"/>
        <v>-72.050393700787396</v>
      </c>
      <c r="K451" s="10">
        <v>122</v>
      </c>
      <c r="L451" s="16">
        <v>7603.5104986876786</v>
      </c>
      <c r="M451" s="16">
        <v>3130.28215223097</v>
      </c>
      <c r="N451" s="16">
        <v>31.135170603674535</v>
      </c>
      <c r="O451" s="16">
        <v>17.039548022598876</v>
      </c>
      <c r="P451" s="16">
        <v>17.364474869983319</v>
      </c>
      <c r="Q451" s="16">
        <v>0.42219851176188172</v>
      </c>
      <c r="R451" s="16">
        <v>2.4313923393773629</v>
      </c>
      <c r="S451" s="16">
        <v>22.564364401697464</v>
      </c>
      <c r="T451" s="22" t="s">
        <v>122</v>
      </c>
      <c r="U451" s="10">
        <v>5</v>
      </c>
      <c r="V451" s="22" t="s">
        <v>143</v>
      </c>
      <c r="W451" s="10">
        <v>4</v>
      </c>
      <c r="X451" s="22" t="s">
        <v>33</v>
      </c>
      <c r="Y451" s="10">
        <v>3</v>
      </c>
      <c r="Z451" s="22" t="s">
        <v>33</v>
      </c>
      <c r="AA451" s="15">
        <v>3</v>
      </c>
      <c r="AB451" s="11">
        <v>28.995892832875221</v>
      </c>
      <c r="AC451" s="10">
        <v>59.810225476023589</v>
      </c>
      <c r="AD451" s="21">
        <v>11.19388169110119</v>
      </c>
      <c r="AE451" s="12">
        <v>1703.9548022598876</v>
      </c>
      <c r="AF451" s="10">
        <v>1527.2471593217983</v>
      </c>
      <c r="AG451" s="10">
        <v>1157.6316579988879</v>
      </c>
      <c r="AH451" s="10">
        <v>0</v>
      </c>
      <c r="AI451" s="10">
        <v>4.1128697487633055</v>
      </c>
      <c r="AJ451" s="10"/>
      <c r="AK451" s="10"/>
      <c r="AL451" s="10"/>
      <c r="AM451" s="10"/>
      <c r="AN451" s="10">
        <v>8.5197740112994378</v>
      </c>
      <c r="AO451" s="10">
        <v>5.3007429842326399</v>
      </c>
      <c r="AP451" s="10">
        <v>9.1034216059922155</v>
      </c>
      <c r="AQ451" s="10">
        <v>114.66</v>
      </c>
      <c r="AR451" s="10"/>
      <c r="AS451" s="10"/>
      <c r="AT451" s="10">
        <v>2.2101488697479161</v>
      </c>
      <c r="AU451" s="10">
        <v>1</v>
      </c>
      <c r="AV451" s="16"/>
      <c r="AW451" s="21">
        <v>229.08707389826975</v>
      </c>
      <c r="AX451" s="1" t="s">
        <v>120</v>
      </c>
      <c r="AY451" s="25">
        <v>72.050393700787396</v>
      </c>
      <c r="AZ451" s="19">
        <v>0</v>
      </c>
      <c r="BA451" s="19">
        <v>100</v>
      </c>
      <c r="BB451" s="19">
        <v>0</v>
      </c>
      <c r="BC451" s="19">
        <v>100</v>
      </c>
      <c r="BD451" s="19">
        <v>0</v>
      </c>
      <c r="BE451" s="19">
        <v>0</v>
      </c>
      <c r="BF451" s="26">
        <v>28.995892832875221</v>
      </c>
      <c r="BG451" s="26">
        <v>59.810225476023589</v>
      </c>
      <c r="BH451" s="26">
        <v>11.19388169110119</v>
      </c>
      <c r="BI451" s="23"/>
      <c r="BJ451" s="27">
        <f t="shared" ca="1" si="46"/>
        <v>1</v>
      </c>
      <c r="BK451" s="26">
        <f t="shared" ca="1" si="47"/>
        <v>8.6654933715628495</v>
      </c>
      <c r="BL451" s="25">
        <f t="shared" si="51"/>
        <v>3.1129340100741176</v>
      </c>
      <c r="BM451" s="25">
        <f t="shared" ca="1" si="48"/>
        <v>3.0572899691208537</v>
      </c>
      <c r="BN451" s="24">
        <f t="shared" si="52"/>
        <v>2.7688808623535919</v>
      </c>
      <c r="BP451" s="2"/>
    </row>
    <row r="452" spans="1:68" x14ac:dyDescent="0.2">
      <c r="A452">
        <v>21.95</v>
      </c>
      <c r="B452">
        <v>2</v>
      </c>
      <c r="C452">
        <v>1.3041199999999999</v>
      </c>
      <c r="D452">
        <v>-0.2364</v>
      </c>
      <c r="E452">
        <v>9.74E-2</v>
      </c>
      <c r="F452">
        <v>1.4697499999999999</v>
      </c>
      <c r="G452">
        <v>1.4577500000000001</v>
      </c>
      <c r="I452" s="17">
        <f t="shared" si="49"/>
        <v>72.014435695538054</v>
      </c>
      <c r="J452" s="16">
        <f t="shared" si="50"/>
        <v>-72.214435695538057</v>
      </c>
      <c r="K452" s="10">
        <v>122</v>
      </c>
      <c r="L452" s="16">
        <v>7623.5236220472589</v>
      </c>
      <c r="M452" s="16">
        <v>3140.0590551181094</v>
      </c>
      <c r="N452" s="16">
        <v>31.206255468066487</v>
      </c>
      <c r="O452" s="16">
        <v>15.570433145009375</v>
      </c>
      <c r="P452" s="16">
        <v>15.900885207456129</v>
      </c>
      <c r="Q452" s="16">
        <v>0.35528828612578001</v>
      </c>
      <c r="R452" s="16">
        <v>2.2343931264856924</v>
      </c>
      <c r="S452" s="16">
        <v>22.948059892135792</v>
      </c>
      <c r="T452" s="22" t="s">
        <v>122</v>
      </c>
      <c r="U452" s="10">
        <v>5</v>
      </c>
      <c r="V452" s="22" t="s">
        <v>143</v>
      </c>
      <c r="W452" s="10">
        <v>4</v>
      </c>
      <c r="X452" s="22" t="s">
        <v>33</v>
      </c>
      <c r="Y452" s="10">
        <v>3</v>
      </c>
      <c r="Z452" s="22" t="s">
        <v>33</v>
      </c>
      <c r="AA452" s="15">
        <v>3</v>
      </c>
      <c r="AB452" s="11">
        <v>27.506608755986917</v>
      </c>
      <c r="AC452" s="10">
        <v>60.465008190249272</v>
      </c>
      <c r="AD452" s="21">
        <v>12.028383053763811</v>
      </c>
      <c r="AE452" s="12">
        <v>1557.0433145009374</v>
      </c>
      <c r="AF452" s="10">
        <v>1353.8828976503889</v>
      </c>
      <c r="AG452" s="10">
        <v>1060.0590138304087</v>
      </c>
      <c r="AH452" s="10">
        <v>0</v>
      </c>
      <c r="AI452" s="10">
        <v>4.4754881678893463</v>
      </c>
      <c r="AJ452" s="10"/>
      <c r="AK452" s="10"/>
      <c r="AL452" s="10"/>
      <c r="AM452" s="10"/>
      <c r="AN452" s="10">
        <v>7.7852165725046873</v>
      </c>
      <c r="AO452" s="10">
        <v>4.9221752361891484</v>
      </c>
      <c r="AP452" s="10">
        <v>8.4204130968128599</v>
      </c>
      <c r="AQ452" s="10">
        <v>114.66</v>
      </c>
      <c r="AR452" s="10"/>
      <c r="AS452" s="10"/>
      <c r="AT452" s="10">
        <v>1.9411101791297107</v>
      </c>
      <c r="AU452" s="10">
        <v>1</v>
      </c>
      <c r="AV452" s="16"/>
      <c r="AW452" s="21">
        <v>203.08243464755836</v>
      </c>
      <c r="AX452" s="1" t="s">
        <v>120</v>
      </c>
      <c r="AY452" s="25">
        <v>72.2144356955381</v>
      </c>
      <c r="AZ452" s="19">
        <v>0</v>
      </c>
      <c r="BA452" s="19">
        <v>100</v>
      </c>
      <c r="BB452" s="19">
        <v>0</v>
      </c>
      <c r="BC452" s="19">
        <v>100</v>
      </c>
      <c r="BD452" s="19">
        <v>0</v>
      </c>
      <c r="BE452" s="19">
        <v>0</v>
      </c>
      <c r="BF452" s="26">
        <v>27.506608755986917</v>
      </c>
      <c r="BG452" s="26">
        <v>60.465008190249272</v>
      </c>
      <c r="BH452" s="26">
        <v>12.028383053763811</v>
      </c>
      <c r="BI452" s="23"/>
      <c r="BJ452" s="27">
        <f t="shared" ca="1" si="46"/>
        <v>1</v>
      </c>
      <c r="BK452" s="26">
        <f t="shared" ca="1" si="47"/>
        <v>7.6999337810083199</v>
      </c>
      <c r="BL452" s="25">
        <f t="shared" si="51"/>
        <v>2.9389085914254589</v>
      </c>
      <c r="BM452" s="25">
        <f t="shared" ca="1" si="48"/>
        <v>3.086180763810479</v>
      </c>
      <c r="BN452" s="24">
        <f t="shared" si="52"/>
        <v>2.7792387800822635</v>
      </c>
      <c r="BP452" s="2"/>
    </row>
    <row r="453" spans="1:68" x14ac:dyDescent="0.2">
      <c r="A453">
        <v>22</v>
      </c>
      <c r="B453">
        <v>2.1</v>
      </c>
      <c r="C453">
        <v>1.3072699999999999</v>
      </c>
      <c r="D453">
        <v>-0.24704000000000001</v>
      </c>
      <c r="E453">
        <v>9.9979999999999999E-2</v>
      </c>
      <c r="F453">
        <v>1.4779800000000001</v>
      </c>
      <c r="G453">
        <v>1.46455</v>
      </c>
      <c r="I453" s="17">
        <f t="shared" si="49"/>
        <v>72.178477690288716</v>
      </c>
      <c r="J453" s="16">
        <f t="shared" si="50"/>
        <v>-72.378477690288719</v>
      </c>
      <c r="K453" s="10">
        <v>122</v>
      </c>
      <c r="L453" s="16">
        <v>7643.5367454068391</v>
      </c>
      <c r="M453" s="16">
        <v>3149.8359580052488</v>
      </c>
      <c r="N453" s="16">
        <v>31.277340332458444</v>
      </c>
      <c r="O453" s="16">
        <v>16.430602636534793</v>
      </c>
      <c r="P453" s="16">
        <v>16.77245874287016</v>
      </c>
      <c r="Q453" s="16">
        <v>0.28862866058569348</v>
      </c>
      <c r="R453" s="16">
        <v>1.7208488332599847</v>
      </c>
      <c r="S453" s="16">
        <v>23.740007384400514</v>
      </c>
      <c r="T453" s="22" t="s">
        <v>122</v>
      </c>
      <c r="U453" s="10">
        <v>5</v>
      </c>
      <c r="V453" s="22" t="s">
        <v>143</v>
      </c>
      <c r="W453" s="10">
        <v>4</v>
      </c>
      <c r="X453" s="22" t="s">
        <v>33</v>
      </c>
      <c r="Y453" s="10">
        <v>3</v>
      </c>
      <c r="Z453" s="22" t="s">
        <v>123</v>
      </c>
      <c r="AA453" s="15">
        <v>4</v>
      </c>
      <c r="AB453" s="11">
        <v>17.748504903333853</v>
      </c>
      <c r="AC453" s="10">
        <v>62.627806378311057</v>
      </c>
      <c r="AD453" s="21">
        <v>19.623688718355091</v>
      </c>
      <c r="AE453" s="12">
        <v>1643.0602636534793</v>
      </c>
      <c r="AF453" s="10">
        <v>1455.2437180897116</v>
      </c>
      <c r="AG453" s="10">
        <v>1118.163916191344</v>
      </c>
      <c r="AH453" s="10">
        <v>0</v>
      </c>
      <c r="AI453" s="10">
        <v>5.8110856727932045</v>
      </c>
      <c r="AJ453" s="10"/>
      <c r="AK453" s="10"/>
      <c r="AL453" s="10"/>
      <c r="AM453" s="10"/>
      <c r="AN453" s="10">
        <v>8.2153013182673966</v>
      </c>
      <c r="AO453" s="10">
        <v>4.9560797063072624</v>
      </c>
      <c r="AP453" s="10">
        <v>8.827147413339409</v>
      </c>
      <c r="AQ453" s="10">
        <v>114.66</v>
      </c>
      <c r="AR453" s="10"/>
      <c r="AS453" s="10"/>
      <c r="AT453" s="10">
        <v>2.0871338118177909</v>
      </c>
      <c r="AU453" s="10">
        <v>1</v>
      </c>
      <c r="AV453" s="16"/>
      <c r="AW453" s="21">
        <v>218.28655771345674</v>
      </c>
      <c r="AX453" s="1" t="s">
        <v>120</v>
      </c>
      <c r="AY453" s="25">
        <v>72.378477690288705</v>
      </c>
      <c r="AZ453" s="19">
        <v>0</v>
      </c>
      <c r="BA453" s="19">
        <v>100</v>
      </c>
      <c r="BB453" s="19">
        <v>0</v>
      </c>
      <c r="BC453" s="19">
        <v>0</v>
      </c>
      <c r="BD453" s="19">
        <v>100</v>
      </c>
      <c r="BE453" s="19">
        <v>0</v>
      </c>
      <c r="BF453" s="26">
        <v>17.748504903333853</v>
      </c>
      <c r="BG453" s="26">
        <v>62.627806378311057</v>
      </c>
      <c r="BH453" s="26">
        <v>19.623688718355091</v>
      </c>
      <c r="BI453" s="23"/>
      <c r="BJ453" s="27">
        <f t="shared" ca="1" si="46"/>
        <v>1</v>
      </c>
      <c r="BK453" s="26">
        <f t="shared" ca="1" si="47"/>
        <v>8.2230887848319867</v>
      </c>
      <c r="BL453" s="25">
        <f t="shared" si="51"/>
        <v>2.2286739342527992</v>
      </c>
      <c r="BM453" s="25">
        <f t="shared" ca="1" si="48"/>
        <v>2.9977685348691212</v>
      </c>
      <c r="BN453" s="24">
        <f t="shared" si="52"/>
        <v>2.6972776717476545</v>
      </c>
      <c r="BP453" s="2"/>
    </row>
    <row r="454" spans="1:68" x14ac:dyDescent="0.2">
      <c r="A454">
        <v>22.05</v>
      </c>
      <c r="B454">
        <v>2</v>
      </c>
      <c r="C454">
        <v>1.3010200000000001</v>
      </c>
      <c r="D454">
        <v>-0.25562000000000001</v>
      </c>
      <c r="E454">
        <v>0.10095</v>
      </c>
      <c r="F454">
        <v>1.4773000000000001</v>
      </c>
      <c r="G454">
        <v>1.4592000000000001</v>
      </c>
      <c r="I454" s="17">
        <f t="shared" si="49"/>
        <v>72.342519685039363</v>
      </c>
      <c r="J454" s="16">
        <f t="shared" si="50"/>
        <v>-72.542519685039366</v>
      </c>
      <c r="K454" s="10">
        <v>122</v>
      </c>
      <c r="L454" s="16">
        <v>7663.5498687664185</v>
      </c>
      <c r="M454" s="16">
        <v>3159.6128608923873</v>
      </c>
      <c r="N454" s="16">
        <v>31.348425196850389</v>
      </c>
      <c r="O454" s="16">
        <v>14.723917137476452</v>
      </c>
      <c r="P454" s="16">
        <v>15.070060810700173</v>
      </c>
      <c r="Q454" s="16">
        <v>0.23487493999039824</v>
      </c>
      <c r="R454" s="16">
        <v>1.5585533657809152</v>
      </c>
      <c r="S454" s="16">
        <v>24.03775508498066</v>
      </c>
      <c r="T454" s="22" t="s">
        <v>122</v>
      </c>
      <c r="U454" s="10">
        <v>5</v>
      </c>
      <c r="V454" s="22" t="s">
        <v>143</v>
      </c>
      <c r="W454" s="10">
        <v>4</v>
      </c>
      <c r="X454" s="22" t="s">
        <v>33</v>
      </c>
      <c r="Y454" s="10">
        <v>3</v>
      </c>
      <c r="Z454" s="22" t="s">
        <v>123</v>
      </c>
      <c r="AA454" s="15">
        <v>4</v>
      </c>
      <c r="AB454" s="11">
        <v>17.587421368587492</v>
      </c>
      <c r="AC454" s="10">
        <v>62.62261754379476</v>
      </c>
      <c r="AD454" s="21">
        <v>19.789961087617744</v>
      </c>
      <c r="AE454" s="12">
        <v>1472.3917137476451</v>
      </c>
      <c r="AF454" s="10">
        <v>1253.7843658720908</v>
      </c>
      <c r="AG454" s="10">
        <v>1004.6707207133448</v>
      </c>
      <c r="AH454" s="10">
        <v>0</v>
      </c>
      <c r="AI454" s="10">
        <v>6.416206348500288</v>
      </c>
      <c r="AJ454" s="10"/>
      <c r="AK454" s="10"/>
      <c r="AL454" s="10"/>
      <c r="AM454" s="10"/>
      <c r="AN454" s="10">
        <v>7.3619585687382258</v>
      </c>
      <c r="AO454" s="10">
        <v>4.53885436380091</v>
      </c>
      <c r="AP454" s="10">
        <v>8.0326950449934138</v>
      </c>
      <c r="AQ454" s="10">
        <v>114.66</v>
      </c>
      <c r="AR454" s="10"/>
      <c r="AS454" s="10"/>
      <c r="AT454" s="10">
        <v>1.7790327079124277</v>
      </c>
      <c r="AU454" s="10">
        <v>1</v>
      </c>
      <c r="AV454" s="16"/>
      <c r="AW454" s="21">
        <v>188.06765488081362</v>
      </c>
      <c r="AX454" s="1" t="s">
        <v>120</v>
      </c>
      <c r="AY454" s="25">
        <v>72.542519685039395</v>
      </c>
      <c r="AZ454" s="19">
        <v>0</v>
      </c>
      <c r="BA454" s="19">
        <v>100</v>
      </c>
      <c r="BB454" s="19">
        <v>0</v>
      </c>
      <c r="BC454" s="19">
        <v>0</v>
      </c>
      <c r="BD454" s="19">
        <v>100</v>
      </c>
      <c r="BE454" s="19">
        <v>0</v>
      </c>
      <c r="BF454" s="26">
        <v>17.587421368587492</v>
      </c>
      <c r="BG454" s="26">
        <v>62.62261754379476</v>
      </c>
      <c r="BH454" s="26">
        <v>19.789961087617744</v>
      </c>
      <c r="BI454" s="23"/>
      <c r="BJ454" s="27">
        <f t="shared" ca="1" si="46"/>
        <v>1</v>
      </c>
      <c r="BK454" s="26">
        <f t="shared" ca="1" si="47"/>
        <v>7.1137106798222565</v>
      </c>
      <c r="BL454" s="25">
        <f t="shared" si="51"/>
        <v>2.0899534197235776</v>
      </c>
      <c r="BM454" s="25">
        <f t="shared" ca="1" si="48"/>
        <v>3.0373411207022372</v>
      </c>
      <c r="BN454" s="24">
        <f t="shared" si="52"/>
        <v>2.7138820942696742</v>
      </c>
      <c r="BP454" s="2"/>
    </row>
    <row r="455" spans="1:68" x14ac:dyDescent="0.2">
      <c r="A455">
        <v>22.1</v>
      </c>
      <c r="B455">
        <v>2</v>
      </c>
      <c r="C455">
        <v>1.2940700000000001</v>
      </c>
      <c r="D455">
        <v>-0.25723000000000001</v>
      </c>
      <c r="E455">
        <v>0.10310999999999999</v>
      </c>
      <c r="F455">
        <v>1.4744999999999999</v>
      </c>
      <c r="G455">
        <v>1.4596</v>
      </c>
      <c r="I455" s="17">
        <f t="shared" si="49"/>
        <v>72.506561679790025</v>
      </c>
      <c r="J455" s="16">
        <f t="shared" si="50"/>
        <v>-72.706561679790028</v>
      </c>
      <c r="K455" s="10">
        <v>122</v>
      </c>
      <c r="L455" s="16">
        <v>7683.5629921259988</v>
      </c>
      <c r="M455" s="16">
        <v>3169.3897637795267</v>
      </c>
      <c r="N455" s="16">
        <v>31.419510061242345</v>
      </c>
      <c r="O455" s="16">
        <v>12.826082862523529</v>
      </c>
      <c r="P455" s="16">
        <v>13.181774107374926</v>
      </c>
      <c r="Q455" s="16">
        <v>0.22478828612577992</v>
      </c>
      <c r="R455" s="16">
        <v>1.7052961482628928</v>
      </c>
      <c r="S455" s="16">
        <v>24.700780892458095</v>
      </c>
      <c r="T455" s="22" t="s">
        <v>122</v>
      </c>
      <c r="U455" s="10">
        <v>5</v>
      </c>
      <c r="V455" s="22" t="s">
        <v>143</v>
      </c>
      <c r="W455" s="10">
        <v>4</v>
      </c>
      <c r="X455" s="22" t="s">
        <v>33</v>
      </c>
      <c r="Y455" s="10">
        <v>3</v>
      </c>
      <c r="Z455" s="22" t="s">
        <v>33</v>
      </c>
      <c r="AA455" s="15">
        <v>3</v>
      </c>
      <c r="AB455" s="11">
        <v>22.794185686094714</v>
      </c>
      <c r="AC455" s="10">
        <v>62.038482517038844</v>
      </c>
      <c r="AD455" s="21">
        <v>15.167331796866439</v>
      </c>
      <c r="AE455" s="12">
        <v>1282.6082862523531</v>
      </c>
      <c r="AF455" s="10">
        <v>1030.4557464597335</v>
      </c>
      <c r="AG455" s="10">
        <v>863.63305805311938</v>
      </c>
      <c r="AH455" s="10">
        <v>0</v>
      </c>
      <c r="AI455" s="10">
        <v>5.8640840830999021</v>
      </c>
      <c r="AJ455" s="10"/>
      <c r="AK455" s="10"/>
      <c r="AL455" s="10"/>
      <c r="AM455" s="10"/>
      <c r="AN455" s="10">
        <v>6.4130414312617647</v>
      </c>
      <c r="AO455" s="10">
        <v>4.1835395491316154</v>
      </c>
      <c r="AP455" s="10">
        <v>6.9090644644249553</v>
      </c>
      <c r="AQ455" s="10">
        <v>114.66</v>
      </c>
      <c r="AR455" s="10"/>
      <c r="AS455" s="10"/>
      <c r="AT455" s="10">
        <v>1.4431694070557293</v>
      </c>
      <c r="AU455" s="10">
        <v>1</v>
      </c>
      <c r="AV455" s="16"/>
      <c r="AW455" s="21">
        <v>154.56836196896003</v>
      </c>
      <c r="AX455" s="1" t="s">
        <v>120</v>
      </c>
      <c r="AY455" s="25">
        <v>72.706561679789999</v>
      </c>
      <c r="AZ455" s="19">
        <v>0</v>
      </c>
      <c r="BA455" s="19">
        <v>100</v>
      </c>
      <c r="BB455" s="19">
        <v>0</v>
      </c>
      <c r="BC455" s="19">
        <v>100</v>
      </c>
      <c r="BD455" s="19">
        <v>0</v>
      </c>
      <c r="BE455" s="19">
        <v>0</v>
      </c>
      <c r="BF455" s="26">
        <v>22.794185686094714</v>
      </c>
      <c r="BG455" s="26">
        <v>62.038482517038844</v>
      </c>
      <c r="BH455" s="26">
        <v>15.167331796866439</v>
      </c>
      <c r="BI455" s="23"/>
      <c r="BJ455" s="27">
        <f t="shared" ca="1" si="46"/>
        <v>1</v>
      </c>
      <c r="BK455" s="26">
        <f t="shared" ca="1" si="47"/>
        <v>5.8938744095481015</v>
      </c>
      <c r="BL455" s="25">
        <f t="shared" si="51"/>
        <v>2.4067287360969916</v>
      </c>
      <c r="BM455" s="25">
        <f t="shared" ca="1" si="48"/>
        <v>3.1388539817146683</v>
      </c>
      <c r="BN455" s="24">
        <f t="shared" si="52"/>
        <v>2.7838686756322608</v>
      </c>
      <c r="BP455" s="2"/>
    </row>
    <row r="456" spans="1:68" x14ac:dyDescent="0.2">
      <c r="A456">
        <v>22.15</v>
      </c>
      <c r="B456">
        <v>0.6</v>
      </c>
      <c r="C456">
        <v>1.29305</v>
      </c>
      <c r="D456">
        <v>-0.26344000000000001</v>
      </c>
      <c r="E456">
        <v>0.11033</v>
      </c>
      <c r="F456">
        <v>1.4739800000000001</v>
      </c>
      <c r="G456">
        <v>1.46143</v>
      </c>
      <c r="I456" s="17">
        <f t="shared" si="49"/>
        <v>72.670603674540672</v>
      </c>
      <c r="J456" s="16">
        <f t="shared" si="50"/>
        <v>-72.870603674540675</v>
      </c>
      <c r="K456" s="10">
        <v>122</v>
      </c>
      <c r="L456" s="16">
        <v>7703.5761154855782</v>
      </c>
      <c r="M456" s="16">
        <v>3179.1666666666652</v>
      </c>
      <c r="N456" s="16">
        <v>31.490594925634291</v>
      </c>
      <c r="O456" s="16">
        <v>12.547551789077193</v>
      </c>
      <c r="P456" s="16">
        <v>12.935156676128504</v>
      </c>
      <c r="Q456" s="16">
        <v>0.18588262121939494</v>
      </c>
      <c r="R456" s="16">
        <v>1.4370341687660924</v>
      </c>
      <c r="S456" s="16">
        <v>26.917006045229904</v>
      </c>
      <c r="T456" s="22" t="s">
        <v>122</v>
      </c>
      <c r="U456" s="10">
        <v>5</v>
      </c>
      <c r="V456" s="22" t="s">
        <v>143</v>
      </c>
      <c r="W456" s="10">
        <v>4</v>
      </c>
      <c r="X456" s="22" t="s">
        <v>33</v>
      </c>
      <c r="Y456" s="10">
        <v>3</v>
      </c>
      <c r="Z456" s="22" t="s">
        <v>123</v>
      </c>
      <c r="AA456" s="15">
        <v>4</v>
      </c>
      <c r="AB456" s="11">
        <v>19.094867504611706</v>
      </c>
      <c r="AC456" s="10">
        <v>62.606895693567743</v>
      </c>
      <c r="AD456" s="21">
        <v>18.298236801820551</v>
      </c>
      <c r="AE456" s="12">
        <v>1254.7551789077193</v>
      </c>
      <c r="AF456" s="10">
        <v>1000.2646884684143</v>
      </c>
      <c r="AG456" s="10">
        <v>845.13675070963779</v>
      </c>
      <c r="AH456" s="10">
        <v>0</v>
      </c>
      <c r="AI456" s="10">
        <v>6.9587767760501391</v>
      </c>
      <c r="AJ456" s="10"/>
      <c r="AK456" s="10"/>
      <c r="AL456" s="10"/>
      <c r="AM456" s="10"/>
      <c r="AN456" s="10">
        <v>6.2737758945385966</v>
      </c>
      <c r="AO456" s="10">
        <v>4.0510326333744313</v>
      </c>
      <c r="AP456" s="10">
        <v>6.7610940056771023</v>
      </c>
      <c r="AQ456" s="10">
        <v>114.66</v>
      </c>
      <c r="AR456" s="10"/>
      <c r="AS456" s="10"/>
      <c r="AT456" s="10">
        <v>1.3942739527189001</v>
      </c>
      <c r="AU456" s="10">
        <v>1</v>
      </c>
      <c r="AV456" s="16"/>
      <c r="AW456" s="21">
        <v>150.03970327026212</v>
      </c>
      <c r="AX456" s="1" t="s">
        <v>120</v>
      </c>
      <c r="AY456" s="25">
        <v>72.870603674540703</v>
      </c>
      <c r="AZ456" s="19">
        <v>0</v>
      </c>
      <c r="BA456" s="19">
        <v>100</v>
      </c>
      <c r="BB456" s="19">
        <v>0</v>
      </c>
      <c r="BC456" s="19">
        <v>0</v>
      </c>
      <c r="BD456" s="19">
        <v>100</v>
      </c>
      <c r="BE456" s="19">
        <v>0</v>
      </c>
      <c r="BF456" s="26">
        <v>19.094867504611706</v>
      </c>
      <c r="BG456" s="26">
        <v>62.606895693567743</v>
      </c>
      <c r="BH456" s="26">
        <v>18.298236801820551</v>
      </c>
      <c r="BI456" s="23"/>
      <c r="BJ456" s="27">
        <f t="shared" ca="1" si="46"/>
        <v>1</v>
      </c>
      <c r="BK456" s="26">
        <f t="shared" ca="1" si="47"/>
        <v>5.714307911959561</v>
      </c>
      <c r="BL456" s="25">
        <f t="shared" si="51"/>
        <v>2.0464062291069918</v>
      </c>
      <c r="BM456" s="25">
        <f t="shared" ca="1" si="48"/>
        <v>3.1152050239974014</v>
      </c>
      <c r="BN456" s="24">
        <f t="shared" si="52"/>
        <v>2.7529349329288273</v>
      </c>
      <c r="BP456" s="2"/>
    </row>
    <row r="457" spans="1:68" x14ac:dyDescent="0.2">
      <c r="A457">
        <v>22.2</v>
      </c>
      <c r="B457">
        <v>2.1</v>
      </c>
      <c r="C457">
        <v>1.2977799999999999</v>
      </c>
      <c r="D457">
        <v>-0.24917</v>
      </c>
      <c r="E457">
        <v>0.12304</v>
      </c>
      <c r="F457">
        <v>1.4737800000000001</v>
      </c>
      <c r="G457">
        <v>1.4581500000000001</v>
      </c>
      <c r="I457" s="17">
        <f t="shared" si="49"/>
        <v>72.834645669291334</v>
      </c>
      <c r="J457" s="16">
        <f t="shared" si="50"/>
        <v>-73.034645669291336</v>
      </c>
      <c r="K457" s="10">
        <v>122</v>
      </c>
      <c r="L457" s="16">
        <v>7723.5892388451584</v>
      </c>
      <c r="M457" s="16">
        <v>3188.9435695538045</v>
      </c>
      <c r="N457" s="16">
        <v>31.561679790026247</v>
      </c>
      <c r="O457" s="16">
        <v>13.83917137476455</v>
      </c>
      <c r="P457" s="16">
        <v>14.282956648569449</v>
      </c>
      <c r="Q457" s="16">
        <v>0.27528420547287552</v>
      </c>
      <c r="R457" s="16">
        <v>1.9273614857638555</v>
      </c>
      <c r="S457" s="16">
        <v>30.818421792006866</v>
      </c>
      <c r="T457" s="22" t="s">
        <v>122</v>
      </c>
      <c r="U457" s="10">
        <v>5</v>
      </c>
      <c r="V457" s="22" t="s">
        <v>143</v>
      </c>
      <c r="W457" s="10">
        <v>4</v>
      </c>
      <c r="X457" s="22" t="s">
        <v>33</v>
      </c>
      <c r="Y457" s="10">
        <v>3</v>
      </c>
      <c r="Z457" s="22" t="s">
        <v>33</v>
      </c>
      <c r="AA457" s="15">
        <v>3</v>
      </c>
      <c r="AB457" s="11">
        <v>25.050302071614986</v>
      </c>
      <c r="AC457" s="10">
        <v>61.387826837972888</v>
      </c>
      <c r="AD457" s="21">
        <v>13.561871090412128</v>
      </c>
      <c r="AE457" s="12">
        <v>1383.9171374764551</v>
      </c>
      <c r="AF457" s="10">
        <v>1157.6521485579622</v>
      </c>
      <c r="AG457" s="10">
        <v>946.22174864270869</v>
      </c>
      <c r="AH457" s="10">
        <v>0</v>
      </c>
      <c r="AI457" s="10">
        <v>5.1884402971956147</v>
      </c>
      <c r="AJ457" s="10"/>
      <c r="AK457" s="10"/>
      <c r="AL457" s="10"/>
      <c r="AM457" s="10"/>
      <c r="AN457" s="10">
        <v>6.9195856873822752</v>
      </c>
      <c r="AO457" s="10">
        <v>4.4966848267581634</v>
      </c>
      <c r="AP457" s="10">
        <v>7.5697739891416695</v>
      </c>
      <c r="AQ457" s="10">
        <v>114.66</v>
      </c>
      <c r="AR457" s="10"/>
      <c r="AS457" s="10"/>
      <c r="AT457" s="10">
        <v>1.6202412514262727</v>
      </c>
      <c r="AU457" s="10">
        <v>1</v>
      </c>
      <c r="AV457" s="16"/>
      <c r="AW457" s="21">
        <v>173.64782228369432</v>
      </c>
      <c r="AX457" s="1" t="s">
        <v>120</v>
      </c>
      <c r="AY457" s="25">
        <v>73.034645669291294</v>
      </c>
      <c r="AZ457" s="19">
        <v>0</v>
      </c>
      <c r="BA457" s="19">
        <v>100</v>
      </c>
      <c r="BB457" s="19">
        <v>0</v>
      </c>
      <c r="BC457" s="19">
        <v>100</v>
      </c>
      <c r="BD457" s="19">
        <v>0</v>
      </c>
      <c r="BE457" s="19">
        <v>0</v>
      </c>
      <c r="BF457" s="26">
        <v>25.050302071614986</v>
      </c>
      <c r="BG457" s="26">
        <v>61.387826837972888</v>
      </c>
      <c r="BH457" s="26">
        <v>13.561871090412128</v>
      </c>
      <c r="BI457" s="23"/>
      <c r="BJ457" s="27">
        <f t="shared" ca="1" si="46"/>
        <v>1</v>
      </c>
      <c r="BK457" s="26">
        <f t="shared" ca="1" si="47"/>
        <v>6.5358083652794106</v>
      </c>
      <c r="BL457" s="25">
        <f t="shared" si="51"/>
        <v>2.6415883823985769</v>
      </c>
      <c r="BM457" s="25">
        <f t="shared" ca="1" si="48"/>
        <v>3.1214030357365568</v>
      </c>
      <c r="BN457" s="24">
        <f t="shared" si="52"/>
        <v>2.7825881939132691</v>
      </c>
      <c r="BP457" s="2"/>
    </row>
    <row r="458" spans="1:68" x14ac:dyDescent="0.2">
      <c r="A458">
        <v>22.25</v>
      </c>
      <c r="B458">
        <v>2</v>
      </c>
      <c r="C458">
        <v>1.3103800000000001</v>
      </c>
      <c r="D458">
        <v>-0.22455</v>
      </c>
      <c r="E458">
        <v>0.14202999999999999</v>
      </c>
      <c r="F458">
        <v>1.46888</v>
      </c>
      <c r="G458">
        <v>1.4536</v>
      </c>
      <c r="I458" s="17">
        <f t="shared" si="49"/>
        <v>72.998687664041995</v>
      </c>
      <c r="J458" s="16">
        <f t="shared" si="50"/>
        <v>-73.198687664041998</v>
      </c>
      <c r="K458" s="10">
        <v>122</v>
      </c>
      <c r="L458" s="16">
        <v>7743.6023622047387</v>
      </c>
      <c r="M458" s="16">
        <v>3198.7204724409439</v>
      </c>
      <c r="N458" s="16">
        <v>31.6327646544182</v>
      </c>
      <c r="O458" s="16">
        <v>17.279849340866292</v>
      </c>
      <c r="P458" s="16">
        <v>17.807573681897836</v>
      </c>
      <c r="Q458" s="16">
        <v>0.42952856457033112</v>
      </c>
      <c r="R458" s="16">
        <v>2.4120555233583865</v>
      </c>
      <c r="S458" s="16">
        <v>36.647523682746019</v>
      </c>
      <c r="T458" s="22" t="s">
        <v>122</v>
      </c>
      <c r="U458" s="10">
        <v>5</v>
      </c>
      <c r="V458" s="22" t="s">
        <v>143</v>
      </c>
      <c r="W458" s="10">
        <v>4</v>
      </c>
      <c r="X458" s="22" t="s">
        <v>33</v>
      </c>
      <c r="Y458" s="10">
        <v>3</v>
      </c>
      <c r="Z458" s="22" t="s">
        <v>33</v>
      </c>
      <c r="AA458" s="15">
        <v>3</v>
      </c>
      <c r="AB458" s="11">
        <v>28.803405503013146</v>
      </c>
      <c r="AC458" s="10">
        <v>59.898600863167054</v>
      </c>
      <c r="AD458" s="21">
        <v>11.2979936338198</v>
      </c>
      <c r="AE458" s="12">
        <v>1727.984934086629</v>
      </c>
      <c r="AF458" s="10">
        <v>1571.135733457797</v>
      </c>
      <c r="AG458" s="10">
        <v>1187.1715787931889</v>
      </c>
      <c r="AH458" s="10">
        <v>103.1607571541723</v>
      </c>
      <c r="AI458" s="10">
        <v>4.1458415460008409</v>
      </c>
      <c r="AJ458" s="10"/>
      <c r="AK458" s="10"/>
      <c r="AL458" s="10"/>
      <c r="AM458" s="10"/>
      <c r="AN458" s="10">
        <v>8.639924670433146</v>
      </c>
      <c r="AO458" s="10">
        <v>5.4240166881195186</v>
      </c>
      <c r="AP458" s="10">
        <v>9.3102010515523226</v>
      </c>
      <c r="AQ458" s="10">
        <v>114.66</v>
      </c>
      <c r="AR458" s="10"/>
      <c r="AS458" s="10"/>
      <c r="AT458" s="10">
        <v>2.225597749751012</v>
      </c>
      <c r="AU458" s="10">
        <v>1</v>
      </c>
      <c r="AV458" s="16"/>
      <c r="AW458" s="21">
        <v>235.67036001866953</v>
      </c>
      <c r="AX458" s="1" t="s">
        <v>120</v>
      </c>
      <c r="AY458" s="25">
        <v>73.198687664041998</v>
      </c>
      <c r="AZ458" s="19">
        <v>0</v>
      </c>
      <c r="BA458" s="19">
        <v>100</v>
      </c>
      <c r="BB458" s="19">
        <v>0</v>
      </c>
      <c r="BC458" s="19">
        <v>100</v>
      </c>
      <c r="BD458" s="19">
        <v>0</v>
      </c>
      <c r="BE458" s="19">
        <v>0</v>
      </c>
      <c r="BF458" s="26">
        <v>28.803405503013146</v>
      </c>
      <c r="BG458" s="26">
        <v>59.898600863167054</v>
      </c>
      <c r="BH458" s="26">
        <v>11.2979936338198</v>
      </c>
      <c r="BI458" s="23"/>
      <c r="BJ458" s="27">
        <f t="shared" ca="1" si="46"/>
        <v>1</v>
      </c>
      <c r="BK458" s="26">
        <f t="shared" ca="1" si="47"/>
        <v>8.713341863323917</v>
      </c>
      <c r="BL458" s="25">
        <f t="shared" si="51"/>
        <v>3.0822013242955371</v>
      </c>
      <c r="BM458" s="25">
        <f t="shared" ca="1" si="48"/>
        <v>3.052895528359914</v>
      </c>
      <c r="BN458" s="24">
        <f t="shared" si="52"/>
        <v>2.7579572437254778</v>
      </c>
      <c r="BP458" s="2"/>
    </row>
    <row r="459" spans="1:68" x14ac:dyDescent="0.2">
      <c r="A459">
        <v>22.3</v>
      </c>
      <c r="B459">
        <v>2</v>
      </c>
      <c r="C459">
        <v>1.31348</v>
      </c>
      <c r="D459">
        <v>-0.20000999999999999</v>
      </c>
      <c r="E459">
        <v>0.14471999999999999</v>
      </c>
      <c r="F459">
        <v>1.4629300000000001</v>
      </c>
      <c r="G459">
        <v>1.44913</v>
      </c>
      <c r="I459" s="17">
        <f t="shared" si="49"/>
        <v>73.162729658792657</v>
      </c>
      <c r="J459" s="16">
        <f t="shared" si="50"/>
        <v>-73.362729658792659</v>
      </c>
      <c r="K459" s="10">
        <v>122</v>
      </c>
      <c r="L459" s="16">
        <v>7763.615485564319</v>
      </c>
      <c r="M459" s="16">
        <v>3208.4973753280833</v>
      </c>
      <c r="N459" s="16">
        <v>31.703849518810152</v>
      </c>
      <c r="O459" s="16">
        <v>18.126365348399215</v>
      </c>
      <c r="P459" s="16">
        <v>18.665979952244854</v>
      </c>
      <c r="Q459" s="16">
        <v>0.58327172347575595</v>
      </c>
      <c r="R459" s="16">
        <v>3.1247849026303549</v>
      </c>
      <c r="S459" s="16">
        <v>37.473236378169311</v>
      </c>
      <c r="T459" s="22" t="s">
        <v>122</v>
      </c>
      <c r="U459" s="10">
        <v>5</v>
      </c>
      <c r="V459" s="22" t="s">
        <v>143</v>
      </c>
      <c r="W459" s="10">
        <v>4</v>
      </c>
      <c r="X459" s="22" t="s">
        <v>33</v>
      </c>
      <c r="Y459" s="10">
        <v>3</v>
      </c>
      <c r="Z459" s="22" t="s">
        <v>33</v>
      </c>
      <c r="AA459" s="15">
        <v>3</v>
      </c>
      <c r="AB459" s="11">
        <v>43.122812929448429</v>
      </c>
      <c r="AC459" s="10">
        <v>51.004593444108913</v>
      </c>
      <c r="AD459" s="21">
        <v>5.8725936264426588</v>
      </c>
      <c r="AE459" s="12">
        <v>1812.6365348399218</v>
      </c>
      <c r="AF459" s="10">
        <v>1670.9474638892352</v>
      </c>
      <c r="AG459" s="10">
        <v>1244.3986634829903</v>
      </c>
      <c r="AH459" s="10">
        <v>118.68452967824555</v>
      </c>
      <c r="AI459" s="10">
        <v>3.2002202748682911</v>
      </c>
      <c r="AJ459" s="10"/>
      <c r="AK459" s="10"/>
      <c r="AL459" s="10"/>
      <c r="AM459" s="10"/>
      <c r="AN459" s="10">
        <v>9.0631826741996075</v>
      </c>
      <c r="AO459" s="10">
        <v>5.823309685699873</v>
      </c>
      <c r="AP459" s="10">
        <v>9.710790644380932</v>
      </c>
      <c r="AQ459" s="10">
        <v>114.66</v>
      </c>
      <c r="AR459" s="10"/>
      <c r="AS459" s="10"/>
      <c r="AT459" s="10">
        <v>2.3666666339587525</v>
      </c>
      <c r="AU459" s="10">
        <v>1</v>
      </c>
      <c r="AV459" s="16"/>
      <c r="AW459" s="21">
        <v>250.64211958338529</v>
      </c>
      <c r="AX459" s="1" t="s">
        <v>120</v>
      </c>
      <c r="AY459" s="25">
        <v>73.362729658792702</v>
      </c>
      <c r="AZ459" s="19">
        <v>0</v>
      </c>
      <c r="BA459" s="19">
        <v>100</v>
      </c>
      <c r="BB459" s="19">
        <v>0</v>
      </c>
      <c r="BC459" s="19">
        <v>100</v>
      </c>
      <c r="BD459" s="19">
        <v>0</v>
      </c>
      <c r="BE459" s="19">
        <v>0</v>
      </c>
      <c r="BF459" s="26">
        <v>43.122812929448429</v>
      </c>
      <c r="BG459" s="26">
        <v>51.004593444108913</v>
      </c>
      <c r="BH459" s="26">
        <v>5.8725936264426588</v>
      </c>
      <c r="BI459" s="23"/>
      <c r="BJ459" s="27">
        <f t="shared" ca="1" si="46"/>
        <v>1</v>
      </c>
      <c r="BK459" s="26">
        <f t="shared" ca="1" si="47"/>
        <v>9.2156361561311524</v>
      </c>
      <c r="BL459" s="25">
        <f t="shared" si="51"/>
        <v>3.9452443817072793</v>
      </c>
      <c r="BM459" s="25">
        <f t="shared" ca="1" si="48"/>
        <v>3.0944349757229577</v>
      </c>
      <c r="BN459" s="24">
        <f t="shared" si="52"/>
        <v>2.8085438731851298</v>
      </c>
      <c r="BP459" s="2"/>
    </row>
    <row r="460" spans="1:68" x14ac:dyDescent="0.2">
      <c r="A460">
        <v>22.35</v>
      </c>
      <c r="B460">
        <v>2</v>
      </c>
      <c r="C460">
        <v>1.31637</v>
      </c>
      <c r="D460">
        <v>-0.18814</v>
      </c>
      <c r="E460">
        <v>0.14435999999999999</v>
      </c>
      <c r="F460">
        <v>1.4681</v>
      </c>
      <c r="G460">
        <v>1.4497</v>
      </c>
      <c r="I460" s="17">
        <f t="shared" si="49"/>
        <v>73.326771653543304</v>
      </c>
      <c r="J460" s="16">
        <f t="shared" si="50"/>
        <v>-73.526771653543307</v>
      </c>
      <c r="K460" s="10">
        <v>122</v>
      </c>
      <c r="L460" s="16">
        <v>7783.6286089238984</v>
      </c>
      <c r="M460" s="16">
        <v>3218.2742782152218</v>
      </c>
      <c r="N460" s="16">
        <v>31.774934383202101</v>
      </c>
      <c r="O460" s="16">
        <v>18.915536723163822</v>
      </c>
      <c r="P460" s="16">
        <v>19.453560065071514</v>
      </c>
      <c r="Q460" s="16">
        <v>0.65763730196831471</v>
      </c>
      <c r="R460" s="16">
        <v>3.3805498827388902</v>
      </c>
      <c r="S460" s="16">
        <v>37.362732076923074</v>
      </c>
      <c r="T460" s="22" t="s">
        <v>122</v>
      </c>
      <c r="U460" s="10">
        <v>4</v>
      </c>
      <c r="V460" s="22" t="s">
        <v>143</v>
      </c>
      <c r="W460" s="10">
        <v>4</v>
      </c>
      <c r="X460" s="22" t="s">
        <v>33</v>
      </c>
      <c r="Y460" s="10">
        <v>3</v>
      </c>
      <c r="Z460" s="22" t="s">
        <v>33</v>
      </c>
      <c r="AA460" s="15">
        <v>3</v>
      </c>
      <c r="AB460" s="11">
        <v>48.057968945774448</v>
      </c>
      <c r="AC460" s="10">
        <v>47.142415944831441</v>
      </c>
      <c r="AD460" s="21">
        <v>4.7996151093941082</v>
      </c>
      <c r="AE460" s="12">
        <v>1891.5536723163823</v>
      </c>
      <c r="AF460" s="10">
        <v>1762.4267052006319</v>
      </c>
      <c r="AG460" s="10">
        <v>1296.904004338101</v>
      </c>
      <c r="AH460" s="10">
        <v>114.94898112797429</v>
      </c>
      <c r="AI460" s="10">
        <v>2.9580986368697193</v>
      </c>
      <c r="AJ460" s="10"/>
      <c r="AK460" s="10"/>
      <c r="AL460" s="10"/>
      <c r="AM460" s="10"/>
      <c r="AN460" s="10">
        <v>12.610357815442548</v>
      </c>
      <c r="AO460" s="10">
        <v>6.0770882479865218</v>
      </c>
      <c r="AP460" s="10">
        <v>10.078328030366706</v>
      </c>
      <c r="AQ460" s="10">
        <v>114.66</v>
      </c>
      <c r="AR460" s="10"/>
      <c r="AS460" s="10"/>
      <c r="AT460" s="10">
        <v>2.4948871311658367</v>
      </c>
      <c r="AU460" s="10">
        <v>1</v>
      </c>
      <c r="AV460" s="16"/>
      <c r="AW460" s="21">
        <v>264.36400578009477</v>
      </c>
      <c r="AX460" s="1" t="s">
        <v>120</v>
      </c>
      <c r="AY460" s="25">
        <v>73.526771653543307</v>
      </c>
      <c r="AZ460" s="19">
        <v>100</v>
      </c>
      <c r="BA460" s="19">
        <v>0</v>
      </c>
      <c r="BB460" s="19">
        <v>0</v>
      </c>
      <c r="BC460" s="19">
        <v>100</v>
      </c>
      <c r="BD460" s="19">
        <v>0</v>
      </c>
      <c r="BE460" s="19">
        <v>0</v>
      </c>
      <c r="BF460" s="26">
        <v>48.057968945774448</v>
      </c>
      <c r="BG460" s="26">
        <v>47.142415944831441</v>
      </c>
      <c r="BH460" s="26">
        <v>4.7996151093941082</v>
      </c>
      <c r="BI460" s="23"/>
      <c r="BJ460" s="27">
        <f t="shared" ca="1" si="46"/>
        <v>1</v>
      </c>
      <c r="BK460" s="26">
        <f t="shared" ca="1" si="47"/>
        <v>9.6708635842186439</v>
      </c>
      <c r="BL460" s="25">
        <f t="shared" si="51"/>
        <v>4.2259866732494062</v>
      </c>
      <c r="BM460" s="25">
        <f t="shared" ca="1" si="48"/>
        <v>3.095216232165809</v>
      </c>
      <c r="BN460" s="24">
        <f t="shared" si="52"/>
        <v>2.8154478029896435</v>
      </c>
      <c r="BP460" s="2"/>
    </row>
    <row r="461" spans="1:68" x14ac:dyDescent="0.2">
      <c r="A461">
        <v>22.4</v>
      </c>
      <c r="B461">
        <v>2</v>
      </c>
      <c r="C461">
        <v>1.32176</v>
      </c>
      <c r="D461">
        <v>-0.17532</v>
      </c>
      <c r="E461">
        <v>0.14471000000000001</v>
      </c>
      <c r="F461">
        <v>1.4635800000000001</v>
      </c>
      <c r="G461">
        <v>1.4481299999999999</v>
      </c>
      <c r="I461" s="17">
        <f t="shared" si="49"/>
        <v>73.490813648293951</v>
      </c>
      <c r="J461" s="16">
        <f t="shared" si="50"/>
        <v>-73.690813648293954</v>
      </c>
      <c r="K461" s="10">
        <v>122</v>
      </c>
      <c r="L461" s="16">
        <v>7803.6417322834777</v>
      </c>
      <c r="M461" s="16">
        <v>3228.0511811023603</v>
      </c>
      <c r="N461" s="16">
        <v>31.846019247594047</v>
      </c>
      <c r="O461" s="16">
        <v>20.387382297551778</v>
      </c>
      <c r="P461" s="16">
        <v>20.926952699676917</v>
      </c>
      <c r="Q461" s="16">
        <v>0.7379546327412384</v>
      </c>
      <c r="R461" s="16">
        <v>3.5263358374802052</v>
      </c>
      <c r="S461" s="16">
        <v>37.470166814245808</v>
      </c>
      <c r="T461" s="22" t="s">
        <v>122</v>
      </c>
      <c r="U461" s="10">
        <v>4</v>
      </c>
      <c r="V461" s="22" t="s">
        <v>143</v>
      </c>
      <c r="W461" s="10">
        <v>4</v>
      </c>
      <c r="X461" s="22" t="s">
        <v>33</v>
      </c>
      <c r="Y461" s="10">
        <v>3</v>
      </c>
      <c r="Z461" s="22" t="s">
        <v>33</v>
      </c>
      <c r="AA461" s="15">
        <v>3</v>
      </c>
      <c r="AB461" s="11">
        <v>49.403746550071062</v>
      </c>
      <c r="AC461" s="10">
        <v>46.039409472512411</v>
      </c>
      <c r="AD461" s="21">
        <v>4.5568439774165288</v>
      </c>
      <c r="AE461" s="12">
        <v>2038.7382297551776</v>
      </c>
      <c r="AF461" s="10">
        <v>1934.5897726036453</v>
      </c>
      <c r="AG461" s="10">
        <v>1395.1301799784612</v>
      </c>
      <c r="AH461" s="10">
        <v>115.6967499425505</v>
      </c>
      <c r="AI461" s="10">
        <v>2.8358047732474754</v>
      </c>
      <c r="AJ461" s="10"/>
      <c r="AK461" s="10"/>
      <c r="AL461" s="10"/>
      <c r="AM461" s="10"/>
      <c r="AN461" s="10">
        <v>13.591588198367852</v>
      </c>
      <c r="AO461" s="10">
        <v>6.4615279730941682</v>
      </c>
      <c r="AP461" s="10">
        <v>10.765911259849227</v>
      </c>
      <c r="AQ461" s="10">
        <v>114.66</v>
      </c>
      <c r="AR461" s="10"/>
      <c r="AS461" s="10"/>
      <c r="AT461" s="10">
        <v>2.7426158669027281</v>
      </c>
      <c r="AU461" s="10">
        <v>1</v>
      </c>
      <c r="AV461" s="16"/>
      <c r="AW461" s="21">
        <v>290.18846589054681</v>
      </c>
      <c r="AX461" s="1" t="s">
        <v>120</v>
      </c>
      <c r="AY461" s="25">
        <v>73.690813648293997</v>
      </c>
      <c r="AZ461" s="19">
        <v>100</v>
      </c>
      <c r="BA461" s="19">
        <v>0</v>
      </c>
      <c r="BB461" s="19">
        <v>0</v>
      </c>
      <c r="BC461" s="19">
        <v>100</v>
      </c>
      <c r="BD461" s="19">
        <v>0</v>
      </c>
      <c r="BE461" s="19">
        <v>0</v>
      </c>
      <c r="BF461" s="26">
        <v>49.403746550071062</v>
      </c>
      <c r="BG461" s="26">
        <v>46.039409472512411</v>
      </c>
      <c r="BH461" s="26">
        <v>4.5568439774165288</v>
      </c>
      <c r="BI461" s="23"/>
      <c r="BJ461" s="27">
        <f t="shared" ca="1" si="46"/>
        <v>1</v>
      </c>
      <c r="BK461" s="26">
        <f t="shared" ca="1" si="47"/>
        <v>10.548241572626612</v>
      </c>
      <c r="BL461" s="25">
        <f t="shared" si="51"/>
        <v>4.3345017234325063</v>
      </c>
      <c r="BM461" s="25">
        <f t="shared" ca="1" si="48"/>
        <v>3.0716690741477648</v>
      </c>
      <c r="BN461" s="24">
        <f t="shared" si="52"/>
        <v>2.8021987015942531</v>
      </c>
      <c r="BP461" s="2"/>
    </row>
    <row r="462" spans="1:68" x14ac:dyDescent="0.2">
      <c r="A462">
        <v>22.45</v>
      </c>
      <c r="B462">
        <v>2.1</v>
      </c>
      <c r="C462">
        <v>1.3273299999999999</v>
      </c>
      <c r="D462">
        <v>-0.17321</v>
      </c>
      <c r="E462">
        <v>0.14544000000000001</v>
      </c>
      <c r="F462">
        <v>1.4638</v>
      </c>
      <c r="G462">
        <v>1.4466300000000001</v>
      </c>
      <c r="I462" s="17">
        <f t="shared" si="49"/>
        <v>73.654855643044613</v>
      </c>
      <c r="J462" s="16">
        <f t="shared" si="50"/>
        <v>-73.854855643044615</v>
      </c>
      <c r="K462" s="10">
        <v>122</v>
      </c>
      <c r="L462" s="16">
        <v>7823.654855643058</v>
      </c>
      <c r="M462" s="16">
        <v>3237.8280839894996</v>
      </c>
      <c r="N462" s="16">
        <v>31.917104111985996</v>
      </c>
      <c r="O462" s="16">
        <v>21.90838041431256</v>
      </c>
      <c r="P462" s="16">
        <v>22.451177542034092</v>
      </c>
      <c r="Q462" s="16">
        <v>0.75117378780604871</v>
      </c>
      <c r="R462" s="16">
        <v>3.3458101981495973</v>
      </c>
      <c r="S462" s="16">
        <v>37.6942449806618</v>
      </c>
      <c r="T462" s="22" t="s">
        <v>122</v>
      </c>
      <c r="U462" s="10">
        <v>5</v>
      </c>
      <c r="V462" s="22" t="s">
        <v>143</v>
      </c>
      <c r="W462" s="10">
        <v>4</v>
      </c>
      <c r="X462" s="22" t="s">
        <v>33</v>
      </c>
      <c r="Y462" s="10">
        <v>3</v>
      </c>
      <c r="Z462" s="22" t="s">
        <v>33</v>
      </c>
      <c r="AA462" s="15">
        <v>3</v>
      </c>
      <c r="AB462" s="11">
        <v>42.74190914264782</v>
      </c>
      <c r="AC462" s="10">
        <v>51.289390910133719</v>
      </c>
      <c r="AD462" s="21">
        <v>5.9686999472184583</v>
      </c>
      <c r="AE462" s="12">
        <v>2190.838041431256</v>
      </c>
      <c r="AF462" s="10">
        <v>2112.7330997421614</v>
      </c>
      <c r="AG462" s="10">
        <v>1496.7451694689394</v>
      </c>
      <c r="AH462" s="10">
        <v>118.84404072704513</v>
      </c>
      <c r="AI462" s="10">
        <v>2.9888126964077362</v>
      </c>
      <c r="AJ462" s="10"/>
      <c r="AK462" s="10"/>
      <c r="AL462" s="10"/>
      <c r="AM462" s="10"/>
      <c r="AN462" s="10">
        <v>10.95419020715628</v>
      </c>
      <c r="AO462" s="10">
        <v>6.7667400328345062</v>
      </c>
      <c r="AP462" s="10">
        <v>11.477216186282575</v>
      </c>
      <c r="AQ462" s="10">
        <v>114.66</v>
      </c>
      <c r="AR462" s="10"/>
      <c r="AS462" s="10"/>
      <c r="AT462" s="10">
        <v>2.9988179227623788</v>
      </c>
      <c r="AU462" s="10">
        <v>1</v>
      </c>
      <c r="AV462" s="16"/>
      <c r="AW462" s="21">
        <v>316.90996496132419</v>
      </c>
      <c r="AX462" s="1" t="s">
        <v>120</v>
      </c>
      <c r="AY462" s="25">
        <v>73.854855643044601</v>
      </c>
      <c r="AZ462" s="19">
        <v>0</v>
      </c>
      <c r="BA462" s="19">
        <v>100</v>
      </c>
      <c r="BB462" s="19">
        <v>0</v>
      </c>
      <c r="BC462" s="19">
        <v>100</v>
      </c>
      <c r="BD462" s="19">
        <v>0</v>
      </c>
      <c r="BE462" s="19">
        <v>0</v>
      </c>
      <c r="BF462" s="26">
        <v>42.74190914264782</v>
      </c>
      <c r="BG462" s="26">
        <v>51.289390910133719</v>
      </c>
      <c r="BH462" s="26">
        <v>5.9686999472184583</v>
      </c>
      <c r="BI462" s="23"/>
      <c r="BJ462" s="27">
        <f t="shared" ca="1" si="46"/>
        <v>1</v>
      </c>
      <c r="BK462" s="26">
        <f t="shared" ca="1" si="47"/>
        <v>11.451719877214265</v>
      </c>
      <c r="BL462" s="25">
        <f t="shared" si="51"/>
        <v>4.0517805811876162</v>
      </c>
      <c r="BM462" s="25">
        <f t="shared" ca="1" si="48"/>
        <v>3.0255303713032382</v>
      </c>
      <c r="BN462" s="24">
        <f t="shared" si="52"/>
        <v>2.7641105219612681</v>
      </c>
      <c r="BP462" s="2"/>
    </row>
    <row r="463" spans="1:68" x14ac:dyDescent="0.2">
      <c r="A463">
        <v>22.5</v>
      </c>
      <c r="B463">
        <v>2.1</v>
      </c>
      <c r="C463">
        <v>1.3225899999999999</v>
      </c>
      <c r="D463">
        <v>-0.16531000000000001</v>
      </c>
      <c r="E463">
        <v>0.13808000000000001</v>
      </c>
      <c r="F463">
        <v>1.4612499999999999</v>
      </c>
      <c r="G463">
        <v>1.4407799999999999</v>
      </c>
      <c r="I463" s="17">
        <f t="shared" si="49"/>
        <v>73.818897637795274</v>
      </c>
      <c r="J463" s="16">
        <f t="shared" si="50"/>
        <v>-74.018897637795277</v>
      </c>
      <c r="K463" s="10">
        <v>122</v>
      </c>
      <c r="L463" s="16">
        <v>7843.6679790026383</v>
      </c>
      <c r="M463" s="16">
        <v>3247.604986876639</v>
      </c>
      <c r="N463" s="16">
        <v>31.988188976377948</v>
      </c>
      <c r="O463" s="16">
        <v>20.614030131826699</v>
      </c>
      <c r="P463" s="16">
        <v>21.124294793261335</v>
      </c>
      <c r="Q463" s="16">
        <v>0.80066730676908282</v>
      </c>
      <c r="R463" s="16">
        <v>3.7902676259966621</v>
      </c>
      <c r="S463" s="16">
        <v>35.435045932960897</v>
      </c>
      <c r="T463" s="22" t="s">
        <v>122</v>
      </c>
      <c r="U463" s="10">
        <v>4</v>
      </c>
      <c r="V463" s="22" t="s">
        <v>143</v>
      </c>
      <c r="W463" s="10">
        <v>4</v>
      </c>
      <c r="X463" s="22" t="s">
        <v>33</v>
      </c>
      <c r="Y463" s="10">
        <v>3</v>
      </c>
      <c r="Z463" s="22" t="s">
        <v>33</v>
      </c>
      <c r="AA463" s="15">
        <v>3</v>
      </c>
      <c r="AB463" s="11">
        <v>55.697528332696947</v>
      </c>
      <c r="AC463" s="10">
        <v>40.652030292239708</v>
      </c>
      <c r="AD463" s="21">
        <v>3.6504413750633438</v>
      </c>
      <c r="AE463" s="12">
        <v>2061.4030131826698</v>
      </c>
      <c r="AF463" s="10">
        <v>1955.452004394803</v>
      </c>
      <c r="AG463" s="10">
        <v>1408.2863195507557</v>
      </c>
      <c r="AH463" s="10">
        <v>70.906771678277792</v>
      </c>
      <c r="AI463" s="10">
        <v>2.6383361247137449</v>
      </c>
      <c r="AJ463" s="10"/>
      <c r="AK463" s="10"/>
      <c r="AL463" s="10"/>
      <c r="AM463" s="10"/>
      <c r="AN463" s="10">
        <v>13.742686754551132</v>
      </c>
      <c r="AO463" s="10">
        <v>6.5869739212846508</v>
      </c>
      <c r="AP463" s="10">
        <v>10.85800423685529</v>
      </c>
      <c r="AQ463" s="10">
        <v>114.66</v>
      </c>
      <c r="AR463" s="10"/>
      <c r="AS463" s="10"/>
      <c r="AT463" s="10">
        <v>2.7560907281910381</v>
      </c>
      <c r="AU463" s="10">
        <v>1</v>
      </c>
      <c r="AV463" s="16"/>
      <c r="AW463" s="21">
        <v>293.31780065922044</v>
      </c>
      <c r="AX463" s="1" t="s">
        <v>120</v>
      </c>
      <c r="AY463" s="25">
        <v>74.018897637795305</v>
      </c>
      <c r="AZ463" s="19">
        <v>100</v>
      </c>
      <c r="BA463" s="19">
        <v>0</v>
      </c>
      <c r="BB463" s="19">
        <v>0</v>
      </c>
      <c r="BC463" s="19">
        <v>100</v>
      </c>
      <c r="BD463" s="19">
        <v>0</v>
      </c>
      <c r="BE463" s="19">
        <v>0</v>
      </c>
      <c r="BF463" s="26">
        <v>55.697528332696947</v>
      </c>
      <c r="BG463" s="26">
        <v>40.652030292239708</v>
      </c>
      <c r="BH463" s="26">
        <v>3.6504413750633438</v>
      </c>
      <c r="BI463" s="23"/>
      <c r="BJ463" s="27">
        <f t="shared" ref="BJ463:BJ471" ca="1" si="53">IF((0.381*BM463)+(0.05*(M463/2116.217)-0.15)&lt;1,(0.381*BM463)+(0.05*(M463/2116.217)-0.15),1)</f>
        <v>1</v>
      </c>
      <c r="BK463" s="26">
        <f t="shared" ref="BK463:BK471" ca="1" si="54">((P463-(L463/2000))/1.06)*(1.06/(M463/2000))^BJ463</f>
        <v>10.593936684586977</v>
      </c>
      <c r="BL463" s="25">
        <f t="shared" si="51"/>
        <v>4.6543765796232917</v>
      </c>
      <c r="BM463" s="25">
        <f t="shared" ref="BM463:BM471" ca="1" si="55">SQRT(((3.47-LOG(BK463))^2)+((LOG(BL463)+1.22)^2))</f>
        <v>3.0889748400693788</v>
      </c>
      <c r="BN463" s="24">
        <f t="shared" si="52"/>
        <v>2.8189335252381884</v>
      </c>
      <c r="BP463" s="2"/>
    </row>
    <row r="464" spans="1:68" x14ac:dyDescent="0.2">
      <c r="A464">
        <v>22.55</v>
      </c>
      <c r="B464">
        <v>2</v>
      </c>
      <c r="C464">
        <v>1.3215699999999999</v>
      </c>
      <c r="D464">
        <v>-0.1585</v>
      </c>
      <c r="E464">
        <v>0.13847000000000001</v>
      </c>
      <c r="F464">
        <v>1.4606300000000001</v>
      </c>
      <c r="G464">
        <v>1.43885</v>
      </c>
      <c r="I464" s="17">
        <f t="shared" si="49"/>
        <v>73.982939632545936</v>
      </c>
      <c r="J464" s="16">
        <f t="shared" si="50"/>
        <v>-74.182939632545938</v>
      </c>
      <c r="K464" s="10">
        <v>122</v>
      </c>
      <c r="L464" s="16">
        <v>7863.6811023622186</v>
      </c>
      <c r="M464" s="16">
        <v>3257.3818897637784</v>
      </c>
      <c r="N464" s="16">
        <v>32.059273840769904</v>
      </c>
      <c r="O464" s="16">
        <v>20.335499058380364</v>
      </c>
      <c r="P464" s="16">
        <v>20.847487586914443</v>
      </c>
      <c r="Q464" s="16">
        <v>0.8433319731156983</v>
      </c>
      <c r="R464" s="16">
        <v>4.0452451145481971</v>
      </c>
      <c r="S464" s="16">
        <v>35.554758925977652</v>
      </c>
      <c r="T464" s="22" t="s">
        <v>122</v>
      </c>
      <c r="U464" s="10">
        <v>4</v>
      </c>
      <c r="V464" s="22" t="s">
        <v>143</v>
      </c>
      <c r="W464" s="10">
        <v>4</v>
      </c>
      <c r="X464" s="22" t="s">
        <v>33</v>
      </c>
      <c r="Y464" s="10">
        <v>3</v>
      </c>
      <c r="Z464" s="22" t="s">
        <v>33</v>
      </c>
      <c r="AA464" s="15">
        <v>3</v>
      </c>
      <c r="AB464" s="11">
        <v>62.807324485580594</v>
      </c>
      <c r="AC464" s="10">
        <v>34.224262085063899</v>
      </c>
      <c r="AD464" s="21">
        <v>2.9684134293555107</v>
      </c>
      <c r="AE464" s="12">
        <v>2033.5499058380362</v>
      </c>
      <c r="AF464" s="10">
        <v>1921.7092081563694</v>
      </c>
      <c r="AG464" s="10">
        <v>1389.8325057942961</v>
      </c>
      <c r="AH464" s="10">
        <v>71.907121752845086</v>
      </c>
      <c r="AI464" s="10">
        <v>2.4720380883809248</v>
      </c>
      <c r="AJ464" s="10"/>
      <c r="AK464" s="10"/>
      <c r="AL464" s="10"/>
      <c r="AM464" s="10"/>
      <c r="AN464" s="10">
        <v>13.556999372253577</v>
      </c>
      <c r="AO464" s="10">
        <v>6.5919969071174549</v>
      </c>
      <c r="AP464" s="10">
        <v>10.728827540560074</v>
      </c>
      <c r="AQ464" s="10">
        <v>114.66</v>
      </c>
      <c r="AR464" s="10"/>
      <c r="AS464" s="10"/>
      <c r="AT464" s="10">
        <v>2.6976212029370075</v>
      </c>
      <c r="AU464" s="10">
        <v>1</v>
      </c>
      <c r="AV464" s="16"/>
      <c r="AW464" s="21">
        <v>288.25638122345543</v>
      </c>
      <c r="AX464" s="1" t="s">
        <v>120</v>
      </c>
      <c r="AY464" s="25">
        <v>74.182939632545896</v>
      </c>
      <c r="AZ464" s="19">
        <v>100</v>
      </c>
      <c r="BA464" s="19">
        <v>0</v>
      </c>
      <c r="BB464" s="19">
        <v>0</v>
      </c>
      <c r="BC464" s="19">
        <v>100</v>
      </c>
      <c r="BD464" s="19">
        <v>0</v>
      </c>
      <c r="BE464" s="19">
        <v>0</v>
      </c>
      <c r="BF464" s="26">
        <v>62.807324485580594</v>
      </c>
      <c r="BG464" s="26">
        <v>34.224262085063899</v>
      </c>
      <c r="BH464" s="26">
        <v>2.9684134293555107</v>
      </c>
      <c r="BI464" s="23"/>
      <c r="BJ464" s="27">
        <f t="shared" ca="1" si="53"/>
        <v>1</v>
      </c>
      <c r="BK464" s="26">
        <f t="shared" ca="1" si="54"/>
        <v>10.386038609037664</v>
      </c>
      <c r="BL464" s="25">
        <f t="shared" si="51"/>
        <v>4.9855141298125218</v>
      </c>
      <c r="BM464" s="25">
        <f t="shared" ca="1" si="55"/>
        <v>3.1140840371830665</v>
      </c>
      <c r="BN464" s="24">
        <f t="shared" si="52"/>
        <v>2.8414434428011699</v>
      </c>
      <c r="BP464" s="2"/>
    </row>
    <row r="465" spans="1:68" x14ac:dyDescent="0.2">
      <c r="A465">
        <v>22.6</v>
      </c>
      <c r="B465">
        <v>2</v>
      </c>
      <c r="C465">
        <v>1.32063</v>
      </c>
      <c r="D465">
        <v>-0.15425</v>
      </c>
      <c r="E465">
        <v>0.13850000000000001</v>
      </c>
      <c r="F465">
        <v>1.46153</v>
      </c>
      <c r="G465">
        <v>1.44255</v>
      </c>
      <c r="I465" s="17">
        <f t="shared" si="49"/>
        <v>74.146981627296583</v>
      </c>
      <c r="J465" s="16">
        <f t="shared" si="50"/>
        <v>-74.346981627296586</v>
      </c>
      <c r="K465" s="10">
        <v>122</v>
      </c>
      <c r="L465" s="16">
        <v>7883.6942257217979</v>
      </c>
      <c r="M465" s="16">
        <v>3267.1587926509169</v>
      </c>
      <c r="N465" s="16">
        <v>32.130358705161854</v>
      </c>
      <c r="O465" s="16">
        <v>20.078813559321997</v>
      </c>
      <c r="P465" s="16">
        <v>20.590934693017569</v>
      </c>
      <c r="Q465" s="16">
        <v>0.86995823331733046</v>
      </c>
      <c r="R465" s="16">
        <v>4.2249574693291372</v>
      </c>
      <c r="S465" s="16">
        <v>35.563967617748176</v>
      </c>
      <c r="T465" s="22" t="s">
        <v>122</v>
      </c>
      <c r="U465" s="10">
        <v>4</v>
      </c>
      <c r="V465" s="22" t="s">
        <v>143</v>
      </c>
      <c r="W465" s="10">
        <v>4</v>
      </c>
      <c r="X465" s="22" t="s">
        <v>33</v>
      </c>
      <c r="Y465" s="10">
        <v>3</v>
      </c>
      <c r="Z465" s="22" t="s">
        <v>33</v>
      </c>
      <c r="AA465" s="15">
        <v>3</v>
      </c>
      <c r="AB465" s="11">
        <v>67.938634970340843</v>
      </c>
      <c r="AC465" s="10">
        <v>29.44623104980613</v>
      </c>
      <c r="AD465" s="21">
        <v>2.6151339798530309</v>
      </c>
      <c r="AE465" s="12">
        <v>2007.8813559321995</v>
      </c>
      <c r="AF465" s="10">
        <v>1890.349272206174</v>
      </c>
      <c r="AG465" s="10">
        <v>1372.7289795345046</v>
      </c>
      <c r="AH465" s="10">
        <v>70.634240487490061</v>
      </c>
      <c r="AI465" s="10">
        <v>2.3668877314374144</v>
      </c>
      <c r="AJ465" s="10"/>
      <c r="AK465" s="10"/>
      <c r="AL465" s="10"/>
      <c r="AM465" s="10"/>
      <c r="AN465" s="10">
        <v>13.385875706214664</v>
      </c>
      <c r="AO465" s="10">
        <v>6.5804683606779397</v>
      </c>
      <c r="AP465" s="10">
        <v>10.609102856741533</v>
      </c>
      <c r="AQ465" s="10">
        <v>114.66</v>
      </c>
      <c r="AR465" s="10"/>
      <c r="AS465" s="10"/>
      <c r="AT465" s="10">
        <v>2.6430606171589233</v>
      </c>
      <c r="AU465" s="10">
        <v>1</v>
      </c>
      <c r="AV465" s="16"/>
      <c r="AW465" s="21">
        <v>283.55239083092607</v>
      </c>
      <c r="AX465" s="1" t="s">
        <v>120</v>
      </c>
      <c r="AY465" s="25">
        <v>74.3469816272966</v>
      </c>
      <c r="AZ465" s="19">
        <v>100</v>
      </c>
      <c r="BA465" s="19">
        <v>0</v>
      </c>
      <c r="BB465" s="19">
        <v>0</v>
      </c>
      <c r="BC465" s="19">
        <v>100</v>
      </c>
      <c r="BD465" s="19">
        <v>0</v>
      </c>
      <c r="BE465" s="19">
        <v>0</v>
      </c>
      <c r="BF465" s="26">
        <v>67.938634970340843</v>
      </c>
      <c r="BG465" s="26">
        <v>29.44623104980613</v>
      </c>
      <c r="BH465" s="26">
        <v>2.6151339798530309</v>
      </c>
      <c r="BI465" s="23"/>
      <c r="BJ465" s="27">
        <f t="shared" ca="1" si="53"/>
        <v>1</v>
      </c>
      <c r="BK465" s="26">
        <f t="shared" ca="1" si="54"/>
        <v>10.191783526167631</v>
      </c>
      <c r="BL465" s="25">
        <f t="shared" si="51"/>
        <v>5.2252607185164672</v>
      </c>
      <c r="BM465" s="25">
        <f t="shared" ca="1" si="55"/>
        <v>3.1331253736440048</v>
      </c>
      <c r="BN465" s="24">
        <f t="shared" si="52"/>
        <v>2.8577208958083395</v>
      </c>
      <c r="BP465" s="2"/>
    </row>
    <row r="466" spans="1:68" x14ac:dyDescent="0.2">
      <c r="A466">
        <v>22.65</v>
      </c>
      <c r="B466">
        <v>0.6</v>
      </c>
      <c r="C466">
        <v>1.32117</v>
      </c>
      <c r="D466">
        <v>-0.15537000000000001</v>
      </c>
      <c r="E466">
        <v>0.13883000000000001</v>
      </c>
      <c r="F466">
        <v>1.4617800000000001</v>
      </c>
      <c r="G466">
        <v>1.4398</v>
      </c>
      <c r="I466" s="17">
        <f t="shared" si="49"/>
        <v>74.31102362204723</v>
      </c>
      <c r="J466" s="16">
        <f t="shared" si="50"/>
        <v>-74.511023622047233</v>
      </c>
      <c r="K466" s="10">
        <v>122</v>
      </c>
      <c r="L466" s="16">
        <v>7903.7073490813773</v>
      </c>
      <c r="M466" s="16">
        <v>3276.9356955380554</v>
      </c>
      <c r="N466" s="16">
        <v>32.201443569553795</v>
      </c>
      <c r="O466" s="16">
        <v>20.226271186440638</v>
      </c>
      <c r="P466" s="16">
        <v>20.739850976912663</v>
      </c>
      <c r="Q466" s="16">
        <v>0.86294143062890039</v>
      </c>
      <c r="R466" s="16">
        <v>4.160788964151747</v>
      </c>
      <c r="S466" s="16">
        <v>35.665263227223896</v>
      </c>
      <c r="T466" s="22" t="s">
        <v>122</v>
      </c>
      <c r="U466" s="10">
        <v>4</v>
      </c>
      <c r="V466" s="22" t="s">
        <v>143</v>
      </c>
      <c r="W466" s="10">
        <v>4</v>
      </c>
      <c r="X466" s="22" t="s">
        <v>33</v>
      </c>
      <c r="Y466" s="10">
        <v>3</v>
      </c>
      <c r="Z466" s="22" t="s">
        <v>33</v>
      </c>
      <c r="AA466" s="15">
        <v>3</v>
      </c>
      <c r="AB466" s="11">
        <v>66.029219309340291</v>
      </c>
      <c r="AC466" s="10">
        <v>31.233223455369028</v>
      </c>
      <c r="AD466" s="21">
        <v>2.7375572352906765</v>
      </c>
      <c r="AE466" s="12">
        <v>2022.6271186440638</v>
      </c>
      <c r="AF466" s="10">
        <v>1906.6915924667981</v>
      </c>
      <c r="AG466" s="10">
        <v>1382.6567317941776</v>
      </c>
      <c r="AH466" s="10">
        <v>71.255718672070643</v>
      </c>
      <c r="AI466" s="10">
        <v>2.4033903392258882</v>
      </c>
      <c r="AJ466" s="10"/>
      <c r="AK466" s="10"/>
      <c r="AL466" s="10"/>
      <c r="AM466" s="10"/>
      <c r="AN466" s="10">
        <v>13.484180790960425</v>
      </c>
      <c r="AO466" s="10">
        <v>6.6050155199609151</v>
      </c>
      <c r="AP466" s="10">
        <v>10.678597122559243</v>
      </c>
      <c r="AQ466" s="10">
        <v>114.66</v>
      </c>
      <c r="AR466" s="10"/>
      <c r="AS466" s="10"/>
      <c r="AT466" s="10">
        <v>2.6586771585797155</v>
      </c>
      <c r="AU466" s="10">
        <v>1</v>
      </c>
      <c r="AV466" s="16"/>
      <c r="AW466" s="21">
        <v>286.00373887001973</v>
      </c>
      <c r="AX466" s="1" t="s">
        <v>120</v>
      </c>
      <c r="AY466" s="25">
        <v>74.511023622047205</v>
      </c>
      <c r="AZ466" s="19">
        <v>100</v>
      </c>
      <c r="BA466" s="19">
        <v>0</v>
      </c>
      <c r="BB466" s="19">
        <v>0</v>
      </c>
      <c r="BC466" s="19">
        <v>100</v>
      </c>
      <c r="BD466" s="19">
        <v>0</v>
      </c>
      <c r="BE466" s="19">
        <v>0</v>
      </c>
      <c r="BF466" s="26">
        <v>66.029219309340291</v>
      </c>
      <c r="BG466" s="26">
        <v>31.233223455369028</v>
      </c>
      <c r="BH466" s="26">
        <v>2.7375572352906765</v>
      </c>
      <c r="BI466" s="23"/>
      <c r="BJ466" s="27">
        <f t="shared" ca="1" si="53"/>
        <v>1</v>
      </c>
      <c r="BK466" s="26">
        <f t="shared" ca="1" si="54"/>
        <v>10.246156081262665</v>
      </c>
      <c r="BL466" s="25">
        <f t="shared" si="51"/>
        <v>5.1402285519010391</v>
      </c>
      <c r="BM466" s="25">
        <f t="shared" ca="1" si="55"/>
        <v>3.1269047793705664</v>
      </c>
      <c r="BN466" s="24">
        <f t="shared" si="52"/>
        <v>2.8510402457723636</v>
      </c>
      <c r="BP466" s="2"/>
    </row>
    <row r="467" spans="1:68" x14ac:dyDescent="0.2">
      <c r="A467">
        <v>22.7</v>
      </c>
      <c r="B467">
        <v>2</v>
      </c>
      <c r="C467">
        <v>1.3227</v>
      </c>
      <c r="D467">
        <v>-0.15977</v>
      </c>
      <c r="E467">
        <v>0.13944999999999999</v>
      </c>
      <c r="F467">
        <v>1.4607000000000001</v>
      </c>
      <c r="G467">
        <v>1.4390000000000001</v>
      </c>
      <c r="I467" s="17">
        <f t="shared" si="49"/>
        <v>74.475065616797892</v>
      </c>
      <c r="J467" s="16">
        <f t="shared" si="50"/>
        <v>-74.675065616797895</v>
      </c>
      <c r="K467" s="10">
        <v>122</v>
      </c>
      <c r="L467" s="16">
        <v>7923.7204724409576</v>
      </c>
      <c r="M467" s="16">
        <v>3286.7125984251948</v>
      </c>
      <c r="N467" s="16">
        <v>32.272528433945752</v>
      </c>
      <c r="O467" s="16">
        <v>20.644067796610138</v>
      </c>
      <c r="P467" s="16">
        <v>21.160388093753067</v>
      </c>
      <c r="Q467" s="16">
        <v>0.83537542006721055</v>
      </c>
      <c r="R467" s="16">
        <v>3.9478265538703829</v>
      </c>
      <c r="S467" s="16">
        <v>35.855576190481301</v>
      </c>
      <c r="T467" s="22" t="s">
        <v>122</v>
      </c>
      <c r="U467" s="10">
        <v>4</v>
      </c>
      <c r="V467" s="22" t="s">
        <v>143</v>
      </c>
      <c r="W467" s="10">
        <v>4</v>
      </c>
      <c r="X467" s="22" t="s">
        <v>33</v>
      </c>
      <c r="Y467" s="10">
        <v>3</v>
      </c>
      <c r="Z467" s="22" t="s">
        <v>33</v>
      </c>
      <c r="AA467" s="15">
        <v>3</v>
      </c>
      <c r="AB467" s="11">
        <v>59.798500794706904</v>
      </c>
      <c r="AC467" s="10">
        <v>36.97902383045512</v>
      </c>
      <c r="AD467" s="21">
        <v>3.2224753748379804</v>
      </c>
      <c r="AE467" s="12">
        <v>2064.4067796610138</v>
      </c>
      <c r="AF467" s="10">
        <v>1954.9893048386348</v>
      </c>
      <c r="AG467" s="10">
        <v>1410.6925395835378</v>
      </c>
      <c r="AH467" s="10">
        <v>73.708410991588437</v>
      </c>
      <c r="AI467" s="10">
        <v>2.5330393479916609</v>
      </c>
      <c r="AJ467" s="10"/>
      <c r="AK467" s="10"/>
      <c r="AL467" s="10"/>
      <c r="AM467" s="10"/>
      <c r="AN467" s="10">
        <v>13.762711864406759</v>
      </c>
      <c r="AO467" s="10">
        <v>6.6556154569041395</v>
      </c>
      <c r="AP467" s="10">
        <v>10.874847777084764</v>
      </c>
      <c r="AQ467" s="10">
        <v>114.66</v>
      </c>
      <c r="AR467" s="10"/>
      <c r="AS467" s="10"/>
      <c r="AT467" s="10">
        <v>2.7208837320278345</v>
      </c>
      <c r="AU467" s="10">
        <v>1</v>
      </c>
      <c r="AV467" s="16"/>
      <c r="AW467" s="21">
        <v>293.24839572579526</v>
      </c>
      <c r="AX467" s="1" t="s">
        <v>120</v>
      </c>
      <c r="AY467" s="25">
        <v>74.675065616797895</v>
      </c>
      <c r="AZ467" s="19">
        <v>100</v>
      </c>
      <c r="BA467" s="19">
        <v>0</v>
      </c>
      <c r="BB467" s="19">
        <v>0</v>
      </c>
      <c r="BC467" s="19">
        <v>100</v>
      </c>
      <c r="BD467" s="19">
        <v>0</v>
      </c>
      <c r="BE467" s="19">
        <v>0</v>
      </c>
      <c r="BF467" s="26">
        <v>59.798500794706904</v>
      </c>
      <c r="BG467" s="26">
        <v>36.97902383045512</v>
      </c>
      <c r="BH467" s="26">
        <v>3.2224753748379804</v>
      </c>
      <c r="BI467" s="23"/>
      <c r="BJ467" s="27">
        <f t="shared" ca="1" si="53"/>
        <v>1</v>
      </c>
      <c r="BK467" s="26">
        <f t="shared" ca="1" si="54"/>
        <v>10.465489356004625</v>
      </c>
      <c r="BL467" s="25">
        <f t="shared" si="51"/>
        <v>4.8572495680281955</v>
      </c>
      <c r="BM467" s="25">
        <f t="shared" ca="1" si="55"/>
        <v>3.1045132850848511</v>
      </c>
      <c r="BN467" s="24">
        <f t="shared" si="52"/>
        <v>2.8296840054174726</v>
      </c>
      <c r="BP467" s="2"/>
    </row>
    <row r="468" spans="1:68" x14ac:dyDescent="0.2">
      <c r="A468">
        <v>22.75</v>
      </c>
      <c r="B468">
        <v>2</v>
      </c>
      <c r="C468">
        <v>1.3240499999999999</v>
      </c>
      <c r="D468">
        <v>-0.16349</v>
      </c>
      <c r="E468">
        <v>0.14282</v>
      </c>
      <c r="F468">
        <v>1.462</v>
      </c>
      <c r="G468">
        <v>1.44218</v>
      </c>
      <c r="I468" s="17">
        <f t="shared" si="49"/>
        <v>74.639107611548553</v>
      </c>
      <c r="J468" s="16">
        <f t="shared" si="50"/>
        <v>-74.839107611548556</v>
      </c>
      <c r="K468" s="10">
        <v>122</v>
      </c>
      <c r="L468" s="16">
        <v>7943.7335958005378</v>
      </c>
      <c r="M468" s="16">
        <v>3296.4895013123341</v>
      </c>
      <c r="N468" s="16">
        <v>32.343613298337708</v>
      </c>
      <c r="O468" s="16">
        <v>21.012711864406736</v>
      </c>
      <c r="P468" s="16">
        <v>21.543928141357661</v>
      </c>
      <c r="Q468" s="16">
        <v>0.81206961113778187</v>
      </c>
      <c r="R468" s="16">
        <v>3.7693665046109217</v>
      </c>
      <c r="S468" s="16">
        <v>36.890019232703054</v>
      </c>
      <c r="T468" s="22" t="s">
        <v>122</v>
      </c>
      <c r="U468" s="10">
        <v>4</v>
      </c>
      <c r="V468" s="22" t="s">
        <v>143</v>
      </c>
      <c r="W468" s="10">
        <v>4</v>
      </c>
      <c r="X468" s="22" t="s">
        <v>33</v>
      </c>
      <c r="Y468" s="10">
        <v>3</v>
      </c>
      <c r="Z468" s="22" t="s">
        <v>33</v>
      </c>
      <c r="AA468" s="15">
        <v>3</v>
      </c>
      <c r="AB468" s="11">
        <v>54.654287071857624</v>
      </c>
      <c r="AC468" s="10">
        <v>41.568121016428151</v>
      </c>
      <c r="AD468" s="21">
        <v>3.7775919117142278</v>
      </c>
      <c r="AE468" s="12">
        <v>2101.2711864406733</v>
      </c>
      <c r="AF468" s="10">
        <v>1998.9344208297882</v>
      </c>
      <c r="AG468" s="10">
        <v>1436.2618760905107</v>
      </c>
      <c r="AH468" s="10">
        <v>93.526064935515677</v>
      </c>
      <c r="AI468" s="10">
        <v>2.6529656874085825</v>
      </c>
      <c r="AJ468" s="10"/>
      <c r="AK468" s="10"/>
      <c r="AL468" s="10"/>
      <c r="AM468" s="10"/>
      <c r="AN468" s="10">
        <v>14.008474576271157</v>
      </c>
      <c r="AO468" s="10">
        <v>6.7036299606681045</v>
      </c>
      <c r="AP468" s="10">
        <v>11.053833132633574</v>
      </c>
      <c r="AQ468" s="10">
        <v>114.66</v>
      </c>
      <c r="AR468" s="10"/>
      <c r="AS468" s="10"/>
      <c r="AT468" s="10">
        <v>2.7764391623263505</v>
      </c>
      <c r="AU468" s="10">
        <v>1</v>
      </c>
      <c r="AV468" s="16"/>
      <c r="AW468" s="21">
        <v>299.84016312446823</v>
      </c>
      <c r="AX468" s="1" t="s">
        <v>120</v>
      </c>
      <c r="AY468" s="25">
        <v>74.839107611548599</v>
      </c>
      <c r="AZ468" s="19">
        <v>100</v>
      </c>
      <c r="BA468" s="19">
        <v>0</v>
      </c>
      <c r="BB468" s="19">
        <v>0</v>
      </c>
      <c r="BC468" s="19">
        <v>100</v>
      </c>
      <c r="BD468" s="19">
        <v>0</v>
      </c>
      <c r="BE468" s="19">
        <v>0</v>
      </c>
      <c r="BF468" s="26">
        <v>54.654287071857624</v>
      </c>
      <c r="BG468" s="26">
        <v>41.568121016428151</v>
      </c>
      <c r="BH468" s="26">
        <v>3.7775919117142278</v>
      </c>
      <c r="BI468" s="23"/>
      <c r="BJ468" s="27">
        <f t="shared" ca="1" si="53"/>
        <v>1</v>
      </c>
      <c r="BK468" s="26">
        <f t="shared" ca="1" si="54"/>
        <v>10.661075265953038</v>
      </c>
      <c r="BL468" s="25">
        <f t="shared" si="51"/>
        <v>4.6213679503238234</v>
      </c>
      <c r="BM468" s="25">
        <f t="shared" ca="1" si="55"/>
        <v>3.084914249810089</v>
      </c>
      <c r="BN468" s="24">
        <f t="shared" si="52"/>
        <v>2.8108258173984253</v>
      </c>
      <c r="BP468" s="2"/>
    </row>
    <row r="469" spans="1:68" x14ac:dyDescent="0.2">
      <c r="A469">
        <v>22.8</v>
      </c>
      <c r="B469">
        <v>2</v>
      </c>
      <c r="C469">
        <v>1.3285199999999999</v>
      </c>
      <c r="D469">
        <v>-0.16913</v>
      </c>
      <c r="E469">
        <v>0.14607000000000001</v>
      </c>
      <c r="F469">
        <v>1.4606300000000001</v>
      </c>
      <c r="G469">
        <v>1.4421299999999999</v>
      </c>
      <c r="I469" s="17">
        <f t="shared" si="49"/>
        <v>74.803149606299215</v>
      </c>
      <c r="J469" s="16">
        <f t="shared" si="50"/>
        <v>-75.003149606299218</v>
      </c>
      <c r="K469" s="10">
        <v>122</v>
      </c>
      <c r="L469" s="16">
        <v>7963.7467191601181</v>
      </c>
      <c r="M469" s="16">
        <v>3306.2664041994735</v>
      </c>
      <c r="N469" s="16">
        <v>32.414698162729657</v>
      </c>
      <c r="O469" s="16">
        <v>22.233333333333285</v>
      </c>
      <c r="P469" s="16">
        <v>22.778915169446218</v>
      </c>
      <c r="Q469" s="16">
        <v>0.77673499759961573</v>
      </c>
      <c r="R469" s="16">
        <v>3.4098858168692106</v>
      </c>
      <c r="S469" s="16">
        <v>37.887627507842716</v>
      </c>
      <c r="T469" s="22" t="s">
        <v>122</v>
      </c>
      <c r="U469" s="10">
        <v>5</v>
      </c>
      <c r="V469" s="22" t="s">
        <v>143</v>
      </c>
      <c r="W469" s="10">
        <v>4</v>
      </c>
      <c r="X469" s="22" t="s">
        <v>33</v>
      </c>
      <c r="Y469" s="10">
        <v>3</v>
      </c>
      <c r="Z469" s="22" t="s">
        <v>33</v>
      </c>
      <c r="AA469" s="15">
        <v>3</v>
      </c>
      <c r="AB469" s="11">
        <v>43.868543361826575</v>
      </c>
      <c r="AC469" s="10">
        <v>50.441130029749303</v>
      </c>
      <c r="AD469" s="21">
        <v>5.690326608424126</v>
      </c>
      <c r="AE469" s="12">
        <v>2223.3333333333285</v>
      </c>
      <c r="AF469" s="10">
        <v>2143.0497698190552</v>
      </c>
      <c r="AG469" s="10">
        <v>1518.5943446297479</v>
      </c>
      <c r="AH469" s="10">
        <v>112.58597509946864</v>
      </c>
      <c r="AI469" s="10">
        <v>2.9326495187986992</v>
      </c>
      <c r="AJ469" s="10"/>
      <c r="AK469" s="10"/>
      <c r="AL469" s="10"/>
      <c r="AM469" s="10"/>
      <c r="AN469" s="10">
        <v>11.116666666666642</v>
      </c>
      <c r="AO469" s="10">
        <v>6.8940840618065291</v>
      </c>
      <c r="AP469" s="10">
        <v>11.630160412408236</v>
      </c>
      <c r="AQ469" s="10">
        <v>114.66</v>
      </c>
      <c r="AR469" s="10"/>
      <c r="AS469" s="10"/>
      <c r="AT469" s="10">
        <v>2.9776860273837724</v>
      </c>
      <c r="AU469" s="10">
        <v>1</v>
      </c>
      <c r="AV469" s="16"/>
      <c r="AW469" s="21">
        <v>321.4574654728583</v>
      </c>
      <c r="AX469" s="1" t="s">
        <v>120</v>
      </c>
      <c r="AY469" s="25">
        <v>75.003149606299203</v>
      </c>
      <c r="AZ469" s="19">
        <v>0</v>
      </c>
      <c r="BA469" s="19">
        <v>100</v>
      </c>
      <c r="BB469" s="19">
        <v>0</v>
      </c>
      <c r="BC469" s="19">
        <v>100</v>
      </c>
      <c r="BD469" s="19">
        <v>0</v>
      </c>
      <c r="BE469" s="19">
        <v>0</v>
      </c>
      <c r="BF469" s="26">
        <v>43.868543361826575</v>
      </c>
      <c r="BG469" s="26">
        <v>50.441130029749303</v>
      </c>
      <c r="BH469" s="26">
        <v>5.690326608424126</v>
      </c>
      <c r="BI469" s="23"/>
      <c r="BJ469" s="27">
        <f t="shared" ca="1" si="53"/>
        <v>1</v>
      </c>
      <c r="BK469" s="26">
        <f t="shared" ca="1" si="54"/>
        <v>11.370554886920781</v>
      </c>
      <c r="BL469" s="25">
        <f t="shared" si="51"/>
        <v>4.132219343109214</v>
      </c>
      <c r="BM469" s="25">
        <f t="shared" ca="1" si="55"/>
        <v>3.0331534008633252</v>
      </c>
      <c r="BN469" s="24">
        <f t="shared" si="52"/>
        <v>2.764447430971948</v>
      </c>
      <c r="BP469" s="2"/>
    </row>
    <row r="470" spans="1:68" x14ac:dyDescent="0.2">
      <c r="A470">
        <v>22.85</v>
      </c>
      <c r="B470">
        <v>0.1</v>
      </c>
      <c r="C470">
        <v>1.32894</v>
      </c>
      <c r="D470">
        <v>-0.15987999999999999</v>
      </c>
      <c r="E470">
        <v>0.14734</v>
      </c>
      <c r="F470">
        <v>1.45835</v>
      </c>
      <c r="G470">
        <v>1.4394499999999999</v>
      </c>
      <c r="I470" s="17">
        <f t="shared" si="49"/>
        <v>74.967191601049876</v>
      </c>
      <c r="J470" s="16">
        <f t="shared" si="50"/>
        <v>-75.167191601049879</v>
      </c>
      <c r="K470" s="10">
        <v>122</v>
      </c>
      <c r="L470" s="16">
        <v>7983.7598425196984</v>
      </c>
      <c r="M470" s="16">
        <v>3316.0433070866129</v>
      </c>
      <c r="N470" s="16">
        <v>32.485783027121613</v>
      </c>
      <c r="O470" s="16">
        <v>22.348022598870035</v>
      </c>
      <c r="P470" s="16">
        <v>22.89921805348628</v>
      </c>
      <c r="Q470" s="16">
        <v>0.8346862698031684</v>
      </c>
      <c r="R470" s="16">
        <v>3.6450426728701855</v>
      </c>
      <c r="S470" s="16">
        <v>38.277462126128064</v>
      </c>
      <c r="T470" s="22" t="s">
        <v>122</v>
      </c>
      <c r="U470" s="10">
        <v>4</v>
      </c>
      <c r="V470" s="22" t="s">
        <v>143</v>
      </c>
      <c r="W470" s="10">
        <v>4</v>
      </c>
      <c r="X470" s="22" t="s">
        <v>33</v>
      </c>
      <c r="Y470" s="10">
        <v>3</v>
      </c>
      <c r="Z470" s="22" t="s">
        <v>33</v>
      </c>
      <c r="AA470" s="15">
        <v>3</v>
      </c>
      <c r="AB470" s="11">
        <v>49.619741369044206</v>
      </c>
      <c r="AC470" s="10">
        <v>45.860597326255025</v>
      </c>
      <c r="AD470" s="21">
        <v>4.519661304700767</v>
      </c>
      <c r="AE470" s="12">
        <v>2234.8022598870034</v>
      </c>
      <c r="AF470" s="10">
        <v>2156.0258077437925</v>
      </c>
      <c r="AG470" s="10">
        <v>1526.6145368990854</v>
      </c>
      <c r="AH470" s="10">
        <v>119.14311289384699</v>
      </c>
      <c r="AI470" s="10">
        <v>2.7434521067282276</v>
      </c>
      <c r="AJ470" s="10"/>
      <c r="AK470" s="10"/>
      <c r="AL470" s="10"/>
      <c r="AM470" s="10"/>
      <c r="AN470" s="10">
        <v>14.898681732580023</v>
      </c>
      <c r="AO470" s="10">
        <v>6.9942536323627609</v>
      </c>
      <c r="AP470" s="10">
        <v>11.686301758293597</v>
      </c>
      <c r="AQ470" s="10">
        <v>114.66</v>
      </c>
      <c r="AR470" s="10"/>
      <c r="AS470" s="10"/>
      <c r="AT470" s="10">
        <v>2.9873151636709898</v>
      </c>
      <c r="AU470" s="10">
        <v>1</v>
      </c>
      <c r="AV470" s="16"/>
      <c r="AW470" s="21">
        <v>323.40387116156887</v>
      </c>
      <c r="AX470" s="1" t="s">
        <v>120</v>
      </c>
      <c r="AY470" s="25">
        <v>75.167191601049893</v>
      </c>
      <c r="AZ470" s="19">
        <v>100</v>
      </c>
      <c r="BA470" s="19">
        <v>0</v>
      </c>
      <c r="BB470" s="19">
        <v>0</v>
      </c>
      <c r="BC470" s="19">
        <v>100</v>
      </c>
      <c r="BD470" s="19">
        <v>0</v>
      </c>
      <c r="BE470" s="19">
        <v>0</v>
      </c>
      <c r="BF470" s="26">
        <v>49.619741369044206</v>
      </c>
      <c r="BG470" s="26">
        <v>45.860597326255025</v>
      </c>
      <c r="BH470" s="26">
        <v>4.519661304700767</v>
      </c>
      <c r="BI470" s="23"/>
      <c r="BJ470" s="27">
        <f t="shared" ca="1" si="53"/>
        <v>1</v>
      </c>
      <c r="BK470" s="26">
        <f t="shared" ca="1" si="54"/>
        <v>11.403553199573809</v>
      </c>
      <c r="BL470" s="25">
        <f t="shared" si="51"/>
        <v>4.4146154470072938</v>
      </c>
      <c r="BM470" s="25">
        <f t="shared" ca="1" si="55"/>
        <v>3.0496230060371738</v>
      </c>
      <c r="BN470" s="24">
        <f t="shared" si="52"/>
        <v>2.7811438849762276</v>
      </c>
      <c r="BP470" s="2"/>
    </row>
    <row r="471" spans="1:68" x14ac:dyDescent="0.2">
      <c r="A471">
        <v>22.9</v>
      </c>
      <c r="B471">
        <v>2</v>
      </c>
      <c r="C471">
        <v>1.3307199999999999</v>
      </c>
      <c r="D471">
        <v>-0.15833</v>
      </c>
      <c r="E471">
        <v>0.15073</v>
      </c>
      <c r="F471">
        <v>1.45543</v>
      </c>
      <c r="G471">
        <v>1.4371</v>
      </c>
      <c r="I471" s="17">
        <f t="shared" si="49"/>
        <v>75.131233595800524</v>
      </c>
      <c r="J471" s="16">
        <f t="shared" si="50"/>
        <v>-75.331233595800526</v>
      </c>
      <c r="K471" s="10">
        <v>122</v>
      </c>
      <c r="L471" s="16">
        <v>8003.7729658792778</v>
      </c>
      <c r="M471" s="16">
        <v>3325.8202099737514</v>
      </c>
      <c r="N471" s="16">
        <v>32.556867891513562</v>
      </c>
      <c r="O471" s="16">
        <v>22.834086629001828</v>
      </c>
      <c r="P471" s="16">
        <v>23.400266466867063</v>
      </c>
      <c r="Q471" s="16">
        <v>0.84439702352376367</v>
      </c>
      <c r="R471" s="16">
        <v>3.6084931969444169</v>
      </c>
      <c r="S471" s="16">
        <v>39.318044296196824</v>
      </c>
      <c r="T471" s="22" t="s">
        <v>122</v>
      </c>
      <c r="U471" s="10">
        <v>4</v>
      </c>
      <c r="V471" s="22" t="s">
        <v>143</v>
      </c>
      <c r="W471" s="10">
        <v>4</v>
      </c>
      <c r="X471" s="22" t="s">
        <v>33</v>
      </c>
      <c r="Y471" s="10">
        <v>3</v>
      </c>
      <c r="Z471" s="22" t="s">
        <v>33</v>
      </c>
      <c r="AA471" s="15">
        <v>3</v>
      </c>
      <c r="AB471" s="11">
        <v>48.083061026623966</v>
      </c>
      <c r="AC471" s="10">
        <v>47.12202996065831</v>
      </c>
      <c r="AD471" s="21">
        <v>4.7949090127177261</v>
      </c>
      <c r="AE471" s="12">
        <v>2283.4086629001827</v>
      </c>
      <c r="AF471" s="10">
        <v>2213.7954373556745</v>
      </c>
      <c r="AG471" s="10">
        <v>1560.0177644578043</v>
      </c>
      <c r="AH471" s="10">
        <v>139.08705746776997</v>
      </c>
      <c r="AI471" s="10">
        <v>2.7712398095880446</v>
      </c>
      <c r="AJ471" s="10"/>
      <c r="AK471" s="10"/>
      <c r="AL471" s="10"/>
      <c r="AM471" s="10"/>
      <c r="AN471" s="10">
        <v>15.222724419334552</v>
      </c>
      <c r="AO471" s="10">
        <v>7.1045317646583701</v>
      </c>
      <c r="AP471" s="10">
        <v>11.920124351204629</v>
      </c>
      <c r="AQ471" s="10">
        <v>114.66</v>
      </c>
      <c r="AR471" s="10"/>
      <c r="AS471" s="10"/>
      <c r="AT471" s="10">
        <v>3.0619077294350641</v>
      </c>
      <c r="AU471" s="10">
        <v>1</v>
      </c>
      <c r="AV471" s="16"/>
      <c r="AW471" s="21">
        <v>332.06931560335119</v>
      </c>
      <c r="AX471" s="1" t="s">
        <v>120</v>
      </c>
      <c r="AY471" s="25">
        <v>75.331233595800498</v>
      </c>
      <c r="AZ471" s="19">
        <v>100</v>
      </c>
      <c r="BA471" s="19">
        <v>0</v>
      </c>
      <c r="BB471" s="19">
        <v>0</v>
      </c>
      <c r="BC471" s="19">
        <v>100</v>
      </c>
      <c r="BD471" s="19">
        <v>0</v>
      </c>
      <c r="BE471" s="19">
        <v>0</v>
      </c>
      <c r="BF471" s="26">
        <v>48.083061026623966</v>
      </c>
      <c r="BG471" s="26">
        <v>47.12202996065831</v>
      </c>
      <c r="BH471" s="26">
        <v>4.7949090127177261</v>
      </c>
      <c r="BI471" s="23"/>
      <c r="BJ471" s="27">
        <f t="shared" ca="1" si="53"/>
        <v>1</v>
      </c>
      <c r="BK471" s="26">
        <f t="shared" ca="1" si="54"/>
        <v>11.665320888816488</v>
      </c>
      <c r="BL471" s="25">
        <f t="shared" si="51"/>
        <v>4.3529254722476356</v>
      </c>
      <c r="BM471" s="25">
        <f t="shared" ca="1" si="55"/>
        <v>3.0380870932258155</v>
      </c>
      <c r="BN471" s="24">
        <f t="shared" si="52"/>
        <v>2.7711234210605622</v>
      </c>
      <c r="BP471" s="2"/>
    </row>
    <row r="472" spans="1:68" x14ac:dyDescent="0.2">
      <c r="A472"/>
      <c r="B472"/>
      <c r="C472">
        <v>1.2460899999999999</v>
      </c>
      <c r="D472">
        <v>-0.29350999999999999</v>
      </c>
      <c r="E472">
        <v>1.0279999999999999E-2</v>
      </c>
      <c r="F472">
        <v>2.0492499999999998</v>
      </c>
      <c r="G472">
        <v>1.72563</v>
      </c>
      <c r="I472" s="17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22"/>
      <c r="U472" s="10"/>
      <c r="V472" s="22"/>
      <c r="W472" s="10"/>
      <c r="X472" s="22"/>
      <c r="Y472" s="10"/>
      <c r="Z472" s="22"/>
      <c r="AA472" s="15"/>
      <c r="AB472" s="11"/>
      <c r="AC472" s="10"/>
      <c r="AD472" s="21"/>
      <c r="AE472" s="12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6"/>
      <c r="AW472" s="21"/>
      <c r="AY472" s="25"/>
      <c r="AZ472" s="19"/>
      <c r="BA472" s="19"/>
      <c r="BB472" s="19"/>
      <c r="BC472" s="19"/>
      <c r="BD472" s="19"/>
      <c r="BE472" s="19"/>
      <c r="BF472" s="26"/>
      <c r="BG472" s="26"/>
      <c r="BH472" s="26"/>
      <c r="BI472" s="23"/>
      <c r="BJ472" s="27"/>
      <c r="BK472" s="26"/>
      <c r="BL472" s="25"/>
      <c r="BM472" s="25"/>
      <c r="BN472" s="24"/>
      <c r="BP472" s="2"/>
    </row>
    <row r="473" spans="1:68" x14ac:dyDescent="0.2">
      <c r="I473" s="17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22"/>
      <c r="U473" s="10"/>
      <c r="V473" s="22"/>
      <c r="W473" s="10"/>
      <c r="X473" s="22"/>
      <c r="Y473" s="10"/>
      <c r="Z473" s="22"/>
      <c r="AA473" s="15"/>
      <c r="AB473" s="11"/>
      <c r="AC473" s="10"/>
      <c r="AD473" s="21"/>
      <c r="AE473" s="12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6"/>
      <c r="AW473" s="21"/>
      <c r="AY473" s="25"/>
      <c r="AZ473" s="19"/>
      <c r="BA473" s="19"/>
      <c r="BB473" s="19"/>
      <c r="BC473" s="19"/>
      <c r="BD473" s="19"/>
      <c r="BE473" s="19"/>
      <c r="BF473" s="26"/>
      <c r="BG473" s="26"/>
      <c r="BH473" s="26"/>
      <c r="BI473" s="23"/>
      <c r="BJ473" s="27"/>
      <c r="BK473" s="26"/>
      <c r="BL473" s="25"/>
      <c r="BM473" s="25"/>
      <c r="BN473" s="24"/>
      <c r="BP473" s="2"/>
    </row>
    <row r="474" spans="1:68" x14ac:dyDescent="0.2">
      <c r="I474" s="17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22"/>
      <c r="U474" s="10"/>
      <c r="V474" s="22"/>
      <c r="W474" s="10"/>
      <c r="X474" s="22"/>
      <c r="Y474" s="10"/>
      <c r="Z474" s="22"/>
      <c r="AA474" s="15"/>
      <c r="AB474" s="11"/>
      <c r="AC474" s="10"/>
      <c r="AD474" s="21"/>
      <c r="AE474" s="12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6"/>
      <c r="AW474" s="21"/>
      <c r="AY474" s="25"/>
      <c r="AZ474" s="19"/>
      <c r="BA474" s="19"/>
      <c r="BB474" s="19"/>
      <c r="BC474" s="19"/>
      <c r="BD474" s="19"/>
      <c r="BE474" s="19"/>
      <c r="BF474" s="26"/>
      <c r="BG474" s="26"/>
      <c r="BH474" s="26"/>
      <c r="BI474" s="23"/>
      <c r="BJ474" s="27"/>
      <c r="BK474" s="26"/>
      <c r="BL474" s="25"/>
      <c r="BM474" s="25"/>
      <c r="BN474" s="24"/>
      <c r="BP474" s="2"/>
    </row>
    <row r="475" spans="1:68" x14ac:dyDescent="0.2">
      <c r="I475" s="17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22"/>
      <c r="U475" s="10"/>
      <c r="V475" s="22"/>
      <c r="W475" s="10"/>
      <c r="X475" s="22"/>
      <c r="Y475" s="10"/>
      <c r="Z475" s="22"/>
      <c r="AA475" s="15"/>
      <c r="AB475" s="11"/>
      <c r="AC475" s="10"/>
      <c r="AD475" s="21"/>
      <c r="AE475" s="12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6"/>
      <c r="AW475" s="21"/>
      <c r="AY475" s="25"/>
      <c r="AZ475" s="19"/>
      <c r="BA475" s="19"/>
      <c r="BB475" s="19"/>
      <c r="BC475" s="19"/>
      <c r="BD475" s="19"/>
      <c r="BE475" s="19"/>
      <c r="BF475" s="26"/>
      <c r="BG475" s="26"/>
      <c r="BH475" s="26"/>
      <c r="BI475" s="23"/>
      <c r="BJ475" s="27"/>
      <c r="BK475" s="26"/>
      <c r="BL475" s="25"/>
      <c r="BM475" s="25"/>
      <c r="BN475" s="24"/>
      <c r="BP475" s="2"/>
    </row>
    <row r="476" spans="1:68" x14ac:dyDescent="0.2">
      <c r="I476" s="17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22"/>
      <c r="U476" s="10"/>
      <c r="V476" s="22"/>
      <c r="W476" s="10"/>
      <c r="X476" s="22"/>
      <c r="Y476" s="10"/>
      <c r="Z476" s="22"/>
      <c r="AA476" s="15"/>
      <c r="AB476" s="11"/>
      <c r="AC476" s="10"/>
      <c r="AD476" s="21"/>
      <c r="AE476" s="12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6"/>
      <c r="AW476" s="21"/>
      <c r="AY476" s="25"/>
      <c r="AZ476" s="19"/>
      <c r="BA476" s="19"/>
      <c r="BB476" s="19"/>
      <c r="BC476" s="19"/>
      <c r="BD476" s="19"/>
      <c r="BE476" s="19"/>
      <c r="BF476" s="26"/>
      <c r="BG476" s="26"/>
      <c r="BH476" s="26"/>
      <c r="BI476" s="23"/>
      <c r="BJ476" s="27"/>
      <c r="BK476" s="26"/>
      <c r="BL476" s="25"/>
      <c r="BM476" s="25"/>
      <c r="BN476" s="24"/>
      <c r="BP476" s="2"/>
    </row>
    <row r="477" spans="1:68" x14ac:dyDescent="0.2">
      <c r="I477" s="17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22"/>
      <c r="U477" s="10"/>
      <c r="V477" s="22"/>
      <c r="W477" s="10"/>
      <c r="X477" s="22"/>
      <c r="Y477" s="10"/>
      <c r="Z477" s="22"/>
      <c r="AA477" s="15"/>
      <c r="AB477" s="11"/>
      <c r="AC477" s="10"/>
      <c r="AD477" s="21"/>
      <c r="AE477" s="12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6"/>
      <c r="AW477" s="21"/>
      <c r="AY477" s="25"/>
      <c r="AZ477" s="19"/>
      <c r="BA477" s="19"/>
      <c r="BB477" s="19"/>
      <c r="BC477" s="19"/>
      <c r="BD477" s="19"/>
      <c r="BE477" s="19"/>
      <c r="BF477" s="26"/>
      <c r="BG477" s="26"/>
      <c r="BH477" s="26"/>
      <c r="BI477" s="23"/>
      <c r="BJ477" s="27"/>
      <c r="BK477" s="26"/>
      <c r="BL477" s="25"/>
      <c r="BM477" s="25"/>
      <c r="BN477" s="24"/>
      <c r="BP477" s="2"/>
    </row>
    <row r="478" spans="1:68" x14ac:dyDescent="0.2">
      <c r="I478" s="17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22"/>
      <c r="U478" s="10"/>
      <c r="V478" s="22"/>
      <c r="W478" s="10"/>
      <c r="X478" s="22"/>
      <c r="Y478" s="10"/>
      <c r="Z478" s="22"/>
      <c r="AA478" s="15"/>
      <c r="AB478" s="11"/>
      <c r="AC478" s="10"/>
      <c r="AD478" s="21"/>
      <c r="AE478" s="12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6"/>
      <c r="AW478" s="21"/>
      <c r="AY478" s="25"/>
      <c r="AZ478" s="19"/>
      <c r="BA478" s="19"/>
      <c r="BB478" s="19"/>
      <c r="BC478" s="19"/>
      <c r="BD478" s="19"/>
      <c r="BE478" s="19"/>
      <c r="BF478" s="26"/>
      <c r="BG478" s="26"/>
      <c r="BH478" s="26"/>
      <c r="BI478" s="23"/>
      <c r="BJ478" s="27"/>
      <c r="BK478" s="26"/>
      <c r="BL478" s="25"/>
      <c r="BM478" s="25"/>
      <c r="BN478" s="24"/>
      <c r="BP478" s="2"/>
    </row>
    <row r="479" spans="1:68" x14ac:dyDescent="0.2">
      <c r="I479" s="17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22"/>
      <c r="U479" s="10"/>
      <c r="V479" s="22"/>
      <c r="W479" s="10"/>
      <c r="X479" s="22"/>
      <c r="Y479" s="10"/>
      <c r="Z479" s="22"/>
      <c r="AA479" s="15"/>
      <c r="AB479" s="11"/>
      <c r="AC479" s="10"/>
      <c r="AD479" s="21"/>
      <c r="AE479" s="12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6"/>
      <c r="AW479" s="21"/>
      <c r="AY479" s="25"/>
      <c r="AZ479" s="19"/>
      <c r="BA479" s="19"/>
      <c r="BB479" s="19"/>
      <c r="BC479" s="19"/>
      <c r="BD479" s="19"/>
      <c r="BE479" s="19"/>
      <c r="BF479" s="26"/>
      <c r="BG479" s="26"/>
      <c r="BH479" s="26"/>
      <c r="BI479" s="23"/>
      <c r="BJ479" s="27"/>
      <c r="BK479" s="26"/>
      <c r="BL479" s="25"/>
      <c r="BM479" s="25"/>
      <c r="BN479" s="24"/>
      <c r="BP479" s="2"/>
    </row>
    <row r="480" spans="1:68" x14ac:dyDescent="0.2">
      <c r="I480" s="17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22"/>
      <c r="U480" s="10"/>
      <c r="V480" s="22"/>
      <c r="W480" s="10"/>
      <c r="X480" s="22"/>
      <c r="Y480" s="10"/>
      <c r="Z480" s="22"/>
      <c r="AA480" s="15"/>
      <c r="AB480" s="11"/>
      <c r="AC480" s="10"/>
      <c r="AD480" s="21"/>
      <c r="AE480" s="12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6"/>
      <c r="AW480" s="21"/>
      <c r="AY480" s="25"/>
      <c r="AZ480" s="19"/>
      <c r="BA480" s="19"/>
      <c r="BB480" s="19"/>
      <c r="BC480" s="19"/>
      <c r="BD480" s="19"/>
      <c r="BE480" s="19"/>
      <c r="BF480" s="26"/>
      <c r="BG480" s="26"/>
      <c r="BH480" s="26"/>
      <c r="BI480" s="23"/>
      <c r="BJ480" s="27"/>
      <c r="BK480" s="26"/>
      <c r="BL480" s="25"/>
      <c r="BM480" s="25"/>
      <c r="BN480" s="24"/>
      <c r="BP480" s="2"/>
    </row>
    <row r="481" spans="9:68" x14ac:dyDescent="0.2">
      <c r="I481" s="17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22"/>
      <c r="U481" s="10"/>
      <c r="V481" s="22"/>
      <c r="W481" s="10"/>
      <c r="X481" s="22"/>
      <c r="Y481" s="10"/>
      <c r="Z481" s="22"/>
      <c r="AA481" s="15"/>
      <c r="AB481" s="11"/>
      <c r="AC481" s="10"/>
      <c r="AD481" s="21"/>
      <c r="AE481" s="12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6"/>
      <c r="AW481" s="21"/>
      <c r="AY481" s="25"/>
      <c r="AZ481" s="19"/>
      <c r="BA481" s="19"/>
      <c r="BB481" s="19"/>
      <c r="BC481" s="19"/>
      <c r="BD481" s="19"/>
      <c r="BE481" s="19"/>
      <c r="BF481" s="26"/>
      <c r="BG481" s="26"/>
      <c r="BH481" s="26"/>
      <c r="BI481" s="23"/>
      <c r="BJ481" s="27"/>
      <c r="BK481" s="26"/>
      <c r="BL481" s="25"/>
      <c r="BM481" s="25"/>
      <c r="BN481" s="24"/>
      <c r="BP481" s="2"/>
    </row>
    <row r="482" spans="9:68" x14ac:dyDescent="0.2">
      <c r="I482" s="17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22"/>
      <c r="U482" s="10"/>
      <c r="V482" s="22"/>
      <c r="W482" s="10"/>
      <c r="X482" s="22"/>
      <c r="Y482" s="10"/>
      <c r="Z482" s="22"/>
      <c r="AA482" s="15"/>
      <c r="AB482" s="11"/>
      <c r="AC482" s="10"/>
      <c r="AD482" s="21"/>
      <c r="AE482" s="12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6"/>
      <c r="AW482" s="21"/>
      <c r="AY482" s="25"/>
      <c r="AZ482" s="19"/>
      <c r="BA482" s="19"/>
      <c r="BB482" s="19"/>
      <c r="BC482" s="19"/>
      <c r="BD482" s="19"/>
      <c r="BE482" s="19"/>
      <c r="BF482" s="26"/>
      <c r="BG482" s="26"/>
      <c r="BH482" s="26"/>
      <c r="BI482" s="23"/>
      <c r="BJ482" s="27"/>
      <c r="BK482" s="26"/>
      <c r="BL482" s="25"/>
      <c r="BM482" s="25"/>
      <c r="BN482" s="24"/>
      <c r="BP482" s="2"/>
    </row>
    <row r="483" spans="9:68" x14ac:dyDescent="0.2">
      <c r="I483" s="17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22"/>
      <c r="U483" s="10"/>
      <c r="V483" s="22"/>
      <c r="W483" s="10"/>
      <c r="X483" s="22"/>
      <c r="Y483" s="10"/>
      <c r="Z483" s="22"/>
      <c r="AA483" s="15"/>
      <c r="AB483" s="11"/>
      <c r="AC483" s="10"/>
      <c r="AD483" s="21"/>
      <c r="AE483" s="12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6"/>
      <c r="AW483" s="21"/>
      <c r="AY483" s="25"/>
      <c r="AZ483" s="19"/>
      <c r="BA483" s="19"/>
      <c r="BB483" s="19"/>
      <c r="BC483" s="19"/>
      <c r="BD483" s="19"/>
      <c r="BE483" s="19"/>
      <c r="BF483" s="26"/>
      <c r="BG483" s="26"/>
      <c r="BH483" s="26"/>
      <c r="BI483" s="23"/>
      <c r="BJ483" s="27"/>
      <c r="BK483" s="26"/>
      <c r="BL483" s="25"/>
      <c r="BM483" s="25"/>
      <c r="BN483" s="24"/>
      <c r="BP483" s="2"/>
    </row>
    <row r="484" spans="9:68" x14ac:dyDescent="0.2">
      <c r="I484" s="17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22"/>
      <c r="U484" s="10"/>
      <c r="V484" s="22"/>
      <c r="W484" s="10"/>
      <c r="X484" s="22"/>
      <c r="Y484" s="10"/>
      <c r="Z484" s="22"/>
      <c r="AA484" s="15"/>
      <c r="AB484" s="11"/>
      <c r="AC484" s="10"/>
      <c r="AD484" s="21"/>
      <c r="AE484" s="12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6"/>
      <c r="AW484" s="21"/>
      <c r="AY484" s="25"/>
      <c r="AZ484" s="19"/>
      <c r="BA484" s="19"/>
      <c r="BB484" s="19"/>
      <c r="BC484" s="19"/>
      <c r="BD484" s="19"/>
      <c r="BE484" s="19"/>
      <c r="BF484" s="26"/>
      <c r="BG484" s="26"/>
      <c r="BH484" s="26"/>
      <c r="BI484" s="23"/>
      <c r="BJ484" s="27"/>
      <c r="BK484" s="26"/>
      <c r="BL484" s="25"/>
      <c r="BM484" s="25"/>
      <c r="BN484" s="24"/>
      <c r="BP484" s="2"/>
    </row>
    <row r="485" spans="9:68" x14ac:dyDescent="0.2">
      <c r="I485" s="17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22"/>
      <c r="U485" s="10"/>
      <c r="V485" s="22"/>
      <c r="W485" s="10"/>
      <c r="X485" s="22"/>
      <c r="Y485" s="10"/>
      <c r="Z485" s="22"/>
      <c r="AA485" s="15"/>
      <c r="AB485" s="11"/>
      <c r="AC485" s="10"/>
      <c r="AD485" s="21"/>
      <c r="AE485" s="12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6"/>
      <c r="AW485" s="21"/>
      <c r="AY485" s="25"/>
      <c r="AZ485" s="19"/>
      <c r="BA485" s="19"/>
      <c r="BB485" s="19"/>
      <c r="BC485" s="19"/>
      <c r="BD485" s="19"/>
      <c r="BE485" s="19"/>
      <c r="BF485" s="26"/>
      <c r="BG485" s="26"/>
      <c r="BH485" s="26"/>
      <c r="BI485" s="23"/>
      <c r="BJ485" s="27"/>
      <c r="BK485" s="26"/>
      <c r="BL485" s="25"/>
      <c r="BM485" s="25"/>
      <c r="BN485" s="24"/>
      <c r="BP485" s="2"/>
    </row>
    <row r="486" spans="9:68" x14ac:dyDescent="0.2">
      <c r="I486" s="17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22"/>
      <c r="U486" s="10"/>
      <c r="V486" s="22"/>
      <c r="W486" s="10"/>
      <c r="X486" s="22"/>
      <c r="Y486" s="10"/>
      <c r="Z486" s="22"/>
      <c r="AA486" s="15"/>
      <c r="AB486" s="11"/>
      <c r="AC486" s="10"/>
      <c r="AD486" s="21"/>
      <c r="AE486" s="12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6"/>
      <c r="AW486" s="21"/>
      <c r="AY486" s="25"/>
      <c r="AZ486" s="19"/>
      <c r="BA486" s="19"/>
      <c r="BB486" s="19"/>
      <c r="BC486" s="19"/>
      <c r="BD486" s="19"/>
      <c r="BE486" s="19"/>
      <c r="BF486" s="26"/>
      <c r="BG486" s="26"/>
      <c r="BH486" s="26"/>
      <c r="BI486" s="23"/>
      <c r="BJ486" s="27"/>
      <c r="BK486" s="26"/>
      <c r="BL486" s="25"/>
      <c r="BM486" s="25"/>
      <c r="BN486" s="24"/>
      <c r="BP486" s="2"/>
    </row>
    <row r="487" spans="9:68" x14ac:dyDescent="0.2">
      <c r="I487" s="17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22"/>
      <c r="U487" s="10"/>
      <c r="V487" s="22"/>
      <c r="W487" s="10"/>
      <c r="X487" s="22"/>
      <c r="Y487" s="10"/>
      <c r="Z487" s="22"/>
      <c r="AA487" s="15"/>
      <c r="AB487" s="11"/>
      <c r="AC487" s="10"/>
      <c r="AD487" s="21"/>
      <c r="AE487" s="12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6"/>
      <c r="AW487" s="21"/>
      <c r="AY487" s="25"/>
      <c r="AZ487" s="19"/>
      <c r="BA487" s="19"/>
      <c r="BB487" s="19"/>
      <c r="BC487" s="19"/>
      <c r="BD487" s="19"/>
      <c r="BE487" s="19"/>
      <c r="BF487" s="26"/>
      <c r="BG487" s="26"/>
      <c r="BH487" s="26"/>
      <c r="BI487" s="23"/>
      <c r="BJ487" s="27"/>
      <c r="BK487" s="26"/>
      <c r="BL487" s="25"/>
      <c r="BM487" s="25"/>
      <c r="BN487" s="24"/>
      <c r="BP487" s="2"/>
    </row>
    <row r="488" spans="9:68" x14ac:dyDescent="0.2">
      <c r="I488" s="17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22"/>
      <c r="U488" s="10"/>
      <c r="V488" s="22"/>
      <c r="W488" s="10"/>
      <c r="X488" s="22"/>
      <c r="Y488" s="10"/>
      <c r="Z488" s="22"/>
      <c r="AA488" s="15"/>
      <c r="AB488" s="11"/>
      <c r="AC488" s="10"/>
      <c r="AD488" s="21"/>
      <c r="AE488" s="12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6"/>
      <c r="AW488" s="21"/>
      <c r="AY488" s="25"/>
      <c r="AZ488" s="19"/>
      <c r="BA488" s="19"/>
      <c r="BB488" s="19"/>
      <c r="BC488" s="19"/>
      <c r="BD488" s="19"/>
      <c r="BE488" s="19"/>
      <c r="BF488" s="26"/>
      <c r="BG488" s="26"/>
      <c r="BH488" s="26"/>
      <c r="BI488" s="23"/>
      <c r="BJ488" s="27"/>
      <c r="BK488" s="26"/>
      <c r="BL488" s="25"/>
      <c r="BM488" s="25"/>
      <c r="BN488" s="24"/>
      <c r="BP488" s="2"/>
    </row>
    <row r="489" spans="9:68" x14ac:dyDescent="0.2">
      <c r="I489" s="17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22"/>
      <c r="U489" s="10"/>
      <c r="V489" s="22"/>
      <c r="W489" s="10"/>
      <c r="X489" s="22"/>
      <c r="Y489" s="10"/>
      <c r="Z489" s="22"/>
      <c r="AA489" s="15"/>
      <c r="AB489" s="11"/>
      <c r="AC489" s="10"/>
      <c r="AD489" s="21"/>
      <c r="AE489" s="12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6"/>
      <c r="AW489" s="21"/>
      <c r="AY489" s="25"/>
      <c r="AZ489" s="19"/>
      <c r="BA489" s="19"/>
      <c r="BB489" s="19"/>
      <c r="BC489" s="19"/>
      <c r="BD489" s="19"/>
      <c r="BE489" s="19"/>
      <c r="BF489" s="26"/>
      <c r="BG489" s="26"/>
      <c r="BH489" s="26"/>
      <c r="BI489" s="23"/>
      <c r="BJ489" s="27"/>
      <c r="BK489" s="26"/>
      <c r="BL489" s="25"/>
      <c r="BM489" s="25"/>
      <c r="BN489" s="24"/>
      <c r="BP489" s="2"/>
    </row>
    <row r="490" spans="9:68" x14ac:dyDescent="0.2">
      <c r="I490" s="17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22"/>
      <c r="U490" s="10"/>
      <c r="V490" s="22"/>
      <c r="W490" s="10"/>
      <c r="X490" s="22"/>
      <c r="Y490" s="10"/>
      <c r="Z490" s="22"/>
      <c r="AA490" s="15"/>
      <c r="AB490" s="11"/>
      <c r="AC490" s="10"/>
      <c r="AD490" s="21"/>
      <c r="AE490" s="12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6"/>
      <c r="AW490" s="21"/>
      <c r="AY490" s="25"/>
      <c r="AZ490" s="19"/>
      <c r="BA490" s="19"/>
      <c r="BB490" s="19"/>
      <c r="BC490" s="19"/>
      <c r="BD490" s="19"/>
      <c r="BE490" s="19"/>
      <c r="BF490" s="26"/>
      <c r="BG490" s="26"/>
      <c r="BH490" s="26"/>
      <c r="BI490" s="23"/>
      <c r="BJ490" s="27"/>
      <c r="BK490" s="26"/>
      <c r="BL490" s="25"/>
      <c r="BM490" s="25"/>
      <c r="BN490" s="24"/>
      <c r="BP490" s="2"/>
    </row>
    <row r="491" spans="9:68" x14ac:dyDescent="0.2">
      <c r="I491" s="17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22"/>
      <c r="U491" s="10"/>
      <c r="V491" s="22"/>
      <c r="W491" s="10"/>
      <c r="X491" s="22"/>
      <c r="Y491" s="10"/>
      <c r="Z491" s="22"/>
      <c r="AA491" s="15"/>
      <c r="AB491" s="11"/>
      <c r="AC491" s="10"/>
      <c r="AD491" s="21"/>
      <c r="AE491" s="12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6"/>
      <c r="AW491" s="21"/>
      <c r="AY491" s="25"/>
      <c r="AZ491" s="19"/>
      <c r="BA491" s="19"/>
      <c r="BB491" s="19"/>
      <c r="BC491" s="19"/>
      <c r="BD491" s="19"/>
      <c r="BE491" s="19"/>
      <c r="BF491" s="26"/>
      <c r="BG491" s="26"/>
      <c r="BH491" s="26"/>
      <c r="BI491" s="23"/>
      <c r="BJ491" s="27"/>
      <c r="BK491" s="26"/>
      <c r="BL491" s="25"/>
      <c r="BM491" s="25"/>
      <c r="BN491" s="24"/>
      <c r="BP491" s="2"/>
    </row>
    <row r="492" spans="9:68" x14ac:dyDescent="0.2">
      <c r="I492" s="17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22"/>
      <c r="U492" s="10"/>
      <c r="V492" s="22"/>
      <c r="W492" s="10"/>
      <c r="X492" s="22"/>
      <c r="Y492" s="10"/>
      <c r="Z492" s="22"/>
      <c r="AA492" s="15"/>
      <c r="AB492" s="11"/>
      <c r="AC492" s="10"/>
      <c r="AD492" s="21"/>
      <c r="AE492" s="12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6"/>
      <c r="AW492" s="21"/>
      <c r="AY492" s="25"/>
      <c r="AZ492" s="19"/>
      <c r="BA492" s="19"/>
      <c r="BB492" s="19"/>
      <c r="BC492" s="19"/>
      <c r="BD492" s="19"/>
      <c r="BE492" s="19"/>
      <c r="BF492" s="26"/>
      <c r="BG492" s="26"/>
      <c r="BH492" s="26"/>
      <c r="BI492" s="23"/>
      <c r="BJ492" s="27"/>
      <c r="BK492" s="26"/>
      <c r="BL492" s="25"/>
      <c r="BM492" s="25"/>
      <c r="BN492" s="24"/>
      <c r="BP492" s="2"/>
    </row>
    <row r="493" spans="9:68" x14ac:dyDescent="0.2">
      <c r="I493" s="17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22"/>
      <c r="U493" s="10"/>
      <c r="V493" s="22"/>
      <c r="W493" s="10"/>
      <c r="X493" s="22"/>
      <c r="Y493" s="10"/>
      <c r="Z493" s="22"/>
      <c r="AA493" s="15"/>
      <c r="AB493" s="11"/>
      <c r="AC493" s="10"/>
      <c r="AD493" s="21"/>
      <c r="AE493" s="12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6"/>
      <c r="AW493" s="21"/>
      <c r="AY493" s="25"/>
      <c r="AZ493" s="19"/>
      <c r="BA493" s="19"/>
      <c r="BB493" s="19"/>
      <c r="BC493" s="19"/>
      <c r="BD493" s="19"/>
      <c r="BE493" s="19"/>
      <c r="BF493" s="26"/>
      <c r="BG493" s="26"/>
      <c r="BH493" s="26"/>
      <c r="BI493" s="23"/>
      <c r="BJ493" s="27"/>
      <c r="BK493" s="26"/>
      <c r="BL493" s="25"/>
      <c r="BM493" s="25"/>
      <c r="BN493" s="24"/>
      <c r="BP493" s="2"/>
    </row>
    <row r="494" spans="9:68" x14ac:dyDescent="0.2">
      <c r="I494" s="17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22"/>
      <c r="U494" s="10"/>
      <c r="V494" s="22"/>
      <c r="W494" s="10"/>
      <c r="X494" s="22"/>
      <c r="Y494" s="10"/>
      <c r="Z494" s="22"/>
      <c r="AA494" s="15"/>
      <c r="AB494" s="11"/>
      <c r="AC494" s="10"/>
      <c r="AD494" s="21"/>
      <c r="AE494" s="12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6"/>
      <c r="AW494" s="21"/>
      <c r="AY494" s="25"/>
      <c r="AZ494" s="19"/>
      <c r="BA494" s="19"/>
      <c r="BB494" s="19"/>
      <c r="BC494" s="19"/>
      <c r="BD494" s="19"/>
      <c r="BE494" s="19"/>
      <c r="BF494" s="26"/>
      <c r="BG494" s="26"/>
      <c r="BH494" s="26"/>
      <c r="BI494" s="23"/>
      <c r="BJ494" s="27"/>
      <c r="BK494" s="26"/>
      <c r="BL494" s="25"/>
      <c r="BM494" s="25"/>
      <c r="BN494" s="24"/>
      <c r="BP494" s="2"/>
    </row>
    <row r="495" spans="9:68" x14ac:dyDescent="0.2">
      <c r="I495" s="17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22"/>
      <c r="U495" s="10"/>
      <c r="V495" s="22"/>
      <c r="W495" s="10"/>
      <c r="X495" s="22"/>
      <c r="Y495" s="10"/>
      <c r="Z495" s="22"/>
      <c r="AA495" s="15"/>
      <c r="AB495" s="11"/>
      <c r="AC495" s="10"/>
      <c r="AD495" s="21"/>
      <c r="AE495" s="12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6"/>
      <c r="AW495" s="21"/>
      <c r="AY495" s="25"/>
      <c r="AZ495" s="19"/>
      <c r="BA495" s="19"/>
      <c r="BB495" s="19"/>
      <c r="BC495" s="19"/>
      <c r="BD495" s="19"/>
      <c r="BE495" s="19"/>
      <c r="BF495" s="26"/>
      <c r="BG495" s="26"/>
      <c r="BH495" s="26"/>
      <c r="BI495" s="23"/>
      <c r="BJ495" s="27"/>
      <c r="BK495" s="26"/>
      <c r="BL495" s="25"/>
      <c r="BM495" s="25"/>
      <c r="BN495" s="24"/>
      <c r="BP495" s="2"/>
    </row>
    <row r="496" spans="9:68" x14ac:dyDescent="0.2">
      <c r="I496" s="17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22"/>
      <c r="U496" s="10"/>
      <c r="V496" s="22"/>
      <c r="W496" s="10"/>
      <c r="X496" s="22"/>
      <c r="Y496" s="10"/>
      <c r="Z496" s="22"/>
      <c r="AA496" s="15"/>
      <c r="AB496" s="11"/>
      <c r="AC496" s="10"/>
      <c r="AD496" s="21"/>
      <c r="AE496" s="12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6"/>
      <c r="AW496" s="21"/>
      <c r="AY496" s="25"/>
      <c r="AZ496" s="19"/>
      <c r="BA496" s="19"/>
      <c r="BB496" s="19"/>
      <c r="BC496" s="19"/>
      <c r="BD496" s="19"/>
      <c r="BE496" s="19"/>
      <c r="BF496" s="26"/>
      <c r="BG496" s="26"/>
      <c r="BH496" s="26"/>
      <c r="BI496" s="23"/>
      <c r="BJ496" s="27"/>
      <c r="BK496" s="26"/>
      <c r="BL496" s="25"/>
      <c r="BM496" s="25"/>
      <c r="BN496" s="24"/>
      <c r="BP496" s="2"/>
    </row>
    <row r="497" spans="9:68" x14ac:dyDescent="0.2">
      <c r="I497" s="17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22"/>
      <c r="U497" s="10"/>
      <c r="V497" s="22"/>
      <c r="W497" s="10"/>
      <c r="X497" s="22"/>
      <c r="Y497" s="10"/>
      <c r="Z497" s="22"/>
      <c r="AA497" s="15"/>
      <c r="AB497" s="11"/>
      <c r="AC497" s="10"/>
      <c r="AD497" s="21"/>
      <c r="AE497" s="12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6"/>
      <c r="AW497" s="21"/>
      <c r="AY497" s="25"/>
      <c r="AZ497" s="19"/>
      <c r="BA497" s="19"/>
      <c r="BB497" s="19"/>
      <c r="BC497" s="19"/>
      <c r="BD497" s="19"/>
      <c r="BE497" s="19"/>
      <c r="BF497" s="26"/>
      <c r="BG497" s="26"/>
      <c r="BH497" s="26"/>
      <c r="BI497" s="23"/>
      <c r="BJ497" s="27"/>
      <c r="BK497" s="26"/>
      <c r="BL497" s="25"/>
      <c r="BM497" s="25"/>
      <c r="BN497" s="24"/>
      <c r="BP497" s="2"/>
    </row>
    <row r="498" spans="9:68" x14ac:dyDescent="0.2">
      <c r="I498" s="17"/>
      <c r="J498" s="16"/>
      <c r="K498" s="16"/>
      <c r="L498" s="16"/>
      <c r="M498" s="16"/>
      <c r="N498" s="10"/>
      <c r="O498" s="10"/>
      <c r="P498" s="9"/>
      <c r="Q498" s="9"/>
      <c r="R498" s="9"/>
      <c r="S498" s="9"/>
      <c r="U498" s="15"/>
      <c r="W498" s="2"/>
      <c r="X498" s="2"/>
      <c r="Y498" s="2"/>
      <c r="Z498" s="2"/>
      <c r="AA498" s="2"/>
      <c r="AB498" s="14"/>
      <c r="AC498" s="2"/>
      <c r="AD498" s="13"/>
      <c r="AE498" s="12"/>
      <c r="AF498" s="10"/>
      <c r="AG498" s="11"/>
      <c r="AH498" s="9"/>
      <c r="AI498" s="9"/>
      <c r="AJ498" s="9"/>
      <c r="AK498" s="9"/>
      <c r="AL498" s="9"/>
      <c r="AM498" s="10"/>
      <c r="AN498" s="9"/>
      <c r="AO498" s="9"/>
      <c r="AP498" s="10"/>
      <c r="AQ498" s="9"/>
      <c r="AR498" s="8"/>
      <c r="AS498" s="8"/>
      <c r="AT498" s="8"/>
      <c r="AU498" s="8"/>
      <c r="AV498" s="8"/>
      <c r="AW498" s="7"/>
      <c r="BP498" s="2"/>
    </row>
    <row r="499" spans="9:68" x14ac:dyDescent="0.2">
      <c r="I499" s="17"/>
      <c r="J499" s="16"/>
      <c r="K499" s="16"/>
      <c r="L499" s="16"/>
      <c r="M499" s="16"/>
      <c r="N499" s="10"/>
      <c r="O499" s="10"/>
      <c r="P499" s="9"/>
      <c r="Q499" s="9"/>
      <c r="R499" s="9"/>
      <c r="S499" s="9"/>
      <c r="U499" s="15"/>
      <c r="W499" s="2"/>
      <c r="X499" s="2"/>
      <c r="Y499" s="2"/>
      <c r="Z499" s="2"/>
      <c r="AA499" s="2"/>
      <c r="AB499" s="14"/>
      <c r="AC499" s="2"/>
      <c r="AD499" s="13"/>
      <c r="AE499" s="12"/>
      <c r="AF499" s="10"/>
      <c r="AG499" s="11"/>
      <c r="AH499" s="9"/>
      <c r="AI499" s="9"/>
      <c r="AJ499" s="9"/>
      <c r="AK499" s="9"/>
      <c r="AL499" s="9"/>
      <c r="AM499" s="10"/>
      <c r="AN499" s="9"/>
      <c r="AO499" s="9"/>
      <c r="AP499" s="10"/>
      <c r="AQ499" s="9"/>
      <c r="AR499" s="8"/>
      <c r="AS499" s="8"/>
      <c r="AT499" s="8"/>
      <c r="AU499" s="8"/>
      <c r="AV499" s="8"/>
      <c r="AW499" s="7"/>
      <c r="BP499" s="2"/>
    </row>
    <row r="500" spans="9:68" x14ac:dyDescent="0.2">
      <c r="I500" s="17"/>
      <c r="J500" s="16"/>
      <c r="K500" s="16"/>
      <c r="L500" s="16"/>
      <c r="M500" s="16"/>
      <c r="N500" s="10"/>
      <c r="O500" s="10"/>
      <c r="P500" s="9"/>
      <c r="Q500" s="9"/>
      <c r="R500" s="9"/>
      <c r="S500" s="9"/>
      <c r="U500" s="15"/>
      <c r="W500" s="2"/>
      <c r="X500" s="2"/>
      <c r="Y500" s="2"/>
      <c r="Z500" s="2"/>
      <c r="AA500" s="2"/>
      <c r="AB500" s="14"/>
      <c r="AC500" s="2"/>
      <c r="AD500" s="13"/>
      <c r="AE500" s="12"/>
      <c r="AF500" s="10"/>
      <c r="AG500" s="11"/>
      <c r="AH500" s="9"/>
      <c r="AI500" s="9"/>
      <c r="AJ500" s="9"/>
      <c r="AK500" s="9"/>
      <c r="AL500" s="9"/>
      <c r="AM500" s="10"/>
      <c r="AN500" s="9"/>
      <c r="AO500" s="9"/>
      <c r="AP500" s="10"/>
      <c r="AQ500" s="9"/>
      <c r="AR500" s="8"/>
      <c r="AS500" s="8"/>
      <c r="AT500" s="8"/>
      <c r="AU500" s="8"/>
      <c r="AV500" s="8"/>
      <c r="AW500" s="7"/>
      <c r="BP500" s="2"/>
    </row>
    <row r="501" spans="9:68" x14ac:dyDescent="0.2">
      <c r="I501" s="17"/>
      <c r="J501" s="16"/>
      <c r="K501" s="16"/>
      <c r="L501" s="16"/>
      <c r="M501" s="16"/>
      <c r="N501" s="10"/>
      <c r="O501" s="10"/>
      <c r="P501" s="9"/>
      <c r="Q501" s="9"/>
      <c r="R501" s="9"/>
      <c r="S501" s="9"/>
      <c r="U501" s="15"/>
      <c r="W501" s="2"/>
      <c r="X501" s="2"/>
      <c r="Y501" s="2"/>
      <c r="Z501" s="2"/>
      <c r="AA501" s="2"/>
      <c r="AB501" s="14"/>
      <c r="AC501" s="2"/>
      <c r="AD501" s="13"/>
      <c r="AE501" s="12"/>
      <c r="AF501" s="10"/>
      <c r="AG501" s="11"/>
      <c r="AH501" s="9"/>
      <c r="AI501" s="9"/>
      <c r="AJ501" s="9"/>
      <c r="AK501" s="9"/>
      <c r="AL501" s="9"/>
      <c r="AM501" s="10"/>
      <c r="AN501" s="9"/>
      <c r="AO501" s="9"/>
      <c r="AP501" s="10"/>
      <c r="AQ501" s="9"/>
      <c r="AR501" s="8"/>
      <c r="AS501" s="8"/>
      <c r="AT501" s="8"/>
      <c r="AU501" s="8"/>
      <c r="AV501" s="8"/>
      <c r="AW501" s="7"/>
      <c r="BP501" s="2"/>
    </row>
    <row r="502" spans="9:68" x14ac:dyDescent="0.2">
      <c r="I502" s="17"/>
      <c r="J502" s="16"/>
      <c r="K502" s="16"/>
      <c r="L502" s="16"/>
      <c r="M502" s="16"/>
      <c r="N502" s="10"/>
      <c r="O502" s="10"/>
      <c r="P502" s="9"/>
      <c r="Q502" s="9"/>
      <c r="R502" s="9"/>
      <c r="S502" s="9"/>
      <c r="U502" s="15"/>
      <c r="W502" s="2"/>
      <c r="X502" s="2"/>
      <c r="Y502" s="2"/>
      <c r="Z502" s="2"/>
      <c r="AA502" s="2"/>
      <c r="AB502" s="14"/>
      <c r="AC502" s="2"/>
      <c r="AD502" s="13"/>
      <c r="AE502" s="12"/>
      <c r="AF502" s="10"/>
      <c r="AG502" s="11"/>
      <c r="AH502" s="9"/>
      <c r="AI502" s="9"/>
      <c r="AJ502" s="9"/>
      <c r="AK502" s="9"/>
      <c r="AL502" s="9"/>
      <c r="AM502" s="10"/>
      <c r="AN502" s="9"/>
      <c r="AO502" s="9"/>
      <c r="AP502" s="10"/>
      <c r="AQ502" s="9"/>
      <c r="AR502" s="8"/>
      <c r="AS502" s="8"/>
      <c r="AT502" s="8"/>
      <c r="AU502" s="8"/>
      <c r="AV502" s="8"/>
      <c r="AW502" s="7"/>
      <c r="BP502" s="2"/>
    </row>
    <row r="503" spans="9:68" x14ac:dyDescent="0.2">
      <c r="I503" s="17"/>
      <c r="J503" s="16"/>
      <c r="K503" s="16"/>
      <c r="L503" s="16"/>
      <c r="M503" s="16"/>
      <c r="N503" s="10"/>
      <c r="O503" s="10"/>
      <c r="P503" s="9"/>
      <c r="Q503" s="9"/>
      <c r="R503" s="9"/>
      <c r="S503" s="9"/>
      <c r="U503" s="15"/>
      <c r="W503" s="2"/>
      <c r="X503" s="2"/>
      <c r="Y503" s="2"/>
      <c r="Z503" s="2"/>
      <c r="AA503" s="2"/>
      <c r="AB503" s="14"/>
      <c r="AC503" s="2"/>
      <c r="AD503" s="13"/>
      <c r="AE503" s="12"/>
      <c r="AF503" s="10"/>
      <c r="AG503" s="11"/>
      <c r="AH503" s="9"/>
      <c r="AI503" s="9"/>
      <c r="AJ503" s="9"/>
      <c r="AK503" s="9"/>
      <c r="AL503" s="9"/>
      <c r="AM503" s="10"/>
      <c r="AN503" s="9"/>
      <c r="AO503" s="9"/>
      <c r="AP503" s="10"/>
      <c r="AQ503" s="9"/>
      <c r="AR503" s="8"/>
      <c r="AS503" s="8"/>
      <c r="AT503" s="8"/>
      <c r="AU503" s="8"/>
      <c r="AV503" s="8"/>
      <c r="AW503" s="7"/>
      <c r="BP503" s="2"/>
    </row>
    <row r="504" spans="9:68" x14ac:dyDescent="0.2">
      <c r="I504" s="17"/>
      <c r="J504" s="16"/>
      <c r="K504" s="16"/>
      <c r="L504" s="16"/>
      <c r="M504" s="16"/>
      <c r="N504" s="10"/>
      <c r="O504" s="10"/>
      <c r="P504" s="9"/>
      <c r="Q504" s="9"/>
      <c r="R504" s="9"/>
      <c r="S504" s="9"/>
      <c r="U504" s="15"/>
      <c r="W504" s="2"/>
      <c r="X504" s="2"/>
      <c r="Y504" s="2"/>
      <c r="Z504" s="2"/>
      <c r="AA504" s="2"/>
      <c r="AB504" s="14"/>
      <c r="AC504" s="2"/>
      <c r="AD504" s="13"/>
      <c r="AE504" s="12"/>
      <c r="AF504" s="10"/>
      <c r="AG504" s="11"/>
      <c r="AH504" s="9"/>
      <c r="AI504" s="9"/>
      <c r="AJ504" s="9"/>
      <c r="AK504" s="9"/>
      <c r="AL504" s="9"/>
      <c r="AM504" s="10"/>
      <c r="AN504" s="9"/>
      <c r="AO504" s="9"/>
      <c r="AP504" s="10"/>
      <c r="AQ504" s="9"/>
      <c r="AR504" s="8"/>
      <c r="AS504" s="8"/>
      <c r="AT504" s="8"/>
      <c r="AU504" s="8"/>
      <c r="AV504" s="8"/>
      <c r="AW504" s="7"/>
      <c r="BP504" s="2"/>
    </row>
    <row r="505" spans="9:68" x14ac:dyDescent="0.2">
      <c r="I505" s="17"/>
      <c r="J505" s="16"/>
      <c r="K505" s="16"/>
      <c r="L505" s="16"/>
      <c r="M505" s="16"/>
      <c r="N505" s="10"/>
      <c r="O505" s="10"/>
      <c r="P505" s="9"/>
      <c r="Q505" s="9"/>
      <c r="R505" s="9"/>
      <c r="S505" s="9"/>
      <c r="U505" s="15"/>
      <c r="W505" s="2"/>
      <c r="X505" s="2"/>
      <c r="Y505" s="2"/>
      <c r="Z505" s="2"/>
      <c r="AA505" s="2"/>
      <c r="AB505" s="14"/>
      <c r="AC505" s="2"/>
      <c r="AD505" s="13"/>
      <c r="AE505" s="12"/>
      <c r="AF505" s="10"/>
      <c r="AG505" s="11"/>
      <c r="AH505" s="9"/>
      <c r="AI505" s="9"/>
      <c r="AJ505" s="9"/>
      <c r="AK505" s="9"/>
      <c r="AL505" s="9"/>
      <c r="AM505" s="10"/>
      <c r="AN505" s="9"/>
      <c r="AO505" s="9"/>
      <c r="AP505" s="10"/>
      <c r="AQ505" s="9"/>
      <c r="AR505" s="8"/>
      <c r="AS505" s="8"/>
      <c r="AT505" s="8"/>
      <c r="AU505" s="8"/>
      <c r="AV505" s="8"/>
      <c r="AW505" s="7"/>
      <c r="BP505" s="2"/>
    </row>
    <row r="506" spans="9:68" x14ac:dyDescent="0.2">
      <c r="I506" s="17"/>
      <c r="J506" s="16"/>
      <c r="K506" s="16"/>
      <c r="L506" s="16"/>
      <c r="M506" s="16"/>
      <c r="N506" s="10"/>
      <c r="O506" s="10"/>
      <c r="P506" s="9"/>
      <c r="Q506" s="9"/>
      <c r="R506" s="9"/>
      <c r="S506" s="9"/>
      <c r="U506" s="15"/>
      <c r="W506" s="2"/>
      <c r="X506" s="2"/>
      <c r="Y506" s="2"/>
      <c r="Z506" s="2"/>
      <c r="AA506" s="2"/>
      <c r="AB506" s="14"/>
      <c r="AC506" s="2"/>
      <c r="AD506" s="13"/>
      <c r="AE506" s="12"/>
      <c r="AF506" s="10"/>
      <c r="AG506" s="11"/>
      <c r="AH506" s="9"/>
      <c r="AI506" s="9"/>
      <c r="AJ506" s="9"/>
      <c r="AK506" s="9"/>
      <c r="AL506" s="9"/>
      <c r="AM506" s="10"/>
      <c r="AN506" s="9"/>
      <c r="AO506" s="9"/>
      <c r="AP506" s="10"/>
      <c r="AQ506" s="9"/>
      <c r="AR506" s="8"/>
      <c r="AS506" s="8"/>
      <c r="AT506" s="8"/>
      <c r="AU506" s="8"/>
      <c r="AV506" s="8"/>
      <c r="AW506" s="7"/>
      <c r="BP506" s="2"/>
    </row>
    <row r="507" spans="9:68" x14ac:dyDescent="0.2">
      <c r="I507" s="17"/>
      <c r="J507" s="16"/>
      <c r="K507" s="16"/>
      <c r="L507" s="16"/>
      <c r="M507" s="16"/>
      <c r="N507" s="10"/>
      <c r="O507" s="10"/>
      <c r="P507" s="9"/>
      <c r="Q507" s="9"/>
      <c r="R507" s="9"/>
      <c r="S507" s="9"/>
      <c r="U507" s="15"/>
      <c r="W507" s="2"/>
      <c r="X507" s="2"/>
      <c r="Y507" s="2"/>
      <c r="Z507" s="2"/>
      <c r="AA507" s="2"/>
      <c r="AB507" s="14"/>
      <c r="AC507" s="2"/>
      <c r="AD507" s="13"/>
      <c r="AE507" s="12"/>
      <c r="AF507" s="10"/>
      <c r="AG507" s="11"/>
      <c r="AH507" s="9"/>
      <c r="AI507" s="9"/>
      <c r="AJ507" s="9"/>
      <c r="AK507" s="9"/>
      <c r="AL507" s="9"/>
      <c r="AM507" s="10"/>
      <c r="AN507" s="9"/>
      <c r="AO507" s="9"/>
      <c r="AP507" s="10"/>
      <c r="AQ507" s="9"/>
      <c r="AR507" s="8"/>
      <c r="AS507" s="8"/>
      <c r="AT507" s="8"/>
      <c r="AU507" s="8"/>
      <c r="AV507" s="8"/>
      <c r="AW507" s="7"/>
      <c r="BP507" s="2"/>
    </row>
    <row r="508" spans="9:68" x14ac:dyDescent="0.2">
      <c r="I508" s="17"/>
      <c r="J508" s="16"/>
      <c r="K508" s="16"/>
      <c r="L508" s="16"/>
      <c r="M508" s="16"/>
      <c r="N508" s="10"/>
      <c r="O508" s="10"/>
      <c r="P508" s="9"/>
      <c r="Q508" s="9"/>
      <c r="R508" s="9"/>
      <c r="S508" s="9"/>
      <c r="U508" s="15"/>
      <c r="W508" s="2"/>
      <c r="X508" s="2"/>
      <c r="Y508" s="2"/>
      <c r="Z508" s="2"/>
      <c r="AA508" s="2"/>
      <c r="AB508" s="14"/>
      <c r="AC508" s="2"/>
      <c r="AD508" s="13"/>
      <c r="AE508" s="12"/>
      <c r="AF508" s="10"/>
      <c r="AG508" s="11"/>
      <c r="AH508" s="9"/>
      <c r="AI508" s="9"/>
      <c r="AJ508" s="9"/>
      <c r="AK508" s="9"/>
      <c r="AL508" s="9"/>
      <c r="AM508" s="10"/>
      <c r="AN508" s="9"/>
      <c r="AO508" s="9"/>
      <c r="AP508" s="10"/>
      <c r="AQ508" s="9"/>
      <c r="AR508" s="8"/>
      <c r="AS508" s="8"/>
      <c r="AT508" s="8"/>
      <c r="AU508" s="8"/>
      <c r="AV508" s="8"/>
      <c r="AW508" s="7"/>
      <c r="BP508" s="2"/>
    </row>
    <row r="509" spans="9:68" x14ac:dyDescent="0.2">
      <c r="I509" s="17"/>
      <c r="J509" s="16"/>
      <c r="K509" s="16"/>
      <c r="L509" s="16"/>
      <c r="M509" s="16"/>
      <c r="N509" s="10"/>
      <c r="O509" s="10"/>
      <c r="P509" s="9"/>
      <c r="Q509" s="9"/>
      <c r="R509" s="9"/>
      <c r="S509" s="9"/>
      <c r="U509" s="15"/>
      <c r="W509" s="2"/>
      <c r="X509" s="2"/>
      <c r="Y509" s="2"/>
      <c r="Z509" s="2"/>
      <c r="AA509" s="2"/>
      <c r="AB509" s="14"/>
      <c r="AC509" s="2"/>
      <c r="AD509" s="13"/>
      <c r="AE509" s="12"/>
      <c r="AF509" s="10"/>
      <c r="AG509" s="11"/>
      <c r="AH509" s="9"/>
      <c r="AI509" s="9"/>
      <c r="AJ509" s="9"/>
      <c r="AK509" s="9"/>
      <c r="AL509" s="9"/>
      <c r="AM509" s="10"/>
      <c r="AN509" s="9"/>
      <c r="AO509" s="9"/>
      <c r="AP509" s="10"/>
      <c r="AQ509" s="9"/>
      <c r="AR509" s="8"/>
      <c r="AS509" s="8"/>
      <c r="AT509" s="8"/>
      <c r="AU509" s="8"/>
      <c r="AV509" s="8"/>
      <c r="AW509" s="7"/>
      <c r="BP509" s="2"/>
    </row>
    <row r="510" spans="9:68" x14ac:dyDescent="0.2">
      <c r="I510" s="17"/>
      <c r="J510" s="16"/>
      <c r="K510" s="16"/>
      <c r="L510" s="16"/>
      <c r="M510" s="16"/>
      <c r="N510" s="10"/>
      <c r="O510" s="10"/>
      <c r="P510" s="9"/>
      <c r="Q510" s="9"/>
      <c r="R510" s="9"/>
      <c r="S510" s="9"/>
      <c r="U510" s="15"/>
      <c r="W510" s="2"/>
      <c r="X510" s="2"/>
      <c r="Y510" s="2"/>
      <c r="Z510" s="2"/>
      <c r="AA510" s="2"/>
      <c r="AB510" s="14"/>
      <c r="AC510" s="2"/>
      <c r="AD510" s="13"/>
      <c r="AE510" s="12"/>
      <c r="AF510" s="10"/>
      <c r="AG510" s="11"/>
      <c r="AH510" s="9"/>
      <c r="AI510" s="9"/>
      <c r="AJ510" s="9"/>
      <c r="AK510" s="9"/>
      <c r="AL510" s="9"/>
      <c r="AM510" s="10"/>
      <c r="AN510" s="9"/>
      <c r="AO510" s="9"/>
      <c r="AP510" s="10"/>
      <c r="AQ510" s="9"/>
      <c r="AR510" s="8"/>
      <c r="AS510" s="8"/>
      <c r="AT510" s="8"/>
      <c r="AU510" s="8"/>
      <c r="AV510" s="8"/>
      <c r="AW510" s="7"/>
      <c r="BP510" s="2"/>
    </row>
    <row r="511" spans="9:68" x14ac:dyDescent="0.2">
      <c r="I511" s="17"/>
      <c r="J511" s="16"/>
      <c r="K511" s="16"/>
      <c r="L511" s="16"/>
      <c r="M511" s="16"/>
      <c r="N511" s="10"/>
      <c r="O511" s="10"/>
      <c r="P511" s="9"/>
      <c r="Q511" s="9"/>
      <c r="R511" s="9"/>
      <c r="S511" s="9"/>
      <c r="U511" s="15"/>
      <c r="W511" s="2"/>
      <c r="X511" s="2"/>
      <c r="Y511" s="2"/>
      <c r="Z511" s="2"/>
      <c r="AA511" s="2"/>
      <c r="AB511" s="14"/>
      <c r="AC511" s="2"/>
      <c r="AD511" s="13"/>
      <c r="AE511" s="12"/>
      <c r="AF511" s="10"/>
      <c r="AG511" s="11"/>
      <c r="AH511" s="9"/>
      <c r="AI511" s="9"/>
      <c r="AJ511" s="9"/>
      <c r="AK511" s="9"/>
      <c r="AL511" s="9"/>
      <c r="AM511" s="10"/>
      <c r="AN511" s="9"/>
      <c r="AO511" s="9"/>
      <c r="AP511" s="10"/>
      <c r="AQ511" s="9"/>
      <c r="AR511" s="8"/>
      <c r="AS511" s="8"/>
      <c r="AT511" s="8"/>
      <c r="AU511" s="8"/>
      <c r="AV511" s="8"/>
      <c r="AW511" s="7"/>
      <c r="BP511" s="2"/>
    </row>
    <row r="512" spans="9:68" x14ac:dyDescent="0.2">
      <c r="I512" s="17"/>
      <c r="J512" s="16"/>
      <c r="K512" s="16"/>
      <c r="L512" s="16"/>
      <c r="M512" s="16"/>
      <c r="N512" s="10"/>
      <c r="O512" s="10"/>
      <c r="P512" s="9"/>
      <c r="Q512" s="9"/>
      <c r="R512" s="9"/>
      <c r="S512" s="9"/>
      <c r="U512" s="15"/>
      <c r="W512" s="2"/>
      <c r="X512" s="2"/>
      <c r="Y512" s="2"/>
      <c r="Z512" s="2"/>
      <c r="AA512" s="2"/>
      <c r="AB512" s="14"/>
      <c r="AC512" s="2"/>
      <c r="AD512" s="13"/>
      <c r="AE512" s="12"/>
      <c r="AF512" s="10"/>
      <c r="AG512" s="11"/>
      <c r="AH512" s="9"/>
      <c r="AI512" s="9"/>
      <c r="AJ512" s="9"/>
      <c r="AK512" s="9"/>
      <c r="AL512" s="9"/>
      <c r="AM512" s="10"/>
      <c r="AN512" s="9"/>
      <c r="AO512" s="9"/>
      <c r="AP512" s="10"/>
      <c r="AQ512" s="9"/>
      <c r="AR512" s="8"/>
      <c r="AS512" s="8"/>
      <c r="AT512" s="8"/>
      <c r="AU512" s="8"/>
      <c r="AV512" s="8"/>
      <c r="AW512" s="7"/>
      <c r="BP512" s="2"/>
    </row>
    <row r="513" spans="9:68" x14ac:dyDescent="0.2">
      <c r="I513" s="17"/>
      <c r="J513" s="16"/>
      <c r="K513" s="16"/>
      <c r="L513" s="16"/>
      <c r="M513" s="16"/>
      <c r="N513" s="10"/>
      <c r="O513" s="10"/>
      <c r="P513" s="9"/>
      <c r="Q513" s="9"/>
      <c r="R513" s="9"/>
      <c r="S513" s="9"/>
      <c r="U513" s="15"/>
      <c r="W513" s="2"/>
      <c r="X513" s="2"/>
      <c r="Y513" s="2"/>
      <c r="Z513" s="2"/>
      <c r="AA513" s="2"/>
      <c r="AB513" s="14"/>
      <c r="AC513" s="2"/>
      <c r="AD513" s="13"/>
      <c r="AE513" s="12"/>
      <c r="AF513" s="10"/>
      <c r="AG513" s="11"/>
      <c r="AH513" s="9"/>
      <c r="AI513" s="9"/>
      <c r="AJ513" s="9"/>
      <c r="AK513" s="9"/>
      <c r="AL513" s="9"/>
      <c r="AM513" s="10"/>
      <c r="AN513" s="9"/>
      <c r="AO513" s="9"/>
      <c r="AP513" s="10"/>
      <c r="AQ513" s="9"/>
      <c r="AR513" s="8"/>
      <c r="AS513" s="8"/>
      <c r="AT513" s="8"/>
      <c r="AU513" s="8"/>
      <c r="AV513" s="8"/>
      <c r="AW513" s="7"/>
      <c r="BP513" s="2"/>
    </row>
    <row r="514" spans="9:68" x14ac:dyDescent="0.2">
      <c r="I514" s="17"/>
      <c r="J514" s="16"/>
      <c r="K514" s="16"/>
      <c r="L514" s="16"/>
      <c r="M514" s="16"/>
      <c r="N514" s="10"/>
      <c r="O514" s="10"/>
      <c r="P514" s="9"/>
      <c r="Q514" s="9"/>
      <c r="R514" s="9"/>
      <c r="S514" s="9"/>
      <c r="U514" s="15"/>
      <c r="W514" s="2"/>
      <c r="X514" s="2"/>
      <c r="Y514" s="2"/>
      <c r="Z514" s="2"/>
      <c r="AA514" s="2"/>
      <c r="AB514" s="14"/>
      <c r="AC514" s="2"/>
      <c r="AD514" s="13"/>
      <c r="AE514" s="12"/>
      <c r="AF514" s="10"/>
      <c r="AG514" s="11"/>
      <c r="AH514" s="9"/>
      <c r="AI514" s="9"/>
      <c r="AJ514" s="9"/>
      <c r="AK514" s="9"/>
      <c r="AL514" s="9"/>
      <c r="AM514" s="10"/>
      <c r="AN514" s="9"/>
      <c r="AO514" s="9"/>
      <c r="AP514" s="10"/>
      <c r="AQ514" s="9"/>
      <c r="AR514" s="8"/>
      <c r="AS514" s="8"/>
      <c r="AT514" s="8"/>
      <c r="AU514" s="8"/>
      <c r="AV514" s="8"/>
      <c r="AW514" s="7"/>
      <c r="BP514" s="2"/>
    </row>
    <row r="515" spans="9:68" x14ac:dyDescent="0.2">
      <c r="I515" s="17"/>
      <c r="J515" s="16"/>
      <c r="K515" s="16"/>
      <c r="L515" s="16"/>
      <c r="M515" s="16"/>
      <c r="N515" s="10"/>
      <c r="O515" s="10"/>
      <c r="P515" s="9"/>
      <c r="Q515" s="9"/>
      <c r="R515" s="9"/>
      <c r="S515" s="9"/>
      <c r="U515" s="15"/>
      <c r="W515" s="2"/>
      <c r="X515" s="2"/>
      <c r="Y515" s="2"/>
      <c r="Z515" s="2"/>
      <c r="AA515" s="2"/>
      <c r="AB515" s="14"/>
      <c r="AC515" s="2"/>
      <c r="AD515" s="13"/>
      <c r="AE515" s="12"/>
      <c r="AF515" s="10"/>
      <c r="AG515" s="11"/>
      <c r="AH515" s="9"/>
      <c r="AI515" s="9"/>
      <c r="AJ515" s="9"/>
      <c r="AK515" s="9"/>
      <c r="AL515" s="9"/>
      <c r="AM515" s="10"/>
      <c r="AN515" s="9"/>
      <c r="AO515" s="9"/>
      <c r="AP515" s="10"/>
      <c r="AQ515" s="9"/>
      <c r="AR515" s="8"/>
      <c r="AS515" s="8"/>
      <c r="AT515" s="8"/>
      <c r="AU515" s="8"/>
      <c r="AV515" s="8"/>
      <c r="AW515" s="7"/>
      <c r="BP515" s="2"/>
    </row>
    <row r="516" spans="9:68" x14ac:dyDescent="0.2">
      <c r="I516" s="17"/>
      <c r="J516" s="16"/>
      <c r="K516" s="16"/>
      <c r="L516" s="16"/>
      <c r="M516" s="16"/>
      <c r="N516" s="10"/>
      <c r="O516" s="10"/>
      <c r="P516" s="9"/>
      <c r="Q516" s="9"/>
      <c r="R516" s="9"/>
      <c r="S516" s="9"/>
      <c r="U516" s="15"/>
      <c r="W516" s="2"/>
      <c r="X516" s="2"/>
      <c r="Y516" s="2"/>
      <c r="Z516" s="2"/>
      <c r="AA516" s="2"/>
      <c r="AB516" s="14"/>
      <c r="AC516" s="2"/>
      <c r="AD516" s="13"/>
      <c r="AE516" s="12"/>
      <c r="AF516" s="10"/>
      <c r="AG516" s="11"/>
      <c r="AH516" s="9"/>
      <c r="AI516" s="9"/>
      <c r="AJ516" s="9"/>
      <c r="AK516" s="9"/>
      <c r="AL516" s="9"/>
      <c r="AM516" s="10"/>
      <c r="AN516" s="9"/>
      <c r="AO516" s="9"/>
      <c r="AP516" s="10"/>
      <c r="AQ516" s="9"/>
      <c r="AR516" s="8"/>
      <c r="AS516" s="8"/>
      <c r="AT516" s="8"/>
      <c r="AU516" s="8"/>
      <c r="AV516" s="8"/>
      <c r="AW516" s="7"/>
      <c r="BP516" s="2"/>
    </row>
    <row r="517" spans="9:68" x14ac:dyDescent="0.2">
      <c r="I517" s="17"/>
      <c r="J517" s="16"/>
      <c r="K517" s="16"/>
      <c r="L517" s="16"/>
      <c r="M517" s="16"/>
      <c r="N517" s="10"/>
      <c r="O517" s="10"/>
      <c r="P517" s="9"/>
      <c r="Q517" s="9"/>
      <c r="R517" s="9"/>
      <c r="S517" s="9"/>
      <c r="U517" s="15"/>
      <c r="W517" s="2"/>
      <c r="X517" s="2"/>
      <c r="Y517" s="2"/>
      <c r="Z517" s="2"/>
      <c r="AA517" s="2"/>
      <c r="AB517" s="14"/>
      <c r="AC517" s="2"/>
      <c r="AD517" s="13"/>
      <c r="AE517" s="12"/>
      <c r="AF517" s="10"/>
      <c r="AG517" s="11"/>
      <c r="AH517" s="9"/>
      <c r="AI517" s="9"/>
      <c r="AJ517" s="9"/>
      <c r="AK517" s="9"/>
      <c r="AL517" s="9"/>
      <c r="AM517" s="10"/>
      <c r="AN517" s="9"/>
      <c r="AO517" s="9"/>
      <c r="AP517" s="10"/>
      <c r="AQ517" s="9"/>
      <c r="AR517" s="8"/>
      <c r="AS517" s="8"/>
      <c r="AT517" s="8"/>
      <c r="AU517" s="8"/>
      <c r="AV517" s="8"/>
      <c r="AW517" s="7"/>
      <c r="BP517" s="2"/>
    </row>
    <row r="518" spans="9:68" x14ac:dyDescent="0.2">
      <c r="I518" s="17"/>
      <c r="J518" s="16"/>
      <c r="K518" s="16"/>
      <c r="L518" s="16"/>
      <c r="M518" s="16"/>
      <c r="N518" s="10"/>
      <c r="O518" s="10"/>
      <c r="P518" s="9"/>
      <c r="Q518" s="9"/>
      <c r="R518" s="9"/>
      <c r="S518" s="9"/>
      <c r="U518" s="15"/>
      <c r="W518" s="2"/>
      <c r="X518" s="2"/>
      <c r="Y518" s="2"/>
      <c r="Z518" s="2"/>
      <c r="AA518" s="2"/>
      <c r="AB518" s="14"/>
      <c r="AC518" s="2"/>
      <c r="AD518" s="13"/>
      <c r="AE518" s="12"/>
      <c r="AF518" s="10"/>
      <c r="AG518" s="11"/>
      <c r="AH518" s="9"/>
      <c r="AI518" s="9"/>
      <c r="AJ518" s="9"/>
      <c r="AK518" s="9"/>
      <c r="AL518" s="9"/>
      <c r="AM518" s="10"/>
      <c r="AN518" s="9"/>
      <c r="AO518" s="9"/>
      <c r="AP518" s="10"/>
      <c r="AQ518" s="9"/>
      <c r="AR518" s="8"/>
      <c r="AS518" s="8"/>
      <c r="AT518" s="8"/>
      <c r="AU518" s="8"/>
      <c r="AV518" s="8"/>
      <c r="AW518" s="7"/>
      <c r="BP518" s="2"/>
    </row>
    <row r="519" spans="9:68" x14ac:dyDescent="0.2">
      <c r="I519" s="17"/>
      <c r="J519" s="16"/>
      <c r="K519" s="16"/>
      <c r="L519" s="16"/>
      <c r="M519" s="16"/>
      <c r="N519" s="10"/>
      <c r="O519" s="10"/>
      <c r="P519" s="9"/>
      <c r="Q519" s="9"/>
      <c r="R519" s="9"/>
      <c r="S519" s="9"/>
      <c r="U519" s="15"/>
      <c r="W519" s="2"/>
      <c r="X519" s="2"/>
      <c r="Y519" s="2"/>
      <c r="Z519" s="2"/>
      <c r="AA519" s="2"/>
      <c r="AB519" s="14"/>
      <c r="AC519" s="2"/>
      <c r="AD519" s="13"/>
      <c r="AE519" s="12"/>
      <c r="AF519" s="10"/>
      <c r="AG519" s="11"/>
      <c r="AH519" s="9"/>
      <c r="AI519" s="9"/>
      <c r="AJ519" s="9"/>
      <c r="AK519" s="9"/>
      <c r="AL519" s="9"/>
      <c r="AM519" s="10"/>
      <c r="AN519" s="9"/>
      <c r="AO519" s="9"/>
      <c r="AP519" s="10"/>
      <c r="AQ519" s="9"/>
      <c r="AR519" s="8"/>
      <c r="AS519" s="8"/>
      <c r="AT519" s="8"/>
      <c r="AU519" s="8"/>
      <c r="AV519" s="8"/>
      <c r="AW519" s="7"/>
      <c r="BP519" s="2"/>
    </row>
    <row r="520" spans="9:68" x14ac:dyDescent="0.2">
      <c r="I520" s="17"/>
      <c r="J520" s="16"/>
      <c r="K520" s="16"/>
      <c r="L520" s="16"/>
      <c r="M520" s="16"/>
      <c r="N520" s="10"/>
      <c r="O520" s="10"/>
      <c r="P520" s="9"/>
      <c r="Q520" s="9"/>
      <c r="R520" s="9"/>
      <c r="S520" s="9"/>
      <c r="U520" s="15"/>
      <c r="W520" s="2"/>
      <c r="X520" s="2"/>
      <c r="Y520" s="2"/>
      <c r="Z520" s="2"/>
      <c r="AA520" s="2"/>
      <c r="AB520" s="14"/>
      <c r="AC520" s="2"/>
      <c r="AD520" s="13"/>
      <c r="AE520" s="12"/>
      <c r="AF520" s="10"/>
      <c r="AG520" s="11"/>
      <c r="AH520" s="9"/>
      <c r="AI520" s="9"/>
      <c r="AJ520" s="9"/>
      <c r="AK520" s="9"/>
      <c r="AL520" s="9"/>
      <c r="AM520" s="10"/>
      <c r="AN520" s="9"/>
      <c r="AO520" s="9"/>
      <c r="AP520" s="10"/>
      <c r="AQ520" s="9"/>
      <c r="AR520" s="8"/>
      <c r="AS520" s="8"/>
      <c r="AT520" s="8"/>
      <c r="AU520" s="8"/>
      <c r="AV520" s="8"/>
      <c r="AW520" s="7"/>
      <c r="BP520" s="2"/>
    </row>
    <row r="521" spans="9:68" x14ac:dyDescent="0.2">
      <c r="I521" s="17"/>
      <c r="J521" s="16"/>
      <c r="K521" s="16"/>
      <c r="L521" s="16"/>
      <c r="M521" s="16"/>
      <c r="N521" s="10"/>
      <c r="O521" s="10"/>
      <c r="P521" s="9"/>
      <c r="Q521" s="9"/>
      <c r="R521" s="9"/>
      <c r="S521" s="9"/>
      <c r="U521" s="15"/>
      <c r="W521" s="2"/>
      <c r="X521" s="2"/>
      <c r="Y521" s="2"/>
      <c r="Z521" s="2"/>
      <c r="AA521" s="2"/>
      <c r="AB521" s="14"/>
      <c r="AC521" s="2"/>
      <c r="AD521" s="13"/>
      <c r="AE521" s="12"/>
      <c r="AF521" s="10"/>
      <c r="AG521" s="11"/>
      <c r="AH521" s="9"/>
      <c r="AI521" s="9"/>
      <c r="AJ521" s="9"/>
      <c r="AK521" s="9"/>
      <c r="AL521" s="9"/>
      <c r="AM521" s="10"/>
      <c r="AN521" s="9"/>
      <c r="AO521" s="9"/>
      <c r="AP521" s="10"/>
      <c r="AQ521" s="9"/>
      <c r="AR521" s="8"/>
      <c r="AS521" s="8"/>
      <c r="AT521" s="8"/>
      <c r="AU521" s="8"/>
      <c r="AV521" s="8"/>
      <c r="AW521" s="7"/>
      <c r="BP521" s="2"/>
    </row>
    <row r="522" spans="9:68" x14ac:dyDescent="0.2">
      <c r="I522" s="17"/>
      <c r="J522" s="16"/>
      <c r="K522" s="16"/>
      <c r="L522" s="16"/>
      <c r="M522" s="16"/>
      <c r="N522" s="10"/>
      <c r="O522" s="10"/>
      <c r="P522" s="9"/>
      <c r="Q522" s="9"/>
      <c r="R522" s="9"/>
      <c r="S522" s="9"/>
      <c r="U522" s="15"/>
      <c r="W522" s="2"/>
      <c r="X522" s="2"/>
      <c r="Y522" s="2"/>
      <c r="Z522" s="2"/>
      <c r="AA522" s="2"/>
      <c r="AB522" s="14"/>
      <c r="AC522" s="2"/>
      <c r="AD522" s="13"/>
      <c r="AE522" s="12"/>
      <c r="AF522" s="10"/>
      <c r="AG522" s="11"/>
      <c r="AH522" s="9"/>
      <c r="AI522" s="9"/>
      <c r="AJ522" s="9"/>
      <c r="AK522" s="9"/>
      <c r="AL522" s="9"/>
      <c r="AM522" s="10"/>
      <c r="AN522" s="9"/>
      <c r="AO522" s="9"/>
      <c r="AP522" s="10"/>
      <c r="AQ522" s="9"/>
      <c r="AR522" s="8"/>
      <c r="AS522" s="8"/>
      <c r="AT522" s="8"/>
      <c r="AU522" s="8"/>
      <c r="AV522" s="8"/>
      <c r="AW522" s="7"/>
      <c r="BP522" s="2"/>
    </row>
    <row r="523" spans="9:68" x14ac:dyDescent="0.2">
      <c r="I523" s="17"/>
      <c r="J523" s="16"/>
      <c r="K523" s="16"/>
      <c r="L523" s="16"/>
      <c r="M523" s="16"/>
      <c r="N523" s="10"/>
      <c r="O523" s="10"/>
      <c r="P523" s="9"/>
      <c r="Q523" s="9"/>
      <c r="R523" s="9"/>
      <c r="S523" s="9"/>
      <c r="U523" s="15"/>
      <c r="W523" s="2"/>
      <c r="X523" s="2"/>
      <c r="Y523" s="2"/>
      <c r="Z523" s="2"/>
      <c r="AA523" s="2"/>
      <c r="AB523" s="14"/>
      <c r="AC523" s="2"/>
      <c r="AD523" s="13"/>
      <c r="AE523" s="12"/>
      <c r="AF523" s="10"/>
      <c r="AG523" s="11"/>
      <c r="AH523" s="9"/>
      <c r="AI523" s="9"/>
      <c r="AJ523" s="9"/>
      <c r="AK523" s="9"/>
      <c r="AL523" s="9"/>
      <c r="AM523" s="10"/>
      <c r="AN523" s="9"/>
      <c r="AO523" s="9"/>
      <c r="AP523" s="10"/>
      <c r="AQ523" s="9"/>
      <c r="AR523" s="8"/>
      <c r="AS523" s="8"/>
      <c r="AT523" s="8"/>
      <c r="AU523" s="8"/>
      <c r="AV523" s="8"/>
      <c r="AW523" s="7"/>
      <c r="BP523" s="2"/>
    </row>
    <row r="524" spans="9:68" x14ac:dyDescent="0.2">
      <c r="I524" s="17"/>
      <c r="J524" s="16"/>
      <c r="K524" s="16"/>
      <c r="L524" s="16"/>
      <c r="M524" s="16"/>
      <c r="N524" s="10"/>
      <c r="O524" s="10"/>
      <c r="P524" s="9"/>
      <c r="Q524" s="9"/>
      <c r="R524" s="9"/>
      <c r="S524" s="9"/>
      <c r="U524" s="15"/>
      <c r="W524" s="2"/>
      <c r="X524" s="2"/>
      <c r="Y524" s="2"/>
      <c r="Z524" s="2"/>
      <c r="AA524" s="2"/>
      <c r="AB524" s="14"/>
      <c r="AC524" s="2"/>
      <c r="AD524" s="13"/>
      <c r="AE524" s="12"/>
      <c r="AF524" s="10"/>
      <c r="AG524" s="11"/>
      <c r="AH524" s="9"/>
      <c r="AI524" s="9"/>
      <c r="AJ524" s="9"/>
      <c r="AK524" s="9"/>
      <c r="AL524" s="9"/>
      <c r="AM524" s="10"/>
      <c r="AN524" s="9"/>
      <c r="AO524" s="9"/>
      <c r="AP524" s="10"/>
      <c r="AQ524" s="9"/>
      <c r="AR524" s="8"/>
      <c r="AS524" s="8"/>
      <c r="AT524" s="8"/>
      <c r="AU524" s="8"/>
      <c r="AV524" s="8"/>
      <c r="AW524" s="7"/>
      <c r="BP524" s="2"/>
    </row>
    <row r="525" spans="9:68" x14ac:dyDescent="0.2">
      <c r="I525" s="17"/>
      <c r="J525" s="16"/>
      <c r="K525" s="16"/>
      <c r="L525" s="16"/>
      <c r="M525" s="16"/>
      <c r="N525" s="10"/>
      <c r="O525" s="10"/>
      <c r="P525" s="9"/>
      <c r="Q525" s="9"/>
      <c r="R525" s="9"/>
      <c r="S525" s="9"/>
      <c r="U525" s="15"/>
      <c r="W525" s="2"/>
      <c r="X525" s="2"/>
      <c r="Y525" s="2"/>
      <c r="Z525" s="2"/>
      <c r="AA525" s="2"/>
      <c r="AB525" s="14"/>
      <c r="AC525" s="2"/>
      <c r="AD525" s="13"/>
      <c r="AE525" s="12"/>
      <c r="AF525" s="10"/>
      <c r="AG525" s="11"/>
      <c r="AH525" s="9"/>
      <c r="AI525" s="9"/>
      <c r="AJ525" s="9"/>
      <c r="AK525" s="9"/>
      <c r="AL525" s="9"/>
      <c r="AM525" s="10"/>
      <c r="AN525" s="9"/>
      <c r="AO525" s="9"/>
      <c r="AP525" s="10"/>
      <c r="AQ525" s="9"/>
      <c r="AR525" s="8"/>
      <c r="AS525" s="8"/>
      <c r="AT525" s="8"/>
      <c r="AU525" s="8"/>
      <c r="AV525" s="8"/>
      <c r="AW525" s="7"/>
      <c r="BP525" s="2"/>
    </row>
    <row r="526" spans="9:68" x14ac:dyDescent="0.2">
      <c r="I526" s="17"/>
      <c r="J526" s="16"/>
      <c r="K526" s="16"/>
      <c r="L526" s="16"/>
      <c r="M526" s="16"/>
      <c r="N526" s="10"/>
      <c r="O526" s="10"/>
      <c r="P526" s="9"/>
      <c r="Q526" s="9"/>
      <c r="R526" s="9"/>
      <c r="S526" s="9"/>
      <c r="U526" s="15"/>
      <c r="W526" s="2"/>
      <c r="X526" s="2"/>
      <c r="Y526" s="2"/>
      <c r="Z526" s="2"/>
      <c r="AA526" s="2"/>
      <c r="AB526" s="14"/>
      <c r="AC526" s="2"/>
      <c r="AD526" s="13"/>
      <c r="AE526" s="12"/>
      <c r="AF526" s="10"/>
      <c r="AG526" s="11"/>
      <c r="AH526" s="9"/>
      <c r="AI526" s="9"/>
      <c r="AJ526" s="9"/>
      <c r="AK526" s="9"/>
      <c r="AL526" s="9"/>
      <c r="AM526" s="10"/>
      <c r="AN526" s="9"/>
      <c r="AO526" s="9"/>
      <c r="AP526" s="10"/>
      <c r="AQ526" s="9"/>
      <c r="AR526" s="8"/>
      <c r="AS526" s="8"/>
      <c r="AT526" s="8"/>
      <c r="AU526" s="8"/>
      <c r="AV526" s="8"/>
      <c r="AW526" s="7"/>
      <c r="BP526" s="2"/>
    </row>
    <row r="527" spans="9:68" x14ac:dyDescent="0.2">
      <c r="I527" s="17"/>
      <c r="J527" s="16"/>
      <c r="K527" s="16"/>
      <c r="L527" s="16"/>
      <c r="M527" s="16"/>
      <c r="N527" s="10"/>
      <c r="O527" s="10"/>
      <c r="P527" s="9"/>
      <c r="Q527" s="9"/>
      <c r="R527" s="9"/>
      <c r="S527" s="9"/>
      <c r="U527" s="15"/>
      <c r="W527" s="2"/>
      <c r="X527" s="2"/>
      <c r="Y527" s="2"/>
      <c r="Z527" s="2"/>
      <c r="AA527" s="2"/>
      <c r="AB527" s="14"/>
      <c r="AC527" s="2"/>
      <c r="AD527" s="13"/>
      <c r="AE527" s="12"/>
      <c r="AF527" s="10"/>
      <c r="AG527" s="11"/>
      <c r="AH527" s="9"/>
      <c r="AI527" s="9"/>
      <c r="AJ527" s="9"/>
      <c r="AK527" s="9"/>
      <c r="AL527" s="9"/>
      <c r="AM527" s="10"/>
      <c r="AN527" s="9"/>
      <c r="AO527" s="9"/>
      <c r="AP527" s="10"/>
      <c r="AQ527" s="9"/>
      <c r="AR527" s="8"/>
      <c r="AS527" s="8"/>
      <c r="AT527" s="8"/>
      <c r="AU527" s="8"/>
      <c r="AV527" s="8"/>
      <c r="AW527" s="7"/>
      <c r="BP527" s="2"/>
    </row>
    <row r="528" spans="9:68" x14ac:dyDescent="0.2">
      <c r="I528" s="17"/>
      <c r="J528" s="16"/>
      <c r="K528" s="16"/>
      <c r="L528" s="16"/>
      <c r="M528" s="16"/>
      <c r="N528" s="10"/>
      <c r="O528" s="10"/>
      <c r="P528" s="9"/>
      <c r="Q528" s="9"/>
      <c r="R528" s="9"/>
      <c r="S528" s="9"/>
      <c r="U528" s="15"/>
      <c r="W528" s="2"/>
      <c r="X528" s="2"/>
      <c r="Y528" s="2"/>
      <c r="Z528" s="2"/>
      <c r="AA528" s="2"/>
      <c r="AB528" s="14"/>
      <c r="AC528" s="2"/>
      <c r="AD528" s="13"/>
      <c r="AE528" s="12"/>
      <c r="AF528" s="10"/>
      <c r="AG528" s="11"/>
      <c r="AH528" s="9"/>
      <c r="AI528" s="9"/>
      <c r="AJ528" s="9"/>
      <c r="AK528" s="9"/>
      <c r="AL528" s="9"/>
      <c r="AM528" s="10"/>
      <c r="AN528" s="9"/>
      <c r="AO528" s="9"/>
      <c r="AP528" s="10"/>
      <c r="AQ528" s="9"/>
      <c r="AR528" s="8"/>
      <c r="AS528" s="8"/>
      <c r="AT528" s="8"/>
      <c r="AU528" s="8"/>
      <c r="AV528" s="8"/>
      <c r="AW528" s="7"/>
      <c r="BP528" s="2"/>
    </row>
    <row r="529" spans="9:68" x14ac:dyDescent="0.2">
      <c r="I529" s="17"/>
      <c r="J529" s="16"/>
      <c r="K529" s="16"/>
      <c r="L529" s="16"/>
      <c r="M529" s="16"/>
      <c r="N529" s="10"/>
      <c r="O529" s="10"/>
      <c r="P529" s="9"/>
      <c r="Q529" s="9"/>
      <c r="R529" s="9"/>
      <c r="S529" s="9"/>
      <c r="U529" s="15"/>
      <c r="W529" s="2"/>
      <c r="X529" s="2"/>
      <c r="Y529" s="2"/>
      <c r="Z529" s="2"/>
      <c r="AA529" s="2"/>
      <c r="AB529" s="14"/>
      <c r="AC529" s="2"/>
      <c r="AD529" s="13"/>
      <c r="AE529" s="12"/>
      <c r="AF529" s="10"/>
      <c r="AG529" s="11"/>
      <c r="AH529" s="9"/>
      <c r="AI529" s="9"/>
      <c r="AJ529" s="9"/>
      <c r="AK529" s="9"/>
      <c r="AL529" s="9"/>
      <c r="AM529" s="10"/>
      <c r="AN529" s="9"/>
      <c r="AO529" s="9"/>
      <c r="AP529" s="10"/>
      <c r="AQ529" s="9"/>
      <c r="AR529" s="8"/>
      <c r="AS529" s="8"/>
      <c r="AT529" s="8"/>
      <c r="AU529" s="8"/>
      <c r="AV529" s="8"/>
      <c r="AW529" s="7"/>
      <c r="BP529" s="2"/>
    </row>
    <row r="530" spans="9:68" x14ac:dyDescent="0.2">
      <c r="I530" s="17"/>
      <c r="J530" s="16"/>
      <c r="K530" s="16"/>
      <c r="L530" s="16"/>
      <c r="M530" s="16"/>
      <c r="N530" s="10"/>
      <c r="O530" s="10"/>
      <c r="P530" s="9"/>
      <c r="Q530" s="9"/>
      <c r="R530" s="9"/>
      <c r="S530" s="9"/>
      <c r="U530" s="15"/>
      <c r="W530" s="2"/>
      <c r="X530" s="2"/>
      <c r="Y530" s="2"/>
      <c r="Z530" s="2"/>
      <c r="AA530" s="2"/>
      <c r="AB530" s="14"/>
      <c r="AC530" s="2"/>
      <c r="AD530" s="13"/>
      <c r="AE530" s="12"/>
      <c r="AF530" s="10"/>
      <c r="AG530" s="11"/>
      <c r="AH530" s="9"/>
      <c r="AI530" s="9"/>
      <c r="AJ530" s="9"/>
      <c r="AK530" s="9"/>
      <c r="AL530" s="9"/>
      <c r="AM530" s="10"/>
      <c r="AN530" s="9"/>
      <c r="AO530" s="9"/>
      <c r="AP530" s="10"/>
      <c r="AQ530" s="9"/>
      <c r="AR530" s="8"/>
      <c r="AS530" s="8"/>
      <c r="AT530" s="8"/>
      <c r="AU530" s="8"/>
      <c r="AV530" s="8"/>
      <c r="AW530" s="7"/>
      <c r="BP530" s="2"/>
    </row>
    <row r="531" spans="9:68" x14ac:dyDescent="0.2">
      <c r="I531" s="17"/>
      <c r="J531" s="16"/>
      <c r="K531" s="16"/>
      <c r="L531" s="16"/>
      <c r="M531" s="16"/>
      <c r="N531" s="10"/>
      <c r="O531" s="10"/>
      <c r="P531" s="9"/>
      <c r="Q531" s="9"/>
      <c r="R531" s="9"/>
      <c r="S531" s="9"/>
      <c r="U531" s="15"/>
      <c r="W531" s="2"/>
      <c r="X531" s="2"/>
      <c r="Y531" s="2"/>
      <c r="Z531" s="2"/>
      <c r="AA531" s="2"/>
      <c r="AB531" s="14"/>
      <c r="AC531" s="2"/>
      <c r="AD531" s="13"/>
      <c r="AE531" s="12"/>
      <c r="AF531" s="10"/>
      <c r="AG531" s="11"/>
      <c r="AH531" s="9"/>
      <c r="AI531" s="9"/>
      <c r="AJ531" s="9"/>
      <c r="AK531" s="9"/>
      <c r="AL531" s="9"/>
      <c r="AM531" s="10"/>
      <c r="AN531" s="9"/>
      <c r="AO531" s="9"/>
      <c r="AP531" s="10"/>
      <c r="AQ531" s="9"/>
      <c r="AR531" s="8"/>
      <c r="AS531" s="8"/>
      <c r="AT531" s="8"/>
      <c r="AU531" s="8"/>
      <c r="AV531" s="8"/>
      <c r="AW531" s="7"/>
      <c r="BP531" s="2"/>
    </row>
    <row r="532" spans="9:68" x14ac:dyDescent="0.2">
      <c r="I532" s="17"/>
      <c r="J532" s="16"/>
      <c r="K532" s="16"/>
      <c r="L532" s="16"/>
      <c r="M532" s="16"/>
      <c r="N532" s="10"/>
      <c r="O532" s="10"/>
      <c r="P532" s="9"/>
      <c r="Q532" s="9"/>
      <c r="R532" s="9"/>
      <c r="S532" s="9"/>
      <c r="U532" s="15"/>
      <c r="W532" s="2"/>
      <c r="X532" s="2"/>
      <c r="Y532" s="2"/>
      <c r="Z532" s="2"/>
      <c r="AA532" s="2"/>
      <c r="AB532" s="14"/>
      <c r="AC532" s="2"/>
      <c r="AD532" s="13"/>
      <c r="AE532" s="12"/>
      <c r="AF532" s="10"/>
      <c r="AG532" s="11"/>
      <c r="AH532" s="9"/>
      <c r="AI532" s="9"/>
      <c r="AJ532" s="9"/>
      <c r="AK532" s="9"/>
      <c r="AL532" s="9"/>
      <c r="AM532" s="10"/>
      <c r="AN532" s="9"/>
      <c r="AO532" s="9"/>
      <c r="AP532" s="10"/>
      <c r="AQ532" s="9"/>
      <c r="AR532" s="8"/>
      <c r="AS532" s="8"/>
      <c r="AT532" s="8"/>
      <c r="AU532" s="8"/>
      <c r="AV532" s="8"/>
      <c r="AW532" s="7"/>
      <c r="BP532" s="2"/>
    </row>
    <row r="533" spans="9:68" x14ac:dyDescent="0.2">
      <c r="I533" s="17"/>
      <c r="J533" s="16"/>
      <c r="K533" s="16"/>
      <c r="L533" s="16"/>
      <c r="M533" s="16"/>
      <c r="N533" s="10"/>
      <c r="O533" s="10"/>
      <c r="P533" s="9"/>
      <c r="Q533" s="9"/>
      <c r="R533" s="9"/>
      <c r="S533" s="9"/>
      <c r="U533" s="15"/>
      <c r="W533" s="2"/>
      <c r="X533" s="2"/>
      <c r="Y533" s="2"/>
      <c r="Z533" s="2"/>
      <c r="AA533" s="2"/>
      <c r="AB533" s="14"/>
      <c r="AC533" s="2"/>
      <c r="AD533" s="13"/>
      <c r="AE533" s="12"/>
      <c r="AF533" s="10"/>
      <c r="AG533" s="11"/>
      <c r="AH533" s="9"/>
      <c r="AI533" s="9"/>
      <c r="AJ533" s="9"/>
      <c r="AK533" s="9"/>
      <c r="AL533" s="9"/>
      <c r="AM533" s="10"/>
      <c r="AN533" s="9"/>
      <c r="AO533" s="9"/>
      <c r="AP533" s="10"/>
      <c r="AQ533" s="9"/>
      <c r="AR533" s="8"/>
      <c r="AS533" s="8"/>
      <c r="AT533" s="8"/>
      <c r="AU533" s="8"/>
      <c r="AV533" s="8"/>
      <c r="AW533" s="7"/>
      <c r="BP533" s="2"/>
    </row>
    <row r="534" spans="9:68" x14ac:dyDescent="0.2">
      <c r="I534" s="17"/>
      <c r="J534" s="16"/>
      <c r="K534" s="16"/>
      <c r="L534" s="16"/>
      <c r="M534" s="16"/>
      <c r="N534" s="10"/>
      <c r="O534" s="10"/>
      <c r="P534" s="9"/>
      <c r="Q534" s="9"/>
      <c r="R534" s="9"/>
      <c r="S534" s="9"/>
      <c r="U534" s="15"/>
      <c r="W534" s="2"/>
      <c r="X534" s="2"/>
      <c r="Y534" s="2"/>
      <c r="Z534" s="2"/>
      <c r="AA534" s="2"/>
      <c r="AB534" s="14"/>
      <c r="AC534" s="2"/>
      <c r="AD534" s="13"/>
      <c r="AE534" s="12"/>
      <c r="AF534" s="10"/>
      <c r="AG534" s="11"/>
      <c r="AH534" s="9"/>
      <c r="AI534" s="9"/>
      <c r="AJ534" s="9"/>
      <c r="AK534" s="9"/>
      <c r="AL534" s="9"/>
      <c r="AM534" s="10"/>
      <c r="AN534" s="9"/>
      <c r="AO534" s="9"/>
      <c r="AP534" s="10"/>
      <c r="AQ534" s="9"/>
      <c r="AR534" s="8"/>
      <c r="AS534" s="8"/>
      <c r="AT534" s="8"/>
      <c r="AU534" s="8"/>
      <c r="AV534" s="8"/>
      <c r="AW534" s="7"/>
      <c r="BP534" s="2"/>
    </row>
    <row r="535" spans="9:68" x14ac:dyDescent="0.2">
      <c r="I535" s="17"/>
      <c r="J535" s="16"/>
      <c r="K535" s="16"/>
      <c r="L535" s="16"/>
      <c r="M535" s="16"/>
      <c r="N535" s="10"/>
      <c r="O535" s="10"/>
      <c r="P535" s="9"/>
      <c r="Q535" s="9"/>
      <c r="R535" s="9"/>
      <c r="S535" s="9"/>
      <c r="U535" s="15"/>
      <c r="W535" s="2"/>
      <c r="X535" s="2"/>
      <c r="Y535" s="2"/>
      <c r="Z535" s="2"/>
      <c r="AA535" s="2"/>
      <c r="AB535" s="14"/>
      <c r="AC535" s="2"/>
      <c r="AD535" s="13"/>
      <c r="AE535" s="12"/>
      <c r="AF535" s="10"/>
      <c r="AG535" s="11"/>
      <c r="AH535" s="9"/>
      <c r="AI535" s="9"/>
      <c r="AJ535" s="9"/>
      <c r="AK535" s="9"/>
      <c r="AL535" s="9"/>
      <c r="AM535" s="10"/>
      <c r="AN535" s="9"/>
      <c r="AO535" s="9"/>
      <c r="AP535" s="10"/>
      <c r="AQ535" s="9"/>
      <c r="AR535" s="8"/>
      <c r="AS535" s="8"/>
      <c r="AT535" s="8"/>
      <c r="AU535" s="8"/>
      <c r="AV535" s="8"/>
      <c r="AW535" s="7"/>
      <c r="BP535" s="2"/>
    </row>
    <row r="536" spans="9:68" x14ac:dyDescent="0.2">
      <c r="I536" s="17"/>
      <c r="J536" s="16"/>
      <c r="K536" s="16"/>
      <c r="L536" s="16"/>
      <c r="M536" s="16"/>
      <c r="N536" s="10"/>
      <c r="O536" s="10"/>
      <c r="P536" s="9"/>
      <c r="Q536" s="9"/>
      <c r="R536" s="9"/>
      <c r="S536" s="9"/>
      <c r="U536" s="15"/>
      <c r="W536" s="2"/>
      <c r="X536" s="2"/>
      <c r="Y536" s="2"/>
      <c r="Z536" s="2"/>
      <c r="AA536" s="2"/>
      <c r="AB536" s="14"/>
      <c r="AC536" s="2"/>
      <c r="AD536" s="13"/>
      <c r="AE536" s="12"/>
      <c r="AF536" s="10"/>
      <c r="AG536" s="11"/>
      <c r="AH536" s="9"/>
      <c r="AI536" s="9"/>
      <c r="AJ536" s="9"/>
      <c r="AK536" s="9"/>
      <c r="AL536" s="9"/>
      <c r="AM536" s="10"/>
      <c r="AN536" s="9"/>
      <c r="AO536" s="9"/>
      <c r="AP536" s="10"/>
      <c r="AQ536" s="9"/>
      <c r="AR536" s="8"/>
      <c r="AS536" s="8"/>
      <c r="AT536" s="8"/>
      <c r="AU536" s="8"/>
      <c r="AV536" s="8"/>
      <c r="AW536" s="7"/>
      <c r="BP536" s="2"/>
    </row>
    <row r="537" spans="9:68" x14ac:dyDescent="0.2">
      <c r="I537" s="17"/>
      <c r="J537" s="16"/>
      <c r="K537" s="16"/>
      <c r="L537" s="16"/>
      <c r="M537" s="16"/>
      <c r="N537" s="10"/>
      <c r="O537" s="10"/>
      <c r="P537" s="9"/>
      <c r="Q537" s="9"/>
      <c r="R537" s="9"/>
      <c r="S537" s="9"/>
      <c r="U537" s="15"/>
      <c r="W537" s="2"/>
      <c r="X537" s="2"/>
      <c r="Y537" s="2"/>
      <c r="Z537" s="2"/>
      <c r="AA537" s="2"/>
      <c r="AB537" s="14"/>
      <c r="AC537" s="2"/>
      <c r="AD537" s="13"/>
      <c r="AE537" s="12"/>
      <c r="AF537" s="10"/>
      <c r="AG537" s="11"/>
      <c r="AH537" s="9"/>
      <c r="AI537" s="9"/>
      <c r="AJ537" s="9"/>
      <c r="AK537" s="9"/>
      <c r="AL537" s="9"/>
      <c r="AM537" s="10"/>
      <c r="AN537" s="9"/>
      <c r="AO537" s="9"/>
      <c r="AP537" s="10"/>
      <c r="AQ537" s="9"/>
      <c r="AR537" s="8"/>
      <c r="AS537" s="8"/>
      <c r="AT537" s="8"/>
      <c r="AU537" s="8"/>
      <c r="AV537" s="8"/>
      <c r="AW537" s="7"/>
      <c r="BP537" s="2"/>
    </row>
    <row r="538" spans="9:68" x14ac:dyDescent="0.2">
      <c r="I538" s="17"/>
      <c r="J538" s="16"/>
      <c r="K538" s="16"/>
      <c r="L538" s="16"/>
      <c r="M538" s="16"/>
      <c r="N538" s="10"/>
      <c r="O538" s="10"/>
      <c r="P538" s="9"/>
      <c r="Q538" s="9"/>
      <c r="R538" s="9"/>
      <c r="S538" s="9"/>
      <c r="U538" s="15"/>
      <c r="W538" s="2"/>
      <c r="X538" s="2"/>
      <c r="Y538" s="2"/>
      <c r="Z538" s="2"/>
      <c r="AA538" s="2"/>
      <c r="AB538" s="14"/>
      <c r="AC538" s="2"/>
      <c r="AD538" s="13"/>
      <c r="AE538" s="12"/>
      <c r="AF538" s="10"/>
      <c r="AG538" s="11"/>
      <c r="AH538" s="9"/>
      <c r="AI538" s="9"/>
      <c r="AJ538" s="9"/>
      <c r="AK538" s="9"/>
      <c r="AL538" s="9"/>
      <c r="AM538" s="10"/>
      <c r="AN538" s="9"/>
      <c r="AO538" s="9"/>
      <c r="AP538" s="10"/>
      <c r="AQ538" s="9"/>
      <c r="AR538" s="8"/>
      <c r="AS538" s="8"/>
      <c r="AT538" s="8"/>
      <c r="AU538" s="8"/>
      <c r="AV538" s="8"/>
      <c r="AW538" s="7"/>
      <c r="BP538" s="2"/>
    </row>
    <row r="539" spans="9:68" x14ac:dyDescent="0.2">
      <c r="I539" s="17"/>
      <c r="J539" s="16"/>
      <c r="K539" s="16"/>
      <c r="L539" s="16"/>
      <c r="M539" s="16"/>
      <c r="N539" s="10"/>
      <c r="O539" s="10"/>
      <c r="P539" s="9"/>
      <c r="Q539" s="9"/>
      <c r="R539" s="9"/>
      <c r="S539" s="9"/>
      <c r="U539" s="15"/>
      <c r="W539" s="2"/>
      <c r="X539" s="2"/>
      <c r="Y539" s="2"/>
      <c r="Z539" s="2"/>
      <c r="AA539" s="2"/>
      <c r="AB539" s="14"/>
      <c r="AC539" s="2"/>
      <c r="AD539" s="13"/>
      <c r="AE539" s="12"/>
      <c r="AF539" s="10"/>
      <c r="AG539" s="11"/>
      <c r="AH539" s="9"/>
      <c r="AI539" s="9"/>
      <c r="AJ539" s="9"/>
      <c r="AK539" s="9"/>
      <c r="AL539" s="9"/>
      <c r="AM539" s="10"/>
      <c r="AN539" s="9"/>
      <c r="AO539" s="9"/>
      <c r="AP539" s="10"/>
      <c r="AQ539" s="9"/>
      <c r="AR539" s="8"/>
      <c r="AS539" s="8"/>
      <c r="AT539" s="8"/>
      <c r="AU539" s="8"/>
      <c r="AV539" s="8"/>
      <c r="AW539" s="7"/>
      <c r="BP539" s="2"/>
    </row>
    <row r="540" spans="9:68" x14ac:dyDescent="0.2">
      <c r="I540" s="17"/>
      <c r="J540" s="16"/>
      <c r="K540" s="16"/>
      <c r="L540" s="16"/>
      <c r="M540" s="16"/>
      <c r="N540" s="10"/>
      <c r="O540" s="10"/>
      <c r="P540" s="9"/>
      <c r="Q540" s="9"/>
      <c r="R540" s="9"/>
      <c r="S540" s="9"/>
      <c r="U540" s="15"/>
      <c r="W540" s="2"/>
      <c r="X540" s="2"/>
      <c r="Y540" s="2"/>
      <c r="Z540" s="2"/>
      <c r="AA540" s="2"/>
      <c r="AB540" s="14"/>
      <c r="AC540" s="2"/>
      <c r="AD540" s="13"/>
      <c r="AE540" s="12"/>
      <c r="AF540" s="10"/>
      <c r="AG540" s="11"/>
      <c r="AH540" s="9"/>
      <c r="AI540" s="9"/>
      <c r="AJ540" s="9"/>
      <c r="AK540" s="9"/>
      <c r="AL540" s="9"/>
      <c r="AM540" s="10"/>
      <c r="AN540" s="9"/>
      <c r="AO540" s="9"/>
      <c r="AP540" s="10"/>
      <c r="AQ540" s="9"/>
      <c r="AR540" s="8"/>
      <c r="AS540" s="8"/>
      <c r="AT540" s="8"/>
      <c r="AU540" s="8"/>
      <c r="AV540" s="8"/>
      <c r="AW540" s="7"/>
      <c r="BP540" s="2"/>
    </row>
    <row r="541" spans="9:68" x14ac:dyDescent="0.2">
      <c r="I541" s="17"/>
      <c r="J541" s="16"/>
      <c r="K541" s="16"/>
      <c r="L541" s="16"/>
      <c r="M541" s="16"/>
      <c r="N541" s="10"/>
      <c r="O541" s="10"/>
      <c r="P541" s="9"/>
      <c r="Q541" s="9"/>
      <c r="R541" s="9"/>
      <c r="S541" s="9"/>
      <c r="U541" s="15"/>
      <c r="W541" s="2"/>
      <c r="X541" s="2"/>
      <c r="Y541" s="2"/>
      <c r="Z541" s="2"/>
      <c r="AA541" s="2"/>
      <c r="AB541" s="14"/>
      <c r="AC541" s="2"/>
      <c r="AD541" s="13"/>
      <c r="AE541" s="12"/>
      <c r="AF541" s="10"/>
      <c r="AG541" s="11"/>
      <c r="AH541" s="9"/>
      <c r="AI541" s="9"/>
      <c r="AJ541" s="9"/>
      <c r="AK541" s="9"/>
      <c r="AL541" s="9"/>
      <c r="AM541" s="10"/>
      <c r="AN541" s="9"/>
      <c r="AO541" s="9"/>
      <c r="AP541" s="10"/>
      <c r="AQ541" s="9"/>
      <c r="AR541" s="8"/>
      <c r="AS541" s="8"/>
      <c r="AT541" s="8"/>
      <c r="AU541" s="8"/>
      <c r="AV541" s="8"/>
      <c r="AW541" s="7"/>
      <c r="BP541" s="2"/>
    </row>
    <row r="542" spans="9:68" x14ac:dyDescent="0.2">
      <c r="I542" s="17"/>
      <c r="J542" s="16"/>
      <c r="K542" s="16"/>
      <c r="L542" s="16"/>
      <c r="M542" s="16"/>
      <c r="N542" s="10"/>
      <c r="O542" s="10"/>
      <c r="P542" s="9"/>
      <c r="Q542" s="9"/>
      <c r="R542" s="9"/>
      <c r="S542" s="9"/>
      <c r="U542" s="15"/>
      <c r="W542" s="2"/>
      <c r="X542" s="2"/>
      <c r="Y542" s="2"/>
      <c r="Z542" s="2"/>
      <c r="AA542" s="2"/>
      <c r="AB542" s="14"/>
      <c r="AC542" s="2"/>
      <c r="AD542" s="13"/>
      <c r="AE542" s="12"/>
      <c r="AF542" s="10"/>
      <c r="AG542" s="11"/>
      <c r="AH542" s="9"/>
      <c r="AI542" s="9"/>
      <c r="AJ542" s="9"/>
      <c r="AK542" s="9"/>
      <c r="AL542" s="9"/>
      <c r="AM542" s="10"/>
      <c r="AN542" s="9"/>
      <c r="AO542" s="9"/>
      <c r="AP542" s="10"/>
      <c r="AQ542" s="9"/>
      <c r="AR542" s="8"/>
      <c r="AS542" s="8"/>
      <c r="AT542" s="8"/>
      <c r="AU542" s="8"/>
      <c r="AV542" s="8"/>
      <c r="AW542" s="7"/>
      <c r="BP542" s="2"/>
    </row>
    <row r="543" spans="9:68" x14ac:dyDescent="0.2">
      <c r="I543" s="17"/>
      <c r="J543" s="16"/>
      <c r="K543" s="16"/>
      <c r="L543" s="16"/>
      <c r="M543" s="16"/>
      <c r="N543" s="10"/>
      <c r="O543" s="10"/>
      <c r="P543" s="9"/>
      <c r="Q543" s="9"/>
      <c r="R543" s="9"/>
      <c r="S543" s="9"/>
      <c r="U543" s="15"/>
      <c r="W543" s="2"/>
      <c r="X543" s="2"/>
      <c r="Y543" s="2"/>
      <c r="Z543" s="2"/>
      <c r="AA543" s="2"/>
      <c r="AB543" s="14"/>
      <c r="AC543" s="2"/>
      <c r="AD543" s="13"/>
      <c r="AE543" s="12"/>
      <c r="AF543" s="10"/>
      <c r="AG543" s="11"/>
      <c r="AH543" s="9"/>
      <c r="AI543" s="9"/>
      <c r="AJ543" s="9"/>
      <c r="AK543" s="9"/>
      <c r="AL543" s="9"/>
      <c r="AM543" s="10"/>
      <c r="AN543" s="9"/>
      <c r="AO543" s="9"/>
      <c r="AP543" s="10"/>
      <c r="AQ543" s="9"/>
      <c r="AR543" s="8"/>
      <c r="AS543" s="8"/>
      <c r="AT543" s="8"/>
      <c r="AU543" s="8"/>
      <c r="AV543" s="8"/>
      <c r="AW543" s="7"/>
      <c r="BP543" s="2"/>
    </row>
    <row r="544" spans="9:68" x14ac:dyDescent="0.2">
      <c r="I544" s="17"/>
      <c r="J544" s="16"/>
      <c r="K544" s="16"/>
      <c r="L544" s="16"/>
      <c r="M544" s="16"/>
      <c r="N544" s="10"/>
      <c r="O544" s="10"/>
      <c r="P544" s="9"/>
      <c r="Q544" s="9"/>
      <c r="R544" s="9"/>
      <c r="S544" s="9"/>
      <c r="U544" s="15"/>
      <c r="W544" s="2"/>
      <c r="X544" s="2"/>
      <c r="Y544" s="2"/>
      <c r="Z544" s="2"/>
      <c r="AA544" s="2"/>
      <c r="AB544" s="14"/>
      <c r="AC544" s="2"/>
      <c r="AD544" s="13"/>
      <c r="AE544" s="12"/>
      <c r="AF544" s="10"/>
      <c r="AG544" s="11"/>
      <c r="AH544" s="9"/>
      <c r="AI544" s="9"/>
      <c r="AJ544" s="9"/>
      <c r="AK544" s="9"/>
      <c r="AL544" s="9"/>
      <c r="AM544" s="10"/>
      <c r="AN544" s="9"/>
      <c r="AO544" s="9"/>
      <c r="AP544" s="10"/>
      <c r="AQ544" s="9"/>
      <c r="AR544" s="8"/>
      <c r="AS544" s="8"/>
      <c r="AT544" s="8"/>
      <c r="AU544" s="8"/>
      <c r="AV544" s="8"/>
      <c r="AW544" s="7"/>
      <c r="BP544" s="2"/>
    </row>
    <row r="545" spans="9:68" x14ac:dyDescent="0.2">
      <c r="I545" s="17"/>
      <c r="J545" s="16"/>
      <c r="K545" s="16"/>
      <c r="L545" s="16"/>
      <c r="M545" s="16"/>
      <c r="N545" s="10"/>
      <c r="O545" s="10"/>
      <c r="P545" s="9"/>
      <c r="Q545" s="9"/>
      <c r="R545" s="9"/>
      <c r="S545" s="9"/>
      <c r="U545" s="15"/>
      <c r="W545" s="2"/>
      <c r="X545" s="2"/>
      <c r="Y545" s="2"/>
      <c r="Z545" s="2"/>
      <c r="AA545" s="2"/>
      <c r="AB545" s="14"/>
      <c r="AC545" s="2"/>
      <c r="AD545" s="13"/>
      <c r="AE545" s="12"/>
      <c r="AF545" s="10"/>
      <c r="AG545" s="11"/>
      <c r="AH545" s="9"/>
      <c r="AI545" s="9"/>
      <c r="AJ545" s="9"/>
      <c r="AK545" s="9"/>
      <c r="AL545" s="9"/>
      <c r="AM545" s="10"/>
      <c r="AN545" s="9"/>
      <c r="AO545" s="9"/>
      <c r="AP545" s="10"/>
      <c r="AQ545" s="9"/>
      <c r="AR545" s="8"/>
      <c r="AS545" s="8"/>
      <c r="AT545" s="8"/>
      <c r="AU545" s="8"/>
      <c r="AV545" s="8"/>
      <c r="AW545" s="7"/>
      <c r="BP545" s="2"/>
    </row>
    <row r="546" spans="9:68" x14ac:dyDescent="0.2">
      <c r="I546" s="17"/>
      <c r="J546" s="16"/>
      <c r="K546" s="16"/>
      <c r="L546" s="16"/>
      <c r="M546" s="16"/>
      <c r="N546" s="10"/>
      <c r="O546" s="10"/>
      <c r="P546" s="9"/>
      <c r="Q546" s="9"/>
      <c r="R546" s="9"/>
      <c r="S546" s="9"/>
      <c r="U546" s="15"/>
      <c r="W546" s="2"/>
      <c r="X546" s="2"/>
      <c r="Y546" s="2"/>
      <c r="Z546" s="2"/>
      <c r="AA546" s="2"/>
      <c r="AB546" s="14"/>
      <c r="AC546" s="2"/>
      <c r="AD546" s="13"/>
      <c r="AE546" s="12"/>
      <c r="AF546" s="10"/>
      <c r="AG546" s="11"/>
      <c r="AH546" s="9"/>
      <c r="AI546" s="9"/>
      <c r="AJ546" s="9"/>
      <c r="AK546" s="9"/>
      <c r="AL546" s="9"/>
      <c r="AM546" s="10"/>
      <c r="AN546" s="9"/>
      <c r="AO546" s="9"/>
      <c r="AP546" s="10"/>
      <c r="AQ546" s="9"/>
      <c r="AR546" s="8"/>
      <c r="AS546" s="8"/>
      <c r="AT546" s="8"/>
      <c r="AU546" s="8"/>
      <c r="AV546" s="8"/>
      <c r="AW546" s="7"/>
      <c r="BP546" s="2"/>
    </row>
    <row r="547" spans="9:68" x14ac:dyDescent="0.2">
      <c r="I547" s="17"/>
      <c r="J547" s="16"/>
      <c r="K547" s="16"/>
      <c r="L547" s="16"/>
      <c r="M547" s="16"/>
      <c r="N547" s="10"/>
      <c r="O547" s="10"/>
      <c r="P547" s="9"/>
      <c r="Q547" s="9"/>
      <c r="R547" s="9"/>
      <c r="S547" s="9"/>
      <c r="U547" s="15"/>
      <c r="W547" s="2"/>
      <c r="X547" s="2"/>
      <c r="Y547" s="2"/>
      <c r="Z547" s="2"/>
      <c r="AA547" s="2"/>
      <c r="AB547" s="14"/>
      <c r="AC547" s="2"/>
      <c r="AD547" s="13"/>
      <c r="AE547" s="12"/>
      <c r="AF547" s="10"/>
      <c r="AG547" s="11"/>
      <c r="AH547" s="9"/>
      <c r="AI547" s="9"/>
      <c r="AJ547" s="9"/>
      <c r="AK547" s="9"/>
      <c r="AL547" s="9"/>
      <c r="AM547" s="10"/>
      <c r="AN547" s="9"/>
      <c r="AO547" s="9"/>
      <c r="AP547" s="10"/>
      <c r="AQ547" s="9"/>
      <c r="AR547" s="8"/>
      <c r="AS547" s="8"/>
      <c r="AT547" s="8"/>
      <c r="AU547" s="8"/>
      <c r="AV547" s="8"/>
      <c r="AW547" s="7"/>
      <c r="BP547" s="2"/>
    </row>
    <row r="548" spans="9:68" x14ac:dyDescent="0.2">
      <c r="I548" s="17"/>
      <c r="J548" s="16"/>
      <c r="K548" s="16"/>
      <c r="L548" s="16"/>
      <c r="M548" s="16"/>
      <c r="N548" s="10"/>
      <c r="O548" s="10"/>
      <c r="P548" s="9"/>
      <c r="Q548" s="9"/>
      <c r="R548" s="9"/>
      <c r="S548" s="9"/>
      <c r="U548" s="15"/>
      <c r="W548" s="2"/>
      <c r="X548" s="2"/>
      <c r="Y548" s="2"/>
      <c r="Z548" s="2"/>
      <c r="AA548" s="2"/>
      <c r="AB548" s="14"/>
      <c r="AC548" s="2"/>
      <c r="AD548" s="13"/>
      <c r="AE548" s="12"/>
      <c r="AF548" s="10"/>
      <c r="AG548" s="11"/>
      <c r="AH548" s="9"/>
      <c r="AI548" s="9"/>
      <c r="AJ548" s="9"/>
      <c r="AK548" s="9"/>
      <c r="AL548" s="9"/>
      <c r="AM548" s="10"/>
      <c r="AN548" s="9"/>
      <c r="AO548" s="9"/>
      <c r="AP548" s="10"/>
      <c r="AQ548" s="9"/>
      <c r="AR548" s="8"/>
      <c r="AS548" s="8"/>
      <c r="AT548" s="8"/>
      <c r="AU548" s="8"/>
      <c r="AV548" s="8"/>
      <c r="AW548" s="7"/>
      <c r="BP548" s="2"/>
    </row>
    <row r="549" spans="9:68" x14ac:dyDescent="0.2">
      <c r="I549" s="17"/>
      <c r="J549" s="16"/>
      <c r="K549" s="16"/>
      <c r="L549" s="16"/>
      <c r="M549" s="16"/>
      <c r="N549" s="10"/>
      <c r="O549" s="10"/>
      <c r="P549" s="9"/>
      <c r="Q549" s="9"/>
      <c r="R549" s="9"/>
      <c r="S549" s="9"/>
      <c r="U549" s="15"/>
      <c r="W549" s="2"/>
      <c r="X549" s="2"/>
      <c r="Y549" s="2"/>
      <c r="Z549" s="2"/>
      <c r="AA549" s="2"/>
      <c r="AB549" s="14"/>
      <c r="AC549" s="2"/>
      <c r="AD549" s="13"/>
      <c r="AE549" s="12"/>
      <c r="AF549" s="10"/>
      <c r="AG549" s="11"/>
      <c r="AH549" s="9"/>
      <c r="AI549" s="9"/>
      <c r="AJ549" s="9"/>
      <c r="AK549" s="9"/>
      <c r="AL549" s="9"/>
      <c r="AM549" s="10"/>
      <c r="AN549" s="9"/>
      <c r="AO549" s="9"/>
      <c r="AP549" s="10"/>
      <c r="AQ549" s="9"/>
      <c r="AR549" s="8"/>
      <c r="AS549" s="8"/>
      <c r="AT549" s="8"/>
      <c r="AU549" s="8"/>
      <c r="AV549" s="8"/>
      <c r="AW549" s="7"/>
      <c r="BP549" s="2"/>
    </row>
    <row r="550" spans="9:68" x14ac:dyDescent="0.2">
      <c r="I550" s="17"/>
      <c r="J550" s="16"/>
      <c r="K550" s="16"/>
      <c r="L550" s="16"/>
      <c r="M550" s="16"/>
      <c r="N550" s="10"/>
      <c r="O550" s="10"/>
      <c r="P550" s="9"/>
      <c r="Q550" s="9"/>
      <c r="R550" s="9"/>
      <c r="S550" s="9"/>
      <c r="U550" s="15"/>
      <c r="W550" s="2"/>
      <c r="X550" s="2"/>
      <c r="Y550" s="2"/>
      <c r="Z550" s="2"/>
      <c r="AA550" s="2"/>
      <c r="AB550" s="14"/>
      <c r="AC550" s="2"/>
      <c r="AD550" s="13"/>
      <c r="AE550" s="12"/>
      <c r="AF550" s="10"/>
      <c r="AG550" s="11"/>
      <c r="AH550" s="9"/>
      <c r="AI550" s="9"/>
      <c r="AJ550" s="9"/>
      <c r="AK550" s="9"/>
      <c r="AL550" s="9"/>
      <c r="AM550" s="10"/>
      <c r="AN550" s="9"/>
      <c r="AO550" s="9"/>
      <c r="AP550" s="10"/>
      <c r="AQ550" s="9"/>
      <c r="AR550" s="8"/>
      <c r="AS550" s="8"/>
      <c r="AT550" s="8"/>
      <c r="AU550" s="8"/>
      <c r="AV550" s="8"/>
      <c r="AW550" s="7"/>
      <c r="BP550" s="2"/>
    </row>
    <row r="551" spans="9:68" x14ac:dyDescent="0.2">
      <c r="I551" s="17"/>
      <c r="J551" s="16"/>
      <c r="K551" s="16"/>
      <c r="L551" s="16"/>
      <c r="M551" s="16"/>
      <c r="N551" s="10"/>
      <c r="O551" s="10"/>
      <c r="P551" s="9"/>
      <c r="Q551" s="9"/>
      <c r="R551" s="9"/>
      <c r="S551" s="9"/>
      <c r="U551" s="15"/>
      <c r="W551" s="2"/>
      <c r="X551" s="2"/>
      <c r="Y551" s="2"/>
      <c r="Z551" s="2"/>
      <c r="AA551" s="2"/>
      <c r="AB551" s="14"/>
      <c r="AC551" s="2"/>
      <c r="AD551" s="13"/>
      <c r="AE551" s="12"/>
      <c r="AF551" s="10"/>
      <c r="AG551" s="11"/>
      <c r="AH551" s="9"/>
      <c r="AI551" s="9"/>
      <c r="AJ551" s="9"/>
      <c r="AK551" s="9"/>
      <c r="AL551" s="9"/>
      <c r="AM551" s="10"/>
      <c r="AN551" s="9"/>
      <c r="AO551" s="9"/>
      <c r="AP551" s="10"/>
      <c r="AQ551" s="9"/>
      <c r="AR551" s="8"/>
      <c r="AS551" s="8"/>
      <c r="AT551" s="8"/>
      <c r="AU551" s="8"/>
      <c r="AV551" s="8"/>
      <c r="AW551" s="7"/>
      <c r="BP551" s="2"/>
    </row>
    <row r="552" spans="9:68" x14ac:dyDescent="0.2">
      <c r="I552" s="17"/>
      <c r="J552" s="16"/>
      <c r="K552" s="16"/>
      <c r="L552" s="16"/>
      <c r="M552" s="16"/>
      <c r="N552" s="10"/>
      <c r="O552" s="10"/>
      <c r="P552" s="9"/>
      <c r="Q552" s="9"/>
      <c r="R552" s="9"/>
      <c r="S552" s="9"/>
      <c r="U552" s="15"/>
      <c r="W552" s="2"/>
      <c r="X552" s="2"/>
      <c r="Y552" s="2"/>
      <c r="Z552" s="2"/>
      <c r="AA552" s="2"/>
      <c r="AB552" s="14"/>
      <c r="AC552" s="2"/>
      <c r="AD552" s="13"/>
      <c r="AE552" s="12"/>
      <c r="AF552" s="10"/>
      <c r="AG552" s="11"/>
      <c r="AH552" s="9"/>
      <c r="AI552" s="9"/>
      <c r="AJ552" s="9"/>
      <c r="AK552" s="9"/>
      <c r="AL552" s="9"/>
      <c r="AM552" s="10"/>
      <c r="AN552" s="9"/>
      <c r="AO552" s="9"/>
      <c r="AP552" s="10"/>
      <c r="AQ552" s="9"/>
      <c r="AR552" s="8"/>
      <c r="AS552" s="8"/>
      <c r="AT552" s="8"/>
      <c r="AU552" s="8"/>
      <c r="AV552" s="8"/>
      <c r="AW552" s="7"/>
      <c r="BP552" s="2"/>
    </row>
    <row r="553" spans="9:68" x14ac:dyDescent="0.2">
      <c r="I553" s="17"/>
      <c r="J553" s="16"/>
      <c r="K553" s="16"/>
      <c r="L553" s="16"/>
      <c r="M553" s="16"/>
      <c r="N553" s="10"/>
      <c r="O553" s="10"/>
      <c r="P553" s="9"/>
      <c r="Q553" s="9"/>
      <c r="R553" s="9"/>
      <c r="S553" s="9"/>
      <c r="U553" s="15"/>
      <c r="W553" s="2"/>
      <c r="X553" s="2"/>
      <c r="Y553" s="2"/>
      <c r="Z553" s="2"/>
      <c r="AA553" s="2"/>
      <c r="AB553" s="14"/>
      <c r="AC553" s="2"/>
      <c r="AD553" s="13"/>
      <c r="AE553" s="12"/>
      <c r="AF553" s="10"/>
      <c r="AG553" s="11"/>
      <c r="AH553" s="9"/>
      <c r="AI553" s="9"/>
      <c r="AJ553" s="9"/>
      <c r="AK553" s="9"/>
      <c r="AL553" s="9"/>
      <c r="AM553" s="10"/>
      <c r="AN553" s="9"/>
      <c r="AO553" s="9"/>
      <c r="AP553" s="10"/>
      <c r="AQ553" s="9"/>
      <c r="AR553" s="8"/>
      <c r="AS553" s="8"/>
      <c r="AT553" s="8"/>
      <c r="AU553" s="8"/>
      <c r="AV553" s="8"/>
      <c r="AW553" s="7"/>
      <c r="BP553" s="2"/>
    </row>
    <row r="554" spans="9:68" x14ac:dyDescent="0.2">
      <c r="I554" s="17"/>
      <c r="J554" s="16"/>
      <c r="K554" s="16"/>
      <c r="L554" s="16"/>
      <c r="M554" s="16"/>
      <c r="N554" s="10"/>
      <c r="O554" s="10"/>
      <c r="P554" s="9"/>
      <c r="Q554" s="9"/>
      <c r="R554" s="9"/>
      <c r="S554" s="9"/>
      <c r="U554" s="15"/>
      <c r="W554" s="2"/>
      <c r="X554" s="2"/>
      <c r="Y554" s="2"/>
      <c r="Z554" s="2"/>
      <c r="AA554" s="2"/>
      <c r="AB554" s="14"/>
      <c r="AC554" s="2"/>
      <c r="AD554" s="13"/>
      <c r="AE554" s="12"/>
      <c r="AF554" s="10"/>
      <c r="AG554" s="11"/>
      <c r="AH554" s="9"/>
      <c r="AI554" s="9"/>
      <c r="AJ554" s="9"/>
      <c r="AK554" s="9"/>
      <c r="AL554" s="9"/>
      <c r="AM554" s="10"/>
      <c r="AN554" s="9"/>
      <c r="AO554" s="9"/>
      <c r="AP554" s="10"/>
      <c r="AQ554" s="9"/>
      <c r="AR554" s="8"/>
      <c r="AS554" s="8"/>
      <c r="AT554" s="8"/>
      <c r="AU554" s="8"/>
      <c r="AV554" s="8"/>
      <c r="AW554" s="7"/>
      <c r="BP554" s="2"/>
    </row>
    <row r="555" spans="9:68" x14ac:dyDescent="0.2">
      <c r="I555" s="17"/>
      <c r="J555" s="16"/>
      <c r="K555" s="16"/>
      <c r="L555" s="16"/>
      <c r="M555" s="16"/>
      <c r="N555" s="10"/>
      <c r="O555" s="10"/>
      <c r="P555" s="9"/>
      <c r="Q555" s="9"/>
      <c r="R555" s="9"/>
      <c r="S555" s="9"/>
      <c r="U555" s="15"/>
      <c r="W555" s="2"/>
      <c r="X555" s="2"/>
      <c r="Y555" s="2"/>
      <c r="Z555" s="2"/>
      <c r="AA555" s="2"/>
      <c r="AB555" s="14"/>
      <c r="AC555" s="2"/>
      <c r="AD555" s="13"/>
      <c r="AE555" s="12"/>
      <c r="AF555" s="10"/>
      <c r="AG555" s="11"/>
      <c r="AH555" s="9"/>
      <c r="AI555" s="9"/>
      <c r="AJ555" s="9"/>
      <c r="AK555" s="9"/>
      <c r="AL555" s="9"/>
      <c r="AM555" s="10"/>
      <c r="AN555" s="9"/>
      <c r="AO555" s="9"/>
      <c r="AP555" s="10"/>
      <c r="AQ555" s="9"/>
      <c r="AR555" s="8"/>
      <c r="AS555" s="8"/>
      <c r="AT555" s="8"/>
      <c r="AU555" s="8"/>
      <c r="AV555" s="8"/>
      <c r="AW555" s="7"/>
      <c r="BP555" s="2"/>
    </row>
    <row r="556" spans="9:68" x14ac:dyDescent="0.2">
      <c r="I556" s="17"/>
      <c r="J556" s="16"/>
      <c r="K556" s="16"/>
      <c r="L556" s="16"/>
      <c r="M556" s="16"/>
      <c r="N556" s="10"/>
      <c r="O556" s="10"/>
      <c r="P556" s="9"/>
      <c r="Q556" s="9"/>
      <c r="R556" s="9"/>
      <c r="S556" s="9"/>
      <c r="U556" s="15"/>
      <c r="W556" s="2"/>
      <c r="X556" s="2"/>
      <c r="Y556" s="2"/>
      <c r="Z556" s="2"/>
      <c r="AA556" s="2"/>
      <c r="AB556" s="14"/>
      <c r="AC556" s="2"/>
      <c r="AD556" s="13"/>
      <c r="AE556" s="12"/>
      <c r="AF556" s="10"/>
      <c r="AG556" s="11"/>
      <c r="AH556" s="9"/>
      <c r="AI556" s="9"/>
      <c r="AJ556" s="9"/>
      <c r="AK556" s="9"/>
      <c r="AL556" s="9"/>
      <c r="AM556" s="10"/>
      <c r="AN556" s="9"/>
      <c r="AO556" s="9"/>
      <c r="AP556" s="10"/>
      <c r="AQ556" s="9"/>
      <c r="AR556" s="8"/>
      <c r="AS556" s="8"/>
      <c r="AT556" s="8"/>
      <c r="AU556" s="8"/>
      <c r="AV556" s="8"/>
      <c r="AW556" s="7"/>
      <c r="BP556" s="2"/>
    </row>
    <row r="557" spans="9:68" x14ac:dyDescent="0.2">
      <c r="I557" s="17"/>
      <c r="J557" s="16"/>
      <c r="K557" s="16"/>
      <c r="L557" s="16"/>
      <c r="M557" s="16"/>
      <c r="N557" s="10"/>
      <c r="O557" s="10"/>
      <c r="P557" s="9"/>
      <c r="Q557" s="9"/>
      <c r="R557" s="9"/>
      <c r="S557" s="9"/>
      <c r="U557" s="15"/>
      <c r="W557" s="2"/>
      <c r="X557" s="2"/>
      <c r="Y557" s="2"/>
      <c r="Z557" s="2"/>
      <c r="AA557" s="2"/>
      <c r="AB557" s="14"/>
      <c r="AC557" s="2"/>
      <c r="AD557" s="13"/>
      <c r="AE557" s="12"/>
      <c r="AF557" s="10"/>
      <c r="AG557" s="11"/>
      <c r="AH557" s="9"/>
      <c r="AI557" s="9"/>
      <c r="AJ557" s="9"/>
      <c r="AK557" s="9"/>
      <c r="AL557" s="9"/>
      <c r="AM557" s="10"/>
      <c r="AN557" s="9"/>
      <c r="AO557" s="9"/>
      <c r="AP557" s="10"/>
      <c r="AQ557" s="9"/>
      <c r="AR557" s="8"/>
      <c r="AS557" s="8"/>
      <c r="AT557" s="8"/>
      <c r="AU557" s="8"/>
      <c r="AV557" s="8"/>
      <c r="AW557" s="7"/>
      <c r="BP557" s="2"/>
    </row>
    <row r="558" spans="9:68" x14ac:dyDescent="0.2">
      <c r="I558" s="17"/>
      <c r="J558" s="16"/>
      <c r="K558" s="16"/>
      <c r="L558" s="16"/>
      <c r="M558" s="16"/>
      <c r="N558" s="10"/>
      <c r="O558" s="10"/>
      <c r="P558" s="9"/>
      <c r="Q558" s="9"/>
      <c r="R558" s="9"/>
      <c r="S558" s="9"/>
      <c r="U558" s="15"/>
      <c r="W558" s="2"/>
      <c r="X558" s="2"/>
      <c r="Y558" s="2"/>
      <c r="Z558" s="2"/>
      <c r="AA558" s="2"/>
      <c r="AB558" s="14"/>
      <c r="AC558" s="2"/>
      <c r="AD558" s="13"/>
      <c r="AE558" s="12"/>
      <c r="AF558" s="10"/>
      <c r="AG558" s="11"/>
      <c r="AH558" s="9"/>
      <c r="AI558" s="9"/>
      <c r="AJ558" s="9"/>
      <c r="AK558" s="9"/>
      <c r="AL558" s="9"/>
      <c r="AM558" s="10"/>
      <c r="AN558" s="9"/>
      <c r="AO558" s="9"/>
      <c r="AP558" s="10"/>
      <c r="AQ558" s="9"/>
      <c r="AR558" s="8"/>
      <c r="AS558" s="8"/>
      <c r="AT558" s="8"/>
      <c r="AU558" s="8"/>
      <c r="AV558" s="8"/>
      <c r="AW558" s="7"/>
      <c r="BP558" s="2"/>
    </row>
    <row r="559" spans="9:68" x14ac:dyDescent="0.2">
      <c r="I559" s="17"/>
      <c r="J559" s="16"/>
      <c r="K559" s="16"/>
      <c r="L559" s="16"/>
      <c r="M559" s="16"/>
      <c r="N559" s="10"/>
      <c r="O559" s="10"/>
      <c r="P559" s="9"/>
      <c r="Q559" s="9"/>
      <c r="R559" s="9"/>
      <c r="S559" s="9"/>
      <c r="U559" s="15"/>
      <c r="W559" s="2"/>
      <c r="X559" s="2"/>
      <c r="Y559" s="2"/>
      <c r="Z559" s="2"/>
      <c r="AA559" s="2"/>
      <c r="AB559" s="14"/>
      <c r="AC559" s="2"/>
      <c r="AD559" s="13"/>
      <c r="AE559" s="12"/>
      <c r="AF559" s="10"/>
      <c r="AG559" s="11"/>
      <c r="AH559" s="9"/>
      <c r="AI559" s="9"/>
      <c r="AJ559" s="9"/>
      <c r="AK559" s="9"/>
      <c r="AL559" s="9"/>
      <c r="AM559" s="10"/>
      <c r="AN559" s="9"/>
      <c r="AO559" s="9"/>
      <c r="AP559" s="10"/>
      <c r="AQ559" s="9"/>
      <c r="AR559" s="8"/>
      <c r="AS559" s="8"/>
      <c r="AT559" s="8"/>
      <c r="AU559" s="8"/>
      <c r="AV559" s="8"/>
      <c r="AW559" s="7"/>
      <c r="BP559" s="2"/>
    </row>
    <row r="560" spans="9:68" x14ac:dyDescent="0.2">
      <c r="I560" s="17"/>
      <c r="J560" s="16"/>
      <c r="K560" s="16"/>
      <c r="L560" s="16"/>
      <c r="M560" s="16"/>
      <c r="N560" s="10"/>
      <c r="O560" s="10"/>
      <c r="P560" s="9"/>
      <c r="Q560" s="9"/>
      <c r="R560" s="9"/>
      <c r="S560" s="9"/>
      <c r="U560" s="15"/>
      <c r="W560" s="2"/>
      <c r="X560" s="2"/>
      <c r="Y560" s="2"/>
      <c r="Z560" s="2"/>
      <c r="AA560" s="2"/>
      <c r="AB560" s="14"/>
      <c r="AC560" s="2"/>
      <c r="AD560" s="13"/>
      <c r="AE560" s="12"/>
      <c r="AF560" s="10"/>
      <c r="AG560" s="11"/>
      <c r="AH560" s="9"/>
      <c r="AI560" s="9"/>
      <c r="AJ560" s="9"/>
      <c r="AK560" s="9"/>
      <c r="AL560" s="9"/>
      <c r="AM560" s="10"/>
      <c r="AN560" s="9"/>
      <c r="AO560" s="9"/>
      <c r="AP560" s="10"/>
      <c r="AQ560" s="9"/>
      <c r="AR560" s="8"/>
      <c r="AS560" s="8"/>
      <c r="AT560" s="8"/>
      <c r="AU560" s="8"/>
      <c r="AV560" s="8"/>
      <c r="AW560" s="7"/>
      <c r="BP560" s="2"/>
    </row>
    <row r="561" spans="9:68" x14ac:dyDescent="0.2">
      <c r="I561" s="17"/>
      <c r="J561" s="16"/>
      <c r="K561" s="16"/>
      <c r="L561" s="16"/>
      <c r="M561" s="16"/>
      <c r="N561" s="10"/>
      <c r="O561" s="10"/>
      <c r="P561" s="9"/>
      <c r="Q561" s="9"/>
      <c r="R561" s="9"/>
      <c r="S561" s="9"/>
      <c r="U561" s="15"/>
      <c r="W561" s="2"/>
      <c r="X561" s="2"/>
      <c r="Y561" s="2"/>
      <c r="Z561" s="2"/>
      <c r="AA561" s="2"/>
      <c r="AB561" s="14"/>
      <c r="AC561" s="2"/>
      <c r="AD561" s="13"/>
      <c r="AE561" s="12"/>
      <c r="AF561" s="10"/>
      <c r="AG561" s="11"/>
      <c r="AH561" s="9"/>
      <c r="AI561" s="9"/>
      <c r="AJ561" s="9"/>
      <c r="AK561" s="9"/>
      <c r="AL561" s="9"/>
      <c r="AM561" s="10"/>
      <c r="AN561" s="9"/>
      <c r="AO561" s="9"/>
      <c r="AP561" s="10"/>
      <c r="AQ561" s="9"/>
      <c r="AR561" s="8"/>
      <c r="AS561" s="8"/>
      <c r="AT561" s="8"/>
      <c r="AU561" s="8"/>
      <c r="AV561" s="8"/>
      <c r="AW561" s="7"/>
      <c r="BP561" s="2"/>
    </row>
    <row r="562" spans="9:68" x14ac:dyDescent="0.2">
      <c r="I562" s="17"/>
      <c r="J562" s="16"/>
      <c r="K562" s="16"/>
      <c r="L562" s="16"/>
      <c r="M562" s="16"/>
      <c r="N562" s="10"/>
      <c r="O562" s="10"/>
      <c r="P562" s="9"/>
      <c r="Q562" s="9"/>
      <c r="R562" s="9"/>
      <c r="S562" s="9"/>
      <c r="U562" s="15"/>
      <c r="W562" s="2"/>
      <c r="X562" s="2"/>
      <c r="Y562" s="2"/>
      <c r="Z562" s="2"/>
      <c r="AA562" s="2"/>
      <c r="AB562" s="14"/>
      <c r="AC562" s="2"/>
      <c r="AD562" s="13"/>
      <c r="AE562" s="12"/>
      <c r="AF562" s="10"/>
      <c r="AG562" s="11"/>
      <c r="AH562" s="9"/>
      <c r="AI562" s="9"/>
      <c r="AJ562" s="9"/>
      <c r="AK562" s="9"/>
      <c r="AL562" s="9"/>
      <c r="AM562" s="10"/>
      <c r="AN562" s="9"/>
      <c r="AO562" s="9"/>
      <c r="AP562" s="10"/>
      <c r="AQ562" s="9"/>
      <c r="AR562" s="8"/>
      <c r="AS562" s="8"/>
      <c r="AT562" s="8"/>
      <c r="AU562" s="8"/>
      <c r="AV562" s="8"/>
      <c r="AW562" s="7"/>
      <c r="BP562" s="2"/>
    </row>
    <row r="563" spans="9:68" x14ac:dyDescent="0.2">
      <c r="I563" s="17"/>
      <c r="J563" s="16"/>
      <c r="K563" s="16"/>
      <c r="L563" s="16"/>
      <c r="M563" s="16"/>
      <c r="N563" s="10"/>
      <c r="O563" s="10"/>
      <c r="P563" s="9"/>
      <c r="Q563" s="9"/>
      <c r="R563" s="9"/>
      <c r="S563" s="9"/>
      <c r="U563" s="15"/>
      <c r="W563" s="2"/>
      <c r="X563" s="2"/>
      <c r="Y563" s="2"/>
      <c r="Z563" s="2"/>
      <c r="AA563" s="2"/>
      <c r="AB563" s="14"/>
      <c r="AC563" s="2"/>
      <c r="AD563" s="13"/>
      <c r="AE563" s="12"/>
      <c r="AF563" s="10"/>
      <c r="AG563" s="11"/>
      <c r="AH563" s="9"/>
      <c r="AI563" s="9"/>
      <c r="AJ563" s="9"/>
      <c r="AK563" s="9"/>
      <c r="AL563" s="9"/>
      <c r="AM563" s="10"/>
      <c r="AN563" s="9"/>
      <c r="AO563" s="9"/>
      <c r="AP563" s="10"/>
      <c r="AQ563" s="9"/>
      <c r="AR563" s="8"/>
      <c r="AS563" s="8"/>
      <c r="AT563" s="8"/>
      <c r="AU563" s="8"/>
      <c r="AV563" s="8"/>
      <c r="AW563" s="7"/>
      <c r="BP563" s="2"/>
    </row>
    <row r="564" spans="9:68" x14ac:dyDescent="0.2">
      <c r="I564" s="17"/>
      <c r="J564" s="16"/>
      <c r="K564" s="16"/>
      <c r="L564" s="16"/>
      <c r="M564" s="16"/>
      <c r="N564" s="10"/>
      <c r="O564" s="10"/>
      <c r="P564" s="9"/>
      <c r="Q564" s="9"/>
      <c r="R564" s="9"/>
      <c r="S564" s="9"/>
      <c r="U564" s="15"/>
      <c r="W564" s="2"/>
      <c r="X564" s="2"/>
      <c r="Y564" s="2"/>
      <c r="Z564" s="2"/>
      <c r="AA564" s="2"/>
      <c r="AB564" s="14"/>
      <c r="AC564" s="2"/>
      <c r="AD564" s="13"/>
      <c r="AE564" s="12"/>
      <c r="AF564" s="10"/>
      <c r="AG564" s="11"/>
      <c r="AH564" s="9"/>
      <c r="AI564" s="9"/>
      <c r="AJ564" s="9"/>
      <c r="AK564" s="9"/>
      <c r="AL564" s="9"/>
      <c r="AM564" s="10"/>
      <c r="AN564" s="9"/>
      <c r="AO564" s="9"/>
      <c r="AP564" s="10"/>
      <c r="AQ564" s="9"/>
      <c r="AR564" s="8"/>
      <c r="AS564" s="8"/>
      <c r="AT564" s="8"/>
      <c r="AU564" s="8"/>
      <c r="AV564" s="8"/>
      <c r="AW564" s="7"/>
      <c r="BP564" s="2"/>
    </row>
    <row r="565" spans="9:68" x14ac:dyDescent="0.2">
      <c r="I565" s="17"/>
      <c r="J565" s="16"/>
      <c r="K565" s="16"/>
      <c r="L565" s="16"/>
      <c r="M565" s="16"/>
      <c r="N565" s="10"/>
      <c r="O565" s="10"/>
      <c r="P565" s="9"/>
      <c r="Q565" s="9"/>
      <c r="R565" s="9"/>
      <c r="S565" s="9"/>
      <c r="U565" s="15"/>
      <c r="W565" s="2"/>
      <c r="X565" s="2"/>
      <c r="Y565" s="2"/>
      <c r="Z565" s="2"/>
      <c r="AA565" s="2"/>
      <c r="AB565" s="14"/>
      <c r="AC565" s="2"/>
      <c r="AD565" s="13"/>
      <c r="AE565" s="12"/>
      <c r="AF565" s="10"/>
      <c r="AG565" s="11"/>
      <c r="AH565" s="9"/>
      <c r="AI565" s="9"/>
      <c r="AJ565" s="9"/>
      <c r="AK565" s="9"/>
      <c r="AL565" s="9"/>
      <c r="AM565" s="10"/>
      <c r="AN565" s="9"/>
      <c r="AO565" s="9"/>
      <c r="AP565" s="10"/>
      <c r="AQ565" s="9"/>
      <c r="AR565" s="8"/>
      <c r="AS565" s="8"/>
      <c r="AT565" s="8"/>
      <c r="AU565" s="8"/>
      <c r="AV565" s="8"/>
      <c r="AW565" s="7"/>
      <c r="BP565" s="2"/>
    </row>
    <row r="566" spans="9:68" x14ac:dyDescent="0.2">
      <c r="I566" s="17"/>
      <c r="J566" s="16"/>
      <c r="K566" s="16"/>
      <c r="L566" s="16"/>
      <c r="M566" s="16"/>
      <c r="N566" s="10"/>
      <c r="O566" s="10"/>
      <c r="P566" s="9"/>
      <c r="Q566" s="9"/>
      <c r="R566" s="9"/>
      <c r="S566" s="9"/>
      <c r="U566" s="15"/>
      <c r="W566" s="2"/>
      <c r="X566" s="2"/>
      <c r="Y566" s="2"/>
      <c r="Z566" s="2"/>
      <c r="AA566" s="2"/>
      <c r="AB566" s="14"/>
      <c r="AC566" s="2"/>
      <c r="AD566" s="13"/>
      <c r="AE566" s="12"/>
      <c r="AF566" s="10"/>
      <c r="AG566" s="11"/>
      <c r="AH566" s="9"/>
      <c r="AI566" s="9"/>
      <c r="AJ566" s="9"/>
      <c r="AK566" s="9"/>
      <c r="AL566" s="9"/>
      <c r="AM566" s="10"/>
      <c r="AN566" s="9"/>
      <c r="AO566" s="9"/>
      <c r="AP566" s="10"/>
      <c r="AQ566" s="9"/>
      <c r="AR566" s="8"/>
      <c r="AS566" s="8"/>
      <c r="AT566" s="8"/>
      <c r="AU566" s="8"/>
      <c r="AV566" s="8"/>
      <c r="AW566" s="7"/>
      <c r="BP566" s="2"/>
    </row>
    <row r="567" spans="9:68" x14ac:dyDescent="0.2">
      <c r="I567" s="17"/>
      <c r="J567" s="16"/>
      <c r="K567" s="16"/>
      <c r="L567" s="16"/>
      <c r="M567" s="16"/>
      <c r="N567" s="10"/>
      <c r="O567" s="10"/>
      <c r="P567" s="9"/>
      <c r="Q567" s="9"/>
      <c r="R567" s="9"/>
      <c r="S567" s="9"/>
      <c r="U567" s="15"/>
      <c r="W567" s="2"/>
      <c r="X567" s="2"/>
      <c r="Y567" s="2"/>
      <c r="Z567" s="2"/>
      <c r="AA567" s="2"/>
      <c r="AB567" s="14"/>
      <c r="AC567" s="2"/>
      <c r="AD567" s="13"/>
      <c r="AE567" s="12"/>
      <c r="AF567" s="10"/>
      <c r="AG567" s="11"/>
      <c r="AH567" s="9"/>
      <c r="AI567" s="9"/>
      <c r="AJ567" s="9"/>
      <c r="AK567" s="9"/>
      <c r="AL567" s="9"/>
      <c r="AM567" s="10"/>
      <c r="AN567" s="9"/>
      <c r="AO567" s="9"/>
      <c r="AP567" s="10"/>
      <c r="AQ567" s="9"/>
      <c r="AR567" s="8"/>
      <c r="AS567" s="8"/>
      <c r="AT567" s="8"/>
      <c r="AU567" s="8"/>
      <c r="AV567" s="8"/>
      <c r="AW567" s="7"/>
      <c r="BP567" s="2"/>
    </row>
    <row r="568" spans="9:68" x14ac:dyDescent="0.2">
      <c r="I568" s="17"/>
      <c r="J568" s="16"/>
      <c r="K568" s="16"/>
      <c r="L568" s="16"/>
      <c r="M568" s="16"/>
      <c r="N568" s="10"/>
      <c r="O568" s="10"/>
      <c r="P568" s="9"/>
      <c r="Q568" s="9"/>
      <c r="R568" s="9"/>
      <c r="S568" s="9"/>
      <c r="U568" s="15"/>
      <c r="W568" s="2"/>
      <c r="X568" s="2"/>
      <c r="Y568" s="2"/>
      <c r="Z568" s="2"/>
      <c r="AA568" s="2"/>
      <c r="AB568" s="14"/>
      <c r="AC568" s="2"/>
      <c r="AD568" s="13"/>
      <c r="AE568" s="12"/>
      <c r="AF568" s="10"/>
      <c r="AG568" s="11"/>
      <c r="AH568" s="9"/>
      <c r="AI568" s="9"/>
      <c r="AJ568" s="9"/>
      <c r="AK568" s="9"/>
      <c r="AL568" s="9"/>
      <c r="AM568" s="10"/>
      <c r="AN568" s="9"/>
      <c r="AO568" s="9"/>
      <c r="AP568" s="10"/>
      <c r="AQ568" s="9"/>
      <c r="AR568" s="8"/>
      <c r="AS568" s="8"/>
      <c r="AT568" s="8"/>
      <c r="AU568" s="8"/>
      <c r="AV568" s="8"/>
      <c r="AW568" s="7"/>
      <c r="BP568" s="2"/>
    </row>
    <row r="569" spans="9:68" x14ac:dyDescent="0.2">
      <c r="I569" s="17"/>
      <c r="J569" s="16"/>
      <c r="K569" s="16"/>
      <c r="L569" s="16"/>
      <c r="M569" s="16"/>
      <c r="N569" s="10"/>
      <c r="O569" s="10"/>
      <c r="P569" s="9"/>
      <c r="Q569" s="9"/>
      <c r="R569" s="9"/>
      <c r="S569" s="9"/>
      <c r="U569" s="15"/>
      <c r="W569" s="2"/>
      <c r="X569" s="2"/>
      <c r="Y569" s="2"/>
      <c r="Z569" s="2"/>
      <c r="AA569" s="2"/>
      <c r="AB569" s="14"/>
      <c r="AC569" s="2"/>
      <c r="AD569" s="13"/>
      <c r="AE569" s="12"/>
      <c r="AF569" s="10"/>
      <c r="AG569" s="11"/>
      <c r="AH569" s="9"/>
      <c r="AI569" s="9"/>
      <c r="AJ569" s="9"/>
      <c r="AK569" s="9"/>
      <c r="AL569" s="9"/>
      <c r="AM569" s="10"/>
      <c r="AN569" s="9"/>
      <c r="AO569" s="9"/>
      <c r="AP569" s="10"/>
      <c r="AQ569" s="9"/>
      <c r="AR569" s="8"/>
      <c r="AS569" s="8"/>
      <c r="AT569" s="8"/>
      <c r="AU569" s="8"/>
      <c r="AV569" s="8"/>
      <c r="AW569" s="7"/>
      <c r="BP569" s="2"/>
    </row>
    <row r="570" spans="9:68" x14ac:dyDescent="0.2">
      <c r="I570" s="17"/>
      <c r="J570" s="16"/>
      <c r="K570" s="16"/>
      <c r="L570" s="16"/>
      <c r="M570" s="16"/>
      <c r="N570" s="10"/>
      <c r="O570" s="10"/>
      <c r="P570" s="9"/>
      <c r="Q570" s="9"/>
      <c r="R570" s="9"/>
      <c r="S570" s="9"/>
      <c r="U570" s="15"/>
      <c r="W570" s="2"/>
      <c r="X570" s="2"/>
      <c r="Y570" s="2"/>
      <c r="Z570" s="2"/>
      <c r="AA570" s="2"/>
      <c r="AB570" s="14"/>
      <c r="AC570" s="2"/>
      <c r="AD570" s="13"/>
      <c r="AE570" s="12"/>
      <c r="AF570" s="10"/>
      <c r="AG570" s="11"/>
      <c r="AH570" s="9"/>
      <c r="AI570" s="9"/>
      <c r="AJ570" s="9"/>
      <c r="AK570" s="9"/>
      <c r="AL570" s="9"/>
      <c r="AM570" s="10"/>
      <c r="AN570" s="9"/>
      <c r="AO570" s="9"/>
      <c r="AP570" s="10"/>
      <c r="AQ570" s="9"/>
      <c r="AR570" s="8"/>
      <c r="AS570" s="8"/>
      <c r="AT570" s="8"/>
      <c r="AU570" s="8"/>
      <c r="AV570" s="8"/>
      <c r="AW570" s="7"/>
      <c r="BP570" s="2"/>
    </row>
    <row r="571" spans="9:68" x14ac:dyDescent="0.2">
      <c r="I571" s="17"/>
      <c r="J571" s="16"/>
      <c r="K571" s="16"/>
      <c r="L571" s="16"/>
      <c r="M571" s="16"/>
      <c r="N571" s="10"/>
      <c r="O571" s="10"/>
      <c r="P571" s="9"/>
      <c r="Q571" s="9"/>
      <c r="R571" s="9"/>
      <c r="S571" s="9"/>
      <c r="U571" s="15"/>
      <c r="W571" s="2"/>
      <c r="X571" s="2"/>
      <c r="Y571" s="2"/>
      <c r="Z571" s="2"/>
      <c r="AA571" s="2"/>
      <c r="AB571" s="14"/>
      <c r="AC571" s="2"/>
      <c r="AD571" s="13"/>
      <c r="AE571" s="12"/>
      <c r="AF571" s="10"/>
      <c r="AG571" s="11"/>
      <c r="AH571" s="9"/>
      <c r="AI571" s="9"/>
      <c r="AJ571" s="9"/>
      <c r="AK571" s="9"/>
      <c r="AL571" s="9"/>
      <c r="AM571" s="10"/>
      <c r="AN571" s="9"/>
      <c r="AO571" s="9"/>
      <c r="AP571" s="10"/>
      <c r="AQ571" s="9"/>
      <c r="AR571" s="8"/>
      <c r="AS571" s="8"/>
      <c r="AT571" s="8"/>
      <c r="AU571" s="8"/>
      <c r="AV571" s="8"/>
      <c r="AW571" s="7"/>
      <c r="BP571" s="2"/>
    </row>
    <row r="572" spans="9:68" x14ac:dyDescent="0.2">
      <c r="I572" s="17"/>
      <c r="J572" s="16"/>
      <c r="K572" s="16"/>
      <c r="L572" s="16"/>
      <c r="M572" s="16"/>
      <c r="N572" s="10"/>
      <c r="O572" s="10"/>
      <c r="P572" s="9"/>
      <c r="Q572" s="9"/>
      <c r="R572" s="9"/>
      <c r="S572" s="9"/>
      <c r="U572" s="15"/>
      <c r="W572" s="2"/>
      <c r="X572" s="2"/>
      <c r="Y572" s="2"/>
      <c r="Z572" s="2"/>
      <c r="AA572" s="2"/>
      <c r="AB572" s="14"/>
      <c r="AC572" s="2"/>
      <c r="AD572" s="13"/>
      <c r="AE572" s="12"/>
      <c r="AF572" s="10"/>
      <c r="AG572" s="11"/>
      <c r="AH572" s="9"/>
      <c r="AI572" s="9"/>
      <c r="AJ572" s="9"/>
      <c r="AK572" s="9"/>
      <c r="AL572" s="9"/>
      <c r="AM572" s="10"/>
      <c r="AN572" s="9"/>
      <c r="AO572" s="9"/>
      <c r="AP572" s="10"/>
      <c r="AQ572" s="9"/>
      <c r="AR572" s="8"/>
      <c r="AS572" s="8"/>
      <c r="AT572" s="8"/>
      <c r="AU572" s="8"/>
      <c r="AV572" s="8"/>
      <c r="AW572" s="7"/>
      <c r="BP572" s="2"/>
    </row>
    <row r="573" spans="9:68" x14ac:dyDescent="0.2">
      <c r="I573" s="17"/>
      <c r="J573" s="16"/>
      <c r="K573" s="16"/>
      <c r="L573" s="16"/>
      <c r="M573" s="16"/>
      <c r="N573" s="10"/>
      <c r="O573" s="10"/>
      <c r="P573" s="9"/>
      <c r="Q573" s="9"/>
      <c r="R573" s="9"/>
      <c r="S573" s="9"/>
      <c r="U573" s="15"/>
      <c r="W573" s="2"/>
      <c r="X573" s="2"/>
      <c r="Y573" s="2"/>
      <c r="Z573" s="2"/>
      <c r="AA573" s="2"/>
      <c r="AB573" s="14"/>
      <c r="AC573" s="2"/>
      <c r="AD573" s="13"/>
      <c r="AE573" s="12"/>
      <c r="AF573" s="10"/>
      <c r="AG573" s="11"/>
      <c r="AH573" s="9"/>
      <c r="AI573" s="9"/>
      <c r="AJ573" s="9"/>
      <c r="AK573" s="9"/>
      <c r="AL573" s="9"/>
      <c r="AM573" s="10"/>
      <c r="AN573" s="9"/>
      <c r="AO573" s="9"/>
      <c r="AP573" s="10"/>
      <c r="AQ573" s="9"/>
      <c r="AR573" s="8"/>
      <c r="AS573" s="8"/>
      <c r="AT573" s="8"/>
      <c r="AU573" s="8"/>
      <c r="AV573" s="8"/>
      <c r="AW573" s="7"/>
      <c r="BP573" s="2"/>
    </row>
    <row r="574" spans="9:68" x14ac:dyDescent="0.2">
      <c r="I574" s="17"/>
      <c r="J574" s="16"/>
      <c r="K574" s="16"/>
      <c r="L574" s="16"/>
      <c r="M574" s="16"/>
      <c r="N574" s="10"/>
      <c r="O574" s="10"/>
      <c r="P574" s="9"/>
      <c r="Q574" s="9"/>
      <c r="R574" s="9"/>
      <c r="S574" s="9"/>
      <c r="U574" s="15"/>
      <c r="W574" s="2"/>
      <c r="X574" s="2"/>
      <c r="Y574" s="2"/>
      <c r="Z574" s="2"/>
      <c r="AA574" s="2"/>
      <c r="AB574" s="14"/>
      <c r="AC574" s="2"/>
      <c r="AD574" s="13"/>
      <c r="AE574" s="12"/>
      <c r="AF574" s="10"/>
      <c r="AG574" s="11"/>
      <c r="AH574" s="9"/>
      <c r="AI574" s="9"/>
      <c r="AJ574" s="9"/>
      <c r="AK574" s="9"/>
      <c r="AL574" s="9"/>
      <c r="AM574" s="10"/>
      <c r="AN574" s="9"/>
      <c r="AO574" s="9"/>
      <c r="AP574" s="10"/>
      <c r="AQ574" s="9"/>
      <c r="AR574" s="8"/>
      <c r="AS574" s="8"/>
      <c r="AT574" s="8"/>
      <c r="AU574" s="8"/>
      <c r="AV574" s="8"/>
      <c r="AW574" s="7"/>
      <c r="BP574" s="2"/>
    </row>
    <row r="575" spans="9:68" x14ac:dyDescent="0.2">
      <c r="I575" s="17"/>
      <c r="J575" s="16"/>
      <c r="K575" s="16"/>
      <c r="L575" s="16"/>
      <c r="M575" s="16"/>
      <c r="N575" s="10"/>
      <c r="O575" s="10"/>
      <c r="P575" s="9"/>
      <c r="Q575" s="9"/>
      <c r="R575" s="9"/>
      <c r="S575" s="9"/>
      <c r="U575" s="15"/>
      <c r="W575" s="2"/>
      <c r="X575" s="2"/>
      <c r="Y575" s="2"/>
      <c r="Z575" s="2"/>
      <c r="AA575" s="2"/>
      <c r="AB575" s="14"/>
      <c r="AC575" s="2"/>
      <c r="AD575" s="13"/>
      <c r="AE575" s="12"/>
      <c r="AF575" s="10"/>
      <c r="AG575" s="11"/>
      <c r="AH575" s="9"/>
      <c r="AI575" s="9"/>
      <c r="AJ575" s="9"/>
      <c r="AK575" s="9"/>
      <c r="AL575" s="9"/>
      <c r="AM575" s="10"/>
      <c r="AN575" s="9"/>
      <c r="AO575" s="9"/>
      <c r="AP575" s="10"/>
      <c r="AQ575" s="9"/>
      <c r="AR575" s="8"/>
      <c r="AS575" s="8"/>
      <c r="AT575" s="8"/>
      <c r="AU575" s="8"/>
      <c r="AV575" s="8"/>
      <c r="AW575" s="7"/>
      <c r="BP575" s="2"/>
    </row>
    <row r="576" spans="9:68" x14ac:dyDescent="0.2">
      <c r="I576" s="17"/>
      <c r="J576" s="16"/>
      <c r="K576" s="16"/>
      <c r="L576" s="16"/>
      <c r="M576" s="16"/>
      <c r="N576" s="10"/>
      <c r="O576" s="10"/>
      <c r="P576" s="9"/>
      <c r="Q576" s="9"/>
      <c r="R576" s="9"/>
      <c r="S576" s="9"/>
      <c r="U576" s="15"/>
      <c r="W576" s="2"/>
      <c r="X576" s="2"/>
      <c r="Y576" s="2"/>
      <c r="Z576" s="2"/>
      <c r="AA576" s="2"/>
      <c r="AB576" s="14"/>
      <c r="AC576" s="2"/>
      <c r="AD576" s="13"/>
      <c r="AE576" s="12"/>
      <c r="AF576" s="10"/>
      <c r="AG576" s="11"/>
      <c r="AH576" s="9"/>
      <c r="AI576" s="9"/>
      <c r="AJ576" s="9"/>
      <c r="AK576" s="9"/>
      <c r="AL576" s="9"/>
      <c r="AM576" s="10"/>
      <c r="AN576" s="9"/>
      <c r="AO576" s="9"/>
      <c r="AP576" s="10"/>
      <c r="AQ576" s="9"/>
      <c r="AR576" s="8"/>
      <c r="AS576" s="8"/>
      <c r="AT576" s="8"/>
      <c r="AU576" s="8"/>
      <c r="AV576" s="8"/>
      <c r="AW576" s="7"/>
      <c r="BP576" s="2"/>
    </row>
    <row r="577" spans="9:68" x14ac:dyDescent="0.2">
      <c r="I577" s="17"/>
      <c r="J577" s="16"/>
      <c r="K577" s="16"/>
      <c r="L577" s="16"/>
      <c r="M577" s="16"/>
      <c r="N577" s="10"/>
      <c r="O577" s="10"/>
      <c r="P577" s="9"/>
      <c r="Q577" s="9"/>
      <c r="R577" s="9"/>
      <c r="S577" s="9"/>
      <c r="U577" s="15"/>
      <c r="W577" s="2"/>
      <c r="X577" s="2"/>
      <c r="Y577" s="2"/>
      <c r="Z577" s="2"/>
      <c r="AA577" s="2"/>
      <c r="AB577" s="14"/>
      <c r="AC577" s="2"/>
      <c r="AD577" s="13"/>
      <c r="AE577" s="12"/>
      <c r="AF577" s="10"/>
      <c r="AG577" s="11"/>
      <c r="AH577" s="9"/>
      <c r="AI577" s="9"/>
      <c r="AJ577" s="9"/>
      <c r="AK577" s="9"/>
      <c r="AL577" s="9"/>
      <c r="AM577" s="10"/>
      <c r="AN577" s="9"/>
      <c r="AO577" s="9"/>
      <c r="AP577" s="10"/>
      <c r="AQ577" s="9"/>
      <c r="AR577" s="8"/>
      <c r="AS577" s="8"/>
      <c r="AT577" s="8"/>
      <c r="AU577" s="8"/>
      <c r="AV577" s="8"/>
      <c r="AW577" s="7"/>
      <c r="BP577" s="2"/>
    </row>
    <row r="578" spans="9:68" x14ac:dyDescent="0.2">
      <c r="I578" s="17"/>
      <c r="J578" s="16"/>
      <c r="K578" s="16"/>
      <c r="L578" s="16"/>
      <c r="M578" s="16"/>
      <c r="N578" s="10"/>
      <c r="O578" s="10"/>
      <c r="P578" s="9"/>
      <c r="Q578" s="9"/>
      <c r="R578" s="9"/>
      <c r="S578" s="9"/>
      <c r="U578" s="15"/>
      <c r="W578" s="2"/>
      <c r="X578" s="2"/>
      <c r="Y578" s="2"/>
      <c r="Z578" s="2"/>
      <c r="AA578" s="2"/>
      <c r="AB578" s="14"/>
      <c r="AC578" s="2"/>
      <c r="AD578" s="13"/>
      <c r="AE578" s="12"/>
      <c r="AF578" s="10"/>
      <c r="AG578" s="11"/>
      <c r="AH578" s="9"/>
      <c r="AI578" s="9"/>
      <c r="AJ578" s="9"/>
      <c r="AK578" s="9"/>
      <c r="AL578" s="9"/>
      <c r="AM578" s="10"/>
      <c r="AN578" s="9"/>
      <c r="AO578" s="9"/>
      <c r="AP578" s="10"/>
      <c r="AQ578" s="9"/>
      <c r="AR578" s="8"/>
      <c r="AS578" s="8"/>
      <c r="AT578" s="8"/>
      <c r="AU578" s="8"/>
      <c r="AV578" s="8"/>
      <c r="AW578" s="7"/>
      <c r="BP578" s="2"/>
    </row>
    <row r="579" spans="9:68" x14ac:dyDescent="0.2">
      <c r="I579" s="17"/>
      <c r="J579" s="16"/>
      <c r="K579" s="16"/>
      <c r="L579" s="16"/>
      <c r="M579" s="16"/>
      <c r="N579" s="10"/>
      <c r="O579" s="10"/>
      <c r="P579" s="9"/>
      <c r="Q579" s="9"/>
      <c r="R579" s="9"/>
      <c r="S579" s="9"/>
      <c r="U579" s="15"/>
      <c r="W579" s="2"/>
      <c r="X579" s="2"/>
      <c r="Y579" s="2"/>
      <c r="Z579" s="2"/>
      <c r="AA579" s="2"/>
      <c r="AB579" s="14"/>
      <c r="AC579" s="2"/>
      <c r="AD579" s="13"/>
      <c r="AE579" s="12"/>
      <c r="AF579" s="10"/>
      <c r="AG579" s="11"/>
      <c r="AH579" s="9"/>
      <c r="AI579" s="9"/>
      <c r="AJ579" s="9"/>
      <c r="AK579" s="9"/>
      <c r="AL579" s="9"/>
      <c r="AM579" s="10"/>
      <c r="AN579" s="9"/>
      <c r="AO579" s="9"/>
      <c r="AP579" s="10"/>
      <c r="AQ579" s="9"/>
      <c r="AR579" s="8"/>
      <c r="AS579" s="8"/>
      <c r="AT579" s="8"/>
      <c r="AU579" s="8"/>
      <c r="AV579" s="8"/>
      <c r="AW579" s="7"/>
      <c r="BP579" s="2"/>
    </row>
    <row r="580" spans="9:68" x14ac:dyDescent="0.2">
      <c r="I580" s="17"/>
      <c r="J580" s="16"/>
      <c r="K580" s="16"/>
      <c r="L580" s="16"/>
      <c r="M580" s="16"/>
      <c r="N580" s="10"/>
      <c r="O580" s="10"/>
      <c r="P580" s="9"/>
      <c r="Q580" s="9"/>
      <c r="R580" s="9"/>
      <c r="S580" s="9"/>
      <c r="U580" s="15"/>
      <c r="W580" s="2"/>
      <c r="X580" s="2"/>
      <c r="Y580" s="2"/>
      <c r="Z580" s="2"/>
      <c r="AA580" s="2"/>
      <c r="AB580" s="14"/>
      <c r="AC580" s="2"/>
      <c r="AD580" s="13"/>
      <c r="AE580" s="12"/>
      <c r="AF580" s="10"/>
      <c r="AG580" s="11"/>
      <c r="AH580" s="9"/>
      <c r="AI580" s="9"/>
      <c r="AJ580" s="9"/>
      <c r="AK580" s="9"/>
      <c r="AL580" s="9"/>
      <c r="AM580" s="10"/>
      <c r="AN580" s="9"/>
      <c r="AO580" s="9"/>
      <c r="AP580" s="10"/>
      <c r="AQ580" s="9"/>
      <c r="AR580" s="8"/>
      <c r="AS580" s="8"/>
      <c r="AT580" s="8"/>
      <c r="AU580" s="8"/>
      <c r="AV580" s="8"/>
      <c r="AW580" s="7"/>
      <c r="BP580" s="2"/>
    </row>
    <row r="581" spans="9:68" x14ac:dyDescent="0.2">
      <c r="I581" s="17"/>
      <c r="J581" s="16"/>
      <c r="K581" s="16"/>
      <c r="L581" s="16"/>
      <c r="M581" s="16"/>
      <c r="N581" s="10"/>
      <c r="O581" s="10"/>
      <c r="P581" s="9"/>
      <c r="Q581" s="9"/>
      <c r="R581" s="9"/>
      <c r="S581" s="9"/>
      <c r="U581" s="15"/>
      <c r="W581" s="2"/>
      <c r="X581" s="2"/>
      <c r="Y581" s="2"/>
      <c r="Z581" s="2"/>
      <c r="AA581" s="2"/>
      <c r="AB581" s="14"/>
      <c r="AC581" s="2"/>
      <c r="AD581" s="13"/>
      <c r="AE581" s="12"/>
      <c r="AF581" s="10"/>
      <c r="AG581" s="11"/>
      <c r="AH581" s="9"/>
      <c r="AI581" s="9"/>
      <c r="AJ581" s="9"/>
      <c r="AK581" s="9"/>
      <c r="AL581" s="9"/>
      <c r="AM581" s="10"/>
      <c r="AN581" s="9"/>
      <c r="AO581" s="9"/>
      <c r="AP581" s="10"/>
      <c r="AQ581" s="9"/>
      <c r="AR581" s="8"/>
      <c r="AS581" s="8"/>
      <c r="AT581" s="8"/>
      <c r="AU581" s="8"/>
      <c r="AV581" s="8"/>
      <c r="AW581" s="7"/>
      <c r="BP581" s="2"/>
    </row>
    <row r="582" spans="9:68" x14ac:dyDescent="0.2">
      <c r="I582" s="17"/>
      <c r="J582" s="16"/>
      <c r="K582" s="16"/>
      <c r="L582" s="16"/>
      <c r="M582" s="16"/>
      <c r="N582" s="10"/>
      <c r="O582" s="10"/>
      <c r="P582" s="9"/>
      <c r="Q582" s="9"/>
      <c r="R582" s="9"/>
      <c r="S582" s="9"/>
      <c r="U582" s="15"/>
      <c r="W582" s="2"/>
      <c r="X582" s="2"/>
      <c r="Y582" s="2"/>
      <c r="Z582" s="2"/>
      <c r="AA582" s="2"/>
      <c r="AB582" s="14"/>
      <c r="AC582" s="2"/>
      <c r="AD582" s="13"/>
      <c r="AE582" s="12"/>
      <c r="AF582" s="10"/>
      <c r="AG582" s="11"/>
      <c r="AH582" s="9"/>
      <c r="AI582" s="9"/>
      <c r="AJ582" s="9"/>
      <c r="AK582" s="9"/>
      <c r="AL582" s="9"/>
      <c r="AM582" s="10"/>
      <c r="AN582" s="9"/>
      <c r="AO582" s="9"/>
      <c r="AP582" s="10"/>
      <c r="AQ582" s="9"/>
      <c r="AR582" s="8"/>
      <c r="AS582" s="8"/>
      <c r="AT582" s="8"/>
      <c r="AU582" s="8"/>
      <c r="AV582" s="8"/>
      <c r="AW582" s="7"/>
      <c r="BP582" s="2"/>
    </row>
    <row r="583" spans="9:68" x14ac:dyDescent="0.2">
      <c r="I583" s="17"/>
      <c r="J583" s="16"/>
      <c r="K583" s="16"/>
      <c r="L583" s="16"/>
      <c r="M583" s="16"/>
      <c r="N583" s="10"/>
      <c r="O583" s="10"/>
      <c r="P583" s="9"/>
      <c r="Q583" s="9"/>
      <c r="R583" s="9"/>
      <c r="S583" s="9"/>
      <c r="U583" s="15"/>
      <c r="W583" s="2"/>
      <c r="X583" s="2"/>
      <c r="Y583" s="2"/>
      <c r="Z583" s="2"/>
      <c r="AA583" s="2"/>
      <c r="AB583" s="14"/>
      <c r="AC583" s="2"/>
      <c r="AD583" s="13"/>
      <c r="AE583" s="12"/>
      <c r="AF583" s="10"/>
      <c r="AG583" s="11"/>
      <c r="AH583" s="9"/>
      <c r="AI583" s="9"/>
      <c r="AJ583" s="9"/>
      <c r="AK583" s="9"/>
      <c r="AL583" s="9"/>
      <c r="AM583" s="10"/>
      <c r="AN583" s="9"/>
      <c r="AO583" s="9"/>
      <c r="AP583" s="10"/>
      <c r="AQ583" s="9"/>
      <c r="AR583" s="8"/>
      <c r="AS583" s="8"/>
      <c r="AT583" s="8"/>
      <c r="AU583" s="8"/>
      <c r="AV583" s="8"/>
      <c r="AW583" s="7"/>
      <c r="BP583" s="2"/>
    </row>
    <row r="584" spans="9:68" x14ac:dyDescent="0.2">
      <c r="I584" s="17"/>
      <c r="J584" s="16"/>
      <c r="K584" s="16"/>
      <c r="L584" s="16"/>
      <c r="M584" s="16"/>
      <c r="N584" s="10"/>
      <c r="O584" s="10"/>
      <c r="P584" s="9"/>
      <c r="Q584" s="9"/>
      <c r="R584" s="9"/>
      <c r="S584" s="9"/>
      <c r="U584" s="15"/>
      <c r="W584" s="2"/>
      <c r="X584" s="2"/>
      <c r="Y584" s="2"/>
      <c r="Z584" s="2"/>
      <c r="AA584" s="2"/>
      <c r="AB584" s="14"/>
      <c r="AC584" s="2"/>
      <c r="AD584" s="13"/>
      <c r="AE584" s="12"/>
      <c r="AF584" s="10"/>
      <c r="AG584" s="11"/>
      <c r="AH584" s="9"/>
      <c r="AI584" s="9"/>
      <c r="AJ584" s="9"/>
      <c r="AK584" s="9"/>
      <c r="AL584" s="9"/>
      <c r="AM584" s="10"/>
      <c r="AN584" s="9"/>
      <c r="AO584" s="9"/>
      <c r="AP584" s="10"/>
      <c r="AQ584" s="9"/>
      <c r="AR584" s="8"/>
      <c r="AS584" s="8"/>
      <c r="AT584" s="8"/>
      <c r="AU584" s="8"/>
      <c r="AV584" s="8"/>
      <c r="AW584" s="7"/>
      <c r="BP584" s="2"/>
    </row>
    <row r="585" spans="9:68" x14ac:dyDescent="0.2">
      <c r="I585" s="17"/>
      <c r="J585" s="16"/>
      <c r="K585" s="16"/>
      <c r="L585" s="16"/>
      <c r="M585" s="16"/>
      <c r="N585" s="10"/>
      <c r="O585" s="10"/>
      <c r="P585" s="9"/>
      <c r="Q585" s="9"/>
      <c r="R585" s="9"/>
      <c r="S585" s="9"/>
      <c r="U585" s="15"/>
      <c r="W585" s="2"/>
      <c r="X585" s="2"/>
      <c r="Y585" s="2"/>
      <c r="Z585" s="2"/>
      <c r="AA585" s="2"/>
      <c r="AB585" s="14"/>
      <c r="AC585" s="2"/>
      <c r="AD585" s="13"/>
      <c r="AE585" s="12"/>
      <c r="AF585" s="10"/>
      <c r="AG585" s="11"/>
      <c r="AH585" s="9"/>
      <c r="AI585" s="9"/>
      <c r="AJ585" s="9"/>
      <c r="AK585" s="9"/>
      <c r="AL585" s="9"/>
      <c r="AM585" s="10"/>
      <c r="AN585" s="9"/>
      <c r="AO585" s="9"/>
      <c r="AP585" s="10"/>
      <c r="AQ585" s="9"/>
      <c r="AR585" s="8"/>
      <c r="AS585" s="8"/>
      <c r="AT585" s="8"/>
      <c r="AU585" s="8"/>
      <c r="AV585" s="8"/>
      <c r="AW585" s="7"/>
      <c r="BP585" s="2"/>
    </row>
    <row r="586" spans="9:68" x14ac:dyDescent="0.2">
      <c r="I586" s="17"/>
      <c r="J586" s="16"/>
      <c r="K586" s="16"/>
      <c r="L586" s="16"/>
      <c r="M586" s="16"/>
      <c r="N586" s="10"/>
      <c r="O586" s="10"/>
      <c r="P586" s="9"/>
      <c r="Q586" s="9"/>
      <c r="R586" s="9"/>
      <c r="S586" s="9"/>
      <c r="U586" s="15"/>
      <c r="W586" s="2"/>
      <c r="X586" s="2"/>
      <c r="Y586" s="2"/>
      <c r="Z586" s="2"/>
      <c r="AA586" s="2"/>
      <c r="AB586" s="14"/>
      <c r="AC586" s="2"/>
      <c r="AD586" s="13"/>
      <c r="AE586" s="12"/>
      <c r="AF586" s="10"/>
      <c r="AG586" s="11"/>
      <c r="AH586" s="9"/>
      <c r="AI586" s="9"/>
      <c r="AJ586" s="9"/>
      <c r="AK586" s="9"/>
      <c r="AL586" s="9"/>
      <c r="AM586" s="10"/>
      <c r="AN586" s="9"/>
      <c r="AO586" s="9"/>
      <c r="AP586" s="10"/>
      <c r="AQ586" s="9"/>
      <c r="AR586" s="8"/>
      <c r="AS586" s="8"/>
      <c r="AT586" s="8"/>
      <c r="AU586" s="8"/>
      <c r="AV586" s="8"/>
      <c r="AW586" s="7"/>
      <c r="BP586" s="2"/>
    </row>
    <row r="587" spans="9:68" x14ac:dyDescent="0.2">
      <c r="I587" s="17"/>
      <c r="J587" s="16"/>
      <c r="K587" s="16"/>
      <c r="L587" s="16"/>
      <c r="M587" s="16"/>
      <c r="N587" s="10"/>
      <c r="O587" s="10"/>
      <c r="P587" s="9"/>
      <c r="Q587" s="9"/>
      <c r="R587" s="9"/>
      <c r="S587" s="9"/>
      <c r="U587" s="15"/>
      <c r="W587" s="2"/>
      <c r="X587" s="2"/>
      <c r="Y587" s="2"/>
      <c r="Z587" s="2"/>
      <c r="AA587" s="2"/>
      <c r="AB587" s="14"/>
      <c r="AC587" s="2"/>
      <c r="AD587" s="13"/>
      <c r="AE587" s="12"/>
      <c r="AF587" s="10"/>
      <c r="AG587" s="11"/>
      <c r="AH587" s="9"/>
      <c r="AI587" s="9"/>
      <c r="AJ587" s="9"/>
      <c r="AK587" s="9"/>
      <c r="AL587" s="9"/>
      <c r="AM587" s="10"/>
      <c r="AN587" s="9"/>
      <c r="AO587" s="9"/>
      <c r="AP587" s="10"/>
      <c r="AQ587" s="9"/>
      <c r="AR587" s="8"/>
      <c r="AS587" s="8"/>
      <c r="AT587" s="8"/>
      <c r="AU587" s="8"/>
      <c r="AV587" s="8"/>
      <c r="AW587" s="7"/>
      <c r="BP587" s="2"/>
    </row>
    <row r="588" spans="9:68" x14ac:dyDescent="0.2">
      <c r="I588" s="17"/>
      <c r="J588" s="16"/>
      <c r="K588" s="16"/>
      <c r="L588" s="16"/>
      <c r="M588" s="16"/>
      <c r="N588" s="10"/>
      <c r="O588" s="10"/>
      <c r="P588" s="9"/>
      <c r="Q588" s="9"/>
      <c r="R588" s="9"/>
      <c r="S588" s="9"/>
      <c r="U588" s="15"/>
      <c r="W588" s="2"/>
      <c r="X588" s="2"/>
      <c r="Y588" s="2"/>
      <c r="Z588" s="2"/>
      <c r="AA588" s="2"/>
      <c r="AB588" s="14"/>
      <c r="AC588" s="2"/>
      <c r="AD588" s="13"/>
      <c r="AE588" s="12"/>
      <c r="AF588" s="10"/>
      <c r="AG588" s="11"/>
      <c r="AH588" s="9"/>
      <c r="AI588" s="9"/>
      <c r="AJ588" s="9"/>
      <c r="AK588" s="9"/>
      <c r="AL588" s="9"/>
      <c r="AM588" s="10"/>
      <c r="AN588" s="9"/>
      <c r="AO588" s="9"/>
      <c r="AP588" s="10"/>
      <c r="AQ588" s="9"/>
      <c r="AR588" s="8"/>
      <c r="AS588" s="8"/>
      <c r="AT588" s="8"/>
      <c r="AU588" s="8"/>
      <c r="AV588" s="8"/>
      <c r="AW588" s="7"/>
      <c r="BP588" s="2"/>
    </row>
    <row r="589" spans="9:68" x14ac:dyDescent="0.2">
      <c r="I589" s="17"/>
      <c r="J589" s="16"/>
      <c r="K589" s="16"/>
      <c r="L589" s="16"/>
      <c r="M589" s="16"/>
      <c r="N589" s="10"/>
      <c r="O589" s="10"/>
      <c r="P589" s="9"/>
      <c r="Q589" s="9"/>
      <c r="R589" s="9"/>
      <c r="S589" s="9"/>
      <c r="U589" s="15"/>
      <c r="W589" s="2"/>
      <c r="X589" s="2"/>
      <c r="Y589" s="2"/>
      <c r="Z589" s="2"/>
      <c r="AA589" s="2"/>
      <c r="AB589" s="14"/>
      <c r="AC589" s="2"/>
      <c r="AD589" s="13"/>
      <c r="AE589" s="12"/>
      <c r="AF589" s="10"/>
      <c r="AG589" s="11"/>
      <c r="AH589" s="9"/>
      <c r="AI589" s="9"/>
      <c r="AJ589" s="9"/>
      <c r="AK589" s="9"/>
      <c r="AL589" s="9"/>
      <c r="AM589" s="10"/>
      <c r="AN589" s="9"/>
      <c r="AO589" s="9"/>
      <c r="AP589" s="10"/>
      <c r="AQ589" s="9"/>
      <c r="AR589" s="8"/>
      <c r="AS589" s="8"/>
      <c r="AT589" s="8"/>
      <c r="AU589" s="8"/>
      <c r="AV589" s="8"/>
      <c r="AW589" s="7"/>
      <c r="BP589" s="2"/>
    </row>
    <row r="590" spans="9:68" x14ac:dyDescent="0.2">
      <c r="I590" s="17"/>
      <c r="J590" s="16"/>
      <c r="K590" s="16"/>
      <c r="L590" s="16"/>
      <c r="M590" s="16"/>
      <c r="N590" s="10"/>
      <c r="O590" s="10"/>
      <c r="P590" s="9"/>
      <c r="Q590" s="9"/>
      <c r="R590" s="9"/>
      <c r="S590" s="9"/>
      <c r="U590" s="15"/>
      <c r="W590" s="2"/>
      <c r="X590" s="2"/>
      <c r="Y590" s="2"/>
      <c r="Z590" s="2"/>
      <c r="AA590" s="2"/>
      <c r="AB590" s="14"/>
      <c r="AC590" s="2"/>
      <c r="AD590" s="13"/>
      <c r="AE590" s="12"/>
      <c r="AF590" s="10"/>
      <c r="AG590" s="11"/>
      <c r="AH590" s="9"/>
      <c r="AI590" s="9"/>
      <c r="AJ590" s="9"/>
      <c r="AK590" s="9"/>
      <c r="AL590" s="9"/>
      <c r="AM590" s="10"/>
      <c r="AN590" s="9"/>
      <c r="AO590" s="9"/>
      <c r="AP590" s="10"/>
      <c r="AQ590" s="9"/>
      <c r="AR590" s="8"/>
      <c r="AS590" s="8"/>
      <c r="AT590" s="8"/>
      <c r="AU590" s="8"/>
      <c r="AV590" s="8"/>
      <c r="AW590" s="7"/>
      <c r="BP590" s="2"/>
    </row>
    <row r="591" spans="9:68" x14ac:dyDescent="0.2">
      <c r="I591" s="17"/>
      <c r="J591" s="16"/>
      <c r="K591" s="16"/>
      <c r="L591" s="16"/>
      <c r="M591" s="16"/>
      <c r="N591" s="10"/>
      <c r="O591" s="10"/>
      <c r="P591" s="9"/>
      <c r="Q591" s="9"/>
      <c r="R591" s="9"/>
      <c r="S591" s="9"/>
      <c r="U591" s="15"/>
      <c r="W591" s="2"/>
      <c r="X591" s="2"/>
      <c r="Y591" s="2"/>
      <c r="Z591" s="2"/>
      <c r="AA591" s="2"/>
      <c r="AB591" s="14"/>
      <c r="AC591" s="2"/>
      <c r="AD591" s="13"/>
      <c r="AE591" s="12"/>
      <c r="AF591" s="10"/>
      <c r="AG591" s="11"/>
      <c r="AH591" s="9"/>
      <c r="AI591" s="9"/>
      <c r="AJ591" s="9"/>
      <c r="AK591" s="9"/>
      <c r="AL591" s="9"/>
      <c r="AM591" s="10"/>
      <c r="AN591" s="9"/>
      <c r="AO591" s="9"/>
      <c r="AP591" s="10"/>
      <c r="AQ591" s="9"/>
      <c r="AR591" s="8"/>
      <c r="AS591" s="8"/>
      <c r="AT591" s="8"/>
      <c r="AU591" s="8"/>
      <c r="AV591" s="8"/>
      <c r="AW591" s="7"/>
      <c r="BP591" s="2"/>
    </row>
    <row r="592" spans="9:68" x14ac:dyDescent="0.2">
      <c r="I592" s="17"/>
      <c r="J592" s="16"/>
      <c r="K592" s="16"/>
      <c r="L592" s="16"/>
      <c r="M592" s="16"/>
      <c r="N592" s="10"/>
      <c r="O592" s="10"/>
      <c r="P592" s="9"/>
      <c r="Q592" s="9"/>
      <c r="R592" s="9"/>
      <c r="S592" s="9"/>
      <c r="U592" s="15"/>
      <c r="W592" s="2"/>
      <c r="X592" s="2"/>
      <c r="Y592" s="2"/>
      <c r="Z592" s="2"/>
      <c r="AA592" s="2"/>
      <c r="AB592" s="14"/>
      <c r="AC592" s="2"/>
      <c r="AD592" s="13"/>
      <c r="AE592" s="12"/>
      <c r="AF592" s="10"/>
      <c r="AG592" s="11"/>
      <c r="AH592" s="9"/>
      <c r="AI592" s="9"/>
      <c r="AJ592" s="9"/>
      <c r="AK592" s="9"/>
      <c r="AL592" s="9"/>
      <c r="AM592" s="10"/>
      <c r="AN592" s="9"/>
      <c r="AO592" s="9"/>
      <c r="AP592" s="10"/>
      <c r="AQ592" s="9"/>
      <c r="AR592" s="8"/>
      <c r="AS592" s="8"/>
      <c r="AT592" s="8"/>
      <c r="AU592" s="8"/>
      <c r="AV592" s="8"/>
      <c r="AW592" s="7"/>
      <c r="BP592" s="2"/>
    </row>
    <row r="593" spans="9:68" x14ac:dyDescent="0.2">
      <c r="I593" s="17"/>
      <c r="J593" s="16"/>
      <c r="K593" s="16"/>
      <c r="L593" s="16"/>
      <c r="M593" s="16"/>
      <c r="N593" s="10"/>
      <c r="O593" s="10"/>
      <c r="P593" s="9"/>
      <c r="Q593" s="9"/>
      <c r="R593" s="9"/>
      <c r="S593" s="9"/>
      <c r="U593" s="15"/>
      <c r="W593" s="2"/>
      <c r="X593" s="2"/>
      <c r="Y593" s="2"/>
      <c r="Z593" s="2"/>
      <c r="AA593" s="2"/>
      <c r="AB593" s="14"/>
      <c r="AC593" s="2"/>
      <c r="AD593" s="13"/>
      <c r="AE593" s="12"/>
      <c r="AF593" s="10"/>
      <c r="AG593" s="11"/>
      <c r="AH593" s="9"/>
      <c r="AI593" s="9"/>
      <c r="AJ593" s="9"/>
      <c r="AK593" s="9"/>
      <c r="AL593" s="9"/>
      <c r="AM593" s="10"/>
      <c r="AN593" s="9"/>
      <c r="AO593" s="9"/>
      <c r="AP593" s="10"/>
      <c r="AQ593" s="9"/>
      <c r="AR593" s="8"/>
      <c r="AS593" s="8"/>
      <c r="AT593" s="8"/>
      <c r="AU593" s="8"/>
      <c r="AV593" s="8"/>
      <c r="AW593" s="7"/>
      <c r="BP593" s="2"/>
    </row>
    <row r="594" spans="9:68" x14ac:dyDescent="0.2">
      <c r="I594" s="17"/>
      <c r="J594" s="16"/>
      <c r="K594" s="16"/>
      <c r="L594" s="16"/>
      <c r="M594" s="16"/>
      <c r="N594" s="10"/>
      <c r="O594" s="10"/>
      <c r="P594" s="9"/>
      <c r="Q594" s="9"/>
      <c r="R594" s="9"/>
      <c r="S594" s="9"/>
      <c r="U594" s="15"/>
      <c r="W594" s="2"/>
      <c r="X594" s="2"/>
      <c r="Y594" s="2"/>
      <c r="Z594" s="2"/>
      <c r="AA594" s="2"/>
      <c r="AB594" s="14"/>
      <c r="AC594" s="2"/>
      <c r="AD594" s="13"/>
      <c r="AE594" s="12"/>
      <c r="AF594" s="10"/>
      <c r="AG594" s="11"/>
      <c r="AH594" s="9"/>
      <c r="AI594" s="9"/>
      <c r="AJ594" s="9"/>
      <c r="AK594" s="9"/>
      <c r="AL594" s="9"/>
      <c r="AM594" s="10"/>
      <c r="AN594" s="9"/>
      <c r="AO594" s="9"/>
      <c r="AP594" s="10"/>
      <c r="AQ594" s="9"/>
      <c r="AR594" s="8"/>
      <c r="AS594" s="8"/>
      <c r="AT594" s="8"/>
      <c r="AU594" s="8"/>
      <c r="AV594" s="8"/>
      <c r="AW594" s="7"/>
      <c r="BP594" s="2"/>
    </row>
    <row r="595" spans="9:68" x14ac:dyDescent="0.2">
      <c r="I595" s="17"/>
      <c r="J595" s="16"/>
      <c r="K595" s="16"/>
      <c r="L595" s="16"/>
      <c r="M595" s="16"/>
      <c r="N595" s="10"/>
      <c r="O595" s="10"/>
      <c r="P595" s="9"/>
      <c r="Q595" s="9"/>
      <c r="R595" s="9"/>
      <c r="S595" s="9"/>
      <c r="U595" s="15"/>
      <c r="W595" s="2"/>
      <c r="X595" s="2"/>
      <c r="Y595" s="2"/>
      <c r="Z595" s="2"/>
      <c r="AA595" s="2"/>
      <c r="AB595" s="14"/>
      <c r="AC595" s="2"/>
      <c r="AD595" s="13"/>
      <c r="AE595" s="12"/>
      <c r="AF595" s="10"/>
      <c r="AG595" s="11"/>
      <c r="AH595" s="9"/>
      <c r="AI595" s="9"/>
      <c r="AJ595" s="9"/>
      <c r="AK595" s="9"/>
      <c r="AL595" s="9"/>
      <c r="AM595" s="10"/>
      <c r="AN595" s="9"/>
      <c r="AO595" s="9"/>
      <c r="AP595" s="10"/>
      <c r="AQ595" s="9"/>
      <c r="AR595" s="8"/>
      <c r="AS595" s="8"/>
      <c r="AT595" s="8"/>
      <c r="AU595" s="8"/>
      <c r="AV595" s="8"/>
      <c r="AW595" s="7"/>
      <c r="BP595" s="2"/>
    </row>
    <row r="596" spans="9:68" x14ac:dyDescent="0.2">
      <c r="I596" s="17"/>
      <c r="J596" s="16"/>
      <c r="K596" s="16"/>
      <c r="L596" s="16"/>
      <c r="M596" s="16"/>
      <c r="N596" s="10"/>
      <c r="O596" s="10"/>
      <c r="P596" s="9"/>
      <c r="Q596" s="9"/>
      <c r="R596" s="9"/>
      <c r="S596" s="9"/>
      <c r="U596" s="15"/>
      <c r="W596" s="2"/>
      <c r="X596" s="2"/>
      <c r="Y596" s="2"/>
      <c r="Z596" s="2"/>
      <c r="AA596" s="2"/>
      <c r="AB596" s="14"/>
      <c r="AC596" s="2"/>
      <c r="AD596" s="13"/>
      <c r="AE596" s="12"/>
      <c r="AF596" s="10"/>
      <c r="AG596" s="11"/>
      <c r="AH596" s="9"/>
      <c r="AI596" s="9"/>
      <c r="AJ596" s="9"/>
      <c r="AK596" s="9"/>
      <c r="AL596" s="9"/>
      <c r="AM596" s="10"/>
      <c r="AN596" s="9"/>
      <c r="AO596" s="9"/>
      <c r="AP596" s="10"/>
      <c r="AQ596" s="9"/>
      <c r="AR596" s="8"/>
      <c r="AS596" s="8"/>
      <c r="AT596" s="8"/>
      <c r="AU596" s="8"/>
      <c r="AV596" s="8"/>
      <c r="AW596" s="7"/>
      <c r="BP596" s="2"/>
    </row>
    <row r="597" spans="9:68" x14ac:dyDescent="0.2">
      <c r="I597" s="17"/>
      <c r="J597" s="16"/>
      <c r="K597" s="16"/>
      <c r="L597" s="16"/>
      <c r="M597" s="16"/>
      <c r="N597" s="10"/>
      <c r="O597" s="10"/>
      <c r="P597" s="9"/>
      <c r="Q597" s="9"/>
      <c r="R597" s="9"/>
      <c r="S597" s="9"/>
      <c r="U597" s="15"/>
      <c r="W597" s="2"/>
      <c r="X597" s="2"/>
      <c r="Y597" s="2"/>
      <c r="Z597" s="2"/>
      <c r="AA597" s="2"/>
      <c r="AB597" s="14"/>
      <c r="AC597" s="2"/>
      <c r="AD597" s="13"/>
      <c r="AE597" s="12"/>
      <c r="AF597" s="10"/>
      <c r="AG597" s="11"/>
      <c r="AH597" s="9"/>
      <c r="AI597" s="9"/>
      <c r="AJ597" s="9"/>
      <c r="AK597" s="9"/>
      <c r="AL597" s="9"/>
      <c r="AM597" s="10"/>
      <c r="AN597" s="9"/>
      <c r="AO597" s="9"/>
      <c r="AP597" s="10"/>
      <c r="AQ597" s="9"/>
      <c r="AR597" s="8"/>
      <c r="AS597" s="8"/>
      <c r="AT597" s="8"/>
      <c r="AU597" s="8"/>
      <c r="AV597" s="8"/>
      <c r="AW597" s="7"/>
      <c r="BP597" s="2"/>
    </row>
    <row r="598" spans="9:68" x14ac:dyDescent="0.2">
      <c r="I598" s="17"/>
      <c r="J598" s="16"/>
      <c r="K598" s="16"/>
      <c r="L598" s="16"/>
      <c r="M598" s="16"/>
      <c r="N598" s="10"/>
      <c r="O598" s="10"/>
      <c r="P598" s="9"/>
      <c r="Q598" s="9"/>
      <c r="R598" s="9"/>
      <c r="S598" s="9"/>
      <c r="U598" s="15"/>
      <c r="W598" s="2"/>
      <c r="X598" s="2"/>
      <c r="Y598" s="2"/>
      <c r="Z598" s="2"/>
      <c r="AA598" s="2"/>
      <c r="AB598" s="14"/>
      <c r="AC598" s="2"/>
      <c r="AD598" s="13"/>
      <c r="AE598" s="12"/>
      <c r="AF598" s="10"/>
      <c r="AG598" s="11"/>
      <c r="AH598" s="9"/>
      <c r="AI598" s="9"/>
      <c r="AJ598" s="9"/>
      <c r="AK598" s="9"/>
      <c r="AL598" s="9"/>
      <c r="AM598" s="10"/>
      <c r="AN598" s="9"/>
      <c r="AO598" s="9"/>
      <c r="AP598" s="10"/>
      <c r="AQ598" s="9"/>
      <c r="AR598" s="8"/>
      <c r="AS598" s="8"/>
      <c r="AT598" s="8"/>
      <c r="AU598" s="8"/>
      <c r="AV598" s="8"/>
      <c r="AW598" s="7"/>
      <c r="BP598" s="2"/>
    </row>
    <row r="599" spans="9:68" x14ac:dyDescent="0.2">
      <c r="I599" s="17"/>
      <c r="J599" s="16"/>
      <c r="K599" s="16"/>
      <c r="L599" s="16"/>
      <c r="M599" s="16"/>
      <c r="N599" s="10"/>
      <c r="O599" s="10"/>
      <c r="P599" s="9"/>
      <c r="Q599" s="9"/>
      <c r="R599" s="9"/>
      <c r="S599" s="9"/>
      <c r="U599" s="15"/>
      <c r="W599" s="2"/>
      <c r="X599" s="2"/>
      <c r="Y599" s="2"/>
      <c r="Z599" s="2"/>
      <c r="AA599" s="2"/>
      <c r="AB599" s="14"/>
      <c r="AC599" s="2"/>
      <c r="AD599" s="13"/>
      <c r="AE599" s="12"/>
      <c r="AF599" s="10"/>
      <c r="AG599" s="11"/>
      <c r="AH599" s="9"/>
      <c r="AI599" s="9"/>
      <c r="AJ599" s="9"/>
      <c r="AK599" s="9"/>
      <c r="AL599" s="9"/>
      <c r="AM599" s="10"/>
      <c r="AN599" s="9"/>
      <c r="AO599" s="9"/>
      <c r="AP599" s="10"/>
      <c r="AQ599" s="9"/>
      <c r="AR599" s="8"/>
      <c r="AS599" s="8"/>
      <c r="AT599" s="8"/>
      <c r="AU599" s="8"/>
      <c r="AV599" s="8"/>
      <c r="AW599" s="7"/>
      <c r="BP599" s="2"/>
    </row>
    <row r="600" spans="9:68" x14ac:dyDescent="0.2">
      <c r="I600" s="17"/>
      <c r="J600" s="16"/>
      <c r="K600" s="16"/>
      <c r="L600" s="16"/>
      <c r="M600" s="16"/>
      <c r="N600" s="10"/>
      <c r="O600" s="10"/>
      <c r="P600" s="9"/>
      <c r="Q600" s="9"/>
      <c r="R600" s="9"/>
      <c r="S600" s="9"/>
      <c r="U600" s="15"/>
      <c r="W600" s="2"/>
      <c r="X600" s="2"/>
      <c r="Y600" s="2"/>
      <c r="Z600" s="2"/>
      <c r="AA600" s="2"/>
      <c r="AB600" s="14"/>
      <c r="AC600" s="2"/>
      <c r="AD600" s="13"/>
      <c r="AE600" s="12"/>
      <c r="AF600" s="10"/>
      <c r="AG600" s="11"/>
      <c r="AH600" s="9"/>
      <c r="AI600" s="9"/>
      <c r="AJ600" s="9"/>
      <c r="AK600" s="9"/>
      <c r="AL600" s="9"/>
      <c r="AM600" s="10"/>
      <c r="AN600" s="9"/>
      <c r="AO600" s="9"/>
      <c r="AP600" s="10"/>
      <c r="AQ600" s="9"/>
      <c r="AR600" s="8"/>
      <c r="AS600" s="8"/>
      <c r="AT600" s="8"/>
      <c r="AU600" s="8"/>
      <c r="AV600" s="8"/>
      <c r="AW600" s="7"/>
      <c r="BP600" s="2"/>
    </row>
    <row r="601" spans="9:68" x14ac:dyDescent="0.2">
      <c r="I601" s="4"/>
      <c r="V601" s="1"/>
      <c r="Z601" s="2"/>
      <c r="AB601" s="6"/>
      <c r="AD601" s="5"/>
      <c r="BP601" s="2"/>
    </row>
    <row r="602" spans="9:68" x14ac:dyDescent="0.2">
      <c r="I602" s="4"/>
      <c r="V602" s="1"/>
      <c r="Z602" s="2"/>
      <c r="BP602" s="2"/>
    </row>
    <row r="603" spans="9:68" x14ac:dyDescent="0.2">
      <c r="I603" s="4"/>
      <c r="V603" s="1"/>
      <c r="Z603" s="2"/>
      <c r="BP603" s="2"/>
    </row>
    <row r="604" spans="9:68" x14ac:dyDescent="0.2">
      <c r="I604" s="4"/>
      <c r="V604" s="1"/>
      <c r="Z604" s="2"/>
      <c r="BP604" s="2"/>
    </row>
    <row r="605" spans="9:68" x14ac:dyDescent="0.2">
      <c r="I605" s="4"/>
      <c r="V605" s="1"/>
      <c r="Z605" s="2"/>
    </row>
    <row r="606" spans="9:68" x14ac:dyDescent="0.2">
      <c r="I606" s="4"/>
      <c r="V606" s="1"/>
      <c r="Z606" s="2"/>
    </row>
    <row r="607" spans="9:68" x14ac:dyDescent="0.2">
      <c r="I607" s="4"/>
      <c r="V607" s="1"/>
      <c r="Z607" s="2"/>
    </row>
    <row r="608" spans="9:68" x14ac:dyDescent="0.2">
      <c r="I608" s="4"/>
      <c r="V608" s="1"/>
      <c r="Z608" s="2"/>
    </row>
    <row r="609" spans="9:26" x14ac:dyDescent="0.2">
      <c r="I609" s="4"/>
      <c r="V609" s="1"/>
      <c r="Z609" s="2"/>
    </row>
    <row r="610" spans="9:26" x14ac:dyDescent="0.2">
      <c r="I610" s="4"/>
      <c r="V610" s="1"/>
      <c r="Z610" s="2"/>
    </row>
    <row r="611" spans="9:26" x14ac:dyDescent="0.2">
      <c r="I611" s="4"/>
      <c r="V611" s="1"/>
      <c r="Z611" s="2"/>
    </row>
    <row r="612" spans="9:26" x14ac:dyDescent="0.2">
      <c r="I612" s="4"/>
      <c r="V612" s="1"/>
      <c r="Z612" s="2"/>
    </row>
    <row r="613" spans="9:26" x14ac:dyDescent="0.2">
      <c r="I613" s="4"/>
      <c r="V613" s="1"/>
      <c r="Z613" s="2"/>
    </row>
    <row r="614" spans="9:26" x14ac:dyDescent="0.2">
      <c r="I614" s="4"/>
      <c r="V614" s="1"/>
      <c r="Z614" s="2"/>
    </row>
    <row r="615" spans="9:26" x14ac:dyDescent="0.2">
      <c r="I615" s="4"/>
      <c r="V615" s="1"/>
      <c r="Z615" s="2"/>
    </row>
    <row r="616" spans="9:26" x14ac:dyDescent="0.2">
      <c r="I616" s="4"/>
      <c r="V616" s="1"/>
      <c r="Z616" s="2"/>
    </row>
    <row r="617" spans="9:26" x14ac:dyDescent="0.2">
      <c r="I617" s="4"/>
      <c r="V617" s="1"/>
      <c r="Z617" s="2"/>
    </row>
    <row r="618" spans="9:26" x14ac:dyDescent="0.2">
      <c r="I618" s="4"/>
      <c r="V618" s="1"/>
      <c r="Z618" s="2"/>
    </row>
    <row r="619" spans="9:26" x14ac:dyDescent="0.2">
      <c r="I619" s="4"/>
      <c r="V619" s="1"/>
      <c r="Z619" s="2"/>
    </row>
    <row r="620" spans="9:26" x14ac:dyDescent="0.2">
      <c r="I620" s="4"/>
      <c r="V620" s="1"/>
      <c r="Z620" s="2"/>
    </row>
    <row r="621" spans="9:26" x14ac:dyDescent="0.2">
      <c r="I621" s="4"/>
      <c r="V621" s="1"/>
      <c r="Z621" s="2"/>
    </row>
    <row r="622" spans="9:26" x14ac:dyDescent="0.2">
      <c r="I622" s="4"/>
      <c r="V622" s="1"/>
      <c r="Z622" s="2"/>
    </row>
    <row r="623" spans="9:26" x14ac:dyDescent="0.2">
      <c r="I623" s="4"/>
      <c r="V623" s="1"/>
      <c r="Z623" s="2"/>
    </row>
    <row r="624" spans="9:26" x14ac:dyDescent="0.2">
      <c r="I624" s="4"/>
      <c r="V624" s="1"/>
      <c r="Z624" s="2"/>
    </row>
    <row r="625" spans="9:26" x14ac:dyDescent="0.2">
      <c r="I625" s="4"/>
      <c r="V625" s="1"/>
      <c r="Z625" s="2"/>
    </row>
    <row r="626" spans="9:26" x14ac:dyDescent="0.2">
      <c r="I626" s="4"/>
      <c r="V626" s="1"/>
      <c r="Z626" s="2"/>
    </row>
    <row r="627" spans="9:26" x14ac:dyDescent="0.2">
      <c r="I627" s="4"/>
      <c r="V627" s="1"/>
      <c r="Z627" s="2"/>
    </row>
    <row r="628" spans="9:26" x14ac:dyDescent="0.2">
      <c r="I628" s="4"/>
      <c r="V628" s="1"/>
      <c r="Z628" s="2"/>
    </row>
    <row r="629" spans="9:26" x14ac:dyDescent="0.2">
      <c r="I629" s="4"/>
      <c r="V629" s="1"/>
      <c r="Z629" s="2"/>
    </row>
    <row r="630" spans="9:26" x14ac:dyDescent="0.2">
      <c r="I630" s="4"/>
      <c r="V630" s="1"/>
      <c r="Z630" s="2"/>
    </row>
    <row r="631" spans="9:26" x14ac:dyDescent="0.2">
      <c r="I631" s="4"/>
      <c r="V631" s="1"/>
      <c r="Z631" s="2"/>
    </row>
    <row r="632" spans="9:26" x14ac:dyDescent="0.2">
      <c r="I632" s="4"/>
      <c r="V632" s="1"/>
      <c r="Z632" s="2"/>
    </row>
    <row r="633" spans="9:26" x14ac:dyDescent="0.2">
      <c r="I633" s="4"/>
      <c r="V633" s="1"/>
      <c r="Z633" s="2"/>
    </row>
    <row r="634" spans="9:26" x14ac:dyDescent="0.2">
      <c r="I634" s="4"/>
      <c r="V634" s="1"/>
      <c r="Z634" s="2"/>
    </row>
    <row r="635" spans="9:26" x14ac:dyDescent="0.2">
      <c r="I635" s="4"/>
      <c r="V635" s="1"/>
      <c r="Z635" s="2"/>
    </row>
    <row r="636" spans="9:26" x14ac:dyDescent="0.2">
      <c r="I636" s="4"/>
      <c r="V636" s="1"/>
      <c r="Z636" s="2"/>
    </row>
    <row r="637" spans="9:26" x14ac:dyDescent="0.2">
      <c r="I637" s="4"/>
      <c r="V637" s="1"/>
      <c r="Z637" s="2"/>
    </row>
    <row r="638" spans="9:26" x14ac:dyDescent="0.2">
      <c r="I638" s="4"/>
      <c r="V638" s="1"/>
      <c r="Z638" s="2"/>
    </row>
    <row r="639" spans="9:26" x14ac:dyDescent="0.2">
      <c r="I639" s="4"/>
      <c r="V639" s="1"/>
      <c r="Z639" s="2"/>
    </row>
    <row r="640" spans="9:26" x14ac:dyDescent="0.2">
      <c r="I640" s="4"/>
      <c r="V640" s="1"/>
      <c r="Z640" s="2"/>
    </row>
    <row r="641" spans="9:26" x14ac:dyDescent="0.2">
      <c r="I641" s="4"/>
      <c r="V641" s="1"/>
      <c r="Z641" s="2"/>
    </row>
    <row r="642" spans="9:26" x14ac:dyDescent="0.2">
      <c r="I642" s="4"/>
      <c r="V642" s="1"/>
      <c r="Z642" s="2"/>
    </row>
    <row r="643" spans="9:26" x14ac:dyDescent="0.2">
      <c r="I643" s="4"/>
      <c r="V643" s="1"/>
      <c r="Z643" s="2"/>
    </row>
    <row r="644" spans="9:26" x14ac:dyDescent="0.2">
      <c r="I644" s="4"/>
      <c r="V644" s="1"/>
      <c r="Z644" s="2"/>
    </row>
    <row r="645" spans="9:26" x14ac:dyDescent="0.2">
      <c r="I645" s="4"/>
      <c r="V645" s="1"/>
      <c r="Z645" s="2"/>
    </row>
    <row r="646" spans="9:26" x14ac:dyDescent="0.2">
      <c r="I646" s="4"/>
      <c r="V646" s="1"/>
      <c r="Z646" s="2"/>
    </row>
    <row r="647" spans="9:26" x14ac:dyDescent="0.2">
      <c r="I647" s="4"/>
      <c r="V647" s="1"/>
      <c r="Z647" s="2"/>
    </row>
    <row r="648" spans="9:26" x14ac:dyDescent="0.2">
      <c r="I648" s="4"/>
      <c r="V648" s="1"/>
      <c r="Z648" s="2"/>
    </row>
    <row r="649" spans="9:26" x14ac:dyDescent="0.2">
      <c r="I649" s="4"/>
      <c r="V649" s="1"/>
      <c r="Z649" s="2"/>
    </row>
    <row r="650" spans="9:26" x14ac:dyDescent="0.2">
      <c r="I650" s="4"/>
      <c r="V650" s="1"/>
      <c r="Z650" s="2"/>
    </row>
    <row r="651" spans="9:26" x14ac:dyDescent="0.2">
      <c r="I651" s="4"/>
      <c r="V651" s="1"/>
      <c r="Z651" s="2"/>
    </row>
    <row r="652" spans="9:26" x14ac:dyDescent="0.2">
      <c r="I652" s="4"/>
      <c r="V652" s="1"/>
      <c r="Z652" s="2"/>
    </row>
    <row r="653" spans="9:26" x14ac:dyDescent="0.2">
      <c r="I653" s="4"/>
      <c r="V653" s="1"/>
      <c r="Z653" s="2"/>
    </row>
    <row r="654" spans="9:26" x14ac:dyDescent="0.2">
      <c r="I654" s="4"/>
      <c r="V654" s="1"/>
      <c r="Z654" s="2"/>
    </row>
    <row r="655" spans="9:26" x14ac:dyDescent="0.2">
      <c r="I655" s="4"/>
      <c r="V655" s="1"/>
      <c r="Z655" s="2"/>
    </row>
    <row r="656" spans="9:26" x14ac:dyDescent="0.2">
      <c r="I656" s="4"/>
      <c r="V656" s="1"/>
      <c r="Z656" s="2"/>
    </row>
    <row r="657" spans="9:26" x14ac:dyDescent="0.2">
      <c r="I657" s="4"/>
      <c r="V657" s="1"/>
      <c r="Z657" s="2"/>
    </row>
    <row r="658" spans="9:26" x14ac:dyDescent="0.2">
      <c r="I658" s="4"/>
      <c r="V658" s="1"/>
      <c r="Z658" s="2"/>
    </row>
    <row r="659" spans="9:26" x14ac:dyDescent="0.2">
      <c r="I659" s="4"/>
      <c r="V659" s="1"/>
      <c r="Z659" s="2"/>
    </row>
    <row r="660" spans="9:26" x14ac:dyDescent="0.2">
      <c r="V660" s="1"/>
      <c r="Z660" s="2"/>
    </row>
    <row r="661" spans="9:26" x14ac:dyDescent="0.2">
      <c r="V661" s="1"/>
      <c r="Z661" s="2"/>
    </row>
    <row r="662" spans="9:26" x14ac:dyDescent="0.2">
      <c r="V662" s="1"/>
      <c r="Z662" s="2"/>
    </row>
    <row r="663" spans="9:26" x14ac:dyDescent="0.2">
      <c r="V663" s="1"/>
      <c r="Z663" s="2"/>
    </row>
    <row r="664" spans="9:26" x14ac:dyDescent="0.2">
      <c r="V664" s="1"/>
      <c r="Z664" s="2"/>
    </row>
    <row r="665" spans="9:26" x14ac:dyDescent="0.2">
      <c r="V665" s="1"/>
      <c r="Z665" s="2"/>
    </row>
    <row r="666" spans="9:26" x14ac:dyDescent="0.2">
      <c r="V666" s="1"/>
      <c r="Z666" s="2"/>
    </row>
    <row r="667" spans="9:26" x14ac:dyDescent="0.2">
      <c r="V667" s="1"/>
      <c r="Z667" s="2"/>
    </row>
    <row r="668" spans="9:26" x14ac:dyDescent="0.2">
      <c r="V668" s="1"/>
      <c r="Z668" s="2"/>
    </row>
    <row r="669" spans="9:26" x14ac:dyDescent="0.2">
      <c r="V669" s="1"/>
      <c r="Z669" s="2"/>
    </row>
    <row r="670" spans="9:26" x14ac:dyDescent="0.2">
      <c r="V670" s="1"/>
      <c r="Z670" s="2"/>
    </row>
    <row r="671" spans="9:26" x14ac:dyDescent="0.2">
      <c r="V671" s="1"/>
      <c r="Z671" s="2"/>
    </row>
    <row r="672" spans="9:26" x14ac:dyDescent="0.2">
      <c r="V672" s="1"/>
      <c r="Z672" s="2"/>
    </row>
    <row r="673" spans="22:26" x14ac:dyDescent="0.2">
      <c r="V673" s="1"/>
      <c r="Z673" s="2"/>
    </row>
    <row r="674" spans="22:26" x14ac:dyDescent="0.2">
      <c r="V674" s="1"/>
      <c r="Z674" s="2"/>
    </row>
    <row r="675" spans="22:26" x14ac:dyDescent="0.2">
      <c r="V675" s="1"/>
      <c r="Z675" s="2"/>
    </row>
    <row r="676" spans="22:26" x14ac:dyDescent="0.2">
      <c r="V676" s="1"/>
      <c r="Z676" s="2"/>
    </row>
    <row r="677" spans="22:26" x14ac:dyDescent="0.2">
      <c r="V677" s="1"/>
      <c r="Z677" s="2"/>
    </row>
    <row r="678" spans="22:26" x14ac:dyDescent="0.2">
      <c r="V678" s="1"/>
      <c r="Z678" s="2"/>
    </row>
    <row r="679" spans="22:26" x14ac:dyDescent="0.2">
      <c r="V679" s="1"/>
      <c r="Z679" s="2"/>
    </row>
    <row r="680" spans="22:26" x14ac:dyDescent="0.2">
      <c r="V680" s="1"/>
      <c r="Z680" s="2"/>
    </row>
    <row r="681" spans="22:26" x14ac:dyDescent="0.2">
      <c r="V681" s="1"/>
      <c r="Z681" s="2"/>
    </row>
    <row r="682" spans="22:26" x14ac:dyDescent="0.2">
      <c r="V682" s="1"/>
      <c r="Z682" s="2"/>
    </row>
    <row r="683" spans="22:26" x14ac:dyDescent="0.2">
      <c r="V683" s="1"/>
      <c r="Z683" s="2"/>
    </row>
    <row r="684" spans="22:26" x14ac:dyDescent="0.2">
      <c r="V684" s="1"/>
      <c r="Z684" s="2"/>
    </row>
    <row r="685" spans="22:26" x14ac:dyDescent="0.2">
      <c r="V685" s="1"/>
      <c r="Z685" s="2"/>
    </row>
    <row r="686" spans="22:26" x14ac:dyDescent="0.2">
      <c r="V686" s="1"/>
      <c r="Z686" s="2"/>
    </row>
    <row r="687" spans="22:26" x14ac:dyDescent="0.2">
      <c r="V687" s="1"/>
      <c r="Z687" s="2"/>
    </row>
    <row r="688" spans="22:26" x14ac:dyDescent="0.2">
      <c r="V688" s="1"/>
      <c r="Z688" s="2"/>
    </row>
    <row r="689" spans="22:26" x14ac:dyDescent="0.2">
      <c r="V689" s="1"/>
      <c r="Z689" s="2"/>
    </row>
    <row r="690" spans="22:26" x14ac:dyDescent="0.2">
      <c r="V690" s="1"/>
      <c r="Z690" s="2"/>
    </row>
    <row r="691" spans="22:26" x14ac:dyDescent="0.2">
      <c r="V691" s="1"/>
      <c r="Z691" s="2"/>
    </row>
    <row r="692" spans="22:26" x14ac:dyDescent="0.2">
      <c r="V692" s="1"/>
      <c r="Z692" s="2"/>
    </row>
    <row r="693" spans="22:26" x14ac:dyDescent="0.2">
      <c r="V693" s="1"/>
      <c r="Z693" s="2"/>
    </row>
    <row r="694" spans="22:26" x14ac:dyDescent="0.2">
      <c r="V694" s="1"/>
      <c r="Z694" s="2"/>
    </row>
    <row r="695" spans="22:26" x14ac:dyDescent="0.2">
      <c r="V695" s="1"/>
      <c r="Z695" s="2"/>
    </row>
    <row r="696" spans="22:26" x14ac:dyDescent="0.2">
      <c r="V696" s="1"/>
      <c r="Z696" s="2"/>
    </row>
    <row r="697" spans="22:26" x14ac:dyDescent="0.2">
      <c r="V697" s="1"/>
      <c r="Z697" s="2"/>
    </row>
    <row r="698" spans="22:26" x14ac:dyDescent="0.2">
      <c r="V698" s="1"/>
      <c r="Z698" s="2"/>
    </row>
    <row r="699" spans="22:26" x14ac:dyDescent="0.2">
      <c r="V699" s="1"/>
      <c r="Z699" s="2"/>
    </row>
    <row r="700" spans="22:26" x14ac:dyDescent="0.2">
      <c r="V700" s="1"/>
      <c r="Z700" s="2"/>
    </row>
    <row r="701" spans="22:26" x14ac:dyDescent="0.2">
      <c r="V701" s="1"/>
      <c r="Z701" s="2"/>
    </row>
    <row r="702" spans="22:26" x14ac:dyDescent="0.2">
      <c r="V702" s="1"/>
      <c r="Z702" s="2"/>
    </row>
    <row r="703" spans="22:26" x14ac:dyDescent="0.2">
      <c r="V703" s="1"/>
      <c r="Z703" s="2"/>
    </row>
    <row r="704" spans="22:26" x14ac:dyDescent="0.2">
      <c r="V704" s="1"/>
      <c r="Z704" s="2"/>
    </row>
    <row r="705" spans="22:26" x14ac:dyDescent="0.2">
      <c r="V705" s="1"/>
      <c r="Z705" s="2"/>
    </row>
    <row r="706" spans="22:26" x14ac:dyDescent="0.2">
      <c r="V706" s="1"/>
      <c r="Z706" s="2"/>
    </row>
    <row r="707" spans="22:26" x14ac:dyDescent="0.2">
      <c r="V707" s="1"/>
      <c r="Z707" s="2"/>
    </row>
    <row r="708" spans="22:26" x14ac:dyDescent="0.2">
      <c r="V708" s="1"/>
      <c r="Z708" s="2"/>
    </row>
    <row r="709" spans="22:26" x14ac:dyDescent="0.2">
      <c r="V709" s="1"/>
      <c r="Z709" s="2"/>
    </row>
    <row r="710" spans="22:26" x14ac:dyDescent="0.2">
      <c r="V710" s="1"/>
      <c r="Z710" s="2"/>
    </row>
    <row r="711" spans="22:26" x14ac:dyDescent="0.2">
      <c r="V711" s="1"/>
      <c r="Z711" s="2"/>
    </row>
    <row r="712" spans="22:26" x14ac:dyDescent="0.2">
      <c r="V712" s="1"/>
      <c r="Z712" s="2"/>
    </row>
    <row r="713" spans="22:26" x14ac:dyDescent="0.2">
      <c r="V713" s="1"/>
      <c r="Z713" s="2"/>
    </row>
    <row r="714" spans="22:26" x14ac:dyDescent="0.2">
      <c r="V714" s="1"/>
      <c r="Z714" s="2"/>
    </row>
    <row r="715" spans="22:26" x14ac:dyDescent="0.2">
      <c r="V715" s="1"/>
      <c r="Z715" s="2"/>
    </row>
    <row r="716" spans="22:26" x14ac:dyDescent="0.2">
      <c r="V716" s="1"/>
      <c r="Z716" s="2"/>
    </row>
    <row r="717" spans="22:26" x14ac:dyDescent="0.2">
      <c r="V717" s="1"/>
      <c r="Z717" s="2"/>
    </row>
    <row r="718" spans="22:26" x14ac:dyDescent="0.2">
      <c r="V718" s="1"/>
      <c r="Z718" s="2"/>
    </row>
    <row r="719" spans="22:26" x14ac:dyDescent="0.2">
      <c r="V719" s="1"/>
      <c r="Z719" s="2"/>
    </row>
    <row r="720" spans="22:26" x14ac:dyDescent="0.2">
      <c r="V720" s="1"/>
      <c r="Z720" s="2"/>
    </row>
    <row r="721" spans="22:26" x14ac:dyDescent="0.2">
      <c r="V721" s="1"/>
      <c r="Z721" s="2"/>
    </row>
    <row r="722" spans="22:26" x14ac:dyDescent="0.2">
      <c r="V722" s="1"/>
      <c r="Z722" s="2"/>
    </row>
    <row r="723" spans="22:26" x14ac:dyDescent="0.2">
      <c r="V723" s="1"/>
      <c r="Z723" s="2"/>
    </row>
    <row r="724" spans="22:26" x14ac:dyDescent="0.2">
      <c r="V724" s="1"/>
      <c r="Z724" s="2"/>
    </row>
    <row r="725" spans="22:26" x14ac:dyDescent="0.2">
      <c r="V725" s="1"/>
      <c r="Z725" s="2"/>
    </row>
    <row r="726" spans="22:26" x14ac:dyDescent="0.2">
      <c r="V726" s="1"/>
      <c r="Z726" s="2"/>
    </row>
    <row r="727" spans="22:26" x14ac:dyDescent="0.2">
      <c r="V727" s="1"/>
      <c r="Z727" s="2"/>
    </row>
    <row r="728" spans="22:26" x14ac:dyDescent="0.2">
      <c r="V728" s="1"/>
      <c r="Z728" s="2"/>
    </row>
    <row r="729" spans="22:26" x14ac:dyDescent="0.2">
      <c r="V729" s="1"/>
      <c r="Z729" s="2"/>
    </row>
    <row r="730" spans="22:26" x14ac:dyDescent="0.2">
      <c r="V730" s="1"/>
      <c r="Z730" s="2"/>
    </row>
    <row r="731" spans="22:26" x14ac:dyDescent="0.2">
      <c r="V731" s="1"/>
      <c r="Z731" s="2"/>
    </row>
    <row r="732" spans="22:26" x14ac:dyDescent="0.2">
      <c r="V732" s="1"/>
      <c r="Z732" s="2"/>
    </row>
    <row r="733" spans="22:26" x14ac:dyDescent="0.2">
      <c r="V733" s="1"/>
      <c r="Z733" s="2"/>
    </row>
    <row r="734" spans="22:26" x14ac:dyDescent="0.2">
      <c r="V734" s="1"/>
      <c r="Z734" s="2"/>
    </row>
    <row r="735" spans="22:26" x14ac:dyDescent="0.2">
      <c r="V735" s="1"/>
      <c r="Z735" s="2"/>
    </row>
    <row r="736" spans="22:26" x14ac:dyDescent="0.2">
      <c r="V736" s="1"/>
      <c r="Z736" s="2"/>
    </row>
    <row r="737" spans="22:26" x14ac:dyDescent="0.2">
      <c r="V737" s="1"/>
      <c r="Z737" s="2"/>
    </row>
    <row r="738" spans="22:26" x14ac:dyDescent="0.2">
      <c r="V738" s="1"/>
      <c r="Z738" s="2"/>
    </row>
    <row r="739" spans="22:26" x14ac:dyDescent="0.2">
      <c r="V739" s="1"/>
      <c r="Z739" s="2"/>
    </row>
    <row r="740" spans="22:26" x14ac:dyDescent="0.2">
      <c r="V740" s="1"/>
      <c r="Z740" s="2"/>
    </row>
    <row r="741" spans="22:26" x14ac:dyDescent="0.2">
      <c r="V741" s="1"/>
      <c r="Z741" s="2"/>
    </row>
    <row r="742" spans="22:26" x14ac:dyDescent="0.2">
      <c r="V742" s="1"/>
      <c r="Z742" s="2"/>
    </row>
    <row r="743" spans="22:26" x14ac:dyDescent="0.2">
      <c r="V743" s="1"/>
      <c r="Z743" s="2"/>
    </row>
    <row r="744" spans="22:26" x14ac:dyDescent="0.2">
      <c r="V744" s="1"/>
      <c r="Z744" s="2"/>
    </row>
    <row r="745" spans="22:26" x14ac:dyDescent="0.2">
      <c r="V745" s="1"/>
      <c r="Z745" s="2"/>
    </row>
    <row r="746" spans="22:26" x14ac:dyDescent="0.2">
      <c r="V746" s="1"/>
      <c r="Z746" s="2"/>
    </row>
    <row r="747" spans="22:26" x14ac:dyDescent="0.2">
      <c r="V747" s="1"/>
      <c r="Z747" s="2"/>
    </row>
    <row r="748" spans="22:26" x14ac:dyDescent="0.2">
      <c r="V748" s="1"/>
      <c r="Z748" s="2"/>
    </row>
    <row r="749" spans="22:26" x14ac:dyDescent="0.2">
      <c r="V749" s="1"/>
      <c r="Z749" s="2"/>
    </row>
    <row r="750" spans="22:26" x14ac:dyDescent="0.2">
      <c r="V750" s="1"/>
      <c r="Z750" s="2"/>
    </row>
    <row r="751" spans="22:26" x14ac:dyDescent="0.2">
      <c r="V751" s="1"/>
      <c r="Z751" s="2"/>
    </row>
    <row r="752" spans="22:26" x14ac:dyDescent="0.2">
      <c r="V752" s="1"/>
      <c r="Z752" s="2"/>
    </row>
    <row r="753" spans="22:26" x14ac:dyDescent="0.2">
      <c r="V753" s="1"/>
      <c r="Z753" s="2"/>
    </row>
    <row r="754" spans="22:26" x14ac:dyDescent="0.2">
      <c r="V754" s="1"/>
      <c r="Z754" s="2"/>
    </row>
    <row r="755" spans="22:26" x14ac:dyDescent="0.2">
      <c r="V755" s="1"/>
      <c r="Z755" s="2"/>
    </row>
    <row r="756" spans="22:26" x14ac:dyDescent="0.2">
      <c r="V756" s="1"/>
      <c r="Z756" s="2"/>
    </row>
    <row r="757" spans="22:26" x14ac:dyDescent="0.2">
      <c r="V757" s="1"/>
      <c r="Z757" s="2"/>
    </row>
    <row r="758" spans="22:26" x14ac:dyDescent="0.2">
      <c r="V758" s="1"/>
      <c r="Z758" s="2"/>
    </row>
    <row r="759" spans="22:26" x14ac:dyDescent="0.2">
      <c r="V759" s="1"/>
      <c r="Z759" s="2"/>
    </row>
    <row r="760" spans="22:26" x14ac:dyDescent="0.2">
      <c r="V760" s="1"/>
      <c r="Z760" s="2"/>
    </row>
    <row r="761" spans="22:26" x14ac:dyDescent="0.2">
      <c r="V761" s="1"/>
      <c r="Z761" s="2"/>
    </row>
    <row r="762" spans="22:26" x14ac:dyDescent="0.2">
      <c r="V762" s="1"/>
      <c r="Z762" s="2"/>
    </row>
    <row r="763" spans="22:26" x14ac:dyDescent="0.2">
      <c r="V763" s="1"/>
      <c r="Z763" s="2"/>
    </row>
    <row r="764" spans="22:26" x14ac:dyDescent="0.2">
      <c r="V764" s="1"/>
      <c r="Z764" s="2"/>
    </row>
    <row r="765" spans="22:26" x14ac:dyDescent="0.2">
      <c r="V765" s="1"/>
      <c r="Z765" s="2"/>
    </row>
    <row r="766" spans="22:26" x14ac:dyDescent="0.2">
      <c r="V766" s="1"/>
      <c r="Z766" s="2"/>
    </row>
    <row r="767" spans="22:26" x14ac:dyDescent="0.2">
      <c r="V767" s="1"/>
      <c r="Z767" s="2"/>
    </row>
    <row r="768" spans="22:26" x14ac:dyDescent="0.2">
      <c r="V768" s="1"/>
      <c r="Z768" s="2"/>
    </row>
    <row r="769" spans="22:26" x14ac:dyDescent="0.2">
      <c r="V769" s="1"/>
      <c r="Z769" s="2"/>
    </row>
    <row r="770" spans="22:26" x14ac:dyDescent="0.2">
      <c r="V770" s="1"/>
      <c r="Z770" s="2"/>
    </row>
    <row r="771" spans="22:26" x14ac:dyDescent="0.2">
      <c r="V771" s="1"/>
      <c r="Z771" s="2"/>
    </row>
    <row r="772" spans="22:26" x14ac:dyDescent="0.2">
      <c r="V772" s="1"/>
      <c r="Z772" s="2"/>
    </row>
    <row r="773" spans="22:26" x14ac:dyDescent="0.2">
      <c r="V773" s="1"/>
      <c r="Z773" s="2"/>
    </row>
    <row r="774" spans="22:26" x14ac:dyDescent="0.2">
      <c r="V774" s="1"/>
      <c r="Z774" s="2"/>
    </row>
    <row r="775" spans="22:26" x14ac:dyDescent="0.2">
      <c r="V775" s="1"/>
      <c r="Z775" s="2"/>
    </row>
    <row r="776" spans="22:26" x14ac:dyDescent="0.2">
      <c r="V776" s="1"/>
      <c r="Z776" s="2"/>
    </row>
    <row r="777" spans="22:26" x14ac:dyDescent="0.2">
      <c r="V777" s="1"/>
      <c r="Z777" s="2"/>
    </row>
    <row r="778" spans="22:26" x14ac:dyDescent="0.2">
      <c r="V778" s="1"/>
      <c r="Z778" s="2"/>
    </row>
    <row r="779" spans="22:26" x14ac:dyDescent="0.2">
      <c r="V779" s="1"/>
      <c r="Z779" s="2"/>
    </row>
    <row r="780" spans="22:26" x14ac:dyDescent="0.2">
      <c r="V780" s="1"/>
      <c r="Z780" s="2"/>
    </row>
    <row r="781" spans="22:26" x14ac:dyDescent="0.2">
      <c r="V781" s="1"/>
      <c r="Z781" s="2"/>
    </row>
    <row r="782" spans="22:26" x14ac:dyDescent="0.2">
      <c r="V782" s="1"/>
      <c r="Z782" s="2"/>
    </row>
    <row r="783" spans="22:26" x14ac:dyDescent="0.2">
      <c r="V783" s="1"/>
      <c r="Z783" s="2"/>
    </row>
    <row r="784" spans="22:26" x14ac:dyDescent="0.2">
      <c r="V784" s="1"/>
      <c r="Z784" s="2"/>
    </row>
    <row r="785" spans="22:26" x14ac:dyDescent="0.2">
      <c r="V785" s="1"/>
      <c r="Z785" s="2"/>
    </row>
    <row r="786" spans="22:26" x14ac:dyDescent="0.2">
      <c r="V786" s="1"/>
      <c r="Z786" s="2"/>
    </row>
    <row r="787" spans="22:26" x14ac:dyDescent="0.2">
      <c r="V787" s="1"/>
      <c r="Z787" s="2"/>
    </row>
    <row r="788" spans="22:26" x14ac:dyDescent="0.2">
      <c r="V788" s="1"/>
      <c r="Z788" s="2"/>
    </row>
    <row r="789" spans="22:26" x14ac:dyDescent="0.2">
      <c r="V789" s="1"/>
      <c r="Z789" s="2"/>
    </row>
    <row r="790" spans="22:26" x14ac:dyDescent="0.2">
      <c r="V790" s="1"/>
      <c r="Z790" s="2"/>
    </row>
    <row r="791" spans="22:26" x14ac:dyDescent="0.2">
      <c r="V791" s="1"/>
      <c r="Z791" s="2"/>
    </row>
    <row r="792" spans="22:26" x14ac:dyDescent="0.2">
      <c r="V792" s="1"/>
      <c r="Z792" s="2"/>
    </row>
    <row r="793" spans="22:26" x14ac:dyDescent="0.2">
      <c r="V793" s="1"/>
      <c r="Z793" s="2"/>
    </row>
    <row r="794" spans="22:26" x14ac:dyDescent="0.2">
      <c r="V794" s="1"/>
      <c r="Z794" s="2"/>
    </row>
    <row r="795" spans="22:26" x14ac:dyDescent="0.2">
      <c r="V795" s="1"/>
      <c r="Z795" s="2"/>
    </row>
    <row r="796" spans="22:26" x14ac:dyDescent="0.2">
      <c r="V796" s="1"/>
      <c r="Z796" s="2"/>
    </row>
    <row r="797" spans="22:26" x14ac:dyDescent="0.2">
      <c r="V797" s="1"/>
      <c r="Z797" s="2"/>
    </row>
    <row r="798" spans="22:26" x14ac:dyDescent="0.2">
      <c r="V798" s="1"/>
      <c r="Z798" s="2"/>
    </row>
    <row r="799" spans="22:26" x14ac:dyDescent="0.2">
      <c r="V799" s="1"/>
      <c r="Z799" s="2"/>
    </row>
    <row r="800" spans="22:26" x14ac:dyDescent="0.2">
      <c r="V800" s="1"/>
      <c r="Z800" s="2"/>
    </row>
    <row r="801" spans="22:26" x14ac:dyDescent="0.2">
      <c r="V801" s="1"/>
      <c r="Z801" s="2"/>
    </row>
    <row r="802" spans="22:26" x14ac:dyDescent="0.2">
      <c r="V802" s="1"/>
      <c r="Z802" s="2"/>
    </row>
    <row r="803" spans="22:26" x14ac:dyDescent="0.2">
      <c r="V803" s="1"/>
      <c r="Z803" s="2"/>
    </row>
    <row r="804" spans="22:26" x14ac:dyDescent="0.2">
      <c r="V804" s="1"/>
      <c r="Z804" s="2"/>
    </row>
    <row r="805" spans="22:26" x14ac:dyDescent="0.2">
      <c r="V805" s="1"/>
      <c r="Z805" s="2"/>
    </row>
    <row r="806" spans="22:26" x14ac:dyDescent="0.2">
      <c r="V806" s="1"/>
      <c r="Z806" s="2"/>
    </row>
    <row r="807" spans="22:26" x14ac:dyDescent="0.2">
      <c r="V807" s="1"/>
      <c r="Z807" s="2"/>
    </row>
    <row r="808" spans="22:26" x14ac:dyDescent="0.2">
      <c r="V808" s="1"/>
      <c r="Z808" s="2"/>
    </row>
    <row r="809" spans="22:26" x14ac:dyDescent="0.2">
      <c r="V809" s="1"/>
      <c r="Z809" s="2"/>
    </row>
    <row r="810" spans="22:26" x14ac:dyDescent="0.2">
      <c r="V810" s="1"/>
      <c r="Z810" s="2"/>
    </row>
    <row r="811" spans="22:26" x14ac:dyDescent="0.2">
      <c r="V811" s="1"/>
      <c r="Z811" s="2"/>
    </row>
    <row r="812" spans="22:26" x14ac:dyDescent="0.2">
      <c r="V812" s="1"/>
      <c r="Z812" s="2"/>
    </row>
    <row r="813" spans="22:26" x14ac:dyDescent="0.2">
      <c r="V813" s="1"/>
      <c r="Z813" s="2"/>
    </row>
    <row r="814" spans="22:26" x14ac:dyDescent="0.2">
      <c r="V814" s="1"/>
      <c r="Z814" s="2"/>
    </row>
    <row r="815" spans="22:26" x14ac:dyDescent="0.2">
      <c r="V815" s="1"/>
      <c r="Z815" s="2"/>
    </row>
    <row r="816" spans="22:26" x14ac:dyDescent="0.2">
      <c r="V816" s="1"/>
      <c r="Z816" s="2"/>
    </row>
    <row r="817" spans="22:26" x14ac:dyDescent="0.2">
      <c r="V817" s="1"/>
      <c r="Z817" s="2"/>
    </row>
    <row r="818" spans="22:26" x14ac:dyDescent="0.2">
      <c r="V818" s="1"/>
      <c r="Z818" s="2"/>
    </row>
    <row r="819" spans="22:26" x14ac:dyDescent="0.2">
      <c r="V819" s="1"/>
      <c r="Z819" s="2"/>
    </row>
    <row r="820" spans="22:26" x14ac:dyDescent="0.2">
      <c r="V820" s="1"/>
      <c r="Z820" s="2"/>
    </row>
    <row r="821" spans="22:26" x14ac:dyDescent="0.2">
      <c r="V821" s="1"/>
      <c r="Z821" s="2"/>
    </row>
    <row r="822" spans="22:26" x14ac:dyDescent="0.2">
      <c r="V822" s="1"/>
      <c r="Z822" s="2"/>
    </row>
    <row r="823" spans="22:26" x14ac:dyDescent="0.2">
      <c r="V823" s="1"/>
      <c r="Z823" s="2"/>
    </row>
    <row r="824" spans="22:26" x14ac:dyDescent="0.2">
      <c r="V824" s="1"/>
      <c r="Z824" s="2"/>
    </row>
    <row r="825" spans="22:26" x14ac:dyDescent="0.2">
      <c r="V825" s="1"/>
      <c r="Z825" s="2"/>
    </row>
    <row r="826" spans="22:26" x14ac:dyDescent="0.2">
      <c r="V826" s="1"/>
      <c r="Z826" s="2"/>
    </row>
    <row r="827" spans="22:26" x14ac:dyDescent="0.2">
      <c r="V827" s="1"/>
      <c r="Z827" s="2"/>
    </row>
    <row r="828" spans="22:26" x14ac:dyDescent="0.2">
      <c r="V828" s="1"/>
      <c r="Z828" s="2"/>
    </row>
    <row r="829" spans="22:26" x14ac:dyDescent="0.2">
      <c r="V829" s="1"/>
      <c r="Z829" s="2"/>
    </row>
    <row r="830" spans="22:26" x14ac:dyDescent="0.2">
      <c r="V830" s="1"/>
      <c r="Z830" s="2"/>
    </row>
    <row r="831" spans="22:26" x14ac:dyDescent="0.2">
      <c r="V831" s="1"/>
      <c r="Z831" s="2"/>
    </row>
    <row r="832" spans="22:26" x14ac:dyDescent="0.2">
      <c r="V832" s="1"/>
      <c r="Z832" s="2"/>
    </row>
    <row r="833" spans="22:26" x14ac:dyDescent="0.2">
      <c r="V833" s="1"/>
      <c r="Z833" s="2"/>
    </row>
    <row r="834" spans="22:26" x14ac:dyDescent="0.2">
      <c r="V834" s="1"/>
      <c r="Z834" s="2"/>
    </row>
    <row r="835" spans="22:26" x14ac:dyDescent="0.2">
      <c r="V835" s="1"/>
      <c r="Z835" s="2"/>
    </row>
    <row r="836" spans="22:26" x14ac:dyDescent="0.2">
      <c r="V836" s="1"/>
      <c r="Z836" s="2"/>
    </row>
    <row r="837" spans="22:26" x14ac:dyDescent="0.2">
      <c r="V837" s="1"/>
      <c r="Z837" s="2"/>
    </row>
    <row r="838" spans="22:26" x14ac:dyDescent="0.2">
      <c r="V838" s="1"/>
      <c r="Z838" s="2"/>
    </row>
    <row r="839" spans="22:26" x14ac:dyDescent="0.2">
      <c r="V839" s="1"/>
      <c r="Z839" s="2"/>
    </row>
    <row r="840" spans="22:26" x14ac:dyDescent="0.2">
      <c r="V840" s="1"/>
      <c r="Z840" s="2"/>
    </row>
    <row r="841" spans="22:26" x14ac:dyDescent="0.2">
      <c r="V841" s="1"/>
      <c r="Z841" s="2"/>
    </row>
    <row r="842" spans="22:26" x14ac:dyDescent="0.2">
      <c r="V842" s="1"/>
      <c r="Z842" s="2"/>
    </row>
    <row r="843" spans="22:26" x14ac:dyDescent="0.2">
      <c r="V843" s="1"/>
      <c r="Z843" s="2"/>
    </row>
    <row r="844" spans="22:26" x14ac:dyDescent="0.2">
      <c r="V844" s="1"/>
      <c r="Z844" s="2"/>
    </row>
    <row r="845" spans="22:26" x14ac:dyDescent="0.2">
      <c r="V845" s="1"/>
      <c r="Z845" s="2"/>
    </row>
    <row r="846" spans="22:26" x14ac:dyDescent="0.2">
      <c r="V846" s="1"/>
      <c r="Z846" s="2"/>
    </row>
    <row r="847" spans="22:26" x14ac:dyDescent="0.2">
      <c r="V847" s="1"/>
      <c r="Z847" s="2"/>
    </row>
    <row r="848" spans="22:26" x14ac:dyDescent="0.2">
      <c r="V848" s="1"/>
      <c r="Z848" s="2"/>
    </row>
    <row r="849" spans="22:26" x14ac:dyDescent="0.2">
      <c r="V849" s="1"/>
      <c r="Z849" s="2"/>
    </row>
    <row r="850" spans="22:26" x14ac:dyDescent="0.2">
      <c r="V850" s="1"/>
      <c r="Z850" s="2"/>
    </row>
    <row r="851" spans="22:26" x14ac:dyDescent="0.2">
      <c r="V851" s="1"/>
      <c r="Z851" s="2"/>
    </row>
    <row r="852" spans="22:26" x14ac:dyDescent="0.2">
      <c r="V852" s="1"/>
      <c r="Z852" s="2"/>
    </row>
    <row r="853" spans="22:26" x14ac:dyDescent="0.2">
      <c r="V853" s="1"/>
      <c r="Z853" s="2"/>
    </row>
    <row r="854" spans="22:26" x14ac:dyDescent="0.2">
      <c r="V854" s="1"/>
      <c r="Z854" s="2"/>
    </row>
    <row r="855" spans="22:26" x14ac:dyDescent="0.2">
      <c r="V855" s="1"/>
      <c r="Z855" s="2"/>
    </row>
    <row r="856" spans="22:26" x14ac:dyDescent="0.2">
      <c r="V856" s="1"/>
      <c r="Z856" s="2"/>
    </row>
    <row r="857" spans="22:26" x14ac:dyDescent="0.2">
      <c r="V857" s="1"/>
      <c r="Z857" s="2"/>
    </row>
    <row r="858" spans="22:26" x14ac:dyDescent="0.2">
      <c r="V858" s="1"/>
      <c r="Z858" s="2"/>
    </row>
    <row r="859" spans="22:26" x14ac:dyDescent="0.2">
      <c r="V859" s="1"/>
      <c r="Z859" s="2"/>
    </row>
    <row r="860" spans="22:26" x14ac:dyDescent="0.2">
      <c r="V860" s="1"/>
      <c r="Z860" s="2"/>
    </row>
    <row r="861" spans="22:26" x14ac:dyDescent="0.2">
      <c r="V861" s="1"/>
      <c r="Z861" s="2"/>
    </row>
    <row r="862" spans="22:26" x14ac:dyDescent="0.2">
      <c r="V862" s="1"/>
      <c r="Z862" s="2"/>
    </row>
    <row r="863" spans="22:26" x14ac:dyDescent="0.2">
      <c r="V863" s="1"/>
      <c r="Z863" s="2"/>
    </row>
    <row r="864" spans="22:26" x14ac:dyDescent="0.2">
      <c r="V864" s="1"/>
      <c r="Z864" s="2"/>
    </row>
    <row r="865" spans="22:26" x14ac:dyDescent="0.2">
      <c r="V865" s="1"/>
      <c r="Z865" s="2"/>
    </row>
    <row r="866" spans="22:26" x14ac:dyDescent="0.2">
      <c r="V866" s="1"/>
      <c r="Z866" s="2"/>
    </row>
    <row r="867" spans="22:26" x14ac:dyDescent="0.2">
      <c r="V867" s="1"/>
      <c r="Z867" s="2"/>
    </row>
    <row r="868" spans="22:26" x14ac:dyDescent="0.2">
      <c r="V868" s="1"/>
      <c r="Z868" s="2"/>
    </row>
    <row r="869" spans="22:26" x14ac:dyDescent="0.2">
      <c r="V869" s="1"/>
      <c r="Z869" s="2"/>
    </row>
    <row r="870" spans="22:26" x14ac:dyDescent="0.2">
      <c r="V870" s="1"/>
      <c r="Z870" s="2"/>
    </row>
    <row r="871" spans="22:26" x14ac:dyDescent="0.2">
      <c r="V871" s="1"/>
      <c r="Z871" s="2"/>
    </row>
    <row r="872" spans="22:26" x14ac:dyDescent="0.2">
      <c r="V872" s="1"/>
      <c r="Z872" s="2"/>
    </row>
    <row r="873" spans="22:26" x14ac:dyDescent="0.2">
      <c r="V873" s="1"/>
      <c r="Z873" s="2"/>
    </row>
    <row r="874" spans="22:26" x14ac:dyDescent="0.2">
      <c r="V874" s="1"/>
      <c r="Z874" s="2"/>
    </row>
    <row r="875" spans="22:26" x14ac:dyDescent="0.2">
      <c r="V875" s="1"/>
      <c r="Z875" s="2"/>
    </row>
    <row r="876" spans="22:26" x14ac:dyDescent="0.2">
      <c r="V876" s="1"/>
      <c r="Z876" s="2"/>
    </row>
    <row r="877" spans="22:26" x14ac:dyDescent="0.2">
      <c r="V877" s="1"/>
      <c r="Z877" s="2"/>
    </row>
    <row r="878" spans="22:26" x14ac:dyDescent="0.2">
      <c r="V878" s="1"/>
      <c r="Z878" s="2"/>
    </row>
    <row r="879" spans="22:26" x14ac:dyDescent="0.2">
      <c r="V879" s="1"/>
      <c r="Z879" s="2"/>
    </row>
    <row r="880" spans="22:26" x14ac:dyDescent="0.2">
      <c r="V880" s="1"/>
      <c r="Z880" s="2"/>
    </row>
    <row r="881" spans="22:26" x14ac:dyDescent="0.2">
      <c r="V881" s="1"/>
      <c r="Z881" s="2"/>
    </row>
    <row r="882" spans="22:26" x14ac:dyDescent="0.2">
      <c r="V882" s="1"/>
      <c r="Z882" s="2"/>
    </row>
    <row r="883" spans="22:26" x14ac:dyDescent="0.2">
      <c r="V883" s="1"/>
      <c r="Z883" s="2"/>
    </row>
    <row r="884" spans="22:26" x14ac:dyDescent="0.2">
      <c r="V884" s="1"/>
      <c r="Z884" s="2"/>
    </row>
    <row r="885" spans="22:26" x14ac:dyDescent="0.2">
      <c r="V885" s="1"/>
      <c r="Z885" s="2"/>
    </row>
    <row r="886" spans="22:26" x14ac:dyDescent="0.2">
      <c r="V886" s="1"/>
      <c r="Z886" s="2"/>
    </row>
    <row r="887" spans="22:26" x14ac:dyDescent="0.2">
      <c r="V887" s="1"/>
      <c r="Z887" s="2"/>
    </row>
    <row r="888" spans="22:26" x14ac:dyDescent="0.2">
      <c r="V888" s="1"/>
      <c r="Z888" s="2"/>
    </row>
    <row r="889" spans="22:26" x14ac:dyDescent="0.2">
      <c r="V889" s="1"/>
      <c r="Z889" s="2"/>
    </row>
    <row r="890" spans="22:26" x14ac:dyDescent="0.2">
      <c r="V890" s="1"/>
      <c r="Z890" s="2"/>
    </row>
    <row r="891" spans="22:26" x14ac:dyDescent="0.2">
      <c r="V891" s="1"/>
      <c r="Z891" s="2"/>
    </row>
    <row r="892" spans="22:26" x14ac:dyDescent="0.2">
      <c r="V892" s="1"/>
      <c r="Z892" s="2"/>
    </row>
    <row r="893" spans="22:26" x14ac:dyDescent="0.2">
      <c r="V893" s="1"/>
      <c r="Z893" s="2"/>
    </row>
    <row r="894" spans="22:26" x14ac:dyDescent="0.2">
      <c r="V894" s="1"/>
      <c r="Z894" s="2"/>
    </row>
    <row r="895" spans="22:26" x14ac:dyDescent="0.2">
      <c r="V895" s="1"/>
      <c r="Z895" s="2"/>
    </row>
    <row r="896" spans="22:26" x14ac:dyDescent="0.2">
      <c r="V896" s="1"/>
      <c r="Z896" s="2"/>
    </row>
    <row r="897" spans="22:26" x14ac:dyDescent="0.2">
      <c r="V897" s="1"/>
      <c r="Z897" s="2"/>
    </row>
    <row r="898" spans="22:26" x14ac:dyDescent="0.2">
      <c r="V898" s="1"/>
      <c r="Z898" s="2"/>
    </row>
    <row r="899" spans="22:26" x14ac:dyDescent="0.2">
      <c r="V899" s="1"/>
      <c r="Z899" s="2"/>
    </row>
    <row r="900" spans="22:26" x14ac:dyDescent="0.2">
      <c r="V900" s="1"/>
      <c r="Z900" s="2"/>
    </row>
    <row r="901" spans="22:26" x14ac:dyDescent="0.2">
      <c r="V901" s="1"/>
      <c r="Z901" s="2"/>
    </row>
    <row r="902" spans="22:26" x14ac:dyDescent="0.2">
      <c r="V902" s="1"/>
      <c r="Z902" s="2"/>
    </row>
    <row r="903" spans="22:26" x14ac:dyDescent="0.2">
      <c r="V903" s="1"/>
      <c r="Z903" s="2"/>
    </row>
    <row r="904" spans="22:26" x14ac:dyDescent="0.2">
      <c r="V904" s="1"/>
      <c r="Z904" s="2"/>
    </row>
    <row r="905" spans="22:26" x14ac:dyDescent="0.2">
      <c r="V905" s="1"/>
      <c r="Z905" s="2"/>
    </row>
    <row r="906" spans="22:26" x14ac:dyDescent="0.2">
      <c r="V906" s="1"/>
      <c r="Z906" s="2"/>
    </row>
    <row r="907" spans="22:26" x14ac:dyDescent="0.2">
      <c r="V907" s="1"/>
      <c r="Z907" s="2"/>
    </row>
    <row r="908" spans="22:26" x14ac:dyDescent="0.2">
      <c r="V908" s="1"/>
      <c r="Z908" s="2"/>
    </row>
    <row r="909" spans="22:26" x14ac:dyDescent="0.2">
      <c r="V909" s="1"/>
      <c r="Z909" s="2"/>
    </row>
    <row r="910" spans="22:26" x14ac:dyDescent="0.2">
      <c r="V910" s="1"/>
      <c r="Z910" s="2"/>
    </row>
    <row r="911" spans="22:26" x14ac:dyDescent="0.2">
      <c r="V911" s="1"/>
      <c r="Z911" s="2"/>
    </row>
    <row r="912" spans="22:26" x14ac:dyDescent="0.2">
      <c r="V912" s="1"/>
      <c r="Z912" s="2"/>
    </row>
    <row r="913" spans="22:26" x14ac:dyDescent="0.2">
      <c r="V913" s="1"/>
      <c r="Z913" s="2"/>
    </row>
    <row r="914" spans="22:26" x14ac:dyDescent="0.2">
      <c r="V914" s="1"/>
      <c r="Z914" s="2"/>
    </row>
    <row r="915" spans="22:26" x14ac:dyDescent="0.2">
      <c r="V915" s="1"/>
      <c r="Z915" s="2"/>
    </row>
    <row r="916" spans="22:26" x14ac:dyDescent="0.2">
      <c r="V916" s="1"/>
      <c r="Z916" s="2"/>
    </row>
    <row r="917" spans="22:26" x14ac:dyDescent="0.2">
      <c r="V917" s="1"/>
      <c r="Z917" s="2"/>
    </row>
    <row r="918" spans="22:26" x14ac:dyDescent="0.2">
      <c r="V918" s="1"/>
      <c r="Z918" s="2"/>
    </row>
    <row r="919" spans="22:26" x14ac:dyDescent="0.2">
      <c r="V919" s="1"/>
      <c r="Z919" s="2"/>
    </row>
    <row r="920" spans="22:26" x14ac:dyDescent="0.2">
      <c r="V920" s="1"/>
      <c r="Z920" s="2"/>
    </row>
    <row r="921" spans="22:26" x14ac:dyDescent="0.2">
      <c r="V921" s="1"/>
      <c r="Z921" s="2"/>
    </row>
    <row r="922" spans="22:26" x14ac:dyDescent="0.2">
      <c r="V922" s="1"/>
      <c r="Z922" s="2"/>
    </row>
    <row r="923" spans="22:26" x14ac:dyDescent="0.2">
      <c r="V923" s="1"/>
      <c r="Z923" s="2"/>
    </row>
    <row r="924" spans="22:26" x14ac:dyDescent="0.2">
      <c r="V924" s="1"/>
      <c r="Z924" s="2"/>
    </row>
    <row r="925" spans="22:26" x14ac:dyDescent="0.2">
      <c r="V925" s="1"/>
      <c r="Z925" s="2"/>
    </row>
    <row r="926" spans="22:26" x14ac:dyDescent="0.2">
      <c r="V926" s="1"/>
      <c r="Z926" s="2"/>
    </row>
    <row r="927" spans="22:26" x14ac:dyDescent="0.2">
      <c r="V927" s="1"/>
      <c r="Z927" s="2"/>
    </row>
    <row r="928" spans="22:26" x14ac:dyDescent="0.2">
      <c r="V928" s="1"/>
      <c r="Z928" s="2"/>
    </row>
    <row r="929" spans="22:26" x14ac:dyDescent="0.2">
      <c r="V929" s="1"/>
      <c r="Z929" s="2"/>
    </row>
    <row r="930" spans="22:26" x14ac:dyDescent="0.2">
      <c r="V930" s="1"/>
      <c r="Z930" s="2"/>
    </row>
    <row r="931" spans="22:26" x14ac:dyDescent="0.2">
      <c r="V931" s="1"/>
      <c r="Z931" s="2"/>
    </row>
    <row r="932" spans="22:26" x14ac:dyDescent="0.2">
      <c r="V932" s="1"/>
      <c r="Z932" s="2"/>
    </row>
    <row r="933" spans="22:26" x14ac:dyDescent="0.2">
      <c r="V933" s="1"/>
      <c r="Z933" s="2"/>
    </row>
    <row r="934" spans="22:26" x14ac:dyDescent="0.2">
      <c r="V934" s="1"/>
      <c r="Z934" s="2"/>
    </row>
    <row r="935" spans="22:26" x14ac:dyDescent="0.2">
      <c r="V935" s="1"/>
      <c r="Z935" s="2"/>
    </row>
    <row r="936" spans="22:26" x14ac:dyDescent="0.2">
      <c r="V936" s="1"/>
      <c r="Z936" s="2"/>
    </row>
    <row r="937" spans="22:26" x14ac:dyDescent="0.2">
      <c r="V937" s="1"/>
      <c r="Z937" s="2"/>
    </row>
    <row r="938" spans="22:26" x14ac:dyDescent="0.2">
      <c r="V938" s="1"/>
      <c r="Z938" s="2"/>
    </row>
    <row r="939" spans="22:26" x14ac:dyDescent="0.2">
      <c r="V939" s="1"/>
      <c r="Z939" s="2"/>
    </row>
    <row r="940" spans="22:26" x14ac:dyDescent="0.2">
      <c r="V940" s="1"/>
      <c r="Z940" s="2"/>
    </row>
    <row r="941" spans="22:26" x14ac:dyDescent="0.2">
      <c r="V941" s="1"/>
      <c r="Z941" s="2"/>
    </row>
    <row r="942" spans="22:26" x14ac:dyDescent="0.2">
      <c r="V942" s="1"/>
      <c r="Z942" s="2"/>
    </row>
    <row r="943" spans="22:26" x14ac:dyDescent="0.2">
      <c r="V943" s="1"/>
      <c r="Z943" s="2"/>
    </row>
    <row r="944" spans="22:26" x14ac:dyDescent="0.2">
      <c r="V944" s="1"/>
      <c r="Z944" s="2"/>
    </row>
    <row r="945" spans="22:26" x14ac:dyDescent="0.2">
      <c r="V945" s="1"/>
      <c r="Z945" s="2"/>
    </row>
    <row r="946" spans="22:26" x14ac:dyDescent="0.2">
      <c r="V946" s="1"/>
      <c r="Z946" s="2"/>
    </row>
    <row r="947" spans="22:26" x14ac:dyDescent="0.2">
      <c r="V947" s="1"/>
      <c r="Z947" s="2"/>
    </row>
    <row r="948" spans="22:26" x14ac:dyDescent="0.2">
      <c r="V948" s="1"/>
      <c r="Z948" s="2"/>
    </row>
    <row r="949" spans="22:26" x14ac:dyDescent="0.2">
      <c r="V949" s="1"/>
      <c r="Z949" s="2"/>
    </row>
    <row r="950" spans="22:26" x14ac:dyDescent="0.2">
      <c r="V950" s="1"/>
      <c r="Z950" s="2"/>
    </row>
    <row r="951" spans="22:26" x14ac:dyDescent="0.2">
      <c r="V951" s="1"/>
      <c r="Z951" s="2"/>
    </row>
    <row r="952" spans="22:26" x14ac:dyDescent="0.2">
      <c r="V952" s="1"/>
      <c r="Z952" s="2"/>
    </row>
    <row r="953" spans="22:26" x14ac:dyDescent="0.2">
      <c r="V953" s="1"/>
      <c r="Z953" s="2"/>
    </row>
    <row r="954" spans="22:26" x14ac:dyDescent="0.2">
      <c r="V954" s="1"/>
      <c r="Z954" s="2"/>
    </row>
    <row r="955" spans="22:26" x14ac:dyDescent="0.2">
      <c r="V955" s="1"/>
      <c r="Z955" s="2"/>
    </row>
    <row r="956" spans="22:26" x14ac:dyDescent="0.2">
      <c r="V956" s="1"/>
      <c r="Z956" s="2"/>
    </row>
    <row r="957" spans="22:26" x14ac:dyDescent="0.2">
      <c r="V957" s="1"/>
      <c r="Z957" s="2"/>
    </row>
    <row r="958" spans="22:26" x14ac:dyDescent="0.2">
      <c r="V958" s="1"/>
      <c r="Z958" s="2"/>
    </row>
    <row r="959" spans="22:26" x14ac:dyDescent="0.2">
      <c r="V959" s="1"/>
      <c r="Z959" s="2"/>
    </row>
    <row r="960" spans="22:26" x14ac:dyDescent="0.2">
      <c r="V960" s="1"/>
      <c r="Z960" s="2"/>
    </row>
    <row r="961" spans="22:26" x14ac:dyDescent="0.2">
      <c r="V961" s="1"/>
      <c r="Z961" s="2"/>
    </row>
    <row r="962" spans="22:26" x14ac:dyDescent="0.2">
      <c r="V962" s="1"/>
      <c r="Z962" s="2"/>
    </row>
    <row r="963" spans="22:26" x14ac:dyDescent="0.2">
      <c r="V963" s="1"/>
      <c r="Z963" s="2"/>
    </row>
    <row r="964" spans="22:26" x14ac:dyDescent="0.2">
      <c r="V964" s="1"/>
      <c r="Z964" s="2"/>
    </row>
    <row r="965" spans="22:26" x14ac:dyDescent="0.2">
      <c r="V965" s="1"/>
      <c r="Z965" s="2"/>
    </row>
    <row r="966" spans="22:26" x14ac:dyDescent="0.2">
      <c r="V966" s="1"/>
      <c r="Z966" s="2"/>
    </row>
    <row r="967" spans="22:26" x14ac:dyDescent="0.2">
      <c r="V967" s="1"/>
      <c r="Z967" s="2"/>
    </row>
    <row r="968" spans="22:26" x14ac:dyDescent="0.2">
      <c r="V968" s="1"/>
      <c r="Z968" s="2"/>
    </row>
    <row r="969" spans="22:26" x14ac:dyDescent="0.2">
      <c r="V969" s="1"/>
      <c r="Z969" s="2"/>
    </row>
    <row r="970" spans="22:26" x14ac:dyDescent="0.2">
      <c r="V970" s="1"/>
      <c r="Z970" s="2"/>
    </row>
    <row r="971" spans="22:26" x14ac:dyDescent="0.2">
      <c r="V971" s="1"/>
      <c r="Z971" s="2"/>
    </row>
    <row r="972" spans="22:26" x14ac:dyDescent="0.2">
      <c r="V972" s="1"/>
      <c r="Z972" s="2"/>
    </row>
    <row r="973" spans="22:26" x14ac:dyDescent="0.2">
      <c r="V973" s="1"/>
      <c r="Z973" s="2"/>
    </row>
    <row r="974" spans="22:26" x14ac:dyDescent="0.2">
      <c r="V974" s="1"/>
      <c r="Z974" s="2"/>
    </row>
    <row r="975" spans="22:26" x14ac:dyDescent="0.2">
      <c r="V975" s="1"/>
      <c r="Z975" s="2"/>
    </row>
    <row r="976" spans="22:26" x14ac:dyDescent="0.2">
      <c r="V976" s="1"/>
      <c r="Z976" s="2"/>
    </row>
    <row r="977" spans="19:26" x14ac:dyDescent="0.2">
      <c r="V977" s="1"/>
      <c r="Z977" s="2"/>
    </row>
    <row r="978" spans="19:26" x14ac:dyDescent="0.2">
      <c r="V978" s="1"/>
      <c r="Z978" s="2"/>
    </row>
    <row r="979" spans="19:26" x14ac:dyDescent="0.2">
      <c r="V979" s="1"/>
      <c r="Z979" s="2"/>
    </row>
    <row r="980" spans="19:26" x14ac:dyDescent="0.2">
      <c r="V980" s="1"/>
      <c r="Z980" s="2"/>
    </row>
    <row r="981" spans="19:26" x14ac:dyDescent="0.2">
      <c r="V981" s="1"/>
      <c r="Z981" s="2"/>
    </row>
    <row r="982" spans="19:26" x14ac:dyDescent="0.2">
      <c r="V982" s="1"/>
      <c r="Z982" s="2"/>
    </row>
    <row r="983" spans="19:26" x14ac:dyDescent="0.2">
      <c r="V983" s="1"/>
      <c r="Z983" s="2"/>
    </row>
    <row r="984" spans="19:26" x14ac:dyDescent="0.2">
      <c r="V984" s="1"/>
      <c r="Z984" s="2"/>
    </row>
    <row r="985" spans="19:26" x14ac:dyDescent="0.2">
      <c r="V985" s="1"/>
      <c r="Z985" s="2"/>
    </row>
    <row r="986" spans="19:26" x14ac:dyDescent="0.2">
      <c r="V986" s="1"/>
      <c r="Z986" s="2"/>
    </row>
    <row r="987" spans="19:26" x14ac:dyDescent="0.2">
      <c r="V987" s="1"/>
      <c r="Z987" s="2"/>
    </row>
    <row r="988" spans="19:26" x14ac:dyDescent="0.2">
      <c r="V988" s="1"/>
      <c r="Z988" s="2"/>
    </row>
    <row r="989" spans="19:26" x14ac:dyDescent="0.2">
      <c r="V989" s="1"/>
      <c r="Z989" s="2"/>
    </row>
    <row r="990" spans="19:26" x14ac:dyDescent="0.2">
      <c r="V990" s="1"/>
      <c r="Z990" s="2"/>
    </row>
    <row r="991" spans="19:26" x14ac:dyDescent="0.2">
      <c r="S991" s="2"/>
      <c r="T991" s="1"/>
      <c r="V991" s="1"/>
      <c r="W991" s="2"/>
    </row>
    <row r="992" spans="19:26" x14ac:dyDescent="0.2">
      <c r="S992" s="2"/>
      <c r="T992" s="1"/>
      <c r="V992" s="1"/>
      <c r="W992" s="2"/>
    </row>
    <row r="993" spans="19:23" x14ac:dyDescent="0.2">
      <c r="S993" s="2"/>
      <c r="T993" s="1"/>
      <c r="V993" s="1"/>
      <c r="W993" s="2"/>
    </row>
    <row r="994" spans="19:23" x14ac:dyDescent="0.2">
      <c r="S994" s="2"/>
      <c r="T994" s="1"/>
      <c r="V994" s="1"/>
      <c r="W994" s="2"/>
    </row>
    <row r="995" spans="19:23" x14ac:dyDescent="0.2">
      <c r="S995" s="2"/>
      <c r="T995" s="1"/>
      <c r="V995" s="1"/>
      <c r="W995" s="2"/>
    </row>
    <row r="996" spans="19:23" x14ac:dyDescent="0.2">
      <c r="S996" s="2"/>
      <c r="T996" s="1"/>
      <c r="V996" s="1"/>
      <c r="W996" s="2"/>
    </row>
    <row r="997" spans="19:23" x14ac:dyDescent="0.2">
      <c r="S997" s="2"/>
      <c r="T997" s="1"/>
      <c r="V997" s="1"/>
      <c r="W997" s="2"/>
    </row>
    <row r="998" spans="19:23" x14ac:dyDescent="0.2">
      <c r="S998" s="2"/>
      <c r="T998" s="1"/>
      <c r="V998" s="1"/>
      <c r="W998" s="2"/>
    </row>
    <row r="999" spans="19:23" x14ac:dyDescent="0.2">
      <c r="S999" s="2"/>
      <c r="T999" s="1"/>
      <c r="V999" s="1"/>
      <c r="W999" s="2"/>
    </row>
    <row r="1000" spans="19:23" x14ac:dyDescent="0.2">
      <c r="S1000" s="2"/>
      <c r="T1000" s="1"/>
      <c r="V1000" s="1"/>
      <c r="W1000" s="2"/>
    </row>
    <row r="1001" spans="19:23" x14ac:dyDescent="0.2">
      <c r="S1001" s="2"/>
      <c r="T1001" s="1"/>
      <c r="V1001" s="1"/>
      <c r="W1001" s="2"/>
    </row>
    <row r="1002" spans="19:23" x14ac:dyDescent="0.2">
      <c r="S1002" s="2"/>
      <c r="T1002" s="1"/>
      <c r="V1002" s="1"/>
    </row>
    <row r="1003" spans="19:23" x14ac:dyDescent="0.2">
      <c r="S1003" s="2"/>
      <c r="T1003" s="1"/>
      <c r="V1003" s="1"/>
    </row>
    <row r="1004" spans="19:23" x14ac:dyDescent="0.2">
      <c r="S1004" s="2"/>
      <c r="T1004" s="1"/>
      <c r="V1004" s="1"/>
    </row>
    <row r="1005" spans="19:23" x14ac:dyDescent="0.2">
      <c r="S1005" s="2"/>
      <c r="T1005" s="1"/>
      <c r="V1005" s="1"/>
    </row>
    <row r="1006" spans="19:23" x14ac:dyDescent="0.2">
      <c r="S1006" s="2"/>
      <c r="T1006" s="1"/>
      <c r="V1006" s="1"/>
      <c r="W1006" s="2"/>
    </row>
    <row r="1007" spans="19:23" x14ac:dyDescent="0.2">
      <c r="S1007" s="2"/>
      <c r="T1007" s="1"/>
      <c r="V1007" s="1"/>
      <c r="W1007" s="2"/>
    </row>
    <row r="1008" spans="19:23" x14ac:dyDescent="0.2">
      <c r="S1008" s="2"/>
      <c r="T1008" s="1"/>
      <c r="V1008" s="1"/>
      <c r="W1008" s="2"/>
    </row>
    <row r="1009" spans="20:27" x14ac:dyDescent="0.2">
      <c r="T1009" s="1"/>
      <c r="U1009" s="2"/>
      <c r="V1009" s="1"/>
      <c r="AA1009" s="2"/>
    </row>
    <row r="1010" spans="20:27" x14ac:dyDescent="0.2">
      <c r="T1010" s="1"/>
      <c r="U1010" s="2"/>
      <c r="V1010" s="1"/>
      <c r="AA1010" s="2"/>
    </row>
    <row r="1011" spans="20:27" x14ac:dyDescent="0.2">
      <c r="T1011" s="1"/>
      <c r="U1011" s="2"/>
      <c r="V1011" s="1"/>
      <c r="AA1011" s="2"/>
    </row>
    <row r="1012" spans="20:27" x14ac:dyDescent="0.2">
      <c r="T1012" s="1"/>
      <c r="U1012" s="2"/>
      <c r="V1012" s="1"/>
      <c r="AA1012" s="2"/>
    </row>
    <row r="1013" spans="20:27" x14ac:dyDescent="0.2">
      <c r="T1013" s="1"/>
      <c r="U1013" s="2"/>
      <c r="V1013" s="1"/>
      <c r="AA1013" s="2"/>
    </row>
    <row r="1014" spans="20:27" x14ac:dyDescent="0.2">
      <c r="T1014" s="1"/>
      <c r="U1014" s="2"/>
      <c r="V1014" s="1"/>
      <c r="AA1014" s="2"/>
    </row>
    <row r="1015" spans="20:27" x14ac:dyDescent="0.2">
      <c r="T1015" s="1"/>
      <c r="U1015" s="2"/>
      <c r="V1015" s="1"/>
      <c r="AA1015" s="2"/>
    </row>
    <row r="1016" spans="20:27" x14ac:dyDescent="0.2">
      <c r="T1016" s="1"/>
      <c r="U1016" s="2"/>
      <c r="V1016" s="1"/>
      <c r="AA1016" s="2"/>
    </row>
    <row r="1017" spans="20:27" x14ac:dyDescent="0.2">
      <c r="T1017" s="1"/>
      <c r="U1017" s="2"/>
      <c r="V1017" s="1"/>
      <c r="AA1017" s="2"/>
    </row>
    <row r="1018" spans="20:27" x14ac:dyDescent="0.2">
      <c r="T1018" s="1"/>
      <c r="U1018" s="2"/>
      <c r="V1018" s="1"/>
      <c r="AA1018" s="2"/>
    </row>
    <row r="1019" spans="20:27" x14ac:dyDescent="0.2">
      <c r="T1019" s="1"/>
      <c r="U1019" s="2"/>
      <c r="V1019" s="1"/>
      <c r="AA1019" s="2"/>
    </row>
    <row r="1020" spans="20:27" x14ac:dyDescent="0.2">
      <c r="T1020" s="1"/>
      <c r="U1020" s="2"/>
      <c r="V1020" s="1"/>
      <c r="AA1020" s="2"/>
    </row>
    <row r="1021" spans="20:27" x14ac:dyDescent="0.2">
      <c r="T1021" s="1"/>
      <c r="U1021" s="2"/>
      <c r="V1021" s="1"/>
      <c r="AA1021" s="2"/>
    </row>
    <row r="1022" spans="20:27" x14ac:dyDescent="0.2">
      <c r="T1022" s="1"/>
      <c r="U1022" s="2"/>
      <c r="V1022" s="1"/>
      <c r="AA1022" s="2"/>
    </row>
    <row r="1023" spans="20:27" x14ac:dyDescent="0.2">
      <c r="T1023" s="1"/>
      <c r="U1023" s="2"/>
      <c r="V1023" s="1"/>
      <c r="AA1023" s="2"/>
    </row>
    <row r="1024" spans="20:27" x14ac:dyDescent="0.2">
      <c r="T1024" s="1"/>
      <c r="U1024" s="2"/>
      <c r="V1024" s="1"/>
      <c r="AA1024" s="2"/>
    </row>
    <row r="1025" spans="20:27" x14ac:dyDescent="0.2">
      <c r="T1025" s="1"/>
      <c r="U1025" s="2"/>
      <c r="V1025" s="1"/>
      <c r="AA1025" s="2"/>
    </row>
    <row r="1026" spans="20:27" x14ac:dyDescent="0.2">
      <c r="T1026" s="1"/>
      <c r="U1026" s="2"/>
      <c r="V1026" s="1"/>
      <c r="AA1026" s="2"/>
    </row>
    <row r="1027" spans="20:27" x14ac:dyDescent="0.2">
      <c r="T1027" s="1"/>
      <c r="U1027" s="2"/>
      <c r="V1027" s="1"/>
      <c r="AA1027" s="2"/>
    </row>
    <row r="1028" spans="20:27" x14ac:dyDescent="0.2">
      <c r="T1028" s="1"/>
      <c r="U1028" s="2"/>
      <c r="V1028" s="1"/>
      <c r="AA1028" s="2"/>
    </row>
    <row r="1029" spans="20:27" x14ac:dyDescent="0.2">
      <c r="T1029" s="1"/>
      <c r="U1029" s="2"/>
      <c r="V1029" s="1"/>
      <c r="AA1029" s="2"/>
    </row>
    <row r="1030" spans="20:27" x14ac:dyDescent="0.2">
      <c r="T1030" s="1"/>
      <c r="U1030" s="2"/>
      <c r="V1030" s="1"/>
      <c r="AA1030" s="2"/>
    </row>
    <row r="1031" spans="20:27" x14ac:dyDescent="0.2">
      <c r="T1031" s="1"/>
      <c r="U1031" s="2"/>
      <c r="V1031" s="1"/>
      <c r="AA1031" s="2"/>
    </row>
    <row r="1032" spans="20:27" x14ac:dyDescent="0.2">
      <c r="V1032" s="1"/>
      <c r="Z1032" s="2"/>
    </row>
    <row r="1033" spans="20:27" x14ac:dyDescent="0.2">
      <c r="V1033" s="1"/>
      <c r="Z1033" s="2"/>
    </row>
    <row r="1034" spans="20:27" x14ac:dyDescent="0.2">
      <c r="V1034" s="1"/>
      <c r="Z1034" s="2"/>
    </row>
    <row r="1035" spans="20:27" x14ac:dyDescent="0.2">
      <c r="V1035" s="1"/>
      <c r="Z1035" s="2"/>
    </row>
    <row r="1036" spans="20:27" x14ac:dyDescent="0.2">
      <c r="V1036" s="1"/>
      <c r="Z1036" s="2"/>
    </row>
    <row r="1037" spans="20:27" x14ac:dyDescent="0.2">
      <c r="V1037" s="1"/>
      <c r="Z1037" s="2"/>
    </row>
    <row r="1038" spans="20:27" x14ac:dyDescent="0.2">
      <c r="V1038" s="1"/>
      <c r="Z1038" s="2"/>
    </row>
    <row r="1039" spans="20:27" x14ac:dyDescent="0.2">
      <c r="V1039" s="1"/>
      <c r="Z1039" s="2"/>
    </row>
    <row r="1040" spans="20:27" x14ac:dyDescent="0.2">
      <c r="V1040" s="1"/>
      <c r="Z1040" s="2"/>
    </row>
    <row r="1041" spans="22:26" x14ac:dyDescent="0.2">
      <c r="V1041" s="1"/>
      <c r="Z1041" s="2"/>
    </row>
    <row r="1042" spans="22:26" x14ac:dyDescent="0.2">
      <c r="V1042" s="1"/>
      <c r="Z1042" s="2"/>
    </row>
    <row r="1043" spans="22:26" x14ac:dyDescent="0.2">
      <c r="V1043" s="1"/>
      <c r="Z1043" s="2"/>
    </row>
    <row r="1044" spans="22:26" x14ac:dyDescent="0.2">
      <c r="V1044" s="1"/>
      <c r="Z1044" s="2"/>
    </row>
    <row r="1045" spans="22:26" x14ac:dyDescent="0.2">
      <c r="V1045" s="1"/>
      <c r="Z1045" s="2"/>
    </row>
    <row r="1046" spans="22:26" x14ac:dyDescent="0.2">
      <c r="V1046" s="1"/>
      <c r="Z1046" s="2"/>
    </row>
    <row r="1047" spans="22:26" x14ac:dyDescent="0.2">
      <c r="V1047" s="1"/>
      <c r="Z1047" s="2"/>
    </row>
    <row r="1048" spans="22:26" x14ac:dyDescent="0.2">
      <c r="V1048" s="1"/>
      <c r="Z1048" s="2"/>
    </row>
    <row r="1049" spans="22:26" x14ac:dyDescent="0.2">
      <c r="V1049" s="1"/>
      <c r="Z1049" s="2"/>
    </row>
    <row r="1050" spans="22:26" x14ac:dyDescent="0.2">
      <c r="V1050" s="1"/>
      <c r="Z1050" s="2"/>
    </row>
    <row r="1051" spans="22:26" x14ac:dyDescent="0.2">
      <c r="V1051" s="1"/>
      <c r="Z1051" s="2"/>
    </row>
    <row r="1052" spans="22:26" x14ac:dyDescent="0.2">
      <c r="V1052" s="1"/>
      <c r="Z1052" s="2"/>
    </row>
    <row r="1053" spans="22:26" x14ac:dyDescent="0.2">
      <c r="V1053" s="1"/>
      <c r="Z1053" s="2"/>
    </row>
    <row r="1054" spans="22:26" x14ac:dyDescent="0.2">
      <c r="V1054" s="1"/>
      <c r="Z1054" s="2"/>
    </row>
    <row r="1055" spans="22:26" x14ac:dyDescent="0.2">
      <c r="V1055" s="1"/>
      <c r="Z1055" s="2"/>
    </row>
    <row r="1056" spans="22:26" x14ac:dyDescent="0.2">
      <c r="V1056" s="1"/>
      <c r="Z1056" s="2"/>
    </row>
    <row r="1057" spans="22:26" x14ac:dyDescent="0.2">
      <c r="V1057" s="1"/>
      <c r="Z1057" s="2"/>
    </row>
    <row r="1058" spans="22:26" x14ac:dyDescent="0.2">
      <c r="V1058" s="1"/>
      <c r="Z1058" s="2"/>
    </row>
    <row r="1059" spans="22:26" x14ac:dyDescent="0.2">
      <c r="V1059" s="1"/>
      <c r="Z1059" s="2"/>
    </row>
    <row r="1060" spans="22:26" x14ac:dyDescent="0.2">
      <c r="V1060" s="1"/>
      <c r="Z1060" s="2"/>
    </row>
    <row r="1061" spans="22:26" x14ac:dyDescent="0.2">
      <c r="V1061" s="1"/>
      <c r="Z1061" s="2"/>
    </row>
    <row r="1062" spans="22:26" x14ac:dyDescent="0.2">
      <c r="V1062" s="1"/>
      <c r="Z1062" s="2"/>
    </row>
    <row r="1063" spans="22:26" x14ac:dyDescent="0.2">
      <c r="V1063" s="1"/>
      <c r="Z1063" s="2"/>
    </row>
    <row r="1064" spans="22:26" x14ac:dyDescent="0.2">
      <c r="V1064" s="1"/>
      <c r="Z1064" s="2"/>
    </row>
    <row r="1065" spans="22:26" x14ac:dyDescent="0.2">
      <c r="V1065" s="1"/>
      <c r="Z1065" s="2"/>
    </row>
    <row r="1066" spans="22:26" x14ac:dyDescent="0.2">
      <c r="V1066" s="1"/>
      <c r="Z1066" s="2"/>
    </row>
    <row r="1067" spans="22:26" x14ac:dyDescent="0.2">
      <c r="V1067" s="1"/>
      <c r="Z1067" s="2"/>
    </row>
    <row r="1068" spans="22:26" x14ac:dyDescent="0.2">
      <c r="V1068" s="1"/>
      <c r="Z1068" s="2"/>
    </row>
    <row r="1069" spans="22:26" x14ac:dyDescent="0.2">
      <c r="V1069" s="1"/>
      <c r="Z1069" s="2"/>
    </row>
    <row r="1070" spans="22:26" x14ac:dyDescent="0.2">
      <c r="V1070" s="1"/>
      <c r="Z1070" s="2"/>
    </row>
    <row r="1071" spans="22:26" x14ac:dyDescent="0.2">
      <c r="V1071" s="1"/>
      <c r="Z1071" s="2"/>
    </row>
    <row r="1072" spans="22:26" x14ac:dyDescent="0.2">
      <c r="V1072" s="1"/>
      <c r="Z1072" s="2"/>
    </row>
    <row r="1073" spans="22:26" x14ac:dyDescent="0.2">
      <c r="V1073" s="1"/>
      <c r="Z1073" s="2"/>
    </row>
    <row r="1074" spans="22:26" x14ac:dyDescent="0.2">
      <c r="V1074" s="1"/>
      <c r="Z1074" s="2"/>
    </row>
    <row r="1075" spans="22:26" x14ac:dyDescent="0.2">
      <c r="V1075" s="1"/>
      <c r="Z1075" s="2"/>
    </row>
    <row r="1076" spans="22:26" x14ac:dyDescent="0.2">
      <c r="V1076" s="1"/>
      <c r="Z1076" s="2"/>
    </row>
    <row r="1077" spans="22:26" x14ac:dyDescent="0.2">
      <c r="V1077" s="1"/>
      <c r="Z1077" s="2"/>
    </row>
    <row r="1078" spans="22:26" x14ac:dyDescent="0.2">
      <c r="V1078" s="1"/>
      <c r="Z1078" s="2"/>
    </row>
    <row r="1079" spans="22:26" x14ac:dyDescent="0.2">
      <c r="V1079" s="1"/>
      <c r="Z1079" s="2"/>
    </row>
    <row r="1080" spans="22:26" x14ac:dyDescent="0.2">
      <c r="V1080" s="1"/>
      <c r="Z1080" s="2"/>
    </row>
    <row r="1081" spans="22:26" x14ac:dyDescent="0.2">
      <c r="V1081" s="1"/>
      <c r="Z1081" s="2"/>
    </row>
    <row r="1082" spans="22:26" x14ac:dyDescent="0.2">
      <c r="V1082" s="1"/>
      <c r="Z1082" s="2"/>
    </row>
    <row r="1083" spans="22:26" x14ac:dyDescent="0.2">
      <c r="V1083" s="1"/>
      <c r="Z1083" s="2"/>
    </row>
    <row r="1084" spans="22:26" x14ac:dyDescent="0.2">
      <c r="V1084" s="1"/>
      <c r="Z1084" s="2"/>
    </row>
    <row r="1085" spans="22:26" x14ac:dyDescent="0.2">
      <c r="V1085" s="1"/>
      <c r="Z1085" s="2"/>
    </row>
    <row r="1086" spans="22:26" x14ac:dyDescent="0.2">
      <c r="V1086" s="1"/>
      <c r="Z1086" s="2"/>
    </row>
    <row r="1087" spans="22:26" x14ac:dyDescent="0.2">
      <c r="V1087" s="1"/>
      <c r="Z1087" s="2"/>
    </row>
    <row r="1088" spans="22:26" x14ac:dyDescent="0.2">
      <c r="V1088" s="1"/>
      <c r="Z1088" s="2"/>
    </row>
    <row r="1089" spans="22:26" x14ac:dyDescent="0.2">
      <c r="V1089" s="1"/>
      <c r="Z1089" s="2"/>
    </row>
    <row r="1090" spans="22:26" x14ac:dyDescent="0.2">
      <c r="V1090" s="1"/>
      <c r="Z1090" s="2"/>
    </row>
    <row r="1091" spans="22:26" x14ac:dyDescent="0.2">
      <c r="V1091" s="1"/>
      <c r="Z1091" s="2"/>
    </row>
    <row r="1092" spans="22:26" x14ac:dyDescent="0.2">
      <c r="V1092" s="1"/>
      <c r="Z1092" s="2"/>
    </row>
    <row r="1093" spans="22:26" x14ac:dyDescent="0.2">
      <c r="V1093" s="1"/>
      <c r="Z1093" s="2"/>
    </row>
    <row r="1094" spans="22:26" x14ac:dyDescent="0.2">
      <c r="V1094" s="1"/>
      <c r="Z1094" s="2"/>
    </row>
    <row r="1095" spans="22:26" x14ac:dyDescent="0.2">
      <c r="V1095" s="1"/>
      <c r="Z1095" s="2"/>
    </row>
    <row r="1096" spans="22:26" x14ac:dyDescent="0.2">
      <c r="V1096" s="1"/>
      <c r="Z1096" s="2"/>
    </row>
    <row r="1097" spans="22:26" x14ac:dyDescent="0.2">
      <c r="V1097" s="1"/>
      <c r="Z1097" s="2"/>
    </row>
    <row r="1098" spans="22:26" x14ac:dyDescent="0.2">
      <c r="V1098" s="1"/>
      <c r="Z1098" s="2"/>
    </row>
    <row r="1099" spans="22:26" x14ac:dyDescent="0.2">
      <c r="V1099" s="1"/>
      <c r="Z1099" s="2"/>
    </row>
    <row r="1100" spans="22:26" x14ac:dyDescent="0.2">
      <c r="V1100" s="1"/>
      <c r="Z1100" s="2"/>
    </row>
    <row r="1101" spans="22:26" x14ac:dyDescent="0.2">
      <c r="V1101" s="1"/>
      <c r="Z1101" s="2"/>
    </row>
    <row r="1102" spans="22:26" x14ac:dyDescent="0.2">
      <c r="V1102" s="1"/>
      <c r="Z1102" s="2"/>
    </row>
    <row r="1103" spans="22:26" x14ac:dyDescent="0.2">
      <c r="V1103" s="1"/>
      <c r="Z1103" s="2"/>
    </row>
    <row r="1104" spans="22:26" x14ac:dyDescent="0.2">
      <c r="V1104" s="1"/>
      <c r="Z1104" s="2"/>
    </row>
    <row r="1105" spans="22:26" x14ac:dyDescent="0.2">
      <c r="V1105" s="1"/>
      <c r="Z1105" s="2"/>
    </row>
    <row r="1106" spans="22:26" x14ac:dyDescent="0.2">
      <c r="V1106" s="1"/>
      <c r="Z1106" s="2"/>
    </row>
    <row r="1107" spans="22:26" x14ac:dyDescent="0.2">
      <c r="V1107" s="1"/>
      <c r="Z1107" s="2"/>
    </row>
    <row r="1108" spans="22:26" x14ac:dyDescent="0.2">
      <c r="V1108" s="1"/>
      <c r="Z1108" s="2"/>
    </row>
    <row r="1109" spans="22:26" x14ac:dyDescent="0.2">
      <c r="V1109" s="1"/>
      <c r="Z1109" s="2"/>
    </row>
    <row r="1110" spans="22:26" x14ac:dyDescent="0.2">
      <c r="V1110" s="1"/>
      <c r="Z1110" s="2"/>
    </row>
    <row r="1111" spans="22:26" x14ac:dyDescent="0.2">
      <c r="V1111" s="1"/>
      <c r="Z1111" s="2"/>
    </row>
    <row r="1112" spans="22:26" x14ac:dyDescent="0.2">
      <c r="V1112" s="1"/>
      <c r="Z1112" s="2"/>
    </row>
    <row r="1113" spans="22:26" x14ac:dyDescent="0.2">
      <c r="V1113" s="1"/>
      <c r="Z1113" s="2"/>
    </row>
    <row r="1114" spans="22:26" x14ac:dyDescent="0.2">
      <c r="V1114" s="1"/>
      <c r="Z1114" s="2"/>
    </row>
    <row r="1115" spans="22:26" x14ac:dyDescent="0.2">
      <c r="V1115" s="1"/>
      <c r="Z1115" s="2"/>
    </row>
    <row r="1116" spans="22:26" x14ac:dyDescent="0.2">
      <c r="V1116" s="1"/>
      <c r="Z1116" s="2"/>
    </row>
    <row r="1117" spans="22:26" x14ac:dyDescent="0.2">
      <c r="V1117" s="1"/>
      <c r="Z1117" s="2"/>
    </row>
    <row r="1118" spans="22:26" x14ac:dyDescent="0.2">
      <c r="V1118" s="1"/>
      <c r="Z1118" s="2"/>
    </row>
    <row r="1119" spans="22:26" x14ac:dyDescent="0.2">
      <c r="V1119" s="1"/>
      <c r="Z1119" s="2"/>
    </row>
    <row r="1120" spans="22:26" x14ac:dyDescent="0.2">
      <c r="V1120" s="1"/>
      <c r="Z1120" s="2"/>
    </row>
    <row r="1121" spans="22:26" x14ac:dyDescent="0.2">
      <c r="V1121" s="1"/>
      <c r="Z1121" s="2"/>
    </row>
    <row r="1122" spans="22:26" x14ac:dyDescent="0.2">
      <c r="V1122" s="1"/>
      <c r="Z1122" s="2"/>
    </row>
    <row r="1123" spans="22:26" x14ac:dyDescent="0.2">
      <c r="V1123" s="1"/>
      <c r="Z1123" s="2"/>
    </row>
    <row r="1124" spans="22:26" x14ac:dyDescent="0.2">
      <c r="V1124" s="1"/>
      <c r="Z1124" s="2"/>
    </row>
    <row r="1125" spans="22:26" x14ac:dyDescent="0.2">
      <c r="V1125" s="1"/>
      <c r="Z1125" s="2"/>
    </row>
    <row r="1126" spans="22:26" x14ac:dyDescent="0.2">
      <c r="V1126" s="1"/>
      <c r="Z1126" s="2"/>
    </row>
    <row r="1127" spans="22:26" x14ac:dyDescent="0.2">
      <c r="V1127" s="1"/>
      <c r="Z1127" s="2"/>
    </row>
    <row r="1128" spans="22:26" x14ac:dyDescent="0.2">
      <c r="V1128" s="1"/>
      <c r="Z1128" s="2"/>
    </row>
    <row r="1129" spans="22:26" x14ac:dyDescent="0.2">
      <c r="V1129" s="1"/>
      <c r="Z1129" s="2"/>
    </row>
    <row r="1130" spans="22:26" x14ac:dyDescent="0.2">
      <c r="V1130" s="1"/>
      <c r="Z1130" s="2"/>
    </row>
    <row r="65482" spans="9:9" x14ac:dyDescent="0.2">
      <c r="I65482" s="3"/>
    </row>
  </sheetData>
  <mergeCells count="38">
    <mergeCell ref="DC15:DD15"/>
    <mergeCell ref="BY16:CA16"/>
    <mergeCell ref="CB16:CC16"/>
    <mergeCell ref="CE16:CF16"/>
    <mergeCell ref="CW16:CY16"/>
    <mergeCell ref="CZ16:DA16"/>
    <mergeCell ref="DC16:DD16"/>
    <mergeCell ref="CU15:CV15"/>
    <mergeCell ref="BW15:BX15"/>
    <mergeCell ref="BZ15:CA15"/>
    <mergeCell ref="CB15:CC15"/>
    <mergeCell ref="CE15:CF15"/>
    <mergeCell ref="CZ17:DA17"/>
    <mergeCell ref="CX15:CY15"/>
    <mergeCell ref="CZ15:DA15"/>
    <mergeCell ref="BW17:BX17"/>
    <mergeCell ref="BY17:CA17"/>
    <mergeCell ref="CB17:CC17"/>
    <mergeCell ref="CU17:CV17"/>
    <mergeCell ref="CW17:CY17"/>
    <mergeCell ref="AZ10:BH10"/>
    <mergeCell ref="BJ10:BN10"/>
    <mergeCell ref="T11:U11"/>
    <mergeCell ref="V11:W11"/>
    <mergeCell ref="X11:Y11"/>
    <mergeCell ref="Z11:AA11"/>
    <mergeCell ref="AB11:AD11"/>
    <mergeCell ref="AR11:AS11"/>
    <mergeCell ref="AZ11:BB11"/>
    <mergeCell ref="BC11:BE11"/>
    <mergeCell ref="AW10:AW11"/>
    <mergeCell ref="BF11:BH11"/>
    <mergeCell ref="I10:S10"/>
    <mergeCell ref="AE10:AH10"/>
    <mergeCell ref="AJ10:AM10"/>
    <mergeCell ref="AN10:AP10"/>
    <mergeCell ref="AR10:AS10"/>
    <mergeCell ref="T10:AD10"/>
  </mergeCells>
  <conditionalFormatting sqref="AB13:AB497">
    <cfRule type="cellIs" dxfId="71" priority="14" stopIfTrue="1" operator="between">
      <formula>33</formula>
      <formula>100</formula>
    </cfRule>
  </conditionalFormatting>
  <conditionalFormatting sqref="AC13:AC497">
    <cfRule type="cellIs" dxfId="70" priority="15" stopIfTrue="1" operator="between">
      <formula>33</formula>
      <formula>100</formula>
    </cfRule>
  </conditionalFormatting>
  <conditionalFormatting sqref="AD13:AD497">
    <cfRule type="cellIs" dxfId="69" priority="16" stopIfTrue="1" operator="between">
      <formula>33</formula>
      <formula>100</formula>
    </cfRule>
  </conditionalFormatting>
  <conditionalFormatting sqref="A6">
    <cfRule type="expression" dxfId="68" priority="17" stopIfTrue="1">
      <formula>$C$6=1</formula>
    </cfRule>
  </conditionalFormatting>
  <conditionalFormatting sqref="K14:K497">
    <cfRule type="cellIs" dxfId="67" priority="18" stopIfTrue="1" operator="notEqual">
      <formula>$J$5</formula>
    </cfRule>
  </conditionalFormatting>
  <conditionalFormatting sqref="Y14:Y950 W14:W950 AA14:AA950">
    <cfRule type="cellIs" dxfId="66" priority="5" operator="equal">
      <formula>7</formula>
    </cfRule>
    <cfRule type="cellIs" dxfId="65" priority="7" operator="equal">
      <formula>6</formula>
    </cfRule>
    <cfRule type="cellIs" dxfId="64" priority="9" operator="equal">
      <formula>5</formula>
    </cfRule>
    <cfRule type="cellIs" dxfId="63" priority="11" operator="equal">
      <formula>4</formula>
    </cfRule>
  </conditionalFormatting>
  <conditionalFormatting sqref="U14:U950">
    <cfRule type="cellIs" dxfId="62" priority="2" operator="between">
      <formula>11</formula>
      <formula>12</formula>
    </cfRule>
    <cfRule type="cellIs" dxfId="61" priority="4" operator="between">
      <formula>9</formula>
      <formula>10</formula>
    </cfRule>
    <cfRule type="cellIs" dxfId="60" priority="6" operator="equal">
      <formula>8</formula>
    </cfRule>
    <cfRule type="cellIs" dxfId="59" priority="8" operator="between">
      <formula>6</formula>
      <formula>7</formula>
    </cfRule>
    <cfRule type="cellIs" dxfId="58" priority="10" operator="between">
      <formula>4</formula>
      <formula>5</formula>
    </cfRule>
  </conditionalFormatting>
  <conditionalFormatting sqref="U14:U950 Y14:Y950 W14:W950 AA14:AA950">
    <cfRule type="cellIs" dxfId="57" priority="12" operator="equal">
      <formula>3</formula>
    </cfRule>
    <cfRule type="cellIs" dxfId="56" priority="13" operator="between">
      <formula>1</formula>
      <formula>2</formula>
    </cfRule>
  </conditionalFormatting>
  <conditionalFormatting sqref="Y14:Y950 W14:W950">
    <cfRule type="cellIs" dxfId="55" priority="3" operator="between">
      <formula>8</formula>
      <formula>9</formula>
    </cfRule>
  </conditionalFormatting>
  <conditionalFormatting sqref="K13:K471">
    <cfRule type="cellIs" dxfId="54" priority="1" stopIfTrue="1" operator="notEqual">
      <formula>$J$5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29665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666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667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668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6">
    <pageSetUpPr fitToPage="1"/>
  </sheetPr>
  <dimension ref="A1:FC65435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70" t="s">
        <v>118</v>
      </c>
      <c r="I1" s="28"/>
      <c r="J1" s="28"/>
      <c r="K1" s="28"/>
      <c r="L1" s="28"/>
      <c r="M1" s="28"/>
      <c r="N1" s="28"/>
      <c r="O1" s="28"/>
      <c r="P1" s="28"/>
      <c r="X1" s="68"/>
      <c r="Y1" s="60" t="s">
        <v>150</v>
      </c>
      <c r="Z1" s="60" t="s">
        <v>149</v>
      </c>
      <c r="AA1" s="60" t="s">
        <v>148</v>
      </c>
      <c r="AB1" s="60" t="s">
        <v>74</v>
      </c>
    </row>
    <row r="2" spans="1:159" x14ac:dyDescent="0.2">
      <c r="A2" s="70" t="s">
        <v>1</v>
      </c>
      <c r="I2" s="101" t="s">
        <v>72</v>
      </c>
      <c r="J2" s="99" t="s">
        <v>162</v>
      </c>
      <c r="K2" s="99"/>
      <c r="L2" s="99"/>
      <c r="M2" s="99"/>
      <c r="N2" s="100" t="s">
        <v>53</v>
      </c>
      <c r="O2" s="99" t="s">
        <v>168</v>
      </c>
      <c r="P2" s="98"/>
      <c r="S2" s="77"/>
      <c r="T2" s="70" t="s">
        <v>63</v>
      </c>
      <c r="X2" s="97" t="s">
        <v>159</v>
      </c>
      <c r="Y2" s="60" t="s">
        <v>151</v>
      </c>
      <c r="Z2" s="60" t="s">
        <v>151</v>
      </c>
      <c r="AA2" s="60" t="s">
        <v>151</v>
      </c>
      <c r="AB2" s="60" t="s">
        <v>151</v>
      </c>
      <c r="AN2" s="70"/>
      <c r="AR2" s="67" t="s">
        <v>28</v>
      </c>
      <c r="AS2" s="80">
        <v>2.5</v>
      </c>
      <c r="AT2" s="1" t="s">
        <v>29</v>
      </c>
    </row>
    <row r="3" spans="1:159" ht="13.15" customHeight="1" x14ac:dyDescent="0.2">
      <c r="A3" s="70" t="s">
        <v>3</v>
      </c>
      <c r="I3" s="96" t="s">
        <v>48</v>
      </c>
      <c r="J3" s="95">
        <v>43873</v>
      </c>
      <c r="N3" s="67" t="s">
        <v>7</v>
      </c>
      <c r="O3" s="3">
        <f>I424</f>
        <v>67.421259842519689</v>
      </c>
      <c r="P3" s="89" t="s">
        <v>19</v>
      </c>
      <c r="S3" s="77"/>
      <c r="X3" s="94" t="s">
        <v>33</v>
      </c>
      <c r="Y3" s="60">
        <v>3</v>
      </c>
      <c r="Z3" s="60">
        <v>3</v>
      </c>
      <c r="AA3" s="60">
        <v>3</v>
      </c>
      <c r="AB3" s="60">
        <v>3</v>
      </c>
      <c r="AR3" s="67" t="s">
        <v>31</v>
      </c>
      <c r="AS3" s="80">
        <v>300</v>
      </c>
      <c r="AT3" s="1" t="s">
        <v>32</v>
      </c>
    </row>
    <row r="4" spans="1:159" x14ac:dyDescent="0.2">
      <c r="B4" s="93" t="str">
        <f>IF(ABS(T4-U4)=0,"",ABS(T4-U4))</f>
        <v/>
      </c>
      <c r="C4" s="70" t="str">
        <f>IF(T4-U4&gt;0,"more cells need COPY DOWN",IF(T4-U4=0,"OK","more cells need DELETE"))</f>
        <v>OK</v>
      </c>
      <c r="I4" s="83" t="s">
        <v>27</v>
      </c>
      <c r="J4" s="1" t="s">
        <v>167</v>
      </c>
      <c r="K4" s="67"/>
      <c r="L4" s="67"/>
      <c r="N4" s="67" t="s">
        <v>73</v>
      </c>
      <c r="O4" s="80">
        <v>0.8</v>
      </c>
      <c r="P4" s="86"/>
      <c r="Q4" s="2"/>
      <c r="S4" s="77"/>
      <c r="T4" s="77">
        <f>COUNT(A14:A65435)</f>
        <v>411</v>
      </c>
      <c r="U4" s="77">
        <f>COUNT(I14:I65435)</f>
        <v>411</v>
      </c>
      <c r="X4" s="92" t="s">
        <v>123</v>
      </c>
      <c r="Y4" s="60" t="s">
        <v>152</v>
      </c>
      <c r="Z4" s="60">
        <v>4</v>
      </c>
      <c r="AA4" s="60">
        <v>4</v>
      </c>
      <c r="AB4" s="60">
        <v>4</v>
      </c>
      <c r="AJ4" s="2"/>
    </row>
    <row r="5" spans="1:159" ht="13.5" customHeight="1" x14ac:dyDescent="0.2">
      <c r="A5" s="70" t="s">
        <v>62</v>
      </c>
      <c r="I5" s="91" t="s">
        <v>36</v>
      </c>
      <c r="J5" s="90" t="s">
        <v>130</v>
      </c>
      <c r="K5" s="1" t="s">
        <v>21</v>
      </c>
      <c r="M5" s="67"/>
      <c r="N5" s="67" t="s">
        <v>51</v>
      </c>
      <c r="O5" s="80">
        <v>17</v>
      </c>
      <c r="P5" s="89"/>
      <c r="S5" s="77"/>
      <c r="U5" s="2"/>
      <c r="X5" s="88" t="s">
        <v>121</v>
      </c>
      <c r="Y5" s="60" t="s">
        <v>153</v>
      </c>
      <c r="Z5" s="60">
        <v>5</v>
      </c>
      <c r="AA5" s="60">
        <v>5</v>
      </c>
      <c r="AB5" s="60">
        <v>5</v>
      </c>
      <c r="AG5" s="2"/>
      <c r="AM5" s="84"/>
    </row>
    <row r="6" spans="1:159" ht="13.5" customHeight="1" x14ac:dyDescent="0.2">
      <c r="A6" s="53"/>
      <c r="B6" s="53"/>
      <c r="C6" s="53">
        <v>1</v>
      </c>
      <c r="D6" s="53">
        <v>2</v>
      </c>
      <c r="E6" s="53">
        <v>3</v>
      </c>
      <c r="F6" s="53">
        <v>6</v>
      </c>
      <c r="G6" s="53">
        <v>7</v>
      </c>
      <c r="I6" s="87" t="s">
        <v>34</v>
      </c>
      <c r="J6" s="67">
        <v>3</v>
      </c>
      <c r="K6" s="67"/>
      <c r="L6" s="77" t="s">
        <v>30</v>
      </c>
      <c r="M6" s="77">
        <f>IF(J6&lt;=2,J6+4,5)</f>
        <v>5</v>
      </c>
      <c r="N6" s="67" t="s">
        <v>52</v>
      </c>
      <c r="O6" s="80">
        <v>20</v>
      </c>
      <c r="P6" s="86"/>
      <c r="Q6" s="2"/>
      <c r="R6" s="77"/>
      <c r="S6" s="77"/>
      <c r="U6" s="2"/>
      <c r="X6" s="85" t="s">
        <v>30</v>
      </c>
      <c r="Y6" s="60">
        <v>8</v>
      </c>
      <c r="Z6" s="60">
        <v>6</v>
      </c>
      <c r="AA6" s="60">
        <v>6</v>
      </c>
      <c r="AB6" s="60">
        <v>6</v>
      </c>
      <c r="AG6" s="3"/>
      <c r="AH6" s="23"/>
      <c r="AI6" s="23"/>
      <c r="AM6" s="84"/>
    </row>
    <row r="7" spans="1:159" ht="14.25" customHeight="1" x14ac:dyDescent="0.2">
      <c r="A7" s="53"/>
      <c r="B7" s="53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3" t="s">
        <v>2</v>
      </c>
      <c r="J7" s="82">
        <v>-0.4</v>
      </c>
      <c r="K7" s="53" t="s">
        <v>19</v>
      </c>
      <c r="L7" s="77" t="s">
        <v>33</v>
      </c>
      <c r="M7" s="77"/>
      <c r="N7" s="81" t="s">
        <v>95</v>
      </c>
      <c r="O7" s="80">
        <v>7</v>
      </c>
      <c r="P7" s="79" t="s">
        <v>96</v>
      </c>
      <c r="Q7" s="78"/>
      <c r="R7" s="77"/>
      <c r="S7" s="77"/>
      <c r="U7" s="2"/>
      <c r="X7" s="76" t="s">
        <v>155</v>
      </c>
      <c r="Y7" s="60" t="s">
        <v>154</v>
      </c>
      <c r="Z7" s="60">
        <v>7</v>
      </c>
      <c r="AA7" s="60">
        <v>7</v>
      </c>
      <c r="AB7" s="60">
        <v>7</v>
      </c>
      <c r="AG7" s="3"/>
      <c r="AH7" s="23"/>
      <c r="AI7" s="23"/>
    </row>
    <row r="8" spans="1:159" ht="13.5" customHeight="1" thickBot="1" x14ac:dyDescent="0.25">
      <c r="A8" s="53"/>
      <c r="B8" s="53" t="s">
        <v>126</v>
      </c>
      <c r="C8">
        <v>1.9116</v>
      </c>
      <c r="D8">
        <v>1.6664000000000001</v>
      </c>
      <c r="E8">
        <v>1.6289</v>
      </c>
      <c r="F8">
        <v>1.4634</v>
      </c>
      <c r="G8">
        <v>1.4552</v>
      </c>
      <c r="I8" s="75" t="s">
        <v>41</v>
      </c>
      <c r="J8" s="74">
        <v>0</v>
      </c>
      <c r="K8" s="28" t="s">
        <v>42</v>
      </c>
      <c r="L8" s="73" t="s">
        <v>40</v>
      </c>
      <c r="M8" s="73"/>
      <c r="N8" s="28"/>
      <c r="O8" s="28"/>
      <c r="P8" s="72"/>
      <c r="U8" s="2"/>
      <c r="X8" s="71" t="s">
        <v>156</v>
      </c>
      <c r="Y8" s="60" t="s">
        <v>157</v>
      </c>
      <c r="Z8" s="60" t="s">
        <v>158</v>
      </c>
      <c r="AA8" s="60" t="s">
        <v>158</v>
      </c>
      <c r="AB8" s="60" t="s">
        <v>130</v>
      </c>
      <c r="AK8" s="2"/>
    </row>
    <row r="9" spans="1:159" ht="15.75" customHeight="1" thickBot="1" x14ac:dyDescent="0.25">
      <c r="A9" s="53"/>
      <c r="B9" s="53" t="s">
        <v>127</v>
      </c>
      <c r="C9">
        <v>1.24709</v>
      </c>
      <c r="D9">
        <v>-0.29238999999999998</v>
      </c>
      <c r="E9">
        <v>1.8890000000000001E-2</v>
      </c>
      <c r="F9">
        <v>1.8756999999999999</v>
      </c>
      <c r="G9">
        <v>1.8597999999999999</v>
      </c>
      <c r="I9" s="70"/>
      <c r="J9" s="67"/>
      <c r="K9" s="67"/>
      <c r="L9" s="67"/>
      <c r="N9" s="70"/>
      <c r="U9" s="2"/>
      <c r="W9" s="2"/>
      <c r="X9" s="2"/>
      <c r="Y9" s="2"/>
      <c r="Z9" s="2"/>
      <c r="BF9" s="2"/>
    </row>
    <row r="10" spans="1:159" ht="23.25" customHeight="1" thickTop="1" x14ac:dyDescent="0.2">
      <c r="A10" s="53"/>
      <c r="B10" s="53" t="s">
        <v>128</v>
      </c>
      <c r="C10">
        <v>50000</v>
      </c>
      <c r="D10">
        <v>1000</v>
      </c>
      <c r="E10">
        <v>3447.5</v>
      </c>
      <c r="F10">
        <v>15</v>
      </c>
      <c r="G10">
        <v>15</v>
      </c>
      <c r="I10" s="102" t="s">
        <v>101</v>
      </c>
      <c r="J10" s="103"/>
      <c r="K10" s="103"/>
      <c r="L10" s="103"/>
      <c r="M10" s="103"/>
      <c r="N10" s="103"/>
      <c r="O10" s="103"/>
      <c r="P10" s="103"/>
      <c r="Q10" s="103"/>
      <c r="R10" s="103"/>
      <c r="S10" s="104"/>
      <c r="T10" s="117" t="s">
        <v>61</v>
      </c>
      <c r="U10" s="118"/>
      <c r="V10" s="118"/>
      <c r="W10" s="118"/>
      <c r="X10" s="118"/>
      <c r="Y10" s="118"/>
      <c r="Z10" s="118"/>
      <c r="AA10" s="118"/>
      <c r="AB10" s="118"/>
      <c r="AC10" s="118"/>
      <c r="AD10" s="119"/>
      <c r="AE10" s="120" t="s">
        <v>108</v>
      </c>
      <c r="AF10" s="120"/>
      <c r="AG10" s="120"/>
      <c r="AH10" s="120"/>
      <c r="AI10" s="69" t="s">
        <v>97</v>
      </c>
      <c r="AJ10" s="122" t="s">
        <v>83</v>
      </c>
      <c r="AK10" s="103"/>
      <c r="AL10" s="103"/>
      <c r="AM10" s="104"/>
      <c r="AN10" s="117" t="s">
        <v>43</v>
      </c>
      <c r="AO10" s="118"/>
      <c r="AP10" s="119"/>
      <c r="AQ10" s="69" t="s">
        <v>0</v>
      </c>
      <c r="AR10" s="122" t="s">
        <v>114</v>
      </c>
      <c r="AS10" s="104"/>
      <c r="AT10" s="69" t="s">
        <v>90</v>
      </c>
      <c r="AU10" s="69" t="s">
        <v>92</v>
      </c>
      <c r="AV10" s="69" t="s">
        <v>98</v>
      </c>
      <c r="AW10" s="123" t="s">
        <v>117</v>
      </c>
      <c r="AX10" s="1" t="str">
        <f>""</f>
        <v/>
      </c>
      <c r="AY10" s="68"/>
      <c r="AZ10" s="111" t="s">
        <v>18</v>
      </c>
      <c r="BA10" s="112"/>
      <c r="BB10" s="112"/>
      <c r="BC10" s="112"/>
      <c r="BD10" s="112"/>
      <c r="BE10" s="112"/>
      <c r="BF10" s="112"/>
      <c r="BG10" s="112"/>
      <c r="BH10" s="113"/>
      <c r="BI10" s="2"/>
      <c r="BJ10" s="111" t="s">
        <v>146</v>
      </c>
      <c r="BK10" s="112"/>
      <c r="BL10" s="112"/>
      <c r="BM10" s="112"/>
      <c r="BN10" s="113"/>
      <c r="BO10" s="2"/>
    </row>
    <row r="11" spans="1:159" ht="52.9" customHeight="1" x14ac:dyDescent="0.2">
      <c r="A11" s="53"/>
      <c r="B11" s="53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7"/>
      <c r="I11" s="63" t="s">
        <v>16</v>
      </c>
      <c r="J11" s="58" t="s">
        <v>17</v>
      </c>
      <c r="K11" s="58" t="s">
        <v>37</v>
      </c>
      <c r="L11" s="58" t="s">
        <v>59</v>
      </c>
      <c r="M11" s="58" t="s">
        <v>131</v>
      </c>
      <c r="N11" s="58" t="s">
        <v>60</v>
      </c>
      <c r="O11" s="58" t="s">
        <v>132</v>
      </c>
      <c r="P11" s="65" t="s">
        <v>133</v>
      </c>
      <c r="Q11" s="65" t="s">
        <v>47</v>
      </c>
      <c r="R11" s="65" t="s">
        <v>55</v>
      </c>
      <c r="S11" s="65" t="s">
        <v>22</v>
      </c>
      <c r="T11" s="105" t="s">
        <v>147</v>
      </c>
      <c r="U11" s="106"/>
      <c r="V11" s="105" t="s">
        <v>140</v>
      </c>
      <c r="W11" s="106"/>
      <c r="X11" s="105" t="s">
        <v>139</v>
      </c>
      <c r="Y11" s="106"/>
      <c r="Z11" s="121" t="s">
        <v>84</v>
      </c>
      <c r="AA11" s="105"/>
      <c r="AB11" s="114" t="s">
        <v>102</v>
      </c>
      <c r="AC11" s="115"/>
      <c r="AD11" s="116"/>
      <c r="AE11" s="66" t="s">
        <v>35</v>
      </c>
      <c r="AF11" s="58" t="s">
        <v>25</v>
      </c>
      <c r="AG11" s="58" t="s">
        <v>26</v>
      </c>
      <c r="AH11" s="58" t="s">
        <v>94</v>
      </c>
      <c r="AI11" s="56" t="s">
        <v>78</v>
      </c>
      <c r="AJ11" s="58" t="s">
        <v>82</v>
      </c>
      <c r="AK11" s="58" t="s">
        <v>81</v>
      </c>
      <c r="AL11" s="58" t="s">
        <v>85</v>
      </c>
      <c r="AM11" s="58" t="s">
        <v>99</v>
      </c>
      <c r="AN11" s="58" t="s">
        <v>86</v>
      </c>
      <c r="AO11" s="58" t="s">
        <v>87</v>
      </c>
      <c r="AP11" s="58" t="s">
        <v>99</v>
      </c>
      <c r="AQ11" s="58" t="s">
        <v>86</v>
      </c>
      <c r="AR11" s="121" t="s">
        <v>115</v>
      </c>
      <c r="AS11" s="121"/>
      <c r="AT11" s="58" t="s">
        <v>93</v>
      </c>
      <c r="AU11" s="58" t="s">
        <v>91</v>
      </c>
      <c r="AV11" s="58" t="s">
        <v>116</v>
      </c>
      <c r="AW11" s="124"/>
      <c r="AX11" s="1" t="str">
        <f>""</f>
        <v/>
      </c>
      <c r="AY11" s="58" t="s">
        <v>39</v>
      </c>
      <c r="AZ11" s="121" t="s">
        <v>78</v>
      </c>
      <c r="BA11" s="121"/>
      <c r="BB11" s="121"/>
      <c r="BC11" s="121" t="s">
        <v>79</v>
      </c>
      <c r="BD11" s="121"/>
      <c r="BE11" s="121"/>
      <c r="BF11" s="121" t="s">
        <v>80</v>
      </c>
      <c r="BG11" s="121"/>
      <c r="BH11" s="121"/>
      <c r="BI11" s="54"/>
      <c r="BJ11" s="65" t="s">
        <v>137</v>
      </c>
      <c r="BK11" s="65" t="s">
        <v>138</v>
      </c>
      <c r="BL11" s="65" t="s">
        <v>134</v>
      </c>
      <c r="BM11" s="65" t="s">
        <v>135</v>
      </c>
      <c r="BN11" s="65" t="s">
        <v>136</v>
      </c>
      <c r="BO11" s="54"/>
      <c r="BP11" s="54"/>
    </row>
    <row r="12" spans="1:159" ht="24" customHeight="1" thickBot="1" x14ac:dyDescent="0.25">
      <c r="A12" s="53"/>
      <c r="B12" s="53" t="s">
        <v>129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4" t="s">
        <v>19</v>
      </c>
      <c r="J12" s="60" t="s">
        <v>19</v>
      </c>
      <c r="K12" s="60" t="s">
        <v>38</v>
      </c>
      <c r="L12" s="60" t="s">
        <v>20</v>
      </c>
      <c r="M12" s="60" t="s">
        <v>20</v>
      </c>
      <c r="N12" s="60" t="s">
        <v>49</v>
      </c>
      <c r="O12" s="60" t="s">
        <v>54</v>
      </c>
      <c r="P12" s="60" t="s">
        <v>54</v>
      </c>
      <c r="Q12" s="60" t="s">
        <v>54</v>
      </c>
      <c r="R12" s="60" t="s">
        <v>56</v>
      </c>
      <c r="S12" s="60" t="s">
        <v>49</v>
      </c>
      <c r="T12" s="22" t="s">
        <v>106</v>
      </c>
      <c r="U12" s="22" t="s">
        <v>107</v>
      </c>
      <c r="V12" s="22" t="s">
        <v>106</v>
      </c>
      <c r="W12" s="22" t="s">
        <v>107</v>
      </c>
      <c r="X12" s="22" t="s">
        <v>106</v>
      </c>
      <c r="Y12" s="22" t="s">
        <v>107</v>
      </c>
      <c r="Z12" s="22" t="s">
        <v>106</v>
      </c>
      <c r="AA12" s="15" t="s">
        <v>107</v>
      </c>
      <c r="AB12" s="63" t="s">
        <v>105</v>
      </c>
      <c r="AC12" s="56" t="s">
        <v>103</v>
      </c>
      <c r="AD12" s="62" t="s">
        <v>104</v>
      </c>
      <c r="AE12" s="61" t="s">
        <v>20</v>
      </c>
      <c r="AF12" s="60" t="s">
        <v>20</v>
      </c>
      <c r="AG12" s="60" t="s">
        <v>20</v>
      </c>
      <c r="AH12" s="56" t="s">
        <v>109</v>
      </c>
      <c r="AI12" s="56" t="s">
        <v>110</v>
      </c>
      <c r="AJ12" s="58" t="s">
        <v>111</v>
      </c>
      <c r="AK12" s="58" t="s">
        <v>111</v>
      </c>
      <c r="AL12" s="58" t="s">
        <v>111</v>
      </c>
      <c r="AM12" s="58" t="s">
        <v>111</v>
      </c>
      <c r="AN12" s="58" t="s">
        <v>112</v>
      </c>
      <c r="AO12" s="58" t="s">
        <v>112</v>
      </c>
      <c r="AP12" s="58" t="s">
        <v>113</v>
      </c>
      <c r="AQ12" s="58" t="s">
        <v>38</v>
      </c>
      <c r="AR12" s="58" t="s">
        <v>88</v>
      </c>
      <c r="AS12" s="58" t="s">
        <v>89</v>
      </c>
      <c r="AT12" s="58" t="s">
        <v>56</v>
      </c>
      <c r="AU12" s="58"/>
      <c r="AV12" s="58" t="s">
        <v>100</v>
      </c>
      <c r="AW12" s="59" t="s">
        <v>54</v>
      </c>
      <c r="AX12" s="1" t="str">
        <f>""</f>
        <v/>
      </c>
      <c r="AY12" s="58" t="s">
        <v>19</v>
      </c>
      <c r="AZ12" s="58" t="s">
        <v>65</v>
      </c>
      <c r="BA12" s="58" t="s">
        <v>66</v>
      </c>
      <c r="BB12" s="58" t="s">
        <v>67</v>
      </c>
      <c r="BC12" s="58" t="s">
        <v>65</v>
      </c>
      <c r="BD12" s="58" t="s">
        <v>66</v>
      </c>
      <c r="BE12" s="58" t="s">
        <v>67</v>
      </c>
      <c r="BF12" s="58" t="s">
        <v>65</v>
      </c>
      <c r="BG12" s="58" t="s">
        <v>66</v>
      </c>
      <c r="BH12" s="58" t="s">
        <v>67</v>
      </c>
      <c r="BI12" s="54"/>
      <c r="BJ12" s="57"/>
      <c r="BK12" s="56"/>
      <c r="BL12" s="56"/>
      <c r="BM12" s="56"/>
      <c r="BN12" s="55"/>
      <c r="BO12" s="54"/>
      <c r="BP12" s="54"/>
    </row>
    <row r="13" spans="1:159" ht="13.5" thickTop="1" x14ac:dyDescent="0.2">
      <c r="A13" s="53" t="s">
        <v>14</v>
      </c>
      <c r="B13" s="53" t="s">
        <v>15</v>
      </c>
      <c r="C13" s="53"/>
      <c r="D13" s="53"/>
      <c r="E13" s="53"/>
      <c r="F13" s="53"/>
      <c r="G13" s="53"/>
      <c r="I13" s="17">
        <f t="shared" ref="I13:I76" si="0">IF(A13="(m)",0,A13/0.3048)</f>
        <v>0</v>
      </c>
      <c r="J13" s="16">
        <f t="shared" ref="J13:J76" si="1">$J$7-I13</f>
        <v>-0.4</v>
      </c>
      <c r="K13" s="10" t="str">
        <f>IF(I13=0,"Copy Down",IF(J13&gt;-10, 95, IF(J13&gt;-30, 100, IF(J13&gt;-47, 95, IF(J13&gt;-80, 122, 115)))))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2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2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2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2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21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21" t="str">
        <f>IF(I13=0,"Copy Down",IF(U13=0,"-",IF(U13&gt;=$M$6+1,P13*$AS$2,$AS$3*AF13/2000)))</f>
        <v>Copy Down</v>
      </c>
      <c r="AX13" s="1" t="str">
        <f>""</f>
        <v/>
      </c>
      <c r="AY13" s="25" t="str">
        <f>IF(I13=0,"Copy",J13)</f>
        <v>Copy</v>
      </c>
      <c r="AZ13" s="19" t="str">
        <f>IF(I13=0,"Copy",IF($U13&lt;=4,100,0))</f>
        <v>Copy</v>
      </c>
      <c r="BA13" s="19" t="str">
        <f>IF(I13=0,"Copy",100-(AZ13+BB13))</f>
        <v>Copy</v>
      </c>
      <c r="BB13" s="19" t="str">
        <f>IF(I13=0,"Copy",IF($U13&gt;=7,100,0))</f>
        <v>Copy</v>
      </c>
      <c r="BC13" s="19" t="str">
        <f>IF(I13=0,"Copy",IF($AA13&lt;=3,100,0))</f>
        <v>Copy</v>
      </c>
      <c r="BD13" s="19" t="str">
        <f>IF(I13=0,"Copy",100-(BC13+BE13))</f>
        <v>Copy</v>
      </c>
      <c r="BE13" s="19" t="str">
        <f>IF(I13=0,"Copy",IF($AA13&gt;=6,100,0))</f>
        <v>Copy</v>
      </c>
      <c r="BF13" s="26" t="str">
        <f>IF(I13=0,"Copy",AB13)</f>
        <v>Copy</v>
      </c>
      <c r="BG13" s="26" t="str">
        <f>IF(I13=0,"Copy",AC13)</f>
        <v>Copy</v>
      </c>
      <c r="BH13" s="26" t="str">
        <f>IF(I13=0,"Copy",AD13)</f>
        <v>Copy</v>
      </c>
      <c r="BI13" s="23"/>
      <c r="BJ13" s="52"/>
      <c r="BK13" s="26"/>
      <c r="BL13" s="26"/>
      <c r="BM13" s="26"/>
      <c r="BN13" s="51"/>
      <c r="BO13" s="23"/>
      <c r="BP13" s="2"/>
      <c r="BR13" s="50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8"/>
      <c r="CP13" s="50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8"/>
    </row>
    <row r="14" spans="1:159" x14ac:dyDescent="0.2">
      <c r="A14">
        <v>0.05</v>
      </c>
      <c r="B14">
        <v>2.1</v>
      </c>
      <c r="C14">
        <v>1.24922</v>
      </c>
      <c r="D14">
        <v>-0.28920000000000001</v>
      </c>
      <c r="E14">
        <v>2.103E-2</v>
      </c>
      <c r="F14">
        <v>1.7946800000000001</v>
      </c>
      <c r="G14">
        <v>1.8530800000000001</v>
      </c>
      <c r="H14" s="23"/>
      <c r="I14" s="17">
        <f t="shared" si="0"/>
        <v>0.16404199475065617</v>
      </c>
      <c r="J14" s="16">
        <f t="shared" si="1"/>
        <v>-0.56404199475065619</v>
      </c>
      <c r="K14" s="10">
        <v>95</v>
      </c>
      <c r="L14" s="16">
        <v>15.583989501312336</v>
      </c>
      <c r="M14" s="16">
        <v>15.583989501312336</v>
      </c>
      <c r="N14" s="16">
        <v>7.1084864391950997E-2</v>
      </c>
      <c r="O14" s="16">
        <v>0.58163841807908645</v>
      </c>
      <c r="P14" s="16">
        <v>0.59109758626576459</v>
      </c>
      <c r="Q14" s="16">
        <v>1.9985357657224968E-2</v>
      </c>
      <c r="R14" s="16">
        <v>3.3810589184573852</v>
      </c>
      <c r="S14" s="16">
        <v>0.65688667963042524</v>
      </c>
      <c r="T14" s="22" t="s">
        <v>119</v>
      </c>
      <c r="U14" s="10">
        <v>2</v>
      </c>
      <c r="V14" s="22" t="s">
        <v>142</v>
      </c>
      <c r="W14" s="10">
        <v>2</v>
      </c>
      <c r="X14" s="22" t="s">
        <v>143</v>
      </c>
      <c r="Y14" s="10">
        <v>4</v>
      </c>
      <c r="Z14" s="22" t="s">
        <v>121</v>
      </c>
      <c r="AA14" s="15">
        <v>5</v>
      </c>
      <c r="AB14" s="11">
        <v>97.81</v>
      </c>
      <c r="AC14" s="10">
        <v>1.8400000000000034</v>
      </c>
      <c r="AD14" s="21">
        <v>0.35</v>
      </c>
      <c r="AE14" s="12">
        <v>58.163841807908646</v>
      </c>
      <c r="AF14" s="10">
        <v>68.624187237071581</v>
      </c>
      <c r="AG14" s="10">
        <v>29.554879313288211</v>
      </c>
      <c r="AH14" s="10">
        <v>12.050780199191472</v>
      </c>
      <c r="AI14" s="10">
        <v>2.957653279985585</v>
      </c>
      <c r="AJ14" s="10"/>
      <c r="AK14" s="10"/>
      <c r="AL14" s="10"/>
      <c r="AM14" s="10"/>
      <c r="AN14" s="10">
        <v>0.58163841807908645</v>
      </c>
      <c r="AO14" s="10">
        <v>0.11990627117811399</v>
      </c>
      <c r="AP14" s="10">
        <v>1</v>
      </c>
      <c r="AQ14" s="10">
        <v>79.625</v>
      </c>
      <c r="AR14" s="10"/>
      <c r="AS14" s="10"/>
      <c r="AT14" s="10">
        <v>68.219035179157288</v>
      </c>
      <c r="AU14" s="10">
        <v>1</v>
      </c>
      <c r="AV14" s="16"/>
      <c r="AW14" s="21">
        <v>10.293628085560737</v>
      </c>
      <c r="AX14" s="1" t="s">
        <v>120</v>
      </c>
      <c r="AY14" s="25">
        <v>0.56404199475065597</v>
      </c>
      <c r="AZ14" s="19">
        <v>100</v>
      </c>
      <c r="BA14" s="19">
        <v>0</v>
      </c>
      <c r="BB14" s="19">
        <v>0</v>
      </c>
      <c r="BC14" s="19">
        <v>0</v>
      </c>
      <c r="BD14" s="19">
        <v>100</v>
      </c>
      <c r="BE14" s="19">
        <v>0</v>
      </c>
      <c r="BF14" s="26">
        <v>97.81</v>
      </c>
      <c r="BG14" s="26">
        <v>1.8400000000000034</v>
      </c>
      <c r="BH14" s="26">
        <v>0.35</v>
      </c>
      <c r="BI14" s="23"/>
      <c r="BJ14" s="27">
        <f ca="1">IF((0.381*BM14)+(0.05*(M14/2116.217)-0.15)&lt;1,(0.381*BM14)+(0.05*(M14/2116.217)-0.15),1)</f>
        <v>0.84388348178049832</v>
      </c>
      <c r="BK14" s="26">
        <f ca="1">((P14-(L14/2000))/1.06)*(1.06/(M14/2000))^BJ14</f>
        <v>34.765489843468671</v>
      </c>
      <c r="BL14" s="25">
        <f t="shared" ref="BL14:BL77" si="2">(Q14/(P14-(L14/2000)))*100</f>
        <v>3.4262242549936741</v>
      </c>
      <c r="BM14" s="25">
        <f ca="1">SQRT(((3.47-LOG(BK14))^2)+((LOG(BL14)+1.22)^2))</f>
        <v>2.6076516478284781</v>
      </c>
      <c r="BN14" s="24">
        <f t="shared" ref="BN14:BN77" si="3">SQRT(((3.47-LOG(P14/1.06))^2)+((LOG(R14)+1.22)^2))</f>
        <v>4.11396768046591</v>
      </c>
      <c r="BO14" s="23"/>
      <c r="BP14" s="2"/>
      <c r="BR14" s="6"/>
      <c r="BV14" s="46" t="s">
        <v>72</v>
      </c>
      <c r="BW14" s="45" t="str">
        <f>J2</f>
        <v>WSLP-102</v>
      </c>
      <c r="CL14" s="5"/>
      <c r="CP14" s="6"/>
      <c r="CT14" s="46" t="str">
        <f>BV14</f>
        <v>Project :</v>
      </c>
      <c r="CU14" s="45" t="str">
        <f>BW14</f>
        <v>WSLP-102</v>
      </c>
      <c r="DJ14" s="5"/>
    </row>
    <row r="15" spans="1:159" x14ac:dyDescent="0.2">
      <c r="A15">
        <v>0.1</v>
      </c>
      <c r="B15">
        <v>2</v>
      </c>
      <c r="C15">
        <v>1.2493300000000001</v>
      </c>
      <c r="D15">
        <v>-0.28888000000000003</v>
      </c>
      <c r="E15">
        <v>2.1080000000000002E-2</v>
      </c>
      <c r="F15">
        <v>1.6716500000000001</v>
      </c>
      <c r="G15">
        <v>1.91883</v>
      </c>
      <c r="H15" s="23"/>
      <c r="I15" s="17">
        <f t="shared" si="0"/>
        <v>0.32808398950131235</v>
      </c>
      <c r="J15" s="16">
        <f t="shared" si="1"/>
        <v>-0.72808398950131237</v>
      </c>
      <c r="K15" s="10">
        <v>95</v>
      </c>
      <c r="L15" s="16">
        <v>31.167979002624673</v>
      </c>
      <c r="M15" s="16">
        <v>20.931758530183728</v>
      </c>
      <c r="N15" s="16">
        <v>0.14216972878390199</v>
      </c>
      <c r="O15" s="16">
        <v>0.61167608286252884</v>
      </c>
      <c r="P15" s="16">
        <v>0.62135625965169949</v>
      </c>
      <c r="Q15" s="16">
        <v>2.1990158425347791E-2</v>
      </c>
      <c r="R15" s="16">
        <v>3.5390580015520161</v>
      </c>
      <c r="S15" s="16">
        <v>0.67223449924795908</v>
      </c>
      <c r="T15" s="22" t="s">
        <v>119</v>
      </c>
      <c r="U15" s="10">
        <v>2</v>
      </c>
      <c r="V15" s="22" t="s">
        <v>142</v>
      </c>
      <c r="W15" s="10">
        <v>2</v>
      </c>
      <c r="X15" s="22" t="s">
        <v>143</v>
      </c>
      <c r="Y15" s="10">
        <v>4</v>
      </c>
      <c r="Z15" s="22" t="s">
        <v>121</v>
      </c>
      <c r="AA15" s="15">
        <v>5</v>
      </c>
      <c r="AB15" s="11">
        <v>97.81</v>
      </c>
      <c r="AC15" s="10">
        <v>1.8400000000000034</v>
      </c>
      <c r="AD15" s="21">
        <v>0.35</v>
      </c>
      <c r="AE15" s="12">
        <v>61.167608286252879</v>
      </c>
      <c r="AF15" s="10">
        <v>71.267325900045549</v>
      </c>
      <c r="AG15" s="10">
        <v>31.067812982584996</v>
      </c>
      <c r="AH15" s="10">
        <v>10.904189563832031</v>
      </c>
      <c r="AI15" s="10">
        <v>2.8256106556079632</v>
      </c>
      <c r="AJ15" s="10"/>
      <c r="AK15" s="10"/>
      <c r="AL15" s="10"/>
      <c r="AM15" s="10"/>
      <c r="AN15" s="10">
        <v>0.61167608286252884</v>
      </c>
      <c r="AO15" s="10">
        <v>0.13523523392990497</v>
      </c>
      <c r="AP15" s="10">
        <v>1</v>
      </c>
      <c r="AQ15" s="10">
        <v>79.625</v>
      </c>
      <c r="AR15" s="10"/>
      <c r="AS15" s="10"/>
      <c r="AT15" s="10">
        <v>34.281355796591313</v>
      </c>
      <c r="AU15" s="10">
        <v>1</v>
      </c>
      <c r="AV15" s="16"/>
      <c r="AW15" s="21">
        <v>10.690098885006831</v>
      </c>
      <c r="AX15" s="1" t="s">
        <v>120</v>
      </c>
      <c r="AY15" s="25">
        <v>0.72808398950131203</v>
      </c>
      <c r="AZ15" s="19">
        <v>100</v>
      </c>
      <c r="BA15" s="19">
        <v>0</v>
      </c>
      <c r="BB15" s="19">
        <v>0</v>
      </c>
      <c r="BC15" s="19">
        <v>0</v>
      </c>
      <c r="BD15" s="19">
        <v>100</v>
      </c>
      <c r="BE15" s="19">
        <v>0</v>
      </c>
      <c r="BF15" s="26">
        <v>97.81</v>
      </c>
      <c r="BG15" s="26">
        <v>1.8400000000000034</v>
      </c>
      <c r="BH15" s="26">
        <v>0.35</v>
      </c>
      <c r="BI15" s="23"/>
      <c r="BJ15" s="27">
        <f t="shared" ref="BJ15:BJ78" ca="1" si="4">IF((0.381*BM15)+(0.05*(M15/2116.217)-0.15)&lt;1,(0.381*BM15)+(0.05*(M15/2116.217)-0.15),1)</f>
        <v>0.86459986239317566</v>
      </c>
      <c r="BK15" s="26">
        <f t="shared" ref="BK15:BK78" ca="1" si="5">((P15-(L15/2000))/1.06)*(1.06/(M15/2000))^BJ15</f>
        <v>30.973095470981669</v>
      </c>
      <c r="BL15" s="25">
        <f t="shared" si="2"/>
        <v>3.630103177203635</v>
      </c>
      <c r="BM15" s="25">
        <f t="shared" ref="BM15:BM78" ca="1" si="6">SQRT(((3.47-LOG(BK15))^2)+((LOG(BL15)+1.22)^2))</f>
        <v>2.6616937174286575</v>
      </c>
      <c r="BN15" s="24">
        <f t="shared" si="3"/>
        <v>4.1028660561206722</v>
      </c>
      <c r="BO15" s="23"/>
      <c r="BP15" s="2"/>
      <c r="BR15" s="6"/>
      <c r="BV15" s="46" t="s">
        <v>4</v>
      </c>
      <c r="BW15" s="108">
        <f ca="1">TODAY()</f>
        <v>45036</v>
      </c>
      <c r="BX15" s="108"/>
      <c r="BZ15" s="107" t="s">
        <v>5</v>
      </c>
      <c r="CA15" s="107"/>
      <c r="CB15" s="109">
        <f>J7</f>
        <v>-0.4</v>
      </c>
      <c r="CC15" s="110"/>
      <c r="CE15" s="107" t="s">
        <v>8</v>
      </c>
      <c r="CF15" s="107"/>
      <c r="CG15" s="45"/>
      <c r="CL15" s="5"/>
      <c r="CP15" s="6"/>
      <c r="CT15" s="46" t="s">
        <v>4</v>
      </c>
      <c r="CU15" s="108">
        <f ca="1">BW15</f>
        <v>45036</v>
      </c>
      <c r="CV15" s="108"/>
      <c r="CX15" s="107" t="s">
        <v>5</v>
      </c>
      <c r="CY15" s="107"/>
      <c r="CZ15" s="109">
        <f>CB15</f>
        <v>-0.4</v>
      </c>
      <c r="DA15" s="110"/>
      <c r="DC15" s="107" t="s">
        <v>8</v>
      </c>
      <c r="DD15" s="107"/>
      <c r="DE15" s="45">
        <f>CG15</f>
        <v>0</v>
      </c>
      <c r="DJ15" s="5"/>
      <c r="FC15" s="47" t="s">
        <v>145</v>
      </c>
    </row>
    <row r="16" spans="1:159" x14ac:dyDescent="0.2">
      <c r="A16">
        <v>0.15</v>
      </c>
      <c r="B16">
        <v>2.1</v>
      </c>
      <c r="C16">
        <v>1.24909</v>
      </c>
      <c r="D16">
        <v>-0.28920000000000001</v>
      </c>
      <c r="E16">
        <v>2.1420000000000002E-2</v>
      </c>
      <c r="F16">
        <v>1.72925</v>
      </c>
      <c r="G16">
        <v>1.9339500000000001</v>
      </c>
      <c r="H16" s="23"/>
      <c r="I16" s="17">
        <f t="shared" si="0"/>
        <v>0.49212598425196846</v>
      </c>
      <c r="J16" s="16">
        <f t="shared" si="1"/>
        <v>-0.89212598425196843</v>
      </c>
      <c r="K16" s="10">
        <v>95</v>
      </c>
      <c r="L16" s="16">
        <v>46.751968503937007</v>
      </c>
      <c r="M16" s="16">
        <v>26.279527559055119</v>
      </c>
      <c r="N16" s="16">
        <v>0.21325459317585299</v>
      </c>
      <c r="O16" s="16">
        <v>0.5461393596986821</v>
      </c>
      <c r="P16" s="16">
        <v>0.55732239498480152</v>
      </c>
      <c r="Q16" s="16">
        <v>1.9985357657224968E-2</v>
      </c>
      <c r="R16" s="16">
        <v>3.5859599106491995</v>
      </c>
      <c r="S16" s="16">
        <v>0.77659967264718544</v>
      </c>
      <c r="T16" s="22" t="s">
        <v>119</v>
      </c>
      <c r="U16" s="10">
        <v>2</v>
      </c>
      <c r="V16" s="22" t="s">
        <v>142</v>
      </c>
      <c r="W16" s="10">
        <v>2</v>
      </c>
      <c r="X16" s="22" t="s">
        <v>143</v>
      </c>
      <c r="Y16" s="10">
        <v>4</v>
      </c>
      <c r="Z16" s="22" t="s">
        <v>123</v>
      </c>
      <c r="AA16" s="15">
        <v>4</v>
      </c>
      <c r="AB16" s="11">
        <v>97.81</v>
      </c>
      <c r="AC16" s="10">
        <v>1.8400000000000034</v>
      </c>
      <c r="AD16" s="21">
        <v>0.35</v>
      </c>
      <c r="AE16" s="12">
        <v>54.613935969868216</v>
      </c>
      <c r="AF16" s="10">
        <v>62.817224792097996</v>
      </c>
      <c r="AG16" s="10">
        <v>27.866119749240056</v>
      </c>
      <c r="AH16" s="10">
        <v>11.588813063410267</v>
      </c>
      <c r="AI16" s="10">
        <v>2.788653596015692</v>
      </c>
      <c r="AJ16" s="10"/>
      <c r="AK16" s="10"/>
      <c r="AL16" s="10"/>
      <c r="AM16" s="10"/>
      <c r="AN16" s="10">
        <v>0.5461393596986821</v>
      </c>
      <c r="AO16" s="10">
        <v>0.12955791645698325</v>
      </c>
      <c r="AP16" s="10">
        <v>1</v>
      </c>
      <c r="AQ16" s="10">
        <v>79.625</v>
      </c>
      <c r="AR16" s="10"/>
      <c r="AS16" s="10"/>
      <c r="AT16" s="10">
        <v>19.615973400992399</v>
      </c>
      <c r="AU16" s="10">
        <v>1</v>
      </c>
      <c r="AV16" s="16"/>
      <c r="AW16" s="21">
        <v>9.4225837188146997</v>
      </c>
      <c r="AX16" s="1" t="s">
        <v>120</v>
      </c>
      <c r="AY16" s="25">
        <v>0.89212598425196799</v>
      </c>
      <c r="AZ16" s="19">
        <v>100</v>
      </c>
      <c r="BA16" s="19">
        <v>0</v>
      </c>
      <c r="BB16" s="19">
        <v>0</v>
      </c>
      <c r="BC16" s="19">
        <v>0</v>
      </c>
      <c r="BD16" s="19">
        <v>100</v>
      </c>
      <c r="BE16" s="19">
        <v>0</v>
      </c>
      <c r="BF16" s="26">
        <v>97.81</v>
      </c>
      <c r="BG16" s="26">
        <v>1.8400000000000034</v>
      </c>
      <c r="BH16" s="26">
        <v>0.35</v>
      </c>
      <c r="BI16" s="23"/>
      <c r="BJ16" s="27">
        <f t="shared" ca="1" si="4"/>
        <v>0.89278078756992119</v>
      </c>
      <c r="BK16" s="26">
        <f t="shared" ca="1" si="5"/>
        <v>25.378928280875073</v>
      </c>
      <c r="BL16" s="25">
        <f t="shared" si="2"/>
        <v>3.7429519621258205</v>
      </c>
      <c r="BM16" s="25">
        <f t="shared" ca="1" si="6"/>
        <v>2.7353277675119538</v>
      </c>
      <c r="BN16" s="24">
        <f t="shared" si="3"/>
        <v>4.1479778630428372</v>
      </c>
      <c r="BO16" s="23"/>
      <c r="BP16" s="2"/>
      <c r="BR16" s="6"/>
      <c r="BV16" s="46" t="s">
        <v>10</v>
      </c>
      <c r="BW16" s="45" t="str">
        <f>O2</f>
        <v>WSLP-19-015C</v>
      </c>
      <c r="BX16" s="45"/>
      <c r="BY16" s="107" t="s">
        <v>6</v>
      </c>
      <c r="BZ16" s="107"/>
      <c r="CA16" s="107"/>
      <c r="CB16" s="128">
        <f>J8</f>
        <v>0</v>
      </c>
      <c r="CC16" s="128"/>
      <c r="CE16" s="107" t="s">
        <v>9</v>
      </c>
      <c r="CF16" s="107"/>
      <c r="CG16" s="45"/>
      <c r="CL16" s="5"/>
      <c r="CP16" s="6"/>
      <c r="CT16" s="46" t="s">
        <v>10</v>
      </c>
      <c r="CU16" s="45" t="str">
        <f>BW16</f>
        <v>WSLP-19-015C</v>
      </c>
      <c r="CV16" s="45"/>
      <c r="CW16" s="107" t="s">
        <v>6</v>
      </c>
      <c r="CX16" s="107"/>
      <c r="CY16" s="107"/>
      <c r="CZ16" s="128">
        <f>CB16</f>
        <v>0</v>
      </c>
      <c r="DA16" s="128"/>
      <c r="DC16" s="107" t="s">
        <v>9</v>
      </c>
      <c r="DD16" s="107"/>
      <c r="DE16" s="45">
        <f>CG16</f>
        <v>0</v>
      </c>
      <c r="DJ16" s="5"/>
    </row>
    <row r="17" spans="1:114" ht="13.5" thickBot="1" x14ac:dyDescent="0.25">
      <c r="A17">
        <v>0.2</v>
      </c>
      <c r="B17">
        <v>2.1</v>
      </c>
      <c r="C17">
        <v>1.2498100000000001</v>
      </c>
      <c r="D17">
        <v>-0.28904999999999997</v>
      </c>
      <c r="E17">
        <v>2.1610000000000001E-2</v>
      </c>
      <c r="F17">
        <v>1.8752500000000001</v>
      </c>
      <c r="G17">
        <v>1.9026000000000001</v>
      </c>
      <c r="H17" s="23"/>
      <c r="I17" s="17">
        <f t="shared" si="0"/>
        <v>0.65616797900262469</v>
      </c>
      <c r="J17" s="16">
        <f t="shared" si="1"/>
        <v>-1.0561679790026246</v>
      </c>
      <c r="K17" s="10">
        <v>95</v>
      </c>
      <c r="L17" s="16">
        <v>62.335958005249353</v>
      </c>
      <c r="M17" s="16">
        <v>31.627296587926512</v>
      </c>
      <c r="N17" s="16">
        <v>0.28433945756780399</v>
      </c>
      <c r="O17" s="16">
        <v>0.7427495291902223</v>
      </c>
      <c r="P17" s="16">
        <v>0.75477239716581324</v>
      </c>
      <c r="Q17" s="16">
        <v>2.0925108017282826E-2</v>
      </c>
      <c r="R17" s="16">
        <v>2.7723732473335092</v>
      </c>
      <c r="S17" s="16">
        <v>0.83492138719381181</v>
      </c>
      <c r="T17" s="22" t="s">
        <v>119</v>
      </c>
      <c r="U17" s="10">
        <v>2</v>
      </c>
      <c r="V17" s="22" t="s">
        <v>142</v>
      </c>
      <c r="W17" s="10">
        <v>2</v>
      </c>
      <c r="X17" s="22" t="s">
        <v>143</v>
      </c>
      <c r="Y17" s="10">
        <v>4</v>
      </c>
      <c r="Z17" s="22" t="s">
        <v>121</v>
      </c>
      <c r="AA17" s="15">
        <v>5</v>
      </c>
      <c r="AB17" s="11">
        <v>97.81</v>
      </c>
      <c r="AC17" s="10">
        <v>1.8400000000000034</v>
      </c>
      <c r="AD17" s="21">
        <v>0.35</v>
      </c>
      <c r="AE17" s="12">
        <v>74.27495291902224</v>
      </c>
      <c r="AF17" s="10">
        <v>85.129931548610429</v>
      </c>
      <c r="AG17" s="10">
        <v>37.738619858290662</v>
      </c>
      <c r="AH17" s="10">
        <v>11.326256838020731</v>
      </c>
      <c r="AI17" s="10">
        <v>3.6070179257493846</v>
      </c>
      <c r="AJ17" s="10"/>
      <c r="AK17" s="10"/>
      <c r="AL17" s="10"/>
      <c r="AM17" s="10"/>
      <c r="AN17" s="10">
        <v>0.7427495291902223</v>
      </c>
      <c r="AO17" s="10">
        <v>0.16857284443324652</v>
      </c>
      <c r="AP17" s="10">
        <v>1</v>
      </c>
      <c r="AQ17" s="10">
        <v>79.625</v>
      </c>
      <c r="AR17" s="10"/>
      <c r="AS17" s="10"/>
      <c r="AT17" s="10">
        <v>19.953905258885335</v>
      </c>
      <c r="AU17" s="10">
        <v>1</v>
      </c>
      <c r="AV17" s="16"/>
      <c r="AW17" s="21">
        <v>12.769489732291564</v>
      </c>
      <c r="AX17" s="1" t="s">
        <v>120</v>
      </c>
      <c r="AY17" s="25">
        <v>1.0561679790026199</v>
      </c>
      <c r="AZ17" s="19">
        <v>100</v>
      </c>
      <c r="BA17" s="19">
        <v>0</v>
      </c>
      <c r="BB17" s="19">
        <v>0</v>
      </c>
      <c r="BC17" s="19">
        <v>0</v>
      </c>
      <c r="BD17" s="19">
        <v>100</v>
      </c>
      <c r="BE17" s="19">
        <v>0</v>
      </c>
      <c r="BF17" s="26">
        <v>97.81</v>
      </c>
      <c r="BG17" s="26">
        <v>1.8400000000000034</v>
      </c>
      <c r="BH17" s="26">
        <v>0.35</v>
      </c>
      <c r="BI17" s="23"/>
      <c r="BJ17" s="27">
        <f t="shared" ca="1" si="4"/>
        <v>0.86346839913722795</v>
      </c>
      <c r="BK17" s="26">
        <f t="shared" ca="1" si="5"/>
        <v>25.770630864859704</v>
      </c>
      <c r="BL17" s="25">
        <f t="shared" si="2"/>
        <v>2.8917883158313935</v>
      </c>
      <c r="BM17" s="25">
        <f t="shared" ca="1" si="6"/>
        <v>2.6580607320061747</v>
      </c>
      <c r="BN17" s="24">
        <f t="shared" si="3"/>
        <v>3.9813701954284948</v>
      </c>
      <c r="BO17" s="23"/>
      <c r="BP17" s="2"/>
      <c r="BR17" s="6"/>
      <c r="BV17" s="44" t="s">
        <v>50</v>
      </c>
      <c r="BW17" s="125" t="str">
        <f>J4</f>
        <v>30.09218, -90.42655</v>
      </c>
      <c r="BX17" s="125"/>
      <c r="BY17" s="126" t="s">
        <v>7</v>
      </c>
      <c r="BZ17" s="126"/>
      <c r="CA17" s="126"/>
      <c r="CB17" s="127">
        <f>O3</f>
        <v>67.421259842519689</v>
      </c>
      <c r="CC17" s="127"/>
      <c r="CD17" s="28"/>
      <c r="CE17" s="28"/>
      <c r="CF17" s="44" t="s">
        <v>71</v>
      </c>
      <c r="CG17" s="43" t="str">
        <f>IF(J6=1,"Sand",IF(J6=2,"Clay","Auto Zone"))</f>
        <v>Auto Zone</v>
      </c>
      <c r="CL17" s="5"/>
      <c r="CP17" s="6"/>
      <c r="CT17" s="44" t="s">
        <v>50</v>
      </c>
      <c r="CU17" s="125" t="str">
        <f>BW17</f>
        <v>30.09218, -90.42655</v>
      </c>
      <c r="CV17" s="125"/>
      <c r="CW17" s="126" t="s">
        <v>7</v>
      </c>
      <c r="CX17" s="126"/>
      <c r="CY17" s="126"/>
      <c r="CZ17" s="127">
        <f>CB17</f>
        <v>67.421259842519689</v>
      </c>
      <c r="DA17" s="127"/>
      <c r="DB17" s="28"/>
      <c r="DC17" s="28"/>
      <c r="DD17" s="44"/>
      <c r="DE17" s="43"/>
      <c r="DJ17" s="5"/>
    </row>
    <row r="18" spans="1:114" x14ac:dyDescent="0.2">
      <c r="A18">
        <v>0.25</v>
      </c>
      <c r="B18">
        <v>2.1</v>
      </c>
      <c r="C18">
        <v>1.24895</v>
      </c>
      <c r="D18">
        <v>-0.28920000000000001</v>
      </c>
      <c r="E18">
        <v>2.1590000000000002E-2</v>
      </c>
      <c r="F18">
        <v>1.7933300000000001</v>
      </c>
      <c r="G18">
        <v>1.8429</v>
      </c>
      <c r="H18" s="23"/>
      <c r="I18" s="17">
        <f t="shared" si="0"/>
        <v>0.82020997375328075</v>
      </c>
      <c r="J18" s="16">
        <f t="shared" si="1"/>
        <v>-1.2202099737532808</v>
      </c>
      <c r="K18" s="10">
        <v>95</v>
      </c>
      <c r="L18" s="16">
        <v>77.919947506561684</v>
      </c>
      <c r="M18" s="16">
        <v>36.975065616797899</v>
      </c>
      <c r="N18" s="16">
        <v>0.35542432195975499</v>
      </c>
      <c r="O18" s="16">
        <v>0.50790960451976663</v>
      </c>
      <c r="P18" s="16">
        <v>0.51984406905436054</v>
      </c>
      <c r="Q18" s="16">
        <v>1.9985357657224968E-2</v>
      </c>
      <c r="R18" s="16">
        <v>3.844490847722855</v>
      </c>
      <c r="S18" s="16">
        <v>0.82878225934679883</v>
      </c>
      <c r="T18" s="22" t="s">
        <v>119</v>
      </c>
      <c r="U18" s="10">
        <v>2</v>
      </c>
      <c r="V18" s="22" t="s">
        <v>142</v>
      </c>
      <c r="W18" s="10">
        <v>2</v>
      </c>
      <c r="X18" s="22" t="s">
        <v>143</v>
      </c>
      <c r="Y18" s="10">
        <v>4</v>
      </c>
      <c r="Z18" s="22" t="s">
        <v>123</v>
      </c>
      <c r="AA18" s="15">
        <v>4</v>
      </c>
      <c r="AB18" s="11">
        <v>97.81</v>
      </c>
      <c r="AC18" s="10">
        <v>1.8400000000000034</v>
      </c>
      <c r="AD18" s="21">
        <v>0.35</v>
      </c>
      <c r="AE18" s="12">
        <v>50.790960451976659</v>
      </c>
      <c r="AF18" s="10">
        <v>56.57459944718584</v>
      </c>
      <c r="AG18" s="10">
        <v>25.99220345271803</v>
      </c>
      <c r="AH18" s="10">
        <v>9.737648997676331</v>
      </c>
      <c r="AI18" s="10">
        <v>2.6011246732251001</v>
      </c>
      <c r="AJ18" s="10"/>
      <c r="AK18" s="10"/>
      <c r="AL18" s="10"/>
      <c r="AM18" s="10"/>
      <c r="AN18" s="10">
        <v>0.50790960451976663</v>
      </c>
      <c r="AO18" s="10">
        <v>0.1329885753700506</v>
      </c>
      <c r="AP18" s="10">
        <v>1</v>
      </c>
      <c r="AQ18" s="10">
        <v>79.625</v>
      </c>
      <c r="AR18" s="10"/>
      <c r="AS18" s="10"/>
      <c r="AT18" s="10">
        <v>10.278708646112293</v>
      </c>
      <c r="AU18" s="10">
        <v>1</v>
      </c>
      <c r="AV18" s="16"/>
      <c r="AW18" s="21">
        <v>8.4861899170778763</v>
      </c>
      <c r="AX18" s="1" t="s">
        <v>120</v>
      </c>
      <c r="AY18" s="25">
        <v>1.2202099737532801</v>
      </c>
      <c r="AZ18" s="19">
        <v>100</v>
      </c>
      <c r="BA18" s="19">
        <v>0</v>
      </c>
      <c r="BB18" s="19">
        <v>0</v>
      </c>
      <c r="BC18" s="19">
        <v>0</v>
      </c>
      <c r="BD18" s="19">
        <v>100</v>
      </c>
      <c r="BE18" s="19">
        <v>0</v>
      </c>
      <c r="BF18" s="26">
        <v>97.81</v>
      </c>
      <c r="BG18" s="26">
        <v>1.8400000000000034</v>
      </c>
      <c r="BH18" s="26">
        <v>0.35</v>
      </c>
      <c r="BI18" s="23"/>
      <c r="BJ18" s="27">
        <f t="shared" ca="1" si="4"/>
        <v>0.93451829671806041</v>
      </c>
      <c r="BK18" s="26">
        <f t="shared" ca="1" si="5"/>
        <v>19.953388880422686</v>
      </c>
      <c r="BL18" s="25">
        <f t="shared" si="2"/>
        <v>4.1559614577629596</v>
      </c>
      <c r="BM18" s="25">
        <f t="shared" ca="1" si="6"/>
        <v>2.8442117700267096</v>
      </c>
      <c r="BN18" s="24">
        <f t="shared" si="3"/>
        <v>4.1882639940605477</v>
      </c>
      <c r="BO18" s="23"/>
      <c r="BP18" s="2"/>
      <c r="BR18" s="6"/>
      <c r="CL18" s="5"/>
      <c r="CP18" s="6"/>
      <c r="DJ18" s="5"/>
    </row>
    <row r="19" spans="1:114" x14ac:dyDescent="0.2">
      <c r="A19">
        <v>0.3</v>
      </c>
      <c r="B19">
        <v>2.1</v>
      </c>
      <c r="C19">
        <v>1.2490600000000001</v>
      </c>
      <c r="D19">
        <v>-0.28888000000000003</v>
      </c>
      <c r="E19">
        <v>2.1860000000000001E-2</v>
      </c>
      <c r="F19">
        <v>1.7381</v>
      </c>
      <c r="G19">
        <v>1.95035</v>
      </c>
      <c r="H19" s="23"/>
      <c r="I19" s="17">
        <f t="shared" si="0"/>
        <v>0.98425196850393692</v>
      </c>
      <c r="J19" s="16">
        <f t="shared" si="1"/>
        <v>-1.3842519685039369</v>
      </c>
      <c r="K19" s="10">
        <v>95</v>
      </c>
      <c r="L19" s="16">
        <v>93.503937007874015</v>
      </c>
      <c r="M19" s="16">
        <v>42.322834645669289</v>
      </c>
      <c r="N19" s="16">
        <v>0.42650918635170598</v>
      </c>
      <c r="O19" s="16">
        <v>0.53794726930320902</v>
      </c>
      <c r="P19" s="16">
        <v>0.55107518029126235</v>
      </c>
      <c r="Q19" s="16">
        <v>2.1990158425347791E-2</v>
      </c>
      <c r="R19" s="16">
        <v>3.9904098772376626</v>
      </c>
      <c r="S19" s="16">
        <v>0.91166048528147847</v>
      </c>
      <c r="T19" s="22" t="s">
        <v>119</v>
      </c>
      <c r="U19" s="10">
        <v>2</v>
      </c>
      <c r="V19" s="22" t="s">
        <v>142</v>
      </c>
      <c r="W19" s="10">
        <v>2</v>
      </c>
      <c r="X19" s="22" t="s">
        <v>143</v>
      </c>
      <c r="Y19" s="10">
        <v>4</v>
      </c>
      <c r="Z19" s="22" t="s">
        <v>123</v>
      </c>
      <c r="AA19" s="15">
        <v>4</v>
      </c>
      <c r="AB19" s="11">
        <v>97.81</v>
      </c>
      <c r="AC19" s="10">
        <v>1.8400000000000034</v>
      </c>
      <c r="AD19" s="21">
        <v>0.35</v>
      </c>
      <c r="AE19" s="12">
        <v>53.794726930320905</v>
      </c>
      <c r="AF19" s="10">
        <v>59.332142563214745</v>
      </c>
      <c r="AG19" s="10">
        <v>27.553759014563099</v>
      </c>
      <c r="AH19" s="10">
        <v>9.9802552922696055</v>
      </c>
      <c r="AI19" s="10">
        <v>2.5060082316462289</v>
      </c>
      <c r="AJ19" s="10"/>
      <c r="AK19" s="10"/>
      <c r="AL19" s="10"/>
      <c r="AM19" s="10"/>
      <c r="AN19" s="10">
        <v>0.53794726930320902</v>
      </c>
      <c r="AO19" s="10">
        <v>0.14456068471498892</v>
      </c>
      <c r="AP19" s="10">
        <v>1</v>
      </c>
      <c r="AQ19" s="10">
        <v>79.625</v>
      </c>
      <c r="AR19" s="10"/>
      <c r="AS19" s="10"/>
      <c r="AT19" s="10">
        <v>8.922780687339996</v>
      </c>
      <c r="AU19" s="10">
        <v>1</v>
      </c>
      <c r="AV19" s="16"/>
      <c r="AW19" s="21">
        <v>8.8998213844822107</v>
      </c>
      <c r="AX19" s="1" t="s">
        <v>120</v>
      </c>
      <c r="AY19" s="25">
        <v>1.3842519685039401</v>
      </c>
      <c r="AZ19" s="19">
        <v>100</v>
      </c>
      <c r="BA19" s="19">
        <v>0</v>
      </c>
      <c r="BB19" s="19">
        <v>0</v>
      </c>
      <c r="BC19" s="19">
        <v>0</v>
      </c>
      <c r="BD19" s="19">
        <v>100</v>
      </c>
      <c r="BE19" s="19">
        <v>0</v>
      </c>
      <c r="BF19" s="26">
        <v>97.81</v>
      </c>
      <c r="BG19" s="26">
        <v>1.8400000000000034</v>
      </c>
      <c r="BH19" s="26">
        <v>0.35</v>
      </c>
      <c r="BI19" s="23"/>
      <c r="BJ19" s="27">
        <f t="shared" ca="1" si="4"/>
        <v>0.94468592011764763</v>
      </c>
      <c r="BK19" s="26">
        <f t="shared" ca="1" si="5"/>
        <v>19.193027400801153</v>
      </c>
      <c r="BL19" s="25">
        <f t="shared" si="2"/>
        <v>4.3603304213213789</v>
      </c>
      <c r="BM19" s="25">
        <f t="shared" ca="1" si="6"/>
        <v>2.8705668128208783</v>
      </c>
      <c r="BN19" s="24">
        <f t="shared" si="3"/>
        <v>4.172449416479644</v>
      </c>
      <c r="BO19" s="23"/>
      <c r="BP19" s="2"/>
      <c r="BR19" s="6"/>
      <c r="CL19" s="5"/>
      <c r="CP19" s="6"/>
      <c r="DJ19" s="5"/>
    </row>
    <row r="20" spans="1:114" x14ac:dyDescent="0.2">
      <c r="A20">
        <v>0.35</v>
      </c>
      <c r="B20">
        <v>2</v>
      </c>
      <c r="C20">
        <v>1.24963</v>
      </c>
      <c r="D20">
        <v>-0.28871999999999998</v>
      </c>
      <c r="E20">
        <v>2.2009999999999998E-2</v>
      </c>
      <c r="F20">
        <v>1.73045</v>
      </c>
      <c r="G20">
        <v>1.9311</v>
      </c>
      <c r="H20" s="23"/>
      <c r="I20" s="17">
        <f t="shared" si="0"/>
        <v>1.148293963254593</v>
      </c>
      <c r="J20" s="16">
        <f t="shared" si="1"/>
        <v>-1.5482939632545931</v>
      </c>
      <c r="K20" s="10">
        <v>95</v>
      </c>
      <c r="L20" s="16">
        <v>109.08792650918635</v>
      </c>
      <c r="M20" s="16">
        <v>47.670603674540679</v>
      </c>
      <c r="N20" s="16">
        <v>0.49759405074365698</v>
      </c>
      <c r="O20" s="16">
        <v>0.69359698681732218</v>
      </c>
      <c r="P20" s="16">
        <v>0.70738792361285285</v>
      </c>
      <c r="Q20" s="16">
        <v>2.2992558809409546E-2</v>
      </c>
      <c r="R20" s="16">
        <v>3.2503465272603624</v>
      </c>
      <c r="S20" s="16">
        <v>0.95770394413407745</v>
      </c>
      <c r="T20" s="22" t="s">
        <v>119</v>
      </c>
      <c r="U20" s="10">
        <v>2</v>
      </c>
      <c r="V20" s="22" t="s">
        <v>142</v>
      </c>
      <c r="W20" s="10">
        <v>2</v>
      </c>
      <c r="X20" s="22" t="s">
        <v>143</v>
      </c>
      <c r="Y20" s="10">
        <v>4</v>
      </c>
      <c r="Z20" s="22" t="s">
        <v>123</v>
      </c>
      <c r="AA20" s="15">
        <v>4</v>
      </c>
      <c r="AB20" s="11">
        <v>97.81</v>
      </c>
      <c r="AC20" s="10">
        <v>1.8400000000000034</v>
      </c>
      <c r="AD20" s="21">
        <v>0.35</v>
      </c>
      <c r="AE20" s="12">
        <v>69.359698681732226</v>
      </c>
      <c r="AF20" s="10">
        <v>76.805171806854077</v>
      </c>
      <c r="AG20" s="10">
        <v>35.369396180642639</v>
      </c>
      <c r="AH20" s="10">
        <v>9.4651178068886495</v>
      </c>
      <c r="AI20" s="10">
        <v>3.0765950387538386</v>
      </c>
      <c r="AJ20" s="10"/>
      <c r="AK20" s="10"/>
      <c r="AL20" s="10"/>
      <c r="AM20" s="10"/>
      <c r="AN20" s="10">
        <v>0.69359698681732218</v>
      </c>
      <c r="AO20" s="10">
        <v>0.17690475866754998</v>
      </c>
      <c r="AP20" s="10">
        <v>1</v>
      </c>
      <c r="AQ20" s="10">
        <v>79.625</v>
      </c>
      <c r="AR20" s="10"/>
      <c r="AS20" s="10"/>
      <c r="AT20" s="10">
        <v>9.952026976392613</v>
      </c>
      <c r="AU20" s="10">
        <v>1</v>
      </c>
      <c r="AV20" s="16"/>
      <c r="AW20" s="21">
        <v>11.520775771028111</v>
      </c>
      <c r="AX20" s="1" t="s">
        <v>120</v>
      </c>
      <c r="AY20" s="25">
        <v>1.54829396325459</v>
      </c>
      <c r="AZ20" s="19">
        <v>100</v>
      </c>
      <c r="BA20" s="19">
        <v>0</v>
      </c>
      <c r="BB20" s="19">
        <v>0</v>
      </c>
      <c r="BC20" s="19">
        <v>0</v>
      </c>
      <c r="BD20" s="19">
        <v>100</v>
      </c>
      <c r="BE20" s="19">
        <v>0</v>
      </c>
      <c r="BF20" s="26">
        <v>97.81</v>
      </c>
      <c r="BG20" s="26">
        <v>1.8400000000000034</v>
      </c>
      <c r="BH20" s="26">
        <v>0.35</v>
      </c>
      <c r="BI20" s="23"/>
      <c r="BJ20" s="27">
        <f t="shared" ca="1" si="4"/>
        <v>0.91702529009687428</v>
      </c>
      <c r="BK20" s="26">
        <f t="shared" ca="1" si="5"/>
        <v>19.991222028098733</v>
      </c>
      <c r="BL20" s="25">
        <f t="shared" si="2"/>
        <v>3.521907255876576</v>
      </c>
      <c r="BM20" s="25">
        <f t="shared" ca="1" si="6"/>
        <v>2.7976351012308975</v>
      </c>
      <c r="BN20" s="24">
        <f t="shared" si="3"/>
        <v>4.0361282605647348</v>
      </c>
      <c r="BO20" s="23"/>
      <c r="BP20" s="2"/>
      <c r="BR20" s="6"/>
      <c r="CL20" s="5"/>
      <c r="CP20" s="6"/>
      <c r="DJ20" s="5"/>
    </row>
    <row r="21" spans="1:114" x14ac:dyDescent="0.2">
      <c r="A21">
        <v>0.4</v>
      </c>
      <c r="B21">
        <v>2.1</v>
      </c>
      <c r="C21">
        <v>1.2495400000000001</v>
      </c>
      <c r="D21">
        <v>-0.28855999999999998</v>
      </c>
      <c r="E21">
        <v>2.232E-2</v>
      </c>
      <c r="F21">
        <v>1.7262999999999999</v>
      </c>
      <c r="G21">
        <v>1.8786799999999999</v>
      </c>
      <c r="H21" s="23"/>
      <c r="I21" s="17">
        <f t="shared" si="0"/>
        <v>1.3123359580052494</v>
      </c>
      <c r="J21" s="16">
        <f t="shared" si="1"/>
        <v>-1.7123359580052493</v>
      </c>
      <c r="K21" s="10">
        <v>95</v>
      </c>
      <c r="L21" s="16">
        <v>124.67191601049871</v>
      </c>
      <c r="M21" s="16">
        <v>53.018372703412076</v>
      </c>
      <c r="N21" s="16">
        <v>0.56867891513560798</v>
      </c>
      <c r="O21" s="16">
        <v>0.66902071563090226</v>
      </c>
      <c r="P21" s="16">
        <v>0.68418190576188631</v>
      </c>
      <c r="Q21" s="16">
        <v>2.3994959193470954E-2</v>
      </c>
      <c r="R21" s="16">
        <v>3.5071022766600097</v>
      </c>
      <c r="S21" s="16">
        <v>1.0528604257627843</v>
      </c>
      <c r="T21" s="22" t="s">
        <v>119</v>
      </c>
      <c r="U21" s="10">
        <v>2</v>
      </c>
      <c r="V21" s="22" t="s">
        <v>142</v>
      </c>
      <c r="W21" s="10">
        <v>2</v>
      </c>
      <c r="X21" s="22" t="s">
        <v>143</v>
      </c>
      <c r="Y21" s="10">
        <v>4</v>
      </c>
      <c r="Z21" s="22" t="s">
        <v>123</v>
      </c>
      <c r="AA21" s="15">
        <v>4</v>
      </c>
      <c r="AB21" s="11">
        <v>97.81</v>
      </c>
      <c r="AC21" s="10">
        <v>1.8400000000000034</v>
      </c>
      <c r="AD21" s="21">
        <v>0.35</v>
      </c>
      <c r="AE21" s="12">
        <v>66.902071563090232</v>
      </c>
      <c r="AF21" s="10">
        <v>73.158346794898463</v>
      </c>
      <c r="AG21" s="10">
        <v>34.209095288094318</v>
      </c>
      <c r="AH21" s="10">
        <v>9.9603053614733419</v>
      </c>
      <c r="AI21" s="10">
        <v>2.8513568214279466</v>
      </c>
      <c r="AJ21" s="10"/>
      <c r="AK21" s="10"/>
      <c r="AL21" s="10"/>
      <c r="AM21" s="10"/>
      <c r="AN21" s="10">
        <v>0.66902071563090226</v>
      </c>
      <c r="AO21" s="10">
        <v>0.17788380348051699</v>
      </c>
      <c r="AP21" s="10">
        <v>1</v>
      </c>
      <c r="AQ21" s="10">
        <v>79.625</v>
      </c>
      <c r="AR21" s="10"/>
      <c r="AS21" s="10"/>
      <c r="AT21" s="10">
        <v>8.2193427115127609</v>
      </c>
      <c r="AU21" s="10">
        <v>1</v>
      </c>
      <c r="AV21" s="16"/>
      <c r="AW21" s="21">
        <v>10.97375201923477</v>
      </c>
      <c r="AX21" s="1" t="s">
        <v>120</v>
      </c>
      <c r="AY21" s="25">
        <v>1.71233595800525</v>
      </c>
      <c r="AZ21" s="19">
        <v>100</v>
      </c>
      <c r="BA21" s="19">
        <v>0</v>
      </c>
      <c r="BB21" s="19">
        <v>0</v>
      </c>
      <c r="BC21" s="19">
        <v>0</v>
      </c>
      <c r="BD21" s="19">
        <v>100</v>
      </c>
      <c r="BE21" s="19">
        <v>0</v>
      </c>
      <c r="BF21" s="26">
        <v>97.81</v>
      </c>
      <c r="BG21" s="26">
        <v>1.8400000000000034</v>
      </c>
      <c r="BH21" s="26">
        <v>0.35</v>
      </c>
      <c r="BI21" s="23"/>
      <c r="BJ21" s="27">
        <f t="shared" ca="1" si="4"/>
        <v>0.93632024356923682</v>
      </c>
      <c r="BK21" s="26">
        <f t="shared" ca="1" si="5"/>
        <v>18.547150916863799</v>
      </c>
      <c r="BL21" s="25">
        <f t="shared" si="2"/>
        <v>3.8586661664411976</v>
      </c>
      <c r="BM21" s="25">
        <f t="shared" ca="1" si="6"/>
        <v>2.8479463909352378</v>
      </c>
      <c r="BN21" s="24">
        <f t="shared" si="3"/>
        <v>4.0634500020172055</v>
      </c>
      <c r="BO21" s="23"/>
      <c r="BP21" s="2"/>
      <c r="BR21" s="6"/>
      <c r="CL21" s="5"/>
      <c r="CP21" s="6"/>
      <c r="DJ21" s="5"/>
    </row>
    <row r="22" spans="1:114" x14ac:dyDescent="0.2">
      <c r="A22">
        <v>0.45</v>
      </c>
      <c r="B22">
        <v>0.9</v>
      </c>
      <c r="C22">
        <v>1.2491000000000001</v>
      </c>
      <c r="D22">
        <v>-0.2863</v>
      </c>
      <c r="E22">
        <v>2.2610000000000002E-2</v>
      </c>
      <c r="F22">
        <v>1.8440300000000001</v>
      </c>
      <c r="G22">
        <v>1.87845</v>
      </c>
      <c r="H22" s="23"/>
      <c r="I22" s="17">
        <f t="shared" si="0"/>
        <v>1.4763779527559056</v>
      </c>
      <c r="J22" s="16">
        <f t="shared" si="1"/>
        <v>-1.8763779527559055</v>
      </c>
      <c r="K22" s="10">
        <v>95</v>
      </c>
      <c r="L22" s="16">
        <v>140.25590551181105</v>
      </c>
      <c r="M22" s="16">
        <v>58.366141732283467</v>
      </c>
      <c r="N22" s="16">
        <v>0.63976377952755903</v>
      </c>
      <c r="O22" s="16">
        <v>0.54887005649719356</v>
      </c>
      <c r="P22" s="16">
        <v>0.56531309652263406</v>
      </c>
      <c r="Q22" s="16">
        <v>3.8153864618338834E-2</v>
      </c>
      <c r="R22" s="16">
        <v>6.7491563264731882</v>
      </c>
      <c r="S22" s="16">
        <v>1.1418777795444781</v>
      </c>
      <c r="T22" s="22" t="s">
        <v>119</v>
      </c>
      <c r="U22" s="10">
        <v>2</v>
      </c>
      <c r="V22" s="22" t="s">
        <v>142</v>
      </c>
      <c r="W22" s="10">
        <v>2</v>
      </c>
      <c r="X22" s="22" t="s">
        <v>33</v>
      </c>
      <c r="Y22" s="10">
        <v>3</v>
      </c>
      <c r="Z22" s="22" t="s">
        <v>33</v>
      </c>
      <c r="AA22" s="15">
        <v>3</v>
      </c>
      <c r="AB22" s="11">
        <v>97.81</v>
      </c>
      <c r="AC22" s="10">
        <v>1.8400000000000034</v>
      </c>
      <c r="AD22" s="21">
        <v>0.35</v>
      </c>
      <c r="AE22" s="12">
        <v>54.887005649719356</v>
      </c>
      <c r="AF22" s="10">
        <v>58.257075737262177</v>
      </c>
      <c r="AG22" s="10">
        <v>28.265654826131708</v>
      </c>
      <c r="AH22" s="10">
        <v>10.329202286062337</v>
      </c>
      <c r="AI22" s="10">
        <v>1.4816666730292731</v>
      </c>
      <c r="AJ22" s="10"/>
      <c r="AK22" s="10"/>
      <c r="AL22" s="10"/>
      <c r="AM22" s="10"/>
      <c r="AN22" s="10">
        <v>0.54887005649719356</v>
      </c>
      <c r="AO22" s="10">
        <v>0.17289102639365184</v>
      </c>
      <c r="AP22" s="10">
        <v>1</v>
      </c>
      <c r="AQ22" s="10">
        <v>79.625</v>
      </c>
      <c r="AR22" s="10"/>
      <c r="AS22" s="10"/>
      <c r="AT22" s="10">
        <v>5.7182873925965714</v>
      </c>
      <c r="AU22" s="10">
        <v>1</v>
      </c>
      <c r="AV22" s="16"/>
      <c r="AW22" s="21">
        <v>8.7385613605893262</v>
      </c>
      <c r="AX22" s="1" t="s">
        <v>120</v>
      </c>
      <c r="AY22" s="25">
        <v>1.8763779527559099</v>
      </c>
      <c r="AZ22" s="19">
        <v>100</v>
      </c>
      <c r="BA22" s="19">
        <v>0</v>
      </c>
      <c r="BB22" s="19">
        <v>0</v>
      </c>
      <c r="BC22" s="19">
        <v>100</v>
      </c>
      <c r="BD22" s="19">
        <v>0</v>
      </c>
      <c r="BE22" s="19">
        <v>0</v>
      </c>
      <c r="BF22" s="26">
        <v>97.81</v>
      </c>
      <c r="BG22" s="26">
        <v>1.8400000000000034</v>
      </c>
      <c r="BH22" s="26">
        <v>0.35</v>
      </c>
      <c r="BI22" s="23"/>
      <c r="BJ22" s="27">
        <f t="shared" ca="1" si="4"/>
        <v>1</v>
      </c>
      <c r="BK22" s="26">
        <f t="shared" ca="1" si="5"/>
        <v>16.968232919628875</v>
      </c>
      <c r="BL22" s="25">
        <f t="shared" si="2"/>
        <v>7.7049695651435641</v>
      </c>
      <c r="BM22" s="25">
        <f t="shared" ca="1" si="6"/>
        <v>3.0753393030815914</v>
      </c>
      <c r="BN22" s="24">
        <f t="shared" si="3"/>
        <v>4.2672705990417104</v>
      </c>
      <c r="BO22" s="23"/>
      <c r="BP22" s="2"/>
      <c r="BR22" s="6"/>
      <c r="CL22" s="5"/>
      <c r="CP22" s="6"/>
      <c r="DJ22" s="5"/>
    </row>
    <row r="23" spans="1:114" x14ac:dyDescent="0.2">
      <c r="A23">
        <v>0.5</v>
      </c>
      <c r="B23">
        <v>1.2</v>
      </c>
      <c r="C23">
        <v>1.24939</v>
      </c>
      <c r="D23">
        <v>-0.28682999999999997</v>
      </c>
      <c r="E23">
        <v>2.1649999999999999E-2</v>
      </c>
      <c r="F23">
        <v>1.8056300000000001</v>
      </c>
      <c r="G23">
        <v>1.8585499999999999</v>
      </c>
      <c r="H23" s="23"/>
      <c r="I23" s="17">
        <f t="shared" si="0"/>
        <v>1.6404199475065615</v>
      </c>
      <c r="J23" s="16">
        <f t="shared" si="1"/>
        <v>-2.0404199475065616</v>
      </c>
      <c r="K23" s="10">
        <v>95</v>
      </c>
      <c r="L23" s="16">
        <v>155.83989501312337</v>
      </c>
      <c r="M23" s="16">
        <v>63.71391076115485</v>
      </c>
      <c r="N23" s="16">
        <v>0.71084864391950997</v>
      </c>
      <c r="O23" s="16">
        <v>0.62806026365347545</v>
      </c>
      <c r="P23" s="16">
        <v>0.64025993851106033</v>
      </c>
      <c r="Q23" s="16">
        <v>3.4833413346135433E-2</v>
      </c>
      <c r="R23" s="16">
        <v>5.440511150383915</v>
      </c>
      <c r="S23" s="16">
        <v>0.84719964288783789</v>
      </c>
      <c r="T23" s="22" t="s">
        <v>119</v>
      </c>
      <c r="U23" s="10">
        <v>2</v>
      </c>
      <c r="V23" s="22" t="s">
        <v>142</v>
      </c>
      <c r="W23" s="10">
        <v>2</v>
      </c>
      <c r="X23" s="22" t="s">
        <v>33</v>
      </c>
      <c r="Y23" s="10">
        <v>3</v>
      </c>
      <c r="Z23" s="22" t="s">
        <v>33</v>
      </c>
      <c r="AA23" s="15">
        <v>3</v>
      </c>
      <c r="AB23" s="11">
        <v>97.81</v>
      </c>
      <c r="AC23" s="10">
        <v>1.8400000000000034</v>
      </c>
      <c r="AD23" s="21">
        <v>0.35</v>
      </c>
      <c r="AE23" s="12">
        <v>62.806026365347542</v>
      </c>
      <c r="AF23" s="10">
        <v>66.157646000529255</v>
      </c>
      <c r="AG23" s="10">
        <v>32.012996925553011</v>
      </c>
      <c r="AH23" s="10">
        <v>2.8049348359198882</v>
      </c>
      <c r="AI23" s="10">
        <v>1.8380625870593685</v>
      </c>
      <c r="AJ23" s="10"/>
      <c r="AK23" s="10"/>
      <c r="AL23" s="10"/>
      <c r="AM23" s="10"/>
      <c r="AN23" s="10">
        <v>0.62806026365347545</v>
      </c>
      <c r="AO23" s="10">
        <v>0.18781716874005305</v>
      </c>
      <c r="AP23" s="10">
        <v>1</v>
      </c>
      <c r="AQ23" s="10">
        <v>79.625</v>
      </c>
      <c r="AR23" s="10"/>
      <c r="AS23" s="10"/>
      <c r="AT23" s="10">
        <v>5.8507769862914234</v>
      </c>
      <c r="AU23" s="10">
        <v>1</v>
      </c>
      <c r="AV23" s="16"/>
      <c r="AW23" s="21">
        <v>9.9236469000793885</v>
      </c>
      <c r="AX23" s="1" t="s">
        <v>120</v>
      </c>
      <c r="AY23" s="25">
        <v>2.0404199475065599</v>
      </c>
      <c r="AZ23" s="19">
        <v>100</v>
      </c>
      <c r="BA23" s="19">
        <v>0</v>
      </c>
      <c r="BB23" s="19">
        <v>0</v>
      </c>
      <c r="BC23" s="19">
        <v>100</v>
      </c>
      <c r="BD23" s="19">
        <v>0</v>
      </c>
      <c r="BE23" s="19">
        <v>0</v>
      </c>
      <c r="BF23" s="26">
        <v>97.81</v>
      </c>
      <c r="BG23" s="26">
        <v>1.8400000000000034</v>
      </c>
      <c r="BH23" s="26">
        <v>0.35</v>
      </c>
      <c r="BI23" s="23"/>
      <c r="BJ23" s="27">
        <f t="shared" ca="1" si="4"/>
        <v>0.99574859236489865</v>
      </c>
      <c r="BK23" s="26">
        <f t="shared" ca="1" si="5"/>
        <v>17.390962876010459</v>
      </c>
      <c r="BL23" s="25">
        <f t="shared" si="2"/>
        <v>6.1943688699630064</v>
      </c>
      <c r="BM23" s="25">
        <f t="shared" ca="1" si="6"/>
        <v>3.0032630434434888</v>
      </c>
      <c r="BN23" s="24">
        <f t="shared" si="3"/>
        <v>4.1752694929682805</v>
      </c>
      <c r="BO23" s="23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</v>
      </c>
      <c r="C24">
        <v>1.24929</v>
      </c>
      <c r="D24">
        <v>-0.28789999999999999</v>
      </c>
      <c r="E24">
        <v>2.0320000000000001E-2</v>
      </c>
      <c r="F24">
        <v>1.7976799999999999</v>
      </c>
      <c r="G24">
        <v>1.85755</v>
      </c>
      <c r="H24" s="23"/>
      <c r="I24" s="17">
        <f t="shared" si="0"/>
        <v>1.8044619422572179</v>
      </c>
      <c r="J24" s="16">
        <f t="shared" si="1"/>
        <v>-2.2044619422572178</v>
      </c>
      <c r="K24" s="10">
        <v>95</v>
      </c>
      <c r="L24" s="16">
        <v>171.42388451443571</v>
      </c>
      <c r="M24" s="16">
        <v>69.061679790026247</v>
      </c>
      <c r="N24" s="16">
        <v>0.78193350831146113</v>
      </c>
      <c r="O24" s="16">
        <v>0.60075329566854441</v>
      </c>
      <c r="P24" s="16">
        <v>0.60707414169982932</v>
      </c>
      <c r="Q24" s="16">
        <v>2.8129860777724395E-2</v>
      </c>
      <c r="R24" s="16">
        <v>4.6336779720117507</v>
      </c>
      <c r="S24" s="16">
        <v>0.43894764106145268</v>
      </c>
      <c r="T24" s="22" t="s">
        <v>119</v>
      </c>
      <c r="U24" s="10">
        <v>2</v>
      </c>
      <c r="V24" s="22" t="s">
        <v>142</v>
      </c>
      <c r="W24" s="10">
        <v>2</v>
      </c>
      <c r="X24" s="22" t="s">
        <v>33</v>
      </c>
      <c r="Y24" s="10">
        <v>3</v>
      </c>
      <c r="Z24" s="22" t="s">
        <v>33</v>
      </c>
      <c r="AA24" s="15">
        <v>3</v>
      </c>
      <c r="AB24" s="11">
        <v>97.81</v>
      </c>
      <c r="AC24" s="10">
        <v>1.8400000000000034</v>
      </c>
      <c r="AD24" s="21">
        <v>0.35</v>
      </c>
      <c r="AE24" s="12">
        <v>60.075329566854442</v>
      </c>
      <c r="AF24" s="10">
        <v>61.336729346189578</v>
      </c>
      <c r="AG24" s="10">
        <v>30.35370708499147</v>
      </c>
      <c r="AH24" s="10">
        <v>0</v>
      </c>
      <c r="AI24" s="10">
        <v>2.1581128555764559</v>
      </c>
      <c r="AJ24" s="10"/>
      <c r="AK24" s="10"/>
      <c r="AL24" s="10"/>
      <c r="AM24" s="10"/>
      <c r="AN24" s="10">
        <v>0.60075329566854441</v>
      </c>
      <c r="AO24" s="10">
        <v>0.17907422789965161</v>
      </c>
      <c r="AP24" s="10">
        <v>1</v>
      </c>
      <c r="AQ24" s="10">
        <v>79.625</v>
      </c>
      <c r="AR24" s="10"/>
      <c r="AS24" s="10"/>
      <c r="AT24" s="10">
        <v>4.8893240736141008</v>
      </c>
      <c r="AU24" s="10">
        <v>1</v>
      </c>
      <c r="AV24" s="16"/>
      <c r="AW24" s="21">
        <v>9.2005094019284375</v>
      </c>
      <c r="AX24" s="1" t="s">
        <v>120</v>
      </c>
      <c r="AY24" s="25">
        <v>2.20446194225722</v>
      </c>
      <c r="AZ24" s="19">
        <v>100</v>
      </c>
      <c r="BA24" s="19">
        <v>0</v>
      </c>
      <c r="BB24" s="19">
        <v>0</v>
      </c>
      <c r="BC24" s="19">
        <v>100</v>
      </c>
      <c r="BD24" s="19">
        <v>0</v>
      </c>
      <c r="BE24" s="19">
        <v>0</v>
      </c>
      <c r="BF24" s="26">
        <v>97.81</v>
      </c>
      <c r="BG24" s="26">
        <v>1.8400000000000034</v>
      </c>
      <c r="BH24" s="26">
        <v>0.35</v>
      </c>
      <c r="BI24" s="23"/>
      <c r="BJ24" s="27">
        <f t="shared" ca="1" si="4"/>
        <v>0.99888055189322089</v>
      </c>
      <c r="BK24" s="26">
        <f t="shared" ca="1" si="5"/>
        <v>15.040686821517797</v>
      </c>
      <c r="BL24" s="25">
        <f t="shared" si="2"/>
        <v>5.3954546010044542</v>
      </c>
      <c r="BM24" s="25">
        <f t="shared" ca="1" si="6"/>
        <v>3.0111517768642604</v>
      </c>
      <c r="BN24" s="24">
        <f t="shared" si="3"/>
        <v>4.1636686246412378</v>
      </c>
      <c r="BO24" s="23"/>
      <c r="BP24" s="2"/>
      <c r="BR24" s="6"/>
      <c r="CL24" s="5"/>
      <c r="CP24" s="6"/>
      <c r="DJ24" s="5"/>
    </row>
    <row r="25" spans="1:114" x14ac:dyDescent="0.2">
      <c r="A25">
        <v>0.6</v>
      </c>
      <c r="B25">
        <v>0.7</v>
      </c>
      <c r="C25">
        <v>1.2496499999999999</v>
      </c>
      <c r="D25">
        <v>-0.28760000000000002</v>
      </c>
      <c r="E25">
        <v>2.3539999999999998E-2</v>
      </c>
      <c r="F25">
        <v>1.7738799999999999</v>
      </c>
      <c r="G25">
        <v>1.8987000000000001</v>
      </c>
      <c r="H25" s="23"/>
      <c r="I25" s="17">
        <f t="shared" si="0"/>
        <v>1.9685039370078738</v>
      </c>
      <c r="J25" s="16">
        <f t="shared" si="1"/>
        <v>-2.368503937007874</v>
      </c>
      <c r="K25" s="10">
        <v>95</v>
      </c>
      <c r="L25" s="16">
        <v>187.00787401574803</v>
      </c>
      <c r="M25" s="16">
        <v>74.40944881889763</v>
      </c>
      <c r="N25" s="16">
        <v>0.85301837270341196</v>
      </c>
      <c r="O25" s="16">
        <v>0.69905838041428414</v>
      </c>
      <c r="P25" s="16">
        <v>0.71961218044608477</v>
      </c>
      <c r="Q25" s="16">
        <v>3.0009361497839403E-2</v>
      </c>
      <c r="R25" s="16">
        <v>4.1702131110727887</v>
      </c>
      <c r="S25" s="16">
        <v>1.4273472244305967</v>
      </c>
      <c r="T25" s="22" t="s">
        <v>119</v>
      </c>
      <c r="U25" s="10">
        <v>2</v>
      </c>
      <c r="V25" s="22" t="s">
        <v>142</v>
      </c>
      <c r="W25" s="10">
        <v>2</v>
      </c>
      <c r="X25" s="22" t="s">
        <v>33</v>
      </c>
      <c r="Y25" s="10">
        <v>3</v>
      </c>
      <c r="Z25" s="22" t="s">
        <v>33</v>
      </c>
      <c r="AA25" s="15">
        <v>3</v>
      </c>
      <c r="AB25" s="11">
        <v>97.81</v>
      </c>
      <c r="AC25" s="10">
        <v>1.8400000000000034</v>
      </c>
      <c r="AD25" s="21">
        <v>0.35</v>
      </c>
      <c r="AE25" s="12">
        <v>69.90583804142841</v>
      </c>
      <c r="AF25" s="10">
        <v>73.659793345671844</v>
      </c>
      <c r="AG25" s="10">
        <v>35.980609022304236</v>
      </c>
      <c r="AH25" s="10">
        <v>11.814764949816372</v>
      </c>
      <c r="AI25" s="10">
        <v>2.3979589852249772</v>
      </c>
      <c r="AJ25" s="10"/>
      <c r="AK25" s="10"/>
      <c r="AL25" s="10"/>
      <c r="AM25" s="10"/>
      <c r="AN25" s="10">
        <v>0.69905838041428414</v>
      </c>
      <c r="AO25" s="10">
        <v>0.20489974847036502</v>
      </c>
      <c r="AP25" s="10">
        <v>1</v>
      </c>
      <c r="AQ25" s="10">
        <v>79.625</v>
      </c>
      <c r="AR25" s="10"/>
      <c r="AS25" s="10"/>
      <c r="AT25" s="10">
        <v>5.408243175255036</v>
      </c>
      <c r="AU25" s="10">
        <v>1</v>
      </c>
      <c r="AV25" s="16"/>
      <c r="AW25" s="21">
        <v>11.048969001850777</v>
      </c>
      <c r="AX25" s="1" t="s">
        <v>120</v>
      </c>
      <c r="AY25" s="25">
        <v>2.36850393700787</v>
      </c>
      <c r="AZ25" s="19">
        <v>100</v>
      </c>
      <c r="BA25" s="19">
        <v>0</v>
      </c>
      <c r="BB25" s="19">
        <v>0</v>
      </c>
      <c r="BC25" s="19">
        <v>100</v>
      </c>
      <c r="BD25" s="19">
        <v>0</v>
      </c>
      <c r="BE25" s="19">
        <v>0</v>
      </c>
      <c r="BF25" s="26">
        <v>97.81</v>
      </c>
      <c r="BG25" s="26">
        <v>1.8400000000000034</v>
      </c>
      <c r="BH25" s="26">
        <v>0.35</v>
      </c>
      <c r="BI25" s="23"/>
      <c r="BJ25" s="27">
        <f t="shared" ca="1" si="4"/>
        <v>0.98044865278879501</v>
      </c>
      <c r="BK25" s="26">
        <f t="shared" ca="1" si="5"/>
        <v>15.761945922429939</v>
      </c>
      <c r="BL25" s="25">
        <f t="shared" si="2"/>
        <v>4.7929989442474028</v>
      </c>
      <c r="BM25" s="25">
        <f t="shared" ca="1" si="6"/>
        <v>2.9624424561308356</v>
      </c>
      <c r="BN25" s="24">
        <f t="shared" si="3"/>
        <v>4.0770988672471686</v>
      </c>
      <c r="BO25" s="23"/>
      <c r="BP25" s="2"/>
      <c r="BR25" s="6"/>
      <c r="CL25" s="5"/>
      <c r="CP25" s="6"/>
      <c r="DJ25" s="5"/>
    </row>
    <row r="26" spans="1:114" x14ac:dyDescent="0.2">
      <c r="A26">
        <v>0.65</v>
      </c>
      <c r="B26">
        <v>2.1</v>
      </c>
      <c r="C26">
        <v>1.24946</v>
      </c>
      <c r="D26">
        <v>-0.28610999999999998</v>
      </c>
      <c r="E26">
        <v>2.5309999999999999E-2</v>
      </c>
      <c r="F26">
        <v>1.7797799999999999</v>
      </c>
      <c r="G26">
        <v>1.8903300000000001</v>
      </c>
      <c r="H26" s="23"/>
      <c r="I26" s="17">
        <f t="shared" si="0"/>
        <v>2.1325459317585302</v>
      </c>
      <c r="J26" s="16">
        <f t="shared" si="1"/>
        <v>-2.5325459317585302</v>
      </c>
      <c r="K26" s="10">
        <v>95</v>
      </c>
      <c r="L26" s="16">
        <v>202.59186351706037</v>
      </c>
      <c r="M26" s="16">
        <v>79.757217847769027</v>
      </c>
      <c r="N26" s="16">
        <v>0.92410323709536313</v>
      </c>
      <c r="O26" s="16">
        <v>0.64717514124293318</v>
      </c>
      <c r="P26" s="16">
        <v>0.67555264580296759</v>
      </c>
      <c r="Q26" s="16">
        <v>3.9344215074411958E-2</v>
      </c>
      <c r="R26" s="16">
        <v>5.8240042902425602</v>
      </c>
      <c r="S26" s="16">
        <v>1.9706600388912761</v>
      </c>
      <c r="T26" s="22" t="s">
        <v>119</v>
      </c>
      <c r="U26" s="10">
        <v>2</v>
      </c>
      <c r="V26" s="22" t="s">
        <v>142</v>
      </c>
      <c r="W26" s="10">
        <v>2</v>
      </c>
      <c r="X26" s="22" t="s">
        <v>33</v>
      </c>
      <c r="Y26" s="10">
        <v>3</v>
      </c>
      <c r="Z26" s="22" t="s">
        <v>33</v>
      </c>
      <c r="AA26" s="15">
        <v>3</v>
      </c>
      <c r="AB26" s="11">
        <v>97.81</v>
      </c>
      <c r="AC26" s="10">
        <v>1.8400000000000034</v>
      </c>
      <c r="AD26" s="21">
        <v>0.35</v>
      </c>
      <c r="AE26" s="12">
        <v>64.717514124293317</v>
      </c>
      <c r="AF26" s="10">
        <v>67.559613416992647</v>
      </c>
      <c r="AG26" s="10">
        <v>33.777632290148375</v>
      </c>
      <c r="AH26" s="10">
        <v>21.529168494087351</v>
      </c>
      <c r="AI26" s="10">
        <v>1.7170317021836392</v>
      </c>
      <c r="AJ26" s="10"/>
      <c r="AK26" s="10"/>
      <c r="AL26" s="10"/>
      <c r="AM26" s="10"/>
      <c r="AN26" s="10">
        <v>0.64717514124293318</v>
      </c>
      <c r="AO26" s="10">
        <v>0.20921025698350659</v>
      </c>
      <c r="AP26" s="10">
        <v>1</v>
      </c>
      <c r="AQ26" s="10">
        <v>79.625</v>
      </c>
      <c r="AR26" s="10"/>
      <c r="AS26" s="10"/>
      <c r="AT26" s="10">
        <v>4.5408326035264626</v>
      </c>
      <c r="AU26" s="10">
        <v>1</v>
      </c>
      <c r="AV26" s="16"/>
      <c r="AW26" s="21">
        <v>10.133942012548898</v>
      </c>
      <c r="AX26" s="1" t="s">
        <v>120</v>
      </c>
      <c r="AY26" s="25">
        <v>2.5325459317585302</v>
      </c>
      <c r="AZ26" s="19">
        <v>100</v>
      </c>
      <c r="BA26" s="19">
        <v>0</v>
      </c>
      <c r="BB26" s="19">
        <v>0</v>
      </c>
      <c r="BC26" s="19">
        <v>100</v>
      </c>
      <c r="BD26" s="19">
        <v>0</v>
      </c>
      <c r="BE26" s="19">
        <v>0</v>
      </c>
      <c r="BF26" s="26">
        <v>97.81</v>
      </c>
      <c r="BG26" s="26">
        <v>1.8400000000000034</v>
      </c>
      <c r="BH26" s="26">
        <v>0.35</v>
      </c>
      <c r="BI26" s="23"/>
      <c r="BJ26" s="27">
        <f t="shared" ca="1" si="4"/>
        <v>1</v>
      </c>
      <c r="BK26" s="26">
        <f t="shared" ca="1" si="5"/>
        <v>14.400118999649901</v>
      </c>
      <c r="BL26" s="25">
        <f t="shared" si="2"/>
        <v>6.8513287023349285</v>
      </c>
      <c r="BM26" s="25">
        <f t="shared" ca="1" si="6"/>
        <v>3.0935192612560929</v>
      </c>
      <c r="BN26" s="24">
        <f t="shared" si="3"/>
        <v>4.1687013113957283</v>
      </c>
      <c r="BO26" s="23"/>
      <c r="BP26" s="2"/>
      <c r="BR26" s="6"/>
      <c r="CL26" s="5"/>
      <c r="CP26" s="6"/>
      <c r="DJ26" s="5"/>
    </row>
    <row r="27" spans="1:114" x14ac:dyDescent="0.2">
      <c r="A27">
        <v>0.7</v>
      </c>
      <c r="B27">
        <v>2.1</v>
      </c>
      <c r="C27">
        <v>1.2555400000000001</v>
      </c>
      <c r="D27">
        <v>-0.27833999999999998</v>
      </c>
      <c r="E27">
        <v>2.7949999999999999E-2</v>
      </c>
      <c r="F27">
        <v>1.77105</v>
      </c>
      <c r="G27">
        <v>1.87365</v>
      </c>
      <c r="H27" s="23"/>
      <c r="I27" s="17">
        <f t="shared" si="0"/>
        <v>2.296587926509186</v>
      </c>
      <c r="J27" s="16">
        <f t="shared" si="1"/>
        <v>-2.6965879265091859</v>
      </c>
      <c r="K27" s="10">
        <v>95</v>
      </c>
      <c r="L27" s="16">
        <v>218.17585301837266</v>
      </c>
      <c r="M27" s="16">
        <v>85.10498687664041</v>
      </c>
      <c r="N27" s="16">
        <v>0.99518810148731396</v>
      </c>
      <c r="O27" s="16">
        <v>2.3074387947269495</v>
      </c>
      <c r="P27" s="16">
        <v>2.3474855534985868</v>
      </c>
      <c r="Q27" s="16">
        <v>8.8023283725396098E-2</v>
      </c>
      <c r="R27" s="16">
        <v>3.7496837241111094</v>
      </c>
      <c r="S27" s="16">
        <v>2.7810249146970345</v>
      </c>
      <c r="T27" s="22" t="s">
        <v>33</v>
      </c>
      <c r="U27" s="10">
        <v>3</v>
      </c>
      <c r="V27" s="22" t="s">
        <v>142</v>
      </c>
      <c r="W27" s="10">
        <v>2</v>
      </c>
      <c r="X27" s="22" t="s">
        <v>143</v>
      </c>
      <c r="Y27" s="10">
        <v>4</v>
      </c>
      <c r="Z27" s="22" t="s">
        <v>123</v>
      </c>
      <c r="AA27" s="15">
        <v>4</v>
      </c>
      <c r="AB27" s="11">
        <v>97.81</v>
      </c>
      <c r="AC27" s="10">
        <v>1.8400000000000034</v>
      </c>
      <c r="AD27" s="21">
        <v>0.35</v>
      </c>
      <c r="AE27" s="12">
        <v>230.74387947269491</v>
      </c>
      <c r="AF27" s="10">
        <v>263.34089729287064</v>
      </c>
      <c r="AG27" s="10">
        <v>117.37427767492935</v>
      </c>
      <c r="AH27" s="10">
        <v>36.737214443171396</v>
      </c>
      <c r="AI27" s="10">
        <v>2.6668915929357682</v>
      </c>
      <c r="AJ27" s="10"/>
      <c r="AK27" s="10"/>
      <c r="AL27" s="10"/>
      <c r="AM27" s="10"/>
      <c r="AN27" s="10">
        <v>2.3074387947269495</v>
      </c>
      <c r="AO27" s="10">
        <v>0.55144674549366512</v>
      </c>
      <c r="AP27" s="10">
        <v>1</v>
      </c>
      <c r="AQ27" s="10">
        <v>111.47500000000001</v>
      </c>
      <c r="AR27" s="10"/>
      <c r="AS27" s="10"/>
      <c r="AT27" s="10">
        <v>17.52727042929568</v>
      </c>
      <c r="AU27" s="10">
        <v>1</v>
      </c>
      <c r="AV27" s="16"/>
      <c r="AW27" s="21">
        <v>39.501134593930594</v>
      </c>
      <c r="AX27" s="1" t="s">
        <v>120</v>
      </c>
      <c r="AY27" s="25">
        <v>2.6965879265091899</v>
      </c>
      <c r="AZ27" s="19">
        <v>100</v>
      </c>
      <c r="BA27" s="19">
        <v>0</v>
      </c>
      <c r="BB27" s="19">
        <v>0</v>
      </c>
      <c r="BC27" s="19">
        <v>0</v>
      </c>
      <c r="BD27" s="19">
        <v>100</v>
      </c>
      <c r="BE27" s="19">
        <v>0</v>
      </c>
      <c r="BF27" s="26">
        <v>97.81</v>
      </c>
      <c r="BG27" s="26">
        <v>1.8400000000000034</v>
      </c>
      <c r="BH27" s="26">
        <v>0.35</v>
      </c>
      <c r="BI27" s="23"/>
      <c r="BJ27" s="27">
        <f t="shared" ca="1" si="4"/>
        <v>0.86385690780250246</v>
      </c>
      <c r="BK27" s="26">
        <f t="shared" ca="1" si="5"/>
        <v>33.955068916428957</v>
      </c>
      <c r="BL27" s="25">
        <f t="shared" si="2"/>
        <v>3.9324239207573517</v>
      </c>
      <c r="BM27" s="25">
        <f t="shared" ca="1" si="6"/>
        <v>2.6557641118360564</v>
      </c>
      <c r="BN27" s="24">
        <f t="shared" si="3"/>
        <v>3.6030799608684814</v>
      </c>
      <c r="BO27" s="23"/>
      <c r="BP27" s="2"/>
      <c r="BR27" s="6"/>
      <c r="CL27" s="5"/>
      <c r="CP27" s="6"/>
      <c r="DJ27" s="5"/>
    </row>
    <row r="28" spans="1:114" x14ac:dyDescent="0.2">
      <c r="A28">
        <v>0.75</v>
      </c>
      <c r="B28">
        <v>2.1</v>
      </c>
      <c r="C28">
        <v>1.25543</v>
      </c>
      <c r="D28">
        <v>-0.27537</v>
      </c>
      <c r="E28">
        <v>2.657E-2</v>
      </c>
      <c r="F28">
        <v>1.8089999999999999</v>
      </c>
      <c r="G28">
        <v>1.8660300000000001</v>
      </c>
      <c r="H28" s="23"/>
      <c r="I28" s="17">
        <f t="shared" si="0"/>
        <v>2.4606299212598426</v>
      </c>
      <c r="J28" s="16">
        <f t="shared" si="1"/>
        <v>-2.8606299212598425</v>
      </c>
      <c r="K28" s="10">
        <v>95</v>
      </c>
      <c r="L28" s="16">
        <v>233.75984251968504</v>
      </c>
      <c r="M28" s="16">
        <v>90.452755905511822</v>
      </c>
      <c r="N28" s="16">
        <v>1.0662729658792651</v>
      </c>
      <c r="O28" s="16">
        <v>2.2774011299435064</v>
      </c>
      <c r="P28" s="16">
        <v>2.3113480512863513</v>
      </c>
      <c r="Q28" s="16">
        <v>0.10663034085453657</v>
      </c>
      <c r="R28" s="16">
        <v>4.6133398557258749</v>
      </c>
      <c r="S28" s="16">
        <v>2.3574250932531156</v>
      </c>
      <c r="T28" s="22" t="s">
        <v>33</v>
      </c>
      <c r="U28" s="10">
        <v>3</v>
      </c>
      <c r="V28" s="22" t="s">
        <v>142</v>
      </c>
      <c r="W28" s="10">
        <v>2</v>
      </c>
      <c r="X28" s="22" t="s">
        <v>143</v>
      </c>
      <c r="Y28" s="10">
        <v>4</v>
      </c>
      <c r="Z28" s="22" t="s">
        <v>123</v>
      </c>
      <c r="AA28" s="15">
        <v>4</v>
      </c>
      <c r="AB28" s="11">
        <v>97.81</v>
      </c>
      <c r="AC28" s="10">
        <v>1.8400000000000034</v>
      </c>
      <c r="AD28" s="21">
        <v>0.35</v>
      </c>
      <c r="AE28" s="12">
        <v>227.74011299435065</v>
      </c>
      <c r="AF28" s="10">
        <v>258.17272117958925</v>
      </c>
      <c r="AG28" s="10">
        <v>115.56740256431758</v>
      </c>
      <c r="AH28" s="10">
        <v>26.560843763119209</v>
      </c>
      <c r="AI28" s="10">
        <v>2.1676269931833527</v>
      </c>
      <c r="AJ28" s="10"/>
      <c r="AK28" s="10"/>
      <c r="AL28" s="10"/>
      <c r="AM28" s="10"/>
      <c r="AN28" s="10">
        <v>2.2774011299435064</v>
      </c>
      <c r="AO28" s="10">
        <v>0.56591276424697201</v>
      </c>
      <c r="AP28" s="10">
        <v>1</v>
      </c>
      <c r="AQ28" s="10">
        <v>111.47500000000001</v>
      </c>
      <c r="AR28" s="10"/>
      <c r="AS28" s="10"/>
      <c r="AT28" s="10">
        <v>15.966677239474668</v>
      </c>
      <c r="AU28" s="10">
        <v>1</v>
      </c>
      <c r="AV28" s="16"/>
      <c r="AW28" s="21">
        <v>38.725908176938383</v>
      </c>
      <c r="AX28" s="1" t="s">
        <v>120</v>
      </c>
      <c r="AY28" s="25">
        <v>2.8606299212598398</v>
      </c>
      <c r="AZ28" s="19">
        <v>100</v>
      </c>
      <c r="BA28" s="19">
        <v>0</v>
      </c>
      <c r="BB28" s="19">
        <v>0</v>
      </c>
      <c r="BC28" s="19">
        <v>0</v>
      </c>
      <c r="BD28" s="19">
        <v>100</v>
      </c>
      <c r="BE28" s="19">
        <v>0</v>
      </c>
      <c r="BF28" s="26">
        <v>97.81</v>
      </c>
      <c r="BG28" s="26">
        <v>1.8400000000000034</v>
      </c>
      <c r="BH28" s="26">
        <v>0.35</v>
      </c>
      <c r="BI28" s="23"/>
      <c r="BJ28" s="27">
        <f t="shared" ca="1" si="4"/>
        <v>0.88784387052635083</v>
      </c>
      <c r="BK28" s="26">
        <f t="shared" ca="1" si="5"/>
        <v>34.063809226902187</v>
      </c>
      <c r="BL28" s="25">
        <f t="shared" si="2"/>
        <v>4.859051694373365</v>
      </c>
      <c r="BM28" s="25">
        <f t="shared" ca="1" si="6"/>
        <v>2.7183903864524335</v>
      </c>
      <c r="BN28" s="24">
        <f t="shared" si="3"/>
        <v>3.654508712042603</v>
      </c>
      <c r="BO28" s="23"/>
      <c r="BP28" s="2"/>
      <c r="BR28" s="6"/>
      <c r="CL28" s="5"/>
      <c r="CP28" s="6"/>
      <c r="DJ28" s="5"/>
    </row>
    <row r="29" spans="1:114" x14ac:dyDescent="0.2">
      <c r="A29">
        <v>0.8</v>
      </c>
      <c r="B29">
        <v>2.1</v>
      </c>
      <c r="C29">
        <v>1.2538499999999999</v>
      </c>
      <c r="D29">
        <v>-0.27973999999999999</v>
      </c>
      <c r="E29">
        <v>2.581E-2</v>
      </c>
      <c r="F29">
        <v>1.78423</v>
      </c>
      <c r="G29">
        <v>1.8551500000000001</v>
      </c>
      <c r="H29" s="23"/>
      <c r="I29" s="17">
        <f t="shared" si="0"/>
        <v>2.6246719160104988</v>
      </c>
      <c r="J29" s="16">
        <f t="shared" si="1"/>
        <v>-3.0246719160104987</v>
      </c>
      <c r="K29" s="10">
        <v>95</v>
      </c>
      <c r="L29" s="16">
        <v>249.34383202099738</v>
      </c>
      <c r="M29" s="16">
        <v>95.800524934383219</v>
      </c>
      <c r="N29" s="16">
        <v>1.137357830271216</v>
      </c>
      <c r="O29" s="16">
        <v>1.8459510357815108</v>
      </c>
      <c r="P29" s="16">
        <v>1.8765386263664698</v>
      </c>
      <c r="Q29" s="16">
        <v>7.9252280364858332E-2</v>
      </c>
      <c r="R29" s="16">
        <v>4.223322624502222</v>
      </c>
      <c r="S29" s="16">
        <v>2.1241382350666091</v>
      </c>
      <c r="T29" s="22" t="s">
        <v>33</v>
      </c>
      <c r="U29" s="10">
        <v>3</v>
      </c>
      <c r="V29" s="22" t="s">
        <v>142</v>
      </c>
      <c r="W29" s="10">
        <v>2</v>
      </c>
      <c r="X29" s="22" t="s">
        <v>143</v>
      </c>
      <c r="Y29" s="10">
        <v>4</v>
      </c>
      <c r="Z29" s="22" t="s">
        <v>123</v>
      </c>
      <c r="AA29" s="15">
        <v>4</v>
      </c>
      <c r="AB29" s="11">
        <v>97.81</v>
      </c>
      <c r="AC29" s="10">
        <v>1.8400000000000034</v>
      </c>
      <c r="AD29" s="21">
        <v>0.35</v>
      </c>
      <c r="AE29" s="12">
        <v>184.59510357815105</v>
      </c>
      <c r="AF29" s="10">
        <v>206.10196592423188</v>
      </c>
      <c r="AG29" s="10">
        <v>93.826931318323489</v>
      </c>
      <c r="AH29" s="10">
        <v>20.299482612933801</v>
      </c>
      <c r="AI29" s="10">
        <v>2.367803951794623</v>
      </c>
      <c r="AJ29" s="10"/>
      <c r="AK29" s="10"/>
      <c r="AL29" s="10"/>
      <c r="AM29" s="10"/>
      <c r="AN29" s="10">
        <v>1.8459510357815108</v>
      </c>
      <c r="AO29" s="10">
        <v>0.47261665903364386</v>
      </c>
      <c r="AP29" s="10">
        <v>1</v>
      </c>
      <c r="AQ29" s="10">
        <v>111.47500000000001</v>
      </c>
      <c r="AR29" s="10"/>
      <c r="AS29" s="10"/>
      <c r="AT29" s="10">
        <v>11.777815794334446</v>
      </c>
      <c r="AU29" s="10">
        <v>1</v>
      </c>
      <c r="AV29" s="16"/>
      <c r="AW29" s="21">
        <v>30.915294888634779</v>
      </c>
      <c r="AX29" s="1" t="s">
        <v>120</v>
      </c>
      <c r="AY29" s="25">
        <v>3.0246719160105</v>
      </c>
      <c r="AZ29" s="19">
        <v>100</v>
      </c>
      <c r="BA29" s="19">
        <v>0</v>
      </c>
      <c r="BB29" s="19">
        <v>0</v>
      </c>
      <c r="BC29" s="19">
        <v>0</v>
      </c>
      <c r="BD29" s="19">
        <v>100</v>
      </c>
      <c r="BE29" s="19">
        <v>0</v>
      </c>
      <c r="BF29" s="26">
        <v>97.81</v>
      </c>
      <c r="BG29" s="26">
        <v>1.8400000000000034</v>
      </c>
      <c r="BH29" s="26">
        <v>0.35</v>
      </c>
      <c r="BI29" s="23"/>
      <c r="BJ29" s="27">
        <f t="shared" ca="1" si="4"/>
        <v>0.90612686478569338</v>
      </c>
      <c r="BK29" s="26">
        <f t="shared" ca="1" si="5"/>
        <v>27.346818399426908</v>
      </c>
      <c r="BL29" s="25">
        <f t="shared" si="2"/>
        <v>4.5238761542968433</v>
      </c>
      <c r="BM29" s="25">
        <f t="shared" ca="1" si="6"/>
        <v>2.7660456152302113</v>
      </c>
      <c r="BN29" s="24">
        <f t="shared" si="3"/>
        <v>3.7131376029720147</v>
      </c>
      <c r="BO29" s="23"/>
      <c r="BP29" s="2"/>
      <c r="BR29" s="6"/>
      <c r="CL29" s="5"/>
      <c r="CP29" s="6"/>
      <c r="DJ29" s="5"/>
    </row>
    <row r="30" spans="1:114" x14ac:dyDescent="0.2">
      <c r="A30">
        <v>0.85</v>
      </c>
      <c r="B30">
        <v>2</v>
      </c>
      <c r="C30">
        <v>1.2519499999999999</v>
      </c>
      <c r="D30">
        <v>-0.28366000000000002</v>
      </c>
      <c r="E30">
        <v>2.3060000000000001E-2</v>
      </c>
      <c r="F30">
        <v>1.80128</v>
      </c>
      <c r="G30">
        <v>1.86053</v>
      </c>
      <c r="H30" s="23"/>
      <c r="I30" s="17">
        <f t="shared" si="0"/>
        <v>2.7887139107611545</v>
      </c>
      <c r="J30" s="16">
        <f t="shared" si="1"/>
        <v>-3.1887139107611544</v>
      </c>
      <c r="K30" s="10">
        <v>95</v>
      </c>
      <c r="L30" s="16">
        <v>264.92782152230967</v>
      </c>
      <c r="M30" s="16">
        <v>101.1482939632546</v>
      </c>
      <c r="N30" s="16">
        <v>1.2084426946631668</v>
      </c>
      <c r="O30" s="16">
        <v>1.3271186440677596</v>
      </c>
      <c r="P30" s="16">
        <v>1.3455507615156324</v>
      </c>
      <c r="Q30" s="16">
        <v>5.4693470955352604E-2</v>
      </c>
      <c r="R30" s="16">
        <v>4.0647645945178406</v>
      </c>
      <c r="S30" s="16">
        <v>1.2800081561022776</v>
      </c>
      <c r="T30" s="22" t="s">
        <v>119</v>
      </c>
      <c r="U30" s="10">
        <v>2</v>
      </c>
      <c r="V30" s="22" t="s">
        <v>142</v>
      </c>
      <c r="W30" s="10">
        <v>2</v>
      </c>
      <c r="X30" s="22" t="s">
        <v>143</v>
      </c>
      <c r="Y30" s="10">
        <v>4</v>
      </c>
      <c r="Z30" s="22" t="s">
        <v>123</v>
      </c>
      <c r="AA30" s="15">
        <v>4</v>
      </c>
      <c r="AB30" s="11">
        <v>97.81</v>
      </c>
      <c r="AC30" s="10">
        <v>1.8400000000000034</v>
      </c>
      <c r="AD30" s="21">
        <v>0.35</v>
      </c>
      <c r="AE30" s="12">
        <v>132.71186440677596</v>
      </c>
      <c r="AF30" s="10">
        <v>142.71610008876203</v>
      </c>
      <c r="AG30" s="10">
        <v>67.277538075781592</v>
      </c>
      <c r="AH30" s="10">
        <v>1.4722037781759938</v>
      </c>
      <c r="AI30" s="10">
        <v>2.4601670693272197</v>
      </c>
      <c r="AJ30" s="10"/>
      <c r="AK30" s="10"/>
      <c r="AL30" s="10"/>
      <c r="AM30" s="10"/>
      <c r="AN30" s="10">
        <v>1.3271186440677596</v>
      </c>
      <c r="AO30" s="10">
        <v>0.36035026228688338</v>
      </c>
      <c r="AP30" s="10">
        <v>1</v>
      </c>
      <c r="AQ30" s="10">
        <v>79.625</v>
      </c>
      <c r="AR30" s="10"/>
      <c r="AS30" s="10"/>
      <c r="AT30" s="10">
        <v>7.5132830231778618</v>
      </c>
      <c r="AU30" s="10">
        <v>1</v>
      </c>
      <c r="AV30" s="16"/>
      <c r="AW30" s="21">
        <v>21.407415013314306</v>
      </c>
      <c r="AX30" s="1" t="s">
        <v>120</v>
      </c>
      <c r="AY30" s="25">
        <v>3.18871391076115</v>
      </c>
      <c r="AZ30" s="19">
        <v>100</v>
      </c>
      <c r="BA30" s="19">
        <v>0</v>
      </c>
      <c r="BB30" s="19">
        <v>0</v>
      </c>
      <c r="BC30" s="19">
        <v>0</v>
      </c>
      <c r="BD30" s="19">
        <v>100</v>
      </c>
      <c r="BE30" s="19">
        <v>0</v>
      </c>
      <c r="BF30" s="26">
        <v>97.81</v>
      </c>
      <c r="BG30" s="26">
        <v>1.8400000000000034</v>
      </c>
      <c r="BH30" s="26">
        <v>0.35</v>
      </c>
      <c r="BI30" s="23"/>
      <c r="BJ30" s="27">
        <f t="shared" ca="1" si="4"/>
        <v>0.94333403131264038</v>
      </c>
      <c r="BK30" s="26">
        <f t="shared" ca="1" si="5"/>
        <v>20.187670339733433</v>
      </c>
      <c r="BL30" s="25">
        <f t="shared" si="2"/>
        <v>4.5086195536070708</v>
      </c>
      <c r="BM30" s="25">
        <f t="shared" ca="1" si="6"/>
        <v>2.8633705874925166</v>
      </c>
      <c r="BN30" s="24">
        <f t="shared" si="3"/>
        <v>3.8311954216979554</v>
      </c>
      <c r="BO30" s="23"/>
      <c r="BP30" s="2"/>
      <c r="BR30" s="6"/>
      <c r="CL30" s="5"/>
      <c r="CP30" s="6"/>
      <c r="DJ30" s="5"/>
    </row>
    <row r="31" spans="1:114" x14ac:dyDescent="0.2">
      <c r="A31">
        <v>0.9</v>
      </c>
      <c r="B31">
        <v>2.1</v>
      </c>
      <c r="C31">
        <v>1.2502200000000001</v>
      </c>
      <c r="D31">
        <v>-0.28400999999999998</v>
      </c>
      <c r="E31">
        <v>2.4330000000000001E-2</v>
      </c>
      <c r="F31">
        <v>1.7975000000000001</v>
      </c>
      <c r="G31">
        <v>1.8411999999999999</v>
      </c>
      <c r="H31" s="23"/>
      <c r="I31" s="17">
        <f t="shared" si="0"/>
        <v>2.9527559055118111</v>
      </c>
      <c r="J31" s="16">
        <f t="shared" si="1"/>
        <v>-3.352755905511811</v>
      </c>
      <c r="K31" s="10">
        <v>95</v>
      </c>
      <c r="L31" s="16">
        <v>280.51181102362204</v>
      </c>
      <c r="M31" s="16">
        <v>106.49606299212601</v>
      </c>
      <c r="N31" s="16">
        <v>1.2795275590551181</v>
      </c>
      <c r="O31" s="16">
        <v>0.85470809792845803</v>
      </c>
      <c r="P31" s="16">
        <v>0.87875383387963979</v>
      </c>
      <c r="Q31" s="16">
        <v>5.2500720115218419E-2</v>
      </c>
      <c r="R31" s="16">
        <v>5.9744513299510995</v>
      </c>
      <c r="S31" s="16">
        <v>1.6698427743876236</v>
      </c>
      <c r="T31" s="22" t="s">
        <v>119</v>
      </c>
      <c r="U31" s="10">
        <v>2</v>
      </c>
      <c r="V31" s="22" t="s">
        <v>142</v>
      </c>
      <c r="W31" s="10">
        <v>2</v>
      </c>
      <c r="X31" s="22" t="s">
        <v>33</v>
      </c>
      <c r="Y31" s="10">
        <v>3</v>
      </c>
      <c r="Z31" s="22" t="s">
        <v>33</v>
      </c>
      <c r="AA31" s="15">
        <v>3</v>
      </c>
      <c r="AB31" s="11">
        <v>97.81</v>
      </c>
      <c r="AC31" s="10">
        <v>1.8400000000000034</v>
      </c>
      <c r="AD31" s="21">
        <v>0.35</v>
      </c>
      <c r="AE31" s="12">
        <v>85.470809792845813</v>
      </c>
      <c r="AF31" s="10">
        <v>86.882109219744564</v>
      </c>
      <c r="AG31" s="10">
        <v>43.937691693981975</v>
      </c>
      <c r="AH31" s="10">
        <v>8.0293415725544008</v>
      </c>
      <c r="AI31" s="10">
        <v>1.6737938678767093</v>
      </c>
      <c r="AJ31" s="10"/>
      <c r="AK31" s="10"/>
      <c r="AL31" s="10"/>
      <c r="AM31" s="10"/>
      <c r="AN31" s="10">
        <v>0.85470809792845803</v>
      </c>
      <c r="AO31" s="10">
        <v>0.276351981526962</v>
      </c>
      <c r="AP31" s="10">
        <v>1</v>
      </c>
      <c r="AQ31" s="10">
        <v>79.625</v>
      </c>
      <c r="AR31" s="10"/>
      <c r="AS31" s="10"/>
      <c r="AT31" s="10">
        <v>4.2018954421221233</v>
      </c>
      <c r="AU31" s="10">
        <v>1</v>
      </c>
      <c r="AV31" s="16"/>
      <c r="AW31" s="21">
        <v>13.032316382961683</v>
      </c>
      <c r="AX31" s="1" t="s">
        <v>120</v>
      </c>
      <c r="AY31" s="25">
        <v>3.3527559055118101</v>
      </c>
      <c r="AZ31" s="19">
        <v>100</v>
      </c>
      <c r="BA31" s="19">
        <v>0</v>
      </c>
      <c r="BB31" s="19">
        <v>0</v>
      </c>
      <c r="BC31" s="19">
        <v>100</v>
      </c>
      <c r="BD31" s="19">
        <v>0</v>
      </c>
      <c r="BE31" s="19">
        <v>0</v>
      </c>
      <c r="BF31" s="26">
        <v>97.81</v>
      </c>
      <c r="BG31" s="26">
        <v>1.8400000000000034</v>
      </c>
      <c r="BH31" s="26">
        <v>0.35</v>
      </c>
      <c r="BI31" s="23"/>
      <c r="BJ31" s="27">
        <f t="shared" ca="1" si="4"/>
        <v>1</v>
      </c>
      <c r="BK31" s="26">
        <f t="shared" ca="1" si="5"/>
        <v>13.869018395965135</v>
      </c>
      <c r="BL31" s="25">
        <f t="shared" si="2"/>
        <v>7.1091221922925998</v>
      </c>
      <c r="BM31" s="25">
        <f t="shared" ca="1" si="6"/>
        <v>3.1163749069976516</v>
      </c>
      <c r="BN31" s="24">
        <f t="shared" si="3"/>
        <v>4.0740547584702425</v>
      </c>
      <c r="BO31" s="23"/>
      <c r="BP31" s="2"/>
      <c r="BR31" s="6"/>
      <c r="CL31" s="5"/>
      <c r="CP31" s="6"/>
      <c r="DJ31" s="5"/>
    </row>
    <row r="32" spans="1:114" x14ac:dyDescent="0.2">
      <c r="A32">
        <v>0.95</v>
      </c>
      <c r="B32">
        <v>0.4</v>
      </c>
      <c r="C32">
        <v>1.2507200000000001</v>
      </c>
      <c r="D32">
        <v>-0.27888000000000002</v>
      </c>
      <c r="E32">
        <v>2.265E-2</v>
      </c>
      <c r="F32">
        <v>1.8084800000000001</v>
      </c>
      <c r="G32">
        <v>1.8796299999999999</v>
      </c>
      <c r="H32" s="23"/>
      <c r="I32" s="17">
        <f t="shared" si="0"/>
        <v>3.1167979002624668</v>
      </c>
      <c r="J32" s="16">
        <f t="shared" si="1"/>
        <v>-3.5167979002624667</v>
      </c>
      <c r="K32" s="10">
        <v>95</v>
      </c>
      <c r="L32" s="16">
        <v>296.09580052493436</v>
      </c>
      <c r="M32" s="16">
        <v>111.8438320209974</v>
      </c>
      <c r="N32" s="16">
        <v>1.3506124234470689</v>
      </c>
      <c r="O32" s="16">
        <v>0.99124293785311346</v>
      </c>
      <c r="P32" s="16">
        <v>1.0078627847605479</v>
      </c>
      <c r="Q32" s="16">
        <v>8.4640182429188443E-2</v>
      </c>
      <c r="R32" s="16">
        <v>8.3979866812224433</v>
      </c>
      <c r="S32" s="16">
        <v>1.1541560352385041</v>
      </c>
      <c r="T32" s="22" t="s">
        <v>119</v>
      </c>
      <c r="U32" s="10">
        <v>2</v>
      </c>
      <c r="V32" s="22" t="s">
        <v>142</v>
      </c>
      <c r="W32" s="10">
        <v>2</v>
      </c>
      <c r="X32" s="22" t="s">
        <v>33</v>
      </c>
      <c r="Y32" s="10">
        <v>3</v>
      </c>
      <c r="Z32" s="22" t="s">
        <v>124</v>
      </c>
      <c r="AA32" s="15">
        <v>2</v>
      </c>
      <c r="AB32" s="11">
        <v>97.81</v>
      </c>
      <c r="AC32" s="10">
        <v>1.8400000000000034</v>
      </c>
      <c r="AD32" s="21">
        <v>0.35</v>
      </c>
      <c r="AE32" s="12">
        <v>99.124293785311338</v>
      </c>
      <c r="AF32" s="10">
        <v>101.15469229389186</v>
      </c>
      <c r="AG32" s="10">
        <v>50.393139238027402</v>
      </c>
      <c r="AH32" s="10">
        <v>0</v>
      </c>
      <c r="AI32" s="10">
        <v>1.1907615931756113</v>
      </c>
      <c r="AJ32" s="10"/>
      <c r="AK32" s="10"/>
      <c r="AL32" s="10"/>
      <c r="AM32" s="10"/>
      <c r="AN32" s="10">
        <v>0.99124293785311346</v>
      </c>
      <c r="AO32" s="10">
        <v>0.32995111299780877</v>
      </c>
      <c r="AP32" s="10">
        <v>1</v>
      </c>
      <c r="AQ32" s="10">
        <v>79.625</v>
      </c>
      <c r="AR32" s="10"/>
      <c r="AS32" s="10"/>
      <c r="AT32" s="10">
        <v>4.6574537654766601</v>
      </c>
      <c r="AU32" s="10">
        <v>1</v>
      </c>
      <c r="AV32" s="16"/>
      <c r="AW32" s="21">
        <v>15.173203844083778</v>
      </c>
      <c r="AX32" s="1" t="s">
        <v>120</v>
      </c>
      <c r="AY32" s="25">
        <v>3.5167979002624699</v>
      </c>
      <c r="AZ32" s="19">
        <v>100</v>
      </c>
      <c r="BA32" s="19">
        <v>0</v>
      </c>
      <c r="BB32" s="19">
        <v>0</v>
      </c>
      <c r="BC32" s="19">
        <v>100</v>
      </c>
      <c r="BD32" s="19">
        <v>0</v>
      </c>
      <c r="BE32" s="19">
        <v>0</v>
      </c>
      <c r="BF32" s="26">
        <v>97.81</v>
      </c>
      <c r="BG32" s="26">
        <v>1.8400000000000034</v>
      </c>
      <c r="BH32" s="26">
        <v>0.35</v>
      </c>
      <c r="BI32" s="23"/>
      <c r="BJ32" s="27">
        <f t="shared" ca="1" si="4"/>
        <v>1</v>
      </c>
      <c r="BK32" s="26">
        <f t="shared" ca="1" si="5"/>
        <v>15.375275845996768</v>
      </c>
      <c r="BL32" s="25">
        <f t="shared" si="2"/>
        <v>9.8440006046879933</v>
      </c>
      <c r="BM32" s="25">
        <f t="shared" ca="1" si="6"/>
        <v>3.17978399701104</v>
      </c>
      <c r="BN32" s="24">
        <f t="shared" si="3"/>
        <v>4.0976681099480512</v>
      </c>
      <c r="BO32" s="23"/>
      <c r="BP32" s="2"/>
      <c r="BR32" s="6"/>
      <c r="CL32" s="5"/>
      <c r="CP32" s="6"/>
      <c r="DJ32" s="5"/>
    </row>
    <row r="33" spans="1:114" x14ac:dyDescent="0.2">
      <c r="A33">
        <v>1</v>
      </c>
      <c r="B33">
        <v>2.1</v>
      </c>
      <c r="C33">
        <v>1.2514000000000001</v>
      </c>
      <c r="D33">
        <v>-0.28460999999999997</v>
      </c>
      <c r="E33">
        <v>2.2550000000000001E-2</v>
      </c>
      <c r="F33">
        <v>1.80715</v>
      </c>
      <c r="G33">
        <v>1.88365</v>
      </c>
      <c r="H33" s="23"/>
      <c r="I33" s="17">
        <f t="shared" si="0"/>
        <v>3.280839895013123</v>
      </c>
      <c r="J33" s="16">
        <f t="shared" si="1"/>
        <v>-3.6808398950131229</v>
      </c>
      <c r="K33" s="10">
        <v>95</v>
      </c>
      <c r="L33" s="16">
        <v>311.67979002624668</v>
      </c>
      <c r="M33" s="16">
        <v>117.19160104986879</v>
      </c>
      <c r="N33" s="16">
        <v>1.4216972878390199</v>
      </c>
      <c r="O33" s="16">
        <v>1.1769303201506691</v>
      </c>
      <c r="P33" s="16">
        <v>1.1931081498531186</v>
      </c>
      <c r="Q33" s="16">
        <v>4.8741718674988048E-2</v>
      </c>
      <c r="R33" s="16">
        <v>4.0852724609238944</v>
      </c>
      <c r="S33" s="16">
        <v>1.1234603960034379</v>
      </c>
      <c r="T33" s="22" t="s">
        <v>119</v>
      </c>
      <c r="U33" s="10">
        <v>2</v>
      </c>
      <c r="V33" s="22" t="s">
        <v>142</v>
      </c>
      <c r="W33" s="10">
        <v>2</v>
      </c>
      <c r="X33" s="22" t="s">
        <v>143</v>
      </c>
      <c r="Y33" s="10">
        <v>4</v>
      </c>
      <c r="Z33" s="22" t="s">
        <v>33</v>
      </c>
      <c r="AA33" s="15">
        <v>3</v>
      </c>
      <c r="AB33" s="11">
        <v>97.81</v>
      </c>
      <c r="AC33" s="10">
        <v>1.8400000000000034</v>
      </c>
      <c r="AD33" s="21">
        <v>0.35</v>
      </c>
      <c r="AE33" s="12">
        <v>117.6930320150669</v>
      </c>
      <c r="AF33" s="10">
        <v>122.03155939294062</v>
      </c>
      <c r="AG33" s="10">
        <v>59.655407492655939</v>
      </c>
      <c r="AH33" s="10">
        <v>0</v>
      </c>
      <c r="AI33" s="10">
        <v>2.4478171518916207</v>
      </c>
      <c r="AJ33" s="10"/>
      <c r="AK33" s="10"/>
      <c r="AL33" s="10"/>
      <c r="AM33" s="10"/>
      <c r="AN33" s="10">
        <v>1.1769303201506691</v>
      </c>
      <c r="AO33" s="10">
        <v>0.33763460887245139</v>
      </c>
      <c r="AP33" s="10">
        <v>1</v>
      </c>
      <c r="AQ33" s="10">
        <v>79.625</v>
      </c>
      <c r="AR33" s="10"/>
      <c r="AS33" s="10"/>
      <c r="AT33" s="10">
        <v>5.3742612215475276</v>
      </c>
      <c r="AU33" s="10">
        <v>1</v>
      </c>
      <c r="AV33" s="16"/>
      <c r="AW33" s="21">
        <v>18.304733908941092</v>
      </c>
      <c r="AX33" s="1" t="s">
        <v>120</v>
      </c>
      <c r="AY33" s="25">
        <v>3.6808398950131198</v>
      </c>
      <c r="AZ33" s="19">
        <v>100</v>
      </c>
      <c r="BA33" s="19">
        <v>0</v>
      </c>
      <c r="BB33" s="19">
        <v>0</v>
      </c>
      <c r="BC33" s="19">
        <v>100</v>
      </c>
      <c r="BD33" s="19">
        <v>0</v>
      </c>
      <c r="BE33" s="19">
        <v>0</v>
      </c>
      <c r="BF33" s="26">
        <v>97.81</v>
      </c>
      <c r="BG33" s="26">
        <v>1.8400000000000034</v>
      </c>
      <c r="BH33" s="26">
        <v>0.35</v>
      </c>
      <c r="BI33" s="23"/>
      <c r="BJ33" s="27">
        <f t="shared" ca="1" si="4"/>
        <v>0.97413187677129931</v>
      </c>
      <c r="BK33" s="26">
        <f t="shared" ca="1" si="5"/>
        <v>16.424683068706706</v>
      </c>
      <c r="BL33" s="25">
        <f t="shared" si="2"/>
        <v>4.6990466012581038</v>
      </c>
      <c r="BM33" s="25">
        <f t="shared" ca="1" si="6"/>
        <v>2.9432099291555933</v>
      </c>
      <c r="BN33" s="24">
        <f t="shared" si="3"/>
        <v>3.8781921739092224</v>
      </c>
      <c r="BO33" s="23"/>
      <c r="BP33" s="2"/>
      <c r="BR33" s="6"/>
      <c r="CL33" s="5"/>
      <c r="CP33" s="6"/>
      <c r="DJ33" s="5"/>
    </row>
    <row r="34" spans="1:114" x14ac:dyDescent="0.2">
      <c r="A34">
        <v>1.05</v>
      </c>
      <c r="B34">
        <v>2</v>
      </c>
      <c r="C34">
        <v>1.2989200000000001</v>
      </c>
      <c r="D34">
        <v>-0.24797</v>
      </c>
      <c r="E34">
        <v>1.6389999999999998E-2</v>
      </c>
      <c r="F34">
        <v>1.7693300000000001</v>
      </c>
      <c r="G34">
        <v>1.9246000000000001</v>
      </c>
      <c r="H34" s="23"/>
      <c r="I34" s="17">
        <f t="shared" si="0"/>
        <v>3.4448818897637796</v>
      </c>
      <c r="J34" s="16">
        <f t="shared" si="1"/>
        <v>-3.8448818897637795</v>
      </c>
      <c r="K34" s="10">
        <v>95</v>
      </c>
      <c r="L34" s="16">
        <v>327.26377952755905</v>
      </c>
      <c r="M34" s="16">
        <v>122.53937007874021</v>
      </c>
      <c r="N34" s="16">
        <v>1.4927821522309712</v>
      </c>
      <c r="O34" s="16">
        <v>14.153201506591348</v>
      </c>
      <c r="P34" s="16">
        <v>14.142151076466723</v>
      </c>
      <c r="Q34" s="16">
        <v>0.27829140662505991</v>
      </c>
      <c r="R34" s="16">
        <v>1.9678152575257897</v>
      </c>
      <c r="S34" s="16">
        <v>0</v>
      </c>
      <c r="T34" s="22" t="s">
        <v>122</v>
      </c>
      <c r="U34" s="10">
        <v>5</v>
      </c>
      <c r="V34" s="22" t="s">
        <v>143</v>
      </c>
      <c r="W34" s="10">
        <v>4</v>
      </c>
      <c r="X34" s="22" t="s">
        <v>141</v>
      </c>
      <c r="Y34" s="10">
        <v>5</v>
      </c>
      <c r="Z34" s="22" t="s">
        <v>121</v>
      </c>
      <c r="AA34" s="15">
        <v>5</v>
      </c>
      <c r="AB34" s="11">
        <v>24.148752111406267</v>
      </c>
      <c r="AC34" s="10">
        <v>61.672176212398661</v>
      </c>
      <c r="AD34" s="21">
        <v>14.179071676195072</v>
      </c>
      <c r="AE34" s="12">
        <v>1415.3201506591347</v>
      </c>
      <c r="AF34" s="10">
        <v>1644.5316690238758</v>
      </c>
      <c r="AG34" s="10">
        <v>935.66133073500419</v>
      </c>
      <c r="AH34" s="10">
        <v>0</v>
      </c>
      <c r="AI34" s="10">
        <v>5.0817778558000342</v>
      </c>
      <c r="AJ34" s="10"/>
      <c r="AK34" s="10"/>
      <c r="AL34" s="10"/>
      <c r="AM34" s="10"/>
      <c r="AN34" s="10">
        <v>7.0766007532956738</v>
      </c>
      <c r="AO34" s="10">
        <v>2.6146273202450567</v>
      </c>
      <c r="AP34" s="10">
        <v>7.4852906458800339</v>
      </c>
      <c r="AQ34" s="10">
        <v>114.66</v>
      </c>
      <c r="AR34" s="10"/>
      <c r="AS34" s="10"/>
      <c r="AT34" s="10">
        <v>78.364360190862968</v>
      </c>
      <c r="AU34" s="10">
        <v>1</v>
      </c>
      <c r="AV34" s="16"/>
      <c r="AW34" s="21">
        <v>246.67975035358137</v>
      </c>
      <c r="AX34" s="1" t="s">
        <v>120</v>
      </c>
      <c r="AY34" s="25">
        <v>3.84488188976378</v>
      </c>
      <c r="AZ34" s="19">
        <v>0</v>
      </c>
      <c r="BA34" s="19">
        <v>100</v>
      </c>
      <c r="BB34" s="19">
        <v>0</v>
      </c>
      <c r="BC34" s="19">
        <v>0</v>
      </c>
      <c r="BD34" s="19">
        <v>100</v>
      </c>
      <c r="BE34" s="19">
        <v>0</v>
      </c>
      <c r="BF34" s="26">
        <v>24.148752111406267</v>
      </c>
      <c r="BG34" s="26">
        <v>61.672176212398661</v>
      </c>
      <c r="BH34" s="26">
        <v>14.179071676195072</v>
      </c>
      <c r="BI34" s="23"/>
      <c r="BJ34" s="27">
        <f t="shared" ca="1" si="4"/>
        <v>0.67129608020184339</v>
      </c>
      <c r="BK34" s="26">
        <f t="shared" ca="1" si="5"/>
        <v>89.384100210505935</v>
      </c>
      <c r="BL34" s="25">
        <f t="shared" si="2"/>
        <v>1.9908504106056131</v>
      </c>
      <c r="BM34" s="25">
        <f t="shared" ca="1" si="6"/>
        <v>2.1480336859417739</v>
      </c>
      <c r="BN34" s="24">
        <f t="shared" si="3"/>
        <v>2.7910912773671921</v>
      </c>
      <c r="BO34" s="23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</v>
      </c>
      <c r="C35">
        <v>1.2924</v>
      </c>
      <c r="D35">
        <v>-0.24907000000000001</v>
      </c>
      <c r="E35">
        <v>2.3E-2</v>
      </c>
      <c r="F35">
        <v>1.7896300000000001</v>
      </c>
      <c r="G35">
        <v>2.0394999999999999</v>
      </c>
      <c r="H35" s="23"/>
      <c r="I35" s="17">
        <f t="shared" si="0"/>
        <v>3.6089238845144358</v>
      </c>
      <c r="J35" s="16">
        <f t="shared" si="1"/>
        <v>-4.0089238845144362</v>
      </c>
      <c r="K35" s="10">
        <v>95</v>
      </c>
      <c r="L35" s="16">
        <v>342.84776902887137</v>
      </c>
      <c r="M35" s="16">
        <v>127.8871391076116</v>
      </c>
      <c r="N35" s="16">
        <v>1.5638670166229223</v>
      </c>
      <c r="O35" s="16">
        <v>12.372787193973625</v>
      </c>
      <c r="P35" s="16">
        <v>12.390954101098508</v>
      </c>
      <c r="Q35" s="16">
        <v>0.27139990398463731</v>
      </c>
      <c r="R35" s="16">
        <v>2.1903067493452872</v>
      </c>
      <c r="S35" s="16">
        <v>1.2615907725612374</v>
      </c>
      <c r="T35" s="22" t="s">
        <v>122</v>
      </c>
      <c r="U35" s="10">
        <v>5</v>
      </c>
      <c r="V35" s="22" t="s">
        <v>143</v>
      </c>
      <c r="W35" s="10">
        <v>4</v>
      </c>
      <c r="X35" s="22" t="s">
        <v>141</v>
      </c>
      <c r="Y35" s="10">
        <v>5</v>
      </c>
      <c r="Z35" s="22" t="s">
        <v>121</v>
      </c>
      <c r="AA35" s="15">
        <v>5</v>
      </c>
      <c r="AB35" s="11">
        <v>31.488249241204656</v>
      </c>
      <c r="AC35" s="10">
        <v>58.57292039493457</v>
      </c>
      <c r="AD35" s="21">
        <v>9.9388303638607773</v>
      </c>
      <c r="AE35" s="12">
        <v>1237.2787193973625</v>
      </c>
      <c r="AF35" s="10">
        <v>1437.5917901863615</v>
      </c>
      <c r="AG35" s="10">
        <v>804.3215575823881</v>
      </c>
      <c r="AH35" s="10">
        <v>0</v>
      </c>
      <c r="AI35" s="10">
        <v>4.5655705544390699</v>
      </c>
      <c r="AJ35" s="10"/>
      <c r="AK35" s="10"/>
      <c r="AL35" s="10"/>
      <c r="AM35" s="10"/>
      <c r="AN35" s="10">
        <v>6.1863935969868127</v>
      </c>
      <c r="AO35" s="10">
        <v>2.359319782107653</v>
      </c>
      <c r="AP35" s="10">
        <v>6.4345724606591048</v>
      </c>
      <c r="AQ35" s="10">
        <v>114.66</v>
      </c>
      <c r="AR35" s="10"/>
      <c r="AS35" s="10"/>
      <c r="AT35" s="10">
        <v>64.800453705209094</v>
      </c>
      <c r="AU35" s="10">
        <v>1</v>
      </c>
      <c r="AV35" s="16"/>
      <c r="AW35" s="21">
        <v>215.63876852795423</v>
      </c>
      <c r="AX35" s="1" t="s">
        <v>120</v>
      </c>
      <c r="AY35" s="25">
        <v>4.0089238845144397</v>
      </c>
      <c r="AZ35" s="19">
        <v>0</v>
      </c>
      <c r="BA35" s="19">
        <v>100</v>
      </c>
      <c r="BB35" s="19">
        <v>0</v>
      </c>
      <c r="BC35" s="19">
        <v>0</v>
      </c>
      <c r="BD35" s="19">
        <v>100</v>
      </c>
      <c r="BE35" s="19">
        <v>0</v>
      </c>
      <c r="BF35" s="26">
        <v>31.488249241204656</v>
      </c>
      <c r="BG35" s="26">
        <v>58.57292039493457</v>
      </c>
      <c r="BH35" s="26">
        <v>9.9388303638607773</v>
      </c>
      <c r="BI35" s="23"/>
      <c r="BJ35" s="27">
        <f t="shared" ca="1" si="4"/>
        <v>0.6953973642700213</v>
      </c>
      <c r="BK35" s="26">
        <f t="shared" ca="1" si="5"/>
        <v>81.244127848318115</v>
      </c>
      <c r="BL35" s="25">
        <f t="shared" si="2"/>
        <v>2.2210338627936732</v>
      </c>
      <c r="BM35" s="25">
        <f t="shared" ca="1" si="6"/>
        <v>2.210960016580013</v>
      </c>
      <c r="BN35" s="24">
        <f t="shared" si="3"/>
        <v>2.8645673109160099</v>
      </c>
      <c r="BO35" s="23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2.1</v>
      </c>
      <c r="C36">
        <v>1.2498100000000001</v>
      </c>
      <c r="D36">
        <v>-0.27746999999999999</v>
      </c>
      <c r="E36">
        <v>2.8299999999999999E-2</v>
      </c>
      <c r="F36">
        <v>1.7851999999999999</v>
      </c>
      <c r="G36">
        <v>2.05545</v>
      </c>
      <c r="H36" s="23"/>
      <c r="I36" s="17">
        <f t="shared" si="0"/>
        <v>3.7729658792650915</v>
      </c>
      <c r="J36" s="16">
        <f t="shared" si="1"/>
        <v>-4.1729658792650914</v>
      </c>
      <c r="K36" s="10">
        <v>95</v>
      </c>
      <c r="L36" s="16">
        <v>358.43175853018369</v>
      </c>
      <c r="M36" s="16">
        <v>133.23490813648297</v>
      </c>
      <c r="N36" s="16">
        <v>1.6349518810148731</v>
      </c>
      <c r="O36" s="16">
        <v>0.7427495291902223</v>
      </c>
      <c r="P36" s="16">
        <v>0.78434334817930695</v>
      </c>
      <c r="Q36" s="16">
        <v>9.3473835813730116E-2</v>
      </c>
      <c r="R36" s="16">
        <v>11.917463956405133</v>
      </c>
      <c r="S36" s="16">
        <v>2.8884596520197672</v>
      </c>
      <c r="T36" s="22" t="s">
        <v>119</v>
      </c>
      <c r="U36" s="10">
        <v>2</v>
      </c>
      <c r="V36" s="22" t="s">
        <v>142</v>
      </c>
      <c r="W36" s="10">
        <v>2</v>
      </c>
      <c r="X36" s="22" t="s">
        <v>33</v>
      </c>
      <c r="Y36" s="10">
        <v>3</v>
      </c>
      <c r="Z36" s="22" t="s">
        <v>124</v>
      </c>
      <c r="AA36" s="15">
        <v>2</v>
      </c>
      <c r="AB36" s="11">
        <v>97.81</v>
      </c>
      <c r="AC36" s="10">
        <v>1.8400000000000034</v>
      </c>
      <c r="AD36" s="21">
        <v>0.35</v>
      </c>
      <c r="AE36" s="12">
        <v>74.27495291902224</v>
      </c>
      <c r="AF36" s="10">
        <v>71.191466931084136</v>
      </c>
      <c r="AG36" s="10">
        <v>39.217167408965366</v>
      </c>
      <c r="AH36" s="10">
        <v>25.786445574957824</v>
      </c>
      <c r="AI36" s="10">
        <v>0.83910469849799074</v>
      </c>
      <c r="AJ36" s="10"/>
      <c r="AK36" s="10"/>
      <c r="AL36" s="10"/>
      <c r="AM36" s="10"/>
      <c r="AN36" s="10">
        <v>0.7427495291902223</v>
      </c>
      <c r="AO36" s="10">
        <v>0.30981579425336614</v>
      </c>
      <c r="AP36" s="10">
        <v>1</v>
      </c>
      <c r="AQ36" s="10">
        <v>79.625</v>
      </c>
      <c r="AR36" s="10"/>
      <c r="AS36" s="10"/>
      <c r="AT36" s="10">
        <v>2.6353579346603815</v>
      </c>
      <c r="AU36" s="10">
        <v>1</v>
      </c>
      <c r="AV36" s="16"/>
      <c r="AW36" s="21">
        <v>10.678720039662622</v>
      </c>
      <c r="AX36" s="1" t="s">
        <v>120</v>
      </c>
      <c r="AY36" s="25">
        <v>4.1729658792650897</v>
      </c>
      <c r="AZ36" s="19">
        <v>100</v>
      </c>
      <c r="BA36" s="19">
        <v>0</v>
      </c>
      <c r="BB36" s="19">
        <v>0</v>
      </c>
      <c r="BC36" s="19">
        <v>100</v>
      </c>
      <c r="BD36" s="19">
        <v>0</v>
      </c>
      <c r="BE36" s="19">
        <v>0</v>
      </c>
      <c r="BF36" s="26">
        <v>97.81</v>
      </c>
      <c r="BG36" s="26">
        <v>1.8400000000000034</v>
      </c>
      <c r="BH36" s="26">
        <v>0.35</v>
      </c>
      <c r="BI36" s="23"/>
      <c r="BJ36" s="27">
        <f t="shared" ca="1" si="4"/>
        <v>1</v>
      </c>
      <c r="BK36" s="26">
        <f t="shared" ca="1" si="5"/>
        <v>9.0836174599878206</v>
      </c>
      <c r="BL36" s="25">
        <f t="shared" si="2"/>
        <v>15.446966236956808</v>
      </c>
      <c r="BM36" s="25">
        <f t="shared" ca="1" si="6"/>
        <v>3.4801392532501008</v>
      </c>
      <c r="BN36" s="24">
        <f t="shared" si="3"/>
        <v>4.2706227135157837</v>
      </c>
      <c r="BO36" s="23"/>
      <c r="BP36" s="2"/>
      <c r="BR36" s="6"/>
      <c r="CL36" s="5"/>
      <c r="CP36" s="6"/>
      <c r="DJ36" s="5"/>
    </row>
    <row r="37" spans="1:114" x14ac:dyDescent="0.2">
      <c r="A37">
        <v>1.2</v>
      </c>
      <c r="B37">
        <v>2.1</v>
      </c>
      <c r="C37">
        <v>1.2588200000000001</v>
      </c>
      <c r="D37">
        <v>-0.27495000000000003</v>
      </c>
      <c r="E37">
        <v>2.7099999999999999E-2</v>
      </c>
      <c r="F37">
        <v>1.7959000000000001</v>
      </c>
      <c r="G37">
        <v>2.0580500000000002</v>
      </c>
      <c r="H37" s="23"/>
      <c r="I37" s="17">
        <f t="shared" si="0"/>
        <v>3.9370078740157477</v>
      </c>
      <c r="J37" s="16">
        <f t="shared" si="1"/>
        <v>-4.3370078740157476</v>
      </c>
      <c r="K37" s="10">
        <v>95</v>
      </c>
      <c r="L37" s="16">
        <v>374.015748031496</v>
      </c>
      <c r="M37" s="16">
        <v>138.58267716535437</v>
      </c>
      <c r="N37" s="16">
        <v>1.7060367454068239</v>
      </c>
      <c r="O37" s="16">
        <v>3.2031073446327731</v>
      </c>
      <c r="P37" s="16">
        <v>3.2393969571620382</v>
      </c>
      <c r="Q37" s="16">
        <v>0.10926164186269774</v>
      </c>
      <c r="R37" s="16">
        <v>3.37290067588442</v>
      </c>
      <c r="S37" s="16">
        <v>2.5201119811989683</v>
      </c>
      <c r="T37" s="22" t="s">
        <v>33</v>
      </c>
      <c r="U37" s="10">
        <v>3</v>
      </c>
      <c r="V37" s="22" t="s">
        <v>33</v>
      </c>
      <c r="W37" s="10">
        <v>3</v>
      </c>
      <c r="X37" s="22" t="s">
        <v>143</v>
      </c>
      <c r="Y37" s="10">
        <v>4</v>
      </c>
      <c r="Z37" s="22" t="s">
        <v>123</v>
      </c>
      <c r="AA37" s="15">
        <v>4</v>
      </c>
      <c r="AB37" s="11">
        <v>91.832518785816006</v>
      </c>
      <c r="AC37" s="10">
        <v>7.4070126165327537</v>
      </c>
      <c r="AD37" s="21">
        <v>0.76046859765123442</v>
      </c>
      <c r="AE37" s="12">
        <v>320.3107344632773</v>
      </c>
      <c r="AF37" s="10">
        <v>359.10459801721066</v>
      </c>
      <c r="AG37" s="10">
        <v>161.9698478581019</v>
      </c>
      <c r="AH37" s="10">
        <v>16.74669056486697</v>
      </c>
      <c r="AI37" s="10">
        <v>2.9648071381105421</v>
      </c>
      <c r="AJ37" s="10"/>
      <c r="AK37" s="10"/>
      <c r="AL37" s="10"/>
      <c r="AM37" s="10"/>
      <c r="AN37" s="10">
        <v>3.2031073446327731</v>
      </c>
      <c r="AO37" s="10">
        <v>0.77282750949537093</v>
      </c>
      <c r="AP37" s="10">
        <v>1</v>
      </c>
      <c r="AQ37" s="10">
        <v>111.47500000000001</v>
      </c>
      <c r="AR37" s="10"/>
      <c r="AS37" s="10"/>
      <c r="AT37" s="10">
        <v>13.783664979616599</v>
      </c>
      <c r="AU37" s="10">
        <v>1</v>
      </c>
      <c r="AV37" s="16"/>
      <c r="AW37" s="21">
        <v>53.865689702581598</v>
      </c>
      <c r="AX37" s="1" t="s">
        <v>120</v>
      </c>
      <c r="AY37" s="25">
        <v>4.3370078740157503</v>
      </c>
      <c r="AZ37" s="19">
        <v>100</v>
      </c>
      <c r="BA37" s="19">
        <v>0</v>
      </c>
      <c r="BB37" s="19">
        <v>0</v>
      </c>
      <c r="BC37" s="19">
        <v>0</v>
      </c>
      <c r="BD37" s="19">
        <v>100</v>
      </c>
      <c r="BE37" s="19">
        <v>0</v>
      </c>
      <c r="BF37" s="26">
        <v>91.832518785816006</v>
      </c>
      <c r="BG37" s="26">
        <v>7.4070126165327537</v>
      </c>
      <c r="BH37" s="26">
        <v>0.76046859765123442</v>
      </c>
      <c r="BI37" s="23"/>
      <c r="BJ37" s="27">
        <f t="shared" ca="1" si="4"/>
        <v>0.86709651099190466</v>
      </c>
      <c r="BK37" s="26">
        <f t="shared" ca="1" si="5"/>
        <v>30.65631079988519</v>
      </c>
      <c r="BL37" s="25">
        <f t="shared" si="2"/>
        <v>3.5795450346085915</v>
      </c>
      <c r="BM37" s="25">
        <f t="shared" ca="1" si="6"/>
        <v>2.6609506793933071</v>
      </c>
      <c r="BN37" s="24">
        <f t="shared" si="3"/>
        <v>3.4590166761021677</v>
      </c>
      <c r="BO37" s="23"/>
      <c r="BP37" s="2"/>
      <c r="BR37" s="6"/>
      <c r="CL37" s="5"/>
      <c r="CP37" s="6"/>
      <c r="DJ37" s="5"/>
    </row>
    <row r="38" spans="1:114" x14ac:dyDescent="0.2">
      <c r="A38">
        <v>1.25</v>
      </c>
      <c r="B38">
        <v>2</v>
      </c>
      <c r="C38">
        <v>1.2498100000000001</v>
      </c>
      <c r="D38">
        <v>-0.27345999999999998</v>
      </c>
      <c r="E38">
        <v>2.895E-2</v>
      </c>
      <c r="F38">
        <v>1.7875799999999999</v>
      </c>
      <c r="G38">
        <v>2.03003</v>
      </c>
      <c r="H38" s="23"/>
      <c r="I38" s="17">
        <f t="shared" si="0"/>
        <v>4.1010498687664043</v>
      </c>
      <c r="J38" s="16">
        <f t="shared" si="1"/>
        <v>-4.5010498687664047</v>
      </c>
      <c r="K38" s="10">
        <v>95</v>
      </c>
      <c r="L38" s="16">
        <v>389.59973753280838</v>
      </c>
      <c r="M38" s="16">
        <v>143.93044619422577</v>
      </c>
      <c r="N38" s="16">
        <v>1.7771216097987752</v>
      </c>
      <c r="O38" s="16">
        <v>0.7427495291902223</v>
      </c>
      <c r="P38" s="16">
        <v>0.7872164600117092</v>
      </c>
      <c r="Q38" s="16">
        <v>0.11859649543927028</v>
      </c>
      <c r="R38" s="16">
        <v>15.065296708545228</v>
      </c>
      <c r="S38" s="16">
        <v>3.0879813070477007</v>
      </c>
      <c r="T38" s="22" t="s">
        <v>119</v>
      </c>
      <c r="U38" s="10">
        <v>2</v>
      </c>
      <c r="V38" s="22" t="s">
        <v>142</v>
      </c>
      <c r="W38" s="10">
        <v>2</v>
      </c>
      <c r="X38" s="22" t="s">
        <v>33</v>
      </c>
      <c r="Y38" s="10">
        <v>3</v>
      </c>
      <c r="Z38" s="22" t="s">
        <v>124</v>
      </c>
      <c r="AA38" s="15">
        <v>2</v>
      </c>
      <c r="AB38" s="11">
        <v>97.81</v>
      </c>
      <c r="AC38" s="10">
        <v>1.8400000000000034</v>
      </c>
      <c r="AD38" s="21">
        <v>0.35</v>
      </c>
      <c r="AE38" s="12">
        <v>74.27495291902224</v>
      </c>
      <c r="AF38" s="10">
        <v>69.696069558271176</v>
      </c>
      <c r="AG38" s="10">
        <v>39.360823000585469</v>
      </c>
      <c r="AH38" s="10">
        <v>26.96625662912075</v>
      </c>
      <c r="AI38" s="10">
        <v>0.66377716904359896</v>
      </c>
      <c r="AJ38" s="10"/>
      <c r="AK38" s="10"/>
      <c r="AL38" s="10"/>
      <c r="AM38" s="10"/>
      <c r="AN38" s="10">
        <v>0.7427495291902223</v>
      </c>
      <c r="AO38" s="10">
        <v>0.33654657410257816</v>
      </c>
      <c r="AP38" s="10">
        <v>1</v>
      </c>
      <c r="AQ38" s="10">
        <v>79.625</v>
      </c>
      <c r="AR38" s="10"/>
      <c r="AS38" s="10"/>
      <c r="AT38" s="10">
        <v>2.3612185736942033</v>
      </c>
      <c r="AU38" s="10">
        <v>1</v>
      </c>
      <c r="AV38" s="16"/>
      <c r="AW38" s="21">
        <v>10.454410433740676</v>
      </c>
      <c r="AX38" s="1" t="s">
        <v>120</v>
      </c>
      <c r="AY38" s="25">
        <v>4.5010498687664002</v>
      </c>
      <c r="AZ38" s="19">
        <v>100</v>
      </c>
      <c r="BA38" s="19">
        <v>0</v>
      </c>
      <c r="BB38" s="19">
        <v>0</v>
      </c>
      <c r="BC38" s="19">
        <v>100</v>
      </c>
      <c r="BD38" s="19">
        <v>0</v>
      </c>
      <c r="BE38" s="19">
        <v>0</v>
      </c>
      <c r="BF38" s="26">
        <v>97.81</v>
      </c>
      <c r="BG38" s="26">
        <v>1.8400000000000034</v>
      </c>
      <c r="BH38" s="26">
        <v>0.35</v>
      </c>
      <c r="BI38" s="23"/>
      <c r="BJ38" s="27">
        <f t="shared" ca="1" si="4"/>
        <v>1</v>
      </c>
      <c r="BK38" s="26">
        <f t="shared" ca="1" si="5"/>
        <v>8.2319843634177747</v>
      </c>
      <c r="BL38" s="25">
        <f t="shared" si="2"/>
        <v>20.019104324875737</v>
      </c>
      <c r="BM38" s="25">
        <f t="shared" ca="1" si="6"/>
        <v>3.5893077547253065</v>
      </c>
      <c r="BN38" s="24">
        <f t="shared" si="3"/>
        <v>4.3248840277537708</v>
      </c>
      <c r="BO38" s="23"/>
      <c r="BP38" s="2"/>
      <c r="BR38" s="6"/>
      <c r="CL38" s="5"/>
      <c r="CP38" s="6"/>
      <c r="DJ38" s="5"/>
    </row>
    <row r="39" spans="1:114" x14ac:dyDescent="0.2">
      <c r="A39">
        <v>1.3</v>
      </c>
      <c r="B39">
        <v>2.1</v>
      </c>
      <c r="C39">
        <v>1.2555400000000001</v>
      </c>
      <c r="D39">
        <v>-0.27438000000000001</v>
      </c>
      <c r="E39">
        <v>2.7519999999999999E-2</v>
      </c>
      <c r="F39">
        <v>1.7756000000000001</v>
      </c>
      <c r="G39">
        <v>2.0114800000000002</v>
      </c>
      <c r="H39" s="23"/>
      <c r="I39" s="17">
        <f t="shared" si="0"/>
        <v>4.2650918635170605</v>
      </c>
      <c r="J39" s="16">
        <f t="shared" si="1"/>
        <v>-4.6650918635170608</v>
      </c>
      <c r="K39" s="10">
        <v>95</v>
      </c>
      <c r="L39" s="16">
        <v>405.18372703412069</v>
      </c>
      <c r="M39" s="16">
        <v>149.27821522309716</v>
      </c>
      <c r="N39" s="16">
        <v>1.8482064741907263</v>
      </c>
      <c r="O39" s="16">
        <v>2.3074387947269495</v>
      </c>
      <c r="P39" s="16">
        <v>2.3455848795171512</v>
      </c>
      <c r="Q39" s="16">
        <v>0.11283269323091674</v>
      </c>
      <c r="R39" s="16">
        <v>4.8104289133268905</v>
      </c>
      <c r="S39" s="16">
        <v>2.6490336659862477</v>
      </c>
      <c r="T39" s="22" t="s">
        <v>33</v>
      </c>
      <c r="U39" s="10">
        <v>3</v>
      </c>
      <c r="V39" s="22" t="s">
        <v>142</v>
      </c>
      <c r="W39" s="10">
        <v>2</v>
      </c>
      <c r="X39" s="22" t="s">
        <v>143</v>
      </c>
      <c r="Y39" s="10">
        <v>4</v>
      </c>
      <c r="Z39" s="22" t="s">
        <v>33</v>
      </c>
      <c r="AA39" s="15">
        <v>3</v>
      </c>
      <c r="AB39" s="11">
        <v>97.81</v>
      </c>
      <c r="AC39" s="10">
        <v>1.8400000000000034</v>
      </c>
      <c r="AD39" s="21">
        <v>0.35</v>
      </c>
      <c r="AE39" s="12">
        <v>230.74387947269491</v>
      </c>
      <c r="AF39" s="10">
        <v>252.11682541177538</v>
      </c>
      <c r="AG39" s="10">
        <v>117.27924397585755</v>
      </c>
      <c r="AH39" s="10">
        <v>16.474159374079299</v>
      </c>
      <c r="AI39" s="10">
        <v>2.0788167084843177</v>
      </c>
      <c r="AJ39" s="10"/>
      <c r="AK39" s="10"/>
      <c r="AL39" s="10"/>
      <c r="AM39" s="10"/>
      <c r="AN39" s="10">
        <v>2.3074387947269495</v>
      </c>
      <c r="AO39" s="10">
        <v>0.6280255410689406</v>
      </c>
      <c r="AP39" s="10">
        <v>1</v>
      </c>
      <c r="AQ39" s="10">
        <v>111.47500000000001</v>
      </c>
      <c r="AR39" s="10"/>
      <c r="AS39" s="10"/>
      <c r="AT39" s="10">
        <v>8.7410661013703645</v>
      </c>
      <c r="AU39" s="10">
        <v>1</v>
      </c>
      <c r="AV39" s="16"/>
      <c r="AW39" s="21">
        <v>37.817523811766307</v>
      </c>
      <c r="AX39" s="1" t="s">
        <v>120</v>
      </c>
      <c r="AY39" s="25">
        <v>4.66509186351706</v>
      </c>
      <c r="AZ39" s="19">
        <v>100</v>
      </c>
      <c r="BA39" s="19">
        <v>0</v>
      </c>
      <c r="BB39" s="19">
        <v>0</v>
      </c>
      <c r="BC39" s="19">
        <v>100</v>
      </c>
      <c r="BD39" s="19">
        <v>0</v>
      </c>
      <c r="BE39" s="19">
        <v>0</v>
      </c>
      <c r="BF39" s="26">
        <v>97.81</v>
      </c>
      <c r="BG39" s="26">
        <v>1.8400000000000034</v>
      </c>
      <c r="BH39" s="26">
        <v>0.35</v>
      </c>
      <c r="BI39" s="23"/>
      <c r="BJ39" s="27">
        <f t="shared" ca="1" si="4"/>
        <v>0.93838965249512329</v>
      </c>
      <c r="BK39" s="26">
        <f t="shared" ca="1" si="5"/>
        <v>24.381380085629761</v>
      </c>
      <c r="BL39" s="25">
        <f t="shared" si="2"/>
        <v>5.2651918316336674</v>
      </c>
      <c r="BM39" s="25">
        <f t="shared" ca="1" si="6"/>
        <v>2.8474085201103705</v>
      </c>
      <c r="BN39" s="24">
        <f t="shared" si="3"/>
        <v>3.6584518810523461</v>
      </c>
      <c r="BO39" s="23"/>
      <c r="BP39" s="2"/>
      <c r="BR39" s="6"/>
      <c r="CL39" s="5"/>
      <c r="CP39" s="6"/>
      <c r="DJ39" s="5"/>
    </row>
    <row r="40" spans="1:114" x14ac:dyDescent="0.2">
      <c r="A40">
        <v>1.35</v>
      </c>
      <c r="B40">
        <v>2.1</v>
      </c>
      <c r="C40">
        <v>1.2621800000000001</v>
      </c>
      <c r="D40">
        <v>-0.27137</v>
      </c>
      <c r="E40">
        <v>2.9180000000000001E-2</v>
      </c>
      <c r="F40">
        <v>1.7822499999999999</v>
      </c>
      <c r="G40">
        <v>1.99325</v>
      </c>
      <c r="H40" s="23"/>
      <c r="I40" s="17">
        <f t="shared" si="0"/>
        <v>4.4291338582677167</v>
      </c>
      <c r="J40" s="16">
        <f t="shared" si="1"/>
        <v>-4.829133858267717</v>
      </c>
      <c r="K40" s="10">
        <v>95</v>
      </c>
      <c r="L40" s="16">
        <v>420.76771653543301</v>
      </c>
      <c r="M40" s="16">
        <v>154.62598425196856</v>
      </c>
      <c r="N40" s="16">
        <v>1.9192913385826773</v>
      </c>
      <c r="O40" s="16">
        <v>4.1206214689265668</v>
      </c>
      <c r="P40" s="16">
        <v>4.1661050393195191</v>
      </c>
      <c r="Q40" s="16">
        <v>0.13169035045607286</v>
      </c>
      <c r="R40" s="16">
        <v>3.1609944831727721</v>
      </c>
      <c r="S40" s="16">
        <v>3.1585812772883539</v>
      </c>
      <c r="T40" s="22" t="s">
        <v>33</v>
      </c>
      <c r="U40" s="10">
        <v>3</v>
      </c>
      <c r="V40" s="22" t="s">
        <v>33</v>
      </c>
      <c r="W40" s="10">
        <v>3</v>
      </c>
      <c r="X40" s="22" t="s">
        <v>143</v>
      </c>
      <c r="Y40" s="10">
        <v>4</v>
      </c>
      <c r="Z40" s="22" t="s">
        <v>121</v>
      </c>
      <c r="AA40" s="15">
        <v>5</v>
      </c>
      <c r="AB40" s="11">
        <v>81.742197740001998</v>
      </c>
      <c r="AC40" s="10">
        <v>16.501363947189077</v>
      </c>
      <c r="AD40" s="21">
        <v>1.7564383128089291</v>
      </c>
      <c r="AE40" s="12">
        <v>412.0621468926567</v>
      </c>
      <c r="AF40" s="10">
        <v>465.37896247668266</v>
      </c>
      <c r="AG40" s="10">
        <v>208.30525196597597</v>
      </c>
      <c r="AH40" s="10">
        <v>25.49396445337392</v>
      </c>
      <c r="AI40" s="10">
        <v>3.1635613580580313</v>
      </c>
      <c r="AJ40" s="10"/>
      <c r="AK40" s="10"/>
      <c r="AL40" s="10"/>
      <c r="AM40" s="10"/>
      <c r="AN40" s="10">
        <v>4.1206214689265668</v>
      </c>
      <c r="AO40" s="10">
        <v>0.96610559649003958</v>
      </c>
      <c r="AP40" s="10">
        <v>1</v>
      </c>
      <c r="AQ40" s="10">
        <v>111.47500000000001</v>
      </c>
      <c r="AR40" s="10"/>
      <c r="AS40" s="10"/>
      <c r="AT40" s="10">
        <v>15.990779339711855</v>
      </c>
      <c r="AU40" s="10">
        <v>1</v>
      </c>
      <c r="AV40" s="16"/>
      <c r="AW40" s="21">
        <v>69.806844371502407</v>
      </c>
      <c r="AX40" s="1" t="s">
        <v>120</v>
      </c>
      <c r="AY40" s="25">
        <v>4.8291338582677197</v>
      </c>
      <c r="AZ40" s="19">
        <v>100</v>
      </c>
      <c r="BA40" s="19">
        <v>0</v>
      </c>
      <c r="BB40" s="19">
        <v>0</v>
      </c>
      <c r="BC40" s="19">
        <v>0</v>
      </c>
      <c r="BD40" s="19">
        <v>100</v>
      </c>
      <c r="BE40" s="19">
        <v>0</v>
      </c>
      <c r="BF40" s="26">
        <v>81.742197740001998</v>
      </c>
      <c r="BG40" s="26">
        <v>16.501363947189077</v>
      </c>
      <c r="BH40" s="26">
        <v>1.7564383128089291</v>
      </c>
      <c r="BI40" s="23"/>
      <c r="BJ40" s="27">
        <f t="shared" ca="1" si="4"/>
        <v>0.84602540749752553</v>
      </c>
      <c r="BK40" s="26">
        <f t="shared" ca="1" si="5"/>
        <v>34.189744860590523</v>
      </c>
      <c r="BL40" s="25">
        <f t="shared" si="2"/>
        <v>3.329111037625184</v>
      </c>
      <c r="BM40" s="25">
        <f t="shared" ca="1" si="6"/>
        <v>2.6046510474263633</v>
      </c>
      <c r="BN40" s="24">
        <f t="shared" si="3"/>
        <v>3.3506311355647549</v>
      </c>
      <c r="BO40" s="23"/>
      <c r="BP40" s="2"/>
      <c r="BR40" s="6"/>
      <c r="CL40" s="5"/>
      <c r="CP40" s="6"/>
      <c r="DJ40" s="5"/>
    </row>
    <row r="41" spans="1:114" x14ac:dyDescent="0.2">
      <c r="A41">
        <v>1.4</v>
      </c>
      <c r="B41">
        <v>2</v>
      </c>
      <c r="C41">
        <v>1.2609999999999999</v>
      </c>
      <c r="D41">
        <v>-0.28587000000000001</v>
      </c>
      <c r="E41">
        <v>3.0380000000000001E-2</v>
      </c>
      <c r="F41">
        <v>1.7859799999999999</v>
      </c>
      <c r="G41">
        <v>1.9986299999999999</v>
      </c>
      <c r="H41" s="23"/>
      <c r="I41" s="17">
        <f t="shared" si="0"/>
        <v>4.5931758530183719</v>
      </c>
      <c r="J41" s="16">
        <f t="shared" si="1"/>
        <v>-4.9931758530183723</v>
      </c>
      <c r="K41" s="10">
        <v>95</v>
      </c>
      <c r="L41" s="16">
        <v>436.35170603674527</v>
      </c>
      <c r="M41" s="16">
        <v>159.97375328083993</v>
      </c>
      <c r="N41" s="16">
        <v>1.9903762029746279</v>
      </c>
      <c r="O41" s="16">
        <v>3.7983992467042946</v>
      </c>
      <c r="P41" s="16">
        <v>3.8491870235570662</v>
      </c>
      <c r="Q41" s="16">
        <v>4.0847815650503889E-2</v>
      </c>
      <c r="R41" s="16">
        <v>1.0612063118917012</v>
      </c>
      <c r="S41" s="16">
        <v>3.5269289481091537</v>
      </c>
      <c r="T41" s="22" t="s">
        <v>119</v>
      </c>
      <c r="U41" s="10">
        <v>1</v>
      </c>
      <c r="V41" s="22" t="s">
        <v>33</v>
      </c>
      <c r="W41" s="10">
        <v>3</v>
      </c>
      <c r="X41" s="22" t="s">
        <v>141</v>
      </c>
      <c r="Y41" s="10">
        <v>5</v>
      </c>
      <c r="Z41" s="22" t="s">
        <v>121</v>
      </c>
      <c r="AA41" s="15">
        <v>5</v>
      </c>
      <c r="AB41" s="11">
        <v>39.712989687936187</v>
      </c>
      <c r="AC41" s="10">
        <v>53.476674192490407</v>
      </c>
      <c r="AD41" s="21">
        <v>6.8103361195734049</v>
      </c>
      <c r="AE41" s="12">
        <v>379.83992467042947</v>
      </c>
      <c r="AF41" s="10">
        <v>427.17778476925804</v>
      </c>
      <c r="AG41" s="10">
        <v>192.45935117785331</v>
      </c>
      <c r="AH41" s="10">
        <v>31.609085042767386</v>
      </c>
      <c r="AI41" s="10">
        <v>9.4232383354128828</v>
      </c>
      <c r="AJ41" s="10"/>
      <c r="AK41" s="10"/>
      <c r="AL41" s="10"/>
      <c r="AM41" s="10"/>
      <c r="AN41" s="10">
        <v>1.8991996233521473</v>
      </c>
      <c r="AO41" s="10">
        <v>0.80074661735507402</v>
      </c>
      <c r="AP41" s="10">
        <v>1</v>
      </c>
      <c r="AQ41" s="10">
        <v>111.47500000000001</v>
      </c>
      <c r="AR41" s="10"/>
      <c r="AS41" s="10"/>
      <c r="AT41" s="10">
        <v>14.067847691443847</v>
      </c>
      <c r="AU41" s="10">
        <v>1</v>
      </c>
      <c r="AV41" s="16"/>
      <c r="AW41" s="21">
        <v>64.076667715388709</v>
      </c>
      <c r="AX41" s="1" t="s">
        <v>120</v>
      </c>
      <c r="AY41" s="25">
        <v>4.9931758530183696</v>
      </c>
      <c r="AZ41" s="19">
        <v>100</v>
      </c>
      <c r="BA41" s="19">
        <v>0</v>
      </c>
      <c r="BB41" s="19">
        <v>0</v>
      </c>
      <c r="BC41" s="19">
        <v>0</v>
      </c>
      <c r="BD41" s="19">
        <v>100</v>
      </c>
      <c r="BE41" s="19">
        <v>0</v>
      </c>
      <c r="BF41" s="26">
        <v>39.712989687936187</v>
      </c>
      <c r="BG41" s="26">
        <v>53.476674192490407</v>
      </c>
      <c r="BH41" s="26">
        <v>6.8103361195734049</v>
      </c>
      <c r="BI41" s="23"/>
      <c r="BJ41" s="27">
        <f t="shared" ca="1" si="4"/>
        <v>0.77706852994353537</v>
      </c>
      <c r="BK41" s="26">
        <f t="shared" ca="1" si="5"/>
        <v>25.516184127541944</v>
      </c>
      <c r="BL41" s="25">
        <f t="shared" si="2"/>
        <v>1.1249708065327637</v>
      </c>
      <c r="BM41" s="25">
        <f t="shared" ca="1" si="6"/>
        <v>2.4233302346993311</v>
      </c>
      <c r="BN41" s="24">
        <f t="shared" si="3"/>
        <v>3.1653988195157146</v>
      </c>
      <c r="BO41" s="23"/>
      <c r="BP41" s="2"/>
      <c r="BR41" s="6"/>
      <c r="CL41" s="5"/>
      <c r="CP41" s="6"/>
      <c r="DJ41" s="5"/>
    </row>
    <row r="42" spans="1:114" x14ac:dyDescent="0.2">
      <c r="A42">
        <v>1.45</v>
      </c>
      <c r="B42">
        <v>2.1</v>
      </c>
      <c r="C42">
        <v>1.25088</v>
      </c>
      <c r="D42">
        <v>-0.26032</v>
      </c>
      <c r="E42">
        <v>3.3799999999999997E-2</v>
      </c>
      <c r="F42">
        <v>1.7887</v>
      </c>
      <c r="G42">
        <v>1.99858</v>
      </c>
      <c r="H42" s="23"/>
      <c r="I42" s="17">
        <f t="shared" si="0"/>
        <v>4.7572178477690281</v>
      </c>
      <c r="J42" s="16">
        <f t="shared" si="1"/>
        <v>-5.1572178477690285</v>
      </c>
      <c r="K42" s="10">
        <v>95</v>
      </c>
      <c r="L42" s="16">
        <v>451.93569553805759</v>
      </c>
      <c r="M42" s="16">
        <v>165.32152230971133</v>
      </c>
      <c r="N42" s="16">
        <v>2.0614610673665785</v>
      </c>
      <c r="O42" s="16">
        <v>1.0349340866289909</v>
      </c>
      <c r="P42" s="16">
        <v>1.1008388518922483</v>
      </c>
      <c r="Q42" s="16">
        <v>0.20091862698031676</v>
      </c>
      <c r="R42" s="16">
        <v>18.251411333725617</v>
      </c>
      <c r="S42" s="16">
        <v>4.5767198099484308</v>
      </c>
      <c r="T42" s="22" t="s">
        <v>119</v>
      </c>
      <c r="U42" s="10">
        <v>2</v>
      </c>
      <c r="V42" s="22" t="s">
        <v>142</v>
      </c>
      <c r="W42" s="10">
        <v>2</v>
      </c>
      <c r="X42" s="22" t="s">
        <v>33</v>
      </c>
      <c r="Y42" s="10">
        <v>3</v>
      </c>
      <c r="Z42" s="22" t="s">
        <v>124</v>
      </c>
      <c r="AA42" s="15">
        <v>2</v>
      </c>
      <c r="AB42" s="11">
        <v>97.81</v>
      </c>
      <c r="AC42" s="10">
        <v>1.8400000000000034</v>
      </c>
      <c r="AD42" s="21">
        <v>0.35</v>
      </c>
      <c r="AE42" s="12">
        <v>103.49340866289909</v>
      </c>
      <c r="AF42" s="10">
        <v>102.92600048508466</v>
      </c>
      <c r="AG42" s="10">
        <v>55.041942594612408</v>
      </c>
      <c r="AH42" s="10">
        <v>51.742465561683815</v>
      </c>
      <c r="AI42" s="10">
        <v>0.54790283431515452</v>
      </c>
      <c r="AJ42" s="10"/>
      <c r="AK42" s="10"/>
      <c r="AL42" s="10"/>
      <c r="AM42" s="10"/>
      <c r="AN42" s="10">
        <v>1.0349340866289909</v>
      </c>
      <c r="AO42" s="10">
        <v>0.46286065063737264</v>
      </c>
      <c r="AP42" s="10">
        <v>1</v>
      </c>
      <c r="AQ42" s="10">
        <v>79.625</v>
      </c>
      <c r="AR42" s="10"/>
      <c r="AS42" s="10"/>
      <c r="AT42" s="10">
        <v>3.0425516019973764</v>
      </c>
      <c r="AU42" s="10">
        <v>1</v>
      </c>
      <c r="AV42" s="16"/>
      <c r="AW42" s="21">
        <v>15.438900072762699</v>
      </c>
      <c r="AX42" s="1" t="s">
        <v>120</v>
      </c>
      <c r="AY42" s="25">
        <v>5.1572178477690303</v>
      </c>
      <c r="AZ42" s="19">
        <v>100</v>
      </c>
      <c r="BA42" s="19">
        <v>0</v>
      </c>
      <c r="BB42" s="19">
        <v>0</v>
      </c>
      <c r="BC42" s="19">
        <v>100</v>
      </c>
      <c r="BD42" s="19">
        <v>0</v>
      </c>
      <c r="BE42" s="19">
        <v>0</v>
      </c>
      <c r="BF42" s="26">
        <v>97.81</v>
      </c>
      <c r="BG42" s="26">
        <v>1.8400000000000034</v>
      </c>
      <c r="BH42" s="26">
        <v>0.35</v>
      </c>
      <c r="BI42" s="23"/>
      <c r="BJ42" s="27">
        <f t="shared" ca="1" si="4"/>
        <v>1</v>
      </c>
      <c r="BK42" s="26">
        <f t="shared" ca="1" si="5"/>
        <v>10.5838730723063</v>
      </c>
      <c r="BL42" s="25">
        <f t="shared" si="2"/>
        <v>22.965514462520552</v>
      </c>
      <c r="BM42" s="25">
        <f t="shared" ca="1" si="6"/>
        <v>3.5555192533055298</v>
      </c>
      <c r="BN42" s="24">
        <f t="shared" si="3"/>
        <v>4.252535893224529</v>
      </c>
      <c r="BO42" s="23"/>
      <c r="BP42" s="2"/>
      <c r="BR42" s="6"/>
      <c r="CL42" s="5"/>
      <c r="CP42" s="6"/>
      <c r="DJ42" s="5"/>
    </row>
    <row r="43" spans="1:114" x14ac:dyDescent="0.2">
      <c r="A43">
        <v>1.5</v>
      </c>
      <c r="B43">
        <v>2</v>
      </c>
      <c r="C43">
        <v>1.2783500000000001</v>
      </c>
      <c r="D43">
        <v>-0.26034000000000002</v>
      </c>
      <c r="E43">
        <v>3.3919999999999999E-2</v>
      </c>
      <c r="F43">
        <v>1.81115</v>
      </c>
      <c r="G43">
        <v>1.98478</v>
      </c>
      <c r="H43" s="23"/>
      <c r="I43" s="17">
        <f t="shared" si="0"/>
        <v>4.9212598425196852</v>
      </c>
      <c r="J43" s="16">
        <f t="shared" si="1"/>
        <v>-5.3212598425196855</v>
      </c>
      <c r="K43" s="10">
        <v>95</v>
      </c>
      <c r="L43" s="16">
        <v>467.51968503937002</v>
      </c>
      <c r="M43" s="16">
        <v>170.66929133858275</v>
      </c>
      <c r="N43" s="16">
        <v>2.1325459317585302</v>
      </c>
      <c r="O43" s="16">
        <v>8.5361581920904133</v>
      </c>
      <c r="P43" s="16">
        <v>8.6025933779996517</v>
      </c>
      <c r="Q43" s="16">
        <v>0.20079332693230895</v>
      </c>
      <c r="R43" s="16">
        <v>2.3341022655542405</v>
      </c>
      <c r="S43" s="16">
        <v>4.6135545770305102</v>
      </c>
      <c r="T43" s="22" t="s">
        <v>122</v>
      </c>
      <c r="U43" s="10">
        <v>4</v>
      </c>
      <c r="V43" s="22" t="s">
        <v>33</v>
      </c>
      <c r="W43" s="10">
        <v>3</v>
      </c>
      <c r="X43" s="22" t="s">
        <v>141</v>
      </c>
      <c r="Y43" s="10">
        <v>5</v>
      </c>
      <c r="Z43" s="22" t="s">
        <v>121</v>
      </c>
      <c r="AA43" s="15">
        <v>5</v>
      </c>
      <c r="AB43" s="11">
        <v>44.495453489579333</v>
      </c>
      <c r="AC43" s="10">
        <v>49.96158017650351</v>
      </c>
      <c r="AD43" s="21">
        <v>5.5429663339171551</v>
      </c>
      <c r="AE43" s="12">
        <v>853.61581920904132</v>
      </c>
      <c r="AF43" s="10">
        <v>984.56865123293733</v>
      </c>
      <c r="AG43" s="10">
        <v>520.19450334997396</v>
      </c>
      <c r="AH43" s="10">
        <v>51.037892131309306</v>
      </c>
      <c r="AI43" s="10">
        <v>4.284302426494353</v>
      </c>
      <c r="AJ43" s="10"/>
      <c r="AK43" s="10"/>
      <c r="AL43" s="10"/>
      <c r="AM43" s="10"/>
      <c r="AN43" s="10">
        <v>5.6907721280602752</v>
      </c>
      <c r="AO43" s="10">
        <v>1.7717493236214321</v>
      </c>
      <c r="AP43" s="10">
        <v>4.1615560267997909</v>
      </c>
      <c r="AQ43" s="10">
        <v>114.66</v>
      </c>
      <c r="AR43" s="10"/>
      <c r="AS43" s="10"/>
      <c r="AT43" s="10">
        <v>31.443833269008888</v>
      </c>
      <c r="AU43" s="10">
        <v>1</v>
      </c>
      <c r="AV43" s="16"/>
      <c r="AW43" s="21">
        <v>147.68529768494059</v>
      </c>
      <c r="AX43" s="1" t="s">
        <v>120</v>
      </c>
      <c r="AY43" s="25">
        <v>5.32125984251969</v>
      </c>
      <c r="AZ43" s="19">
        <v>100</v>
      </c>
      <c r="BA43" s="19">
        <v>0</v>
      </c>
      <c r="BB43" s="19">
        <v>0</v>
      </c>
      <c r="BC43" s="19">
        <v>0</v>
      </c>
      <c r="BD43" s="19">
        <v>100</v>
      </c>
      <c r="BE43" s="19">
        <v>0</v>
      </c>
      <c r="BF43" s="26">
        <v>44.495453489579333</v>
      </c>
      <c r="BG43" s="26">
        <v>49.96158017650351</v>
      </c>
      <c r="BH43" s="26">
        <v>5.5429663339171551</v>
      </c>
      <c r="BI43" s="23"/>
      <c r="BJ43" s="27">
        <f t="shared" ca="1" si="4"/>
        <v>0.75614749875312093</v>
      </c>
      <c r="BK43" s="26">
        <f t="shared" ca="1" si="5"/>
        <v>53.054337286806074</v>
      </c>
      <c r="BL43" s="25">
        <f t="shared" si="2"/>
        <v>2.3992988518774871</v>
      </c>
      <c r="BM43" s="25">
        <f t="shared" ca="1" si="6"/>
        <v>2.3677561260892723</v>
      </c>
      <c r="BN43" s="24">
        <f t="shared" si="3"/>
        <v>3.0131692181041307</v>
      </c>
      <c r="BO43" s="23"/>
      <c r="BP43" s="2"/>
      <c r="BR43" s="6"/>
      <c r="CL43" s="5"/>
      <c r="CP43" s="6"/>
      <c r="DJ43" s="5"/>
    </row>
    <row r="44" spans="1:114" x14ac:dyDescent="0.2">
      <c r="A44">
        <v>1.55</v>
      </c>
      <c r="B44">
        <v>2</v>
      </c>
      <c r="C44">
        <v>1.25166</v>
      </c>
      <c r="D44">
        <v>-0.28061999999999998</v>
      </c>
      <c r="E44">
        <v>3.7319999999999999E-2</v>
      </c>
      <c r="F44">
        <v>1.83788</v>
      </c>
      <c r="G44">
        <v>1.9559800000000001</v>
      </c>
      <c r="H44" s="23"/>
      <c r="I44" s="17">
        <f t="shared" si="0"/>
        <v>5.0853018372703414</v>
      </c>
      <c r="J44" s="16">
        <f t="shared" si="1"/>
        <v>-5.4853018372703417</v>
      </c>
      <c r="K44" s="10">
        <v>95</v>
      </c>
      <c r="L44" s="16">
        <v>483.10367454068233</v>
      </c>
      <c r="M44" s="16">
        <v>176.01706036745415</v>
      </c>
      <c r="N44" s="16">
        <v>2.2036307961504811</v>
      </c>
      <c r="O44" s="16">
        <v>1.2479284369114776</v>
      </c>
      <c r="P44" s="16">
        <v>1.3293922077902056</v>
      </c>
      <c r="Q44" s="16">
        <v>7.3739078252520407E-2</v>
      </c>
      <c r="R44" s="16">
        <v>5.5468264234144913</v>
      </c>
      <c r="S44" s="16">
        <v>5.657206311022775</v>
      </c>
      <c r="T44" s="22" t="s">
        <v>119</v>
      </c>
      <c r="U44" s="10">
        <v>2</v>
      </c>
      <c r="V44" s="22" t="s">
        <v>142</v>
      </c>
      <c r="W44" s="10">
        <v>2</v>
      </c>
      <c r="X44" s="22" t="s">
        <v>33</v>
      </c>
      <c r="Y44" s="10">
        <v>3</v>
      </c>
      <c r="Z44" s="22" t="s">
        <v>33</v>
      </c>
      <c r="AA44" s="15">
        <v>3</v>
      </c>
      <c r="AB44" s="11">
        <v>97.81</v>
      </c>
      <c r="AC44" s="10">
        <v>1.8400000000000034</v>
      </c>
      <c r="AD44" s="21">
        <v>0.35</v>
      </c>
      <c r="AE44" s="12">
        <v>124.79284369114775</v>
      </c>
      <c r="AF44" s="10">
        <v>127.98122006116054</v>
      </c>
      <c r="AG44" s="10">
        <v>66.469610389510279</v>
      </c>
      <c r="AH44" s="10">
        <v>71.044982020230051</v>
      </c>
      <c r="AI44" s="10">
        <v>1.8028326896597286</v>
      </c>
      <c r="AJ44" s="10"/>
      <c r="AK44" s="10"/>
      <c r="AL44" s="10"/>
      <c r="AM44" s="10"/>
      <c r="AN44" s="10">
        <v>1.2479284369114776</v>
      </c>
      <c r="AO44" s="10">
        <v>0.42427476722755209</v>
      </c>
      <c r="AP44" s="10">
        <v>1</v>
      </c>
      <c r="AQ44" s="10">
        <v>79.625</v>
      </c>
      <c r="AR44" s="10"/>
      <c r="AS44" s="10"/>
      <c r="AT44" s="10">
        <v>3.5659748688862143</v>
      </c>
      <c r="AU44" s="10">
        <v>1</v>
      </c>
      <c r="AV44" s="16"/>
      <c r="AW44" s="21">
        <v>19.197183009174083</v>
      </c>
      <c r="AX44" s="1" t="s">
        <v>120</v>
      </c>
      <c r="AY44" s="25">
        <v>5.4853018372703399</v>
      </c>
      <c r="AZ44" s="19">
        <v>100</v>
      </c>
      <c r="BA44" s="19">
        <v>0</v>
      </c>
      <c r="BB44" s="19">
        <v>0</v>
      </c>
      <c r="BC44" s="19">
        <v>100</v>
      </c>
      <c r="BD44" s="19">
        <v>0</v>
      </c>
      <c r="BE44" s="19">
        <v>0</v>
      </c>
      <c r="BF44" s="26">
        <v>97.81</v>
      </c>
      <c r="BG44" s="26">
        <v>1.8400000000000034</v>
      </c>
      <c r="BH44" s="26">
        <v>0.35</v>
      </c>
      <c r="BI44" s="23"/>
      <c r="BJ44" s="27">
        <f t="shared" ca="1" si="4"/>
        <v>1</v>
      </c>
      <c r="BK44" s="26">
        <f t="shared" ca="1" si="5"/>
        <v>12.360624228684232</v>
      </c>
      <c r="BL44" s="25">
        <f t="shared" si="2"/>
        <v>6.7784833373375806</v>
      </c>
      <c r="BM44" s="25">
        <f t="shared" ca="1" si="6"/>
        <v>3.1403561117232446</v>
      </c>
      <c r="BN44" s="24">
        <f t="shared" si="3"/>
        <v>3.9019883739625754</v>
      </c>
      <c r="BO44" s="23"/>
      <c r="BP44" s="2"/>
      <c r="BR44" s="6"/>
      <c r="CL44" s="5"/>
      <c r="CP44" s="6"/>
      <c r="DJ44" s="5"/>
    </row>
    <row r="45" spans="1:114" x14ac:dyDescent="0.2">
      <c r="A45">
        <v>1.6</v>
      </c>
      <c r="B45">
        <v>2</v>
      </c>
      <c r="C45">
        <v>1.2484599999999999</v>
      </c>
      <c r="D45">
        <v>-0.27993000000000001</v>
      </c>
      <c r="E45">
        <v>3.5029999999999999E-2</v>
      </c>
      <c r="F45">
        <v>1.8478000000000001</v>
      </c>
      <c r="G45">
        <v>1.9406000000000001</v>
      </c>
      <c r="H45" s="23"/>
      <c r="I45" s="17">
        <f t="shared" si="0"/>
        <v>5.2493438320209975</v>
      </c>
      <c r="J45" s="16">
        <f t="shared" si="1"/>
        <v>-5.6493438320209979</v>
      </c>
      <c r="K45" s="10">
        <v>95</v>
      </c>
      <c r="L45" s="16">
        <v>498.68766404199465</v>
      </c>
      <c r="M45" s="16">
        <v>181.36482939632555</v>
      </c>
      <c r="N45" s="16">
        <v>2.2747156605424319</v>
      </c>
      <c r="O45" s="16">
        <v>0.37410546139356188</v>
      </c>
      <c r="P45" s="16">
        <v>0.44544703827813426</v>
      </c>
      <c r="Q45" s="16">
        <v>7.8061929908785216E-2</v>
      </c>
      <c r="R45" s="16">
        <v>17.524402050248643</v>
      </c>
      <c r="S45" s="16">
        <v>4.9542761725397497</v>
      </c>
      <c r="T45" s="22" t="s">
        <v>119</v>
      </c>
      <c r="U45" s="10">
        <v>2</v>
      </c>
      <c r="V45" s="22" t="s">
        <v>142</v>
      </c>
      <c r="W45" s="10">
        <v>2</v>
      </c>
      <c r="X45" s="22" t="s">
        <v>142</v>
      </c>
      <c r="Y45" s="10">
        <v>2</v>
      </c>
      <c r="Z45" s="22" t="s">
        <v>124</v>
      </c>
      <c r="AA45" s="15">
        <v>2</v>
      </c>
      <c r="AB45" s="11">
        <v>97.81</v>
      </c>
      <c r="AC45" s="10">
        <v>1.8400000000000034</v>
      </c>
      <c r="AD45" s="21">
        <v>0.35</v>
      </c>
      <c r="AE45" s="12">
        <v>37.410546139356185</v>
      </c>
      <c r="AF45" s="10">
        <v>23.070965442016103</v>
      </c>
      <c r="AG45" s="10">
        <v>22.272351913906704</v>
      </c>
      <c r="AH45" s="10">
        <v>55.122387675373389</v>
      </c>
      <c r="AI45" s="10">
        <v>0.57063287930318374</v>
      </c>
      <c r="AJ45" s="10"/>
      <c r="AK45" s="10"/>
      <c r="AL45" s="10"/>
      <c r="AM45" s="10"/>
      <c r="AN45" s="10">
        <v>0.37410546139356188</v>
      </c>
      <c r="AO45" s="10">
        <v>0.31679205648165926</v>
      </c>
      <c r="AP45" s="10">
        <v>1</v>
      </c>
      <c r="AQ45" s="10">
        <v>79.625</v>
      </c>
      <c r="AR45" s="10"/>
      <c r="AS45" s="10"/>
      <c r="AT45" s="10">
        <v>0.57071078304659673</v>
      </c>
      <c r="AU45" s="10">
        <v>1</v>
      </c>
      <c r="AV45" s="16"/>
      <c r="AW45" s="21">
        <v>3.4606448163024157</v>
      </c>
      <c r="AX45" s="1" t="s">
        <v>120</v>
      </c>
      <c r="AY45" s="25">
        <v>5.6493438320209997</v>
      </c>
      <c r="AZ45" s="19">
        <v>100</v>
      </c>
      <c r="BA45" s="19">
        <v>0</v>
      </c>
      <c r="BB45" s="19">
        <v>0</v>
      </c>
      <c r="BC45" s="19">
        <v>100</v>
      </c>
      <c r="BD45" s="19">
        <v>0</v>
      </c>
      <c r="BE45" s="19">
        <v>0</v>
      </c>
      <c r="BF45" s="26">
        <v>97.81</v>
      </c>
      <c r="BG45" s="26">
        <v>1.8400000000000034</v>
      </c>
      <c r="BH45" s="26">
        <v>0.35</v>
      </c>
      <c r="BI45" s="23"/>
      <c r="BJ45" s="27">
        <f t="shared" ca="1" si="4"/>
        <v>1</v>
      </c>
      <c r="BK45" s="26">
        <f t="shared" ca="1" si="5"/>
        <v>2.1625273975099604</v>
      </c>
      <c r="BL45" s="25">
        <f t="shared" si="2"/>
        <v>39.80655461921814</v>
      </c>
      <c r="BM45" s="25">
        <f t="shared" ca="1" si="6"/>
        <v>4.216706006152628</v>
      </c>
      <c r="BN45" s="24">
        <f t="shared" si="3"/>
        <v>4.5678414397969318</v>
      </c>
      <c r="BO45" s="23"/>
      <c r="BP45" s="2"/>
      <c r="BR45" s="6"/>
      <c r="CL45" s="5"/>
      <c r="CP45" s="6"/>
      <c r="DJ45" s="5"/>
    </row>
    <row r="46" spans="1:114" x14ac:dyDescent="0.2">
      <c r="A46">
        <v>1.65</v>
      </c>
      <c r="B46">
        <v>2.1</v>
      </c>
      <c r="C46">
        <v>1.2518800000000001</v>
      </c>
      <c r="D46">
        <v>-0.28155000000000002</v>
      </c>
      <c r="E46">
        <v>3.3660000000000002E-2</v>
      </c>
      <c r="F46">
        <v>1.8376300000000001</v>
      </c>
      <c r="G46">
        <v>1.90883</v>
      </c>
      <c r="H46" s="23"/>
      <c r="I46" s="17">
        <f t="shared" si="0"/>
        <v>5.4133858267716528</v>
      </c>
      <c r="J46" s="16">
        <f t="shared" si="1"/>
        <v>-5.8133858267716532</v>
      </c>
      <c r="K46" s="10">
        <v>95</v>
      </c>
      <c r="L46" s="16">
        <v>514.27165354330691</v>
      </c>
      <c r="M46" s="16">
        <v>186.71259842519692</v>
      </c>
      <c r="N46" s="16">
        <v>2.3458005249343827</v>
      </c>
      <c r="O46" s="16">
        <v>1.3080037664783626</v>
      </c>
      <c r="P46" s="16">
        <v>1.3732897076546411</v>
      </c>
      <c r="Q46" s="16">
        <v>6.7912626020162972E-2</v>
      </c>
      <c r="R46" s="16">
        <v>4.9452512198716514</v>
      </c>
      <c r="S46" s="16">
        <v>4.5337459150193391</v>
      </c>
      <c r="T46" s="22" t="s">
        <v>119</v>
      </c>
      <c r="U46" s="10">
        <v>2</v>
      </c>
      <c r="V46" s="22" t="s">
        <v>142</v>
      </c>
      <c r="W46" s="10">
        <v>2</v>
      </c>
      <c r="X46" s="22" t="s">
        <v>33</v>
      </c>
      <c r="Y46" s="10">
        <v>3</v>
      </c>
      <c r="Z46" s="22" t="s">
        <v>33</v>
      </c>
      <c r="AA46" s="15">
        <v>3</v>
      </c>
      <c r="AB46" s="11">
        <v>97.81</v>
      </c>
      <c r="AC46" s="10">
        <v>1.8400000000000034</v>
      </c>
      <c r="AD46" s="21">
        <v>0.35</v>
      </c>
      <c r="AE46" s="12">
        <v>130.80037664783626</v>
      </c>
      <c r="AF46" s="10">
        <v>131.31222128035148</v>
      </c>
      <c r="AG46" s="10">
        <v>68.664485382732067</v>
      </c>
      <c r="AH46" s="10">
        <v>45.009162310319098</v>
      </c>
      <c r="AI46" s="10">
        <v>2.0221419611235723</v>
      </c>
      <c r="AJ46" s="10"/>
      <c r="AK46" s="10"/>
      <c r="AL46" s="10"/>
      <c r="AM46" s="10"/>
      <c r="AN46" s="10">
        <v>1.3080037664783626</v>
      </c>
      <c r="AO46" s="10">
        <v>0.43316311366787619</v>
      </c>
      <c r="AP46" s="10">
        <v>1</v>
      </c>
      <c r="AQ46" s="10">
        <v>79.625</v>
      </c>
      <c r="AR46" s="10"/>
      <c r="AS46" s="10"/>
      <c r="AT46" s="10">
        <v>3.4307199405999134</v>
      </c>
      <c r="AU46" s="10">
        <v>1</v>
      </c>
      <c r="AV46" s="16"/>
      <c r="AW46" s="21">
        <v>19.696833192052722</v>
      </c>
      <c r="AX46" s="1" t="s">
        <v>120</v>
      </c>
      <c r="AY46" s="25">
        <v>5.8133858267716496</v>
      </c>
      <c r="AZ46" s="19">
        <v>100</v>
      </c>
      <c r="BA46" s="19">
        <v>0</v>
      </c>
      <c r="BB46" s="19">
        <v>0</v>
      </c>
      <c r="BC46" s="19">
        <v>100</v>
      </c>
      <c r="BD46" s="19">
        <v>0</v>
      </c>
      <c r="BE46" s="19">
        <v>0</v>
      </c>
      <c r="BF46" s="26">
        <v>97.81</v>
      </c>
      <c r="BG46" s="26">
        <v>1.8400000000000034</v>
      </c>
      <c r="BH46" s="26">
        <v>0.35</v>
      </c>
      <c r="BI46" s="23"/>
      <c r="BJ46" s="27">
        <f t="shared" ca="1" si="4"/>
        <v>1</v>
      </c>
      <c r="BK46" s="26">
        <f t="shared" ca="1" si="5"/>
        <v>11.955849688741328</v>
      </c>
      <c r="BL46" s="25">
        <f t="shared" si="2"/>
        <v>6.0845217835409393</v>
      </c>
      <c r="BM46" s="25">
        <f t="shared" ca="1" si="6"/>
        <v>3.1209926280954856</v>
      </c>
      <c r="BN46" s="24">
        <f t="shared" si="3"/>
        <v>3.8648695671093409</v>
      </c>
      <c r="BO46" s="23"/>
      <c r="BP46" s="2"/>
      <c r="BR46" s="6"/>
      <c r="CL46" s="5"/>
      <c r="CP46" s="6"/>
      <c r="DJ46" s="5"/>
    </row>
    <row r="47" spans="1:114" x14ac:dyDescent="0.2">
      <c r="A47">
        <v>1.7</v>
      </c>
      <c r="B47">
        <v>2.1</v>
      </c>
      <c r="C47">
        <v>1.2512399999999999</v>
      </c>
      <c r="D47">
        <v>-0.28116999999999998</v>
      </c>
      <c r="E47">
        <v>3.5209999999999998E-2</v>
      </c>
      <c r="F47">
        <v>1.83758</v>
      </c>
      <c r="G47">
        <v>1.91313</v>
      </c>
      <c r="H47" s="23"/>
      <c r="I47" s="17">
        <f t="shared" si="0"/>
        <v>5.577427821522309</v>
      </c>
      <c r="J47" s="16">
        <f t="shared" si="1"/>
        <v>-5.9774278215223093</v>
      </c>
      <c r="K47" s="10">
        <v>95</v>
      </c>
      <c r="L47" s="16">
        <v>529.85564304461923</v>
      </c>
      <c r="M47" s="16">
        <v>192.06036745406831</v>
      </c>
      <c r="N47" s="16">
        <v>2.4168853893263336</v>
      </c>
      <c r="O47" s="16">
        <v>1.1332391713747307</v>
      </c>
      <c r="P47" s="16">
        <v>1.2053763792282761</v>
      </c>
      <c r="Q47" s="16">
        <v>7.0293326932309219E-2</v>
      </c>
      <c r="R47" s="16">
        <v>5.831649611162403</v>
      </c>
      <c r="S47" s="16">
        <v>5.0095283231628693</v>
      </c>
      <c r="T47" s="22" t="s">
        <v>119</v>
      </c>
      <c r="U47" s="10">
        <v>2</v>
      </c>
      <c r="V47" s="22" t="s">
        <v>142</v>
      </c>
      <c r="W47" s="10">
        <v>2</v>
      </c>
      <c r="X47" s="22" t="s">
        <v>33</v>
      </c>
      <c r="Y47" s="10">
        <v>3</v>
      </c>
      <c r="Z47" s="22" t="s">
        <v>124</v>
      </c>
      <c r="AA47" s="15">
        <v>2</v>
      </c>
      <c r="AB47" s="11">
        <v>97.81</v>
      </c>
      <c r="AC47" s="10">
        <v>1.8400000000000034</v>
      </c>
      <c r="AD47" s="21">
        <v>0.35</v>
      </c>
      <c r="AE47" s="12">
        <v>113.32391713747306</v>
      </c>
      <c r="AF47" s="10">
        <v>110.64100678893725</v>
      </c>
      <c r="AG47" s="10">
        <v>60.268818961413814</v>
      </c>
      <c r="AH47" s="10">
        <v>53.334368924637303</v>
      </c>
      <c r="AI47" s="10">
        <v>1.7147806652956183</v>
      </c>
      <c r="AJ47" s="10"/>
      <c r="AK47" s="10"/>
      <c r="AL47" s="10"/>
      <c r="AM47" s="10"/>
      <c r="AN47" s="10">
        <v>1.1332391713747307</v>
      </c>
      <c r="AO47" s="10">
        <v>0.40768926986830373</v>
      </c>
      <c r="AP47" s="10">
        <v>1</v>
      </c>
      <c r="AQ47" s="10">
        <v>79.625</v>
      </c>
      <c r="AR47" s="10"/>
      <c r="AS47" s="10"/>
      <c r="AT47" s="10">
        <v>2.7775607113797265</v>
      </c>
      <c r="AU47" s="10">
        <v>1</v>
      </c>
      <c r="AV47" s="16"/>
      <c r="AW47" s="21">
        <v>16.596151018340588</v>
      </c>
      <c r="AX47" s="1" t="s">
        <v>120</v>
      </c>
      <c r="AY47" s="25">
        <v>5.9774278215223102</v>
      </c>
      <c r="AZ47" s="19">
        <v>100</v>
      </c>
      <c r="BA47" s="19">
        <v>0</v>
      </c>
      <c r="BB47" s="19">
        <v>0</v>
      </c>
      <c r="BC47" s="19">
        <v>100</v>
      </c>
      <c r="BD47" s="19">
        <v>0</v>
      </c>
      <c r="BE47" s="19">
        <v>0</v>
      </c>
      <c r="BF47" s="26">
        <v>97.81</v>
      </c>
      <c r="BG47" s="26">
        <v>1.8400000000000034</v>
      </c>
      <c r="BH47" s="26">
        <v>0.35</v>
      </c>
      <c r="BI47" s="23"/>
      <c r="BJ47" s="27">
        <f t="shared" ca="1" si="4"/>
        <v>1</v>
      </c>
      <c r="BK47" s="26">
        <f t="shared" ca="1" si="5"/>
        <v>9.7932600064495556</v>
      </c>
      <c r="BL47" s="25">
        <f t="shared" si="2"/>
        <v>7.4744467792874856</v>
      </c>
      <c r="BM47" s="25">
        <f t="shared" ca="1" si="6"/>
        <v>3.2448227657835091</v>
      </c>
      <c r="BN47" s="24">
        <f t="shared" si="3"/>
        <v>3.9496853566488119</v>
      </c>
      <c r="BO47" s="23"/>
      <c r="BP47" s="2"/>
      <c r="BR47" s="6"/>
      <c r="CL47" s="5"/>
      <c r="CP47" s="6"/>
      <c r="DJ47" s="5"/>
    </row>
    <row r="48" spans="1:114" x14ac:dyDescent="0.2">
      <c r="A48">
        <v>1.75</v>
      </c>
      <c r="B48">
        <v>2</v>
      </c>
      <c r="C48">
        <v>1.2512700000000001</v>
      </c>
      <c r="D48">
        <v>-0.28022999999999998</v>
      </c>
      <c r="E48">
        <v>3.6499999999999998E-2</v>
      </c>
      <c r="F48">
        <v>1.8304499999999999</v>
      </c>
      <c r="G48">
        <v>1.9201299999999999</v>
      </c>
      <c r="H48" s="23"/>
      <c r="I48" s="17">
        <f t="shared" si="0"/>
        <v>5.7414698162729652</v>
      </c>
      <c r="J48" s="16">
        <f t="shared" si="1"/>
        <v>-6.1414698162729655</v>
      </c>
      <c r="K48" s="10">
        <v>95</v>
      </c>
      <c r="L48" s="16">
        <v>545.43963254593154</v>
      </c>
      <c r="M48" s="16">
        <v>197.40813648293971</v>
      </c>
      <c r="N48" s="16">
        <v>2.4879702537182848</v>
      </c>
      <c r="O48" s="16">
        <v>1.1414312617702647</v>
      </c>
      <c r="P48" s="16">
        <v>1.2192704915681158</v>
      </c>
      <c r="Q48" s="16">
        <v>7.6182429188670214E-2</v>
      </c>
      <c r="R48" s="16">
        <v>6.2481975669476952</v>
      </c>
      <c r="S48" s="16">
        <v>5.4055020692952285</v>
      </c>
      <c r="T48" s="22" t="s">
        <v>119</v>
      </c>
      <c r="U48" s="10">
        <v>2</v>
      </c>
      <c r="V48" s="22" t="s">
        <v>142</v>
      </c>
      <c r="W48" s="10">
        <v>2</v>
      </c>
      <c r="X48" s="22" t="s">
        <v>33</v>
      </c>
      <c r="Y48" s="10">
        <v>3</v>
      </c>
      <c r="Z48" s="22" t="s">
        <v>124</v>
      </c>
      <c r="AA48" s="15">
        <v>2</v>
      </c>
      <c r="AB48" s="11">
        <v>97.81</v>
      </c>
      <c r="AC48" s="10">
        <v>1.8400000000000034</v>
      </c>
      <c r="AD48" s="21">
        <v>0.35</v>
      </c>
      <c r="AE48" s="12">
        <v>114.14312617702646</v>
      </c>
      <c r="AF48" s="10">
        <v>111.35890297590001</v>
      </c>
      <c r="AG48" s="10">
        <v>60.963524578405782</v>
      </c>
      <c r="AH48" s="10">
        <v>60.01779734901141</v>
      </c>
      <c r="AI48" s="10">
        <v>1.6004615559691875</v>
      </c>
      <c r="AJ48" s="10"/>
      <c r="AK48" s="10"/>
      <c r="AL48" s="10"/>
      <c r="AM48" s="10"/>
      <c r="AN48" s="10">
        <v>1.1414312617702647</v>
      </c>
      <c r="AO48" s="10">
        <v>0.41940075749003008</v>
      </c>
      <c r="AP48" s="10">
        <v>1</v>
      </c>
      <c r="AQ48" s="10">
        <v>79.625</v>
      </c>
      <c r="AR48" s="10"/>
      <c r="AS48" s="10"/>
      <c r="AT48" s="10">
        <v>2.7126530009795373</v>
      </c>
      <c r="AU48" s="10">
        <v>1</v>
      </c>
      <c r="AV48" s="16"/>
      <c r="AW48" s="21">
        <v>16.703835446385</v>
      </c>
      <c r="AX48" s="1" t="s">
        <v>120</v>
      </c>
      <c r="AY48" s="25">
        <v>6.14146981627297</v>
      </c>
      <c r="AZ48" s="19">
        <v>100</v>
      </c>
      <c r="BA48" s="19">
        <v>0</v>
      </c>
      <c r="BB48" s="19">
        <v>0</v>
      </c>
      <c r="BC48" s="19">
        <v>100</v>
      </c>
      <c r="BD48" s="19">
        <v>0</v>
      </c>
      <c r="BE48" s="19">
        <v>0</v>
      </c>
      <c r="BF48" s="26">
        <v>97.81</v>
      </c>
      <c r="BG48" s="26">
        <v>1.8400000000000034</v>
      </c>
      <c r="BH48" s="26">
        <v>0.35</v>
      </c>
      <c r="BI48" s="23"/>
      <c r="BJ48" s="27">
        <f t="shared" ca="1" si="4"/>
        <v>1</v>
      </c>
      <c r="BK48" s="26">
        <f t="shared" ca="1" si="5"/>
        <v>9.5897838068792307</v>
      </c>
      <c r="BL48" s="25">
        <f t="shared" si="2"/>
        <v>8.0484258452317192</v>
      </c>
      <c r="BM48" s="25">
        <f t="shared" ca="1" si="6"/>
        <v>3.2725742765996957</v>
      </c>
      <c r="BN48" s="24">
        <f t="shared" si="3"/>
        <v>3.9605493844038078</v>
      </c>
      <c r="BO48" s="23"/>
      <c r="BP48" s="2"/>
      <c r="BR48" s="6"/>
      <c r="CL48" s="5"/>
      <c r="CP48" s="6"/>
      <c r="DJ48" s="5"/>
    </row>
    <row r="49" spans="1:114" x14ac:dyDescent="0.2">
      <c r="A49">
        <v>1.8</v>
      </c>
      <c r="B49">
        <v>2.1</v>
      </c>
      <c r="C49">
        <v>1.25088</v>
      </c>
      <c r="D49">
        <v>-0.28050999999999998</v>
      </c>
      <c r="E49">
        <v>3.7960000000000001E-2</v>
      </c>
      <c r="F49">
        <v>1.8351999999999999</v>
      </c>
      <c r="G49">
        <v>1.9218999999999999</v>
      </c>
      <c r="H49" s="23"/>
      <c r="I49" s="17">
        <f t="shared" si="0"/>
        <v>5.9055118110236222</v>
      </c>
      <c r="J49" s="16">
        <f t="shared" si="1"/>
        <v>-6.3055118110236226</v>
      </c>
      <c r="K49" s="10">
        <v>95</v>
      </c>
      <c r="L49" s="16">
        <v>561.02362204724398</v>
      </c>
      <c r="M49" s="16">
        <v>202.75590551181114</v>
      </c>
      <c r="N49" s="16">
        <v>2.5590551181102361</v>
      </c>
      <c r="O49" s="16">
        <v>1.0349340866289909</v>
      </c>
      <c r="P49" s="16">
        <v>1.1192267676196226</v>
      </c>
      <c r="Q49" s="16">
        <v>7.4428228516562653E-2</v>
      </c>
      <c r="R49" s="16">
        <v>6.6499685916963012</v>
      </c>
      <c r="S49" s="16">
        <v>5.853658402127202</v>
      </c>
      <c r="T49" s="22" t="s">
        <v>119</v>
      </c>
      <c r="U49" s="10">
        <v>2</v>
      </c>
      <c r="V49" s="22" t="s">
        <v>142</v>
      </c>
      <c r="W49" s="10">
        <v>2</v>
      </c>
      <c r="X49" s="22" t="s">
        <v>33</v>
      </c>
      <c r="Y49" s="10">
        <v>3</v>
      </c>
      <c r="Z49" s="22" t="s">
        <v>124</v>
      </c>
      <c r="AA49" s="15">
        <v>2</v>
      </c>
      <c r="AB49" s="11">
        <v>97.81</v>
      </c>
      <c r="AC49" s="10">
        <v>1.8400000000000034</v>
      </c>
      <c r="AD49" s="21">
        <v>0.35</v>
      </c>
      <c r="AE49" s="12">
        <v>103.49340866289909</v>
      </c>
      <c r="AF49" s="10">
        <v>98.672347834823583</v>
      </c>
      <c r="AG49" s="10">
        <v>55.961338380981118</v>
      </c>
      <c r="AH49" s="10">
        <v>67.774696128349007</v>
      </c>
      <c r="AI49" s="10">
        <v>1.5037665008654062</v>
      </c>
      <c r="AJ49" s="10"/>
      <c r="AK49" s="10"/>
      <c r="AL49" s="10"/>
      <c r="AM49" s="10"/>
      <c r="AN49" s="10">
        <v>1.0349340866289909</v>
      </c>
      <c r="AO49" s="10">
        <v>0.40266233272745777</v>
      </c>
      <c r="AP49" s="10">
        <v>1</v>
      </c>
      <c r="AQ49" s="10">
        <v>79.625</v>
      </c>
      <c r="AR49" s="10"/>
      <c r="AS49" s="10"/>
      <c r="AT49" s="10">
        <v>2.319487880786026</v>
      </c>
      <c r="AU49" s="10">
        <v>1</v>
      </c>
      <c r="AV49" s="16"/>
      <c r="AW49" s="21">
        <v>14.800852175223538</v>
      </c>
      <c r="AX49" s="1" t="s">
        <v>120</v>
      </c>
      <c r="AY49" s="25">
        <v>6.3055118110236199</v>
      </c>
      <c r="AZ49" s="19">
        <v>100</v>
      </c>
      <c r="BA49" s="19">
        <v>0</v>
      </c>
      <c r="BB49" s="19">
        <v>0</v>
      </c>
      <c r="BC49" s="19">
        <v>100</v>
      </c>
      <c r="BD49" s="19">
        <v>0</v>
      </c>
      <c r="BE49" s="19">
        <v>0</v>
      </c>
      <c r="BF49" s="26">
        <v>97.81</v>
      </c>
      <c r="BG49" s="26">
        <v>1.8400000000000034</v>
      </c>
      <c r="BH49" s="26">
        <v>0.35</v>
      </c>
      <c r="BI49" s="23"/>
      <c r="BJ49" s="27">
        <f t="shared" ca="1" si="4"/>
        <v>1</v>
      </c>
      <c r="BK49" s="26">
        <f t="shared" ca="1" si="5"/>
        <v>8.273149474772195</v>
      </c>
      <c r="BL49" s="25">
        <f t="shared" si="2"/>
        <v>8.8740790814839219</v>
      </c>
      <c r="BM49" s="25">
        <f t="shared" ca="1" si="6"/>
        <v>3.3489017010712265</v>
      </c>
      <c r="BN49" s="24">
        <f t="shared" si="3"/>
        <v>4.0063325627650332</v>
      </c>
      <c r="BO49" s="23"/>
      <c r="BP49" s="2"/>
      <c r="BR49" s="6"/>
      <c r="CL49" s="5"/>
      <c r="CP49" s="6"/>
      <c r="DJ49" s="5"/>
    </row>
    <row r="50" spans="1:114" x14ac:dyDescent="0.2">
      <c r="A50">
        <v>1.85</v>
      </c>
      <c r="B50">
        <v>2.1</v>
      </c>
      <c r="C50">
        <v>1.25075</v>
      </c>
      <c r="D50">
        <v>-0.27927000000000002</v>
      </c>
      <c r="E50">
        <v>4.104E-2</v>
      </c>
      <c r="F50">
        <v>1.8349500000000001</v>
      </c>
      <c r="G50">
        <v>1.921</v>
      </c>
      <c r="H50" s="23"/>
      <c r="I50" s="17">
        <f t="shared" si="0"/>
        <v>6.0695538057742784</v>
      </c>
      <c r="J50" s="16">
        <f t="shared" si="1"/>
        <v>-6.4695538057742787</v>
      </c>
      <c r="K50" s="10">
        <v>95</v>
      </c>
      <c r="L50" s="16">
        <v>576.60761154855629</v>
      </c>
      <c r="M50" s="16">
        <v>208.10367454068253</v>
      </c>
      <c r="N50" s="16">
        <v>2.6301399825021874</v>
      </c>
      <c r="O50" s="16">
        <v>0.99943502824858654</v>
      </c>
      <c r="P50" s="16">
        <v>1.097341839152755</v>
      </c>
      <c r="Q50" s="16">
        <v>8.2196831493038663E-2</v>
      </c>
      <c r="R50" s="16">
        <v>7.4905401908763354</v>
      </c>
      <c r="S50" s="16">
        <v>6.7990840905672538</v>
      </c>
      <c r="T50" s="22" t="s">
        <v>119</v>
      </c>
      <c r="U50" s="10">
        <v>2</v>
      </c>
      <c r="V50" s="22" t="s">
        <v>142</v>
      </c>
      <c r="W50" s="10">
        <v>2</v>
      </c>
      <c r="X50" s="22" t="s">
        <v>33</v>
      </c>
      <c r="Y50" s="10">
        <v>3</v>
      </c>
      <c r="Z50" s="22" t="s">
        <v>124</v>
      </c>
      <c r="AA50" s="15">
        <v>2</v>
      </c>
      <c r="AB50" s="11">
        <v>97.81</v>
      </c>
      <c r="AC50" s="10">
        <v>1.8400000000000034</v>
      </c>
      <c r="AD50" s="21">
        <v>0.35</v>
      </c>
      <c r="AE50" s="12">
        <v>99.943502824858655</v>
      </c>
      <c r="AF50" s="10">
        <v>95.180945103350211</v>
      </c>
      <c r="AG50" s="10">
        <v>54.86709195763774</v>
      </c>
      <c r="AH50" s="10">
        <v>85.761135937338508</v>
      </c>
      <c r="AI50" s="10">
        <v>1.3350172010531696</v>
      </c>
      <c r="AJ50" s="10"/>
      <c r="AK50" s="10"/>
      <c r="AL50" s="10"/>
      <c r="AM50" s="10"/>
      <c r="AN50" s="10">
        <v>0.99943502824858654</v>
      </c>
      <c r="AO50" s="10">
        <v>0.40976558969112031</v>
      </c>
      <c r="AP50" s="10">
        <v>1</v>
      </c>
      <c r="AQ50" s="10">
        <v>79.625</v>
      </c>
      <c r="AR50" s="10"/>
      <c r="AS50" s="10"/>
      <c r="AT50" s="10">
        <v>2.1700523036967261</v>
      </c>
      <c r="AU50" s="10">
        <v>1</v>
      </c>
      <c r="AV50" s="16"/>
      <c r="AW50" s="21">
        <v>14.277141765502533</v>
      </c>
      <c r="AX50" s="1" t="s">
        <v>120</v>
      </c>
      <c r="AY50" s="25">
        <v>6.4695538057742796</v>
      </c>
      <c r="AZ50" s="19">
        <v>100</v>
      </c>
      <c r="BA50" s="19">
        <v>0</v>
      </c>
      <c r="BB50" s="19">
        <v>0</v>
      </c>
      <c r="BC50" s="19">
        <v>100</v>
      </c>
      <c r="BD50" s="19">
        <v>0</v>
      </c>
      <c r="BE50" s="19">
        <v>0</v>
      </c>
      <c r="BF50" s="26">
        <v>97.81</v>
      </c>
      <c r="BG50" s="26">
        <v>1.8400000000000034</v>
      </c>
      <c r="BH50" s="26">
        <v>0.35</v>
      </c>
      <c r="BI50" s="23"/>
      <c r="BJ50" s="27">
        <f t="shared" ca="1" si="4"/>
        <v>1</v>
      </c>
      <c r="BK50" s="26">
        <f t="shared" ca="1" si="5"/>
        <v>7.7753363573627485</v>
      </c>
      <c r="BL50" s="25">
        <f t="shared" si="2"/>
        <v>10.159822913366805</v>
      </c>
      <c r="BM50" s="25">
        <f t="shared" ca="1" si="6"/>
        <v>3.407596131110989</v>
      </c>
      <c r="BN50" s="24">
        <f t="shared" si="3"/>
        <v>4.0402674447603593</v>
      </c>
      <c r="BO50" s="23"/>
      <c r="BP50" s="2"/>
      <c r="BR50" s="6"/>
      <c r="CL50" s="5"/>
      <c r="CP50" s="6"/>
      <c r="DJ50" s="5"/>
    </row>
    <row r="51" spans="1:114" x14ac:dyDescent="0.2">
      <c r="A51">
        <v>1.9</v>
      </c>
      <c r="B51">
        <v>2</v>
      </c>
      <c r="C51">
        <v>1.25116</v>
      </c>
      <c r="D51">
        <v>-0.25373000000000001</v>
      </c>
      <c r="E51">
        <v>4.895E-2</v>
      </c>
      <c r="F51">
        <v>1.8275999999999999</v>
      </c>
      <c r="G51">
        <v>1.9196</v>
      </c>
      <c r="H51" s="23"/>
      <c r="I51" s="17">
        <f t="shared" si="0"/>
        <v>6.2335958005249337</v>
      </c>
      <c r="J51" s="16">
        <f t="shared" si="1"/>
        <v>-6.633595800524934</v>
      </c>
      <c r="K51" s="10">
        <v>95</v>
      </c>
      <c r="L51" s="16">
        <v>592.1916010498685</v>
      </c>
      <c r="M51" s="16">
        <v>213.4514435695539</v>
      </c>
      <c r="N51" s="16">
        <v>2.7012248468941378</v>
      </c>
      <c r="O51" s="16">
        <v>1.1113935969868221</v>
      </c>
      <c r="P51" s="16">
        <v>1.2442639688053008</v>
      </c>
      <c r="Q51" s="16">
        <v>0.24220499279884761</v>
      </c>
      <c r="R51" s="16">
        <v>19.465724225013481</v>
      </c>
      <c r="S51" s="16">
        <v>9.2271091540610222</v>
      </c>
      <c r="T51" s="22" t="s">
        <v>119</v>
      </c>
      <c r="U51" s="10">
        <v>2</v>
      </c>
      <c r="V51" s="22" t="s">
        <v>142</v>
      </c>
      <c r="W51" s="10">
        <v>2</v>
      </c>
      <c r="X51" s="22" t="s">
        <v>142</v>
      </c>
      <c r="Y51" s="10">
        <v>2</v>
      </c>
      <c r="Z51" s="22" t="s">
        <v>124</v>
      </c>
      <c r="AA51" s="15">
        <v>2</v>
      </c>
      <c r="AB51" s="11">
        <v>97.81</v>
      </c>
      <c r="AC51" s="10">
        <v>1.8400000000000034</v>
      </c>
      <c r="AD51" s="21">
        <v>0.35</v>
      </c>
      <c r="AE51" s="12">
        <v>111.13935969868221</v>
      </c>
      <c r="AF51" s="10">
        <v>111.54919626827839</v>
      </c>
      <c r="AG51" s="10">
        <v>62.213198440265046</v>
      </c>
      <c r="AH51" s="10">
        <v>134.2467628902902</v>
      </c>
      <c r="AI51" s="10">
        <v>0.51372350108350895</v>
      </c>
      <c r="AJ51" s="10"/>
      <c r="AK51" s="10"/>
      <c r="AL51" s="10"/>
      <c r="AM51" s="10"/>
      <c r="AN51" s="10">
        <v>1.1113935969868221</v>
      </c>
      <c r="AO51" s="10">
        <v>0.55643085975788253</v>
      </c>
      <c r="AP51" s="10">
        <v>1</v>
      </c>
      <c r="AQ51" s="10">
        <v>79.625</v>
      </c>
      <c r="AR51" s="10"/>
      <c r="AS51" s="10"/>
      <c r="AT51" s="10">
        <v>2.4927084715008254</v>
      </c>
      <c r="AU51" s="10">
        <v>1</v>
      </c>
      <c r="AV51" s="16"/>
      <c r="AW51" s="21">
        <v>16.732379440241758</v>
      </c>
      <c r="AX51" s="1" t="s">
        <v>120</v>
      </c>
      <c r="AY51" s="25">
        <v>6.6335958005249296</v>
      </c>
      <c r="AZ51" s="19">
        <v>100</v>
      </c>
      <c r="BA51" s="19">
        <v>0</v>
      </c>
      <c r="BB51" s="19">
        <v>0</v>
      </c>
      <c r="BC51" s="19">
        <v>100</v>
      </c>
      <c r="BD51" s="19">
        <v>0</v>
      </c>
      <c r="BE51" s="19">
        <v>0</v>
      </c>
      <c r="BF51" s="26">
        <v>97.81</v>
      </c>
      <c r="BG51" s="26">
        <v>1.8400000000000034</v>
      </c>
      <c r="BH51" s="26">
        <v>0.35</v>
      </c>
      <c r="BI51" s="23"/>
      <c r="BJ51" s="27">
        <f t="shared" ca="1" si="4"/>
        <v>1</v>
      </c>
      <c r="BK51" s="26">
        <f t="shared" ca="1" si="5"/>
        <v>8.8841579370382906</v>
      </c>
      <c r="BL51" s="25">
        <f t="shared" si="2"/>
        <v>25.544518462175304</v>
      </c>
      <c r="BM51" s="25">
        <f t="shared" ca="1" si="6"/>
        <v>3.6414377959623399</v>
      </c>
      <c r="BN51" s="24">
        <f t="shared" si="3"/>
        <v>4.2260044537488586</v>
      </c>
      <c r="BO51" s="23"/>
      <c r="BP51" s="2"/>
      <c r="BR51" s="6"/>
      <c r="CL51" s="5"/>
      <c r="CP51" s="6"/>
      <c r="DJ51" s="5"/>
    </row>
    <row r="52" spans="1:114" x14ac:dyDescent="0.2">
      <c r="A52">
        <v>1.95</v>
      </c>
      <c r="B52">
        <v>0.4</v>
      </c>
      <c r="C52">
        <v>1.31979</v>
      </c>
      <c r="D52">
        <v>-0.21106</v>
      </c>
      <c r="E52">
        <v>5.11E-2</v>
      </c>
      <c r="F52">
        <v>1.8292999999999999</v>
      </c>
      <c r="G52">
        <v>1.9136</v>
      </c>
      <c r="H52" s="23"/>
      <c r="I52" s="17">
        <f t="shared" si="0"/>
        <v>6.3976377952755898</v>
      </c>
      <c r="J52" s="16">
        <f t="shared" si="1"/>
        <v>-6.7976377952755902</v>
      </c>
      <c r="K52" s="10">
        <v>95</v>
      </c>
      <c r="L52" s="16">
        <v>607.77559055118081</v>
      </c>
      <c r="M52" s="16">
        <v>218.7992125984253</v>
      </c>
      <c r="N52" s="16">
        <v>2.7723097112860891</v>
      </c>
      <c r="O52" s="16">
        <v>19.852165725047076</v>
      </c>
      <c r="P52" s="16">
        <v>19.994539466772732</v>
      </c>
      <c r="Q52" s="16">
        <v>0.5095326452232356</v>
      </c>
      <c r="R52" s="16">
        <v>2.5483589960648292</v>
      </c>
      <c r="S52" s="16">
        <v>9.8870653976149541</v>
      </c>
      <c r="T52" s="22" t="s">
        <v>122</v>
      </c>
      <c r="U52" s="10">
        <v>5</v>
      </c>
      <c r="V52" s="22" t="s">
        <v>143</v>
      </c>
      <c r="W52" s="10">
        <v>4</v>
      </c>
      <c r="X52" s="22" t="s">
        <v>141</v>
      </c>
      <c r="Y52" s="10">
        <v>5</v>
      </c>
      <c r="Z52" s="22" t="s">
        <v>121</v>
      </c>
      <c r="AA52" s="15">
        <v>5</v>
      </c>
      <c r="AB52" s="11">
        <v>26.958444269537424</v>
      </c>
      <c r="AC52" s="10">
        <v>60.688622985797686</v>
      </c>
      <c r="AD52" s="21">
        <v>12.352932744664892</v>
      </c>
      <c r="AE52" s="12">
        <v>1985.2165725047075</v>
      </c>
      <c r="AF52" s="10">
        <v>2316.5472554702519</v>
      </c>
      <c r="AG52" s="10">
        <v>1332.9692977848488</v>
      </c>
      <c r="AH52" s="10">
        <v>146.36068840447948</v>
      </c>
      <c r="AI52" s="10">
        <v>3.9240939033479898</v>
      </c>
      <c r="AJ52" s="10"/>
      <c r="AK52" s="10"/>
      <c r="AL52" s="10"/>
      <c r="AM52" s="10"/>
      <c r="AN52" s="10">
        <v>9.926082862523538</v>
      </c>
      <c r="AO52" s="10">
        <v>3.9144194420139824</v>
      </c>
      <c r="AP52" s="10">
        <v>10.330785084493941</v>
      </c>
      <c r="AQ52" s="10">
        <v>114.66</v>
      </c>
      <c r="AR52" s="10"/>
      <c r="AS52" s="10"/>
      <c r="AT52" s="10">
        <v>58.623248852882703</v>
      </c>
      <c r="AU52" s="10">
        <v>1</v>
      </c>
      <c r="AV52" s="16"/>
      <c r="AW52" s="21">
        <v>347.48208832053774</v>
      </c>
      <c r="AX52" s="1" t="s">
        <v>120</v>
      </c>
      <c r="AY52" s="25">
        <v>6.7976377952755902</v>
      </c>
      <c r="AZ52" s="19">
        <v>0</v>
      </c>
      <c r="BA52" s="19">
        <v>100</v>
      </c>
      <c r="BB52" s="19">
        <v>0</v>
      </c>
      <c r="BC52" s="19">
        <v>0</v>
      </c>
      <c r="BD52" s="19">
        <v>100</v>
      </c>
      <c r="BE52" s="19">
        <v>0</v>
      </c>
      <c r="BF52" s="26">
        <v>26.958444269537424</v>
      </c>
      <c r="BG52" s="26">
        <v>60.688622985797686</v>
      </c>
      <c r="BH52" s="26">
        <v>12.352932744664892</v>
      </c>
      <c r="BI52" s="23"/>
      <c r="BJ52" s="27">
        <f t="shared" ca="1" si="4"/>
        <v>0.70215739311317327</v>
      </c>
      <c r="BK52" s="26">
        <f t="shared" ca="1" si="5"/>
        <v>91.513489153515465</v>
      </c>
      <c r="BL52" s="25">
        <f t="shared" si="2"/>
        <v>2.5876880751529447</v>
      </c>
      <c r="BM52" s="25">
        <f t="shared" ca="1" si="6"/>
        <v>2.2230651169159703</v>
      </c>
      <c r="BN52" s="24">
        <f t="shared" si="3"/>
        <v>2.7313166443822006</v>
      </c>
      <c r="BO52" s="23"/>
      <c r="BP52" s="2"/>
      <c r="BR52" s="6"/>
      <c r="CL52" s="5"/>
      <c r="CP52" s="6"/>
      <c r="DJ52" s="5"/>
    </row>
    <row r="53" spans="1:114" x14ac:dyDescent="0.2">
      <c r="A53">
        <v>2</v>
      </c>
      <c r="B53">
        <v>2</v>
      </c>
      <c r="C53">
        <v>1.3187500000000001</v>
      </c>
      <c r="D53">
        <v>-0.20763000000000001</v>
      </c>
      <c r="E53">
        <v>3.0980000000000001E-2</v>
      </c>
      <c r="F53">
        <v>1.8312999999999999</v>
      </c>
      <c r="G53">
        <v>1.9105000000000001</v>
      </c>
      <c r="H53" s="23"/>
      <c r="I53" s="17">
        <f t="shared" si="0"/>
        <v>6.561679790026246</v>
      </c>
      <c r="J53" s="16">
        <f t="shared" si="1"/>
        <v>-6.9616797900262464</v>
      </c>
      <c r="K53" s="10">
        <v>95</v>
      </c>
      <c r="L53" s="16">
        <v>623.35958005249313</v>
      </c>
      <c r="M53" s="16">
        <v>224.1469816272967</v>
      </c>
      <c r="N53" s="16">
        <v>2.8433945756780399</v>
      </c>
      <c r="O53" s="16">
        <v>19.568173258003778</v>
      </c>
      <c r="P53" s="16">
        <v>19.62161313808646</v>
      </c>
      <c r="Q53" s="16">
        <v>0.5310216034565528</v>
      </c>
      <c r="R53" s="16">
        <v>2.7063096174585932</v>
      </c>
      <c r="S53" s="16">
        <v>3.7111027835195531</v>
      </c>
      <c r="T53" s="22" t="s">
        <v>122</v>
      </c>
      <c r="U53" s="10">
        <v>5</v>
      </c>
      <c r="V53" s="22" t="s">
        <v>143</v>
      </c>
      <c r="W53" s="10">
        <v>4</v>
      </c>
      <c r="X53" s="22" t="s">
        <v>141</v>
      </c>
      <c r="Y53" s="10">
        <v>5</v>
      </c>
      <c r="Z53" s="22" t="s">
        <v>121</v>
      </c>
      <c r="AA53" s="15">
        <v>5</v>
      </c>
      <c r="AB53" s="11">
        <v>30.15261819435441</v>
      </c>
      <c r="AC53" s="10">
        <v>59.256906817410453</v>
      </c>
      <c r="AD53" s="21">
        <v>10.590474988235135</v>
      </c>
      <c r="AE53" s="12">
        <v>1956.8173258003778</v>
      </c>
      <c r="AF53" s="10">
        <v>2271.7568644776725</v>
      </c>
      <c r="AG53" s="10">
        <v>1308.1075425390973</v>
      </c>
      <c r="AH53" s="10">
        <v>17.849997418453988</v>
      </c>
      <c r="AI53" s="10">
        <v>3.6950687147875834</v>
      </c>
      <c r="AJ53" s="10"/>
      <c r="AK53" s="10"/>
      <c r="AL53" s="10"/>
      <c r="AM53" s="10"/>
      <c r="AN53" s="10">
        <v>9.7840866290018891</v>
      </c>
      <c r="AO53" s="10">
        <v>3.8877975831926768</v>
      </c>
      <c r="AP53" s="10">
        <v>10.156752797773681</v>
      </c>
      <c r="AQ53" s="10">
        <v>114.66</v>
      </c>
      <c r="AR53" s="10"/>
      <c r="AS53" s="10"/>
      <c r="AT53" s="10">
        <v>55.926990357553684</v>
      </c>
      <c r="AU53" s="10">
        <v>1</v>
      </c>
      <c r="AV53" s="16"/>
      <c r="AW53" s="21">
        <v>340.76352967165087</v>
      </c>
      <c r="AX53" s="1" t="s">
        <v>120</v>
      </c>
      <c r="AY53" s="25">
        <v>6.9616797900262499</v>
      </c>
      <c r="AZ53" s="19">
        <v>0</v>
      </c>
      <c r="BA53" s="19">
        <v>100</v>
      </c>
      <c r="BB53" s="19">
        <v>0</v>
      </c>
      <c r="BC53" s="19">
        <v>0</v>
      </c>
      <c r="BD53" s="19">
        <v>100</v>
      </c>
      <c r="BE53" s="19">
        <v>0</v>
      </c>
      <c r="BF53" s="26">
        <v>30.15261819435441</v>
      </c>
      <c r="BG53" s="26">
        <v>59.256906817410453</v>
      </c>
      <c r="BH53" s="26">
        <v>10.590474988235135</v>
      </c>
      <c r="BI53" s="23"/>
      <c r="BJ53" s="27">
        <f t="shared" ca="1" si="4"/>
        <v>0.711444617443867</v>
      </c>
      <c r="BK53" s="26">
        <f t="shared" ca="1" si="5"/>
        <v>90.095827244294171</v>
      </c>
      <c r="BL53" s="25">
        <f t="shared" si="2"/>
        <v>2.7499919025349548</v>
      </c>
      <c r="BM53" s="25">
        <f t="shared" ca="1" si="6"/>
        <v>2.2471094009991321</v>
      </c>
      <c r="BN53" s="24">
        <f t="shared" si="3"/>
        <v>2.75348343710397</v>
      </c>
      <c r="BO53" s="23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2.1</v>
      </c>
      <c r="C54">
        <v>1.25112</v>
      </c>
      <c r="D54">
        <v>-0.24071000000000001</v>
      </c>
      <c r="E54">
        <v>3.6850000000000001E-2</v>
      </c>
      <c r="F54">
        <v>1.81833</v>
      </c>
      <c r="G54">
        <v>1.9194500000000001</v>
      </c>
      <c r="H54" s="23"/>
      <c r="I54" s="17">
        <f t="shared" si="0"/>
        <v>6.7257217847769022</v>
      </c>
      <c r="J54" s="16">
        <f t="shared" si="1"/>
        <v>-7.1257217847769025</v>
      </c>
      <c r="K54" s="10">
        <v>95</v>
      </c>
      <c r="L54" s="16">
        <v>638.94356955380545</v>
      </c>
      <c r="M54" s="16">
        <v>229.49475065616809</v>
      </c>
      <c r="N54" s="16">
        <v>2.9144794400699912</v>
      </c>
      <c r="O54" s="16">
        <v>1.1004708097928375</v>
      </c>
      <c r="P54" s="16">
        <v>1.1798570998081361</v>
      </c>
      <c r="Q54" s="16">
        <v>0.32377532405184811</v>
      </c>
      <c r="R54" s="16">
        <v>27.441910050335689</v>
      </c>
      <c r="S54" s="16">
        <v>5.5129368066179625</v>
      </c>
      <c r="T54" s="22" t="s">
        <v>119</v>
      </c>
      <c r="U54" s="10">
        <v>2</v>
      </c>
      <c r="V54" s="22" t="s">
        <v>142</v>
      </c>
      <c r="W54" s="10">
        <v>2</v>
      </c>
      <c r="X54" s="22" t="s">
        <v>142</v>
      </c>
      <c r="Y54" s="10">
        <v>2</v>
      </c>
      <c r="Z54" s="22" t="s">
        <v>124</v>
      </c>
      <c r="AA54" s="15">
        <v>2</v>
      </c>
      <c r="AB54" s="11">
        <v>97.81</v>
      </c>
      <c r="AC54" s="10">
        <v>1.8400000000000034</v>
      </c>
      <c r="AD54" s="21">
        <v>0.35</v>
      </c>
      <c r="AE54" s="12">
        <v>110.04708097928376</v>
      </c>
      <c r="AF54" s="10">
        <v>101.22180176838039</v>
      </c>
      <c r="AG54" s="10">
        <v>58.992854990406812</v>
      </c>
      <c r="AH54" s="10">
        <v>53.453980111843975</v>
      </c>
      <c r="AI54" s="10">
        <v>0.36440612120866828</v>
      </c>
      <c r="AJ54" s="10"/>
      <c r="AK54" s="10"/>
      <c r="AL54" s="10"/>
      <c r="AM54" s="10"/>
      <c r="AN54" s="10">
        <v>1.1004708097928375</v>
      </c>
      <c r="AO54" s="10">
        <v>0.60908641139492226</v>
      </c>
      <c r="AP54" s="10">
        <v>1</v>
      </c>
      <c r="AQ54" s="10">
        <v>79.625</v>
      </c>
      <c r="AR54" s="10"/>
      <c r="AS54" s="10"/>
      <c r="AT54" s="10">
        <v>2.078352535191482</v>
      </c>
      <c r="AU54" s="10">
        <v>1</v>
      </c>
      <c r="AV54" s="16"/>
      <c r="AW54" s="21">
        <v>15.183270265257059</v>
      </c>
      <c r="AX54" s="1" t="s">
        <v>120</v>
      </c>
      <c r="AY54" s="25">
        <v>7.1257217847768999</v>
      </c>
      <c r="AZ54" s="19">
        <v>100</v>
      </c>
      <c r="BA54" s="19">
        <v>0</v>
      </c>
      <c r="BB54" s="19">
        <v>0</v>
      </c>
      <c r="BC54" s="19">
        <v>100</v>
      </c>
      <c r="BD54" s="19">
        <v>0</v>
      </c>
      <c r="BE54" s="19">
        <v>0</v>
      </c>
      <c r="BF54" s="26">
        <v>97.81</v>
      </c>
      <c r="BG54" s="26">
        <v>1.8400000000000034</v>
      </c>
      <c r="BH54" s="26">
        <v>0.35</v>
      </c>
      <c r="BI54" s="23"/>
      <c r="BJ54" s="27">
        <f t="shared" ca="1" si="4"/>
        <v>1</v>
      </c>
      <c r="BK54" s="26">
        <f t="shared" ca="1" si="5"/>
        <v>7.4980827454330186</v>
      </c>
      <c r="BL54" s="25">
        <f t="shared" si="2"/>
        <v>37.63143307950282</v>
      </c>
      <c r="BM54" s="25">
        <f t="shared" ca="1" si="6"/>
        <v>3.8143659174790421</v>
      </c>
      <c r="BN54" s="24">
        <f t="shared" si="3"/>
        <v>4.3344385821374383</v>
      </c>
      <c r="BO54" s="23"/>
      <c r="BP54" s="2"/>
      <c r="BR54" s="6"/>
      <c r="CL54" s="5"/>
      <c r="CP54" s="6"/>
      <c r="DJ54" s="5"/>
    </row>
    <row r="55" spans="1:114" x14ac:dyDescent="0.2">
      <c r="A55">
        <v>2.1</v>
      </c>
      <c r="B55">
        <v>2</v>
      </c>
      <c r="C55">
        <v>1.25075</v>
      </c>
      <c r="D55">
        <v>-0.28441</v>
      </c>
      <c r="E55">
        <v>4.4729999999999999E-2</v>
      </c>
      <c r="F55">
        <v>1.8129500000000001</v>
      </c>
      <c r="G55">
        <v>1.93028</v>
      </c>
      <c r="H55" s="23"/>
      <c r="I55" s="17">
        <f t="shared" si="0"/>
        <v>6.8897637795275593</v>
      </c>
      <c r="J55" s="16">
        <f t="shared" si="1"/>
        <v>-7.2897637795275596</v>
      </c>
      <c r="K55" s="10">
        <v>95</v>
      </c>
      <c r="L55" s="16">
        <v>654.52755905511788</v>
      </c>
      <c r="M55" s="16">
        <v>234.84251968503952</v>
      </c>
      <c r="N55" s="16">
        <v>2.9855643044619424</v>
      </c>
      <c r="O55" s="16">
        <v>0.99943502824858654</v>
      </c>
      <c r="P55" s="16">
        <v>1.1136522740167001</v>
      </c>
      <c r="Q55" s="16">
        <v>4.9994719155064725E-2</v>
      </c>
      <c r="R55" s="16">
        <v>4.4892575825975474</v>
      </c>
      <c r="S55" s="16">
        <v>7.9317531783412116</v>
      </c>
      <c r="T55" s="22" t="s">
        <v>119</v>
      </c>
      <c r="U55" s="10">
        <v>2</v>
      </c>
      <c r="V55" s="22" t="s">
        <v>142</v>
      </c>
      <c r="W55" s="10">
        <v>2</v>
      </c>
      <c r="X55" s="22" t="s">
        <v>33</v>
      </c>
      <c r="Y55" s="10">
        <v>3</v>
      </c>
      <c r="Z55" s="22" t="s">
        <v>124</v>
      </c>
      <c r="AA55" s="15">
        <v>2</v>
      </c>
      <c r="AB55" s="11">
        <v>97.81</v>
      </c>
      <c r="AC55" s="10">
        <v>1.8400000000000034</v>
      </c>
      <c r="AD55" s="21">
        <v>0.35</v>
      </c>
      <c r="AE55" s="12">
        <v>99.943502824858655</v>
      </c>
      <c r="AF55" s="10">
        <v>92.51629346931071</v>
      </c>
      <c r="AG55" s="10">
        <v>55.682613700834992</v>
      </c>
      <c r="AH55" s="10">
        <v>101.7501711198021</v>
      </c>
      <c r="AI55" s="10">
        <v>2.2275398138802851</v>
      </c>
      <c r="AJ55" s="10"/>
      <c r="AK55" s="10"/>
      <c r="AL55" s="10"/>
      <c r="AM55" s="10"/>
      <c r="AN55" s="10">
        <v>0.99943502824858654</v>
      </c>
      <c r="AO55" s="10">
        <v>0.3931342623220424</v>
      </c>
      <c r="AP55" s="10">
        <v>1</v>
      </c>
      <c r="AQ55" s="10">
        <v>79.625</v>
      </c>
      <c r="AR55" s="10"/>
      <c r="AS55" s="10"/>
      <c r="AT55" s="10">
        <v>1.8438342578383662</v>
      </c>
      <c r="AU55" s="10">
        <v>1</v>
      </c>
      <c r="AV55" s="16"/>
      <c r="AW55" s="21">
        <v>13.877444020396606</v>
      </c>
      <c r="AX55" s="1" t="s">
        <v>120</v>
      </c>
      <c r="AY55" s="25">
        <v>7.2897637795275596</v>
      </c>
      <c r="AZ55" s="19">
        <v>100</v>
      </c>
      <c r="BA55" s="19">
        <v>0</v>
      </c>
      <c r="BB55" s="19">
        <v>0</v>
      </c>
      <c r="BC55" s="19">
        <v>100</v>
      </c>
      <c r="BD55" s="19">
        <v>0</v>
      </c>
      <c r="BE55" s="19">
        <v>0</v>
      </c>
      <c r="BF55" s="26">
        <v>97.81</v>
      </c>
      <c r="BG55" s="26">
        <v>1.8400000000000034</v>
      </c>
      <c r="BH55" s="26">
        <v>0.35</v>
      </c>
      <c r="BI55" s="23"/>
      <c r="BJ55" s="27">
        <f t="shared" ca="1" si="4"/>
        <v>1</v>
      </c>
      <c r="BK55" s="26">
        <f t="shared" ca="1" si="5"/>
        <v>6.6971559966552121</v>
      </c>
      <c r="BL55" s="25">
        <f t="shared" si="2"/>
        <v>6.3575089800293458</v>
      </c>
      <c r="BM55" s="25">
        <f t="shared" ca="1" si="6"/>
        <v>3.3294152204062262</v>
      </c>
      <c r="BN55" s="24">
        <f t="shared" si="3"/>
        <v>3.9239747335651542</v>
      </c>
      <c r="BO55" s="23"/>
      <c r="BP55" s="2"/>
      <c r="BR55" s="6"/>
      <c r="CL55" s="5"/>
      <c r="CP55" s="6"/>
      <c r="DJ55" s="5"/>
    </row>
    <row r="56" spans="1:114" x14ac:dyDescent="0.2">
      <c r="A56">
        <v>2.15</v>
      </c>
      <c r="B56">
        <v>2</v>
      </c>
      <c r="C56">
        <v>1.25075</v>
      </c>
      <c r="D56">
        <v>-0.28517999999999999</v>
      </c>
      <c r="E56">
        <v>4.4940000000000001E-2</v>
      </c>
      <c r="F56">
        <v>1.8153300000000001</v>
      </c>
      <c r="G56">
        <v>1.9172499999999999</v>
      </c>
      <c r="H56" s="23"/>
      <c r="I56" s="17">
        <f t="shared" si="0"/>
        <v>7.0538057742782145</v>
      </c>
      <c r="J56" s="16">
        <f t="shared" si="1"/>
        <v>-7.4538057742782149</v>
      </c>
      <c r="K56" s="10">
        <v>95</v>
      </c>
      <c r="L56" s="16">
        <v>670.11154855643008</v>
      </c>
      <c r="M56" s="16">
        <v>240.19028871391089</v>
      </c>
      <c r="N56" s="16">
        <v>3.0566491688538928</v>
      </c>
      <c r="O56" s="16">
        <v>0.99943502824858654</v>
      </c>
      <c r="P56" s="16">
        <v>1.1145805101471684</v>
      </c>
      <c r="Q56" s="16">
        <v>4.5170667306769038E-2</v>
      </c>
      <c r="R56" s="16">
        <v>4.0527056498417275</v>
      </c>
      <c r="S56" s="16">
        <v>7.9962140207348522</v>
      </c>
      <c r="T56" s="22" t="s">
        <v>119</v>
      </c>
      <c r="U56" s="10">
        <v>2</v>
      </c>
      <c r="V56" s="22" t="s">
        <v>142</v>
      </c>
      <c r="W56" s="10">
        <v>2</v>
      </c>
      <c r="X56" s="22" t="s">
        <v>33</v>
      </c>
      <c r="Y56" s="10">
        <v>3</v>
      </c>
      <c r="Z56" s="22" t="s">
        <v>124</v>
      </c>
      <c r="AA56" s="15">
        <v>2</v>
      </c>
      <c r="AB56" s="11">
        <v>97.81</v>
      </c>
      <c r="AC56" s="10">
        <v>1.8400000000000034</v>
      </c>
      <c r="AD56" s="21">
        <v>0.35</v>
      </c>
      <c r="AE56" s="12">
        <v>99.943502824858655</v>
      </c>
      <c r="AF56" s="10">
        <v>91.708792455170965</v>
      </c>
      <c r="AG56" s="10">
        <v>55.729025507358415</v>
      </c>
      <c r="AH56" s="10">
        <v>101.6139055244083</v>
      </c>
      <c r="AI56" s="10">
        <v>2.4674873686892447</v>
      </c>
      <c r="AJ56" s="10"/>
      <c r="AK56" s="10"/>
      <c r="AL56" s="10"/>
      <c r="AM56" s="10"/>
      <c r="AN56" s="10">
        <v>0.99943502824858654</v>
      </c>
      <c r="AO56" s="10">
        <v>0.38978343813270966</v>
      </c>
      <c r="AP56" s="10">
        <v>1</v>
      </c>
      <c r="AQ56" s="10">
        <v>79.625</v>
      </c>
      <c r="AR56" s="10"/>
      <c r="AS56" s="10"/>
      <c r="AT56" s="10">
        <v>1.7823547333397927</v>
      </c>
      <c r="AU56" s="10">
        <v>1</v>
      </c>
      <c r="AV56" s="16"/>
      <c r="AW56" s="21">
        <v>13.756318868275644</v>
      </c>
      <c r="AX56" s="1" t="s">
        <v>120</v>
      </c>
      <c r="AY56" s="25">
        <v>7.4538057742782096</v>
      </c>
      <c r="AZ56" s="19">
        <v>100</v>
      </c>
      <c r="BA56" s="19">
        <v>0</v>
      </c>
      <c r="BB56" s="19">
        <v>0</v>
      </c>
      <c r="BC56" s="19">
        <v>100</v>
      </c>
      <c r="BD56" s="19">
        <v>0</v>
      </c>
      <c r="BE56" s="19">
        <v>0</v>
      </c>
      <c r="BF56" s="26">
        <v>97.81</v>
      </c>
      <c r="BG56" s="26">
        <v>1.8400000000000034</v>
      </c>
      <c r="BH56" s="26">
        <v>0.35</v>
      </c>
      <c r="BI56" s="23"/>
      <c r="BJ56" s="27">
        <f t="shared" ca="1" si="4"/>
        <v>1</v>
      </c>
      <c r="BK56" s="26">
        <f t="shared" ca="1" si="5"/>
        <v>6.4908930335434203</v>
      </c>
      <c r="BL56" s="25">
        <f t="shared" si="2"/>
        <v>5.79464194377569</v>
      </c>
      <c r="BM56" s="25">
        <f t="shared" ca="1" si="6"/>
        <v>3.3159825306166368</v>
      </c>
      <c r="BN56" s="24">
        <f t="shared" si="3"/>
        <v>3.9026525305023263</v>
      </c>
      <c r="BO56" s="23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2.1</v>
      </c>
      <c r="C57">
        <v>1.25149</v>
      </c>
      <c r="D57">
        <v>-0.28455999999999998</v>
      </c>
      <c r="E57">
        <v>4.2410000000000003E-2</v>
      </c>
      <c r="F57">
        <v>1.81955</v>
      </c>
      <c r="G57">
        <v>1.9223300000000001</v>
      </c>
      <c r="H57" s="23"/>
      <c r="I57" s="17">
        <f t="shared" si="0"/>
        <v>7.2178477690288716</v>
      </c>
      <c r="J57" s="16">
        <f t="shared" si="1"/>
        <v>-7.617847769028872</v>
      </c>
      <c r="K57" s="10">
        <v>95</v>
      </c>
      <c r="L57" s="16">
        <v>685.69553805774251</v>
      </c>
      <c r="M57" s="16">
        <v>245.53805774278231</v>
      </c>
      <c r="N57" s="16">
        <v>3.1277340332458445</v>
      </c>
      <c r="O57" s="16">
        <v>1.2015065913370888</v>
      </c>
      <c r="P57" s="16">
        <v>1.3054690379495513</v>
      </c>
      <c r="Q57" s="16">
        <v>4.9054968795007217E-2</v>
      </c>
      <c r="R57" s="16">
        <v>3.7576508801814192</v>
      </c>
      <c r="S57" s="16">
        <v>7.2196143480876671</v>
      </c>
      <c r="T57" s="22" t="s">
        <v>119</v>
      </c>
      <c r="U57" s="10">
        <v>2</v>
      </c>
      <c r="V57" s="22" t="s">
        <v>142</v>
      </c>
      <c r="W57" s="10">
        <v>2</v>
      </c>
      <c r="X57" s="22" t="s">
        <v>33</v>
      </c>
      <c r="Y57" s="10">
        <v>3</v>
      </c>
      <c r="Z57" s="22" t="s">
        <v>33</v>
      </c>
      <c r="AA57" s="15">
        <v>3</v>
      </c>
      <c r="AB57" s="11">
        <v>97.81</v>
      </c>
      <c r="AC57" s="10">
        <v>1.8400000000000034</v>
      </c>
      <c r="AD57" s="21">
        <v>0.35</v>
      </c>
      <c r="AE57" s="12">
        <v>120.15065913370888</v>
      </c>
      <c r="AF57" s="10">
        <v>113.24956104949173</v>
      </c>
      <c r="AG57" s="10">
        <v>65.273451897477571</v>
      </c>
      <c r="AH57" s="10">
        <v>84.175823619603207</v>
      </c>
      <c r="AI57" s="10">
        <v>2.661237118312918</v>
      </c>
      <c r="AJ57" s="10"/>
      <c r="AK57" s="10"/>
      <c r="AL57" s="10"/>
      <c r="AM57" s="10"/>
      <c r="AN57" s="10">
        <v>1.2015065913370888</v>
      </c>
      <c r="AO57" s="10">
        <v>0.43189049367079302</v>
      </c>
      <c r="AP57" s="10">
        <v>1</v>
      </c>
      <c r="AQ57" s="10">
        <v>79.625</v>
      </c>
      <c r="AR57" s="10"/>
      <c r="AS57" s="10"/>
      <c r="AT57" s="10">
        <v>2.1712885481076194</v>
      </c>
      <c r="AU57" s="10">
        <v>1</v>
      </c>
      <c r="AV57" s="16"/>
      <c r="AW57" s="21">
        <v>16.98743415742376</v>
      </c>
      <c r="AX57" s="1" t="s">
        <v>120</v>
      </c>
      <c r="AY57" s="25">
        <v>7.6178477690288702</v>
      </c>
      <c r="AZ57" s="19">
        <v>100</v>
      </c>
      <c r="BA57" s="19">
        <v>0</v>
      </c>
      <c r="BB57" s="19">
        <v>0</v>
      </c>
      <c r="BC57" s="19">
        <v>100</v>
      </c>
      <c r="BD57" s="19">
        <v>0</v>
      </c>
      <c r="BE57" s="19">
        <v>0</v>
      </c>
      <c r="BF57" s="26">
        <v>97.81</v>
      </c>
      <c r="BG57" s="26">
        <v>1.8400000000000034</v>
      </c>
      <c r="BH57" s="26">
        <v>0.35</v>
      </c>
      <c r="BI57" s="23"/>
      <c r="BJ57" s="27">
        <f t="shared" ca="1" si="4"/>
        <v>1</v>
      </c>
      <c r="BK57" s="26">
        <f t="shared" ca="1" si="5"/>
        <v>7.8409129547574308</v>
      </c>
      <c r="BL57" s="25">
        <f t="shared" si="2"/>
        <v>5.0959780734960418</v>
      </c>
      <c r="BM57" s="25">
        <f t="shared" ca="1" si="6"/>
        <v>3.2168452364707902</v>
      </c>
      <c r="BN57" s="24">
        <f t="shared" si="3"/>
        <v>3.8266187150035309</v>
      </c>
      <c r="BO57" s="23"/>
      <c r="BP57" s="2"/>
      <c r="BR57" s="6"/>
      <c r="CL57" s="5"/>
      <c r="CP57" s="6"/>
      <c r="DJ57" s="5"/>
    </row>
    <row r="58" spans="1:114" x14ac:dyDescent="0.2">
      <c r="A58">
        <v>2.25</v>
      </c>
      <c r="B58">
        <v>2.1</v>
      </c>
      <c r="C58">
        <v>1.25112</v>
      </c>
      <c r="D58">
        <v>-0.28399999999999997</v>
      </c>
      <c r="E58">
        <v>4.2169999999999999E-2</v>
      </c>
      <c r="F58">
        <v>1.82</v>
      </c>
      <c r="G58">
        <v>1.92353</v>
      </c>
      <c r="H58" s="23"/>
      <c r="I58" s="17">
        <f t="shared" si="0"/>
        <v>7.3818897637795269</v>
      </c>
      <c r="J58" s="16">
        <f t="shared" si="1"/>
        <v>-7.7818897637795272</v>
      </c>
      <c r="K58" s="10">
        <v>95</v>
      </c>
      <c r="L58" s="16">
        <v>701.27952755905471</v>
      </c>
      <c r="M58" s="16">
        <v>250.88582677165368</v>
      </c>
      <c r="N58" s="16">
        <v>3.1988188976377949</v>
      </c>
      <c r="O58" s="16">
        <v>1.1004708097928375</v>
      </c>
      <c r="P58" s="16">
        <v>1.203372415113336</v>
      </c>
      <c r="Q58" s="16">
        <v>5.2563370139222326E-2</v>
      </c>
      <c r="R58" s="16">
        <v>4.3680052391986894</v>
      </c>
      <c r="S58" s="16">
        <v>7.1459448139235056</v>
      </c>
      <c r="T58" s="22" t="s">
        <v>119</v>
      </c>
      <c r="U58" s="10">
        <v>2</v>
      </c>
      <c r="V58" s="22" t="s">
        <v>142</v>
      </c>
      <c r="W58" s="10">
        <v>2</v>
      </c>
      <c r="X58" s="22" t="s">
        <v>33</v>
      </c>
      <c r="Y58" s="10">
        <v>3</v>
      </c>
      <c r="Z58" s="22" t="s">
        <v>124</v>
      </c>
      <c r="AA58" s="15">
        <v>2</v>
      </c>
      <c r="AB58" s="11">
        <v>97.81</v>
      </c>
      <c r="AC58" s="10">
        <v>1.8400000000000034</v>
      </c>
      <c r="AD58" s="21">
        <v>0.35</v>
      </c>
      <c r="AE58" s="12">
        <v>110.04708097928376</v>
      </c>
      <c r="AF58" s="10">
        <v>100.32148839221276</v>
      </c>
      <c r="AG58" s="10">
        <v>60.168620755666808</v>
      </c>
      <c r="AH58" s="10">
        <v>81.198018849306052</v>
      </c>
      <c r="AI58" s="10">
        <v>2.2893745433864221</v>
      </c>
      <c r="AJ58" s="10"/>
      <c r="AK58" s="10"/>
      <c r="AL58" s="10"/>
      <c r="AM58" s="10"/>
      <c r="AN58" s="10">
        <v>1.1004708097928375</v>
      </c>
      <c r="AO58" s="10">
        <v>0.42146460276212389</v>
      </c>
      <c r="AP58" s="10">
        <v>1</v>
      </c>
      <c r="AQ58" s="10">
        <v>79.625</v>
      </c>
      <c r="AR58" s="10"/>
      <c r="AS58" s="10"/>
      <c r="AT58" s="10">
        <v>1.8672179945661369</v>
      </c>
      <c r="AU58" s="10">
        <v>1</v>
      </c>
      <c r="AV58" s="16"/>
      <c r="AW58" s="21">
        <v>15.048223258831912</v>
      </c>
      <c r="AX58" s="1" t="s">
        <v>120</v>
      </c>
      <c r="AY58" s="25">
        <v>7.7818897637795299</v>
      </c>
      <c r="AZ58" s="19">
        <v>100</v>
      </c>
      <c r="BA58" s="19">
        <v>0</v>
      </c>
      <c r="BB58" s="19">
        <v>0</v>
      </c>
      <c r="BC58" s="19">
        <v>100</v>
      </c>
      <c r="BD58" s="19">
        <v>0</v>
      </c>
      <c r="BE58" s="19">
        <v>0</v>
      </c>
      <c r="BF58" s="26">
        <v>97.81</v>
      </c>
      <c r="BG58" s="26">
        <v>1.8400000000000034</v>
      </c>
      <c r="BH58" s="26">
        <v>0.35</v>
      </c>
      <c r="BI58" s="23"/>
      <c r="BJ58" s="27">
        <f t="shared" ca="1" si="4"/>
        <v>1</v>
      </c>
      <c r="BK58" s="26">
        <f t="shared" ca="1" si="5"/>
        <v>6.7977746077296919</v>
      </c>
      <c r="BL58" s="25">
        <f t="shared" si="2"/>
        <v>6.1641090038014736</v>
      </c>
      <c r="BM58" s="25">
        <f t="shared" ca="1" si="6"/>
        <v>3.3161254150343797</v>
      </c>
      <c r="BN58" s="24">
        <f t="shared" si="3"/>
        <v>3.8887318131104602</v>
      </c>
      <c r="BO58" s="23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2.1</v>
      </c>
      <c r="C59">
        <v>1.25075</v>
      </c>
      <c r="D59">
        <v>-0.28305999999999998</v>
      </c>
      <c r="E59">
        <v>4.2360000000000002E-2</v>
      </c>
      <c r="F59">
        <v>1.8166500000000001</v>
      </c>
      <c r="G59">
        <v>1.91875</v>
      </c>
      <c r="H59" s="23"/>
      <c r="I59" s="17">
        <f t="shared" si="0"/>
        <v>7.5459317585301831</v>
      </c>
      <c r="J59" s="16">
        <f t="shared" si="1"/>
        <v>-7.9459317585301834</v>
      </c>
      <c r="K59" s="10">
        <v>95</v>
      </c>
      <c r="L59" s="16">
        <v>716.86351706036703</v>
      </c>
      <c r="M59" s="16">
        <v>256.23359580052505</v>
      </c>
      <c r="N59" s="16">
        <v>3.2699037620297462</v>
      </c>
      <c r="O59" s="16">
        <v>0.99943502824858654</v>
      </c>
      <c r="P59" s="16">
        <v>1.1031764662585564</v>
      </c>
      <c r="Q59" s="16">
        <v>5.8452472395583321E-2</v>
      </c>
      <c r="R59" s="16">
        <v>5.2985604917612115</v>
      </c>
      <c r="S59" s="16">
        <v>7.204266528470133</v>
      </c>
      <c r="T59" s="22" t="s">
        <v>119</v>
      </c>
      <c r="U59" s="10">
        <v>2</v>
      </c>
      <c r="V59" s="22" t="s">
        <v>142</v>
      </c>
      <c r="W59" s="10">
        <v>2</v>
      </c>
      <c r="X59" s="22" t="s">
        <v>33</v>
      </c>
      <c r="Y59" s="10">
        <v>3</v>
      </c>
      <c r="Z59" s="22" t="s">
        <v>124</v>
      </c>
      <c r="AA59" s="15">
        <v>2</v>
      </c>
      <c r="AB59" s="11">
        <v>97.81</v>
      </c>
      <c r="AC59" s="10">
        <v>1.8400000000000034</v>
      </c>
      <c r="AD59" s="21">
        <v>0.35</v>
      </c>
      <c r="AE59" s="12">
        <v>99.943502824858655</v>
      </c>
      <c r="AF59" s="10">
        <v>87.617024438632058</v>
      </c>
      <c r="AG59" s="10">
        <v>55.158823312927836</v>
      </c>
      <c r="AH59" s="10">
        <v>80.935462623916521</v>
      </c>
      <c r="AI59" s="10">
        <v>1.8873050549388097</v>
      </c>
      <c r="AJ59" s="10"/>
      <c r="AK59" s="10"/>
      <c r="AL59" s="10"/>
      <c r="AM59" s="10"/>
      <c r="AN59" s="10">
        <v>0.99943502824858654</v>
      </c>
      <c r="AO59" s="10">
        <v>0.41504791472683039</v>
      </c>
      <c r="AP59" s="10">
        <v>1</v>
      </c>
      <c r="AQ59" s="10">
        <v>79.625</v>
      </c>
      <c r="AR59" s="10"/>
      <c r="AS59" s="10"/>
      <c r="AT59" s="10">
        <v>1.5828023999963825</v>
      </c>
      <c r="AU59" s="10">
        <v>1</v>
      </c>
      <c r="AV59" s="16"/>
      <c r="AW59" s="21">
        <v>13.142553665794809</v>
      </c>
      <c r="AX59" s="1" t="s">
        <v>120</v>
      </c>
      <c r="AY59" s="25">
        <v>7.9459317585301799</v>
      </c>
      <c r="AZ59" s="19">
        <v>100</v>
      </c>
      <c r="BA59" s="19">
        <v>0</v>
      </c>
      <c r="BB59" s="19">
        <v>0</v>
      </c>
      <c r="BC59" s="19">
        <v>100</v>
      </c>
      <c r="BD59" s="19">
        <v>0</v>
      </c>
      <c r="BE59" s="19">
        <v>0</v>
      </c>
      <c r="BF59" s="26">
        <v>97.81</v>
      </c>
      <c r="BG59" s="26">
        <v>1.8400000000000034</v>
      </c>
      <c r="BH59" s="26">
        <v>0.35</v>
      </c>
      <c r="BI59" s="23"/>
      <c r="BJ59" s="27">
        <f t="shared" ca="1" si="4"/>
        <v>1</v>
      </c>
      <c r="BK59" s="26">
        <f t="shared" ca="1" si="5"/>
        <v>5.8130137494393823</v>
      </c>
      <c r="BL59" s="25">
        <f t="shared" si="2"/>
        <v>7.848658981931619</v>
      </c>
      <c r="BM59" s="25">
        <f t="shared" ca="1" si="6"/>
        <v>3.4340390053691037</v>
      </c>
      <c r="BN59" s="24">
        <f t="shared" si="3"/>
        <v>3.9624004160788147</v>
      </c>
      <c r="BO59" s="23"/>
      <c r="BP59" s="2"/>
      <c r="BR59" s="6"/>
      <c r="CL59" s="5"/>
      <c r="CP59" s="6"/>
      <c r="DJ59" s="5"/>
    </row>
    <row r="60" spans="1:114" x14ac:dyDescent="0.2">
      <c r="A60">
        <v>2.35</v>
      </c>
      <c r="B60">
        <v>2</v>
      </c>
      <c r="C60">
        <v>1.25075</v>
      </c>
      <c r="D60">
        <v>-0.28261999999999998</v>
      </c>
      <c r="E60">
        <v>4.215E-2</v>
      </c>
      <c r="F60">
        <v>1.8124</v>
      </c>
      <c r="G60">
        <v>1.9093500000000001</v>
      </c>
      <c r="H60" s="23"/>
      <c r="I60" s="17">
        <f t="shared" si="0"/>
        <v>7.7099737532808401</v>
      </c>
      <c r="J60" s="16">
        <f t="shared" si="1"/>
        <v>-8.1099737532808405</v>
      </c>
      <c r="K60" s="10">
        <v>95</v>
      </c>
      <c r="L60" s="16">
        <v>732.44750656167946</v>
      </c>
      <c r="M60" s="16">
        <v>261.58136482939648</v>
      </c>
      <c r="N60" s="16">
        <v>3.340988626421697</v>
      </c>
      <c r="O60" s="16">
        <v>0.99943502824858654</v>
      </c>
      <c r="P60" s="16">
        <v>1.102248230128088</v>
      </c>
      <c r="Q60" s="16">
        <v>6.1209073451752277E-2</v>
      </c>
      <c r="R60" s="16">
        <v>5.5531115205001873</v>
      </c>
      <c r="S60" s="16">
        <v>7.1398056860764925</v>
      </c>
      <c r="T60" s="22" t="s">
        <v>119</v>
      </c>
      <c r="U60" s="10">
        <v>2</v>
      </c>
      <c r="V60" s="22" t="s">
        <v>142</v>
      </c>
      <c r="W60" s="10">
        <v>2</v>
      </c>
      <c r="X60" s="22" t="s">
        <v>33</v>
      </c>
      <c r="Y60" s="10">
        <v>3</v>
      </c>
      <c r="Z60" s="22" t="s">
        <v>124</v>
      </c>
      <c r="AA60" s="15">
        <v>2</v>
      </c>
      <c r="AB60" s="11">
        <v>97.81</v>
      </c>
      <c r="AC60" s="10">
        <v>1.8400000000000034</v>
      </c>
      <c r="AD60" s="21">
        <v>0.35</v>
      </c>
      <c r="AE60" s="12">
        <v>99.943502824858655</v>
      </c>
      <c r="AF60" s="10">
        <v>86.591114923205652</v>
      </c>
      <c r="AG60" s="10">
        <v>55.112411506404413</v>
      </c>
      <c r="AH60" s="10">
        <v>78.147093798612943</v>
      </c>
      <c r="AI60" s="10">
        <v>1.8007922158745457</v>
      </c>
      <c r="AJ60" s="10"/>
      <c r="AK60" s="10"/>
      <c r="AL60" s="10"/>
      <c r="AM60" s="10"/>
      <c r="AN60" s="10">
        <v>0.99943502824858654</v>
      </c>
      <c r="AO60" s="10">
        <v>0.4217338100985446</v>
      </c>
      <c r="AP60" s="10">
        <v>1</v>
      </c>
      <c r="AQ60" s="10">
        <v>79.625</v>
      </c>
      <c r="AR60" s="10"/>
      <c r="AS60" s="10"/>
      <c r="AT60" s="10">
        <v>1.5284412345213254</v>
      </c>
      <c r="AU60" s="10">
        <v>1</v>
      </c>
      <c r="AV60" s="16"/>
      <c r="AW60" s="21">
        <v>12.988667238480849</v>
      </c>
      <c r="AX60" s="1" t="s">
        <v>120</v>
      </c>
      <c r="AY60" s="25">
        <v>8.1099737532808405</v>
      </c>
      <c r="AZ60" s="19">
        <v>100</v>
      </c>
      <c r="BA60" s="19">
        <v>0</v>
      </c>
      <c r="BB60" s="19">
        <v>0</v>
      </c>
      <c r="BC60" s="19">
        <v>100</v>
      </c>
      <c r="BD60" s="19">
        <v>0</v>
      </c>
      <c r="BE60" s="19">
        <v>0</v>
      </c>
      <c r="BF60" s="26">
        <v>97.81</v>
      </c>
      <c r="BG60" s="26">
        <v>1.8400000000000034</v>
      </c>
      <c r="BH60" s="26">
        <v>0.35</v>
      </c>
      <c r="BI60" s="23"/>
      <c r="BJ60" s="27">
        <f t="shared" ca="1" si="4"/>
        <v>1</v>
      </c>
      <c r="BK60" s="26">
        <f t="shared" ca="1" si="5"/>
        <v>5.6274993237938329</v>
      </c>
      <c r="BL60" s="25">
        <f t="shared" si="2"/>
        <v>8.3161736297059825</v>
      </c>
      <c r="BM60" s="25">
        <f t="shared" ca="1" si="6"/>
        <v>3.4606295432397198</v>
      </c>
      <c r="BN60" s="24">
        <f t="shared" si="3"/>
        <v>3.9727565931105544</v>
      </c>
      <c r="BO60" s="23"/>
      <c r="BP60" s="2"/>
      <c r="BR60" s="6"/>
      <c r="CL60" s="5"/>
      <c r="CP60" s="6"/>
      <c r="DJ60" s="5"/>
    </row>
    <row r="61" spans="1:114" x14ac:dyDescent="0.2">
      <c r="A61">
        <v>2.4</v>
      </c>
      <c r="B61">
        <v>2.1</v>
      </c>
      <c r="C61">
        <v>1.25058</v>
      </c>
      <c r="D61">
        <v>-0.28169</v>
      </c>
      <c r="E61">
        <v>4.1770000000000002E-2</v>
      </c>
      <c r="F61">
        <v>1.81185</v>
      </c>
      <c r="G61">
        <v>1.90795</v>
      </c>
      <c r="H61" s="23"/>
      <c r="I61" s="17">
        <f t="shared" si="0"/>
        <v>7.8740157480314954</v>
      </c>
      <c r="J61" s="16">
        <f t="shared" si="1"/>
        <v>-8.2740157480314949</v>
      </c>
      <c r="K61" s="10">
        <v>95</v>
      </c>
      <c r="L61" s="16">
        <v>748.03149606299166</v>
      </c>
      <c r="M61" s="16">
        <v>266.92913385826785</v>
      </c>
      <c r="N61" s="16">
        <v>3.4120734908136479</v>
      </c>
      <c r="O61" s="16">
        <v>0.95301318267419766</v>
      </c>
      <c r="P61" s="16">
        <v>1.0541467191747562</v>
      </c>
      <c r="Q61" s="16">
        <v>6.7035525684109379E-2</v>
      </c>
      <c r="R61" s="16">
        <v>6.359221583176625</v>
      </c>
      <c r="S61" s="16">
        <v>7.0231622569832401</v>
      </c>
      <c r="T61" s="22" t="s">
        <v>119</v>
      </c>
      <c r="U61" s="10">
        <v>2</v>
      </c>
      <c r="V61" s="22" t="s">
        <v>142</v>
      </c>
      <c r="W61" s="10">
        <v>2</v>
      </c>
      <c r="X61" s="22" t="s">
        <v>33</v>
      </c>
      <c r="Y61" s="10">
        <v>3</v>
      </c>
      <c r="Z61" s="22" t="s">
        <v>124</v>
      </c>
      <c r="AA61" s="15">
        <v>2</v>
      </c>
      <c r="AB61" s="11">
        <v>97.81</v>
      </c>
      <c r="AC61" s="10">
        <v>1.8400000000000034</v>
      </c>
      <c r="AD61" s="21">
        <v>0.35</v>
      </c>
      <c r="AE61" s="12">
        <v>95.301318267419759</v>
      </c>
      <c r="AF61" s="10">
        <v>80.015408369795324</v>
      </c>
      <c r="AG61" s="10">
        <v>52.707335958737815</v>
      </c>
      <c r="AH61" s="10">
        <v>74.285254618345903</v>
      </c>
      <c r="AI61" s="10">
        <v>1.5725195087485371</v>
      </c>
      <c r="AJ61" s="10"/>
      <c r="AK61" s="10"/>
      <c r="AL61" s="10"/>
      <c r="AM61" s="10"/>
      <c r="AN61" s="10">
        <v>0.95301318267419766</v>
      </c>
      <c r="AO61" s="10">
        <v>0.42473984987136065</v>
      </c>
      <c r="AP61" s="10">
        <v>1</v>
      </c>
      <c r="AQ61" s="10">
        <v>79.625</v>
      </c>
      <c r="AR61" s="10"/>
      <c r="AS61" s="10"/>
      <c r="AT61" s="10">
        <v>1.3760477561439073</v>
      </c>
      <c r="AU61" s="10">
        <v>1</v>
      </c>
      <c r="AV61" s="16"/>
      <c r="AW61" s="21">
        <v>12.002311255469298</v>
      </c>
      <c r="AX61" s="1" t="s">
        <v>120</v>
      </c>
      <c r="AY61" s="25">
        <v>8.2740157480314895</v>
      </c>
      <c r="AZ61" s="19">
        <v>100</v>
      </c>
      <c r="BA61" s="19">
        <v>0</v>
      </c>
      <c r="BB61" s="19">
        <v>0</v>
      </c>
      <c r="BC61" s="19">
        <v>100</v>
      </c>
      <c r="BD61" s="19">
        <v>0</v>
      </c>
      <c r="BE61" s="19">
        <v>0</v>
      </c>
      <c r="BF61" s="26">
        <v>97.81</v>
      </c>
      <c r="BG61" s="26">
        <v>1.8400000000000034</v>
      </c>
      <c r="BH61" s="26">
        <v>0.35</v>
      </c>
      <c r="BI61" s="23"/>
      <c r="BJ61" s="27">
        <f t="shared" ca="1" si="4"/>
        <v>1</v>
      </c>
      <c r="BK61" s="26">
        <f t="shared" ca="1" si="5"/>
        <v>5.0959665684480253</v>
      </c>
      <c r="BL61" s="25">
        <f t="shared" si="2"/>
        <v>9.8562671791620637</v>
      </c>
      <c r="BM61" s="25">
        <f t="shared" ca="1" si="6"/>
        <v>3.5402598652935966</v>
      </c>
      <c r="BN61" s="24">
        <f t="shared" si="3"/>
        <v>4.0189250675728854</v>
      </c>
      <c r="BO61" s="23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</v>
      </c>
      <c r="C62">
        <v>1.25135</v>
      </c>
      <c r="D62">
        <v>-0.28048000000000001</v>
      </c>
      <c r="E62">
        <v>4.2590000000000003E-2</v>
      </c>
      <c r="F62">
        <v>1.8050999999999999</v>
      </c>
      <c r="G62">
        <v>1.92093</v>
      </c>
      <c r="H62" s="23"/>
      <c r="I62" s="17">
        <f t="shared" si="0"/>
        <v>8.0380577427821525</v>
      </c>
      <c r="J62" s="16">
        <f t="shared" si="1"/>
        <v>-8.4380577427821528</v>
      </c>
      <c r="K62" s="10">
        <v>95</v>
      </c>
      <c r="L62" s="16">
        <v>763.61548556430409</v>
      </c>
      <c r="M62" s="16">
        <v>272.27690288713927</v>
      </c>
      <c r="N62" s="16">
        <v>3.4831583552055991</v>
      </c>
      <c r="O62" s="16">
        <v>1.1632768361581729</v>
      </c>
      <c r="P62" s="16">
        <v>1.2680349137396083</v>
      </c>
      <c r="Q62" s="16">
        <v>7.4616178588574014E-2</v>
      </c>
      <c r="R62" s="16">
        <v>5.8843946471884356</v>
      </c>
      <c r="S62" s="16">
        <v>7.2748664987107858</v>
      </c>
      <c r="T62" s="22" t="s">
        <v>119</v>
      </c>
      <c r="U62" s="10">
        <v>2</v>
      </c>
      <c r="V62" s="22" t="s">
        <v>142</v>
      </c>
      <c r="W62" s="10">
        <v>2</v>
      </c>
      <c r="X62" s="22" t="s">
        <v>33</v>
      </c>
      <c r="Y62" s="10">
        <v>3</v>
      </c>
      <c r="Z62" s="22" t="s">
        <v>124</v>
      </c>
      <c r="AA62" s="15">
        <v>2</v>
      </c>
      <c r="AB62" s="11">
        <v>97.81</v>
      </c>
      <c r="AC62" s="10">
        <v>1.8400000000000034</v>
      </c>
      <c r="AD62" s="21">
        <v>0.35</v>
      </c>
      <c r="AE62" s="12">
        <v>116.32768361581729</v>
      </c>
      <c r="AF62" s="10">
        <v>104.26202011264189</v>
      </c>
      <c r="AG62" s="10">
        <v>63.401745686980433</v>
      </c>
      <c r="AH62" s="10">
        <v>78.000853237820991</v>
      </c>
      <c r="AI62" s="10">
        <v>1.699410151693004</v>
      </c>
      <c r="AJ62" s="10"/>
      <c r="AK62" s="10"/>
      <c r="AL62" s="10"/>
      <c r="AM62" s="10"/>
      <c r="AN62" s="10">
        <v>1.1632768361581729</v>
      </c>
      <c r="AO62" s="10">
        <v>0.47279119160825783</v>
      </c>
      <c r="AP62" s="10">
        <v>1</v>
      </c>
      <c r="AQ62" s="10">
        <v>79.625</v>
      </c>
      <c r="AR62" s="10"/>
      <c r="AS62" s="10"/>
      <c r="AT62" s="10">
        <v>1.7779971331247153</v>
      </c>
      <c r="AU62" s="10">
        <v>1</v>
      </c>
      <c r="AV62" s="16"/>
      <c r="AW62" s="21">
        <v>15.639303016896283</v>
      </c>
      <c r="AX62" s="1" t="s">
        <v>120</v>
      </c>
      <c r="AY62" s="25">
        <v>8.4380577427821493</v>
      </c>
      <c r="AZ62" s="19">
        <v>100</v>
      </c>
      <c r="BA62" s="19">
        <v>0</v>
      </c>
      <c r="BB62" s="19">
        <v>0</v>
      </c>
      <c r="BC62" s="19">
        <v>100</v>
      </c>
      <c r="BD62" s="19">
        <v>0</v>
      </c>
      <c r="BE62" s="19">
        <v>0</v>
      </c>
      <c r="BF62" s="26">
        <v>97.81</v>
      </c>
      <c r="BG62" s="26">
        <v>1.8400000000000034</v>
      </c>
      <c r="BH62" s="26">
        <v>0.35</v>
      </c>
      <c r="BI62" s="23"/>
      <c r="BJ62" s="27">
        <f t="shared" ca="1" si="4"/>
        <v>1</v>
      </c>
      <c r="BK62" s="26">
        <f t="shared" ca="1" si="5"/>
        <v>6.5097491675583194</v>
      </c>
      <c r="BL62" s="25">
        <f t="shared" si="2"/>
        <v>8.4195318123637168</v>
      </c>
      <c r="BM62" s="25">
        <f t="shared" ca="1" si="6"/>
        <v>3.41451478598862</v>
      </c>
      <c r="BN62" s="24">
        <f t="shared" si="3"/>
        <v>3.9326533157656645</v>
      </c>
      <c r="BO62" s="23"/>
      <c r="BP62" s="2"/>
      <c r="BR62" s="6"/>
      <c r="CL62" s="5"/>
      <c r="CP62" s="6"/>
      <c r="DJ62" s="5"/>
    </row>
    <row r="63" spans="1:114" x14ac:dyDescent="0.2">
      <c r="A63">
        <v>2.5</v>
      </c>
      <c r="B63">
        <v>2</v>
      </c>
      <c r="C63">
        <v>1.2507299999999999</v>
      </c>
      <c r="D63">
        <v>-0.2792</v>
      </c>
      <c r="E63">
        <v>4.3700000000000003E-2</v>
      </c>
      <c r="F63">
        <v>1.80575</v>
      </c>
      <c r="G63">
        <v>1.9256500000000001</v>
      </c>
      <c r="H63" s="23"/>
      <c r="I63" s="17">
        <f t="shared" si="0"/>
        <v>8.2020997375328086</v>
      </c>
      <c r="J63" s="16">
        <f t="shared" si="1"/>
        <v>-8.602099737532809</v>
      </c>
      <c r="K63" s="10">
        <v>95</v>
      </c>
      <c r="L63" s="16">
        <v>779.19947506561641</v>
      </c>
      <c r="M63" s="16">
        <v>277.62467191601064</v>
      </c>
      <c r="N63" s="16">
        <v>3.5542432195975504</v>
      </c>
      <c r="O63" s="16">
        <v>0.99397363465156396</v>
      </c>
      <c r="P63" s="16">
        <v>1.1036381032083322</v>
      </c>
      <c r="Q63" s="16">
        <v>8.2635381661065627E-2</v>
      </c>
      <c r="R63" s="16">
        <v>7.4875433732163073</v>
      </c>
      <c r="S63" s="16">
        <v>7.6155880942200254</v>
      </c>
      <c r="T63" s="22" t="s">
        <v>119</v>
      </c>
      <c r="U63" s="10">
        <v>2</v>
      </c>
      <c r="V63" s="22" t="s">
        <v>142</v>
      </c>
      <c r="W63" s="10">
        <v>2</v>
      </c>
      <c r="X63" s="22" t="s">
        <v>33</v>
      </c>
      <c r="Y63" s="10">
        <v>3</v>
      </c>
      <c r="Z63" s="22" t="s">
        <v>124</v>
      </c>
      <c r="AA63" s="15">
        <v>2</v>
      </c>
      <c r="AB63" s="11">
        <v>97.81</v>
      </c>
      <c r="AC63" s="10">
        <v>1.8400000000000034</v>
      </c>
      <c r="AD63" s="21">
        <v>0.35</v>
      </c>
      <c r="AE63" s="12">
        <v>99.397363465156403</v>
      </c>
      <c r="AF63" s="10">
        <v>84.004513608885162</v>
      </c>
      <c r="AG63" s="10">
        <v>55.181905160416619</v>
      </c>
      <c r="AH63" s="10">
        <v>83.547665992233775</v>
      </c>
      <c r="AI63" s="10">
        <v>1.335551528926163</v>
      </c>
      <c r="AJ63" s="10"/>
      <c r="AK63" s="10"/>
      <c r="AL63" s="10"/>
      <c r="AM63" s="10"/>
      <c r="AN63" s="10">
        <v>0.99397363465156396</v>
      </c>
      <c r="AO63" s="10">
        <v>0.45834316755594257</v>
      </c>
      <c r="AP63" s="10">
        <v>1</v>
      </c>
      <c r="AQ63" s="10">
        <v>79.625</v>
      </c>
      <c r="AR63" s="10"/>
      <c r="AS63" s="10"/>
      <c r="AT63" s="10">
        <v>1.3874065690580855</v>
      </c>
      <c r="AU63" s="10">
        <v>1</v>
      </c>
      <c r="AV63" s="16"/>
      <c r="AW63" s="21">
        <v>12.600677041332775</v>
      </c>
      <c r="AX63" s="1" t="s">
        <v>120</v>
      </c>
      <c r="AY63" s="25">
        <v>8.6020997375328108</v>
      </c>
      <c r="AZ63" s="19">
        <v>100</v>
      </c>
      <c r="BA63" s="19">
        <v>0</v>
      </c>
      <c r="BB63" s="19">
        <v>0</v>
      </c>
      <c r="BC63" s="19">
        <v>100</v>
      </c>
      <c r="BD63" s="19">
        <v>0</v>
      </c>
      <c r="BE63" s="19">
        <v>0</v>
      </c>
      <c r="BF63" s="26">
        <v>97.81</v>
      </c>
      <c r="BG63" s="26">
        <v>1.8400000000000034</v>
      </c>
      <c r="BH63" s="26">
        <v>0.35</v>
      </c>
      <c r="BI63" s="23"/>
      <c r="BJ63" s="27">
        <f t="shared" ca="1" si="4"/>
        <v>1</v>
      </c>
      <c r="BK63" s="26">
        <f t="shared" ca="1" si="5"/>
        <v>5.1439114596525553</v>
      </c>
      <c r="BL63" s="25">
        <f t="shared" si="2"/>
        <v>11.572961010699684</v>
      </c>
      <c r="BM63" s="25">
        <f t="shared" ca="1" si="6"/>
        <v>3.5811423284820614</v>
      </c>
      <c r="BN63" s="24">
        <f t="shared" si="3"/>
        <v>4.0380527237986428</v>
      </c>
      <c r="BO63" s="23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</v>
      </c>
      <c r="C64">
        <v>1.25081</v>
      </c>
      <c r="D64">
        <v>-0.27805999999999997</v>
      </c>
      <c r="E64">
        <v>4.3209999999999998E-2</v>
      </c>
      <c r="F64">
        <v>1.80315</v>
      </c>
      <c r="G64">
        <v>1.9243300000000001</v>
      </c>
      <c r="H64" s="23"/>
      <c r="I64" s="17">
        <f t="shared" si="0"/>
        <v>8.366141732283463</v>
      </c>
      <c r="J64" s="16">
        <f t="shared" si="1"/>
        <v>-8.7661417322834634</v>
      </c>
      <c r="K64" s="10">
        <v>95</v>
      </c>
      <c r="L64" s="16">
        <v>794.78346456692861</v>
      </c>
      <c r="M64" s="16">
        <v>282.97244094488195</v>
      </c>
      <c r="N64" s="16">
        <v>3.6253280839895003</v>
      </c>
      <c r="O64" s="16">
        <v>1.0158192090395333</v>
      </c>
      <c r="P64" s="16">
        <v>1.1233177932918754</v>
      </c>
      <c r="Q64" s="16">
        <v>8.977748439750366E-2</v>
      </c>
      <c r="R64" s="16">
        <v>7.9921714882136188</v>
      </c>
      <c r="S64" s="16">
        <v>7.4651794619681988</v>
      </c>
      <c r="T64" s="22" t="s">
        <v>119</v>
      </c>
      <c r="U64" s="10">
        <v>2</v>
      </c>
      <c r="V64" s="22" t="s">
        <v>142</v>
      </c>
      <c r="W64" s="10">
        <v>2</v>
      </c>
      <c r="X64" s="22" t="s">
        <v>142</v>
      </c>
      <c r="Y64" s="10">
        <v>2</v>
      </c>
      <c r="Z64" s="22" t="s">
        <v>124</v>
      </c>
      <c r="AA64" s="15">
        <v>2</v>
      </c>
      <c r="AB64" s="11">
        <v>97.81</v>
      </c>
      <c r="AC64" s="10">
        <v>1.8400000000000034</v>
      </c>
      <c r="AD64" s="21">
        <v>0.35</v>
      </c>
      <c r="AE64" s="12">
        <v>101.58192090395332</v>
      </c>
      <c r="AF64" s="10">
        <v>85.403066000989512</v>
      </c>
      <c r="AG64" s="10">
        <v>56.165889664593777</v>
      </c>
      <c r="AH64" s="10">
        <v>78.991228346990368</v>
      </c>
      <c r="AI64" s="10">
        <v>1.2512244031234074</v>
      </c>
      <c r="AJ64" s="10"/>
      <c r="AK64" s="10"/>
      <c r="AL64" s="10"/>
      <c r="AM64" s="10"/>
      <c r="AN64" s="10">
        <v>1.0158192090395333</v>
      </c>
      <c r="AO64" s="10">
        <v>0.47323361476474568</v>
      </c>
      <c r="AP64" s="10">
        <v>1</v>
      </c>
      <c r="AQ64" s="10">
        <v>79.625</v>
      </c>
      <c r="AR64" s="10"/>
      <c r="AS64" s="10"/>
      <c r="AT64" s="10">
        <v>1.3826203631873411</v>
      </c>
      <c r="AU64" s="10">
        <v>1</v>
      </c>
      <c r="AV64" s="16"/>
      <c r="AW64" s="21">
        <v>12.810459900148427</v>
      </c>
      <c r="AX64" s="1" t="s">
        <v>120</v>
      </c>
      <c r="AY64" s="25">
        <v>8.7661417322834598</v>
      </c>
      <c r="AZ64" s="19">
        <v>100</v>
      </c>
      <c r="BA64" s="19">
        <v>0</v>
      </c>
      <c r="BB64" s="19">
        <v>0</v>
      </c>
      <c r="BC64" s="19">
        <v>100</v>
      </c>
      <c r="BD64" s="19">
        <v>0</v>
      </c>
      <c r="BE64" s="19">
        <v>0</v>
      </c>
      <c r="BF64" s="26">
        <v>97.81</v>
      </c>
      <c r="BG64" s="26">
        <v>1.8400000000000034</v>
      </c>
      <c r="BH64" s="26">
        <v>0.35</v>
      </c>
      <c r="BI64" s="23"/>
      <c r="BJ64" s="27">
        <f t="shared" ca="1" si="4"/>
        <v>1</v>
      </c>
      <c r="BK64" s="26">
        <f t="shared" ca="1" si="5"/>
        <v>5.1307191511968382</v>
      </c>
      <c r="BL64" s="25">
        <f t="shared" si="2"/>
        <v>12.367304222800653</v>
      </c>
      <c r="BM64" s="25">
        <f t="shared" ca="1" si="6"/>
        <v>3.6004488626069584</v>
      </c>
      <c r="BN64" s="24">
        <f t="shared" si="3"/>
        <v>4.0462791674870102</v>
      </c>
      <c r="BO64" s="23"/>
      <c r="BP64" s="2"/>
      <c r="BR64" s="6"/>
      <c r="CL64" s="5"/>
      <c r="CP64" s="6"/>
      <c r="DJ64" s="5"/>
    </row>
    <row r="65" spans="1:131" x14ac:dyDescent="0.2">
      <c r="A65">
        <v>2.6</v>
      </c>
      <c r="B65">
        <v>2.1</v>
      </c>
      <c r="C65">
        <v>1.2508999999999999</v>
      </c>
      <c r="D65">
        <v>-0.27660000000000001</v>
      </c>
      <c r="E65">
        <v>4.36E-2</v>
      </c>
      <c r="F65">
        <v>1.80358</v>
      </c>
      <c r="G65">
        <v>1.9242999999999999</v>
      </c>
      <c r="H65" s="23"/>
      <c r="I65" s="17">
        <f t="shared" si="0"/>
        <v>8.530183727034121</v>
      </c>
      <c r="J65" s="16">
        <f t="shared" si="1"/>
        <v>-8.9301837270341213</v>
      </c>
      <c r="K65" s="10">
        <v>95</v>
      </c>
      <c r="L65" s="16">
        <v>810.36745406824116</v>
      </c>
      <c r="M65" s="16">
        <v>288.32020997375338</v>
      </c>
      <c r="N65" s="16">
        <v>3.6964129483814525</v>
      </c>
      <c r="O65" s="16">
        <v>1.040395480225953</v>
      </c>
      <c r="P65" s="16">
        <v>1.1496179315777364</v>
      </c>
      <c r="Q65" s="16">
        <v>9.892438790206412E-2</v>
      </c>
      <c r="R65" s="16">
        <v>8.6049795488402143</v>
      </c>
      <c r="S65" s="16">
        <v>7.584892454984959</v>
      </c>
      <c r="T65" s="22" t="s">
        <v>119</v>
      </c>
      <c r="U65" s="10">
        <v>2</v>
      </c>
      <c r="V65" s="22" t="s">
        <v>142</v>
      </c>
      <c r="W65" s="10">
        <v>2</v>
      </c>
      <c r="X65" s="22" t="s">
        <v>142</v>
      </c>
      <c r="Y65" s="10">
        <v>2</v>
      </c>
      <c r="Z65" s="22" t="s">
        <v>124</v>
      </c>
      <c r="AA65" s="15">
        <v>2</v>
      </c>
      <c r="AB65" s="11">
        <v>97.81</v>
      </c>
      <c r="AC65" s="10">
        <v>1.8400000000000034</v>
      </c>
      <c r="AD65" s="21">
        <v>0.35</v>
      </c>
      <c r="AE65" s="12">
        <v>104.0395480225953</v>
      </c>
      <c r="AF65" s="10">
        <v>87.580494652190097</v>
      </c>
      <c r="AG65" s="10">
        <v>57.480896578886814</v>
      </c>
      <c r="AH65" s="10">
        <v>79.991578421557847</v>
      </c>
      <c r="AI65" s="10">
        <v>1.1621178113488728</v>
      </c>
      <c r="AJ65" s="10"/>
      <c r="AK65" s="10"/>
      <c r="AL65" s="10"/>
      <c r="AM65" s="10"/>
      <c r="AN65" s="10">
        <v>1.040395480225953</v>
      </c>
      <c r="AO65" s="10">
        <v>0.49112230820573632</v>
      </c>
      <c r="AP65" s="10">
        <v>1</v>
      </c>
      <c r="AQ65" s="10">
        <v>79.625</v>
      </c>
      <c r="AR65" s="10"/>
      <c r="AS65" s="10"/>
      <c r="AT65" s="10">
        <v>1.3910051918500286</v>
      </c>
      <c r="AU65" s="10">
        <v>1</v>
      </c>
      <c r="AV65" s="16"/>
      <c r="AW65" s="21">
        <v>13.137074197828515</v>
      </c>
      <c r="AX65" s="1" t="s">
        <v>120</v>
      </c>
      <c r="AY65" s="25">
        <v>8.9301837270341196</v>
      </c>
      <c r="AZ65" s="19">
        <v>100</v>
      </c>
      <c r="BA65" s="19">
        <v>0</v>
      </c>
      <c r="BB65" s="19">
        <v>0</v>
      </c>
      <c r="BC65" s="19">
        <v>100</v>
      </c>
      <c r="BD65" s="19">
        <v>0</v>
      </c>
      <c r="BE65" s="19">
        <v>0</v>
      </c>
      <c r="BF65" s="26">
        <v>97.81</v>
      </c>
      <c r="BG65" s="26">
        <v>1.8400000000000034</v>
      </c>
      <c r="BH65" s="26">
        <v>0.35</v>
      </c>
      <c r="BI65" s="23"/>
      <c r="BJ65" s="27">
        <f t="shared" ca="1" si="4"/>
        <v>1</v>
      </c>
      <c r="BK65" s="26">
        <f t="shared" ca="1" si="5"/>
        <v>5.1639404994286302</v>
      </c>
      <c r="BL65" s="25">
        <f t="shared" si="2"/>
        <v>13.288533398691813</v>
      </c>
      <c r="BM65" s="25">
        <f t="shared" ca="1" si="6"/>
        <v>3.6184302114571909</v>
      </c>
      <c r="BN65" s="24">
        <f t="shared" si="3"/>
        <v>4.0546850054631136</v>
      </c>
      <c r="BO65" s="23"/>
      <c r="BP65" s="2"/>
      <c r="BR65" s="6"/>
      <c r="CL65" s="5"/>
      <c r="CP65" s="6"/>
      <c r="DJ65" s="5"/>
    </row>
    <row r="66" spans="1:131" x14ac:dyDescent="0.2">
      <c r="A66">
        <v>2.65</v>
      </c>
      <c r="B66">
        <v>2</v>
      </c>
      <c r="C66">
        <v>1.25112</v>
      </c>
      <c r="D66">
        <v>-0.27244000000000002</v>
      </c>
      <c r="E66">
        <v>4.4040000000000003E-2</v>
      </c>
      <c r="F66">
        <v>1.80518</v>
      </c>
      <c r="G66">
        <v>1.9184000000000001</v>
      </c>
      <c r="H66" s="23"/>
      <c r="I66" s="17">
        <f t="shared" si="0"/>
        <v>8.6942257217847754</v>
      </c>
      <c r="J66" s="16">
        <f t="shared" si="1"/>
        <v>-9.0942257217847757</v>
      </c>
      <c r="K66" s="10">
        <v>95</v>
      </c>
      <c r="L66" s="16">
        <v>825.95144356955336</v>
      </c>
      <c r="M66" s="16">
        <v>293.66797900262469</v>
      </c>
      <c r="N66" s="16">
        <v>3.7674978127734025</v>
      </c>
      <c r="O66" s="16">
        <v>1.1004708097928375</v>
      </c>
      <c r="P66" s="16">
        <v>1.2116381368465547</v>
      </c>
      <c r="Q66" s="16">
        <v>0.12498679788766182</v>
      </c>
      <c r="R66" s="16">
        <v>10.315521943949053</v>
      </c>
      <c r="S66" s="16">
        <v>7.7199532676192533</v>
      </c>
      <c r="T66" s="22" t="s">
        <v>119</v>
      </c>
      <c r="U66" s="10">
        <v>2</v>
      </c>
      <c r="V66" s="22" t="s">
        <v>142</v>
      </c>
      <c r="W66" s="10">
        <v>2</v>
      </c>
      <c r="X66" s="22" t="s">
        <v>142</v>
      </c>
      <c r="Y66" s="10">
        <v>2</v>
      </c>
      <c r="Z66" s="22" t="s">
        <v>124</v>
      </c>
      <c r="AA66" s="15">
        <v>2</v>
      </c>
      <c r="AB66" s="11">
        <v>97.81</v>
      </c>
      <c r="AC66" s="10">
        <v>1.8400000000000034</v>
      </c>
      <c r="AD66" s="21">
        <v>0.35</v>
      </c>
      <c r="AE66" s="12">
        <v>110.04708097928376</v>
      </c>
      <c r="AF66" s="10">
        <v>93.960284124915049</v>
      </c>
      <c r="AG66" s="10">
        <v>60.581906842327726</v>
      </c>
      <c r="AH66" s="10">
        <v>81.307655071114652</v>
      </c>
      <c r="AI66" s="10">
        <v>0.96941289586086976</v>
      </c>
      <c r="AJ66" s="10"/>
      <c r="AK66" s="10"/>
      <c r="AL66" s="10"/>
      <c r="AM66" s="10"/>
      <c r="AN66" s="10">
        <v>1.1004708097928375</v>
      </c>
      <c r="AO66" s="10">
        <v>0.53105037907111585</v>
      </c>
      <c r="AP66" s="10">
        <v>1</v>
      </c>
      <c r="AQ66" s="10">
        <v>79.625</v>
      </c>
      <c r="AR66" s="10"/>
      <c r="AS66" s="10"/>
      <c r="AT66" s="10">
        <v>1.4679334695667892</v>
      </c>
      <c r="AU66" s="10">
        <v>1</v>
      </c>
      <c r="AV66" s="16"/>
      <c r="AW66" s="21">
        <v>14.094042618737257</v>
      </c>
      <c r="AX66" s="1" t="s">
        <v>120</v>
      </c>
      <c r="AY66" s="25">
        <v>9.0942257217847793</v>
      </c>
      <c r="AZ66" s="19">
        <v>100</v>
      </c>
      <c r="BA66" s="19">
        <v>0</v>
      </c>
      <c r="BB66" s="19">
        <v>0</v>
      </c>
      <c r="BC66" s="19">
        <v>100</v>
      </c>
      <c r="BD66" s="19">
        <v>0</v>
      </c>
      <c r="BE66" s="19">
        <v>0</v>
      </c>
      <c r="BF66" s="26">
        <v>97.81</v>
      </c>
      <c r="BG66" s="26">
        <v>1.8400000000000034</v>
      </c>
      <c r="BH66" s="26">
        <v>0.35</v>
      </c>
      <c r="BI66" s="23"/>
      <c r="BJ66" s="27">
        <f t="shared" ca="1" si="4"/>
        <v>1</v>
      </c>
      <c r="BK66" s="26">
        <f t="shared" ca="1" si="5"/>
        <v>5.4392202907123206</v>
      </c>
      <c r="BL66" s="25">
        <f t="shared" si="2"/>
        <v>15.649515431121653</v>
      </c>
      <c r="BM66" s="25">
        <f t="shared" ca="1" si="6"/>
        <v>3.6478904029954289</v>
      </c>
      <c r="BN66" s="24">
        <f t="shared" si="3"/>
        <v>4.0779614143643288</v>
      </c>
      <c r="BO66" s="23"/>
      <c r="BP66" s="2"/>
      <c r="BR66" s="6"/>
      <c r="CL66" s="5"/>
      <c r="CP66" s="6"/>
      <c r="DJ66" s="5"/>
    </row>
    <row r="67" spans="1:131" x14ac:dyDescent="0.2">
      <c r="A67">
        <v>2.7</v>
      </c>
      <c r="B67">
        <v>2.1</v>
      </c>
      <c r="C67">
        <v>1.2527299999999999</v>
      </c>
      <c r="D67">
        <v>-0.26528000000000002</v>
      </c>
      <c r="E67">
        <v>4.4560000000000002E-2</v>
      </c>
      <c r="F67">
        <v>1.7919499999999999</v>
      </c>
      <c r="G67">
        <v>1.90778</v>
      </c>
      <c r="H67" s="23"/>
      <c r="I67" s="17">
        <f t="shared" si="0"/>
        <v>8.8582677165354333</v>
      </c>
      <c r="J67" s="16">
        <f t="shared" si="1"/>
        <v>-9.2582677165354337</v>
      </c>
      <c r="K67" s="10">
        <v>95</v>
      </c>
      <c r="L67" s="16">
        <v>841.53543307086591</v>
      </c>
      <c r="M67" s="16">
        <v>299.01574803149612</v>
      </c>
      <c r="N67" s="16">
        <v>3.8385826771653546</v>
      </c>
      <c r="O67" s="16">
        <v>1.5401129943502465</v>
      </c>
      <c r="P67" s="16">
        <v>1.6535788108698855</v>
      </c>
      <c r="Q67" s="16">
        <v>0.16984421507441169</v>
      </c>
      <c r="R67" s="16">
        <v>10.271310563363052</v>
      </c>
      <c r="S67" s="16">
        <v>7.879570591641599</v>
      </c>
      <c r="T67" s="22" t="s">
        <v>119</v>
      </c>
      <c r="U67" s="10">
        <v>2</v>
      </c>
      <c r="V67" s="22" t="s">
        <v>142</v>
      </c>
      <c r="W67" s="10">
        <v>2</v>
      </c>
      <c r="X67" s="22" t="s">
        <v>33</v>
      </c>
      <c r="Y67" s="10">
        <v>3</v>
      </c>
      <c r="Z67" s="22" t="s">
        <v>124</v>
      </c>
      <c r="AA67" s="15">
        <v>2</v>
      </c>
      <c r="AB67" s="11">
        <v>97.81</v>
      </c>
      <c r="AC67" s="10">
        <v>1.8400000000000034</v>
      </c>
      <c r="AD67" s="21">
        <v>0.35</v>
      </c>
      <c r="AE67" s="12">
        <v>154.01129943502465</v>
      </c>
      <c r="AF67" s="10">
        <v>145.03659933346501</v>
      </c>
      <c r="AG67" s="10">
        <v>82.678940543494264</v>
      </c>
      <c r="AH67" s="10">
        <v>83.128894240654162</v>
      </c>
      <c r="AI67" s="10">
        <v>0.97358559439037939</v>
      </c>
      <c r="AJ67" s="10"/>
      <c r="AK67" s="10"/>
      <c r="AL67" s="10"/>
      <c r="AM67" s="10"/>
      <c r="AN67" s="10">
        <v>1.5401129943502465</v>
      </c>
      <c r="AO67" s="10">
        <v>0.64949177320460505</v>
      </c>
      <c r="AP67" s="10">
        <v>1</v>
      </c>
      <c r="AQ67" s="10">
        <v>79.625</v>
      </c>
      <c r="AR67" s="10"/>
      <c r="AS67" s="10"/>
      <c r="AT67" s="10">
        <v>2.270609963843278</v>
      </c>
      <c r="AU67" s="10">
        <v>1</v>
      </c>
      <c r="AV67" s="16"/>
      <c r="AW67" s="21">
        <v>21.75548990001975</v>
      </c>
      <c r="AX67" s="1" t="s">
        <v>120</v>
      </c>
      <c r="AY67" s="25">
        <v>9.2582677165354301</v>
      </c>
      <c r="AZ67" s="19">
        <v>100</v>
      </c>
      <c r="BA67" s="19">
        <v>0</v>
      </c>
      <c r="BB67" s="19">
        <v>0</v>
      </c>
      <c r="BC67" s="19">
        <v>100</v>
      </c>
      <c r="BD67" s="19">
        <v>0</v>
      </c>
      <c r="BE67" s="19">
        <v>0</v>
      </c>
      <c r="BF67" s="26">
        <v>97.81</v>
      </c>
      <c r="BG67" s="26">
        <v>1.8400000000000034</v>
      </c>
      <c r="BH67" s="26">
        <v>0.35</v>
      </c>
      <c r="BI67" s="23"/>
      <c r="BJ67" s="27">
        <f t="shared" ca="1" si="4"/>
        <v>1</v>
      </c>
      <c r="BK67" s="26">
        <f t="shared" ca="1" si="5"/>
        <v>8.2457937580237228</v>
      </c>
      <c r="BL67" s="25">
        <f t="shared" si="2"/>
        <v>13.776986259691643</v>
      </c>
      <c r="BM67" s="25">
        <f t="shared" ca="1" si="6"/>
        <v>3.4766848096241616</v>
      </c>
      <c r="BN67" s="24">
        <f t="shared" si="3"/>
        <v>3.9646062669957884</v>
      </c>
      <c r="BO67" s="23"/>
      <c r="BP67" s="2"/>
      <c r="BR67" s="6"/>
      <c r="CL67" s="5"/>
      <c r="CP67" s="6"/>
      <c r="DJ67" s="5"/>
    </row>
    <row r="68" spans="1:131" x14ac:dyDescent="0.2">
      <c r="A68">
        <v>2.75</v>
      </c>
      <c r="B68">
        <v>2.1</v>
      </c>
      <c r="C68">
        <v>1.2627999999999999</v>
      </c>
      <c r="D68">
        <v>-0.26336999999999999</v>
      </c>
      <c r="E68">
        <v>4.1599999999999998E-2</v>
      </c>
      <c r="F68">
        <v>1.80288</v>
      </c>
      <c r="G68">
        <v>1.9252499999999999</v>
      </c>
      <c r="H68" s="23"/>
      <c r="I68" s="17">
        <f t="shared" si="0"/>
        <v>9.0223097112860895</v>
      </c>
      <c r="J68" s="16">
        <f t="shared" si="1"/>
        <v>-9.4223097112860899</v>
      </c>
      <c r="K68" s="10">
        <v>95</v>
      </c>
      <c r="L68" s="16">
        <v>857.11942257217822</v>
      </c>
      <c r="M68" s="16">
        <v>304.36351706036749</v>
      </c>
      <c r="N68" s="16">
        <v>3.9096675415573054</v>
      </c>
      <c r="O68" s="16">
        <v>4.2899246704331153</v>
      </c>
      <c r="P68" s="16">
        <v>4.3903067776851996</v>
      </c>
      <c r="Q68" s="16">
        <v>0.18181036965914538</v>
      </c>
      <c r="R68" s="16">
        <v>4.1411768895795786</v>
      </c>
      <c r="S68" s="16">
        <v>6.9709796702836266</v>
      </c>
      <c r="T68" s="22" t="s">
        <v>33</v>
      </c>
      <c r="U68" s="10">
        <v>3</v>
      </c>
      <c r="V68" s="22" t="s">
        <v>33</v>
      </c>
      <c r="W68" s="10">
        <v>3</v>
      </c>
      <c r="X68" s="22" t="s">
        <v>143</v>
      </c>
      <c r="Y68" s="10">
        <v>4</v>
      </c>
      <c r="Z68" s="22" t="s">
        <v>123</v>
      </c>
      <c r="AA68" s="15">
        <v>4</v>
      </c>
      <c r="AB68" s="11">
        <v>97.81</v>
      </c>
      <c r="AC68" s="10">
        <v>1.8400000000000034</v>
      </c>
      <c r="AD68" s="21">
        <v>0.35</v>
      </c>
      <c r="AE68" s="12">
        <v>428.99246704331154</v>
      </c>
      <c r="AF68" s="10">
        <v>466.08789016460122</v>
      </c>
      <c r="AG68" s="10">
        <v>219.51533888425999</v>
      </c>
      <c r="AH68" s="10">
        <v>62.975563790941465</v>
      </c>
      <c r="AI68" s="10">
        <v>2.4147724829535648</v>
      </c>
      <c r="AJ68" s="10"/>
      <c r="AK68" s="10"/>
      <c r="AL68" s="10"/>
      <c r="AM68" s="10"/>
      <c r="AN68" s="10">
        <v>4.2899246704331153</v>
      </c>
      <c r="AO68" s="10">
        <v>1.1728830229583864</v>
      </c>
      <c r="AP68" s="10">
        <v>1</v>
      </c>
      <c r="AQ68" s="10">
        <v>111.47500000000001</v>
      </c>
      <c r="AR68" s="10"/>
      <c r="AS68" s="10"/>
      <c r="AT68" s="10">
        <v>7.5877826937552815</v>
      </c>
      <c r="AU68" s="10">
        <v>1</v>
      </c>
      <c r="AV68" s="16"/>
      <c r="AW68" s="21">
        <v>69.913183524690197</v>
      </c>
      <c r="AX68" s="1" t="s">
        <v>120</v>
      </c>
      <c r="AY68" s="25">
        <v>9.4223097112860899</v>
      </c>
      <c r="AZ68" s="19">
        <v>100</v>
      </c>
      <c r="BA68" s="19">
        <v>0</v>
      </c>
      <c r="BB68" s="19">
        <v>0</v>
      </c>
      <c r="BC68" s="19">
        <v>0</v>
      </c>
      <c r="BD68" s="19">
        <v>100</v>
      </c>
      <c r="BE68" s="19">
        <v>0</v>
      </c>
      <c r="BF68" s="26">
        <v>97.81</v>
      </c>
      <c r="BG68" s="26">
        <v>1.8400000000000034</v>
      </c>
      <c r="BH68" s="26">
        <v>0.35</v>
      </c>
      <c r="BI68" s="23"/>
      <c r="BJ68" s="27">
        <f t="shared" ca="1" si="4"/>
        <v>0.93430870869695415</v>
      </c>
      <c r="BK68" s="26">
        <f t="shared" ca="1" si="5"/>
        <v>22.916596341177549</v>
      </c>
      <c r="BL68" s="25">
        <f t="shared" si="2"/>
        <v>4.5891463188334098</v>
      </c>
      <c r="BM68" s="25">
        <f t="shared" ca="1" si="6"/>
        <v>2.8270800304688239</v>
      </c>
      <c r="BN68" s="24">
        <f t="shared" si="3"/>
        <v>3.3931628865576036</v>
      </c>
      <c r="BO68" s="23"/>
      <c r="BP68" s="2"/>
      <c r="BR68" s="6"/>
      <c r="CL68" s="5"/>
      <c r="CP68" s="6"/>
      <c r="DJ68" s="5"/>
    </row>
    <row r="69" spans="1:131" x14ac:dyDescent="0.2">
      <c r="A69">
        <v>2.8</v>
      </c>
      <c r="B69">
        <v>2</v>
      </c>
      <c r="C69">
        <v>1.25153</v>
      </c>
      <c r="D69">
        <v>-0.26991999999999999</v>
      </c>
      <c r="E69">
        <v>4.9140000000000003E-2</v>
      </c>
      <c r="F69">
        <v>1.80088</v>
      </c>
      <c r="G69">
        <v>1.94095</v>
      </c>
      <c r="H69" s="23"/>
      <c r="I69" s="17">
        <f t="shared" si="0"/>
        <v>9.1863517060367439</v>
      </c>
      <c r="J69" s="16">
        <f t="shared" si="1"/>
        <v>-9.5863517060367442</v>
      </c>
      <c r="K69" s="10">
        <v>95</v>
      </c>
      <c r="L69" s="16">
        <v>872.70341207349043</v>
      </c>
      <c r="M69" s="16">
        <v>309.7112860892388</v>
      </c>
      <c r="N69" s="16">
        <v>3.9807524059492558</v>
      </c>
      <c r="O69" s="16">
        <v>1.2124293785310734</v>
      </c>
      <c r="P69" s="16">
        <v>1.3461395830390235</v>
      </c>
      <c r="Q69" s="16">
        <v>0.1407746039366298</v>
      </c>
      <c r="R69" s="16">
        <v>10.457652810328872</v>
      </c>
      <c r="S69" s="16">
        <v>9.2854308686076497</v>
      </c>
      <c r="T69" s="22" t="s">
        <v>119</v>
      </c>
      <c r="U69" s="10">
        <v>2</v>
      </c>
      <c r="V69" s="22" t="s">
        <v>142</v>
      </c>
      <c r="W69" s="10">
        <v>2</v>
      </c>
      <c r="X69" s="22" t="s">
        <v>142</v>
      </c>
      <c r="Y69" s="10">
        <v>2</v>
      </c>
      <c r="Z69" s="22" t="s">
        <v>124</v>
      </c>
      <c r="AA69" s="15">
        <v>2</v>
      </c>
      <c r="AB69" s="11">
        <v>97.81</v>
      </c>
      <c r="AC69" s="10">
        <v>1.8400000000000034</v>
      </c>
      <c r="AD69" s="21">
        <v>0.35</v>
      </c>
      <c r="AE69" s="12">
        <v>121.24293785310734</v>
      </c>
      <c r="AF69" s="10">
        <v>107.03386788262097</v>
      </c>
      <c r="AG69" s="10">
        <v>67.306979151951168</v>
      </c>
      <c r="AH69" s="10">
        <v>109.12481408897267</v>
      </c>
      <c r="AI69" s="10">
        <v>0.9562375211121128</v>
      </c>
      <c r="AJ69" s="10"/>
      <c r="AK69" s="10"/>
      <c r="AL69" s="10"/>
      <c r="AM69" s="10"/>
      <c r="AN69" s="10">
        <v>1.2124293785310734</v>
      </c>
      <c r="AO69" s="10">
        <v>0.5793574867962904</v>
      </c>
      <c r="AP69" s="10">
        <v>1</v>
      </c>
      <c r="AQ69" s="10">
        <v>79.625</v>
      </c>
      <c r="AR69" s="10"/>
      <c r="AS69" s="10"/>
      <c r="AT69" s="10">
        <v>1.5885626628811131</v>
      </c>
      <c r="AU69" s="10">
        <v>1</v>
      </c>
      <c r="AV69" s="16"/>
      <c r="AW69" s="21">
        <v>16.055080182393144</v>
      </c>
      <c r="AX69" s="1" t="s">
        <v>120</v>
      </c>
      <c r="AY69" s="25">
        <v>9.5863517060367407</v>
      </c>
      <c r="AZ69" s="19">
        <v>100</v>
      </c>
      <c r="BA69" s="19">
        <v>0</v>
      </c>
      <c r="BB69" s="19">
        <v>0</v>
      </c>
      <c r="BC69" s="19">
        <v>100</v>
      </c>
      <c r="BD69" s="19">
        <v>0</v>
      </c>
      <c r="BE69" s="19">
        <v>0</v>
      </c>
      <c r="BF69" s="26">
        <v>97.81</v>
      </c>
      <c r="BG69" s="26">
        <v>1.8400000000000034</v>
      </c>
      <c r="BH69" s="26">
        <v>0.35</v>
      </c>
      <c r="BI69" s="23"/>
      <c r="BJ69" s="27">
        <f t="shared" ca="1" si="4"/>
        <v>1</v>
      </c>
      <c r="BK69" s="26">
        <f t="shared" ca="1" si="5"/>
        <v>5.8750708667435259</v>
      </c>
      <c r="BL69" s="25">
        <f t="shared" si="2"/>
        <v>15.473343566686951</v>
      </c>
      <c r="BM69" s="25">
        <f t="shared" ca="1" si="6"/>
        <v>3.6195892098446909</v>
      </c>
      <c r="BN69" s="24">
        <f t="shared" si="3"/>
        <v>4.0430773225387524</v>
      </c>
      <c r="BO69" s="23"/>
      <c r="BP69" s="2"/>
      <c r="BR69" s="6"/>
      <c r="CL69" s="5"/>
      <c r="CP69" s="6"/>
      <c r="DJ69" s="5"/>
    </row>
    <row r="70" spans="1:131" x14ac:dyDescent="0.2">
      <c r="A70">
        <v>2.85</v>
      </c>
      <c r="B70">
        <v>2.1</v>
      </c>
      <c r="C70">
        <v>1.2501800000000001</v>
      </c>
      <c r="D70">
        <v>-0.26904</v>
      </c>
      <c r="E70">
        <v>4.292E-2</v>
      </c>
      <c r="F70">
        <v>1.7916000000000001</v>
      </c>
      <c r="G70">
        <v>1.9375500000000001</v>
      </c>
      <c r="H70" s="23"/>
      <c r="I70" s="17">
        <f t="shared" si="0"/>
        <v>9.3503937007874018</v>
      </c>
      <c r="J70" s="16">
        <f t="shared" si="1"/>
        <v>-9.7503937007874022</v>
      </c>
      <c r="K70" s="10">
        <v>95</v>
      </c>
      <c r="L70" s="16">
        <v>888.28740157480297</v>
      </c>
      <c r="M70" s="16">
        <v>315.05905511811022</v>
      </c>
      <c r="N70" s="16">
        <v>4.0518372703412071</v>
      </c>
      <c r="O70" s="16">
        <v>0.84378531073447349</v>
      </c>
      <c r="P70" s="16">
        <v>0.95000204509235919</v>
      </c>
      <c r="Q70" s="16">
        <v>0.14628780604896771</v>
      </c>
      <c r="R70" s="16">
        <v>15.398683277018169</v>
      </c>
      <c r="S70" s="16">
        <v>7.3761621081865059</v>
      </c>
      <c r="T70" s="22" t="s">
        <v>119</v>
      </c>
      <c r="U70" s="10">
        <v>2</v>
      </c>
      <c r="V70" s="22" t="s">
        <v>142</v>
      </c>
      <c r="W70" s="10">
        <v>2</v>
      </c>
      <c r="X70" s="22" t="s">
        <v>142</v>
      </c>
      <c r="Y70" s="10">
        <v>2</v>
      </c>
      <c r="Z70" s="22" t="s">
        <v>124</v>
      </c>
      <c r="AA70" s="15">
        <v>2</v>
      </c>
      <c r="AB70" s="11">
        <v>97.81</v>
      </c>
      <c r="AC70" s="10">
        <v>1.8400000000000034</v>
      </c>
      <c r="AD70" s="21">
        <v>0.35</v>
      </c>
      <c r="AE70" s="12">
        <v>84.378531073447348</v>
      </c>
      <c r="AF70" s="10">
        <v>59.512746388818535</v>
      </c>
      <c r="AG70" s="10">
        <v>47.500102254617985</v>
      </c>
      <c r="AH70" s="10">
        <v>68.386110949960425</v>
      </c>
      <c r="AI70" s="10">
        <v>0.64940617454769933</v>
      </c>
      <c r="AJ70" s="10"/>
      <c r="AK70" s="10"/>
      <c r="AL70" s="10"/>
      <c r="AM70" s="10"/>
      <c r="AN70" s="10">
        <v>0.84378531073447349</v>
      </c>
      <c r="AO70" s="10">
        <v>0.54690169926773946</v>
      </c>
      <c r="AP70" s="10">
        <v>1</v>
      </c>
      <c r="AQ70" s="10">
        <v>79.625</v>
      </c>
      <c r="AR70" s="10"/>
      <c r="AS70" s="10"/>
      <c r="AT70" s="10">
        <v>0.8419307895605852</v>
      </c>
      <c r="AU70" s="10">
        <v>1</v>
      </c>
      <c r="AV70" s="16"/>
      <c r="AW70" s="21">
        <v>8.9269119583227798</v>
      </c>
      <c r="AX70" s="1" t="s">
        <v>120</v>
      </c>
      <c r="AY70" s="25">
        <v>9.7503937007874004</v>
      </c>
      <c r="AZ70" s="19">
        <v>100</v>
      </c>
      <c r="BA70" s="19">
        <v>0</v>
      </c>
      <c r="BB70" s="19">
        <v>0</v>
      </c>
      <c r="BC70" s="19">
        <v>100</v>
      </c>
      <c r="BD70" s="19">
        <v>0</v>
      </c>
      <c r="BE70" s="19">
        <v>0</v>
      </c>
      <c r="BF70" s="26">
        <v>97.81</v>
      </c>
      <c r="BG70" s="26">
        <v>1.8400000000000034</v>
      </c>
      <c r="BH70" s="26">
        <v>0.35</v>
      </c>
      <c r="BI70" s="23"/>
      <c r="BJ70" s="27">
        <f t="shared" ca="1" si="4"/>
        <v>1</v>
      </c>
      <c r="BK70" s="26">
        <f t="shared" ca="1" si="5"/>
        <v>3.2111969872779573</v>
      </c>
      <c r="BL70" s="25">
        <f t="shared" si="2"/>
        <v>28.918729461696458</v>
      </c>
      <c r="BM70" s="25">
        <f t="shared" ca="1" si="6"/>
        <v>3.9962563389359183</v>
      </c>
      <c r="BN70" s="24">
        <f t="shared" si="3"/>
        <v>4.2625527090343294</v>
      </c>
      <c r="BO70" s="23"/>
      <c r="BP70" s="2"/>
      <c r="BR70" s="6"/>
      <c r="CL70" s="5"/>
      <c r="CP70" s="6"/>
      <c r="DJ70" s="5"/>
    </row>
    <row r="71" spans="1:131" x14ac:dyDescent="0.2">
      <c r="A71">
        <v>2.9</v>
      </c>
      <c r="B71">
        <v>2</v>
      </c>
      <c r="C71">
        <v>1.2534099999999999</v>
      </c>
      <c r="D71">
        <v>-0.26345000000000002</v>
      </c>
      <c r="E71">
        <v>3.8179999999999999E-2</v>
      </c>
      <c r="F71">
        <v>1.7887500000000001</v>
      </c>
      <c r="G71">
        <v>1.94313</v>
      </c>
      <c r="H71" s="23"/>
      <c r="I71" s="17">
        <f t="shared" si="0"/>
        <v>9.5144356955380562</v>
      </c>
      <c r="J71" s="16">
        <f t="shared" si="1"/>
        <v>-9.9144356955380566</v>
      </c>
      <c r="K71" s="10">
        <v>95</v>
      </c>
      <c r="L71" s="16">
        <v>903.87139107611517</v>
      </c>
      <c r="M71" s="16">
        <v>320.40682414698153</v>
      </c>
      <c r="N71" s="16">
        <v>4.1229221347331571</v>
      </c>
      <c r="O71" s="16">
        <v>1.7258003766478018</v>
      </c>
      <c r="P71" s="16">
        <v>1.8110654954894003</v>
      </c>
      <c r="Q71" s="16">
        <v>0.18130916946711451</v>
      </c>
      <c r="R71" s="16">
        <v>10.011187884628088</v>
      </c>
      <c r="S71" s="16">
        <v>5.9211888084443478</v>
      </c>
      <c r="T71" s="22" t="s">
        <v>119</v>
      </c>
      <c r="U71" s="10">
        <v>2</v>
      </c>
      <c r="V71" s="22" t="s">
        <v>142</v>
      </c>
      <c r="W71" s="10">
        <v>2</v>
      </c>
      <c r="X71" s="22" t="s">
        <v>33</v>
      </c>
      <c r="Y71" s="10">
        <v>3</v>
      </c>
      <c r="Z71" s="22" t="s">
        <v>124</v>
      </c>
      <c r="AA71" s="15">
        <v>2</v>
      </c>
      <c r="AB71" s="11">
        <v>97.81</v>
      </c>
      <c r="AC71" s="10">
        <v>1.8400000000000034</v>
      </c>
      <c r="AD71" s="21">
        <v>0.35</v>
      </c>
      <c r="AE71" s="12">
        <v>172.58003766478018</v>
      </c>
      <c r="AF71" s="10">
        <v>159.89762352368737</v>
      </c>
      <c r="AG71" s="10">
        <v>90.553274774470026</v>
      </c>
      <c r="AH71" s="10">
        <v>36.992914430630208</v>
      </c>
      <c r="AI71" s="10">
        <v>0.99888246182600704</v>
      </c>
      <c r="AJ71" s="10"/>
      <c r="AK71" s="10"/>
      <c r="AL71" s="10"/>
      <c r="AM71" s="10"/>
      <c r="AN71" s="10">
        <v>1.7258003766478018</v>
      </c>
      <c r="AO71" s="10">
        <v>0.70277821924039585</v>
      </c>
      <c r="AP71" s="10">
        <v>1</v>
      </c>
      <c r="AQ71" s="10">
        <v>79.625</v>
      </c>
      <c r="AR71" s="10"/>
      <c r="AS71" s="10"/>
      <c r="AT71" s="10">
        <v>2.3336687716588438</v>
      </c>
      <c r="AU71" s="10">
        <v>1</v>
      </c>
      <c r="AV71" s="16"/>
      <c r="AW71" s="21">
        <v>23.984643528553104</v>
      </c>
      <c r="AX71" s="1" t="s">
        <v>120</v>
      </c>
      <c r="AY71" s="25">
        <v>9.9144356955380601</v>
      </c>
      <c r="AZ71" s="19">
        <v>100</v>
      </c>
      <c r="BA71" s="19">
        <v>0</v>
      </c>
      <c r="BB71" s="19">
        <v>0</v>
      </c>
      <c r="BC71" s="19">
        <v>100</v>
      </c>
      <c r="BD71" s="19">
        <v>0</v>
      </c>
      <c r="BE71" s="19">
        <v>0</v>
      </c>
      <c r="BF71" s="26">
        <v>97.81</v>
      </c>
      <c r="BG71" s="26">
        <v>1.8400000000000034</v>
      </c>
      <c r="BH71" s="26">
        <v>0.35</v>
      </c>
      <c r="BI71" s="23"/>
      <c r="BJ71" s="27">
        <f t="shared" ca="1" si="4"/>
        <v>1</v>
      </c>
      <c r="BK71" s="26">
        <f t="shared" ca="1" si="5"/>
        <v>8.4837756097720529</v>
      </c>
      <c r="BL71" s="25">
        <f t="shared" si="2"/>
        <v>13.34009227622008</v>
      </c>
      <c r="BM71" s="25">
        <f t="shared" ca="1" si="6"/>
        <v>3.4581120493506639</v>
      </c>
      <c r="BN71" s="24">
        <f t="shared" si="3"/>
        <v>3.9257014576224596</v>
      </c>
      <c r="BO71" s="23"/>
      <c r="BP71" s="2"/>
      <c r="BR71" s="6"/>
      <c r="CL71" s="5"/>
      <c r="CP71" s="6"/>
      <c r="DJ71" s="5"/>
    </row>
    <row r="72" spans="1:131" x14ac:dyDescent="0.2">
      <c r="A72">
        <v>2.95</v>
      </c>
      <c r="B72">
        <v>0.2</v>
      </c>
      <c r="C72">
        <v>1.2531600000000001</v>
      </c>
      <c r="D72">
        <v>-0.26035000000000003</v>
      </c>
      <c r="E72">
        <v>3.9789999999999999E-2</v>
      </c>
      <c r="F72">
        <v>1.7841800000000001</v>
      </c>
      <c r="G72">
        <v>1.9370000000000001</v>
      </c>
      <c r="H72" s="23"/>
      <c r="I72" s="17">
        <f t="shared" si="0"/>
        <v>9.6784776902887142</v>
      </c>
      <c r="J72" s="16">
        <f t="shared" si="1"/>
        <v>-10.078477690288715</v>
      </c>
      <c r="K72" s="10">
        <v>100</v>
      </c>
      <c r="L72" s="16">
        <v>920.27559055118093</v>
      </c>
      <c r="M72" s="16">
        <v>326.57480314960628</v>
      </c>
      <c r="N72" s="16">
        <v>4.1940069991251097</v>
      </c>
      <c r="O72" s="16">
        <v>1.6575329566855044</v>
      </c>
      <c r="P72" s="16">
        <v>1.7499145525273607</v>
      </c>
      <c r="Q72" s="16">
        <v>0.20073067690830507</v>
      </c>
      <c r="R72" s="16">
        <v>11.470884485096397</v>
      </c>
      <c r="S72" s="16">
        <v>6.4153886001289209</v>
      </c>
      <c r="T72" s="22" t="s">
        <v>119</v>
      </c>
      <c r="U72" s="10">
        <v>2</v>
      </c>
      <c r="V72" s="22" t="s">
        <v>142</v>
      </c>
      <c r="W72" s="10">
        <v>2</v>
      </c>
      <c r="X72" s="22" t="s">
        <v>33</v>
      </c>
      <c r="Y72" s="10">
        <v>3</v>
      </c>
      <c r="Z72" s="22" t="s">
        <v>124</v>
      </c>
      <c r="AA72" s="15">
        <v>2</v>
      </c>
      <c r="AB72" s="11">
        <v>97.81</v>
      </c>
      <c r="AC72" s="10">
        <v>1.8400000000000034</v>
      </c>
      <c r="AD72" s="21">
        <v>0.35</v>
      </c>
      <c r="AE72" s="12">
        <v>165.75329566855044</v>
      </c>
      <c r="AF72" s="10">
        <v>148.94007858975587</v>
      </c>
      <c r="AG72" s="10">
        <v>87.495727626368023</v>
      </c>
      <c r="AH72" s="10">
        <v>45.696992934935551</v>
      </c>
      <c r="AI72" s="10">
        <v>0.8717723566123039</v>
      </c>
      <c r="AJ72" s="10"/>
      <c r="AK72" s="10"/>
      <c r="AL72" s="10"/>
      <c r="AM72" s="10"/>
      <c r="AN72" s="10">
        <v>1.6575329566855044</v>
      </c>
      <c r="AO72" s="10">
        <v>0.7117761985153882</v>
      </c>
      <c r="AP72" s="10">
        <v>1</v>
      </c>
      <c r="AQ72" s="10">
        <v>79.625</v>
      </c>
      <c r="AR72" s="10"/>
      <c r="AS72" s="10"/>
      <c r="AT72" s="10">
        <v>2.1217204244534389</v>
      </c>
      <c r="AU72" s="10">
        <v>1</v>
      </c>
      <c r="AV72" s="16"/>
      <c r="AW72" s="21">
        <v>22.34101178846338</v>
      </c>
      <c r="AX72" s="1" t="s">
        <v>120</v>
      </c>
      <c r="AY72" s="25">
        <v>10.0784776902887</v>
      </c>
      <c r="AZ72" s="19">
        <v>100</v>
      </c>
      <c r="BA72" s="19">
        <v>0</v>
      </c>
      <c r="BB72" s="19">
        <v>0</v>
      </c>
      <c r="BC72" s="19">
        <v>100</v>
      </c>
      <c r="BD72" s="19">
        <v>0</v>
      </c>
      <c r="BE72" s="19">
        <v>0</v>
      </c>
      <c r="BF72" s="26">
        <v>97.81</v>
      </c>
      <c r="BG72" s="26">
        <v>1.8400000000000034</v>
      </c>
      <c r="BH72" s="26">
        <v>0.35</v>
      </c>
      <c r="BI72" s="23"/>
      <c r="BJ72" s="27">
        <f t="shared" ca="1" si="4"/>
        <v>1</v>
      </c>
      <c r="BK72" s="26">
        <f t="shared" ca="1" si="5"/>
        <v>7.8988136550198833</v>
      </c>
      <c r="BL72" s="25">
        <f t="shared" si="2"/>
        <v>15.563210902948651</v>
      </c>
      <c r="BM72" s="25">
        <f t="shared" ca="1" si="6"/>
        <v>3.5264231886674815</v>
      </c>
      <c r="BN72" s="24">
        <f t="shared" si="3"/>
        <v>3.971642725730721</v>
      </c>
      <c r="BO72" s="23"/>
      <c r="BP72" s="2"/>
      <c r="BR72" s="6"/>
      <c r="CL72" s="5"/>
      <c r="CP72" s="6"/>
      <c r="DJ72" s="5"/>
    </row>
    <row r="73" spans="1:131" x14ac:dyDescent="0.2">
      <c r="A73">
        <v>3</v>
      </c>
      <c r="B73">
        <v>2</v>
      </c>
      <c r="C73">
        <v>1.25223</v>
      </c>
      <c r="D73">
        <v>-0.26007000000000002</v>
      </c>
      <c r="E73">
        <v>3.7440000000000001E-2</v>
      </c>
      <c r="F73">
        <v>1.7859499999999999</v>
      </c>
      <c r="G73">
        <v>1.93998</v>
      </c>
      <c r="H73" s="23"/>
      <c r="I73" s="17">
        <f t="shared" si="0"/>
        <v>9.8425196850393704</v>
      </c>
      <c r="J73" s="16">
        <f t="shared" si="1"/>
        <v>-10.242519685039371</v>
      </c>
      <c r="K73" s="10">
        <v>100</v>
      </c>
      <c r="L73" s="16">
        <v>936.67979002624656</v>
      </c>
      <c r="M73" s="16">
        <v>332.74278215223097</v>
      </c>
      <c r="N73" s="16">
        <v>4.2650918635170605</v>
      </c>
      <c r="O73" s="16">
        <v>1.403578154425591</v>
      </c>
      <c r="P73" s="16">
        <v>1.485572345950301</v>
      </c>
      <c r="Q73" s="16">
        <v>0.20248487758041259</v>
      </c>
      <c r="R73" s="16">
        <v>13.630092006787168</v>
      </c>
      <c r="S73" s="16">
        <v>5.6940410781048563</v>
      </c>
      <c r="T73" s="22" t="s">
        <v>119</v>
      </c>
      <c r="U73" s="10">
        <v>2</v>
      </c>
      <c r="V73" s="22" t="s">
        <v>142</v>
      </c>
      <c r="W73" s="10">
        <v>2</v>
      </c>
      <c r="X73" s="22" t="s">
        <v>142</v>
      </c>
      <c r="Y73" s="10">
        <v>2</v>
      </c>
      <c r="Z73" s="22" t="s">
        <v>124</v>
      </c>
      <c r="AA73" s="15">
        <v>2</v>
      </c>
      <c r="AB73" s="11">
        <v>97.81</v>
      </c>
      <c r="AC73" s="10">
        <v>1.8400000000000034</v>
      </c>
      <c r="AD73" s="21">
        <v>0.35</v>
      </c>
      <c r="AE73" s="12">
        <v>140.35781544255912</v>
      </c>
      <c r="AF73" s="10">
        <v>116.87604255274501</v>
      </c>
      <c r="AG73" s="10">
        <v>74.278617297515041</v>
      </c>
      <c r="AH73" s="10">
        <v>29.3955267000918</v>
      </c>
      <c r="AI73" s="10">
        <v>0.73367076282540522</v>
      </c>
      <c r="AJ73" s="10"/>
      <c r="AK73" s="10"/>
      <c r="AL73" s="10"/>
      <c r="AM73" s="10"/>
      <c r="AN73" s="10">
        <v>1.403578154425591</v>
      </c>
      <c r="AO73" s="10">
        <v>0.67315429567523644</v>
      </c>
      <c r="AP73" s="10">
        <v>1</v>
      </c>
      <c r="AQ73" s="10">
        <v>79.625</v>
      </c>
      <c r="AR73" s="10"/>
      <c r="AS73" s="10"/>
      <c r="AT73" s="10">
        <v>1.6118776074779622</v>
      </c>
      <c r="AU73" s="10">
        <v>1</v>
      </c>
      <c r="AV73" s="16"/>
      <c r="AW73" s="21">
        <v>17.531406382911751</v>
      </c>
      <c r="AX73" s="1" t="s">
        <v>120</v>
      </c>
      <c r="AY73" s="25">
        <v>10.242519685039399</v>
      </c>
      <c r="AZ73" s="19">
        <v>100</v>
      </c>
      <c r="BA73" s="19">
        <v>0</v>
      </c>
      <c r="BB73" s="19">
        <v>0</v>
      </c>
      <c r="BC73" s="19">
        <v>100</v>
      </c>
      <c r="BD73" s="19">
        <v>0</v>
      </c>
      <c r="BE73" s="19">
        <v>0</v>
      </c>
      <c r="BF73" s="26">
        <v>97.81</v>
      </c>
      <c r="BG73" s="26">
        <v>1.8400000000000034</v>
      </c>
      <c r="BH73" s="26">
        <v>0.35</v>
      </c>
      <c r="BI73" s="23"/>
      <c r="BJ73" s="27">
        <f t="shared" ca="1" si="4"/>
        <v>1</v>
      </c>
      <c r="BK73" s="26">
        <f t="shared" ca="1" si="5"/>
        <v>6.1142269975478563</v>
      </c>
      <c r="BL73" s="25">
        <f t="shared" si="2"/>
        <v>19.905467761460322</v>
      </c>
      <c r="BM73" s="25">
        <f t="shared" ca="1" si="6"/>
        <v>3.6806581640815264</v>
      </c>
      <c r="BN73" s="24">
        <f t="shared" si="3"/>
        <v>4.0729267429258247</v>
      </c>
      <c r="BO73" s="23"/>
      <c r="BP73" s="2"/>
      <c r="BR73" s="6"/>
      <c r="CL73" s="5"/>
      <c r="CP73" s="6"/>
      <c r="DF73" s="42" t="s">
        <v>68</v>
      </c>
      <c r="DH73" s="42" t="s">
        <v>69</v>
      </c>
      <c r="DJ73" s="5"/>
    </row>
    <row r="74" spans="1:131" x14ac:dyDescent="0.2">
      <c r="A74">
        <v>3.05</v>
      </c>
      <c r="B74">
        <v>2</v>
      </c>
      <c r="C74">
        <v>1.2536</v>
      </c>
      <c r="D74">
        <v>-0.25879999999999997</v>
      </c>
      <c r="E74">
        <v>3.3309999999999999E-2</v>
      </c>
      <c r="F74">
        <v>1.7790299999999999</v>
      </c>
      <c r="G74">
        <v>1.9354</v>
      </c>
      <c r="H74" s="23"/>
      <c r="I74" s="17">
        <f t="shared" si="0"/>
        <v>10.006561679790025</v>
      </c>
      <c r="J74" s="16">
        <f t="shared" si="1"/>
        <v>-10.406561679790025</v>
      </c>
      <c r="K74" s="10">
        <v>100</v>
      </c>
      <c r="L74" s="16">
        <v>953.08398950131198</v>
      </c>
      <c r="M74" s="16">
        <v>338.91076115485555</v>
      </c>
      <c r="N74" s="16">
        <v>4.3361767279090104</v>
      </c>
      <c r="O74" s="16">
        <v>1.7776836158192135</v>
      </c>
      <c r="P74" s="16">
        <v>1.8414224967780446</v>
      </c>
      <c r="Q74" s="16">
        <v>0.21044143062890067</v>
      </c>
      <c r="R74" s="16">
        <v>11.42819917738119</v>
      </c>
      <c r="S74" s="16">
        <v>4.4263111776966042</v>
      </c>
      <c r="T74" s="22" t="s">
        <v>119</v>
      </c>
      <c r="U74" s="10">
        <v>2</v>
      </c>
      <c r="V74" s="22" t="s">
        <v>142</v>
      </c>
      <c r="W74" s="10">
        <v>2</v>
      </c>
      <c r="X74" s="22" t="s">
        <v>33</v>
      </c>
      <c r="Y74" s="10">
        <v>3</v>
      </c>
      <c r="Z74" s="22" t="s">
        <v>124</v>
      </c>
      <c r="AA74" s="15">
        <v>2</v>
      </c>
      <c r="AB74" s="11">
        <v>97.81</v>
      </c>
      <c r="AC74" s="10">
        <v>1.8400000000000034</v>
      </c>
      <c r="AD74" s="21">
        <v>0.35</v>
      </c>
      <c r="AE74" s="12">
        <v>177.76836158192137</v>
      </c>
      <c r="AF74" s="10">
        <v>157.77581326924042</v>
      </c>
      <c r="AG74" s="10">
        <v>92.071124838902222</v>
      </c>
      <c r="AH74" s="10">
        <v>1.8541943956305005</v>
      </c>
      <c r="AI74" s="10">
        <v>0.87502850141010002</v>
      </c>
      <c r="AJ74" s="10"/>
      <c r="AK74" s="10"/>
      <c r="AL74" s="10"/>
      <c r="AM74" s="10"/>
      <c r="AN74" s="10">
        <v>1.7776836158192135</v>
      </c>
      <c r="AO74" s="10">
        <v>0.74478527699819819</v>
      </c>
      <c r="AP74" s="10">
        <v>1</v>
      </c>
      <c r="AQ74" s="10">
        <v>79.625</v>
      </c>
      <c r="AR74" s="10"/>
      <c r="AS74" s="10"/>
      <c r="AT74" s="10">
        <v>2.1653288040913461</v>
      </c>
      <c r="AU74" s="10">
        <v>1</v>
      </c>
      <c r="AV74" s="16"/>
      <c r="AW74" s="21">
        <v>23.666371990386061</v>
      </c>
      <c r="AX74" s="1" t="s">
        <v>120</v>
      </c>
      <c r="AY74" s="25">
        <v>10.40656167979</v>
      </c>
      <c r="AZ74" s="19">
        <v>100</v>
      </c>
      <c r="BA74" s="19">
        <v>0</v>
      </c>
      <c r="BB74" s="19">
        <v>0</v>
      </c>
      <c r="BC74" s="19">
        <v>100</v>
      </c>
      <c r="BD74" s="19">
        <v>0</v>
      </c>
      <c r="BE74" s="19">
        <v>0</v>
      </c>
      <c r="BF74" s="26">
        <v>97.81</v>
      </c>
      <c r="BG74" s="26">
        <v>1.8400000000000034</v>
      </c>
      <c r="BH74" s="26">
        <v>0.35</v>
      </c>
      <c r="BI74" s="23"/>
      <c r="BJ74" s="27">
        <f t="shared" ca="1" si="4"/>
        <v>1</v>
      </c>
      <c r="BK74" s="26">
        <f t="shared" ca="1" si="5"/>
        <v>8.0545126237744071</v>
      </c>
      <c r="BL74" s="25">
        <f t="shared" si="2"/>
        <v>15.418304409529751</v>
      </c>
      <c r="BM74" s="25">
        <f t="shared" ca="1" si="6"/>
        <v>3.5174614406103273</v>
      </c>
      <c r="BN74" s="24">
        <f t="shared" si="3"/>
        <v>3.9526026263540177</v>
      </c>
      <c r="BO74" s="23"/>
      <c r="BP74" s="2"/>
      <c r="BR74" s="6"/>
      <c r="CC74" s="41" t="s">
        <v>57</v>
      </c>
      <c r="CE74" s="40"/>
      <c r="CH74" s="40"/>
      <c r="CI74" s="38"/>
      <c r="CJ74" s="38"/>
      <c r="CK74" s="38" t="s">
        <v>64</v>
      </c>
      <c r="CL74" s="5"/>
      <c r="CP74" s="6"/>
      <c r="DA74" s="41"/>
      <c r="DC74" s="40"/>
      <c r="DE74" s="39"/>
      <c r="DF74" s="42" t="s">
        <v>75</v>
      </c>
      <c r="DG74" s="38"/>
      <c r="DH74" s="42" t="s">
        <v>70</v>
      </c>
      <c r="DJ74" s="5"/>
    </row>
    <row r="75" spans="1:131" x14ac:dyDescent="0.2">
      <c r="A75">
        <v>3.1</v>
      </c>
      <c r="B75">
        <v>2</v>
      </c>
      <c r="C75">
        <v>1.25414</v>
      </c>
      <c r="D75">
        <v>-0.25703999999999999</v>
      </c>
      <c r="E75">
        <v>3.1739999999999997E-2</v>
      </c>
      <c r="F75">
        <v>1.77403</v>
      </c>
      <c r="G75">
        <v>1.93988</v>
      </c>
      <c r="H75" s="23"/>
      <c r="I75" s="17">
        <f t="shared" si="0"/>
        <v>10.170603674540683</v>
      </c>
      <c r="J75" s="16">
        <f t="shared" si="1"/>
        <v>-10.570603674540683</v>
      </c>
      <c r="K75" s="10">
        <v>100</v>
      </c>
      <c r="L75" s="16">
        <v>969.48818897637773</v>
      </c>
      <c r="M75" s="16">
        <v>345.0787401574803</v>
      </c>
      <c r="N75" s="16">
        <v>4.4072615923009621</v>
      </c>
      <c r="O75" s="16">
        <v>1.9251412429378532</v>
      </c>
      <c r="P75" s="16">
        <v>1.9819404537784204</v>
      </c>
      <c r="Q75" s="16">
        <v>0.22146783485357649</v>
      </c>
      <c r="R75" s="16">
        <v>11.174293073808787</v>
      </c>
      <c r="S75" s="16">
        <v>3.9443896417060582</v>
      </c>
      <c r="T75" s="22" t="s">
        <v>119</v>
      </c>
      <c r="U75" s="10">
        <v>2</v>
      </c>
      <c r="V75" s="22" t="s">
        <v>142</v>
      </c>
      <c r="W75" s="10">
        <v>2</v>
      </c>
      <c r="X75" s="22" t="s">
        <v>33</v>
      </c>
      <c r="Y75" s="10">
        <v>3</v>
      </c>
      <c r="Z75" s="22" t="s">
        <v>124</v>
      </c>
      <c r="AA75" s="15">
        <v>2</v>
      </c>
      <c r="AB75" s="11">
        <v>97.81</v>
      </c>
      <c r="AC75" s="10">
        <v>1.8400000000000034</v>
      </c>
      <c r="AD75" s="21">
        <v>0.35</v>
      </c>
      <c r="AE75" s="12">
        <v>192.5141242937853</v>
      </c>
      <c r="AF75" s="10">
        <v>173.34238471192779</v>
      </c>
      <c r="AG75" s="10">
        <v>99.097022688921015</v>
      </c>
      <c r="AH75" s="10">
        <v>0</v>
      </c>
      <c r="AI75" s="10">
        <v>0.89491119786707674</v>
      </c>
      <c r="AJ75" s="10"/>
      <c r="AK75" s="10"/>
      <c r="AL75" s="10"/>
      <c r="AM75" s="10"/>
      <c r="AN75" s="10">
        <v>1.9251412429378532</v>
      </c>
      <c r="AO75" s="10">
        <v>0.78327998996921444</v>
      </c>
      <c r="AP75" s="10">
        <v>1</v>
      </c>
      <c r="AQ75" s="10">
        <v>79.625</v>
      </c>
      <c r="AR75" s="10"/>
      <c r="AS75" s="10"/>
      <c r="AT75" s="10">
        <v>2.3439759215923717</v>
      </c>
      <c r="AU75" s="10">
        <v>1</v>
      </c>
      <c r="AV75" s="16"/>
      <c r="AW75" s="21">
        <v>26.001357706789168</v>
      </c>
      <c r="AX75" s="1" t="s">
        <v>120</v>
      </c>
      <c r="AY75" s="25">
        <v>10.570603674540701</v>
      </c>
      <c r="AZ75" s="19">
        <v>100</v>
      </c>
      <c r="BA75" s="19">
        <v>0</v>
      </c>
      <c r="BB75" s="19">
        <v>0</v>
      </c>
      <c r="BC75" s="19">
        <v>100</v>
      </c>
      <c r="BD75" s="19">
        <v>0</v>
      </c>
      <c r="BE75" s="19">
        <v>0</v>
      </c>
      <c r="BF75" s="26">
        <v>97.81</v>
      </c>
      <c r="BG75" s="26">
        <v>1.8400000000000034</v>
      </c>
      <c r="BH75" s="26">
        <v>0.35</v>
      </c>
      <c r="BI75" s="23"/>
      <c r="BJ75" s="27">
        <f t="shared" ca="1" si="4"/>
        <v>1</v>
      </c>
      <c r="BK75" s="26">
        <f t="shared" ca="1" si="5"/>
        <v>8.6774187167077876</v>
      </c>
      <c r="BL75" s="25">
        <f t="shared" si="2"/>
        <v>14.792170277422171</v>
      </c>
      <c r="BM75" s="25">
        <f t="shared" ca="1" si="6"/>
        <v>3.4815655755559849</v>
      </c>
      <c r="BN75" s="24">
        <f t="shared" si="3"/>
        <v>3.9208931506208038</v>
      </c>
      <c r="BO75" s="23"/>
      <c r="BP75" s="2"/>
      <c r="BR75" s="6"/>
      <c r="CC75" s="41" t="s">
        <v>58</v>
      </c>
      <c r="CE75" s="40"/>
      <c r="CH75" s="40"/>
      <c r="CI75" s="38"/>
      <c r="CJ75" s="38"/>
      <c r="CK75" s="38"/>
      <c r="CL75" s="5"/>
      <c r="CP75" s="6"/>
      <c r="DA75" s="41"/>
      <c r="DC75" s="40"/>
      <c r="DE75" s="39"/>
      <c r="DF75" s="37" t="s">
        <v>76</v>
      </c>
      <c r="DG75" s="38"/>
      <c r="DH75" s="37" t="s">
        <v>77</v>
      </c>
      <c r="DJ75" s="5"/>
      <c r="DV75" s="29">
        <v>20</v>
      </c>
      <c r="DW75" s="29">
        <v>1.31</v>
      </c>
      <c r="DX75" s="29">
        <v>2.0499999999999998</v>
      </c>
      <c r="DY75" s="29">
        <v>2.6</v>
      </c>
      <c r="DZ75" s="29">
        <v>2.95</v>
      </c>
      <c r="EA75" s="29">
        <v>3.6</v>
      </c>
    </row>
    <row r="76" spans="1:131" ht="13.5" thickBot="1" x14ac:dyDescent="0.25">
      <c r="A76">
        <v>3.15</v>
      </c>
      <c r="B76">
        <v>2.1</v>
      </c>
      <c r="C76">
        <v>1.25343</v>
      </c>
      <c r="D76">
        <v>-0.25563999999999998</v>
      </c>
      <c r="E76">
        <v>3.0720000000000001E-2</v>
      </c>
      <c r="F76">
        <v>1.7672300000000001</v>
      </c>
      <c r="G76">
        <v>1.9300999999999999</v>
      </c>
      <c r="H76" s="23"/>
      <c r="I76" s="17">
        <f t="shared" si="0"/>
        <v>10.334645669291337</v>
      </c>
      <c r="J76" s="16">
        <f t="shared" si="1"/>
        <v>-10.734645669291337</v>
      </c>
      <c r="K76" s="10">
        <v>100</v>
      </c>
      <c r="L76" s="16">
        <v>985.89238845144314</v>
      </c>
      <c r="M76" s="16">
        <v>351.24671916010493</v>
      </c>
      <c r="N76" s="16">
        <v>4.478346456692913</v>
      </c>
      <c r="O76" s="16">
        <v>1.7312617702448245</v>
      </c>
      <c r="P76" s="16">
        <v>1.7835524055945451</v>
      </c>
      <c r="Q76" s="16">
        <v>0.23023883821411428</v>
      </c>
      <c r="R76" s="16">
        <v>12.909003261800118</v>
      </c>
      <c r="S76" s="16">
        <v>3.6312941215083798</v>
      </c>
      <c r="T76" s="22" t="s">
        <v>119</v>
      </c>
      <c r="U76" s="10">
        <v>2</v>
      </c>
      <c r="V76" s="22" t="s">
        <v>142</v>
      </c>
      <c r="W76" s="10">
        <v>2</v>
      </c>
      <c r="X76" s="22" t="s">
        <v>33</v>
      </c>
      <c r="Y76" s="10">
        <v>3</v>
      </c>
      <c r="Z76" s="22" t="s">
        <v>124</v>
      </c>
      <c r="AA76" s="15">
        <v>2</v>
      </c>
      <c r="AB76" s="11">
        <v>97.81</v>
      </c>
      <c r="AC76" s="10">
        <v>1.8400000000000034</v>
      </c>
      <c r="AD76" s="21">
        <v>0.35</v>
      </c>
      <c r="AE76" s="12">
        <v>173.12617702448244</v>
      </c>
      <c r="AF76" s="10">
        <v>149.03766142705626</v>
      </c>
      <c r="AG76" s="10">
        <v>89.17762027972725</v>
      </c>
      <c r="AH76" s="10">
        <v>0</v>
      </c>
      <c r="AI76" s="10">
        <v>0.7746531468925768</v>
      </c>
      <c r="AJ76" s="10"/>
      <c r="AK76" s="10"/>
      <c r="AL76" s="10"/>
      <c r="AM76" s="10"/>
      <c r="AN76" s="10">
        <v>1.7312617702448245</v>
      </c>
      <c r="AO76" s="10">
        <v>0.75905265671581335</v>
      </c>
      <c r="AP76" s="10">
        <v>1</v>
      </c>
      <c r="AQ76" s="10">
        <v>79.625</v>
      </c>
      <c r="AR76" s="10"/>
      <c r="AS76" s="10"/>
      <c r="AT76" s="10">
        <v>1.9621873141286426</v>
      </c>
      <c r="AU76" s="10">
        <v>1</v>
      </c>
      <c r="AV76" s="16"/>
      <c r="AW76" s="21">
        <v>22.355649214058438</v>
      </c>
      <c r="AX76" s="1" t="s">
        <v>120</v>
      </c>
      <c r="AY76" s="25">
        <v>10.7346456692913</v>
      </c>
      <c r="AZ76" s="19">
        <v>100</v>
      </c>
      <c r="BA76" s="19">
        <v>0</v>
      </c>
      <c r="BB76" s="19">
        <v>0</v>
      </c>
      <c r="BC76" s="19">
        <v>100</v>
      </c>
      <c r="BD76" s="19">
        <v>0</v>
      </c>
      <c r="BE76" s="19">
        <v>0</v>
      </c>
      <c r="BF76" s="26">
        <v>97.81</v>
      </c>
      <c r="BG76" s="26">
        <v>1.8400000000000034</v>
      </c>
      <c r="BH76" s="26">
        <v>0.35</v>
      </c>
      <c r="BI76" s="23"/>
      <c r="BJ76" s="27">
        <f t="shared" ca="1" si="4"/>
        <v>1</v>
      </c>
      <c r="BK76" s="26">
        <f t="shared" ca="1" si="5"/>
        <v>7.3487161073270588</v>
      </c>
      <c r="BL76" s="25">
        <f t="shared" si="2"/>
        <v>17.839588573645699</v>
      </c>
      <c r="BM76" s="25">
        <f t="shared" ca="1" si="6"/>
        <v>3.5899105429884486</v>
      </c>
      <c r="BN76" s="24">
        <f t="shared" si="3"/>
        <v>3.9945871536138791</v>
      </c>
      <c r="BO76" s="23"/>
      <c r="BP76" s="2"/>
      <c r="BR76" s="36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5" t="s">
        <v>52</v>
      </c>
      <c r="CG76" s="33">
        <f>O6</f>
        <v>20</v>
      </c>
      <c r="CH76" s="35" t="s">
        <v>51</v>
      </c>
      <c r="CI76" s="33">
        <f>O5</f>
        <v>17</v>
      </c>
      <c r="CJ76" s="31"/>
      <c r="CK76" s="31"/>
      <c r="CL76" s="30"/>
      <c r="CP76" s="36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5"/>
      <c r="DE76" s="34"/>
      <c r="DF76" s="31"/>
      <c r="DG76" s="33"/>
      <c r="DH76" s="32"/>
      <c r="DI76" s="31"/>
      <c r="DJ76" s="30"/>
      <c r="DV76" s="29">
        <v>-200</v>
      </c>
      <c r="DW76" s="29">
        <v>1.31</v>
      </c>
      <c r="DX76" s="29">
        <v>2.0499999999999998</v>
      </c>
      <c r="DY76" s="29">
        <v>2.6</v>
      </c>
      <c r="DZ76" s="29">
        <v>2.95</v>
      </c>
      <c r="EA76" s="29">
        <v>3.6</v>
      </c>
    </row>
    <row r="77" spans="1:131" ht="13.5" thickTop="1" x14ac:dyDescent="0.2">
      <c r="A77">
        <v>3.2</v>
      </c>
      <c r="B77">
        <v>2</v>
      </c>
      <c r="C77">
        <v>1.2533099999999999</v>
      </c>
      <c r="D77">
        <v>-0.25403999999999999</v>
      </c>
      <c r="E77">
        <v>3.065E-2</v>
      </c>
      <c r="F77">
        <v>1.7825500000000001</v>
      </c>
      <c r="G77">
        <v>1.94058</v>
      </c>
      <c r="H77" s="23"/>
      <c r="I77" s="17">
        <f t="shared" ref="I77:I140" si="7">IF(A77="(m)",0,A77/0.3048)</f>
        <v>10.498687664041995</v>
      </c>
      <c r="J77" s="16">
        <f t="shared" ref="J77:J140" si="8">$J$7-I77</f>
        <v>-10.898687664041995</v>
      </c>
      <c r="K77" s="10">
        <v>100</v>
      </c>
      <c r="L77" s="16">
        <v>1002.2965879265089</v>
      </c>
      <c r="M77" s="16">
        <v>357.41469816272968</v>
      </c>
      <c r="N77" s="16">
        <v>4.5494313210848638</v>
      </c>
      <c r="O77" s="16">
        <v>1.6984934086628707</v>
      </c>
      <c r="P77" s="16">
        <v>1.7504746319691018</v>
      </c>
      <c r="Q77" s="16">
        <v>0.2402628420547287</v>
      </c>
      <c r="R77" s="16">
        <v>13.725582631520799</v>
      </c>
      <c r="S77" s="16">
        <v>3.6098071740438331</v>
      </c>
      <c r="T77" s="22" t="s">
        <v>119</v>
      </c>
      <c r="U77" s="10">
        <v>2</v>
      </c>
      <c r="V77" s="22" t="s">
        <v>142</v>
      </c>
      <c r="W77" s="10">
        <v>2</v>
      </c>
      <c r="X77" s="22" t="s">
        <v>142</v>
      </c>
      <c r="Y77" s="10">
        <v>2</v>
      </c>
      <c r="Z77" s="22" t="s">
        <v>124</v>
      </c>
      <c r="AA77" s="15">
        <v>2</v>
      </c>
      <c r="AB77" s="11">
        <v>97.81</v>
      </c>
      <c r="AC77" s="10">
        <v>1.8400000000000034</v>
      </c>
      <c r="AD77" s="21">
        <v>0.35</v>
      </c>
      <c r="AE77" s="12">
        <v>169.84934086628706</v>
      </c>
      <c r="AF77" s="10">
        <v>144.18120573729436</v>
      </c>
      <c r="AG77" s="10">
        <v>87.523731598455072</v>
      </c>
      <c r="AH77" s="10">
        <v>0</v>
      </c>
      <c r="AI77" s="10">
        <v>0.72856652198027649</v>
      </c>
      <c r="AJ77" s="10"/>
      <c r="AK77" s="10"/>
      <c r="AL77" s="10"/>
      <c r="AM77" s="10"/>
      <c r="AN77" s="10">
        <v>1.6984934086628707</v>
      </c>
      <c r="AO77" s="10">
        <v>0.76586500414291636</v>
      </c>
      <c r="AP77" s="10">
        <v>1</v>
      </c>
      <c r="AQ77" s="10">
        <v>79.625</v>
      </c>
      <c r="AR77" s="10"/>
      <c r="AS77" s="10"/>
      <c r="AT77" s="10">
        <v>1.8597707957320959</v>
      </c>
      <c r="AU77" s="10">
        <v>1</v>
      </c>
      <c r="AV77" s="16"/>
      <c r="AW77" s="21">
        <v>21.627180860594155</v>
      </c>
      <c r="AX77" s="1" t="s">
        <v>120</v>
      </c>
      <c r="AY77" s="25">
        <v>10.898687664042001</v>
      </c>
      <c r="AZ77" s="19">
        <v>100</v>
      </c>
      <c r="BA77" s="19">
        <v>0</v>
      </c>
      <c r="BB77" s="19">
        <v>0</v>
      </c>
      <c r="BC77" s="19">
        <v>100</v>
      </c>
      <c r="BD77" s="19">
        <v>0</v>
      </c>
      <c r="BE77" s="19">
        <v>0</v>
      </c>
      <c r="BF77" s="26">
        <v>97.81</v>
      </c>
      <c r="BG77" s="26">
        <v>1.8400000000000034</v>
      </c>
      <c r="BH77" s="26">
        <v>0.35</v>
      </c>
      <c r="BI77" s="23"/>
      <c r="BJ77" s="27">
        <f t="shared" ca="1" si="4"/>
        <v>1</v>
      </c>
      <c r="BK77" s="26">
        <f t="shared" ca="1" si="5"/>
        <v>6.9909063305339121</v>
      </c>
      <c r="BL77" s="25">
        <f t="shared" si="2"/>
        <v>19.23139173054112</v>
      </c>
      <c r="BM77" s="25">
        <f t="shared" ca="1" si="6"/>
        <v>3.6281047515328932</v>
      </c>
      <c r="BN77" s="24">
        <f t="shared" si="3"/>
        <v>4.0167687670607943</v>
      </c>
      <c r="BO77" s="23"/>
      <c r="BP77" s="2"/>
    </row>
    <row r="78" spans="1:131" x14ac:dyDescent="0.2">
      <c r="A78">
        <v>3.25</v>
      </c>
      <c r="B78">
        <v>2.1</v>
      </c>
      <c r="C78">
        <v>1.2538</v>
      </c>
      <c r="D78">
        <v>-0.25368000000000002</v>
      </c>
      <c r="E78">
        <v>3.0640000000000001E-2</v>
      </c>
      <c r="F78">
        <v>1.7785500000000001</v>
      </c>
      <c r="G78">
        <v>1.93648</v>
      </c>
      <c r="H78" s="23"/>
      <c r="I78" s="17">
        <f t="shared" si="7"/>
        <v>10.662729658792651</v>
      </c>
      <c r="J78" s="16">
        <f t="shared" si="8"/>
        <v>-11.062729658792652</v>
      </c>
      <c r="K78" s="10">
        <v>100</v>
      </c>
      <c r="L78" s="16">
        <v>1018.7007874015745</v>
      </c>
      <c r="M78" s="16">
        <v>363.58267716535437</v>
      </c>
      <c r="N78" s="16">
        <v>4.6205161854768155</v>
      </c>
      <c r="O78" s="16">
        <v>1.8322975517890752</v>
      </c>
      <c r="P78" s="16">
        <v>1.8842345733748078</v>
      </c>
      <c r="Q78" s="16">
        <v>0.24251824291886678</v>
      </c>
      <c r="R78" s="16">
        <v>12.870915667601732</v>
      </c>
      <c r="S78" s="16">
        <v>3.6067376101203261</v>
      </c>
      <c r="T78" s="22" t="s">
        <v>119</v>
      </c>
      <c r="U78" s="10">
        <v>2</v>
      </c>
      <c r="V78" s="22" t="s">
        <v>142</v>
      </c>
      <c r="W78" s="10">
        <v>2</v>
      </c>
      <c r="X78" s="22" t="s">
        <v>33</v>
      </c>
      <c r="Y78" s="10">
        <v>3</v>
      </c>
      <c r="Z78" s="22" t="s">
        <v>124</v>
      </c>
      <c r="AA78" s="15">
        <v>2</v>
      </c>
      <c r="AB78" s="11">
        <v>97.81</v>
      </c>
      <c r="AC78" s="10">
        <v>1.8400000000000034</v>
      </c>
      <c r="AD78" s="21">
        <v>0.35</v>
      </c>
      <c r="AE78" s="12">
        <v>183.22975517890751</v>
      </c>
      <c r="AF78" s="10">
        <v>158.95271652178531</v>
      </c>
      <c r="AG78" s="10">
        <v>94.211728668740392</v>
      </c>
      <c r="AH78" s="10">
        <v>0</v>
      </c>
      <c r="AI78" s="10">
        <v>0.77694549931452728</v>
      </c>
      <c r="AJ78" s="10"/>
      <c r="AK78" s="10"/>
      <c r="AL78" s="10"/>
      <c r="AM78" s="10"/>
      <c r="AN78" s="10">
        <v>1.8322975517890752</v>
      </c>
      <c r="AO78" s="10">
        <v>0.7954244690856882</v>
      </c>
      <c r="AP78" s="10">
        <v>1</v>
      </c>
      <c r="AQ78" s="10">
        <v>79.625</v>
      </c>
      <c r="AR78" s="10"/>
      <c r="AS78" s="10"/>
      <c r="AT78" s="10">
        <v>2.0225829723818514</v>
      </c>
      <c r="AU78" s="10">
        <v>1</v>
      </c>
      <c r="AV78" s="16"/>
      <c r="AW78" s="21">
        <v>23.842907478267797</v>
      </c>
      <c r="AX78" s="1" t="s">
        <v>120</v>
      </c>
      <c r="AY78" s="25">
        <v>11.0627296587927</v>
      </c>
      <c r="AZ78" s="19">
        <v>100</v>
      </c>
      <c r="BA78" s="19">
        <v>0</v>
      </c>
      <c r="BB78" s="19">
        <v>0</v>
      </c>
      <c r="BC78" s="19">
        <v>100</v>
      </c>
      <c r="BD78" s="19">
        <v>0</v>
      </c>
      <c r="BE78" s="19">
        <v>0</v>
      </c>
      <c r="BF78" s="26">
        <v>97.81</v>
      </c>
      <c r="BG78" s="26">
        <v>1.8400000000000034</v>
      </c>
      <c r="BH78" s="26">
        <v>0.35</v>
      </c>
      <c r="BI78" s="23"/>
      <c r="BJ78" s="27">
        <f t="shared" ca="1" si="4"/>
        <v>1</v>
      </c>
      <c r="BK78" s="26">
        <f t="shared" ca="1" si="5"/>
        <v>7.5629795698365179</v>
      </c>
      <c r="BL78" s="25">
        <f t="shared" ref="BL78:BL141" si="9">(Q78/(P78-(L78/2000)))*100</f>
        <v>17.639176194198907</v>
      </c>
      <c r="BM78" s="25">
        <f t="shared" ca="1" si="6"/>
        <v>3.5774834089863417</v>
      </c>
      <c r="BN78" s="24">
        <f t="shared" ref="BN78:BN141" si="10">SQRT(((3.47-LOG(P78/1.06))^2)+((LOG(R78)+1.22)^2))</f>
        <v>3.9744912593599198</v>
      </c>
      <c r="BO78" s="23"/>
      <c r="BP78" s="2"/>
    </row>
    <row r="79" spans="1:131" x14ac:dyDescent="0.2">
      <c r="A79">
        <v>3.3</v>
      </c>
      <c r="B79">
        <v>2.1</v>
      </c>
      <c r="C79">
        <v>1.2536099999999999</v>
      </c>
      <c r="D79">
        <v>-0.24984999999999999</v>
      </c>
      <c r="E79">
        <v>3.0880000000000001E-2</v>
      </c>
      <c r="F79">
        <v>1.7746500000000001</v>
      </c>
      <c r="G79">
        <v>1.9378500000000001</v>
      </c>
      <c r="H79" s="23"/>
      <c r="I79" s="17">
        <f t="shared" si="7"/>
        <v>10.826771653543306</v>
      </c>
      <c r="J79" s="16">
        <f t="shared" si="8"/>
        <v>-11.226771653543306</v>
      </c>
      <c r="K79" s="10">
        <v>100</v>
      </c>
      <c r="L79" s="16">
        <v>1035.1049868766399</v>
      </c>
      <c r="M79" s="16">
        <v>369.75065616797895</v>
      </c>
      <c r="N79" s="16">
        <v>4.6916010498687655</v>
      </c>
      <c r="O79" s="16">
        <v>1.7804143126176639</v>
      </c>
      <c r="P79" s="16">
        <v>1.8334121754953605</v>
      </c>
      <c r="Q79" s="16">
        <v>0.26651320211233792</v>
      </c>
      <c r="R79" s="16">
        <v>14.536458613859157</v>
      </c>
      <c r="S79" s="16">
        <v>3.6804071442844863</v>
      </c>
      <c r="T79" s="22" t="s">
        <v>119</v>
      </c>
      <c r="U79" s="10">
        <v>2</v>
      </c>
      <c r="V79" s="22" t="s">
        <v>142</v>
      </c>
      <c r="W79" s="10">
        <v>2</v>
      </c>
      <c r="X79" s="22" t="s">
        <v>142</v>
      </c>
      <c r="Y79" s="10">
        <v>2</v>
      </c>
      <c r="Z79" s="22" t="s">
        <v>124</v>
      </c>
      <c r="AA79" s="15">
        <v>2</v>
      </c>
      <c r="AB79" s="11">
        <v>97.81</v>
      </c>
      <c r="AC79" s="10">
        <v>1.8400000000000034</v>
      </c>
      <c r="AD79" s="21">
        <v>0.35</v>
      </c>
      <c r="AE79" s="12">
        <v>178.04143126176638</v>
      </c>
      <c r="AF79" s="10">
        <v>152.00865797861121</v>
      </c>
      <c r="AG79" s="10">
        <v>91.670608774768027</v>
      </c>
      <c r="AH79" s="10">
        <v>0</v>
      </c>
      <c r="AI79" s="10">
        <v>0.68792546146459177</v>
      </c>
      <c r="AJ79" s="10"/>
      <c r="AK79" s="10"/>
      <c r="AL79" s="10"/>
      <c r="AM79" s="10"/>
      <c r="AN79" s="10">
        <v>1.7804143126176639</v>
      </c>
      <c r="AO79" s="10">
        <v>0.8094199872154193</v>
      </c>
      <c r="AP79" s="10">
        <v>1</v>
      </c>
      <c r="AQ79" s="10">
        <v>79.625</v>
      </c>
      <c r="AR79" s="10"/>
      <c r="AS79" s="10"/>
      <c r="AT79" s="10">
        <v>1.8951577383559379</v>
      </c>
      <c r="AU79" s="10">
        <v>1</v>
      </c>
      <c r="AV79" s="16"/>
      <c r="AW79" s="21">
        <v>22.80129869679168</v>
      </c>
      <c r="AX79" s="1" t="s">
        <v>120</v>
      </c>
      <c r="AY79" s="25">
        <v>11.226771653543301</v>
      </c>
      <c r="AZ79" s="19">
        <v>100</v>
      </c>
      <c r="BA79" s="19">
        <v>0</v>
      </c>
      <c r="BB79" s="19">
        <v>0</v>
      </c>
      <c r="BC79" s="19">
        <v>100</v>
      </c>
      <c r="BD79" s="19">
        <v>0</v>
      </c>
      <c r="BE79" s="19">
        <v>0</v>
      </c>
      <c r="BF79" s="26">
        <v>97.81</v>
      </c>
      <c r="BG79" s="26">
        <v>1.8400000000000034</v>
      </c>
      <c r="BH79" s="26">
        <v>0.35</v>
      </c>
      <c r="BI79" s="23"/>
      <c r="BJ79" s="27">
        <f t="shared" ref="BJ79:BJ142" ca="1" si="11">IF((0.381*BM79)+(0.05*(M79/2116.217)-0.15)&lt;1,(0.381*BM79)+(0.05*(M79/2116.217)-0.15),1)</f>
        <v>1</v>
      </c>
      <c r="BK79" s="26">
        <f t="shared" ref="BK79:BK142" ca="1" si="12">((P79-(L79/2000))/1.06)*(1.06/(M79/2000))^BJ79</f>
        <v>7.1175515721559197</v>
      </c>
      <c r="BL79" s="25">
        <f t="shared" si="9"/>
        <v>20.253922644373944</v>
      </c>
      <c r="BM79" s="25">
        <f t="shared" ref="BM79:BM142" ca="1" si="13">SQRT(((3.47-LOG(BK79))^2)+((LOG(BL79)+1.22)^2))</f>
        <v>3.6380546228505719</v>
      </c>
      <c r="BN79" s="24">
        <f t="shared" si="10"/>
        <v>4.0152495332897304</v>
      </c>
      <c r="BO79" s="23"/>
      <c r="BP79" s="2"/>
    </row>
    <row r="80" spans="1:131" x14ac:dyDescent="0.2">
      <c r="A80">
        <v>3.35</v>
      </c>
      <c r="B80">
        <v>2</v>
      </c>
      <c r="C80">
        <v>1.2549699999999999</v>
      </c>
      <c r="D80">
        <v>-0.25031999999999999</v>
      </c>
      <c r="E80">
        <v>3.099E-2</v>
      </c>
      <c r="F80">
        <v>1.76963</v>
      </c>
      <c r="G80">
        <v>1.9387000000000001</v>
      </c>
      <c r="H80" s="23"/>
      <c r="I80" s="17">
        <f t="shared" si="7"/>
        <v>10.990813648293964</v>
      </c>
      <c r="J80" s="16">
        <f t="shared" si="8"/>
        <v>-11.390813648293964</v>
      </c>
      <c r="K80" s="10">
        <v>100</v>
      </c>
      <c r="L80" s="16">
        <v>1051.5091863517057</v>
      </c>
      <c r="M80" s="16">
        <v>375.91863517060369</v>
      </c>
      <c r="N80" s="16">
        <v>4.7626859142607181</v>
      </c>
      <c r="O80" s="16">
        <v>2.1517890772127752</v>
      </c>
      <c r="P80" s="16">
        <v>2.2052731590159551</v>
      </c>
      <c r="Q80" s="16">
        <v>0.26356865098415744</v>
      </c>
      <c r="R80" s="16">
        <v>11.951746200083802</v>
      </c>
      <c r="S80" s="16">
        <v>3.7141723474430597</v>
      </c>
      <c r="T80" s="22" t="s">
        <v>119</v>
      </c>
      <c r="U80" s="10">
        <v>2</v>
      </c>
      <c r="V80" s="22" t="s">
        <v>142</v>
      </c>
      <c r="W80" s="10">
        <v>2</v>
      </c>
      <c r="X80" s="22" t="s">
        <v>33</v>
      </c>
      <c r="Y80" s="10">
        <v>3</v>
      </c>
      <c r="Z80" s="22" t="s">
        <v>124</v>
      </c>
      <c r="AA80" s="15">
        <v>2</v>
      </c>
      <c r="AB80" s="11">
        <v>97.81</v>
      </c>
      <c r="AC80" s="10">
        <v>1.8400000000000034</v>
      </c>
      <c r="AD80" s="21">
        <v>0.35</v>
      </c>
      <c r="AE80" s="12">
        <v>215.17890772127754</v>
      </c>
      <c r="AF80" s="10">
        <v>194.79205607073612</v>
      </c>
      <c r="AG80" s="10">
        <v>110.26365795079775</v>
      </c>
      <c r="AH80" s="10">
        <v>0</v>
      </c>
      <c r="AI80" s="10">
        <v>0.83669782076947741</v>
      </c>
      <c r="AJ80" s="10"/>
      <c r="AK80" s="10"/>
      <c r="AL80" s="10"/>
      <c r="AM80" s="10"/>
      <c r="AN80" s="10">
        <v>2.1517890772127752</v>
      </c>
      <c r="AO80" s="10">
        <v>0.87824506058728768</v>
      </c>
      <c r="AP80" s="10">
        <v>1</v>
      </c>
      <c r="AQ80" s="10">
        <v>79.625</v>
      </c>
      <c r="AR80" s="10"/>
      <c r="AS80" s="10"/>
      <c r="AT80" s="10">
        <v>2.4153290015714486</v>
      </c>
      <c r="AU80" s="10">
        <v>1</v>
      </c>
      <c r="AV80" s="16"/>
      <c r="AW80" s="21">
        <v>29.218808410610418</v>
      </c>
      <c r="AX80" s="1" t="s">
        <v>120</v>
      </c>
      <c r="AY80" s="25">
        <v>11.390813648293999</v>
      </c>
      <c r="AZ80" s="19">
        <v>100</v>
      </c>
      <c r="BA80" s="19">
        <v>0</v>
      </c>
      <c r="BB80" s="19">
        <v>0</v>
      </c>
      <c r="BC80" s="19">
        <v>100</v>
      </c>
      <c r="BD80" s="19">
        <v>0</v>
      </c>
      <c r="BE80" s="19">
        <v>0</v>
      </c>
      <c r="BF80" s="26">
        <v>97.81</v>
      </c>
      <c r="BG80" s="26">
        <v>1.8400000000000034</v>
      </c>
      <c r="BH80" s="26">
        <v>0.35</v>
      </c>
      <c r="BI80" s="23"/>
      <c r="BJ80" s="27">
        <f t="shared" ca="1" si="11"/>
        <v>1</v>
      </c>
      <c r="BK80" s="26">
        <f t="shared" ca="1" si="12"/>
        <v>8.9355430069482118</v>
      </c>
      <c r="BL80" s="25">
        <f t="shared" si="9"/>
        <v>15.69310731925844</v>
      </c>
      <c r="BM80" s="25">
        <f t="shared" ca="1" si="13"/>
        <v>3.4900431769649458</v>
      </c>
      <c r="BN80" s="24">
        <f t="shared" si="10"/>
        <v>3.9002959049815069</v>
      </c>
      <c r="BO80" s="23"/>
      <c r="BP80" s="2"/>
    </row>
    <row r="81" spans="1:68" x14ac:dyDescent="0.2">
      <c r="A81">
        <v>3.4</v>
      </c>
      <c r="B81">
        <v>2.1</v>
      </c>
      <c r="C81">
        <v>1.25526</v>
      </c>
      <c r="D81">
        <v>-0.25252999999999998</v>
      </c>
      <c r="E81">
        <v>3.542E-2</v>
      </c>
      <c r="F81">
        <v>1.76658</v>
      </c>
      <c r="G81">
        <v>1.9395</v>
      </c>
      <c r="H81" s="23"/>
      <c r="I81" s="17">
        <f t="shared" si="7"/>
        <v>11.154855643044618</v>
      </c>
      <c r="J81" s="16">
        <f t="shared" si="8"/>
        <v>-11.554855643044618</v>
      </c>
      <c r="K81" s="10">
        <v>100</v>
      </c>
      <c r="L81" s="16">
        <v>1067.9133858267712</v>
      </c>
      <c r="M81" s="16">
        <v>382.08661417322833</v>
      </c>
      <c r="N81" s="16">
        <v>4.8337707786526671</v>
      </c>
      <c r="O81" s="16">
        <v>2.2309792843691176</v>
      </c>
      <c r="P81" s="16">
        <v>2.3040447283531313</v>
      </c>
      <c r="Q81" s="16">
        <v>0.24972299567930872</v>
      </c>
      <c r="R81" s="16">
        <v>10.838461276652557</v>
      </c>
      <c r="S81" s="16">
        <v>5.0739891655565099</v>
      </c>
      <c r="T81" s="22" t="s">
        <v>119</v>
      </c>
      <c r="U81" s="10">
        <v>2</v>
      </c>
      <c r="V81" s="22" t="s">
        <v>142</v>
      </c>
      <c r="W81" s="10">
        <v>2</v>
      </c>
      <c r="X81" s="22" t="s">
        <v>33</v>
      </c>
      <c r="Y81" s="10">
        <v>3</v>
      </c>
      <c r="Z81" s="22" t="s">
        <v>124</v>
      </c>
      <c r="AA81" s="15">
        <v>2</v>
      </c>
      <c r="AB81" s="11">
        <v>97.81</v>
      </c>
      <c r="AC81" s="10">
        <v>1.8400000000000034</v>
      </c>
      <c r="AD81" s="21">
        <v>0.35</v>
      </c>
      <c r="AE81" s="12">
        <v>223.09792843691176</v>
      </c>
      <c r="AF81" s="10">
        <v>205.44728778834119</v>
      </c>
      <c r="AG81" s="10">
        <v>115.20223641765656</v>
      </c>
      <c r="AH81" s="10">
        <v>4.9416353877361949</v>
      </c>
      <c r="AI81" s="10">
        <v>0.92264019262044961</v>
      </c>
      <c r="AJ81" s="10"/>
      <c r="AK81" s="10"/>
      <c r="AL81" s="10"/>
      <c r="AM81" s="10"/>
      <c r="AN81" s="10">
        <v>2.2309792843691176</v>
      </c>
      <c r="AO81" s="10">
        <v>0.89076713885647241</v>
      </c>
      <c r="AP81" s="10">
        <v>1</v>
      </c>
      <c r="AQ81" s="10">
        <v>79.625</v>
      </c>
      <c r="AR81" s="10"/>
      <c r="AS81" s="10"/>
      <c r="AT81" s="10">
        <v>2.5097736027580426</v>
      </c>
      <c r="AU81" s="10">
        <v>1</v>
      </c>
      <c r="AV81" s="16"/>
      <c r="AW81" s="21">
        <v>30.817093168251176</v>
      </c>
      <c r="AX81" s="1" t="s">
        <v>120</v>
      </c>
      <c r="AY81" s="25">
        <v>11.554855643044601</v>
      </c>
      <c r="AZ81" s="19">
        <v>100</v>
      </c>
      <c r="BA81" s="19">
        <v>0</v>
      </c>
      <c r="BB81" s="19">
        <v>0</v>
      </c>
      <c r="BC81" s="19">
        <v>100</v>
      </c>
      <c r="BD81" s="19">
        <v>0</v>
      </c>
      <c r="BE81" s="19">
        <v>0</v>
      </c>
      <c r="BF81" s="26">
        <v>97.81</v>
      </c>
      <c r="BG81" s="26">
        <v>1.8400000000000034</v>
      </c>
      <c r="BH81" s="26">
        <v>0.35</v>
      </c>
      <c r="BI81" s="23"/>
      <c r="BJ81" s="27">
        <f t="shared" ca="1" si="11"/>
        <v>1</v>
      </c>
      <c r="BK81" s="26">
        <f t="shared" ca="1" si="12"/>
        <v>9.2653758063203604</v>
      </c>
      <c r="BL81" s="25">
        <f t="shared" si="9"/>
        <v>14.107942129402035</v>
      </c>
      <c r="BM81" s="25">
        <f t="shared" ca="1" si="13"/>
        <v>3.4467452366153615</v>
      </c>
      <c r="BN81" s="24">
        <f t="shared" si="10"/>
        <v>3.8599752051187464</v>
      </c>
      <c r="BO81" s="23"/>
      <c r="BP81" s="2"/>
    </row>
    <row r="82" spans="1:68" x14ac:dyDescent="0.2">
      <c r="A82">
        <v>3.45</v>
      </c>
      <c r="B82">
        <v>2</v>
      </c>
      <c r="C82">
        <v>1.25465</v>
      </c>
      <c r="D82">
        <v>-0.26256000000000002</v>
      </c>
      <c r="E82">
        <v>3.9070000000000001E-2</v>
      </c>
      <c r="F82">
        <v>1.7705500000000001</v>
      </c>
      <c r="G82">
        <v>1.9382999999999999</v>
      </c>
      <c r="H82" s="23"/>
      <c r="I82" s="17">
        <f t="shared" si="7"/>
        <v>11.318897637795276</v>
      </c>
      <c r="J82" s="16">
        <f t="shared" si="8"/>
        <v>-11.718897637795276</v>
      </c>
      <c r="K82" s="10">
        <v>100</v>
      </c>
      <c r="L82" s="16">
        <v>1084.317585301837</v>
      </c>
      <c r="M82" s="16">
        <v>388.25459317585307</v>
      </c>
      <c r="N82" s="16">
        <v>4.9048556430446197</v>
      </c>
      <c r="O82" s="16">
        <v>2.0644067796610197</v>
      </c>
      <c r="P82" s="16">
        <v>2.1536058516269843</v>
      </c>
      <c r="Q82" s="16">
        <v>0.18688502160345635</v>
      </c>
      <c r="R82" s="16">
        <v>8.6777727438969556</v>
      </c>
      <c r="S82" s="16">
        <v>6.1943799976364415</v>
      </c>
      <c r="T82" s="22" t="s">
        <v>119</v>
      </c>
      <c r="U82" s="10">
        <v>2</v>
      </c>
      <c r="V82" s="22" t="s">
        <v>142</v>
      </c>
      <c r="W82" s="10">
        <v>2</v>
      </c>
      <c r="X82" s="22" t="s">
        <v>33</v>
      </c>
      <c r="Y82" s="10">
        <v>3</v>
      </c>
      <c r="Z82" s="22" t="s">
        <v>124</v>
      </c>
      <c r="AA82" s="15">
        <v>2</v>
      </c>
      <c r="AB82" s="11">
        <v>97.81</v>
      </c>
      <c r="AC82" s="10">
        <v>1.8400000000000034</v>
      </c>
      <c r="AD82" s="21">
        <v>0.35</v>
      </c>
      <c r="AE82" s="12">
        <v>206.44067796610199</v>
      </c>
      <c r="AF82" s="10">
        <v>186.7836434984965</v>
      </c>
      <c r="AG82" s="10">
        <v>107.68029258134922</v>
      </c>
      <c r="AH82" s="10">
        <v>26.527358151603188</v>
      </c>
      <c r="AI82" s="10">
        <v>1.1523694264790423</v>
      </c>
      <c r="AJ82" s="10"/>
      <c r="AK82" s="10"/>
      <c r="AL82" s="10"/>
      <c r="AM82" s="10"/>
      <c r="AN82" s="10">
        <v>2.0644067796610197</v>
      </c>
      <c r="AO82" s="10">
        <v>0.81641308265089452</v>
      </c>
      <c r="AP82" s="10">
        <v>1</v>
      </c>
      <c r="AQ82" s="10">
        <v>79.625</v>
      </c>
      <c r="AR82" s="10"/>
      <c r="AS82" s="10"/>
      <c r="AT82" s="10">
        <v>2.2320452944456752</v>
      </c>
      <c r="AU82" s="10">
        <v>1</v>
      </c>
      <c r="AV82" s="16"/>
      <c r="AW82" s="21">
        <v>28.017546524774477</v>
      </c>
      <c r="AX82" s="1" t="s">
        <v>120</v>
      </c>
      <c r="AY82" s="25">
        <v>11.718897637795299</v>
      </c>
      <c r="AZ82" s="19">
        <v>100</v>
      </c>
      <c r="BA82" s="19">
        <v>0</v>
      </c>
      <c r="BB82" s="19">
        <v>0</v>
      </c>
      <c r="BC82" s="19">
        <v>100</v>
      </c>
      <c r="BD82" s="19">
        <v>0</v>
      </c>
      <c r="BE82" s="19">
        <v>0</v>
      </c>
      <c r="BF82" s="26">
        <v>97.81</v>
      </c>
      <c r="BG82" s="26">
        <v>1.8400000000000034</v>
      </c>
      <c r="BH82" s="26">
        <v>0.35</v>
      </c>
      <c r="BI82" s="23"/>
      <c r="BJ82" s="27">
        <f t="shared" ca="1" si="11"/>
        <v>1</v>
      </c>
      <c r="BK82" s="26">
        <f t="shared" ca="1" si="12"/>
        <v>8.3009813009279156</v>
      </c>
      <c r="BL82" s="25">
        <f t="shared" si="9"/>
        <v>11.597341691275014</v>
      </c>
      <c r="BM82" s="25">
        <f t="shared" ca="1" si="13"/>
        <v>3.4242129282501979</v>
      </c>
      <c r="BN82" s="24">
        <f t="shared" si="10"/>
        <v>3.8285576122962848</v>
      </c>
      <c r="BO82" s="23"/>
      <c r="BP82" s="2"/>
    </row>
    <row r="83" spans="1:68" x14ac:dyDescent="0.2">
      <c r="A83">
        <v>3.5</v>
      </c>
      <c r="B83">
        <v>2.1</v>
      </c>
      <c r="C83">
        <v>1.2523</v>
      </c>
      <c r="D83">
        <v>-0.27123000000000003</v>
      </c>
      <c r="E83">
        <v>4.079E-2</v>
      </c>
      <c r="F83">
        <v>1.77623</v>
      </c>
      <c r="G83">
        <v>1.94133</v>
      </c>
      <c r="H83" s="23"/>
      <c r="I83" s="17">
        <f t="shared" si="7"/>
        <v>11.48293963254593</v>
      </c>
      <c r="J83" s="16">
        <f t="shared" si="8"/>
        <v>-11.882939632545931</v>
      </c>
      <c r="K83" s="10">
        <v>100</v>
      </c>
      <c r="L83" s="16">
        <v>1100.7217847769025</v>
      </c>
      <c r="M83" s="16">
        <v>394.42257217847771</v>
      </c>
      <c r="N83" s="16">
        <v>4.9759405074365697</v>
      </c>
      <c r="O83" s="16">
        <v>1.4226930320150488</v>
      </c>
      <c r="P83" s="16">
        <v>1.519494799906755</v>
      </c>
      <c r="Q83" s="16">
        <v>0.13256745079212648</v>
      </c>
      <c r="R83" s="16">
        <v>8.7244425449999294</v>
      </c>
      <c r="S83" s="16">
        <v>6.7223449924795871</v>
      </c>
      <c r="T83" s="22" t="s">
        <v>119</v>
      </c>
      <c r="U83" s="10">
        <v>2</v>
      </c>
      <c r="V83" s="22" t="s">
        <v>142</v>
      </c>
      <c r="W83" s="10">
        <v>2</v>
      </c>
      <c r="X83" s="22" t="s">
        <v>142</v>
      </c>
      <c r="Y83" s="10">
        <v>2</v>
      </c>
      <c r="Z83" s="22" t="s">
        <v>124</v>
      </c>
      <c r="AA83" s="15">
        <v>2</v>
      </c>
      <c r="AB83" s="11">
        <v>97.81</v>
      </c>
      <c r="AC83" s="10">
        <v>1.8400000000000034</v>
      </c>
      <c r="AD83" s="21">
        <v>0.35</v>
      </c>
      <c r="AE83" s="12">
        <v>142.2693032015049</v>
      </c>
      <c r="AF83" s="10">
        <v>111.21739038581863</v>
      </c>
      <c r="AG83" s="10">
        <v>75.974739995337757</v>
      </c>
      <c r="AH83" s="10">
        <v>35.926035120884926</v>
      </c>
      <c r="AI83" s="10">
        <v>1.1462050381351994</v>
      </c>
      <c r="AJ83" s="10"/>
      <c r="AK83" s="10"/>
      <c r="AL83" s="10"/>
      <c r="AM83" s="10"/>
      <c r="AN83" s="10">
        <v>1.4226930320150488</v>
      </c>
      <c r="AO83" s="10">
        <v>0.66054152349526929</v>
      </c>
      <c r="AP83" s="10">
        <v>1</v>
      </c>
      <c r="AQ83" s="10">
        <v>79.625</v>
      </c>
      <c r="AR83" s="10"/>
      <c r="AS83" s="10"/>
      <c r="AT83" s="10">
        <v>1.2732042473035086</v>
      </c>
      <c r="AU83" s="10">
        <v>1</v>
      </c>
      <c r="AV83" s="16"/>
      <c r="AW83" s="21">
        <v>16.682608557872793</v>
      </c>
      <c r="AX83" s="1" t="s">
        <v>120</v>
      </c>
      <c r="AY83" s="25">
        <v>11.8829396325459</v>
      </c>
      <c r="AZ83" s="19">
        <v>100</v>
      </c>
      <c r="BA83" s="19">
        <v>0</v>
      </c>
      <c r="BB83" s="19">
        <v>0</v>
      </c>
      <c r="BC83" s="19">
        <v>100</v>
      </c>
      <c r="BD83" s="19">
        <v>0</v>
      </c>
      <c r="BE83" s="19">
        <v>0</v>
      </c>
      <c r="BF83" s="26">
        <v>97.81</v>
      </c>
      <c r="BG83" s="26">
        <v>1.8400000000000034</v>
      </c>
      <c r="BH83" s="26">
        <v>0.35</v>
      </c>
      <c r="BI83" s="23"/>
      <c r="BJ83" s="27">
        <f t="shared" ca="1" si="11"/>
        <v>1</v>
      </c>
      <c r="BK83" s="26">
        <f t="shared" ca="1" si="12"/>
        <v>4.9141909002092659</v>
      </c>
      <c r="BL83" s="25">
        <f t="shared" si="9"/>
        <v>13.678961159412609</v>
      </c>
      <c r="BM83" s="25">
        <f t="shared" ca="1" si="13"/>
        <v>3.6429816285052294</v>
      </c>
      <c r="BN83" s="24">
        <f t="shared" si="10"/>
        <v>3.9558534304907407</v>
      </c>
      <c r="BO83" s="23"/>
      <c r="BP83" s="2"/>
    </row>
    <row r="84" spans="1:68" x14ac:dyDescent="0.2">
      <c r="A84">
        <v>3.55</v>
      </c>
      <c r="B84">
        <v>2</v>
      </c>
      <c r="C84">
        <v>1.25176</v>
      </c>
      <c r="D84">
        <v>-0.27883999999999998</v>
      </c>
      <c r="E84">
        <v>4.1349999999999998E-2</v>
      </c>
      <c r="F84">
        <v>1.7735000000000001</v>
      </c>
      <c r="G84">
        <v>1.9426000000000001</v>
      </c>
      <c r="H84" s="23"/>
      <c r="I84" s="17">
        <f t="shared" si="7"/>
        <v>11.646981627296586</v>
      </c>
      <c r="J84" s="16">
        <f t="shared" si="8"/>
        <v>-12.046981627296587</v>
      </c>
      <c r="K84" s="10">
        <v>100</v>
      </c>
      <c r="L84" s="16">
        <v>1117.125984251968</v>
      </c>
      <c r="M84" s="16">
        <v>400.5905511811024</v>
      </c>
      <c r="N84" s="16">
        <v>5.0470253718285214</v>
      </c>
      <c r="O84" s="16">
        <v>1.2752354048964087</v>
      </c>
      <c r="P84" s="16">
        <v>1.3745124691360306</v>
      </c>
      <c r="Q84" s="16">
        <v>8.4890782525204073E-2</v>
      </c>
      <c r="R84" s="16">
        <v>6.1760649271201871</v>
      </c>
      <c r="S84" s="16">
        <v>6.8942405721959599</v>
      </c>
      <c r="T84" s="22" t="s">
        <v>119</v>
      </c>
      <c r="U84" s="10">
        <v>2</v>
      </c>
      <c r="V84" s="22" t="s">
        <v>142</v>
      </c>
      <c r="W84" s="10">
        <v>2</v>
      </c>
      <c r="X84" s="22" t="s">
        <v>142</v>
      </c>
      <c r="Y84" s="10">
        <v>2</v>
      </c>
      <c r="Z84" s="22" t="s">
        <v>124</v>
      </c>
      <c r="AA84" s="15">
        <v>2</v>
      </c>
      <c r="AB84" s="11">
        <v>97.81</v>
      </c>
      <c r="AC84" s="10">
        <v>1.8400000000000034</v>
      </c>
      <c r="AD84" s="21">
        <v>0.35</v>
      </c>
      <c r="AE84" s="12">
        <v>127.52354048964087</v>
      </c>
      <c r="AF84" s="10">
        <v>93.195692678964861</v>
      </c>
      <c r="AG84" s="10">
        <v>68.725623456801543</v>
      </c>
      <c r="AH84" s="10">
        <v>37.999855550415873</v>
      </c>
      <c r="AI84" s="10">
        <v>1.6191539625965137</v>
      </c>
      <c r="AJ84" s="10"/>
      <c r="AK84" s="10"/>
      <c r="AL84" s="10"/>
      <c r="AM84" s="10"/>
      <c r="AN84" s="10">
        <v>1.2752354048964087</v>
      </c>
      <c r="AO84" s="10">
        <v>0.58628185900632768</v>
      </c>
      <c r="AP84" s="10">
        <v>1</v>
      </c>
      <c r="AQ84" s="10">
        <v>79.625</v>
      </c>
      <c r="AR84" s="10"/>
      <c r="AS84" s="10"/>
      <c r="AT84" s="10">
        <v>1.0399667466377063</v>
      </c>
      <c r="AU84" s="10">
        <v>1</v>
      </c>
      <c r="AV84" s="16"/>
      <c r="AW84" s="21">
        <v>13.97935390184473</v>
      </c>
      <c r="AX84" s="1" t="s">
        <v>120</v>
      </c>
      <c r="AY84" s="25">
        <v>12.046981627296599</v>
      </c>
      <c r="AZ84" s="19">
        <v>100</v>
      </c>
      <c r="BA84" s="19">
        <v>0</v>
      </c>
      <c r="BB84" s="19">
        <v>0</v>
      </c>
      <c r="BC84" s="19">
        <v>100</v>
      </c>
      <c r="BD84" s="19">
        <v>0</v>
      </c>
      <c r="BE84" s="19">
        <v>0</v>
      </c>
      <c r="BF84" s="26">
        <v>97.81</v>
      </c>
      <c r="BG84" s="26">
        <v>1.8400000000000034</v>
      </c>
      <c r="BH84" s="26">
        <v>0.35</v>
      </c>
      <c r="BI84" s="23"/>
      <c r="BJ84" s="27">
        <f t="shared" ca="1" si="11"/>
        <v>1</v>
      </c>
      <c r="BK84" s="26">
        <f t="shared" ca="1" si="12"/>
        <v>4.0737330154408227</v>
      </c>
      <c r="BL84" s="25">
        <f t="shared" si="9"/>
        <v>10.403926335767334</v>
      </c>
      <c r="BM84" s="25">
        <f t="shared" ca="1" si="13"/>
        <v>3.6310734169586198</v>
      </c>
      <c r="BN84" s="24">
        <f t="shared" si="10"/>
        <v>3.9132424529410534</v>
      </c>
      <c r="BO84" s="23"/>
      <c r="BP84" s="2"/>
    </row>
    <row r="85" spans="1:68" x14ac:dyDescent="0.2">
      <c r="A85">
        <v>3.6</v>
      </c>
      <c r="B85">
        <v>2</v>
      </c>
      <c r="C85">
        <v>1.2506600000000001</v>
      </c>
      <c r="D85">
        <v>-0.28088000000000002</v>
      </c>
      <c r="E85">
        <v>4.1910000000000003E-2</v>
      </c>
      <c r="F85">
        <v>1.7659</v>
      </c>
      <c r="G85">
        <v>1.94143</v>
      </c>
      <c r="H85" s="23"/>
      <c r="I85" s="17">
        <f t="shared" si="7"/>
        <v>11.811023622047244</v>
      </c>
      <c r="J85" s="16">
        <f t="shared" si="8"/>
        <v>-12.211023622047245</v>
      </c>
      <c r="K85" s="10">
        <v>100</v>
      </c>
      <c r="L85" s="16">
        <v>1133.5301837270338</v>
      </c>
      <c r="M85" s="16">
        <v>406.75853018372715</v>
      </c>
      <c r="N85" s="16">
        <v>5.1181102362204722</v>
      </c>
      <c r="O85" s="16">
        <v>0.97485875706216674</v>
      </c>
      <c r="P85" s="16">
        <v>1.0766111176497044</v>
      </c>
      <c r="Q85" s="16">
        <v>7.2110177628420327E-2</v>
      </c>
      <c r="R85" s="16">
        <v>6.697885285249555</v>
      </c>
      <c r="S85" s="16">
        <v>7.0661361519123345</v>
      </c>
      <c r="T85" s="22" t="s">
        <v>119</v>
      </c>
      <c r="U85" s="10">
        <v>2</v>
      </c>
      <c r="V85" s="22" t="s">
        <v>142</v>
      </c>
      <c r="W85" s="10">
        <v>2</v>
      </c>
      <c r="X85" s="22" t="s">
        <v>142</v>
      </c>
      <c r="Y85" s="10">
        <v>2</v>
      </c>
      <c r="Z85" s="22" t="s">
        <v>124</v>
      </c>
      <c r="AA85" s="15">
        <v>2</v>
      </c>
      <c r="AB85" s="11">
        <v>97.81</v>
      </c>
      <c r="AC85" s="10">
        <v>1.8400000000000034</v>
      </c>
      <c r="AD85" s="21">
        <v>0.35</v>
      </c>
      <c r="AE85" s="12">
        <v>97.485875706216675</v>
      </c>
      <c r="AF85" s="10">
        <v>57.183521946746154</v>
      </c>
      <c r="AG85" s="10">
        <v>53.830555882485214</v>
      </c>
      <c r="AH85" s="10">
        <v>40.073675979946884</v>
      </c>
      <c r="AI85" s="10">
        <v>1.4930085503289434</v>
      </c>
      <c r="AJ85" s="10"/>
      <c r="AK85" s="10"/>
      <c r="AL85" s="10"/>
      <c r="AM85" s="10"/>
      <c r="AN85" s="10">
        <v>0.97485875706216674</v>
      </c>
      <c r="AO85" s="10">
        <v>0.54436186830231226</v>
      </c>
      <c r="AP85" s="10">
        <v>1</v>
      </c>
      <c r="AQ85" s="10">
        <v>79.625</v>
      </c>
      <c r="AR85" s="10"/>
      <c r="AS85" s="10"/>
      <c r="AT85" s="10">
        <v>0.61254670594550098</v>
      </c>
      <c r="AU85" s="10">
        <v>1</v>
      </c>
      <c r="AV85" s="16"/>
      <c r="AW85" s="21">
        <v>8.5775282920119231</v>
      </c>
      <c r="AX85" s="1" t="s">
        <v>120</v>
      </c>
      <c r="AY85" s="25">
        <v>12.2110236220472</v>
      </c>
      <c r="AZ85" s="19">
        <v>100</v>
      </c>
      <c r="BA85" s="19">
        <v>0</v>
      </c>
      <c r="BB85" s="19">
        <v>0</v>
      </c>
      <c r="BC85" s="19">
        <v>100</v>
      </c>
      <c r="BD85" s="19">
        <v>0</v>
      </c>
      <c r="BE85" s="19">
        <v>0</v>
      </c>
      <c r="BF85" s="26">
        <v>97.81</v>
      </c>
      <c r="BG85" s="26">
        <v>1.8400000000000034</v>
      </c>
      <c r="BH85" s="26">
        <v>0.35</v>
      </c>
      <c r="BI85" s="23"/>
      <c r="BJ85" s="27">
        <f t="shared" ca="1" si="11"/>
        <v>1</v>
      </c>
      <c r="BK85" s="26">
        <f t="shared" ca="1" si="12"/>
        <v>2.5068731837333429</v>
      </c>
      <c r="BL85" s="25">
        <f t="shared" si="9"/>
        <v>14.143520588833802</v>
      </c>
      <c r="BM85" s="25">
        <f t="shared" ca="1" si="13"/>
        <v>3.8794034364205152</v>
      </c>
      <c r="BN85" s="24">
        <f t="shared" si="10"/>
        <v>4.0224297272750285</v>
      </c>
      <c r="BO85" s="23"/>
      <c r="BP85" s="2"/>
    </row>
    <row r="86" spans="1:68" x14ac:dyDescent="0.2">
      <c r="A86">
        <v>3.65</v>
      </c>
      <c r="B86">
        <v>2</v>
      </c>
      <c r="C86">
        <v>1.2504999999999999</v>
      </c>
      <c r="D86">
        <v>-0.2828</v>
      </c>
      <c r="E86">
        <v>4.8430000000000001E-2</v>
      </c>
      <c r="F86">
        <v>1.7628999999999999</v>
      </c>
      <c r="G86">
        <v>1.93483</v>
      </c>
      <c r="H86" s="23"/>
      <c r="I86" s="17">
        <f t="shared" si="7"/>
        <v>11.975065616797899</v>
      </c>
      <c r="J86" s="16">
        <f t="shared" si="8"/>
        <v>-12.375065616797899</v>
      </c>
      <c r="K86" s="10">
        <v>100</v>
      </c>
      <c r="L86" s="16">
        <v>1149.9343832020993</v>
      </c>
      <c r="M86" s="16">
        <v>412.92650918635172</v>
      </c>
      <c r="N86" s="16">
        <v>5.1891951006124231</v>
      </c>
      <c r="O86" s="16">
        <v>0.93116760828622858</v>
      </c>
      <c r="P86" s="16">
        <v>1.0617394906387854</v>
      </c>
      <c r="Q86" s="16">
        <v>6.0081373019683061E-2</v>
      </c>
      <c r="R86" s="16">
        <v>5.6587678568436477</v>
      </c>
      <c r="S86" s="16">
        <v>9.0674918300386746</v>
      </c>
      <c r="T86" s="22" t="s">
        <v>119</v>
      </c>
      <c r="U86" s="10">
        <v>2</v>
      </c>
      <c r="V86" s="22" t="s">
        <v>142</v>
      </c>
      <c r="W86" s="10">
        <v>2</v>
      </c>
      <c r="X86" s="22" t="s">
        <v>142</v>
      </c>
      <c r="Y86" s="10">
        <v>2</v>
      </c>
      <c r="Z86" s="22" t="s">
        <v>124</v>
      </c>
      <c r="AA86" s="15">
        <v>2</v>
      </c>
      <c r="AB86" s="11">
        <v>97.81</v>
      </c>
      <c r="AC86" s="10">
        <v>1.8400000000000034</v>
      </c>
      <c r="AD86" s="21">
        <v>0.35</v>
      </c>
      <c r="AE86" s="12">
        <v>93.116760828622859</v>
      </c>
      <c r="AF86" s="10">
        <v>54.468965858692989</v>
      </c>
      <c r="AG86" s="10">
        <v>53.086974531939262</v>
      </c>
      <c r="AH86" s="10">
        <v>79.782104148197163</v>
      </c>
      <c r="AI86" s="10">
        <v>1.767169152893614</v>
      </c>
      <c r="AJ86" s="10"/>
      <c r="AK86" s="10"/>
      <c r="AL86" s="10"/>
      <c r="AM86" s="10"/>
      <c r="AN86" s="10">
        <v>0.93116760828622858</v>
      </c>
      <c r="AO86" s="10">
        <v>0.52794957351092453</v>
      </c>
      <c r="AP86" s="10">
        <v>1</v>
      </c>
      <c r="AQ86" s="10">
        <v>79.625</v>
      </c>
      <c r="AR86" s="10"/>
      <c r="AS86" s="10"/>
      <c r="AT86" s="10">
        <v>0.57269401496497019</v>
      </c>
      <c r="AU86" s="10">
        <v>1</v>
      </c>
      <c r="AV86" s="16"/>
      <c r="AW86" s="21">
        <v>8.1703448788039488</v>
      </c>
      <c r="AX86" s="1" t="s">
        <v>120</v>
      </c>
      <c r="AY86" s="25">
        <v>12.375065616797899</v>
      </c>
      <c r="AZ86" s="19">
        <v>100</v>
      </c>
      <c r="BA86" s="19">
        <v>0</v>
      </c>
      <c r="BB86" s="19">
        <v>0</v>
      </c>
      <c r="BC86" s="19">
        <v>100</v>
      </c>
      <c r="BD86" s="19">
        <v>0</v>
      </c>
      <c r="BE86" s="19">
        <v>0</v>
      </c>
      <c r="BF86" s="26">
        <v>97.81</v>
      </c>
      <c r="BG86" s="26">
        <v>1.8400000000000034</v>
      </c>
      <c r="BH86" s="26">
        <v>0.35</v>
      </c>
      <c r="BI86" s="23"/>
      <c r="BJ86" s="27">
        <f t="shared" ca="1" si="11"/>
        <v>1</v>
      </c>
      <c r="BK86" s="26">
        <f t="shared" ca="1" si="12"/>
        <v>2.3576703757619866</v>
      </c>
      <c r="BL86" s="25">
        <f t="shared" si="9"/>
        <v>12.342808565412104</v>
      </c>
      <c r="BM86" s="25">
        <f t="shared" ca="1" si="13"/>
        <v>3.8648733067039887</v>
      </c>
      <c r="BN86" s="24">
        <f t="shared" si="10"/>
        <v>3.990938498849057</v>
      </c>
      <c r="BO86" s="23"/>
      <c r="BP86" s="2"/>
    </row>
    <row r="87" spans="1:68" x14ac:dyDescent="0.2">
      <c r="A87">
        <v>3.7</v>
      </c>
      <c r="B87">
        <v>2.1</v>
      </c>
      <c r="C87">
        <v>1.25068</v>
      </c>
      <c r="D87">
        <v>-0.28339999999999999</v>
      </c>
      <c r="E87">
        <v>4.9050000000000003E-2</v>
      </c>
      <c r="F87">
        <v>1.75865</v>
      </c>
      <c r="G87">
        <v>1.9276</v>
      </c>
      <c r="H87" s="23"/>
      <c r="I87" s="17">
        <f t="shared" si="7"/>
        <v>12.139107611548557</v>
      </c>
      <c r="J87" s="16">
        <f t="shared" si="8"/>
        <v>-12.539107611548557</v>
      </c>
      <c r="K87" s="10">
        <v>100</v>
      </c>
      <c r="L87" s="16">
        <v>1166.338582677165</v>
      </c>
      <c r="M87" s="16">
        <v>419.09448818897647</v>
      </c>
      <c r="N87" s="16">
        <v>5.2602799650043748</v>
      </c>
      <c r="O87" s="16">
        <v>0.98032015065912892</v>
      </c>
      <c r="P87" s="16">
        <v>1.1136325396825926</v>
      </c>
      <c r="Q87" s="16">
        <v>5.632237157945269E-2</v>
      </c>
      <c r="R87" s="16">
        <v>5.0575364469419766</v>
      </c>
      <c r="S87" s="16">
        <v>9.2578047932960903</v>
      </c>
      <c r="T87" s="22" t="s">
        <v>119</v>
      </c>
      <c r="U87" s="10">
        <v>2</v>
      </c>
      <c r="V87" s="22" t="s">
        <v>142</v>
      </c>
      <c r="W87" s="10">
        <v>2</v>
      </c>
      <c r="X87" s="22" t="s">
        <v>142</v>
      </c>
      <c r="Y87" s="10">
        <v>2</v>
      </c>
      <c r="Z87" s="22" t="s">
        <v>124</v>
      </c>
      <c r="AA87" s="15">
        <v>2</v>
      </c>
      <c r="AB87" s="11">
        <v>97.81</v>
      </c>
      <c r="AC87" s="10">
        <v>1.8400000000000034</v>
      </c>
      <c r="AD87" s="21">
        <v>0.35</v>
      </c>
      <c r="AE87" s="12">
        <v>98.032015065912887</v>
      </c>
      <c r="AF87" s="10">
        <v>59.609077541784082</v>
      </c>
      <c r="AG87" s="10">
        <v>55.68162698412965</v>
      </c>
      <c r="AH87" s="10">
        <v>82.234796467715299</v>
      </c>
      <c r="AI87" s="10">
        <v>1.9772472437734914</v>
      </c>
      <c r="AJ87" s="10"/>
      <c r="AK87" s="10"/>
      <c r="AL87" s="10"/>
      <c r="AM87" s="10"/>
      <c r="AN87" s="10">
        <v>0.98032015065912892</v>
      </c>
      <c r="AO87" s="10">
        <v>0.52787062385253225</v>
      </c>
      <c r="AP87" s="10">
        <v>1</v>
      </c>
      <c r="AQ87" s="10">
        <v>79.625</v>
      </c>
      <c r="AR87" s="10"/>
      <c r="AS87" s="10"/>
      <c r="AT87" s="10">
        <v>0.61960137076372612</v>
      </c>
      <c r="AU87" s="10">
        <v>1</v>
      </c>
      <c r="AV87" s="16"/>
      <c r="AW87" s="21">
        <v>8.941361631267613</v>
      </c>
      <c r="AX87" s="1" t="s">
        <v>120</v>
      </c>
      <c r="AY87" s="25">
        <v>12.5391076115486</v>
      </c>
      <c r="AZ87" s="19">
        <v>100</v>
      </c>
      <c r="BA87" s="19">
        <v>0</v>
      </c>
      <c r="BB87" s="19">
        <v>0</v>
      </c>
      <c r="BC87" s="19">
        <v>100</v>
      </c>
      <c r="BD87" s="19">
        <v>0</v>
      </c>
      <c r="BE87" s="19">
        <v>0</v>
      </c>
      <c r="BF87" s="26">
        <v>97.81</v>
      </c>
      <c r="BG87" s="26">
        <v>1.8400000000000034</v>
      </c>
      <c r="BH87" s="26">
        <v>0.35</v>
      </c>
      <c r="BI87" s="23"/>
      <c r="BJ87" s="27">
        <f t="shared" ca="1" si="11"/>
        <v>1</v>
      </c>
      <c r="BK87" s="26">
        <f t="shared" ca="1" si="12"/>
        <v>2.5314732753288589</v>
      </c>
      <c r="BL87" s="25">
        <f t="shared" si="9"/>
        <v>10.617582227473587</v>
      </c>
      <c r="BM87" s="25">
        <f t="shared" ca="1" si="13"/>
        <v>3.8011616873973577</v>
      </c>
      <c r="BN87" s="24">
        <f t="shared" si="10"/>
        <v>3.9489409586689228</v>
      </c>
      <c r="BO87" s="23"/>
      <c r="BP87" s="2"/>
    </row>
    <row r="88" spans="1:68" x14ac:dyDescent="0.2">
      <c r="A88">
        <v>3.75</v>
      </c>
      <c r="B88">
        <v>2.1</v>
      </c>
      <c r="C88">
        <v>1.25109</v>
      </c>
      <c r="D88">
        <v>-0.28383000000000003</v>
      </c>
      <c r="E88">
        <v>4.8899999999999999E-2</v>
      </c>
      <c r="F88">
        <v>1.7586999999999999</v>
      </c>
      <c r="G88">
        <v>1.9317</v>
      </c>
      <c r="H88" s="23"/>
      <c r="I88" s="17">
        <f t="shared" si="7"/>
        <v>12.303149606299211</v>
      </c>
      <c r="J88" s="16">
        <f t="shared" si="8"/>
        <v>-12.703149606299212</v>
      </c>
      <c r="K88" s="10">
        <v>100</v>
      </c>
      <c r="L88" s="16">
        <v>1182.7427821522306</v>
      </c>
      <c r="M88" s="16">
        <v>425.2624671916011</v>
      </c>
      <c r="N88" s="16">
        <v>5.3313648293963247</v>
      </c>
      <c r="O88" s="16">
        <v>1.0922787193973642</v>
      </c>
      <c r="P88" s="16">
        <v>1.2249280826133504</v>
      </c>
      <c r="Q88" s="16">
        <v>5.3628420547287281E-2</v>
      </c>
      <c r="R88" s="16">
        <v>4.3780872778157329</v>
      </c>
      <c r="S88" s="16">
        <v>9.211761334443489</v>
      </c>
      <c r="T88" s="22" t="s">
        <v>119</v>
      </c>
      <c r="U88" s="10">
        <v>2</v>
      </c>
      <c r="V88" s="22" t="s">
        <v>142</v>
      </c>
      <c r="W88" s="10">
        <v>2</v>
      </c>
      <c r="X88" s="22" t="s">
        <v>142</v>
      </c>
      <c r="Y88" s="10">
        <v>2</v>
      </c>
      <c r="Z88" s="22" t="s">
        <v>124</v>
      </c>
      <c r="AA88" s="15">
        <v>2</v>
      </c>
      <c r="AB88" s="11">
        <v>97.81</v>
      </c>
      <c r="AC88" s="10">
        <v>1.8400000000000034</v>
      </c>
      <c r="AD88" s="21">
        <v>0.35</v>
      </c>
      <c r="AE88" s="12">
        <v>109.22787193973643</v>
      </c>
      <c r="AF88" s="10">
        <v>71.73771791745763</v>
      </c>
      <c r="AG88" s="10">
        <v>61.246404130667514</v>
      </c>
      <c r="AH88" s="10">
        <v>79.825299532398816</v>
      </c>
      <c r="AI88" s="10">
        <v>2.2841024779636392</v>
      </c>
      <c r="AJ88" s="10"/>
      <c r="AK88" s="10"/>
      <c r="AL88" s="10"/>
      <c r="AM88" s="10"/>
      <c r="AN88" s="10">
        <v>1.0922787193973642</v>
      </c>
      <c r="AO88" s="10">
        <v>0.53589387749054262</v>
      </c>
      <c r="AP88" s="10">
        <v>1</v>
      </c>
      <c r="AQ88" s="10">
        <v>79.625</v>
      </c>
      <c r="AR88" s="10"/>
      <c r="AS88" s="10"/>
      <c r="AT88" s="10">
        <v>0.74086890271640937</v>
      </c>
      <c r="AU88" s="10">
        <v>1</v>
      </c>
      <c r="AV88" s="16"/>
      <c r="AW88" s="21">
        <v>10.760657687618645</v>
      </c>
      <c r="AX88" s="1" t="s">
        <v>120</v>
      </c>
      <c r="AY88" s="25">
        <v>12.703149606299201</v>
      </c>
      <c r="AZ88" s="19">
        <v>100</v>
      </c>
      <c r="BA88" s="19">
        <v>0</v>
      </c>
      <c r="BB88" s="19">
        <v>0</v>
      </c>
      <c r="BC88" s="19">
        <v>100</v>
      </c>
      <c r="BD88" s="19">
        <v>0</v>
      </c>
      <c r="BE88" s="19">
        <v>0</v>
      </c>
      <c r="BF88" s="26">
        <v>97.81</v>
      </c>
      <c r="BG88" s="26">
        <v>1.8400000000000034</v>
      </c>
      <c r="BH88" s="26">
        <v>0.35</v>
      </c>
      <c r="BI88" s="23"/>
      <c r="BJ88" s="27">
        <f t="shared" ca="1" si="11"/>
        <v>1</v>
      </c>
      <c r="BK88" s="26">
        <f t="shared" ca="1" si="12"/>
        <v>2.9796031411903909</v>
      </c>
      <c r="BL88" s="25">
        <f t="shared" si="9"/>
        <v>8.4646601107101489</v>
      </c>
      <c r="BM88" s="25">
        <f t="shared" ca="1" si="13"/>
        <v>3.6860946027050758</v>
      </c>
      <c r="BN88" s="24">
        <f t="shared" si="10"/>
        <v>3.8824424410664196</v>
      </c>
      <c r="BO88" s="23"/>
      <c r="BP88" s="2"/>
    </row>
    <row r="89" spans="1:68" x14ac:dyDescent="0.2">
      <c r="A89">
        <v>3.8</v>
      </c>
      <c r="B89">
        <v>2</v>
      </c>
      <c r="C89">
        <v>1.2504599999999999</v>
      </c>
      <c r="D89">
        <v>-0.28405000000000002</v>
      </c>
      <c r="E89">
        <v>4.8989999999999999E-2</v>
      </c>
      <c r="F89">
        <v>1.7548999999999999</v>
      </c>
      <c r="G89">
        <v>1.9311</v>
      </c>
      <c r="H89" s="23"/>
      <c r="I89" s="17">
        <f t="shared" si="7"/>
        <v>12.467191601049867</v>
      </c>
      <c r="J89" s="16">
        <f t="shared" si="8"/>
        <v>-12.867191601049868</v>
      </c>
      <c r="K89" s="10">
        <v>100</v>
      </c>
      <c r="L89" s="16">
        <v>1199.1469816272961</v>
      </c>
      <c r="M89" s="16">
        <v>431.43044619422579</v>
      </c>
      <c r="N89" s="16">
        <v>5.4024496937882756</v>
      </c>
      <c r="O89" s="16">
        <v>0.92024482109224404</v>
      </c>
      <c r="P89" s="16">
        <v>1.0532919997927168</v>
      </c>
      <c r="Q89" s="16">
        <v>5.225012001920281E-2</v>
      </c>
      <c r="R89" s="16">
        <v>4.9606490915610681</v>
      </c>
      <c r="S89" s="16">
        <v>9.2393874097550484</v>
      </c>
      <c r="T89" s="22" t="s">
        <v>119</v>
      </c>
      <c r="U89" s="10">
        <v>2</v>
      </c>
      <c r="V89" s="22" t="s">
        <v>142</v>
      </c>
      <c r="W89" s="10">
        <v>2</v>
      </c>
      <c r="X89" s="22" t="s">
        <v>142</v>
      </c>
      <c r="Y89" s="10">
        <v>2</v>
      </c>
      <c r="Z89" s="22" t="s">
        <v>124</v>
      </c>
      <c r="AA89" s="15">
        <v>2</v>
      </c>
      <c r="AB89" s="11">
        <v>97.81</v>
      </c>
      <c r="AC89" s="10">
        <v>1.8400000000000034</v>
      </c>
      <c r="AD89" s="21">
        <v>0.35</v>
      </c>
      <c r="AE89" s="12">
        <v>92.024482109224408</v>
      </c>
      <c r="AF89" s="10">
        <v>50.580284675320399</v>
      </c>
      <c r="AG89" s="10">
        <v>52.664599989635832</v>
      </c>
      <c r="AH89" s="10">
        <v>78.931290157030759</v>
      </c>
      <c r="AI89" s="10">
        <v>2.0158652255834322</v>
      </c>
      <c r="AJ89" s="10"/>
      <c r="AK89" s="10"/>
      <c r="AL89" s="10"/>
      <c r="AM89" s="10"/>
      <c r="AN89" s="10">
        <v>0.92024482109224404</v>
      </c>
      <c r="AO89" s="10">
        <v>0.52959623157436042</v>
      </c>
      <c r="AP89" s="10">
        <v>1</v>
      </c>
      <c r="AQ89" s="10">
        <v>79.625</v>
      </c>
      <c r="AR89" s="10"/>
      <c r="AS89" s="10"/>
      <c r="AT89" s="10">
        <v>0.50542832386515257</v>
      </c>
      <c r="AU89" s="10">
        <v>1</v>
      </c>
      <c r="AV89" s="16"/>
      <c r="AW89" s="21">
        <v>7.5870427012980599</v>
      </c>
      <c r="AX89" s="1" t="s">
        <v>120</v>
      </c>
      <c r="AY89" s="25">
        <v>12.8671916010499</v>
      </c>
      <c r="AZ89" s="19">
        <v>100</v>
      </c>
      <c r="BA89" s="19">
        <v>0</v>
      </c>
      <c r="BB89" s="19">
        <v>0</v>
      </c>
      <c r="BC89" s="19">
        <v>100</v>
      </c>
      <c r="BD89" s="19">
        <v>0</v>
      </c>
      <c r="BE89" s="19">
        <v>0</v>
      </c>
      <c r="BF89" s="26">
        <v>97.81</v>
      </c>
      <c r="BG89" s="26">
        <v>1.8400000000000034</v>
      </c>
      <c r="BH89" s="26">
        <v>0.35</v>
      </c>
      <c r="BI89" s="23"/>
      <c r="BJ89" s="27">
        <f t="shared" ca="1" si="11"/>
        <v>1</v>
      </c>
      <c r="BK89" s="26">
        <f t="shared" ca="1" si="12"/>
        <v>2.1033216963774928</v>
      </c>
      <c r="BL89" s="25">
        <f t="shared" si="9"/>
        <v>11.515977194047696</v>
      </c>
      <c r="BM89" s="25">
        <f t="shared" ca="1" si="13"/>
        <v>3.8869700082047247</v>
      </c>
      <c r="BN89" s="24">
        <f t="shared" si="10"/>
        <v>3.966021874103455</v>
      </c>
      <c r="BO89" s="23"/>
      <c r="BP89" s="2"/>
    </row>
    <row r="90" spans="1:68" x14ac:dyDescent="0.2">
      <c r="A90">
        <v>3.85</v>
      </c>
      <c r="B90">
        <v>2.1</v>
      </c>
      <c r="C90">
        <v>1.2506900000000001</v>
      </c>
      <c r="D90">
        <v>-0.28394999999999998</v>
      </c>
      <c r="E90">
        <v>4.9700000000000001E-2</v>
      </c>
      <c r="F90">
        <v>1.7611000000000001</v>
      </c>
      <c r="G90">
        <v>1.9428000000000001</v>
      </c>
      <c r="H90" s="23"/>
      <c r="I90" s="17">
        <f t="shared" si="7"/>
        <v>12.631233595800525</v>
      </c>
      <c r="J90" s="16">
        <f t="shared" si="8"/>
        <v>-13.031233595800526</v>
      </c>
      <c r="K90" s="10">
        <v>100</v>
      </c>
      <c r="L90" s="16">
        <v>1215.5511811023619</v>
      </c>
      <c r="M90" s="16">
        <v>437.59842519685054</v>
      </c>
      <c r="N90" s="16">
        <v>5.4735345581802273</v>
      </c>
      <c r="O90" s="16">
        <v>0.98305084745764015</v>
      </c>
      <c r="P90" s="16">
        <v>1.1192363483135059</v>
      </c>
      <c r="Q90" s="16">
        <v>5.2876620259241496E-2</v>
      </c>
      <c r="R90" s="16">
        <v>4.7243480198724193</v>
      </c>
      <c r="S90" s="16">
        <v>9.4573264483240216</v>
      </c>
      <c r="T90" s="22" t="s">
        <v>119</v>
      </c>
      <c r="U90" s="10">
        <v>2</v>
      </c>
      <c r="V90" s="22" t="s">
        <v>142</v>
      </c>
      <c r="W90" s="10">
        <v>2</v>
      </c>
      <c r="X90" s="22" t="s">
        <v>142</v>
      </c>
      <c r="Y90" s="10">
        <v>2</v>
      </c>
      <c r="Z90" s="22" t="s">
        <v>124</v>
      </c>
      <c r="AA90" s="15">
        <v>2</v>
      </c>
      <c r="AB90" s="11">
        <v>97.81</v>
      </c>
      <c r="AC90" s="10">
        <v>1.8400000000000034</v>
      </c>
      <c r="AD90" s="21">
        <v>0.35</v>
      </c>
      <c r="AE90" s="12">
        <v>98.30508474576402</v>
      </c>
      <c r="AF90" s="10">
        <v>57.373490414527019</v>
      </c>
      <c r="AG90" s="10">
        <v>55.961817415675284</v>
      </c>
      <c r="AH90" s="10">
        <v>81.952290311529495</v>
      </c>
      <c r="AI90" s="10">
        <v>2.1166941888989053</v>
      </c>
      <c r="AJ90" s="10"/>
      <c r="AK90" s="10"/>
      <c r="AL90" s="10"/>
      <c r="AM90" s="10"/>
      <c r="AN90" s="10">
        <v>0.98305084745764015</v>
      </c>
      <c r="AO90" s="10">
        <v>0.53715027134206605</v>
      </c>
      <c r="AP90" s="10">
        <v>1</v>
      </c>
      <c r="AQ90" s="10">
        <v>79.625</v>
      </c>
      <c r="AR90" s="10"/>
      <c r="AS90" s="10"/>
      <c r="AT90" s="10">
        <v>0.56819406203256928</v>
      </c>
      <c r="AU90" s="10">
        <v>1</v>
      </c>
      <c r="AV90" s="16"/>
      <c r="AW90" s="21">
        <v>8.6060235621790522</v>
      </c>
      <c r="AX90" s="1" t="s">
        <v>120</v>
      </c>
      <c r="AY90" s="25">
        <v>13.031233595800501</v>
      </c>
      <c r="AZ90" s="19">
        <v>100</v>
      </c>
      <c r="BA90" s="19">
        <v>0</v>
      </c>
      <c r="BB90" s="19">
        <v>0</v>
      </c>
      <c r="BC90" s="19">
        <v>100</v>
      </c>
      <c r="BD90" s="19">
        <v>0</v>
      </c>
      <c r="BE90" s="19">
        <v>0</v>
      </c>
      <c r="BF90" s="26">
        <v>97.81</v>
      </c>
      <c r="BG90" s="26">
        <v>1.8400000000000034</v>
      </c>
      <c r="BH90" s="26">
        <v>0.35</v>
      </c>
      <c r="BI90" s="23"/>
      <c r="BJ90" s="27">
        <f t="shared" ca="1" si="11"/>
        <v>1</v>
      </c>
      <c r="BK90" s="26">
        <f t="shared" ca="1" si="12"/>
        <v>2.337580431338381</v>
      </c>
      <c r="BL90" s="25">
        <f t="shared" si="9"/>
        <v>10.338353325596325</v>
      </c>
      <c r="BM90" s="25">
        <f t="shared" ca="1" si="13"/>
        <v>3.8223581410613652</v>
      </c>
      <c r="BN90" s="24">
        <f t="shared" si="10"/>
        <v>3.9326955453867369</v>
      </c>
      <c r="BO90" s="23"/>
      <c r="BP90" s="2"/>
    </row>
    <row r="91" spans="1:68" x14ac:dyDescent="0.2">
      <c r="A91">
        <v>3.9</v>
      </c>
      <c r="B91">
        <v>2</v>
      </c>
      <c r="C91">
        <v>1.25081</v>
      </c>
      <c r="D91">
        <v>-0.28072999999999998</v>
      </c>
      <c r="E91">
        <v>5.0220000000000001E-2</v>
      </c>
      <c r="F91">
        <v>1.7605999999999999</v>
      </c>
      <c r="G91">
        <v>1.93953</v>
      </c>
      <c r="H91" s="23"/>
      <c r="I91" s="17">
        <f t="shared" si="7"/>
        <v>12.79527559055118</v>
      </c>
      <c r="J91" s="16">
        <f t="shared" si="8"/>
        <v>-13.19527559055118</v>
      </c>
      <c r="K91" s="10">
        <v>100</v>
      </c>
      <c r="L91" s="16">
        <v>1231.9553805774274</v>
      </c>
      <c r="M91" s="16">
        <v>443.76640419947512</v>
      </c>
      <c r="N91" s="16">
        <v>5.5446194225721781</v>
      </c>
      <c r="O91" s="16">
        <v>1.0158192090395333</v>
      </c>
      <c r="P91" s="16">
        <v>1.1543031993613209</v>
      </c>
      <c r="Q91" s="16">
        <v>7.3049927988478175E-2</v>
      </c>
      <c r="R91" s="16">
        <v>6.3284870066111667</v>
      </c>
      <c r="S91" s="16">
        <v>9.6169437723463673</v>
      </c>
      <c r="T91" s="22" t="s">
        <v>119</v>
      </c>
      <c r="U91" s="10">
        <v>2</v>
      </c>
      <c r="V91" s="22" t="s">
        <v>142</v>
      </c>
      <c r="W91" s="10">
        <v>2</v>
      </c>
      <c r="X91" s="22" t="s">
        <v>142</v>
      </c>
      <c r="Y91" s="10">
        <v>2</v>
      </c>
      <c r="Z91" s="22" t="s">
        <v>124</v>
      </c>
      <c r="AA91" s="15">
        <v>2</v>
      </c>
      <c r="AB91" s="11">
        <v>97.81</v>
      </c>
      <c r="AC91" s="10">
        <v>1.8400000000000034</v>
      </c>
      <c r="AD91" s="21">
        <v>0.35</v>
      </c>
      <c r="AE91" s="12">
        <v>101.58192090395332</v>
      </c>
      <c r="AF91" s="10">
        <v>60.534049392207272</v>
      </c>
      <c r="AG91" s="10">
        <v>57.715159968066047</v>
      </c>
      <c r="AH91" s="10">
        <v>83.773529481069048</v>
      </c>
      <c r="AI91" s="10">
        <v>1.5801565191732749</v>
      </c>
      <c r="AJ91" s="10"/>
      <c r="AK91" s="10"/>
      <c r="AL91" s="10"/>
      <c r="AM91" s="10"/>
      <c r="AN91" s="10">
        <v>1.0158192090395333</v>
      </c>
      <c r="AO91" s="10">
        <v>0.58259203270588811</v>
      </c>
      <c r="AP91" s="10">
        <v>1</v>
      </c>
      <c r="AQ91" s="10">
        <v>79.625</v>
      </c>
      <c r="AR91" s="10"/>
      <c r="AS91" s="10"/>
      <c r="AT91" s="10">
        <v>0.59212742793388284</v>
      </c>
      <c r="AU91" s="10">
        <v>1</v>
      </c>
      <c r="AV91" s="16"/>
      <c r="AW91" s="21">
        <v>9.0801074088310898</v>
      </c>
      <c r="AX91" s="1" t="s">
        <v>120</v>
      </c>
      <c r="AY91" s="25">
        <v>13.1952755905512</v>
      </c>
      <c r="AZ91" s="19">
        <v>100</v>
      </c>
      <c r="BA91" s="19">
        <v>0</v>
      </c>
      <c r="BB91" s="19">
        <v>0</v>
      </c>
      <c r="BC91" s="19">
        <v>100</v>
      </c>
      <c r="BD91" s="19">
        <v>0</v>
      </c>
      <c r="BE91" s="19">
        <v>0</v>
      </c>
      <c r="BF91" s="26">
        <v>97.81</v>
      </c>
      <c r="BG91" s="26">
        <v>1.8400000000000034</v>
      </c>
      <c r="BH91" s="26">
        <v>0.35</v>
      </c>
      <c r="BI91" s="23"/>
      <c r="BJ91" s="27">
        <f t="shared" ca="1" si="11"/>
        <v>1</v>
      </c>
      <c r="BK91" s="26">
        <f t="shared" ca="1" si="12"/>
        <v>2.4261661269455956</v>
      </c>
      <c r="BL91" s="25">
        <f t="shared" si="9"/>
        <v>13.569843293200787</v>
      </c>
      <c r="BM91" s="25">
        <f t="shared" ca="1" si="13"/>
        <v>3.8797324195469778</v>
      </c>
      <c r="BN91" s="24">
        <f t="shared" si="10"/>
        <v>3.9838481269245007</v>
      </c>
      <c r="BO91" s="23"/>
      <c r="BP91" s="2"/>
    </row>
    <row r="92" spans="1:68" x14ac:dyDescent="0.2">
      <c r="A92">
        <v>3.95</v>
      </c>
      <c r="B92">
        <v>0.4</v>
      </c>
      <c r="C92">
        <v>1.2551300000000001</v>
      </c>
      <c r="D92">
        <v>-0.27394000000000002</v>
      </c>
      <c r="E92">
        <v>5.0939999999999999E-2</v>
      </c>
      <c r="F92">
        <v>1.7561500000000001</v>
      </c>
      <c r="G92">
        <v>1.9375</v>
      </c>
      <c r="H92" s="23"/>
      <c r="I92" s="17">
        <f t="shared" si="7"/>
        <v>12.959317585301838</v>
      </c>
      <c r="J92" s="16">
        <f t="shared" si="8"/>
        <v>-13.359317585301838</v>
      </c>
      <c r="K92" s="10">
        <v>100</v>
      </c>
      <c r="L92" s="16">
        <v>1248.3595800524931</v>
      </c>
      <c r="M92" s="16">
        <v>449.93438320209987</v>
      </c>
      <c r="N92" s="16">
        <v>5.6157042869641289</v>
      </c>
      <c r="O92" s="16">
        <v>2.1954802259887134</v>
      </c>
      <c r="P92" s="16">
        <v>2.3371467401863928</v>
      </c>
      <c r="Q92" s="16">
        <v>0.11558929428708571</v>
      </c>
      <c r="R92" s="16">
        <v>4.9457439834465511</v>
      </c>
      <c r="S92" s="16">
        <v>9.8379523748388458</v>
      </c>
      <c r="T92" s="22" t="s">
        <v>33</v>
      </c>
      <c r="U92" s="10">
        <v>3</v>
      </c>
      <c r="V92" s="22" t="s">
        <v>142</v>
      </c>
      <c r="W92" s="10">
        <v>2</v>
      </c>
      <c r="X92" s="22" t="s">
        <v>33</v>
      </c>
      <c r="Y92" s="10">
        <v>3</v>
      </c>
      <c r="Z92" s="22" t="s">
        <v>124</v>
      </c>
      <c r="AA92" s="15">
        <v>2</v>
      </c>
      <c r="AB92" s="11">
        <v>97.81</v>
      </c>
      <c r="AC92" s="10">
        <v>1.8400000000000034</v>
      </c>
      <c r="AD92" s="21">
        <v>0.35</v>
      </c>
      <c r="AE92" s="12">
        <v>219.54802259887134</v>
      </c>
      <c r="AF92" s="10">
        <v>198.72716010838835</v>
      </c>
      <c r="AG92" s="10">
        <v>116.85733700931965</v>
      </c>
      <c r="AH92" s="10">
        <v>86.857674950565595</v>
      </c>
      <c r="AI92" s="10">
        <v>2.0219404873099149</v>
      </c>
      <c r="AJ92" s="10"/>
      <c r="AK92" s="10"/>
      <c r="AL92" s="10"/>
      <c r="AM92" s="10"/>
      <c r="AN92" s="10">
        <v>2.1954802259887134</v>
      </c>
      <c r="AO92" s="10">
        <v>0.81526323160286618</v>
      </c>
      <c r="AP92" s="10">
        <v>1</v>
      </c>
      <c r="AQ92" s="10">
        <v>111.47500000000001</v>
      </c>
      <c r="AR92" s="10"/>
      <c r="AS92" s="10"/>
      <c r="AT92" s="10">
        <v>2.0325604763534302</v>
      </c>
      <c r="AU92" s="10">
        <v>1</v>
      </c>
      <c r="AV92" s="16"/>
      <c r="AW92" s="21">
        <v>29.809074016258251</v>
      </c>
      <c r="AX92" s="1" t="s">
        <v>120</v>
      </c>
      <c r="AY92" s="25">
        <v>13.359317585301801</v>
      </c>
      <c r="AZ92" s="19">
        <v>100</v>
      </c>
      <c r="BA92" s="19">
        <v>0</v>
      </c>
      <c r="BB92" s="19">
        <v>0</v>
      </c>
      <c r="BC92" s="19">
        <v>100</v>
      </c>
      <c r="BD92" s="19">
        <v>0</v>
      </c>
      <c r="BE92" s="19">
        <v>0</v>
      </c>
      <c r="BF92" s="26">
        <v>97.81</v>
      </c>
      <c r="BG92" s="26">
        <v>1.8400000000000034</v>
      </c>
      <c r="BH92" s="26">
        <v>0.35</v>
      </c>
      <c r="BI92" s="23"/>
      <c r="BJ92" s="27">
        <f t="shared" ca="1" si="11"/>
        <v>1</v>
      </c>
      <c r="BK92" s="26">
        <f t="shared" ca="1" si="12"/>
        <v>7.6142967246436113</v>
      </c>
      <c r="BL92" s="25">
        <f t="shared" si="9"/>
        <v>6.7478998515575093</v>
      </c>
      <c r="BM92" s="25">
        <f t="shared" ca="1" si="13"/>
        <v>3.3013258511431007</v>
      </c>
      <c r="BN92" s="24">
        <f t="shared" si="10"/>
        <v>3.6660652803617162</v>
      </c>
      <c r="BO92" s="23"/>
      <c r="BP92" s="2"/>
    </row>
    <row r="93" spans="1:68" x14ac:dyDescent="0.2">
      <c r="A93">
        <v>4</v>
      </c>
      <c r="B93">
        <v>2</v>
      </c>
      <c r="C93">
        <v>1.26972</v>
      </c>
      <c r="D93">
        <v>-0.28036</v>
      </c>
      <c r="E93">
        <v>4.462E-2</v>
      </c>
      <c r="F93">
        <v>1.75793</v>
      </c>
      <c r="G93">
        <v>1.9435500000000001</v>
      </c>
      <c r="H93" s="23"/>
      <c r="I93" s="17">
        <f t="shared" si="7"/>
        <v>13.123359580052492</v>
      </c>
      <c r="J93" s="16">
        <f t="shared" si="8"/>
        <v>-13.523359580052492</v>
      </c>
      <c r="K93" s="10">
        <v>100</v>
      </c>
      <c r="L93" s="16">
        <v>1264.7637795275587</v>
      </c>
      <c r="M93" s="16">
        <v>456.1023622047245</v>
      </c>
      <c r="N93" s="16">
        <v>5.6867891513560798</v>
      </c>
      <c r="O93" s="16">
        <v>6.1795668549905649</v>
      </c>
      <c r="P93" s="16">
        <v>6.2932978818331948</v>
      </c>
      <c r="Q93" s="16">
        <v>7.5367978876620154E-2</v>
      </c>
      <c r="R93" s="16">
        <v>1.1975911563662704</v>
      </c>
      <c r="S93" s="16">
        <v>7.8979879751826374</v>
      </c>
      <c r="T93" s="22" t="s">
        <v>119</v>
      </c>
      <c r="U93" s="10">
        <v>1</v>
      </c>
      <c r="V93" s="22" t="s">
        <v>33</v>
      </c>
      <c r="W93" s="10">
        <v>3</v>
      </c>
      <c r="X93" s="22" t="s">
        <v>141</v>
      </c>
      <c r="Y93" s="10">
        <v>5</v>
      </c>
      <c r="Z93" s="22" t="s">
        <v>121</v>
      </c>
      <c r="AA93" s="15">
        <v>5</v>
      </c>
      <c r="AB93" s="11">
        <v>30.468120558506435</v>
      </c>
      <c r="AC93" s="10">
        <v>59.099574959292532</v>
      </c>
      <c r="AD93" s="21">
        <v>10.432304482201031</v>
      </c>
      <c r="AE93" s="12">
        <v>617.95668549905645</v>
      </c>
      <c r="AF93" s="10">
        <v>663.19175327418475</v>
      </c>
      <c r="AG93" s="10">
        <v>346.99734113748963</v>
      </c>
      <c r="AH93" s="10">
        <v>45.487518661574896</v>
      </c>
      <c r="AI93" s="10">
        <v>8.3500950611074884</v>
      </c>
      <c r="AJ93" s="10"/>
      <c r="AK93" s="10"/>
      <c r="AL93" s="10"/>
      <c r="AM93" s="10"/>
      <c r="AN93" s="10">
        <v>3.0897834274952825</v>
      </c>
      <c r="AO93" s="10">
        <v>1.4578085923512321</v>
      </c>
      <c r="AP93" s="10">
        <v>2.7759787290999167</v>
      </c>
      <c r="AQ93" s="10">
        <v>111.47500000000001</v>
      </c>
      <c r="AR93" s="10"/>
      <c r="AS93" s="10"/>
      <c r="AT93" s="10">
        <v>7.0997347973439391</v>
      </c>
      <c r="AU93" s="10">
        <v>1</v>
      </c>
      <c r="AV93" s="16"/>
      <c r="AW93" s="21">
        <v>99.478762991127724</v>
      </c>
      <c r="AX93" s="1" t="s">
        <v>120</v>
      </c>
      <c r="AY93" s="25">
        <v>13.523359580052499</v>
      </c>
      <c r="AZ93" s="19">
        <v>100</v>
      </c>
      <c r="BA93" s="19">
        <v>0</v>
      </c>
      <c r="BB93" s="19">
        <v>0</v>
      </c>
      <c r="BC93" s="19">
        <v>0</v>
      </c>
      <c r="BD93" s="19">
        <v>100</v>
      </c>
      <c r="BE93" s="19">
        <v>0</v>
      </c>
      <c r="BF93" s="26">
        <v>30.468120558506435</v>
      </c>
      <c r="BG93" s="26">
        <v>59.099574959292532</v>
      </c>
      <c r="BH93" s="26">
        <v>10.432304482201031</v>
      </c>
      <c r="BI93" s="23"/>
      <c r="BJ93" s="27">
        <f t="shared" ca="1" si="11"/>
        <v>0.83769643200413113</v>
      </c>
      <c r="BK93" s="26">
        <f t="shared" ca="1" si="12"/>
        <v>19.344321784865098</v>
      </c>
      <c r="BL93" s="25">
        <f t="shared" si="9"/>
        <v>1.3313742684435863</v>
      </c>
      <c r="BM93" s="25">
        <f t="shared" ca="1" si="13"/>
        <v>2.5640946748443532</v>
      </c>
      <c r="BN93" s="24">
        <f t="shared" si="10"/>
        <v>2.9927122890301563</v>
      </c>
      <c r="BO93" s="23"/>
      <c r="BP93" s="2"/>
    </row>
    <row r="94" spans="1:68" x14ac:dyDescent="0.2">
      <c r="A94">
        <v>4.05</v>
      </c>
      <c r="B94">
        <v>2.1</v>
      </c>
      <c r="C94">
        <v>1.2923899999999999</v>
      </c>
      <c r="D94">
        <v>-0.28204000000000001</v>
      </c>
      <c r="E94">
        <v>2.896E-2</v>
      </c>
      <c r="F94">
        <v>1.7570300000000001</v>
      </c>
      <c r="G94">
        <v>1.94265</v>
      </c>
      <c r="H94" s="23"/>
      <c r="I94" s="17">
        <f t="shared" si="7"/>
        <v>13.287401574803148</v>
      </c>
      <c r="J94" s="16">
        <f t="shared" si="8"/>
        <v>-13.687401574803149</v>
      </c>
      <c r="K94" s="10">
        <v>100</v>
      </c>
      <c r="L94" s="16">
        <v>1281.1679790026242</v>
      </c>
      <c r="M94" s="16">
        <v>462.27034120734919</v>
      </c>
      <c r="N94" s="16">
        <v>5.7578740157480306</v>
      </c>
      <c r="O94" s="16">
        <v>12.370056497175113</v>
      </c>
      <c r="P94" s="16">
        <v>12.4145676297171</v>
      </c>
      <c r="Q94" s="16">
        <v>6.484277484397484E-2</v>
      </c>
      <c r="R94" s="16">
        <v>0.52231198683680991</v>
      </c>
      <c r="S94" s="16">
        <v>3.0910508709712072</v>
      </c>
      <c r="T94" s="22" t="s">
        <v>119</v>
      </c>
      <c r="U94" s="10">
        <v>1</v>
      </c>
      <c r="V94" s="22" t="s">
        <v>141</v>
      </c>
      <c r="W94" s="10">
        <v>5</v>
      </c>
      <c r="X94" s="22" t="s">
        <v>141</v>
      </c>
      <c r="Y94" s="10">
        <v>5</v>
      </c>
      <c r="Z94" s="22" t="s">
        <v>30</v>
      </c>
      <c r="AA94" s="15">
        <v>6</v>
      </c>
      <c r="AB94" s="11">
        <v>8.5619707712050683</v>
      </c>
      <c r="AC94" s="10">
        <v>58.350776901725432</v>
      </c>
      <c r="AD94" s="21">
        <v>33.0872523270695</v>
      </c>
      <c r="AE94" s="12">
        <v>1237.0056497175115</v>
      </c>
      <c r="AF94" s="10">
        <v>1382.3761824678754</v>
      </c>
      <c r="AG94" s="10">
        <v>806.0925722287825</v>
      </c>
      <c r="AH94" s="10">
        <v>0</v>
      </c>
      <c r="AI94" s="10">
        <v>19.145645231236823</v>
      </c>
      <c r="AJ94" s="10"/>
      <c r="AK94" s="10"/>
      <c r="AL94" s="10"/>
      <c r="AM94" s="10"/>
      <c r="AN94" s="10">
        <v>6.1850282485875567</v>
      </c>
      <c r="AO94" s="10">
        <v>2.4047931061633174</v>
      </c>
      <c r="AP94" s="10">
        <v>6.44874057783026</v>
      </c>
      <c r="AQ94" s="10">
        <v>111.47500000000001</v>
      </c>
      <c r="AR94" s="10"/>
      <c r="AS94" s="10"/>
      <c r="AT94" s="10">
        <v>15.132599850613573</v>
      </c>
      <c r="AU94" s="10">
        <v>1</v>
      </c>
      <c r="AV94" s="16"/>
      <c r="AW94" s="21">
        <v>207.35642737018131</v>
      </c>
      <c r="AX94" s="1" t="s">
        <v>120</v>
      </c>
      <c r="AY94" s="25">
        <v>13.687401574803101</v>
      </c>
      <c r="AZ94" s="19">
        <v>100</v>
      </c>
      <c r="BA94" s="19">
        <v>0</v>
      </c>
      <c r="BB94" s="19">
        <v>0</v>
      </c>
      <c r="BC94" s="19">
        <v>0</v>
      </c>
      <c r="BD94" s="19">
        <v>0</v>
      </c>
      <c r="BE94" s="19">
        <v>100</v>
      </c>
      <c r="BF94" s="26">
        <v>8.5619707712050683</v>
      </c>
      <c r="BG94" s="26">
        <v>58.350776901725432</v>
      </c>
      <c r="BH94" s="26">
        <v>33.0872523270695</v>
      </c>
      <c r="BI94" s="23"/>
      <c r="BJ94" s="27">
        <f t="shared" ca="1" si="11"/>
        <v>0.69435142072299594</v>
      </c>
      <c r="BK94" s="26">
        <f t="shared" ca="1" si="12"/>
        <v>31.980794503670761</v>
      </c>
      <c r="BL94" s="25">
        <f t="shared" si="9"/>
        <v>0.55072927587987064</v>
      </c>
      <c r="BM94" s="25">
        <f t="shared" ca="1" si="13"/>
        <v>2.1874785527135909</v>
      </c>
      <c r="BN94" s="24">
        <f t="shared" si="10"/>
        <v>2.5780440336775472</v>
      </c>
      <c r="BO94" s="23"/>
      <c r="BP94" s="2"/>
    </row>
    <row r="95" spans="1:68" x14ac:dyDescent="0.2">
      <c r="A95">
        <v>4.0999999999999996</v>
      </c>
      <c r="B95">
        <v>2</v>
      </c>
      <c r="C95">
        <v>1.28338</v>
      </c>
      <c r="D95">
        <v>-0.27483999999999997</v>
      </c>
      <c r="E95">
        <v>2.2599999999999999E-2</v>
      </c>
      <c r="F95">
        <v>1.7519499999999999</v>
      </c>
      <c r="G95">
        <v>1.9379</v>
      </c>
      <c r="H95" s="23"/>
      <c r="I95" s="17">
        <f t="shared" si="7"/>
        <v>13.451443569553804</v>
      </c>
      <c r="J95" s="16">
        <f t="shared" si="8"/>
        <v>-13.851443569553805</v>
      </c>
      <c r="K95" s="10">
        <v>100</v>
      </c>
      <c r="L95" s="16">
        <v>1297.5721784776897</v>
      </c>
      <c r="M95" s="16">
        <v>468.43832020997388</v>
      </c>
      <c r="N95" s="16">
        <v>5.8289588801399823</v>
      </c>
      <c r="O95" s="16">
        <v>9.9096986817325607</v>
      </c>
      <c r="P95" s="16">
        <v>9.9260975200375032</v>
      </c>
      <c r="Q95" s="16">
        <v>0.10995079212674035</v>
      </c>
      <c r="R95" s="16">
        <v>1.1076940550381065</v>
      </c>
      <c r="S95" s="16">
        <v>1.1388082156209705</v>
      </c>
      <c r="T95" s="22" t="s">
        <v>122</v>
      </c>
      <c r="U95" s="10">
        <v>5</v>
      </c>
      <c r="V95" s="22" t="s">
        <v>143</v>
      </c>
      <c r="W95" s="10">
        <v>4</v>
      </c>
      <c r="X95" s="22" t="s">
        <v>141</v>
      </c>
      <c r="Y95" s="10">
        <v>5</v>
      </c>
      <c r="Z95" s="22" t="s">
        <v>121</v>
      </c>
      <c r="AA95" s="15">
        <v>5</v>
      </c>
      <c r="AB95" s="11">
        <v>18.463201706128793</v>
      </c>
      <c r="AC95" s="10">
        <v>62.63062736479052</v>
      </c>
      <c r="AD95" s="21">
        <v>18.906170929080687</v>
      </c>
      <c r="AE95" s="12">
        <v>990.96986817325615</v>
      </c>
      <c r="AF95" s="10">
        <v>1088.6500401835074</v>
      </c>
      <c r="AG95" s="10">
        <v>619.45731400281272</v>
      </c>
      <c r="AH95" s="10">
        <v>0</v>
      </c>
      <c r="AI95" s="10">
        <v>9.0277635367971563</v>
      </c>
      <c r="AJ95" s="10"/>
      <c r="AK95" s="10"/>
      <c r="AL95" s="10"/>
      <c r="AM95" s="10"/>
      <c r="AN95" s="10">
        <v>4.9548493408662804</v>
      </c>
      <c r="AO95" s="10">
        <v>2.1254644688929307</v>
      </c>
      <c r="AP95" s="10">
        <v>4.9556585120225023</v>
      </c>
      <c r="AQ95" s="10">
        <v>114.66</v>
      </c>
      <c r="AR95" s="10"/>
      <c r="AS95" s="10"/>
      <c r="AT95" s="10">
        <v>11.609367279965774</v>
      </c>
      <c r="AU95" s="10">
        <v>1</v>
      </c>
      <c r="AV95" s="16"/>
      <c r="AW95" s="21">
        <v>163.29750602752611</v>
      </c>
      <c r="AX95" s="1" t="s">
        <v>120</v>
      </c>
      <c r="AY95" s="25">
        <v>13.851443569553799</v>
      </c>
      <c r="AZ95" s="19">
        <v>0</v>
      </c>
      <c r="BA95" s="19">
        <v>100</v>
      </c>
      <c r="BB95" s="19">
        <v>0</v>
      </c>
      <c r="BC95" s="19">
        <v>0</v>
      </c>
      <c r="BD95" s="19">
        <v>100</v>
      </c>
      <c r="BE95" s="19">
        <v>0</v>
      </c>
      <c r="BF95" s="26">
        <v>18.463201706128793</v>
      </c>
      <c r="BG95" s="26">
        <v>62.63062736479052</v>
      </c>
      <c r="BH95" s="26">
        <v>18.906170929080687</v>
      </c>
      <c r="BI95" s="23"/>
      <c r="BJ95" s="27">
        <f t="shared" ca="1" si="11"/>
        <v>0.77493797495470673</v>
      </c>
      <c r="BK95" s="26">
        <f t="shared" ca="1" si="12"/>
        <v>28.198776947695563</v>
      </c>
      <c r="BL95" s="25">
        <f t="shared" si="9"/>
        <v>1.185157930149112</v>
      </c>
      <c r="BM95" s="25">
        <f t="shared" ca="1" si="13"/>
        <v>2.3986093216926609</v>
      </c>
      <c r="BN95" s="24">
        <f t="shared" si="10"/>
        <v>2.8002493282450183</v>
      </c>
      <c r="BO95" s="23"/>
      <c r="BP95" s="2"/>
    </row>
    <row r="96" spans="1:68" x14ac:dyDescent="0.2">
      <c r="A96">
        <v>4.1500000000000004</v>
      </c>
      <c r="B96">
        <v>2</v>
      </c>
      <c r="C96">
        <v>1.2619400000000001</v>
      </c>
      <c r="D96">
        <v>-0.27331</v>
      </c>
      <c r="E96">
        <v>3.823E-2</v>
      </c>
      <c r="F96">
        <v>1.7524999999999999</v>
      </c>
      <c r="G96">
        <v>1.9420999999999999</v>
      </c>
      <c r="H96" s="23"/>
      <c r="I96" s="17">
        <f t="shared" si="7"/>
        <v>13.615485564304462</v>
      </c>
      <c r="J96" s="16">
        <f t="shared" si="8"/>
        <v>-14.015485564304463</v>
      </c>
      <c r="K96" s="10">
        <v>100</v>
      </c>
      <c r="L96" s="16">
        <v>1313.9763779527555</v>
      </c>
      <c r="M96" s="16">
        <v>474.60629921259863</v>
      </c>
      <c r="N96" s="16">
        <v>5.9000437445319331</v>
      </c>
      <c r="O96" s="16">
        <v>4.0550847457627199</v>
      </c>
      <c r="P96" s="16">
        <v>4.1405708732068112</v>
      </c>
      <c r="Q96" s="16">
        <v>0.1195362457993278</v>
      </c>
      <c r="R96" s="16">
        <v>2.8869508446971404</v>
      </c>
      <c r="S96" s="16">
        <v>5.9365366280618819</v>
      </c>
      <c r="T96" s="22" t="s">
        <v>33</v>
      </c>
      <c r="U96" s="10">
        <v>3</v>
      </c>
      <c r="V96" s="22" t="s">
        <v>33</v>
      </c>
      <c r="W96" s="10">
        <v>3</v>
      </c>
      <c r="X96" s="22" t="s">
        <v>143</v>
      </c>
      <c r="Y96" s="10">
        <v>4</v>
      </c>
      <c r="Z96" s="22" t="s">
        <v>123</v>
      </c>
      <c r="AA96" s="15">
        <v>4</v>
      </c>
      <c r="AB96" s="11">
        <v>76.883924068331041</v>
      </c>
      <c r="AC96" s="10">
        <v>21.029544402506346</v>
      </c>
      <c r="AD96" s="21">
        <v>2.086531529162615</v>
      </c>
      <c r="AE96" s="12">
        <v>405.50847457627202</v>
      </c>
      <c r="AF96" s="10">
        <v>407.03489352842217</v>
      </c>
      <c r="AG96" s="10">
        <v>207.02854366034057</v>
      </c>
      <c r="AH96" s="10">
        <v>0.75071074690180239</v>
      </c>
      <c r="AI96" s="10">
        <v>3.4638622331822431</v>
      </c>
      <c r="AJ96" s="10"/>
      <c r="AK96" s="10"/>
      <c r="AL96" s="10"/>
      <c r="AM96" s="10"/>
      <c r="AN96" s="10">
        <v>4.0550847457627199</v>
      </c>
      <c r="AO96" s="10">
        <v>1.1633737041342795</v>
      </c>
      <c r="AP96" s="10">
        <v>1</v>
      </c>
      <c r="AQ96" s="10">
        <v>111.47500000000001</v>
      </c>
      <c r="AR96" s="10"/>
      <c r="AS96" s="10"/>
      <c r="AT96" s="10">
        <v>4.0746616838131446</v>
      </c>
      <c r="AU96" s="10">
        <v>1</v>
      </c>
      <c r="AV96" s="16"/>
      <c r="AW96" s="21">
        <v>61.055234029263325</v>
      </c>
      <c r="AX96" s="1" t="s">
        <v>120</v>
      </c>
      <c r="AY96" s="25">
        <v>14.0154855643045</v>
      </c>
      <c r="AZ96" s="19">
        <v>100</v>
      </c>
      <c r="BA96" s="19">
        <v>0</v>
      </c>
      <c r="BB96" s="19">
        <v>0</v>
      </c>
      <c r="BC96" s="19">
        <v>0</v>
      </c>
      <c r="BD96" s="19">
        <v>100</v>
      </c>
      <c r="BE96" s="19">
        <v>0</v>
      </c>
      <c r="BF96" s="26">
        <v>76.883924068331041</v>
      </c>
      <c r="BG96" s="26">
        <v>21.029544402506346</v>
      </c>
      <c r="BH96" s="26">
        <v>2.086531529162615</v>
      </c>
      <c r="BI96" s="23"/>
      <c r="BJ96" s="27">
        <f t="shared" ca="1" si="11"/>
        <v>0.97042157870370338</v>
      </c>
      <c r="BK96" s="26">
        <f t="shared" ca="1" si="12"/>
        <v>14.044186142122152</v>
      </c>
      <c r="BL96" s="25">
        <f t="shared" si="9"/>
        <v>3.4314169243189601</v>
      </c>
      <c r="BM96" s="25">
        <f t="shared" ca="1" si="13"/>
        <v>2.9113071497722185</v>
      </c>
      <c r="BN96" s="24">
        <f t="shared" si="10"/>
        <v>3.3328928155301543</v>
      </c>
      <c r="BO96" s="23"/>
      <c r="BP96" s="2"/>
    </row>
    <row r="97" spans="1:68" x14ac:dyDescent="0.2">
      <c r="A97">
        <v>4.2</v>
      </c>
      <c r="B97">
        <v>2.1</v>
      </c>
      <c r="C97">
        <v>1.2687299999999999</v>
      </c>
      <c r="D97">
        <v>-0.27944000000000002</v>
      </c>
      <c r="E97">
        <v>4.505E-2</v>
      </c>
      <c r="F97">
        <v>1.7500500000000001</v>
      </c>
      <c r="G97">
        <v>1.9429799999999999</v>
      </c>
      <c r="H97" s="23"/>
      <c r="I97" s="17">
        <f t="shared" si="7"/>
        <v>13.779527559055119</v>
      </c>
      <c r="J97" s="16">
        <f t="shared" si="8"/>
        <v>-14.179527559055119</v>
      </c>
      <c r="K97" s="10">
        <v>100</v>
      </c>
      <c r="L97" s="16">
        <v>1330.380577427821</v>
      </c>
      <c r="M97" s="16">
        <v>480.77427821522332</v>
      </c>
      <c r="N97" s="16">
        <v>5.9711286089238849</v>
      </c>
      <c r="O97" s="16">
        <v>5.909227871939704</v>
      </c>
      <c r="P97" s="16">
        <v>6.024859572763769</v>
      </c>
      <c r="Q97" s="16">
        <v>8.1131781084973348E-2</v>
      </c>
      <c r="R97" s="16">
        <v>1.3466169643478672</v>
      </c>
      <c r="S97" s="16">
        <v>8.0299792238934238</v>
      </c>
      <c r="T97" s="22" t="s">
        <v>119</v>
      </c>
      <c r="U97" s="10">
        <v>1</v>
      </c>
      <c r="V97" s="22" t="s">
        <v>33</v>
      </c>
      <c r="W97" s="10">
        <v>3</v>
      </c>
      <c r="X97" s="22" t="s">
        <v>143</v>
      </c>
      <c r="Y97" s="10">
        <v>4</v>
      </c>
      <c r="Z97" s="22" t="s">
        <v>121</v>
      </c>
      <c r="AA97" s="15">
        <v>5</v>
      </c>
      <c r="AB97" s="11">
        <v>34.332737751060179</v>
      </c>
      <c r="AC97" s="10">
        <v>56.970117327741491</v>
      </c>
      <c r="AD97" s="21">
        <v>8.6971449211983334</v>
      </c>
      <c r="AE97" s="12">
        <v>590.92278719397041</v>
      </c>
      <c r="AF97" s="10">
        <v>627.75096409541334</v>
      </c>
      <c r="AG97" s="10">
        <v>326.86446795728267</v>
      </c>
      <c r="AH97" s="10">
        <v>42.35349836508766</v>
      </c>
      <c r="AI97" s="10">
        <v>7.4260166511735202</v>
      </c>
      <c r="AJ97" s="10"/>
      <c r="AK97" s="10"/>
      <c r="AL97" s="10"/>
      <c r="AM97" s="10"/>
      <c r="AN97" s="10">
        <v>2.954613935969852</v>
      </c>
      <c r="AO97" s="10">
        <v>1.4374585732548368</v>
      </c>
      <c r="AP97" s="10">
        <v>2.6149157436582615</v>
      </c>
      <c r="AQ97" s="10">
        <v>111.47500000000001</v>
      </c>
      <c r="AR97" s="10"/>
      <c r="AS97" s="10"/>
      <c r="AT97" s="10">
        <v>6.3334163181600998</v>
      </c>
      <c r="AU97" s="10">
        <v>1</v>
      </c>
      <c r="AV97" s="16"/>
      <c r="AW97" s="21">
        <v>94.162644614312001</v>
      </c>
      <c r="AX97" s="1" t="s">
        <v>120</v>
      </c>
      <c r="AY97" s="25">
        <v>14.179527559055099</v>
      </c>
      <c r="AZ97" s="19">
        <v>100</v>
      </c>
      <c r="BA97" s="19">
        <v>0</v>
      </c>
      <c r="BB97" s="19">
        <v>0</v>
      </c>
      <c r="BC97" s="19">
        <v>0</v>
      </c>
      <c r="BD97" s="19">
        <v>100</v>
      </c>
      <c r="BE97" s="19">
        <v>0</v>
      </c>
      <c r="BF97" s="26">
        <v>34.332737751060179</v>
      </c>
      <c r="BG97" s="26">
        <v>56.970117327741491</v>
      </c>
      <c r="BH97" s="26">
        <v>8.6971449211983334</v>
      </c>
      <c r="BI97" s="23"/>
      <c r="BJ97" s="27">
        <f t="shared" ca="1" si="11"/>
        <v>0.85896731180150687</v>
      </c>
      <c r="BK97" s="26">
        <f t="shared" ca="1" si="12"/>
        <v>18.086146979578722</v>
      </c>
      <c r="BL97" s="25">
        <f t="shared" si="9"/>
        <v>1.5137460314280582</v>
      </c>
      <c r="BM97" s="25">
        <f t="shared" ca="1" si="13"/>
        <v>2.6183937687935264</v>
      </c>
      <c r="BN97" s="24">
        <f t="shared" si="10"/>
        <v>3.0321005498716933</v>
      </c>
      <c r="BO97" s="23"/>
      <c r="BP97" s="2"/>
    </row>
    <row r="98" spans="1:68" x14ac:dyDescent="0.2">
      <c r="A98">
        <v>4.25</v>
      </c>
      <c r="B98">
        <v>2</v>
      </c>
      <c r="C98">
        <v>1.2564500000000001</v>
      </c>
      <c r="D98">
        <v>-0.27997</v>
      </c>
      <c r="E98">
        <v>3.8080000000000003E-2</v>
      </c>
      <c r="F98">
        <v>1.7506999999999999</v>
      </c>
      <c r="G98">
        <v>1.94808</v>
      </c>
      <c r="H98" s="23"/>
      <c r="I98" s="17">
        <f t="shared" si="7"/>
        <v>13.943569553805773</v>
      </c>
      <c r="J98" s="16">
        <f t="shared" si="8"/>
        <v>-14.343569553805773</v>
      </c>
      <c r="K98" s="10">
        <v>100</v>
      </c>
      <c r="L98" s="16">
        <v>1346.7847769028865</v>
      </c>
      <c r="M98" s="16">
        <v>486.9422572178479</v>
      </c>
      <c r="N98" s="16">
        <v>6.0422134733158348</v>
      </c>
      <c r="O98" s="16">
        <v>2.55593220338984</v>
      </c>
      <c r="P98" s="16">
        <v>2.6407553050264534</v>
      </c>
      <c r="Q98" s="16">
        <v>7.7811329812769947E-2</v>
      </c>
      <c r="R98" s="16">
        <v>2.9465558457711962</v>
      </c>
      <c r="S98" s="16">
        <v>5.8904931692092832</v>
      </c>
      <c r="T98" s="22" t="s">
        <v>33</v>
      </c>
      <c r="U98" s="10">
        <v>3</v>
      </c>
      <c r="V98" s="22" t="s">
        <v>33</v>
      </c>
      <c r="W98" s="10">
        <v>3</v>
      </c>
      <c r="X98" s="22" t="s">
        <v>33</v>
      </c>
      <c r="Y98" s="10">
        <v>3</v>
      </c>
      <c r="Z98" s="22" t="s">
        <v>33</v>
      </c>
      <c r="AA98" s="15">
        <v>3</v>
      </c>
      <c r="AB98" s="11">
        <v>89.234312558873782</v>
      </c>
      <c r="AC98" s="10">
        <v>9.6993217827778295</v>
      </c>
      <c r="AD98" s="21">
        <v>1.0663656583483867</v>
      </c>
      <c r="AE98" s="12">
        <v>255.59322033898397</v>
      </c>
      <c r="AF98" s="10">
        <v>228.65609733366642</v>
      </c>
      <c r="AG98" s="10">
        <v>132.03776525132267</v>
      </c>
      <c r="AH98" s="10">
        <v>0</v>
      </c>
      <c r="AI98" s="10">
        <v>3.3937927951888929</v>
      </c>
      <c r="AJ98" s="10"/>
      <c r="AK98" s="10"/>
      <c r="AL98" s="10"/>
      <c r="AM98" s="10"/>
      <c r="AN98" s="10">
        <v>2.55593220338984</v>
      </c>
      <c r="AO98" s="10">
        <v>0.83872144663040882</v>
      </c>
      <c r="AP98" s="10">
        <v>1</v>
      </c>
      <c r="AQ98" s="10">
        <v>111.47500000000001</v>
      </c>
      <c r="AR98" s="10"/>
      <c r="AS98" s="10"/>
      <c r="AT98" s="10">
        <v>2.1635379331584357</v>
      </c>
      <c r="AU98" s="10">
        <v>1</v>
      </c>
      <c r="AV98" s="16"/>
      <c r="AW98" s="21">
        <v>34.298414600049959</v>
      </c>
      <c r="AX98" s="1" t="s">
        <v>120</v>
      </c>
      <c r="AY98" s="25">
        <v>14.3435695538058</v>
      </c>
      <c r="AZ98" s="19">
        <v>100</v>
      </c>
      <c r="BA98" s="19">
        <v>0</v>
      </c>
      <c r="BB98" s="19">
        <v>0</v>
      </c>
      <c r="BC98" s="19">
        <v>100</v>
      </c>
      <c r="BD98" s="19">
        <v>0</v>
      </c>
      <c r="BE98" s="19">
        <v>0</v>
      </c>
      <c r="BF98" s="26">
        <v>89.234312558873782</v>
      </c>
      <c r="BG98" s="26">
        <v>9.6993217827778295</v>
      </c>
      <c r="BH98" s="26">
        <v>1.0663656583483867</v>
      </c>
      <c r="BI98" s="23"/>
      <c r="BJ98" s="27">
        <f t="shared" ca="1" si="11"/>
        <v>1</v>
      </c>
      <c r="BK98" s="26">
        <f t="shared" ca="1" si="12"/>
        <v>8.080477253362929</v>
      </c>
      <c r="BL98" s="25">
        <f t="shared" si="9"/>
        <v>3.9551080869325315</v>
      </c>
      <c r="BM98" s="25">
        <f t="shared" ca="1" si="13"/>
        <v>3.1414636015836699</v>
      </c>
      <c r="BN98" s="24">
        <f t="shared" si="10"/>
        <v>3.507230243566732</v>
      </c>
      <c r="BO98" s="23"/>
      <c r="BP98" s="2"/>
    </row>
    <row r="99" spans="1:68" x14ac:dyDescent="0.2">
      <c r="A99">
        <v>4.3</v>
      </c>
      <c r="B99">
        <v>2.1</v>
      </c>
      <c r="C99">
        <v>1.25834</v>
      </c>
      <c r="D99">
        <v>-0.28094000000000002</v>
      </c>
      <c r="E99">
        <v>3.977E-2</v>
      </c>
      <c r="F99">
        <v>1.74705</v>
      </c>
      <c r="G99">
        <v>1.94455</v>
      </c>
      <c r="H99" s="23"/>
      <c r="I99" s="17">
        <f t="shared" si="7"/>
        <v>14.107611548556429</v>
      </c>
      <c r="J99" s="16">
        <f t="shared" si="8"/>
        <v>-14.507611548556429</v>
      </c>
      <c r="K99" s="10">
        <v>100</v>
      </c>
      <c r="L99" s="16">
        <v>1363.188976377952</v>
      </c>
      <c r="M99" s="16">
        <v>493.11023622047259</v>
      </c>
      <c r="N99" s="16">
        <v>6.1132983377077856</v>
      </c>
      <c r="O99" s="16">
        <v>3.0720338983050799</v>
      </c>
      <c r="P99" s="16">
        <v>3.1643270907059393</v>
      </c>
      <c r="Q99" s="16">
        <v>7.1734277484397244E-2</v>
      </c>
      <c r="R99" s="16">
        <v>2.266967839547644</v>
      </c>
      <c r="S99" s="16">
        <v>6.4092494722819069</v>
      </c>
      <c r="T99" s="22" t="s">
        <v>33</v>
      </c>
      <c r="U99" s="10">
        <v>3</v>
      </c>
      <c r="V99" s="22" t="s">
        <v>33</v>
      </c>
      <c r="W99" s="10">
        <v>3</v>
      </c>
      <c r="X99" s="22" t="s">
        <v>33</v>
      </c>
      <c r="Y99" s="10">
        <v>3</v>
      </c>
      <c r="Z99" s="22" t="s">
        <v>123</v>
      </c>
      <c r="AA99" s="15">
        <v>4</v>
      </c>
      <c r="AB99" s="11">
        <v>70.700122618730589</v>
      </c>
      <c r="AC99" s="10">
        <v>26.850134095247995</v>
      </c>
      <c r="AD99" s="21">
        <v>2.4497432860214179</v>
      </c>
      <c r="AE99" s="12">
        <v>307.20338983050794</v>
      </c>
      <c r="AF99" s="10">
        <v>289.28782509154325</v>
      </c>
      <c r="AG99" s="10">
        <v>158.21635453529697</v>
      </c>
      <c r="AH99" s="10">
        <v>6.0881376255247801</v>
      </c>
      <c r="AI99" s="10">
        <v>4.4111785908685066</v>
      </c>
      <c r="AJ99" s="10"/>
      <c r="AK99" s="10"/>
      <c r="AL99" s="10"/>
      <c r="AM99" s="10"/>
      <c r="AN99" s="10">
        <v>3.0720338983050799</v>
      </c>
      <c r="AO99" s="10">
        <v>0.92634680983894968</v>
      </c>
      <c r="AP99" s="10">
        <v>1</v>
      </c>
      <c r="AQ99" s="10">
        <v>111.47500000000001</v>
      </c>
      <c r="AR99" s="10"/>
      <c r="AS99" s="10"/>
      <c r="AT99" s="10">
        <v>2.7324794765888685</v>
      </c>
      <c r="AU99" s="10">
        <v>1</v>
      </c>
      <c r="AV99" s="16"/>
      <c r="AW99" s="21">
        <v>43.39317376373149</v>
      </c>
      <c r="AX99" s="1" t="s">
        <v>120</v>
      </c>
      <c r="AY99" s="25">
        <v>14.507611548556399</v>
      </c>
      <c r="AZ99" s="19">
        <v>100</v>
      </c>
      <c r="BA99" s="19">
        <v>0</v>
      </c>
      <c r="BB99" s="19">
        <v>0</v>
      </c>
      <c r="BC99" s="19">
        <v>0</v>
      </c>
      <c r="BD99" s="19">
        <v>100</v>
      </c>
      <c r="BE99" s="19">
        <v>0</v>
      </c>
      <c r="BF99" s="26">
        <v>70.700122618730589</v>
      </c>
      <c r="BG99" s="26">
        <v>26.850134095247995</v>
      </c>
      <c r="BH99" s="26">
        <v>2.4497432860214179</v>
      </c>
      <c r="BI99" s="23"/>
      <c r="BJ99" s="27">
        <f t="shared" ca="1" si="11"/>
        <v>0.99915863986094977</v>
      </c>
      <c r="BK99" s="26">
        <f t="shared" ca="1" si="12"/>
        <v>10.057337271852129</v>
      </c>
      <c r="BL99" s="25">
        <f t="shared" si="9"/>
        <v>2.8893275663949445</v>
      </c>
      <c r="BM99" s="25">
        <f t="shared" ca="1" si="13"/>
        <v>2.9855850169774434</v>
      </c>
      <c r="BN99" s="24">
        <f t="shared" si="10"/>
        <v>3.3841098992620062</v>
      </c>
      <c r="BO99" s="23"/>
      <c r="BP99" s="2"/>
    </row>
    <row r="100" spans="1:68" x14ac:dyDescent="0.2">
      <c r="A100">
        <v>4.3499999999999996</v>
      </c>
      <c r="B100">
        <v>2.1</v>
      </c>
      <c r="C100">
        <v>1.2578400000000001</v>
      </c>
      <c r="D100">
        <v>-0.28077000000000002</v>
      </c>
      <c r="E100">
        <v>4.0809999999999999E-2</v>
      </c>
      <c r="F100">
        <v>1.74478</v>
      </c>
      <c r="G100">
        <v>1.9408799999999999</v>
      </c>
      <c r="H100" s="23"/>
      <c r="I100" s="17">
        <f t="shared" si="7"/>
        <v>14.271653543307085</v>
      </c>
      <c r="J100" s="16">
        <f t="shared" si="8"/>
        <v>-14.671653543307086</v>
      </c>
      <c r="K100" s="10">
        <v>100</v>
      </c>
      <c r="L100" s="16">
        <v>1379.5931758530176</v>
      </c>
      <c r="M100" s="16">
        <v>499.27821522309728</v>
      </c>
      <c r="N100" s="16">
        <v>6.1843832020997365</v>
      </c>
      <c r="O100" s="16">
        <v>2.9354990583804246</v>
      </c>
      <c r="P100" s="16">
        <v>3.0323892297131274</v>
      </c>
      <c r="Q100" s="16">
        <v>7.2799327892462559E-2</v>
      </c>
      <c r="R100" s="16">
        <v>2.4007250513598999</v>
      </c>
      <c r="S100" s="16">
        <v>6.7284841203265993</v>
      </c>
      <c r="T100" s="22" t="s">
        <v>33</v>
      </c>
      <c r="U100" s="10">
        <v>3</v>
      </c>
      <c r="V100" s="22" t="s">
        <v>33</v>
      </c>
      <c r="W100" s="10">
        <v>3</v>
      </c>
      <c r="X100" s="22" t="s">
        <v>33</v>
      </c>
      <c r="Y100" s="10">
        <v>3</v>
      </c>
      <c r="Z100" s="22" t="s">
        <v>33</v>
      </c>
      <c r="AA100" s="15">
        <v>3</v>
      </c>
      <c r="AB100" s="11">
        <v>74.759551973754839</v>
      </c>
      <c r="AC100" s="10">
        <v>23.026076249084326</v>
      </c>
      <c r="AD100" s="21">
        <v>2.2143717771608369</v>
      </c>
      <c r="AE100" s="12">
        <v>293.54990583804249</v>
      </c>
      <c r="AF100" s="10">
        <v>272.80077088797333</v>
      </c>
      <c r="AG100" s="10">
        <v>151.61946148565636</v>
      </c>
      <c r="AH100" s="10">
        <v>11.192933174952607</v>
      </c>
      <c r="AI100" s="10">
        <v>4.1654082771100596</v>
      </c>
      <c r="AJ100" s="10"/>
      <c r="AK100" s="10"/>
      <c r="AL100" s="10"/>
      <c r="AM100" s="10"/>
      <c r="AN100" s="10">
        <v>2.9354990583804246</v>
      </c>
      <c r="AO100" s="10">
        <v>0.90733939801404528</v>
      </c>
      <c r="AP100" s="10">
        <v>1</v>
      </c>
      <c r="AQ100" s="10">
        <v>111.47500000000001</v>
      </c>
      <c r="AR100" s="10"/>
      <c r="AS100" s="10"/>
      <c r="AT100" s="10">
        <v>2.5351880736968493</v>
      </c>
      <c r="AU100" s="10">
        <v>1</v>
      </c>
      <c r="AV100" s="16"/>
      <c r="AW100" s="21">
        <v>40.920115633195998</v>
      </c>
      <c r="AX100" s="1" t="s">
        <v>120</v>
      </c>
      <c r="AY100" s="25">
        <v>14.6716535433071</v>
      </c>
      <c r="AZ100" s="19">
        <v>100</v>
      </c>
      <c r="BA100" s="19">
        <v>0</v>
      </c>
      <c r="BB100" s="19">
        <v>0</v>
      </c>
      <c r="BC100" s="19">
        <v>100</v>
      </c>
      <c r="BD100" s="19">
        <v>0</v>
      </c>
      <c r="BE100" s="19">
        <v>0</v>
      </c>
      <c r="BF100" s="26">
        <v>74.759551973754839</v>
      </c>
      <c r="BG100" s="26">
        <v>23.026076249084326</v>
      </c>
      <c r="BH100" s="26">
        <v>2.2143717771608369</v>
      </c>
      <c r="BI100" s="23"/>
      <c r="BJ100" s="27">
        <f t="shared" ca="1" si="11"/>
        <v>1</v>
      </c>
      <c r="BK100" s="26">
        <f t="shared" ca="1" si="12"/>
        <v>9.3839169038843622</v>
      </c>
      <c r="BL100" s="25">
        <f t="shared" si="9"/>
        <v>3.1076392281733156</v>
      </c>
      <c r="BM100" s="25">
        <f t="shared" ca="1" si="13"/>
        <v>3.0282839133580541</v>
      </c>
      <c r="BN100" s="24">
        <f t="shared" si="10"/>
        <v>3.4120967467431682</v>
      </c>
      <c r="BO100" s="23"/>
      <c r="BP100" s="2"/>
    </row>
    <row r="101" spans="1:68" x14ac:dyDescent="0.2">
      <c r="A101">
        <v>4.4000000000000004</v>
      </c>
      <c r="B101">
        <v>2</v>
      </c>
      <c r="C101">
        <v>1.2618</v>
      </c>
      <c r="D101">
        <v>-0.27910000000000001</v>
      </c>
      <c r="E101">
        <v>4.1599999999999998E-2</v>
      </c>
      <c r="F101">
        <v>1.7422</v>
      </c>
      <c r="G101">
        <v>1.9396</v>
      </c>
      <c r="H101" s="23"/>
      <c r="I101" s="17">
        <f t="shared" si="7"/>
        <v>14.435695538057743</v>
      </c>
      <c r="J101" s="16">
        <f t="shared" si="8"/>
        <v>-14.835695538057744</v>
      </c>
      <c r="K101" s="10">
        <v>100</v>
      </c>
      <c r="L101" s="16">
        <v>1395.9973753280833</v>
      </c>
      <c r="M101" s="16">
        <v>505.44619422572202</v>
      </c>
      <c r="N101" s="16">
        <v>6.2554680664916891</v>
      </c>
      <c r="O101" s="16">
        <v>4.0168549905838047</v>
      </c>
      <c r="P101" s="16">
        <v>4.117237097835889</v>
      </c>
      <c r="Q101" s="16">
        <v>8.3261881901103951E-2</v>
      </c>
      <c r="R101" s="16">
        <v>2.0222756164532822</v>
      </c>
      <c r="S101" s="16">
        <v>6.9709796702836266</v>
      </c>
      <c r="T101" s="22" t="s">
        <v>33</v>
      </c>
      <c r="U101" s="10">
        <v>3</v>
      </c>
      <c r="V101" s="22" t="s">
        <v>33</v>
      </c>
      <c r="W101" s="10">
        <v>3</v>
      </c>
      <c r="X101" s="22" t="s">
        <v>143</v>
      </c>
      <c r="Y101" s="10">
        <v>4</v>
      </c>
      <c r="Z101" s="22" t="s">
        <v>123</v>
      </c>
      <c r="AA101" s="15">
        <v>4</v>
      </c>
      <c r="AB101" s="11">
        <v>58.500639384288519</v>
      </c>
      <c r="AC101" s="10">
        <v>38.152786612838817</v>
      </c>
      <c r="AD101" s="21">
        <v>3.3465740028726638</v>
      </c>
      <c r="AE101" s="12">
        <v>401.68549905838046</v>
      </c>
      <c r="AF101" s="10">
        <v>399.46497893329428</v>
      </c>
      <c r="AG101" s="10">
        <v>205.86185489179445</v>
      </c>
      <c r="AH101" s="10">
        <v>14.719095849434144</v>
      </c>
      <c r="AI101" s="10">
        <v>4.9449243805541458</v>
      </c>
      <c r="AJ101" s="10"/>
      <c r="AK101" s="10"/>
      <c r="AL101" s="10"/>
      <c r="AM101" s="10"/>
      <c r="AN101" s="10">
        <v>4.0168549905838047</v>
      </c>
      <c r="AO101" s="10">
        <v>1.1222163488791361</v>
      </c>
      <c r="AP101" s="10">
        <v>1</v>
      </c>
      <c r="AQ101" s="10">
        <v>111.47500000000001</v>
      </c>
      <c r="AR101" s="10"/>
      <c r="AS101" s="10"/>
      <c r="AT101" s="10">
        <v>3.7343031100055515</v>
      </c>
      <c r="AU101" s="10">
        <v>1</v>
      </c>
      <c r="AV101" s="16"/>
      <c r="AW101" s="21">
        <v>59.91974683999414</v>
      </c>
      <c r="AX101" s="1" t="s">
        <v>120</v>
      </c>
      <c r="AY101" s="25">
        <v>14.835695538057699</v>
      </c>
      <c r="AZ101" s="19">
        <v>100</v>
      </c>
      <c r="BA101" s="19">
        <v>0</v>
      </c>
      <c r="BB101" s="19">
        <v>0</v>
      </c>
      <c r="BC101" s="19">
        <v>0</v>
      </c>
      <c r="BD101" s="19">
        <v>100</v>
      </c>
      <c r="BE101" s="19">
        <v>0</v>
      </c>
      <c r="BF101" s="26">
        <v>58.500639384288519</v>
      </c>
      <c r="BG101" s="26">
        <v>38.152786612838817</v>
      </c>
      <c r="BH101" s="26">
        <v>3.3465740028726638</v>
      </c>
      <c r="BI101" s="23"/>
      <c r="BJ101" s="27">
        <f t="shared" ca="1" si="11"/>
        <v>0.95231188608494355</v>
      </c>
      <c r="BK101" s="26">
        <f t="shared" ca="1" si="12"/>
        <v>12.635456093048425</v>
      </c>
      <c r="BL101" s="25">
        <f t="shared" si="9"/>
        <v>2.4351002156915782</v>
      </c>
      <c r="BM101" s="25">
        <f t="shared" ca="1" si="13"/>
        <v>2.8618626645433842</v>
      </c>
      <c r="BN101" s="24">
        <f t="shared" si="10"/>
        <v>3.2598498708418893</v>
      </c>
      <c r="BO101" s="23"/>
      <c r="BP101" s="2"/>
    </row>
    <row r="102" spans="1:68" x14ac:dyDescent="0.2">
      <c r="A102">
        <v>4.45</v>
      </c>
      <c r="B102">
        <v>2</v>
      </c>
      <c r="C102">
        <v>1.25413</v>
      </c>
      <c r="D102">
        <v>-0.28133000000000002</v>
      </c>
      <c r="E102">
        <v>4.2950000000000002E-2</v>
      </c>
      <c r="F102">
        <v>1.74108</v>
      </c>
      <c r="G102">
        <v>1.9421999999999999</v>
      </c>
      <c r="H102" s="23"/>
      <c r="I102" s="17">
        <f t="shared" si="7"/>
        <v>14.599737532808399</v>
      </c>
      <c r="J102" s="16">
        <f t="shared" si="8"/>
        <v>-14.9997375328084</v>
      </c>
      <c r="K102" s="10">
        <v>100</v>
      </c>
      <c r="L102" s="16">
        <v>1412.4015748031488</v>
      </c>
      <c r="M102" s="16">
        <v>511.61417322834671</v>
      </c>
      <c r="N102" s="16">
        <v>6.3265529308836399</v>
      </c>
      <c r="O102" s="16">
        <v>1.9224105461393419</v>
      </c>
      <c r="P102" s="16">
        <v>2.0287598856587232</v>
      </c>
      <c r="Q102" s="16">
        <v>6.929092654824745E-2</v>
      </c>
      <c r="R102" s="16">
        <v>3.4154326018600871</v>
      </c>
      <c r="S102" s="16">
        <v>7.3853707999570259</v>
      </c>
      <c r="T102" s="22" t="s">
        <v>33</v>
      </c>
      <c r="U102" s="10">
        <v>3</v>
      </c>
      <c r="V102" s="22" t="s">
        <v>142</v>
      </c>
      <c r="W102" s="10">
        <v>2</v>
      </c>
      <c r="X102" s="22" t="s">
        <v>33</v>
      </c>
      <c r="Y102" s="10">
        <v>3</v>
      </c>
      <c r="Z102" s="22" t="s">
        <v>33</v>
      </c>
      <c r="AA102" s="15">
        <v>3</v>
      </c>
      <c r="AB102" s="11">
        <v>97.81</v>
      </c>
      <c r="AC102" s="10">
        <v>1.8400000000000034</v>
      </c>
      <c r="AD102" s="21">
        <v>0.35</v>
      </c>
      <c r="AE102" s="12">
        <v>192.24105461393418</v>
      </c>
      <c r="AF102" s="10">
        <v>152.79682459038864</v>
      </c>
      <c r="AG102" s="10">
        <v>101.43799428293616</v>
      </c>
      <c r="AH102" s="10">
        <v>21.781396163795371</v>
      </c>
      <c r="AI102" s="10">
        <v>2.9278867908427983</v>
      </c>
      <c r="AJ102" s="10"/>
      <c r="AK102" s="10"/>
      <c r="AL102" s="10"/>
      <c r="AM102" s="10"/>
      <c r="AN102" s="10">
        <v>1.9224105461393419</v>
      </c>
      <c r="AO102" s="10">
        <v>0.73080236712841362</v>
      </c>
      <c r="AP102" s="10">
        <v>1</v>
      </c>
      <c r="AQ102" s="10">
        <v>111.47500000000001</v>
      </c>
      <c r="AR102" s="10"/>
      <c r="AS102" s="10"/>
      <c r="AT102" s="10">
        <v>1.3437928413161842</v>
      </c>
      <c r="AU102" s="10">
        <v>1</v>
      </c>
      <c r="AV102" s="16"/>
      <c r="AW102" s="21">
        <v>22.919523688558296</v>
      </c>
      <c r="AX102" s="1" t="s">
        <v>120</v>
      </c>
      <c r="AY102" s="25">
        <v>14.9997375328084</v>
      </c>
      <c r="AZ102" s="19">
        <v>100</v>
      </c>
      <c r="BA102" s="19">
        <v>0</v>
      </c>
      <c r="BB102" s="19">
        <v>0</v>
      </c>
      <c r="BC102" s="19">
        <v>100</v>
      </c>
      <c r="BD102" s="19">
        <v>0</v>
      </c>
      <c r="BE102" s="19">
        <v>0</v>
      </c>
      <c r="BF102" s="26">
        <v>97.81</v>
      </c>
      <c r="BG102" s="26">
        <v>1.8400000000000034</v>
      </c>
      <c r="BH102" s="26">
        <v>0.35</v>
      </c>
      <c r="BI102" s="23"/>
      <c r="BJ102" s="27">
        <f t="shared" ca="1" si="11"/>
        <v>1</v>
      </c>
      <c r="BK102" s="26">
        <f t="shared" ca="1" si="12"/>
        <v>5.170142531086042</v>
      </c>
      <c r="BL102" s="25">
        <f t="shared" si="9"/>
        <v>5.2391554101104552</v>
      </c>
      <c r="BM102" s="25">
        <f t="shared" ca="1" si="13"/>
        <v>3.370313441863324</v>
      </c>
      <c r="BN102" s="24">
        <f t="shared" si="10"/>
        <v>3.6384605915092449</v>
      </c>
      <c r="BO102" s="23"/>
      <c r="BP102" s="2"/>
    </row>
    <row r="103" spans="1:68" x14ac:dyDescent="0.2">
      <c r="A103">
        <v>4.5</v>
      </c>
      <c r="B103">
        <v>2</v>
      </c>
      <c r="C103">
        <v>1.2546600000000001</v>
      </c>
      <c r="D103">
        <v>-0.28533999999999998</v>
      </c>
      <c r="E103">
        <v>4.4240000000000002E-2</v>
      </c>
      <c r="F103">
        <v>1.73895</v>
      </c>
      <c r="G103">
        <v>1.9439500000000001</v>
      </c>
      <c r="H103" s="23"/>
      <c r="I103" s="17">
        <f t="shared" si="7"/>
        <v>14.763779527559054</v>
      </c>
      <c r="J103" s="16">
        <f t="shared" si="8"/>
        <v>-15.163779527559054</v>
      </c>
      <c r="K103" s="10">
        <v>100</v>
      </c>
      <c r="L103" s="16">
        <v>1428.8057742782144</v>
      </c>
      <c r="M103" s="16">
        <v>517.78215223097129</v>
      </c>
      <c r="N103" s="16">
        <v>6.3976377952755898</v>
      </c>
      <c r="O103" s="16">
        <v>2.0671374764595312</v>
      </c>
      <c r="P103" s="16">
        <v>2.1791888379232183</v>
      </c>
      <c r="Q103" s="16">
        <v>4.4168266922707637E-2</v>
      </c>
      <c r="R103" s="16">
        <v>2.0268214554916817</v>
      </c>
      <c r="S103" s="16">
        <v>7.7813445460893869</v>
      </c>
      <c r="T103" s="22" t="s">
        <v>119</v>
      </c>
      <c r="U103" s="10">
        <v>1</v>
      </c>
      <c r="V103" s="22" t="s">
        <v>33</v>
      </c>
      <c r="W103" s="10">
        <v>3</v>
      </c>
      <c r="X103" s="22" t="s">
        <v>33</v>
      </c>
      <c r="Y103" s="10">
        <v>3</v>
      </c>
      <c r="Z103" s="22" t="s">
        <v>33</v>
      </c>
      <c r="AA103" s="15">
        <v>3</v>
      </c>
      <c r="AB103" s="11">
        <v>75.92775109176749</v>
      </c>
      <c r="AC103" s="10">
        <v>21.927370488122222</v>
      </c>
      <c r="AD103" s="21">
        <v>2.1448784201102948</v>
      </c>
      <c r="AE103" s="12">
        <v>206.71374764595311</v>
      </c>
      <c r="AF103" s="10">
        <v>169.52939547591359</v>
      </c>
      <c r="AG103" s="10">
        <v>108.95944189616091</v>
      </c>
      <c r="AH103" s="10">
        <v>28.464824588169542</v>
      </c>
      <c r="AI103" s="10">
        <v>4.933833699512582</v>
      </c>
      <c r="AJ103" s="10"/>
      <c r="AK103" s="10"/>
      <c r="AL103" s="10"/>
      <c r="AM103" s="10"/>
      <c r="AN103" s="10">
        <v>1.0335687382297656</v>
      </c>
      <c r="AO103" s="10">
        <v>0.71249440191204627</v>
      </c>
      <c r="AP103" s="10">
        <v>1</v>
      </c>
      <c r="AQ103" s="10">
        <v>111.47500000000001</v>
      </c>
      <c r="AR103" s="10"/>
      <c r="AS103" s="10"/>
      <c r="AT103" s="10">
        <v>1.4795986201871176</v>
      </c>
      <c r="AU103" s="10">
        <v>1</v>
      </c>
      <c r="AV103" s="16"/>
      <c r="AW103" s="21">
        <v>25.429409321387038</v>
      </c>
      <c r="AX103" s="1" t="s">
        <v>120</v>
      </c>
      <c r="AY103" s="25">
        <v>15.1637795275591</v>
      </c>
      <c r="AZ103" s="19">
        <v>100</v>
      </c>
      <c r="BA103" s="19">
        <v>0</v>
      </c>
      <c r="BB103" s="19">
        <v>0</v>
      </c>
      <c r="BC103" s="19">
        <v>100</v>
      </c>
      <c r="BD103" s="19">
        <v>0</v>
      </c>
      <c r="BE103" s="19">
        <v>0</v>
      </c>
      <c r="BF103" s="26">
        <v>75.92775109176749</v>
      </c>
      <c r="BG103" s="26">
        <v>21.927370488122222</v>
      </c>
      <c r="BH103" s="26">
        <v>2.1448784201102948</v>
      </c>
      <c r="BI103" s="23"/>
      <c r="BJ103" s="27">
        <f t="shared" ca="1" si="11"/>
        <v>1</v>
      </c>
      <c r="BK103" s="26">
        <f t="shared" ca="1" si="12"/>
        <v>5.6579236826637551</v>
      </c>
      <c r="BL103" s="25">
        <f t="shared" si="9"/>
        <v>3.01533933330423</v>
      </c>
      <c r="BM103" s="25">
        <f t="shared" ca="1" si="13"/>
        <v>3.2049486756048142</v>
      </c>
      <c r="BN103" s="24">
        <f t="shared" si="10"/>
        <v>3.5068338998063386</v>
      </c>
      <c r="BO103" s="23"/>
      <c r="BP103" s="2"/>
    </row>
    <row r="104" spans="1:68" x14ac:dyDescent="0.2">
      <c r="A104">
        <v>4.55</v>
      </c>
      <c r="B104">
        <v>2</v>
      </c>
      <c r="C104">
        <v>1.2544200000000001</v>
      </c>
      <c r="D104">
        <v>-0.28250999999999998</v>
      </c>
      <c r="E104">
        <v>4.6100000000000002E-2</v>
      </c>
      <c r="F104">
        <v>1.73895</v>
      </c>
      <c r="G104">
        <v>1.9468799999999999</v>
      </c>
      <c r="H104" s="23"/>
      <c r="I104" s="17">
        <f t="shared" si="7"/>
        <v>14.92782152230971</v>
      </c>
      <c r="J104" s="16">
        <f t="shared" si="8"/>
        <v>-15.32782152230971</v>
      </c>
      <c r="K104" s="10">
        <v>100</v>
      </c>
      <c r="L104" s="16">
        <v>1445.2099737532799</v>
      </c>
      <c r="M104" s="16">
        <v>523.95013123359593</v>
      </c>
      <c r="N104" s="16">
        <v>6.4687226596675407</v>
      </c>
      <c r="O104" s="16">
        <v>2.0016007532956848</v>
      </c>
      <c r="P104" s="16">
        <v>2.1218736347720921</v>
      </c>
      <c r="Q104" s="16">
        <v>6.189822371579453E-2</v>
      </c>
      <c r="R104" s="16">
        <v>2.9171493863461357</v>
      </c>
      <c r="S104" s="16">
        <v>8.3522834358616258</v>
      </c>
      <c r="T104" s="22" t="s">
        <v>33</v>
      </c>
      <c r="U104" s="10">
        <v>3</v>
      </c>
      <c r="V104" s="22" t="s">
        <v>33</v>
      </c>
      <c r="W104" s="10">
        <v>3</v>
      </c>
      <c r="X104" s="22" t="s">
        <v>33</v>
      </c>
      <c r="Y104" s="10">
        <v>3</v>
      </c>
      <c r="Z104" s="22" t="s">
        <v>33</v>
      </c>
      <c r="AA104" s="15">
        <v>3</v>
      </c>
      <c r="AB104" s="11">
        <v>95.358244846235905</v>
      </c>
      <c r="AC104" s="10">
        <v>4.2917551537641003</v>
      </c>
      <c r="AD104" s="21">
        <v>0.35</v>
      </c>
      <c r="AE104" s="12">
        <v>200.16007532956849</v>
      </c>
      <c r="AF104" s="10">
        <v>161.82147748901252</v>
      </c>
      <c r="AG104" s="10">
        <v>106.0936817386046</v>
      </c>
      <c r="AH104" s="10">
        <v>38.747535967421186</v>
      </c>
      <c r="AI104" s="10">
        <v>3.4280040805608043</v>
      </c>
      <c r="AJ104" s="10"/>
      <c r="AK104" s="10"/>
      <c r="AL104" s="10"/>
      <c r="AM104" s="10"/>
      <c r="AN104" s="10">
        <v>2.0016007532956848</v>
      </c>
      <c r="AO104" s="10">
        <v>0.74012129605684673</v>
      </c>
      <c r="AP104" s="10">
        <v>1</v>
      </c>
      <c r="AQ104" s="10">
        <v>111.47500000000001</v>
      </c>
      <c r="AR104" s="10"/>
      <c r="AS104" s="10"/>
      <c r="AT104" s="10">
        <v>1.3912857918930683</v>
      </c>
      <c r="AU104" s="10">
        <v>1</v>
      </c>
      <c r="AV104" s="16"/>
      <c r="AW104" s="21">
        <v>24.273221623351876</v>
      </c>
      <c r="AX104" s="1" t="s">
        <v>120</v>
      </c>
      <c r="AY104" s="25">
        <v>15.3278215223097</v>
      </c>
      <c r="AZ104" s="19">
        <v>100</v>
      </c>
      <c r="BA104" s="19">
        <v>0</v>
      </c>
      <c r="BB104" s="19">
        <v>0</v>
      </c>
      <c r="BC104" s="19">
        <v>100</v>
      </c>
      <c r="BD104" s="19">
        <v>0</v>
      </c>
      <c r="BE104" s="19">
        <v>0</v>
      </c>
      <c r="BF104" s="26">
        <v>95.358244846235905</v>
      </c>
      <c r="BG104" s="26">
        <v>4.2917551537641003</v>
      </c>
      <c r="BH104" s="26">
        <v>0.35</v>
      </c>
      <c r="BI104" s="23"/>
      <c r="BJ104" s="27">
        <f t="shared" ca="1" si="11"/>
        <v>1</v>
      </c>
      <c r="BK104" s="26">
        <f t="shared" ca="1" si="12"/>
        <v>5.3412283516409982</v>
      </c>
      <c r="BL104" s="25">
        <f t="shared" si="9"/>
        <v>4.4236125642414397</v>
      </c>
      <c r="BM104" s="25">
        <f t="shared" ca="1" si="13"/>
        <v>3.3168744639149859</v>
      </c>
      <c r="BN104" s="24">
        <f t="shared" si="10"/>
        <v>3.5887358732906689</v>
      </c>
      <c r="BO104" s="23"/>
      <c r="BP104" s="2"/>
    </row>
    <row r="105" spans="1:68" x14ac:dyDescent="0.2">
      <c r="A105">
        <v>4.5999999999999996</v>
      </c>
      <c r="B105">
        <v>2</v>
      </c>
      <c r="C105">
        <v>1.2551399999999999</v>
      </c>
      <c r="D105">
        <v>-0.27689999999999998</v>
      </c>
      <c r="E105">
        <v>4.7750000000000001E-2</v>
      </c>
      <c r="F105">
        <v>1.7336800000000001</v>
      </c>
      <c r="G105">
        <v>1.9407000000000001</v>
      </c>
      <c r="H105" s="23"/>
      <c r="I105" s="17">
        <f t="shared" si="7"/>
        <v>15.091863517060366</v>
      </c>
      <c r="J105" s="16">
        <f t="shared" si="8"/>
        <v>-15.491863517060366</v>
      </c>
      <c r="K105" s="10">
        <v>100</v>
      </c>
      <c r="L105" s="16">
        <v>1461.6141732283454</v>
      </c>
      <c r="M105" s="16">
        <v>530.11811023622056</v>
      </c>
      <c r="N105" s="16">
        <v>6.5398075240594924</v>
      </c>
      <c r="O105" s="16">
        <v>2.198210922787164</v>
      </c>
      <c r="P105" s="16">
        <v>2.3257770881458231</v>
      </c>
      <c r="Q105" s="16">
        <v>9.7044887181949119E-2</v>
      </c>
      <c r="R105" s="16">
        <v>4.1725790350491465</v>
      </c>
      <c r="S105" s="16">
        <v>8.8587614832402224</v>
      </c>
      <c r="T105" s="22" t="s">
        <v>33</v>
      </c>
      <c r="U105" s="10">
        <v>3</v>
      </c>
      <c r="V105" s="22" t="s">
        <v>142</v>
      </c>
      <c r="W105" s="10">
        <v>2</v>
      </c>
      <c r="X105" s="22" t="s">
        <v>33</v>
      </c>
      <c r="Y105" s="10">
        <v>3</v>
      </c>
      <c r="Z105" s="22" t="s">
        <v>124</v>
      </c>
      <c r="AA105" s="15">
        <v>2</v>
      </c>
      <c r="AB105" s="11">
        <v>97.81</v>
      </c>
      <c r="AC105" s="10">
        <v>1.8400000000000034</v>
      </c>
      <c r="AD105" s="21">
        <v>0.35</v>
      </c>
      <c r="AE105" s="12">
        <v>219.82109227871643</v>
      </c>
      <c r="AF105" s="10">
        <v>184.84516615209469</v>
      </c>
      <c r="AG105" s="10">
        <v>116.28885440729115</v>
      </c>
      <c r="AH105" s="10">
        <v>47.704195731717874</v>
      </c>
      <c r="AI105" s="10">
        <v>2.3965993012957312</v>
      </c>
      <c r="AJ105" s="10"/>
      <c r="AK105" s="10"/>
      <c r="AL105" s="10"/>
      <c r="AM105" s="10"/>
      <c r="AN105" s="10">
        <v>2.198210922787164</v>
      </c>
      <c r="AO105" s="10">
        <v>0.83375136379105785</v>
      </c>
      <c r="AP105" s="10">
        <v>1</v>
      </c>
      <c r="AQ105" s="10">
        <v>111.47500000000001</v>
      </c>
      <c r="AR105" s="10"/>
      <c r="AS105" s="10"/>
      <c r="AT105" s="10">
        <v>1.5799172890982798</v>
      </c>
      <c r="AU105" s="10">
        <v>1</v>
      </c>
      <c r="AV105" s="16"/>
      <c r="AW105" s="21">
        <v>27.726774922814201</v>
      </c>
      <c r="AX105" s="1" t="s">
        <v>120</v>
      </c>
      <c r="AY105" s="25">
        <v>15.4918635170604</v>
      </c>
      <c r="AZ105" s="19">
        <v>100</v>
      </c>
      <c r="BA105" s="19">
        <v>0</v>
      </c>
      <c r="BB105" s="19">
        <v>0</v>
      </c>
      <c r="BC105" s="19">
        <v>100</v>
      </c>
      <c r="BD105" s="19">
        <v>0</v>
      </c>
      <c r="BE105" s="19">
        <v>0</v>
      </c>
      <c r="BF105" s="26">
        <v>97.81</v>
      </c>
      <c r="BG105" s="26">
        <v>1.8400000000000034</v>
      </c>
      <c r="BH105" s="26">
        <v>0.35</v>
      </c>
      <c r="BI105" s="23"/>
      <c r="BJ105" s="27">
        <f t="shared" ca="1" si="11"/>
        <v>1</v>
      </c>
      <c r="BK105" s="26">
        <f t="shared" ca="1" si="12"/>
        <v>6.0174137451026981</v>
      </c>
      <c r="BL105" s="25">
        <f t="shared" si="9"/>
        <v>6.0844333804872113</v>
      </c>
      <c r="BM105" s="25">
        <f t="shared" ca="1" si="13"/>
        <v>3.3550221457411316</v>
      </c>
      <c r="BN105" s="24">
        <f t="shared" si="10"/>
        <v>3.6298882995339024</v>
      </c>
      <c r="BO105" s="23"/>
      <c r="BP105" s="2"/>
    </row>
    <row r="106" spans="1:68" x14ac:dyDescent="0.2">
      <c r="A106">
        <v>4.6500000000000004</v>
      </c>
      <c r="B106">
        <v>2.1</v>
      </c>
      <c r="C106">
        <v>1.30331</v>
      </c>
      <c r="D106">
        <v>-0.27512999999999999</v>
      </c>
      <c r="E106">
        <v>4.9110000000000001E-2</v>
      </c>
      <c r="F106">
        <v>1.7317</v>
      </c>
      <c r="G106">
        <v>1.94025</v>
      </c>
      <c r="H106" s="23"/>
      <c r="I106" s="17">
        <f t="shared" si="7"/>
        <v>15.255905511811024</v>
      </c>
      <c r="J106" s="16">
        <f t="shared" si="8"/>
        <v>-15.655905511811024</v>
      </c>
      <c r="K106" s="10">
        <v>100</v>
      </c>
      <c r="L106" s="16">
        <v>1478.0183727034112</v>
      </c>
      <c r="M106" s="16">
        <v>536.28608923884531</v>
      </c>
      <c r="N106" s="16">
        <v>6.6108923884514432</v>
      </c>
      <c r="O106" s="16">
        <v>15.351977401129927</v>
      </c>
      <c r="P106" s="16">
        <v>15.485555000476381</v>
      </c>
      <c r="Q106" s="16">
        <v>0.10813394143062888</v>
      </c>
      <c r="R106" s="16">
        <v>0.69828909217204271</v>
      </c>
      <c r="S106" s="16">
        <v>9.2762221768371305</v>
      </c>
      <c r="T106" s="22" t="s">
        <v>33</v>
      </c>
      <c r="U106" s="10">
        <v>3</v>
      </c>
      <c r="V106" s="22" t="s">
        <v>141</v>
      </c>
      <c r="W106" s="10">
        <v>5</v>
      </c>
      <c r="X106" s="22" t="s">
        <v>141</v>
      </c>
      <c r="Y106" s="10">
        <v>5</v>
      </c>
      <c r="Z106" s="22" t="s">
        <v>30</v>
      </c>
      <c r="AA106" s="15">
        <v>6</v>
      </c>
      <c r="AB106" s="11">
        <v>7.4867570459853425</v>
      </c>
      <c r="AC106" s="10">
        <v>56.994500989181233</v>
      </c>
      <c r="AD106" s="21">
        <v>35.518741964833424</v>
      </c>
      <c r="AE106" s="12">
        <v>1535.1977401129927</v>
      </c>
      <c r="AF106" s="10">
        <v>1732.0893793983328</v>
      </c>
      <c r="AG106" s="10">
        <v>1032.3703333650922</v>
      </c>
      <c r="AH106" s="10">
        <v>54.829641361076995</v>
      </c>
      <c r="AI106" s="10">
        <v>14.320716322368423</v>
      </c>
      <c r="AJ106" s="10"/>
      <c r="AK106" s="10"/>
      <c r="AL106" s="10"/>
      <c r="AM106" s="10"/>
      <c r="AN106" s="10">
        <v>15.351977401129927</v>
      </c>
      <c r="AO106" s="10">
        <v>3.0384065677540941</v>
      </c>
      <c r="AP106" s="10">
        <v>8.2265923335556455</v>
      </c>
      <c r="AQ106" s="10">
        <v>111.47500000000001</v>
      </c>
      <c r="AR106" s="10"/>
      <c r="AS106" s="10"/>
      <c r="AT106" s="10">
        <v>16.353334624863258</v>
      </c>
      <c r="AU106" s="10">
        <v>1</v>
      </c>
      <c r="AV106" s="16"/>
      <c r="AW106" s="21">
        <v>259.81340690974992</v>
      </c>
      <c r="AX106" s="1" t="s">
        <v>120</v>
      </c>
      <c r="AY106" s="25">
        <v>15.655905511811</v>
      </c>
      <c r="AZ106" s="19">
        <v>100</v>
      </c>
      <c r="BA106" s="19">
        <v>0</v>
      </c>
      <c r="BB106" s="19">
        <v>0</v>
      </c>
      <c r="BC106" s="19">
        <v>0</v>
      </c>
      <c r="BD106" s="19">
        <v>0</v>
      </c>
      <c r="BE106" s="19">
        <v>100</v>
      </c>
      <c r="BF106" s="26">
        <v>7.4867570459853425</v>
      </c>
      <c r="BG106" s="26">
        <v>56.994500989181233</v>
      </c>
      <c r="BH106" s="26">
        <v>35.518741964833424</v>
      </c>
      <c r="BI106" s="23"/>
      <c r="BJ106" s="27">
        <f t="shared" ca="1" si="11"/>
        <v>0.69936457357589643</v>
      </c>
      <c r="BK106" s="26">
        <f t="shared" ca="1" si="12"/>
        <v>36.379996959792699</v>
      </c>
      <c r="BL106" s="25">
        <f t="shared" si="9"/>
        <v>0.73328318911846457</v>
      </c>
      <c r="BM106" s="25">
        <f t="shared" ca="1" si="13"/>
        <v>2.1960464735657652</v>
      </c>
      <c r="BN106" s="24">
        <f t="shared" si="10"/>
        <v>2.5390832558397607</v>
      </c>
      <c r="BO106" s="23"/>
      <c r="BP106" s="2"/>
    </row>
    <row r="107" spans="1:68" x14ac:dyDescent="0.2">
      <c r="A107">
        <v>4.7</v>
      </c>
      <c r="B107">
        <v>2</v>
      </c>
      <c r="C107">
        <v>1.35944</v>
      </c>
      <c r="D107">
        <v>-0.26601000000000002</v>
      </c>
      <c r="E107">
        <v>4.4069999999999998E-2</v>
      </c>
      <c r="F107">
        <v>1.73085</v>
      </c>
      <c r="G107">
        <v>1.94763</v>
      </c>
      <c r="H107" s="23"/>
      <c r="I107" s="17">
        <f t="shared" si="7"/>
        <v>15.41994750656168</v>
      </c>
      <c r="J107" s="16">
        <f t="shared" si="8"/>
        <v>-15.819947506561681</v>
      </c>
      <c r="K107" s="10">
        <v>100</v>
      </c>
      <c r="L107" s="16">
        <v>1494.4225721784767</v>
      </c>
      <c r="M107" s="16">
        <v>542.45406824146994</v>
      </c>
      <c r="N107" s="16">
        <v>6.6819772528433941</v>
      </c>
      <c r="O107" s="16">
        <v>30.679378531073432</v>
      </c>
      <c r="P107" s="16">
        <v>30.790678463288646</v>
      </c>
      <c r="Q107" s="16">
        <v>0.16527076332213125</v>
      </c>
      <c r="R107" s="16">
        <v>0.5367558351115308</v>
      </c>
      <c r="S107" s="16">
        <v>7.7291619593897716</v>
      </c>
      <c r="T107" s="22" t="s">
        <v>125</v>
      </c>
      <c r="U107" s="10">
        <v>7</v>
      </c>
      <c r="V107" s="22" t="s">
        <v>141</v>
      </c>
      <c r="W107" s="10">
        <v>5</v>
      </c>
      <c r="X107" s="22" t="s">
        <v>30</v>
      </c>
      <c r="Y107" s="10">
        <v>6</v>
      </c>
      <c r="Z107" s="22" t="s">
        <v>30</v>
      </c>
      <c r="AA107" s="15">
        <v>6</v>
      </c>
      <c r="AB107" s="11">
        <v>2.0141229822718003</v>
      </c>
      <c r="AC107" s="10">
        <v>40.173010271101944</v>
      </c>
      <c r="AD107" s="21">
        <v>57.812866746626256</v>
      </c>
      <c r="AE107" s="12"/>
      <c r="AF107" s="10"/>
      <c r="AG107" s="10"/>
      <c r="AH107" s="10"/>
      <c r="AI107" s="10"/>
      <c r="AJ107" s="10">
        <v>37.664902137364365</v>
      </c>
      <c r="AK107" s="10">
        <v>41.166267219661641</v>
      </c>
      <c r="AL107" s="10">
        <v>43.964179509654599</v>
      </c>
      <c r="AM107" s="10">
        <v>32.697669615822164</v>
      </c>
      <c r="AN107" s="10">
        <v>10.226459510357811</v>
      </c>
      <c r="AO107" s="10">
        <v>4.3356517461467874</v>
      </c>
      <c r="AP107" s="10">
        <v>7.2372035389865932</v>
      </c>
      <c r="AQ107" s="10">
        <v>117.845</v>
      </c>
      <c r="AR107" s="10">
        <v>7.7271713625297629</v>
      </c>
      <c r="AS107" s="10">
        <v>0</v>
      </c>
      <c r="AT107" s="10">
        <v>4.6056370177510972</v>
      </c>
      <c r="AU107" s="10">
        <v>0.9339447439413292</v>
      </c>
      <c r="AV107" s="16">
        <v>0.15923372229683935</v>
      </c>
      <c r="AW107" s="21">
        <v>76.976696158221614</v>
      </c>
      <c r="AX107" s="1" t="s">
        <v>120</v>
      </c>
      <c r="AY107" s="25">
        <v>15.8199475065617</v>
      </c>
      <c r="AZ107" s="19">
        <v>0</v>
      </c>
      <c r="BA107" s="19">
        <v>0</v>
      </c>
      <c r="BB107" s="19">
        <v>100</v>
      </c>
      <c r="BC107" s="19">
        <v>0</v>
      </c>
      <c r="BD107" s="19">
        <v>0</v>
      </c>
      <c r="BE107" s="19">
        <v>100</v>
      </c>
      <c r="BF107" s="26">
        <v>2.0141229822718003</v>
      </c>
      <c r="BG107" s="26">
        <v>40.173010271101944</v>
      </c>
      <c r="BH107" s="26">
        <v>57.812866746626256</v>
      </c>
      <c r="BI107" s="23"/>
      <c r="BJ107" s="27">
        <f t="shared" ca="1" si="11"/>
        <v>0.59522366997419218</v>
      </c>
      <c r="BK107" s="26">
        <f t="shared" ca="1" si="12"/>
        <v>63.797030157195742</v>
      </c>
      <c r="BL107" s="25">
        <f t="shared" si="9"/>
        <v>0.5501054933085705</v>
      </c>
      <c r="BM107" s="25">
        <f t="shared" ca="1" si="13"/>
        <v>1.9223282718534571</v>
      </c>
      <c r="BN107" s="24">
        <f t="shared" si="10"/>
        <v>2.2202859665680932</v>
      </c>
      <c r="BO107" s="23"/>
      <c r="BP107" s="2"/>
    </row>
    <row r="108" spans="1:68" x14ac:dyDescent="0.2">
      <c r="A108">
        <v>4.75</v>
      </c>
      <c r="B108">
        <v>2.1</v>
      </c>
      <c r="C108">
        <v>1.36493</v>
      </c>
      <c r="D108">
        <v>-0.26097999999999999</v>
      </c>
      <c r="E108">
        <v>4.317E-2</v>
      </c>
      <c r="F108">
        <v>1.73003</v>
      </c>
      <c r="G108">
        <v>1.9514499999999999</v>
      </c>
      <c r="H108" s="23"/>
      <c r="I108" s="17">
        <f t="shared" si="7"/>
        <v>15.583989501312335</v>
      </c>
      <c r="J108" s="16">
        <f t="shared" si="8"/>
        <v>-15.983989501312335</v>
      </c>
      <c r="K108" s="10">
        <v>100</v>
      </c>
      <c r="L108" s="16">
        <v>1510.8267716535422</v>
      </c>
      <c r="M108" s="16">
        <v>548.62204724409457</v>
      </c>
      <c r="N108" s="16">
        <v>6.7530621172353449</v>
      </c>
      <c r="O108" s="16">
        <v>32.178531073446308</v>
      </c>
      <c r="P108" s="16">
        <v>32.285852850816653</v>
      </c>
      <c r="Q108" s="16">
        <v>0.19678372539606331</v>
      </c>
      <c r="R108" s="16">
        <v>0.60950449816315067</v>
      </c>
      <c r="S108" s="16">
        <v>7.4529012062741726</v>
      </c>
      <c r="T108" s="22" t="s">
        <v>125</v>
      </c>
      <c r="U108" s="10">
        <v>7</v>
      </c>
      <c r="V108" s="22" t="s">
        <v>141</v>
      </c>
      <c r="W108" s="10">
        <v>5</v>
      </c>
      <c r="X108" s="22" t="s">
        <v>30</v>
      </c>
      <c r="Y108" s="10">
        <v>6</v>
      </c>
      <c r="Z108" s="22" t="s">
        <v>30</v>
      </c>
      <c r="AA108" s="15">
        <v>6</v>
      </c>
      <c r="AB108" s="11">
        <v>2.0188870355959807</v>
      </c>
      <c r="AC108" s="10">
        <v>40.20786682811999</v>
      </c>
      <c r="AD108" s="21">
        <v>57.77324613628403</v>
      </c>
      <c r="AE108" s="12"/>
      <c r="AF108" s="10"/>
      <c r="AG108" s="10"/>
      <c r="AH108" s="10"/>
      <c r="AI108" s="10"/>
      <c r="AJ108" s="10">
        <v>37.882438858427506</v>
      </c>
      <c r="AK108" s="10">
        <v>41.357468239682518</v>
      </c>
      <c r="AL108" s="10">
        <v>44.181867481248212</v>
      </c>
      <c r="AM108" s="10">
        <v>33.07146321270416</v>
      </c>
      <c r="AN108" s="10">
        <v>10.726177024482103</v>
      </c>
      <c r="AO108" s="10">
        <v>4.6120742069624789</v>
      </c>
      <c r="AP108" s="10">
        <v>7.6857558552449952</v>
      </c>
      <c r="AQ108" s="10">
        <v>117.845</v>
      </c>
      <c r="AR108" s="10">
        <v>9.1437140339377194</v>
      </c>
      <c r="AS108" s="10">
        <v>1.1399721369085247</v>
      </c>
      <c r="AT108" s="10">
        <v>4.7298110536360207</v>
      </c>
      <c r="AU108" s="10">
        <v>0.94715258560446447</v>
      </c>
      <c r="AV108" s="16">
        <v>0.16817865822590855</v>
      </c>
      <c r="AW108" s="21">
        <v>80.714632127041625</v>
      </c>
      <c r="AX108" s="1" t="s">
        <v>120</v>
      </c>
      <c r="AY108" s="25">
        <v>15.983989501312299</v>
      </c>
      <c r="AZ108" s="19">
        <v>0</v>
      </c>
      <c r="BA108" s="19">
        <v>0</v>
      </c>
      <c r="BB108" s="19">
        <v>100</v>
      </c>
      <c r="BC108" s="19">
        <v>0</v>
      </c>
      <c r="BD108" s="19">
        <v>0</v>
      </c>
      <c r="BE108" s="19">
        <v>100</v>
      </c>
      <c r="BF108" s="26">
        <v>2.0188870355959807</v>
      </c>
      <c r="BG108" s="26">
        <v>40.20786682811999</v>
      </c>
      <c r="BH108" s="26">
        <v>57.77324613628403</v>
      </c>
      <c r="BI108" s="23"/>
      <c r="BJ108" s="27">
        <f t="shared" ca="1" si="11"/>
        <v>0.59936915925982115</v>
      </c>
      <c r="BK108" s="26">
        <f t="shared" ca="1" si="12"/>
        <v>66.87924755941944</v>
      </c>
      <c r="BL108" s="25">
        <f t="shared" si="9"/>
        <v>0.62410714450892435</v>
      </c>
      <c r="BM108" s="25">
        <f t="shared" ca="1" si="13"/>
        <v>1.9328263244386112</v>
      </c>
      <c r="BN108" s="24">
        <f t="shared" si="10"/>
        <v>2.2260594947182151</v>
      </c>
      <c r="BO108" s="23"/>
      <c r="BP108" s="2"/>
    </row>
    <row r="109" spans="1:68" x14ac:dyDescent="0.2">
      <c r="A109">
        <v>4.8</v>
      </c>
      <c r="B109">
        <v>2</v>
      </c>
      <c r="C109">
        <v>1.37199</v>
      </c>
      <c r="D109">
        <v>-0.26300000000000001</v>
      </c>
      <c r="E109">
        <v>4.3869999999999999E-2</v>
      </c>
      <c r="F109">
        <v>1.73055</v>
      </c>
      <c r="G109">
        <v>1.9500299999999999</v>
      </c>
      <c r="H109" s="23"/>
      <c r="I109" s="17">
        <f t="shared" si="7"/>
        <v>15.748031496062991</v>
      </c>
      <c r="J109" s="16">
        <f t="shared" si="8"/>
        <v>-16.148031496062991</v>
      </c>
      <c r="K109" s="10">
        <v>100</v>
      </c>
      <c r="L109" s="16">
        <v>1527.2309711286077</v>
      </c>
      <c r="M109" s="16">
        <v>554.79002624671921</v>
      </c>
      <c r="N109" s="16">
        <v>6.8241469816272957</v>
      </c>
      <c r="O109" s="16">
        <v>34.106403013182678</v>
      </c>
      <c r="P109" s="16">
        <v>34.216818910987918</v>
      </c>
      <c r="Q109" s="16">
        <v>0.18412842054728737</v>
      </c>
      <c r="R109" s="16">
        <v>0.53812255612154203</v>
      </c>
      <c r="S109" s="16">
        <v>7.667770680919638</v>
      </c>
      <c r="T109" s="22" t="s">
        <v>125</v>
      </c>
      <c r="U109" s="10">
        <v>7</v>
      </c>
      <c r="V109" s="22" t="s">
        <v>141</v>
      </c>
      <c r="W109" s="10">
        <v>5</v>
      </c>
      <c r="X109" s="22" t="s">
        <v>30</v>
      </c>
      <c r="Y109" s="10">
        <v>6</v>
      </c>
      <c r="Z109" s="22" t="s">
        <v>30</v>
      </c>
      <c r="AA109" s="15">
        <v>6</v>
      </c>
      <c r="AB109" s="11">
        <v>1.7058201462358511</v>
      </c>
      <c r="AC109" s="10">
        <v>37.653437593033225</v>
      </c>
      <c r="AD109" s="21">
        <v>60.640742260730924</v>
      </c>
      <c r="AE109" s="12"/>
      <c r="AF109" s="10"/>
      <c r="AG109" s="10"/>
      <c r="AH109" s="10"/>
      <c r="AI109" s="10"/>
      <c r="AJ109" s="10">
        <v>38.161853804040575</v>
      </c>
      <c r="AK109" s="10">
        <v>41.603065526395909</v>
      </c>
      <c r="AL109" s="10">
        <v>44.461007111389307</v>
      </c>
      <c r="AM109" s="10">
        <v>33.554204727746978</v>
      </c>
      <c r="AN109" s="10">
        <v>11.368801004394227</v>
      </c>
      <c r="AO109" s="10">
        <v>4.817541342530359</v>
      </c>
      <c r="AP109" s="10">
        <v>8.265045673296374</v>
      </c>
      <c r="AQ109" s="10">
        <v>117.845</v>
      </c>
      <c r="AR109" s="10">
        <v>10.930712191485435</v>
      </c>
      <c r="AS109" s="10">
        <v>2.8810170378560391</v>
      </c>
      <c r="AT109" s="10">
        <v>4.89804275912166</v>
      </c>
      <c r="AU109" s="10">
        <v>0.96501622505119555</v>
      </c>
      <c r="AV109" s="16">
        <v>0.17978368348136792</v>
      </c>
      <c r="AW109" s="21">
        <v>85.542047277469791</v>
      </c>
      <c r="AX109" s="1" t="s">
        <v>120</v>
      </c>
      <c r="AY109" s="25">
        <v>16.148031496062998</v>
      </c>
      <c r="AZ109" s="19">
        <v>0</v>
      </c>
      <c r="BA109" s="19">
        <v>0</v>
      </c>
      <c r="BB109" s="19">
        <v>100</v>
      </c>
      <c r="BC109" s="19">
        <v>0</v>
      </c>
      <c r="BD109" s="19">
        <v>0</v>
      </c>
      <c r="BE109" s="19">
        <v>100</v>
      </c>
      <c r="BF109" s="26">
        <v>1.7058201462358511</v>
      </c>
      <c r="BG109" s="26">
        <v>37.653437593033225</v>
      </c>
      <c r="BH109" s="26">
        <v>60.640742260730924</v>
      </c>
      <c r="BI109" s="23"/>
      <c r="BJ109" s="27">
        <f t="shared" ca="1" si="11"/>
        <v>0.58421574984418956</v>
      </c>
      <c r="BK109" s="26">
        <f t="shared" ca="1" si="12"/>
        <v>69.066344641114412</v>
      </c>
      <c r="BL109" s="25">
        <f t="shared" si="9"/>
        <v>0.55040594530135267</v>
      </c>
      <c r="BM109" s="25">
        <f t="shared" ca="1" si="13"/>
        <v>1.8926710995926348</v>
      </c>
      <c r="BN109" s="24">
        <f t="shared" si="10"/>
        <v>2.1794393369884082</v>
      </c>
      <c r="BO109" s="23"/>
      <c r="BP109" s="2"/>
    </row>
    <row r="110" spans="1:68" x14ac:dyDescent="0.2">
      <c r="A110">
        <v>4.8499999999999996</v>
      </c>
      <c r="B110">
        <v>2.1</v>
      </c>
      <c r="C110">
        <v>1.3889</v>
      </c>
      <c r="D110">
        <v>-0.26206000000000002</v>
      </c>
      <c r="E110">
        <v>4.4200000000000003E-2</v>
      </c>
      <c r="F110">
        <v>1.7290000000000001</v>
      </c>
      <c r="G110">
        <v>1.9465300000000001</v>
      </c>
      <c r="H110" s="23"/>
      <c r="I110" s="17">
        <f t="shared" si="7"/>
        <v>15.912073490813647</v>
      </c>
      <c r="J110" s="16">
        <f t="shared" si="8"/>
        <v>-16.312073490813646</v>
      </c>
      <c r="K110" s="10">
        <v>100</v>
      </c>
      <c r="L110" s="16">
        <v>1543.6351706036733</v>
      </c>
      <c r="M110" s="16">
        <v>560.95800524934384</v>
      </c>
      <c r="N110" s="16">
        <v>6.8952318460192465</v>
      </c>
      <c r="O110" s="16">
        <v>38.724011299435027</v>
      </c>
      <c r="P110" s="16">
        <v>38.835885854016723</v>
      </c>
      <c r="Q110" s="16">
        <v>0.19001752280364836</v>
      </c>
      <c r="R110" s="16">
        <v>0.4892833486994998</v>
      </c>
      <c r="S110" s="16">
        <v>7.7690662903953589</v>
      </c>
      <c r="T110" s="22" t="s">
        <v>125</v>
      </c>
      <c r="U110" s="10">
        <v>7</v>
      </c>
      <c r="V110" s="22" t="s">
        <v>141</v>
      </c>
      <c r="W110" s="10">
        <v>5</v>
      </c>
      <c r="X110" s="22" t="s">
        <v>30</v>
      </c>
      <c r="Y110" s="10">
        <v>6</v>
      </c>
      <c r="Z110" s="22" t="s">
        <v>30</v>
      </c>
      <c r="AA110" s="15">
        <v>6</v>
      </c>
      <c r="AB110" s="11">
        <v>1.3551824596047481</v>
      </c>
      <c r="AC110" s="10">
        <v>33.851006251891363</v>
      </c>
      <c r="AD110" s="21">
        <v>64.793811288503889</v>
      </c>
      <c r="AE110" s="12"/>
      <c r="AF110" s="10"/>
      <c r="AG110" s="10"/>
      <c r="AH110" s="10"/>
      <c r="AI110" s="10"/>
      <c r="AJ110" s="10">
        <v>38.843681556437581</v>
      </c>
      <c r="AK110" s="10">
        <v>42.20243070621121</v>
      </c>
      <c r="AL110" s="10">
        <v>45.139955653437099</v>
      </c>
      <c r="AM110" s="10">
        <v>34.708971463504184</v>
      </c>
      <c r="AN110" s="10">
        <v>12.908003766478343</v>
      </c>
      <c r="AO110" s="10">
        <v>5.4101211438192927</v>
      </c>
      <c r="AP110" s="10">
        <v>9.6507657562050166</v>
      </c>
      <c r="AQ110" s="10">
        <v>117.845</v>
      </c>
      <c r="AR110" s="10">
        <v>15.083565929434299</v>
      </c>
      <c r="AS110" s="10">
        <v>6.9321998124578359</v>
      </c>
      <c r="AT110" s="10">
        <v>5.3497267966102342</v>
      </c>
      <c r="AU110" s="10">
        <v>1.0126521527954133</v>
      </c>
      <c r="AV110" s="16">
        <v>0.20541440223625138</v>
      </c>
      <c r="AW110" s="21">
        <v>97.089714635041815</v>
      </c>
      <c r="AX110" s="1" t="s">
        <v>120</v>
      </c>
      <c r="AY110" s="25">
        <v>16.312073490813599</v>
      </c>
      <c r="AZ110" s="19">
        <v>0</v>
      </c>
      <c r="BA110" s="19">
        <v>0</v>
      </c>
      <c r="BB110" s="19">
        <v>100</v>
      </c>
      <c r="BC110" s="19">
        <v>0</v>
      </c>
      <c r="BD110" s="19">
        <v>0</v>
      </c>
      <c r="BE110" s="19">
        <v>100</v>
      </c>
      <c r="BF110" s="26">
        <v>1.3551824596047481</v>
      </c>
      <c r="BG110" s="26">
        <v>33.851006251891363</v>
      </c>
      <c r="BH110" s="26">
        <v>64.793811288503889</v>
      </c>
      <c r="BI110" s="23"/>
      <c r="BJ110" s="27">
        <f t="shared" ca="1" si="11"/>
        <v>0.56276492458797822</v>
      </c>
      <c r="BK110" s="26">
        <f t="shared" ca="1" si="12"/>
        <v>75.884470329358322</v>
      </c>
      <c r="BL110" s="25">
        <f t="shared" si="9"/>
        <v>0.49920445040769607</v>
      </c>
      <c r="BM110" s="25">
        <f t="shared" ca="1" si="13"/>
        <v>1.8359872242464506</v>
      </c>
      <c r="BN110" s="24">
        <f t="shared" si="10"/>
        <v>2.111969017621762</v>
      </c>
      <c r="BO110" s="23"/>
      <c r="BP110" s="2"/>
    </row>
    <row r="111" spans="1:68" x14ac:dyDescent="0.2">
      <c r="A111">
        <v>4.9000000000000004</v>
      </c>
      <c r="B111">
        <v>2</v>
      </c>
      <c r="C111">
        <v>1.3438600000000001</v>
      </c>
      <c r="D111">
        <v>-0.25408999999999998</v>
      </c>
      <c r="E111">
        <v>4.1669999999999999E-2</v>
      </c>
      <c r="F111">
        <v>1.73278</v>
      </c>
      <c r="G111">
        <v>1.9498</v>
      </c>
      <c r="H111" s="23"/>
      <c r="I111" s="17">
        <f t="shared" si="7"/>
        <v>16.076115485564305</v>
      </c>
      <c r="J111" s="16">
        <f t="shared" si="8"/>
        <v>-16.476115485564303</v>
      </c>
      <c r="K111" s="10">
        <v>100</v>
      </c>
      <c r="L111" s="16">
        <v>1560.039370078739</v>
      </c>
      <c r="M111" s="16">
        <v>567.12598425196859</v>
      </c>
      <c r="N111" s="16">
        <v>6.9663167104111983</v>
      </c>
      <c r="O111" s="16">
        <v>26.424952919020722</v>
      </c>
      <c r="P111" s="16">
        <v>26.525644438316295</v>
      </c>
      <c r="Q111" s="16">
        <v>0.23994959193470955</v>
      </c>
      <c r="R111" s="16">
        <v>0.90459476863115285</v>
      </c>
      <c r="S111" s="16">
        <v>6.9924666177481729</v>
      </c>
      <c r="T111" s="22" t="s">
        <v>125</v>
      </c>
      <c r="U111" s="10">
        <v>7</v>
      </c>
      <c r="V111" s="22" t="s">
        <v>141</v>
      </c>
      <c r="W111" s="10">
        <v>5</v>
      </c>
      <c r="X111" s="22" t="s">
        <v>141</v>
      </c>
      <c r="Y111" s="10">
        <v>5</v>
      </c>
      <c r="Z111" s="22" t="s">
        <v>30</v>
      </c>
      <c r="AA111" s="15">
        <v>6</v>
      </c>
      <c r="AB111" s="11">
        <v>3.9474325431840498</v>
      </c>
      <c r="AC111" s="10">
        <v>49.401936218049116</v>
      </c>
      <c r="AD111" s="21">
        <v>46.650631238766834</v>
      </c>
      <c r="AE111" s="12"/>
      <c r="AF111" s="10"/>
      <c r="AG111" s="10"/>
      <c r="AH111" s="10"/>
      <c r="AI111" s="10"/>
      <c r="AJ111" s="10">
        <v>36.472952351659806</v>
      </c>
      <c r="AK111" s="10">
        <v>40.118672687302372</v>
      </c>
      <c r="AL111" s="10">
        <v>42.765688037169419</v>
      </c>
      <c r="AM111" s="10">
        <v>31.631411109579073</v>
      </c>
      <c r="AN111" s="10">
        <v>8.8083176396735734</v>
      </c>
      <c r="AO111" s="10">
        <v>3.9786796655949819</v>
      </c>
      <c r="AP111" s="10">
        <v>5.9576933314948883</v>
      </c>
      <c r="AQ111" s="10">
        <v>117.845</v>
      </c>
      <c r="AR111" s="10">
        <v>1.726380124262638</v>
      </c>
      <c r="AS111" s="10">
        <v>0</v>
      </c>
      <c r="AT111" s="10">
        <v>3.8668730643591567</v>
      </c>
      <c r="AU111" s="10">
        <v>0.85010715455081332</v>
      </c>
      <c r="AV111" s="16">
        <v>0.14003596082039621</v>
      </c>
      <c r="AW111" s="21">
        <v>66.314111095790736</v>
      </c>
      <c r="AX111" s="1" t="s">
        <v>120</v>
      </c>
      <c r="AY111" s="25">
        <v>16.4761154855643</v>
      </c>
      <c r="AZ111" s="19">
        <v>0</v>
      </c>
      <c r="BA111" s="19">
        <v>0</v>
      </c>
      <c r="BB111" s="19">
        <v>100</v>
      </c>
      <c r="BC111" s="19">
        <v>0</v>
      </c>
      <c r="BD111" s="19">
        <v>0</v>
      </c>
      <c r="BE111" s="19">
        <v>100</v>
      </c>
      <c r="BF111" s="26">
        <v>3.9474325431840498</v>
      </c>
      <c r="BG111" s="26">
        <v>49.401936218049116</v>
      </c>
      <c r="BH111" s="26">
        <v>46.650631238766834</v>
      </c>
      <c r="BI111" s="23"/>
      <c r="BJ111" s="27">
        <f t="shared" ca="1" si="11"/>
        <v>0.65658004708414341</v>
      </c>
      <c r="BK111" s="26">
        <f t="shared" ca="1" si="12"/>
        <v>57.728766772335163</v>
      </c>
      <c r="BL111" s="25">
        <f t="shared" si="9"/>
        <v>0.93200143416278347</v>
      </c>
      <c r="BM111" s="25">
        <f t="shared" ca="1" si="13"/>
        <v>2.0818386448382613</v>
      </c>
      <c r="BN111" s="24">
        <f t="shared" si="10"/>
        <v>2.3823803531683034</v>
      </c>
      <c r="BO111" s="23"/>
      <c r="BP111" s="2"/>
    </row>
    <row r="112" spans="1:68" x14ac:dyDescent="0.2">
      <c r="A112">
        <v>4.95</v>
      </c>
      <c r="B112">
        <v>0.4</v>
      </c>
      <c r="C112">
        <v>1.29369</v>
      </c>
      <c r="D112">
        <v>-0.24904999999999999</v>
      </c>
      <c r="E112">
        <v>4.5580000000000002E-2</v>
      </c>
      <c r="F112">
        <v>1.7301800000000001</v>
      </c>
      <c r="G112">
        <v>1.9479</v>
      </c>
      <c r="H112" s="23"/>
      <c r="I112" s="17">
        <f t="shared" si="7"/>
        <v>16.240157480314959</v>
      </c>
      <c r="J112" s="16">
        <f t="shared" si="8"/>
        <v>-16.640157480314958</v>
      </c>
      <c r="K112" s="10">
        <v>100</v>
      </c>
      <c r="L112" s="16">
        <v>1576.4435695538045</v>
      </c>
      <c r="M112" s="16">
        <v>573.29396325459322</v>
      </c>
      <c r="N112" s="16">
        <v>7.0374015748031491</v>
      </c>
      <c r="O112" s="16">
        <v>12.725047080979277</v>
      </c>
      <c r="P112" s="16">
        <v>12.843021472989761</v>
      </c>
      <c r="Q112" s="16">
        <v>0.27152520403264513</v>
      </c>
      <c r="R112" s="16">
        <v>2.1141847703337682</v>
      </c>
      <c r="S112" s="16">
        <v>8.1926661118392783</v>
      </c>
      <c r="T112" s="22" t="s">
        <v>122</v>
      </c>
      <c r="U112" s="10">
        <v>5</v>
      </c>
      <c r="V112" s="22" t="s">
        <v>143</v>
      </c>
      <c r="W112" s="10">
        <v>4</v>
      </c>
      <c r="X112" s="22" t="s">
        <v>141</v>
      </c>
      <c r="Y112" s="10">
        <v>5</v>
      </c>
      <c r="Z112" s="22" t="s">
        <v>121</v>
      </c>
      <c r="AA112" s="15">
        <v>5</v>
      </c>
      <c r="AB112" s="11">
        <v>29.653128412080378</v>
      </c>
      <c r="AC112" s="10">
        <v>59.500439230172503</v>
      </c>
      <c r="AD112" s="21">
        <v>10.846432357747117</v>
      </c>
      <c r="AE112" s="12">
        <v>1272.5047080979277</v>
      </c>
      <c r="AF112" s="10">
        <v>1415.413364585178</v>
      </c>
      <c r="AG112" s="10">
        <v>838.22661047423207</v>
      </c>
      <c r="AH112" s="10">
        <v>23.765441904743227</v>
      </c>
      <c r="AI112" s="10">
        <v>4.7299555555975799</v>
      </c>
      <c r="AJ112" s="10"/>
      <c r="AK112" s="10"/>
      <c r="AL112" s="10"/>
      <c r="AM112" s="10"/>
      <c r="AN112" s="10">
        <v>6.3625235404896383</v>
      </c>
      <c r="AO112" s="10">
        <v>2.9258960159127203</v>
      </c>
      <c r="AP112" s="10">
        <v>6.7058128837938566</v>
      </c>
      <c r="AQ112" s="10">
        <v>114.66</v>
      </c>
      <c r="AR112" s="10"/>
      <c r="AS112" s="10"/>
      <c r="AT112" s="10">
        <v>12.317785782341165</v>
      </c>
      <c r="AU112" s="10">
        <v>1</v>
      </c>
      <c r="AV112" s="16"/>
      <c r="AW112" s="21">
        <v>212.31200468777669</v>
      </c>
      <c r="AX112" s="1" t="s">
        <v>120</v>
      </c>
      <c r="AY112" s="25">
        <v>16.640157480315001</v>
      </c>
      <c r="AZ112" s="19">
        <v>0</v>
      </c>
      <c r="BA112" s="19">
        <v>100</v>
      </c>
      <c r="BB112" s="19">
        <v>0</v>
      </c>
      <c r="BC112" s="19">
        <v>0</v>
      </c>
      <c r="BD112" s="19">
        <v>100</v>
      </c>
      <c r="BE112" s="19">
        <v>0</v>
      </c>
      <c r="BF112" s="26">
        <v>29.653128412080378</v>
      </c>
      <c r="BG112" s="26">
        <v>59.500439230172503</v>
      </c>
      <c r="BH112" s="26">
        <v>10.846432357747117</v>
      </c>
      <c r="BI112" s="23"/>
      <c r="BJ112" s="27">
        <f t="shared" ca="1" si="11"/>
        <v>0.81789047485437094</v>
      </c>
      <c r="BK112" s="26">
        <f t="shared" ca="1" si="12"/>
        <v>33.14224884466519</v>
      </c>
      <c r="BL112" s="25">
        <f t="shared" si="9"/>
        <v>2.2524240224260343</v>
      </c>
      <c r="BM112" s="25">
        <f t="shared" ca="1" si="13"/>
        <v>2.504843097645459</v>
      </c>
      <c r="BN112" s="24">
        <f t="shared" si="10"/>
        <v>2.843151558087782</v>
      </c>
      <c r="BO112" s="23"/>
      <c r="BP112" s="2"/>
    </row>
    <row r="113" spans="1:68" x14ac:dyDescent="0.2">
      <c r="A113">
        <v>5</v>
      </c>
      <c r="B113">
        <v>2</v>
      </c>
      <c r="C113">
        <v>1.2684899999999999</v>
      </c>
      <c r="D113">
        <v>-0.25319999999999998</v>
      </c>
      <c r="E113">
        <v>4.5920000000000002E-2</v>
      </c>
      <c r="F113">
        <v>1.72295</v>
      </c>
      <c r="G113">
        <v>1.94123</v>
      </c>
      <c r="H113" s="23"/>
      <c r="I113" s="17">
        <f t="shared" si="7"/>
        <v>16.404199475065617</v>
      </c>
      <c r="J113" s="16">
        <f t="shared" si="8"/>
        <v>-16.804199475065616</v>
      </c>
      <c r="K113" s="10">
        <v>100</v>
      </c>
      <c r="L113" s="16">
        <v>1592.8477690288703</v>
      </c>
      <c r="M113" s="16">
        <v>579.46194225721797</v>
      </c>
      <c r="N113" s="16">
        <v>7.1084864391951008</v>
      </c>
      <c r="O113" s="16">
        <v>5.8436911487758572</v>
      </c>
      <c r="P113" s="16">
        <v>5.9631683992832913</v>
      </c>
      <c r="Q113" s="16">
        <v>0.24552544407105137</v>
      </c>
      <c r="R113" s="16">
        <v>4.1173655954535997</v>
      </c>
      <c r="S113" s="16">
        <v>8.2970312852385035</v>
      </c>
      <c r="T113" s="22" t="s">
        <v>33</v>
      </c>
      <c r="U113" s="10">
        <v>3</v>
      </c>
      <c r="V113" s="22" t="s">
        <v>33</v>
      </c>
      <c r="W113" s="10">
        <v>3</v>
      </c>
      <c r="X113" s="22" t="s">
        <v>143</v>
      </c>
      <c r="Y113" s="10">
        <v>4</v>
      </c>
      <c r="Z113" s="22" t="s">
        <v>33</v>
      </c>
      <c r="AA113" s="15">
        <v>3</v>
      </c>
      <c r="AB113" s="11">
        <v>95.536377686009445</v>
      </c>
      <c r="AC113" s="10">
        <v>4.113622313990561</v>
      </c>
      <c r="AD113" s="21">
        <v>0.35</v>
      </c>
      <c r="AE113" s="12">
        <v>584.36911487758573</v>
      </c>
      <c r="AF113" s="10">
        <v>605.05393241529532</v>
      </c>
      <c r="AG113" s="10">
        <v>322.23762994624684</v>
      </c>
      <c r="AH113" s="10">
        <v>24.450065404321428</v>
      </c>
      <c r="AI113" s="10">
        <v>2.4287374458663598</v>
      </c>
      <c r="AJ113" s="10"/>
      <c r="AK113" s="10"/>
      <c r="AL113" s="10"/>
      <c r="AM113" s="10"/>
      <c r="AN113" s="10">
        <v>5.8436911487758572</v>
      </c>
      <c r="AO113" s="10">
        <v>1.7012022392537061</v>
      </c>
      <c r="AP113" s="10">
        <v>2.5779010395699746</v>
      </c>
      <c r="AQ113" s="10">
        <v>111.47500000000001</v>
      </c>
      <c r="AR113" s="10"/>
      <c r="AS113" s="10"/>
      <c r="AT113" s="10">
        <v>4.9890840697071939</v>
      </c>
      <c r="AU113" s="10">
        <v>1</v>
      </c>
      <c r="AV113" s="16"/>
      <c r="AW113" s="21">
        <v>90.758089862294298</v>
      </c>
      <c r="AX113" s="1" t="s">
        <v>120</v>
      </c>
      <c r="AY113" s="25">
        <v>16.804199475065602</v>
      </c>
      <c r="AZ113" s="19">
        <v>100</v>
      </c>
      <c r="BA113" s="19">
        <v>0</v>
      </c>
      <c r="BB113" s="19">
        <v>0</v>
      </c>
      <c r="BC113" s="19">
        <v>100</v>
      </c>
      <c r="BD113" s="19">
        <v>0</v>
      </c>
      <c r="BE113" s="19">
        <v>0</v>
      </c>
      <c r="BF113" s="26">
        <v>95.536377686009445</v>
      </c>
      <c r="BG113" s="26">
        <v>4.113622313990561</v>
      </c>
      <c r="BH113" s="26">
        <v>0.35</v>
      </c>
      <c r="BI113" s="23"/>
      <c r="BJ113" s="27">
        <f t="shared" ca="1" si="11"/>
        <v>0.97925488953261564</v>
      </c>
      <c r="BK113" s="26">
        <f t="shared" ca="1" si="12"/>
        <v>17.359456233357285</v>
      </c>
      <c r="BL113" s="25">
        <f t="shared" si="9"/>
        <v>4.7520337684441394</v>
      </c>
      <c r="BM113" s="25">
        <f t="shared" ca="1" si="13"/>
        <v>2.9279892483739616</v>
      </c>
      <c r="BN113" s="24">
        <f t="shared" si="10"/>
        <v>3.280746425980555</v>
      </c>
      <c r="BO113" s="23"/>
      <c r="BP113" s="2"/>
    </row>
    <row r="114" spans="1:68" x14ac:dyDescent="0.2">
      <c r="A114">
        <v>5.05</v>
      </c>
      <c r="B114">
        <v>2</v>
      </c>
      <c r="C114">
        <v>1.2597700000000001</v>
      </c>
      <c r="D114">
        <v>-0.26823000000000002</v>
      </c>
      <c r="E114">
        <v>4.8809999999999999E-2</v>
      </c>
      <c r="F114">
        <v>1.7236800000000001</v>
      </c>
      <c r="G114">
        <v>1.9493799999999999</v>
      </c>
      <c r="H114" s="23"/>
      <c r="I114" s="17">
        <f t="shared" si="7"/>
        <v>16.568241469816272</v>
      </c>
      <c r="J114" s="16">
        <f t="shared" si="8"/>
        <v>-16.96824146981627</v>
      </c>
      <c r="K114" s="10">
        <v>100</v>
      </c>
      <c r="L114" s="16">
        <v>1609.2519685039358</v>
      </c>
      <c r="M114" s="16">
        <v>585.6299212598426</v>
      </c>
      <c r="N114" s="16">
        <v>7.1795713035870499</v>
      </c>
      <c r="O114" s="16">
        <v>3.4625235404896491</v>
      </c>
      <c r="P114" s="16">
        <v>3.5947750882211489</v>
      </c>
      <c r="Q114" s="16">
        <v>0.15136245799327866</v>
      </c>
      <c r="R114" s="16">
        <v>4.2106238715529596</v>
      </c>
      <c r="S114" s="16">
        <v>9.1841352591319296</v>
      </c>
      <c r="T114" s="22" t="s">
        <v>33</v>
      </c>
      <c r="U114" s="10">
        <v>3</v>
      </c>
      <c r="V114" s="22" t="s">
        <v>33</v>
      </c>
      <c r="W114" s="10">
        <v>3</v>
      </c>
      <c r="X114" s="22" t="s">
        <v>33</v>
      </c>
      <c r="Y114" s="10">
        <v>3</v>
      </c>
      <c r="Z114" s="22" t="s">
        <v>33</v>
      </c>
      <c r="AA114" s="15">
        <v>3</v>
      </c>
      <c r="AB114" s="11">
        <v>97.81</v>
      </c>
      <c r="AC114" s="10">
        <v>1.8400000000000034</v>
      </c>
      <c r="AD114" s="21">
        <v>0.35</v>
      </c>
      <c r="AE114" s="12">
        <v>346.25235404896489</v>
      </c>
      <c r="AF114" s="10">
        <v>325.45447232121597</v>
      </c>
      <c r="AG114" s="10">
        <v>179.73875441105744</v>
      </c>
      <c r="AH114" s="10">
        <v>41.23674422835181</v>
      </c>
      <c r="AI114" s="10">
        <v>2.3749449737270898</v>
      </c>
      <c r="AJ114" s="10"/>
      <c r="AK114" s="10"/>
      <c r="AL114" s="10"/>
      <c r="AM114" s="10"/>
      <c r="AN114" s="10">
        <v>3.4625235404896491</v>
      </c>
      <c r="AO114" s="10">
        <v>1.1629583805619834</v>
      </c>
      <c r="AP114" s="10">
        <v>1</v>
      </c>
      <c r="AQ114" s="10">
        <v>111.47500000000001</v>
      </c>
      <c r="AR114" s="10"/>
      <c r="AS114" s="10"/>
      <c r="AT114" s="10">
        <v>2.5723921170612187</v>
      </c>
      <c r="AU114" s="10">
        <v>1</v>
      </c>
      <c r="AV114" s="16"/>
      <c r="AW114" s="21">
        <v>48.818170848182397</v>
      </c>
      <c r="AX114" s="1" t="s">
        <v>120</v>
      </c>
      <c r="AY114" s="25">
        <v>16.968241469816299</v>
      </c>
      <c r="AZ114" s="19">
        <v>100</v>
      </c>
      <c r="BA114" s="19">
        <v>0</v>
      </c>
      <c r="BB114" s="19">
        <v>0</v>
      </c>
      <c r="BC114" s="19">
        <v>100</v>
      </c>
      <c r="BD114" s="19">
        <v>0</v>
      </c>
      <c r="BE114" s="19">
        <v>0</v>
      </c>
      <c r="BF114" s="26">
        <v>97.81</v>
      </c>
      <c r="BG114" s="26">
        <v>1.8400000000000034</v>
      </c>
      <c r="BH114" s="26">
        <v>0.35</v>
      </c>
      <c r="BI114" s="23"/>
      <c r="BJ114" s="27">
        <f t="shared" ca="1" si="11"/>
        <v>1</v>
      </c>
      <c r="BK114" s="26">
        <f t="shared" ca="1" si="12"/>
        <v>9.5287108895216388</v>
      </c>
      <c r="BL114" s="25">
        <f t="shared" si="9"/>
        <v>5.4248877874646562</v>
      </c>
      <c r="BM114" s="25">
        <f t="shared" ca="1" si="13"/>
        <v>3.1661576247736924</v>
      </c>
      <c r="BN114" s="24">
        <f t="shared" si="10"/>
        <v>3.4703116156295146</v>
      </c>
      <c r="BO114" s="23"/>
      <c r="BP114" s="2"/>
    </row>
    <row r="115" spans="1:68" x14ac:dyDescent="0.2">
      <c r="A115">
        <v>5.0999999999999996</v>
      </c>
      <c r="B115">
        <v>2</v>
      </c>
      <c r="C115">
        <v>1.2566600000000001</v>
      </c>
      <c r="D115">
        <v>-0.28111999999999998</v>
      </c>
      <c r="E115">
        <v>5.8020000000000002E-2</v>
      </c>
      <c r="F115">
        <v>1.7244299999999999</v>
      </c>
      <c r="G115">
        <v>1.9539800000000001</v>
      </c>
      <c r="H115" s="23"/>
      <c r="I115" s="17">
        <f t="shared" si="7"/>
        <v>16.732283464566926</v>
      </c>
      <c r="J115" s="16">
        <f t="shared" si="8"/>
        <v>-17.132283464566925</v>
      </c>
      <c r="K115" s="10">
        <v>100</v>
      </c>
      <c r="L115" s="16">
        <v>1625.6561679790013</v>
      </c>
      <c r="M115" s="16">
        <v>591.79790026246724</v>
      </c>
      <c r="N115" s="16">
        <v>7.2506561679790007</v>
      </c>
      <c r="O115" s="16">
        <v>2.6132768361582137</v>
      </c>
      <c r="P115" s="16">
        <v>2.7862381684688282</v>
      </c>
      <c r="Q115" s="16">
        <v>7.0606577052328381E-2</v>
      </c>
      <c r="R115" s="16">
        <v>2.5341185061408473</v>
      </c>
      <c r="S115" s="16">
        <v>12.011203632681564</v>
      </c>
      <c r="T115" s="22" t="s">
        <v>33</v>
      </c>
      <c r="U115" s="10">
        <v>3</v>
      </c>
      <c r="V115" s="22" t="s">
        <v>33</v>
      </c>
      <c r="W115" s="10">
        <v>3</v>
      </c>
      <c r="X115" s="22" t="s">
        <v>33</v>
      </c>
      <c r="Y115" s="10">
        <v>3</v>
      </c>
      <c r="Z115" s="22" t="s">
        <v>33</v>
      </c>
      <c r="AA115" s="15">
        <v>3</v>
      </c>
      <c r="AB115" s="11">
        <v>81.901116677934596</v>
      </c>
      <c r="AC115" s="10">
        <v>16.354495723022964</v>
      </c>
      <c r="AD115" s="21">
        <v>1.7443875990424436</v>
      </c>
      <c r="AE115" s="12">
        <v>261.3276836158214</v>
      </c>
      <c r="AF115" s="10">
        <v>229.36752885182136</v>
      </c>
      <c r="AG115" s="10">
        <v>139.31190842344142</v>
      </c>
      <c r="AH115" s="10">
        <v>97.93126213102417</v>
      </c>
      <c r="AI115" s="10">
        <v>3.9461453660384564</v>
      </c>
      <c r="AJ115" s="10"/>
      <c r="AK115" s="10"/>
      <c r="AL115" s="10"/>
      <c r="AM115" s="10"/>
      <c r="AN115" s="10">
        <v>2.6132768361582137</v>
      </c>
      <c r="AO115" s="10">
        <v>0.90424405962386822</v>
      </c>
      <c r="AP115" s="10">
        <v>1</v>
      </c>
      <c r="AQ115" s="10">
        <v>111.47500000000001</v>
      </c>
      <c r="AR115" s="10"/>
      <c r="AS115" s="10"/>
      <c r="AT115" s="10">
        <v>1.7616463696439424</v>
      </c>
      <c r="AU115" s="10">
        <v>1</v>
      </c>
      <c r="AV115" s="16"/>
      <c r="AW115" s="21">
        <v>34.405129327773203</v>
      </c>
      <c r="AX115" s="1" t="s">
        <v>120</v>
      </c>
      <c r="AY115" s="25">
        <v>17.1322834645669</v>
      </c>
      <c r="AZ115" s="19">
        <v>100</v>
      </c>
      <c r="BA115" s="19">
        <v>0</v>
      </c>
      <c r="BB115" s="19">
        <v>0</v>
      </c>
      <c r="BC115" s="19">
        <v>100</v>
      </c>
      <c r="BD115" s="19">
        <v>0</v>
      </c>
      <c r="BE115" s="19">
        <v>0</v>
      </c>
      <c r="BF115" s="26">
        <v>81.901116677934596</v>
      </c>
      <c r="BG115" s="26">
        <v>16.354495723022964</v>
      </c>
      <c r="BH115" s="26">
        <v>1.7443875990424436</v>
      </c>
      <c r="BI115" s="23"/>
      <c r="BJ115" s="27">
        <f t="shared" ca="1" si="11"/>
        <v>1</v>
      </c>
      <c r="BK115" s="26">
        <f t="shared" ca="1" si="12"/>
        <v>6.6692027247954195</v>
      </c>
      <c r="BL115" s="25">
        <f t="shared" si="9"/>
        <v>3.5778968399747235</v>
      </c>
      <c r="BM115" s="25">
        <f t="shared" ca="1" si="13"/>
        <v>3.1853854478064982</v>
      </c>
      <c r="BN115" s="24">
        <f t="shared" si="10"/>
        <v>3.4555851141304768</v>
      </c>
      <c r="BO115" s="23"/>
      <c r="BP115" s="2"/>
    </row>
    <row r="116" spans="1:68" x14ac:dyDescent="0.2">
      <c r="A116">
        <v>5.15</v>
      </c>
      <c r="B116">
        <v>2.1</v>
      </c>
      <c r="C116">
        <v>1.2541599999999999</v>
      </c>
      <c r="D116">
        <v>-0.28321000000000002</v>
      </c>
      <c r="E116">
        <v>7.1190000000000003E-2</v>
      </c>
      <c r="F116">
        <v>1.7179800000000001</v>
      </c>
      <c r="G116">
        <v>1.9497</v>
      </c>
      <c r="H116" s="23"/>
      <c r="I116" s="17">
        <f t="shared" si="7"/>
        <v>16.896325459317584</v>
      </c>
      <c r="J116" s="16">
        <f t="shared" si="8"/>
        <v>-17.296325459317583</v>
      </c>
      <c r="K116" s="10">
        <v>100</v>
      </c>
      <c r="L116" s="16">
        <v>1642.0603674540671</v>
      </c>
      <c r="M116" s="16">
        <v>597.96587926509198</v>
      </c>
      <c r="N116" s="16">
        <v>7.3217410323709533</v>
      </c>
      <c r="O116" s="16">
        <v>1.9306026365348152</v>
      </c>
      <c r="P116" s="16">
        <v>2.1617776347419486</v>
      </c>
      <c r="Q116" s="16">
        <v>5.7512722035525467E-2</v>
      </c>
      <c r="R116" s="16">
        <v>2.6604365366371625</v>
      </c>
      <c r="S116" s="16">
        <v>16.053819319939837</v>
      </c>
      <c r="T116" s="22" t="s">
        <v>33</v>
      </c>
      <c r="U116" s="10">
        <v>3</v>
      </c>
      <c r="V116" s="22" t="s">
        <v>33</v>
      </c>
      <c r="W116" s="10">
        <v>3</v>
      </c>
      <c r="X116" s="22" t="s">
        <v>33</v>
      </c>
      <c r="Y116" s="10">
        <v>3</v>
      </c>
      <c r="Z116" s="22" t="s">
        <v>124</v>
      </c>
      <c r="AA116" s="15">
        <v>2</v>
      </c>
      <c r="AB116" s="11">
        <v>93.853789888513958</v>
      </c>
      <c r="AC116" s="10">
        <v>5.7962101114860474</v>
      </c>
      <c r="AD116" s="21">
        <v>0.35</v>
      </c>
      <c r="AE116" s="12">
        <v>193.06026365348151</v>
      </c>
      <c r="AF116" s="10">
        <v>154.93663079718462</v>
      </c>
      <c r="AG116" s="10">
        <v>108.08888173709744</v>
      </c>
      <c r="AH116" s="10">
        <v>179.6313247728456</v>
      </c>
      <c r="AI116" s="10">
        <v>3.7587816368813565</v>
      </c>
      <c r="AJ116" s="10"/>
      <c r="AK116" s="10"/>
      <c r="AL116" s="10"/>
      <c r="AM116" s="10"/>
      <c r="AN116" s="10">
        <v>1.9306026365348152</v>
      </c>
      <c r="AO116" s="10">
        <v>0.77690205593550765</v>
      </c>
      <c r="AP116" s="10">
        <v>1</v>
      </c>
      <c r="AQ116" s="10">
        <v>111.47500000000001</v>
      </c>
      <c r="AR116" s="10"/>
      <c r="AS116" s="10"/>
      <c r="AT116" s="10">
        <v>1.1540140536058119</v>
      </c>
      <c r="AU116" s="10">
        <v>1</v>
      </c>
      <c r="AV116" s="16"/>
      <c r="AW116" s="21">
        <v>23.240494619577692</v>
      </c>
      <c r="AX116" s="1" t="s">
        <v>120</v>
      </c>
      <c r="AY116" s="25">
        <v>17.2963254593176</v>
      </c>
      <c r="AZ116" s="19">
        <v>100</v>
      </c>
      <c r="BA116" s="19">
        <v>0</v>
      </c>
      <c r="BB116" s="19">
        <v>0</v>
      </c>
      <c r="BC116" s="19">
        <v>100</v>
      </c>
      <c r="BD116" s="19">
        <v>0</v>
      </c>
      <c r="BE116" s="19">
        <v>0</v>
      </c>
      <c r="BF116" s="26">
        <v>93.853789888513958</v>
      </c>
      <c r="BG116" s="26">
        <v>5.7962101114860474</v>
      </c>
      <c r="BH116" s="26">
        <v>0.35</v>
      </c>
      <c r="BI116" s="23"/>
      <c r="BJ116" s="27">
        <f t="shared" ca="1" si="11"/>
        <v>1</v>
      </c>
      <c r="BK116" s="26">
        <f t="shared" ca="1" si="12"/>
        <v>4.4843610563957643</v>
      </c>
      <c r="BL116" s="25">
        <f t="shared" si="9"/>
        <v>4.2896014452229352</v>
      </c>
      <c r="BM116" s="25">
        <f t="shared" ca="1" si="13"/>
        <v>3.3725747129418995</v>
      </c>
      <c r="BN116" s="24">
        <f t="shared" si="10"/>
        <v>3.5629478982144356</v>
      </c>
      <c r="BO116" s="23"/>
      <c r="BP116" s="2"/>
    </row>
    <row r="117" spans="1:68" x14ac:dyDescent="0.2">
      <c r="A117">
        <v>5.2</v>
      </c>
      <c r="B117">
        <v>2</v>
      </c>
      <c r="C117">
        <v>1.2537799999999999</v>
      </c>
      <c r="D117">
        <v>-0.28417999999999999</v>
      </c>
      <c r="E117">
        <v>7.331E-2</v>
      </c>
      <c r="F117">
        <v>1.7212799999999999</v>
      </c>
      <c r="G117">
        <v>1.9503999999999999</v>
      </c>
      <c r="H117" s="23"/>
      <c r="I117" s="17">
        <f t="shared" si="7"/>
        <v>17.060367454068242</v>
      </c>
      <c r="J117" s="16">
        <f t="shared" si="8"/>
        <v>-17.460367454068241</v>
      </c>
      <c r="K117" s="10">
        <v>100</v>
      </c>
      <c r="L117" s="16">
        <v>1658.4645669291328</v>
      </c>
      <c r="M117" s="16">
        <v>604.13385826771673</v>
      </c>
      <c r="N117" s="16">
        <v>7.392825896762905</v>
      </c>
      <c r="O117" s="16">
        <v>1.8268361581920527</v>
      </c>
      <c r="P117" s="16">
        <v>2.0673819211448676</v>
      </c>
      <c r="Q117" s="16">
        <v>5.1435669707153117E-2</v>
      </c>
      <c r="R117" s="16">
        <v>2.4879616669313451</v>
      </c>
      <c r="S117" s="16">
        <v>16.704566871723248</v>
      </c>
      <c r="T117" s="22" t="s">
        <v>33</v>
      </c>
      <c r="U117" s="10">
        <v>3</v>
      </c>
      <c r="V117" s="22" t="s">
        <v>33</v>
      </c>
      <c r="W117" s="10">
        <v>3</v>
      </c>
      <c r="X117" s="22" t="s">
        <v>33</v>
      </c>
      <c r="Y117" s="10">
        <v>3</v>
      </c>
      <c r="Z117" s="22" t="s">
        <v>124</v>
      </c>
      <c r="AA117" s="15">
        <v>2</v>
      </c>
      <c r="AB117" s="11">
        <v>91.793922814713241</v>
      </c>
      <c r="AC117" s="10">
        <v>7.4407998898026477</v>
      </c>
      <c r="AD117" s="21">
        <v>0.76527729548411738</v>
      </c>
      <c r="AE117" s="12">
        <v>182.68361581920527</v>
      </c>
      <c r="AF117" s="10">
        <v>142.86629981664183</v>
      </c>
      <c r="AG117" s="10">
        <v>103.36909605724338</v>
      </c>
      <c r="AH117" s="10">
        <v>191.55581434204134</v>
      </c>
      <c r="AI117" s="10">
        <v>4.019354531428136</v>
      </c>
      <c r="AJ117" s="10"/>
      <c r="AK117" s="10"/>
      <c r="AL117" s="10"/>
      <c r="AM117" s="10"/>
      <c r="AN117" s="10">
        <v>1.8268361581920527</v>
      </c>
      <c r="AO117" s="10">
        <v>0.75282768760597119</v>
      </c>
      <c r="AP117" s="10">
        <v>1</v>
      </c>
      <c r="AQ117" s="10">
        <v>111.47500000000001</v>
      </c>
      <c r="AR117" s="10"/>
      <c r="AS117" s="10"/>
      <c r="AT117" s="10">
        <v>1.0482500240726289</v>
      </c>
      <c r="AU117" s="10">
        <v>1</v>
      </c>
      <c r="AV117" s="16"/>
      <c r="AW117" s="21">
        <v>21.429944972496273</v>
      </c>
      <c r="AX117" s="1" t="s">
        <v>120</v>
      </c>
      <c r="AY117" s="25">
        <v>17.460367454068201</v>
      </c>
      <c r="AZ117" s="19">
        <v>100</v>
      </c>
      <c r="BA117" s="19">
        <v>0</v>
      </c>
      <c r="BB117" s="19">
        <v>0</v>
      </c>
      <c r="BC117" s="19">
        <v>100</v>
      </c>
      <c r="BD117" s="19">
        <v>0</v>
      </c>
      <c r="BE117" s="19">
        <v>0</v>
      </c>
      <c r="BF117" s="26">
        <v>91.793922814713241</v>
      </c>
      <c r="BG117" s="26">
        <v>7.4407998898026477</v>
      </c>
      <c r="BH117" s="26">
        <v>0.76527729548411738</v>
      </c>
      <c r="BI117" s="23"/>
      <c r="BJ117" s="27">
        <f t="shared" ca="1" si="11"/>
        <v>1</v>
      </c>
      <c r="BK117" s="26">
        <f t="shared" ca="1" si="12"/>
        <v>4.09892483507066</v>
      </c>
      <c r="BL117" s="25">
        <f t="shared" si="9"/>
        <v>4.1542369469589238</v>
      </c>
      <c r="BM117" s="25">
        <f t="shared" ca="1" si="13"/>
        <v>3.3977029177032474</v>
      </c>
      <c r="BN117" s="24">
        <f t="shared" si="10"/>
        <v>3.5668782412379265</v>
      </c>
      <c r="BO117" s="23"/>
      <c r="BP117" s="2"/>
    </row>
    <row r="118" spans="1:68" x14ac:dyDescent="0.2">
      <c r="A118">
        <v>5.25</v>
      </c>
      <c r="B118">
        <v>2.1</v>
      </c>
      <c r="C118">
        <v>1.25353</v>
      </c>
      <c r="D118">
        <v>-0.28377000000000002</v>
      </c>
      <c r="E118">
        <v>7.4130000000000001E-2</v>
      </c>
      <c r="F118">
        <v>1.7190000000000001</v>
      </c>
      <c r="G118">
        <v>1.9509000000000001</v>
      </c>
      <c r="H118" s="23"/>
      <c r="I118" s="17">
        <f t="shared" si="7"/>
        <v>17.224409448818896</v>
      </c>
      <c r="J118" s="16">
        <f t="shared" si="8"/>
        <v>-17.624409448818895</v>
      </c>
      <c r="K118" s="10">
        <v>100</v>
      </c>
      <c r="L118" s="16">
        <v>1674.8687664041984</v>
      </c>
      <c r="M118" s="16">
        <v>610.30183727034137</v>
      </c>
      <c r="N118" s="16">
        <v>7.4639107611548541</v>
      </c>
      <c r="O118" s="16">
        <v>1.7585687382297555</v>
      </c>
      <c r="P118" s="16">
        <v>2.002739042263447</v>
      </c>
      <c r="Q118" s="16">
        <v>5.4004320691310358E-2</v>
      </c>
      <c r="R118" s="16">
        <v>2.6965230892126608</v>
      </c>
      <c r="S118" s="16">
        <v>16.956271113450793</v>
      </c>
      <c r="T118" s="22" t="s">
        <v>33</v>
      </c>
      <c r="U118" s="10">
        <v>3</v>
      </c>
      <c r="V118" s="22" t="s">
        <v>33</v>
      </c>
      <c r="W118" s="10">
        <v>3</v>
      </c>
      <c r="X118" s="22" t="s">
        <v>33</v>
      </c>
      <c r="Y118" s="10">
        <v>3</v>
      </c>
      <c r="Z118" s="22" t="s">
        <v>124</v>
      </c>
      <c r="AA118" s="15">
        <v>2</v>
      </c>
      <c r="AB118" s="11">
        <v>97.81</v>
      </c>
      <c r="AC118" s="10">
        <v>1.8400000000000034</v>
      </c>
      <c r="AD118" s="21">
        <v>0.35</v>
      </c>
      <c r="AE118" s="12">
        <v>175.85687382297553</v>
      </c>
      <c r="AF118" s="10">
        <v>134.2963023320591</v>
      </c>
      <c r="AG118" s="10">
        <v>100.13695211317236</v>
      </c>
      <c r="AH118" s="10">
        <v>195.27141296151649</v>
      </c>
      <c r="AI118" s="10">
        <v>3.708479278373185</v>
      </c>
      <c r="AJ118" s="10"/>
      <c r="AK118" s="10"/>
      <c r="AL118" s="10"/>
      <c r="AM118" s="10"/>
      <c r="AN118" s="10">
        <v>1.7585687382297555</v>
      </c>
      <c r="AO118" s="10">
        <v>0.75197348583589274</v>
      </c>
      <c r="AP118" s="10">
        <v>1</v>
      </c>
      <c r="AQ118" s="10">
        <v>111.47500000000001</v>
      </c>
      <c r="AR118" s="10"/>
      <c r="AS118" s="10"/>
      <c r="AT118" s="10">
        <v>0.9717271791892591</v>
      </c>
      <c r="AU118" s="10">
        <v>1</v>
      </c>
      <c r="AV118" s="16"/>
      <c r="AW118" s="21">
        <v>20.144445349808866</v>
      </c>
      <c r="AX118" s="1" t="s">
        <v>120</v>
      </c>
      <c r="AY118" s="25">
        <v>17.624409448818898</v>
      </c>
      <c r="AZ118" s="19">
        <v>100</v>
      </c>
      <c r="BA118" s="19">
        <v>0</v>
      </c>
      <c r="BB118" s="19">
        <v>0</v>
      </c>
      <c r="BC118" s="19">
        <v>100</v>
      </c>
      <c r="BD118" s="19">
        <v>0</v>
      </c>
      <c r="BE118" s="19">
        <v>0</v>
      </c>
      <c r="BF118" s="26">
        <v>97.81</v>
      </c>
      <c r="BG118" s="26">
        <v>1.8400000000000034</v>
      </c>
      <c r="BH118" s="26">
        <v>0.35</v>
      </c>
      <c r="BI118" s="23"/>
      <c r="BJ118" s="27">
        <f t="shared" ca="1" si="11"/>
        <v>1</v>
      </c>
      <c r="BK118" s="26">
        <f t="shared" ca="1" si="12"/>
        <v>3.81878142223308</v>
      </c>
      <c r="BL118" s="25">
        <f t="shared" si="9"/>
        <v>4.6343520787783348</v>
      </c>
      <c r="BM118" s="25">
        <f t="shared" ca="1" si="13"/>
        <v>3.4493380460206788</v>
      </c>
      <c r="BN118" s="24">
        <f t="shared" si="10"/>
        <v>3.5951016466418895</v>
      </c>
      <c r="BO118" s="23"/>
      <c r="BP118" s="2"/>
    </row>
    <row r="119" spans="1:68" x14ac:dyDescent="0.2">
      <c r="A119">
        <v>5.3</v>
      </c>
      <c r="B119">
        <v>2.1</v>
      </c>
      <c r="C119">
        <v>1.25346</v>
      </c>
      <c r="D119">
        <v>-0.28400999999999998</v>
      </c>
      <c r="E119">
        <v>7.5560000000000002E-2</v>
      </c>
      <c r="F119">
        <v>1.7194</v>
      </c>
      <c r="G119">
        <v>1.9524999999999999</v>
      </c>
      <c r="H119" s="23"/>
      <c r="I119" s="17">
        <f t="shared" si="7"/>
        <v>17.388451443569551</v>
      </c>
      <c r="J119" s="16">
        <f t="shared" si="8"/>
        <v>-17.788451443569549</v>
      </c>
      <c r="K119" s="10">
        <v>100</v>
      </c>
      <c r="L119" s="16">
        <v>1691.2729658792639</v>
      </c>
      <c r="M119" s="16">
        <v>616.469816272966</v>
      </c>
      <c r="N119" s="16">
        <v>7.5349956255468049</v>
      </c>
      <c r="O119" s="16">
        <v>1.7394538606402978</v>
      </c>
      <c r="P119" s="16">
        <v>1.9899450107052741</v>
      </c>
      <c r="Q119" s="16">
        <v>5.2500720115218419E-2</v>
      </c>
      <c r="R119" s="16">
        <v>2.6383000451158782</v>
      </c>
      <c r="S119" s="16">
        <v>17.395218754512246</v>
      </c>
      <c r="T119" s="22" t="s">
        <v>33</v>
      </c>
      <c r="U119" s="10">
        <v>3</v>
      </c>
      <c r="V119" s="22" t="s">
        <v>33</v>
      </c>
      <c r="W119" s="10">
        <v>3</v>
      </c>
      <c r="X119" s="22" t="s">
        <v>33</v>
      </c>
      <c r="Y119" s="10">
        <v>3</v>
      </c>
      <c r="Z119" s="22" t="s">
        <v>124</v>
      </c>
      <c r="AA119" s="15">
        <v>2</v>
      </c>
      <c r="AB119" s="11">
        <v>96.796172167309308</v>
      </c>
      <c r="AC119" s="10">
        <v>2.8538278326906976</v>
      </c>
      <c r="AD119" s="21">
        <v>0.35</v>
      </c>
      <c r="AE119" s="12">
        <v>173.94538606402978</v>
      </c>
      <c r="AF119" s="10">
        <v>131.82616923844665</v>
      </c>
      <c r="AG119" s="10">
        <v>99.497250535263703</v>
      </c>
      <c r="AH119" s="10">
        <v>202.83887579586047</v>
      </c>
      <c r="AI119" s="10">
        <v>3.7903194591200426</v>
      </c>
      <c r="AJ119" s="10"/>
      <c r="AK119" s="10"/>
      <c r="AL119" s="10"/>
      <c r="AM119" s="10"/>
      <c r="AN119" s="10">
        <v>1.7394538606402978</v>
      </c>
      <c r="AO119" s="10">
        <v>0.75033916497813502</v>
      </c>
      <c r="AP119" s="10">
        <v>1</v>
      </c>
      <c r="AQ119" s="10">
        <v>111.47500000000001</v>
      </c>
      <c r="AR119" s="10"/>
      <c r="AS119" s="10"/>
      <c r="AT119" s="10">
        <v>0.94279112513779195</v>
      </c>
      <c r="AU119" s="10">
        <v>1</v>
      </c>
      <c r="AV119" s="16"/>
      <c r="AW119" s="21">
        <v>19.773925385766997</v>
      </c>
      <c r="AX119" s="1" t="s">
        <v>120</v>
      </c>
      <c r="AY119" s="25">
        <v>17.7884514435695</v>
      </c>
      <c r="AZ119" s="19">
        <v>100</v>
      </c>
      <c r="BA119" s="19">
        <v>0</v>
      </c>
      <c r="BB119" s="19">
        <v>0</v>
      </c>
      <c r="BC119" s="19">
        <v>100</v>
      </c>
      <c r="BD119" s="19">
        <v>0</v>
      </c>
      <c r="BE119" s="19">
        <v>0</v>
      </c>
      <c r="BF119" s="26">
        <v>96.796172167309308</v>
      </c>
      <c r="BG119" s="26">
        <v>2.8538278326906976</v>
      </c>
      <c r="BH119" s="26">
        <v>0.35</v>
      </c>
      <c r="BI119" s="23"/>
      <c r="BJ119" s="27">
        <f t="shared" ca="1" si="11"/>
        <v>1</v>
      </c>
      <c r="BK119" s="26">
        <f t="shared" ca="1" si="12"/>
        <v>3.7124559793823058</v>
      </c>
      <c r="BL119" s="25">
        <f t="shared" si="9"/>
        <v>4.5879864425838424</v>
      </c>
      <c r="BM119" s="25">
        <f t="shared" ca="1" si="13"/>
        <v>3.4572339125065188</v>
      </c>
      <c r="BN119" s="24">
        <f t="shared" si="10"/>
        <v>3.5932342300951103</v>
      </c>
      <c r="BO119" s="23"/>
      <c r="BP119" s="2"/>
    </row>
    <row r="120" spans="1:68" x14ac:dyDescent="0.2">
      <c r="A120">
        <v>5.35</v>
      </c>
      <c r="B120">
        <v>2</v>
      </c>
      <c r="C120">
        <v>1.25326</v>
      </c>
      <c r="D120">
        <v>-0.28373999999999999</v>
      </c>
      <c r="E120">
        <v>7.6329999999999995E-2</v>
      </c>
      <c r="F120">
        <v>1.71393</v>
      </c>
      <c r="G120">
        <v>1.94763</v>
      </c>
      <c r="H120" s="23"/>
      <c r="I120" s="17">
        <f t="shared" si="7"/>
        <v>17.552493438320209</v>
      </c>
      <c r="J120" s="16">
        <f t="shared" si="8"/>
        <v>-17.952493438320207</v>
      </c>
      <c r="K120" s="10">
        <v>100</v>
      </c>
      <c r="L120" s="16">
        <v>1707.6771653543296</v>
      </c>
      <c r="M120" s="16">
        <v>622.63779527559075</v>
      </c>
      <c r="N120" s="16">
        <v>7.6060804899387575</v>
      </c>
      <c r="O120" s="16">
        <v>1.6848399246704358</v>
      </c>
      <c r="P120" s="16">
        <v>1.9387346072137963</v>
      </c>
      <c r="Q120" s="16">
        <v>5.4192270763322073E-2</v>
      </c>
      <c r="R120" s="16">
        <v>2.7952392535666926</v>
      </c>
      <c r="S120" s="16">
        <v>17.631575176622256</v>
      </c>
      <c r="T120" s="22" t="s">
        <v>33</v>
      </c>
      <c r="U120" s="10">
        <v>3</v>
      </c>
      <c r="V120" s="22" t="s">
        <v>142</v>
      </c>
      <c r="W120" s="10">
        <v>2</v>
      </c>
      <c r="X120" s="22" t="s">
        <v>33</v>
      </c>
      <c r="Y120" s="10">
        <v>3</v>
      </c>
      <c r="Z120" s="22" t="s">
        <v>124</v>
      </c>
      <c r="AA120" s="15">
        <v>2</v>
      </c>
      <c r="AB120" s="11">
        <v>97.81</v>
      </c>
      <c r="AC120" s="10">
        <v>1.8400000000000034</v>
      </c>
      <c r="AD120" s="21">
        <v>0.35</v>
      </c>
      <c r="AE120" s="12">
        <v>168.48399246704358</v>
      </c>
      <c r="AF120" s="10">
        <v>124.8364629762101</v>
      </c>
      <c r="AG120" s="10">
        <v>96.936730360689808</v>
      </c>
      <c r="AH120" s="10">
        <v>206.23874784034626</v>
      </c>
      <c r="AI120" s="10">
        <v>3.5775112943337919</v>
      </c>
      <c r="AJ120" s="10"/>
      <c r="AK120" s="10"/>
      <c r="AL120" s="10"/>
      <c r="AM120" s="10"/>
      <c r="AN120" s="10">
        <v>1.6848399246704358</v>
      </c>
      <c r="AO120" s="10">
        <v>0.75035417532123905</v>
      </c>
      <c r="AP120" s="10">
        <v>1</v>
      </c>
      <c r="AQ120" s="10">
        <v>111.47500000000001</v>
      </c>
      <c r="AR120" s="10"/>
      <c r="AS120" s="10"/>
      <c r="AT120" s="10">
        <v>0.88095999320761142</v>
      </c>
      <c r="AU120" s="10">
        <v>1</v>
      </c>
      <c r="AV120" s="16"/>
      <c r="AW120" s="21">
        <v>18.725469446431514</v>
      </c>
      <c r="AX120" s="1" t="s">
        <v>120</v>
      </c>
      <c r="AY120" s="25">
        <v>17.9524934383202</v>
      </c>
      <c r="AZ120" s="19">
        <v>100</v>
      </c>
      <c r="BA120" s="19">
        <v>0</v>
      </c>
      <c r="BB120" s="19">
        <v>0</v>
      </c>
      <c r="BC120" s="19">
        <v>100</v>
      </c>
      <c r="BD120" s="19">
        <v>0</v>
      </c>
      <c r="BE120" s="19">
        <v>0</v>
      </c>
      <c r="BF120" s="26">
        <v>97.81</v>
      </c>
      <c r="BG120" s="26">
        <v>1.8400000000000034</v>
      </c>
      <c r="BH120" s="26">
        <v>0.35</v>
      </c>
      <c r="BI120" s="23"/>
      <c r="BJ120" s="27">
        <f t="shared" ca="1" si="11"/>
        <v>1</v>
      </c>
      <c r="BK120" s="26">
        <f t="shared" ca="1" si="12"/>
        <v>3.4848383209902538</v>
      </c>
      <c r="BL120" s="25">
        <f t="shared" si="9"/>
        <v>4.9951580186191631</v>
      </c>
      <c r="BM120" s="25">
        <f t="shared" ca="1" si="13"/>
        <v>3.5004207865703929</v>
      </c>
      <c r="BN120" s="24">
        <f t="shared" si="10"/>
        <v>3.6148102163271365</v>
      </c>
      <c r="BO120" s="23"/>
      <c r="BP120" s="2"/>
    </row>
    <row r="121" spans="1:68" x14ac:dyDescent="0.2">
      <c r="A121">
        <v>5.4</v>
      </c>
      <c r="B121">
        <v>2</v>
      </c>
      <c r="C121">
        <v>1.2535000000000001</v>
      </c>
      <c r="D121">
        <v>-0.28401999999999999</v>
      </c>
      <c r="E121">
        <v>7.7240000000000003E-2</v>
      </c>
      <c r="F121">
        <v>1.7149000000000001</v>
      </c>
      <c r="G121">
        <v>1.94998</v>
      </c>
      <c r="H121" s="23"/>
      <c r="I121" s="17">
        <f t="shared" si="7"/>
        <v>17.716535433070867</v>
      </c>
      <c r="J121" s="16">
        <f t="shared" si="8"/>
        <v>-18.116535433070865</v>
      </c>
      <c r="K121" s="10">
        <v>100</v>
      </c>
      <c r="L121" s="16">
        <v>1724.0813648293954</v>
      </c>
      <c r="M121" s="16">
        <v>628.80577427821549</v>
      </c>
      <c r="N121" s="16">
        <v>7.6771653543307092</v>
      </c>
      <c r="O121" s="16">
        <v>1.7503766478342824</v>
      </c>
      <c r="P121" s="16">
        <v>2.0082936869430061</v>
      </c>
      <c r="Q121" s="16">
        <v>5.2438070091214511E-2</v>
      </c>
      <c r="R121" s="16">
        <v>2.6110757820005368</v>
      </c>
      <c r="S121" s="16">
        <v>17.910905493661367</v>
      </c>
      <c r="T121" s="22" t="s">
        <v>33</v>
      </c>
      <c r="U121" s="10">
        <v>3</v>
      </c>
      <c r="V121" s="22" t="s">
        <v>33</v>
      </c>
      <c r="W121" s="10">
        <v>3</v>
      </c>
      <c r="X121" s="22" t="s">
        <v>33</v>
      </c>
      <c r="Y121" s="10">
        <v>3</v>
      </c>
      <c r="Z121" s="22" t="s">
        <v>124</v>
      </c>
      <c r="AA121" s="15">
        <v>2</v>
      </c>
      <c r="AB121" s="11">
        <v>96.220292765073552</v>
      </c>
      <c r="AC121" s="10">
        <v>3.4297072349264539</v>
      </c>
      <c r="AD121" s="21">
        <v>0.35</v>
      </c>
      <c r="AE121" s="12">
        <v>175.03766478342823</v>
      </c>
      <c r="AF121" s="10">
        <v>132.05493121052504</v>
      </c>
      <c r="AG121" s="10">
        <v>100.41468434715031</v>
      </c>
      <c r="AH121" s="10">
        <v>210.52265429480209</v>
      </c>
      <c r="AI121" s="10">
        <v>3.8298390529049549</v>
      </c>
      <c r="AJ121" s="10"/>
      <c r="AK121" s="10"/>
      <c r="AL121" s="10"/>
      <c r="AM121" s="10"/>
      <c r="AN121" s="10">
        <v>1.7503766478342824</v>
      </c>
      <c r="AO121" s="10">
        <v>0.7597654435487925</v>
      </c>
      <c r="AP121" s="10">
        <v>1</v>
      </c>
      <c r="AQ121" s="10">
        <v>111.47500000000001</v>
      </c>
      <c r="AR121" s="10"/>
      <c r="AS121" s="10"/>
      <c r="AT121" s="10">
        <v>0.92474109864981013</v>
      </c>
      <c r="AU121" s="10">
        <v>1</v>
      </c>
      <c r="AV121" s="16"/>
      <c r="AW121" s="21">
        <v>19.808239681578758</v>
      </c>
      <c r="AX121" s="1" t="s">
        <v>120</v>
      </c>
      <c r="AY121" s="25">
        <v>18.116535433070901</v>
      </c>
      <c r="AZ121" s="19">
        <v>100</v>
      </c>
      <c r="BA121" s="19">
        <v>0</v>
      </c>
      <c r="BB121" s="19">
        <v>0</v>
      </c>
      <c r="BC121" s="19">
        <v>100</v>
      </c>
      <c r="BD121" s="19">
        <v>0</v>
      </c>
      <c r="BE121" s="19">
        <v>0</v>
      </c>
      <c r="BF121" s="26">
        <v>96.220292765073552</v>
      </c>
      <c r="BG121" s="26">
        <v>3.4297072349264539</v>
      </c>
      <c r="BH121" s="26">
        <v>0.35</v>
      </c>
      <c r="BI121" s="23"/>
      <c r="BJ121" s="27">
        <f t="shared" ca="1" si="11"/>
        <v>1</v>
      </c>
      <c r="BK121" s="26">
        <f t="shared" ca="1" si="12"/>
        <v>3.6458094102079546</v>
      </c>
      <c r="BL121" s="25">
        <f t="shared" si="9"/>
        <v>4.5747378531664706</v>
      </c>
      <c r="BM121" s="25">
        <f t="shared" ca="1" si="13"/>
        <v>3.4631545526878118</v>
      </c>
      <c r="BN121" s="24">
        <f t="shared" si="10"/>
        <v>3.5876312352440962</v>
      </c>
      <c r="BO121" s="23"/>
      <c r="BP121" s="2"/>
    </row>
    <row r="122" spans="1:68" x14ac:dyDescent="0.2">
      <c r="A122">
        <v>5.45</v>
      </c>
      <c r="B122">
        <v>2.1</v>
      </c>
      <c r="C122">
        <v>1.2533099999999999</v>
      </c>
      <c r="D122">
        <v>-0.28388000000000002</v>
      </c>
      <c r="E122">
        <v>7.7289999999999998E-2</v>
      </c>
      <c r="F122">
        <v>1.71828</v>
      </c>
      <c r="G122">
        <v>1.95468</v>
      </c>
      <c r="H122" s="23"/>
      <c r="I122" s="17">
        <f t="shared" si="7"/>
        <v>17.880577427821521</v>
      </c>
      <c r="J122" s="16">
        <f t="shared" si="8"/>
        <v>-18.28057742782152</v>
      </c>
      <c r="K122" s="10">
        <v>100</v>
      </c>
      <c r="L122" s="16">
        <v>1740.4855643044609</v>
      </c>
      <c r="M122" s="16">
        <v>634.97375328084013</v>
      </c>
      <c r="N122" s="16">
        <v>7.7482502187226583</v>
      </c>
      <c r="O122" s="16">
        <v>1.6984934086628707</v>
      </c>
      <c r="P122" s="16">
        <v>1.9566314563740868</v>
      </c>
      <c r="Q122" s="16">
        <v>5.3315170427268119E-2</v>
      </c>
      <c r="R122" s="16">
        <v>2.7248447965805798</v>
      </c>
      <c r="S122" s="16">
        <v>17.926253313278899</v>
      </c>
      <c r="T122" s="22" t="s">
        <v>33</v>
      </c>
      <c r="U122" s="10">
        <v>3</v>
      </c>
      <c r="V122" s="22" t="s">
        <v>142</v>
      </c>
      <c r="W122" s="10">
        <v>2</v>
      </c>
      <c r="X122" s="22" t="s">
        <v>33</v>
      </c>
      <c r="Y122" s="10">
        <v>3</v>
      </c>
      <c r="Z122" s="22" t="s">
        <v>124</v>
      </c>
      <c r="AA122" s="15">
        <v>2</v>
      </c>
      <c r="AB122" s="11">
        <v>97.81</v>
      </c>
      <c r="AC122" s="10">
        <v>1.8400000000000034</v>
      </c>
      <c r="AD122" s="21">
        <v>0.35</v>
      </c>
      <c r="AE122" s="12">
        <v>169.84934086628706</v>
      </c>
      <c r="AF122" s="10">
        <v>125.01206882153068</v>
      </c>
      <c r="AG122" s="10">
        <v>97.831572818704331</v>
      </c>
      <c r="AH122" s="10">
        <v>209.37606365944268</v>
      </c>
      <c r="AI122" s="10">
        <v>3.6699337931279779</v>
      </c>
      <c r="AJ122" s="10"/>
      <c r="AK122" s="10"/>
      <c r="AL122" s="10"/>
      <c r="AM122" s="10"/>
      <c r="AN122" s="10">
        <v>1.6984934086628707</v>
      </c>
      <c r="AO122" s="10">
        <v>0.75807652658741309</v>
      </c>
      <c r="AP122" s="10">
        <v>1</v>
      </c>
      <c r="AQ122" s="10">
        <v>111.47500000000001</v>
      </c>
      <c r="AR122" s="10"/>
      <c r="AS122" s="10"/>
      <c r="AT122" s="10">
        <v>0.86397829779002921</v>
      </c>
      <c r="AU122" s="10">
        <v>1</v>
      </c>
      <c r="AV122" s="16"/>
      <c r="AW122" s="21">
        <v>18.751810323229602</v>
      </c>
      <c r="AX122" s="1" t="s">
        <v>120</v>
      </c>
      <c r="AY122" s="25">
        <v>18.280577427821498</v>
      </c>
      <c r="AZ122" s="19">
        <v>100</v>
      </c>
      <c r="BA122" s="19">
        <v>0</v>
      </c>
      <c r="BB122" s="19">
        <v>0</v>
      </c>
      <c r="BC122" s="19">
        <v>100</v>
      </c>
      <c r="BD122" s="19">
        <v>0</v>
      </c>
      <c r="BE122" s="19">
        <v>0</v>
      </c>
      <c r="BF122" s="26">
        <v>97.81</v>
      </c>
      <c r="BG122" s="26">
        <v>1.8400000000000034</v>
      </c>
      <c r="BH122" s="26">
        <v>0.35</v>
      </c>
      <c r="BI122" s="23"/>
      <c r="BJ122" s="27">
        <f t="shared" ca="1" si="11"/>
        <v>1</v>
      </c>
      <c r="BK122" s="26">
        <f t="shared" ca="1" si="12"/>
        <v>3.4218380479779027</v>
      </c>
      <c r="BL122" s="25">
        <f t="shared" si="9"/>
        <v>4.9075594851406183</v>
      </c>
      <c r="BM122" s="25">
        <f t="shared" ca="1" si="13"/>
        <v>3.5028530952726058</v>
      </c>
      <c r="BN122" s="24">
        <f t="shared" si="10"/>
        <v>3.6061711731986708</v>
      </c>
      <c r="BO122" s="23"/>
      <c r="BP122" s="2"/>
    </row>
    <row r="123" spans="1:68" x14ac:dyDescent="0.2">
      <c r="A123">
        <v>5.5</v>
      </c>
      <c r="B123">
        <v>2</v>
      </c>
      <c r="C123">
        <v>1.2532300000000001</v>
      </c>
      <c r="D123">
        <v>-0.28406999999999999</v>
      </c>
      <c r="E123">
        <v>7.8549999999999995E-2</v>
      </c>
      <c r="F123">
        <v>1.7154499999999999</v>
      </c>
      <c r="G123">
        <v>1.95303</v>
      </c>
      <c r="H123" s="23"/>
      <c r="I123" s="17">
        <f t="shared" si="7"/>
        <v>18.044619422572179</v>
      </c>
      <c r="J123" s="16">
        <f t="shared" si="8"/>
        <v>-18.444619422572178</v>
      </c>
      <c r="K123" s="10">
        <v>100</v>
      </c>
      <c r="L123" s="16">
        <v>1756.8897637795267</v>
      </c>
      <c r="M123" s="16">
        <v>641.14173228346488</v>
      </c>
      <c r="N123" s="16">
        <v>7.8193350831146109</v>
      </c>
      <c r="O123" s="16">
        <v>1.6766478342749622</v>
      </c>
      <c r="P123" s="16">
        <v>1.9403552987689887</v>
      </c>
      <c r="Q123" s="16">
        <v>5.2124819971195342E-2</v>
      </c>
      <c r="R123" s="16">
        <v>2.6863544013956964</v>
      </c>
      <c r="S123" s="16">
        <v>18.313018367640737</v>
      </c>
      <c r="T123" s="22" t="s">
        <v>33</v>
      </c>
      <c r="U123" s="10">
        <v>3</v>
      </c>
      <c r="V123" s="22" t="s">
        <v>142</v>
      </c>
      <c r="W123" s="10">
        <v>2</v>
      </c>
      <c r="X123" s="22" t="s">
        <v>33</v>
      </c>
      <c r="Y123" s="10">
        <v>3</v>
      </c>
      <c r="Z123" s="22" t="s">
        <v>124</v>
      </c>
      <c r="AA123" s="15">
        <v>2</v>
      </c>
      <c r="AB123" s="11">
        <v>97.81</v>
      </c>
      <c r="AC123" s="10">
        <v>1.8400000000000034</v>
      </c>
      <c r="AD123" s="21">
        <v>0.35</v>
      </c>
      <c r="AE123" s="12">
        <v>167.66478342749622</v>
      </c>
      <c r="AF123" s="10">
        <v>122.13227384004468</v>
      </c>
      <c r="AG123" s="10">
        <v>97.017764938449432</v>
      </c>
      <c r="AH123" s="10">
        <v>215.87005613882317</v>
      </c>
      <c r="AI123" s="10">
        <v>3.722517027092366</v>
      </c>
      <c r="AJ123" s="10"/>
      <c r="AK123" s="10"/>
      <c r="AL123" s="10"/>
      <c r="AM123" s="10"/>
      <c r="AN123" s="10">
        <v>1.6766478342749622</v>
      </c>
      <c r="AO123" s="10">
        <v>0.75688332465306341</v>
      </c>
      <c r="AP123" s="10">
        <v>1</v>
      </c>
      <c r="AQ123" s="10">
        <v>111.47500000000001</v>
      </c>
      <c r="AR123" s="10"/>
      <c r="AS123" s="10"/>
      <c r="AT123" s="10">
        <v>0.83444016344954419</v>
      </c>
      <c r="AU123" s="10">
        <v>1</v>
      </c>
      <c r="AV123" s="16"/>
      <c r="AW123" s="21">
        <v>18.319841076006703</v>
      </c>
      <c r="AX123" s="1" t="s">
        <v>120</v>
      </c>
      <c r="AY123" s="25">
        <v>18.444619422572199</v>
      </c>
      <c r="AZ123" s="19">
        <v>100</v>
      </c>
      <c r="BA123" s="19">
        <v>0</v>
      </c>
      <c r="BB123" s="19">
        <v>0</v>
      </c>
      <c r="BC123" s="19">
        <v>100</v>
      </c>
      <c r="BD123" s="19">
        <v>0</v>
      </c>
      <c r="BE123" s="19">
        <v>0</v>
      </c>
      <c r="BF123" s="26">
        <v>97.81</v>
      </c>
      <c r="BG123" s="26">
        <v>1.8400000000000034</v>
      </c>
      <c r="BH123" s="26">
        <v>0.35</v>
      </c>
      <c r="BI123" s="23"/>
      <c r="BJ123" s="27">
        <f t="shared" ca="1" si="11"/>
        <v>1</v>
      </c>
      <c r="BK123" s="26">
        <f t="shared" ca="1" si="12"/>
        <v>3.3125605881157285</v>
      </c>
      <c r="BL123" s="25">
        <f t="shared" si="9"/>
        <v>4.9085891938400366</v>
      </c>
      <c r="BM123" s="25">
        <f t="shared" ca="1" si="13"/>
        <v>3.5147245819033399</v>
      </c>
      <c r="BN123" s="24">
        <f t="shared" si="10"/>
        <v>3.6065651534111729</v>
      </c>
      <c r="BO123" s="23"/>
      <c r="BP123" s="2"/>
    </row>
    <row r="124" spans="1:68" x14ac:dyDescent="0.2">
      <c r="A124">
        <v>5.55</v>
      </c>
      <c r="B124">
        <v>2</v>
      </c>
      <c r="C124">
        <v>1.2532700000000001</v>
      </c>
      <c r="D124">
        <v>-0.28416999999999998</v>
      </c>
      <c r="E124">
        <v>7.8909999999999994E-2</v>
      </c>
      <c r="F124">
        <v>1.71723</v>
      </c>
      <c r="G124">
        <v>1.9585300000000001</v>
      </c>
      <c r="H124" s="23"/>
      <c r="I124" s="17">
        <f t="shared" si="7"/>
        <v>18.208661417322833</v>
      </c>
      <c r="J124" s="16">
        <f t="shared" si="8"/>
        <v>-18.608661417322832</v>
      </c>
      <c r="K124" s="10">
        <v>100</v>
      </c>
      <c r="L124" s="16">
        <v>1773.2939632545922</v>
      </c>
      <c r="M124" s="16">
        <v>647.30971128608951</v>
      </c>
      <c r="N124" s="16">
        <v>7.8904199475065617</v>
      </c>
      <c r="O124" s="16">
        <v>1.687570621468947</v>
      </c>
      <c r="P124" s="16">
        <v>1.9528693479009194</v>
      </c>
      <c r="Q124" s="16">
        <v>5.1498319731157011E-2</v>
      </c>
      <c r="R124" s="16">
        <v>2.6370591451246344</v>
      </c>
      <c r="S124" s="16">
        <v>18.423522668886974</v>
      </c>
      <c r="T124" s="22" t="s">
        <v>33</v>
      </c>
      <c r="U124" s="10">
        <v>3</v>
      </c>
      <c r="V124" s="22" t="s">
        <v>142</v>
      </c>
      <c r="W124" s="10">
        <v>2</v>
      </c>
      <c r="X124" s="22" t="s">
        <v>33</v>
      </c>
      <c r="Y124" s="10">
        <v>3</v>
      </c>
      <c r="Z124" s="22" t="s">
        <v>124</v>
      </c>
      <c r="AA124" s="15">
        <v>2</v>
      </c>
      <c r="AB124" s="11">
        <v>97.81</v>
      </c>
      <c r="AC124" s="10">
        <v>1.8400000000000034</v>
      </c>
      <c r="AD124" s="21">
        <v>0.35</v>
      </c>
      <c r="AE124" s="12">
        <v>168.7570621468947</v>
      </c>
      <c r="AF124" s="10">
        <v>122.6395620040915</v>
      </c>
      <c r="AG124" s="10">
        <v>97.643467395045974</v>
      </c>
      <c r="AH124" s="10">
        <v>216.68097026839706</v>
      </c>
      <c r="AI124" s="10">
        <v>3.7921030396636679</v>
      </c>
      <c r="AJ124" s="10"/>
      <c r="AK124" s="10"/>
      <c r="AL124" s="10"/>
      <c r="AM124" s="10"/>
      <c r="AN124" s="10">
        <v>1.687570621468947</v>
      </c>
      <c r="AO124" s="10">
        <v>0.7607484009790304</v>
      </c>
      <c r="AP124" s="10">
        <v>1</v>
      </c>
      <c r="AQ124" s="10">
        <v>111.47500000000001</v>
      </c>
      <c r="AR124" s="10"/>
      <c r="AS124" s="10"/>
      <c r="AT124" s="10">
        <v>0.82956206067248495</v>
      </c>
      <c r="AU124" s="10">
        <v>1</v>
      </c>
      <c r="AV124" s="16"/>
      <c r="AW124" s="21">
        <v>18.395934300613725</v>
      </c>
      <c r="AX124" s="1" t="s">
        <v>120</v>
      </c>
      <c r="AY124" s="25">
        <v>18.6086614173228</v>
      </c>
      <c r="AZ124" s="19">
        <v>100</v>
      </c>
      <c r="BA124" s="19">
        <v>0</v>
      </c>
      <c r="BB124" s="19">
        <v>0</v>
      </c>
      <c r="BC124" s="19">
        <v>100</v>
      </c>
      <c r="BD124" s="19">
        <v>0</v>
      </c>
      <c r="BE124" s="19">
        <v>0</v>
      </c>
      <c r="BF124" s="26">
        <v>97.81</v>
      </c>
      <c r="BG124" s="26">
        <v>1.8400000000000034</v>
      </c>
      <c r="BH124" s="26">
        <v>0.35</v>
      </c>
      <c r="BI124" s="23"/>
      <c r="BJ124" s="27">
        <f t="shared" ca="1" si="11"/>
        <v>1</v>
      </c>
      <c r="BK124" s="26">
        <f t="shared" ca="1" si="12"/>
        <v>3.2943190799817561</v>
      </c>
      <c r="BL124" s="25">
        <f t="shared" si="9"/>
        <v>4.8299793138968035</v>
      </c>
      <c r="BM124" s="25">
        <f t="shared" ca="1" si="13"/>
        <v>3.5129325616523941</v>
      </c>
      <c r="BN124" s="24">
        <f t="shared" si="10"/>
        <v>3.6004090073423503</v>
      </c>
      <c r="BO124" s="23"/>
      <c r="BP124" s="2"/>
    </row>
    <row r="125" spans="1:68" x14ac:dyDescent="0.2">
      <c r="A125">
        <v>5.6</v>
      </c>
      <c r="B125">
        <v>2</v>
      </c>
      <c r="C125">
        <v>1.2532799999999999</v>
      </c>
      <c r="D125">
        <v>-0.28408</v>
      </c>
      <c r="E125">
        <v>7.9399999999999998E-2</v>
      </c>
      <c r="F125">
        <v>1.71113</v>
      </c>
      <c r="G125">
        <v>1.95713</v>
      </c>
      <c r="H125" s="23"/>
      <c r="I125" s="17">
        <f t="shared" si="7"/>
        <v>18.372703412073488</v>
      </c>
      <c r="J125" s="16">
        <f t="shared" si="8"/>
        <v>-18.772703412073486</v>
      </c>
      <c r="K125" s="10">
        <v>100</v>
      </c>
      <c r="L125" s="16">
        <v>1789.6981627296577</v>
      </c>
      <c r="M125" s="16">
        <v>653.47769028871414</v>
      </c>
      <c r="N125" s="16">
        <v>7.9615048118985117</v>
      </c>
      <c r="O125" s="16">
        <v>1.6903013182673974</v>
      </c>
      <c r="P125" s="16">
        <v>1.9577659290037961</v>
      </c>
      <c r="Q125" s="16">
        <v>5.2062169947191449E-2</v>
      </c>
      <c r="R125" s="16">
        <v>2.6592642754633666</v>
      </c>
      <c r="S125" s="16">
        <v>18.573931301138803</v>
      </c>
      <c r="T125" s="22" t="s">
        <v>33</v>
      </c>
      <c r="U125" s="10">
        <v>3</v>
      </c>
      <c r="V125" s="22" t="s">
        <v>142</v>
      </c>
      <c r="W125" s="10">
        <v>2</v>
      </c>
      <c r="X125" s="22" t="s">
        <v>33</v>
      </c>
      <c r="Y125" s="10">
        <v>3</v>
      </c>
      <c r="Z125" s="22" t="s">
        <v>124</v>
      </c>
      <c r="AA125" s="15">
        <v>2</v>
      </c>
      <c r="AB125" s="11">
        <v>97.81</v>
      </c>
      <c r="AC125" s="10">
        <v>1.8400000000000034</v>
      </c>
      <c r="AD125" s="21">
        <v>0.35</v>
      </c>
      <c r="AE125" s="12">
        <v>169.03013182673973</v>
      </c>
      <c r="AF125" s="10">
        <v>122.25067745883786</v>
      </c>
      <c r="AG125" s="10">
        <v>97.888296450189785</v>
      </c>
      <c r="AH125" s="10">
        <v>218.31277349294317</v>
      </c>
      <c r="AI125" s="10">
        <v>3.7604385890746186</v>
      </c>
      <c r="AJ125" s="10"/>
      <c r="AK125" s="10"/>
      <c r="AL125" s="10"/>
      <c r="AM125" s="10"/>
      <c r="AN125" s="10">
        <v>1.6903013182673974</v>
      </c>
      <c r="AO125" s="10">
        <v>0.76633636679861594</v>
      </c>
      <c r="AP125" s="10">
        <v>1</v>
      </c>
      <c r="AQ125" s="10">
        <v>111.47500000000001</v>
      </c>
      <c r="AR125" s="10"/>
      <c r="AS125" s="10"/>
      <c r="AT125" s="10">
        <v>0.81847774090945424</v>
      </c>
      <c r="AU125" s="10">
        <v>1</v>
      </c>
      <c r="AV125" s="16"/>
      <c r="AW125" s="21">
        <v>18.33760161882568</v>
      </c>
      <c r="AX125" s="1" t="s">
        <v>120</v>
      </c>
      <c r="AY125" s="25">
        <v>18.772703412073501</v>
      </c>
      <c r="AZ125" s="19">
        <v>100</v>
      </c>
      <c r="BA125" s="19">
        <v>0</v>
      </c>
      <c r="BB125" s="19">
        <v>0</v>
      </c>
      <c r="BC125" s="19">
        <v>100</v>
      </c>
      <c r="BD125" s="19">
        <v>0</v>
      </c>
      <c r="BE125" s="19">
        <v>0</v>
      </c>
      <c r="BF125" s="26">
        <v>97.81</v>
      </c>
      <c r="BG125" s="26">
        <v>1.8400000000000034</v>
      </c>
      <c r="BH125" s="26">
        <v>0.35</v>
      </c>
      <c r="BI125" s="23"/>
      <c r="BJ125" s="27">
        <f t="shared" ca="1" si="11"/>
        <v>1</v>
      </c>
      <c r="BK125" s="26">
        <f t="shared" ca="1" si="12"/>
        <v>3.2531082956155948</v>
      </c>
      <c r="BL125" s="25">
        <f t="shared" si="9"/>
        <v>4.8980472990748005</v>
      </c>
      <c r="BM125" s="25">
        <f t="shared" ca="1" si="13"/>
        <v>3.5208217509309958</v>
      </c>
      <c r="BN125" s="24">
        <f t="shared" si="10"/>
        <v>3.6011028298628771</v>
      </c>
      <c r="BO125" s="23"/>
      <c r="BP125" s="2"/>
    </row>
    <row r="126" spans="1:68" x14ac:dyDescent="0.2">
      <c r="A126">
        <v>5.65</v>
      </c>
      <c r="B126">
        <v>2</v>
      </c>
      <c r="C126">
        <v>1.2533000000000001</v>
      </c>
      <c r="D126">
        <v>-0.28366000000000002</v>
      </c>
      <c r="E126">
        <v>0.08</v>
      </c>
      <c r="F126">
        <v>1.7122299999999999</v>
      </c>
      <c r="G126">
        <v>1.95163</v>
      </c>
      <c r="H126" s="23"/>
      <c r="I126" s="17">
        <f t="shared" si="7"/>
        <v>18.536745406824146</v>
      </c>
      <c r="J126" s="16">
        <f t="shared" si="8"/>
        <v>-18.936745406824144</v>
      </c>
      <c r="K126" s="10">
        <v>100</v>
      </c>
      <c r="L126" s="16">
        <v>1806.1023622047235</v>
      </c>
      <c r="M126" s="16">
        <v>659.64566929133889</v>
      </c>
      <c r="N126" s="16">
        <v>8.0325896762904634</v>
      </c>
      <c r="O126" s="16">
        <v>1.6957627118644198</v>
      </c>
      <c r="P126" s="16">
        <v>1.9658794258307284</v>
      </c>
      <c r="Q126" s="16">
        <v>5.4693470955352604E-2</v>
      </c>
      <c r="R126" s="16">
        <v>2.7821376141744092</v>
      </c>
      <c r="S126" s="16">
        <v>18.758105136549204</v>
      </c>
      <c r="T126" s="22" t="s">
        <v>33</v>
      </c>
      <c r="U126" s="10">
        <v>3</v>
      </c>
      <c r="V126" s="22" t="s">
        <v>142</v>
      </c>
      <c r="W126" s="10">
        <v>2</v>
      </c>
      <c r="X126" s="22" t="s">
        <v>33</v>
      </c>
      <c r="Y126" s="10">
        <v>3</v>
      </c>
      <c r="Z126" s="22" t="s">
        <v>124</v>
      </c>
      <c r="AA126" s="15">
        <v>2</v>
      </c>
      <c r="AB126" s="11">
        <v>97.81</v>
      </c>
      <c r="AC126" s="10">
        <v>1.8400000000000034</v>
      </c>
      <c r="AD126" s="21">
        <v>0.35</v>
      </c>
      <c r="AE126" s="12">
        <v>169.57627118644197</v>
      </c>
      <c r="AF126" s="10">
        <v>122.24025358700248</v>
      </c>
      <c r="AG126" s="10">
        <v>98.293971291536423</v>
      </c>
      <c r="AH126" s="10">
        <v>220.63917518246552</v>
      </c>
      <c r="AI126" s="10">
        <v>3.5943585065857606</v>
      </c>
      <c r="AJ126" s="10"/>
      <c r="AK126" s="10"/>
      <c r="AL126" s="10"/>
      <c r="AM126" s="10"/>
      <c r="AN126" s="10">
        <v>1.6957627118644198</v>
      </c>
      <c r="AO126" s="10">
        <v>0.7770519945848906</v>
      </c>
      <c r="AP126" s="10">
        <v>1</v>
      </c>
      <c r="AQ126" s="10">
        <v>111.47500000000001</v>
      </c>
      <c r="AR126" s="10"/>
      <c r="AS126" s="10"/>
      <c r="AT126" s="10">
        <v>0.81024468908403313</v>
      </c>
      <c r="AU126" s="10">
        <v>1</v>
      </c>
      <c r="AV126" s="16"/>
      <c r="AW126" s="21">
        <v>18.336038038050376</v>
      </c>
      <c r="AX126" s="1" t="s">
        <v>120</v>
      </c>
      <c r="AY126" s="25">
        <v>18.936745406824102</v>
      </c>
      <c r="AZ126" s="19">
        <v>100</v>
      </c>
      <c r="BA126" s="19">
        <v>0</v>
      </c>
      <c r="BB126" s="19">
        <v>0</v>
      </c>
      <c r="BC126" s="19">
        <v>100</v>
      </c>
      <c r="BD126" s="19">
        <v>0</v>
      </c>
      <c r="BE126" s="19">
        <v>0</v>
      </c>
      <c r="BF126" s="26">
        <v>97.81</v>
      </c>
      <c r="BG126" s="26">
        <v>1.8400000000000034</v>
      </c>
      <c r="BH126" s="26">
        <v>0.35</v>
      </c>
      <c r="BI126" s="23"/>
      <c r="BJ126" s="27">
        <f t="shared" ca="1" si="11"/>
        <v>1</v>
      </c>
      <c r="BK126" s="26">
        <f t="shared" ca="1" si="12"/>
        <v>3.2224216551597125</v>
      </c>
      <c r="BL126" s="25">
        <f t="shared" si="9"/>
        <v>5.1460310004586809</v>
      </c>
      <c r="BM126" s="25">
        <f t="shared" ca="1" si="13"/>
        <v>3.5359509772477362</v>
      </c>
      <c r="BN126" s="24">
        <f t="shared" si="10"/>
        <v>3.6085111515509052</v>
      </c>
      <c r="BO126" s="23"/>
      <c r="BP126" s="2"/>
    </row>
    <row r="127" spans="1:68" x14ac:dyDescent="0.2">
      <c r="A127">
        <v>5.7</v>
      </c>
      <c r="B127">
        <v>2.1</v>
      </c>
      <c r="C127">
        <v>1.2533399999999999</v>
      </c>
      <c r="D127">
        <v>-0.28393000000000002</v>
      </c>
      <c r="E127">
        <v>8.0699999999999994E-2</v>
      </c>
      <c r="F127">
        <v>1.7092000000000001</v>
      </c>
      <c r="G127">
        <v>1.9560500000000001</v>
      </c>
      <c r="H127" s="23"/>
      <c r="I127" s="17">
        <f t="shared" si="7"/>
        <v>18.700787401574804</v>
      </c>
      <c r="J127" s="16">
        <f t="shared" si="8"/>
        <v>-19.100787401574802</v>
      </c>
      <c r="K127" s="10">
        <v>100</v>
      </c>
      <c r="L127" s="16">
        <v>1822.5065616797892</v>
      </c>
      <c r="M127" s="16">
        <v>665.81364829396364</v>
      </c>
      <c r="N127" s="16">
        <v>8.1036745406824142</v>
      </c>
      <c r="O127" s="16">
        <v>1.706685499058344</v>
      </c>
      <c r="P127" s="16">
        <v>1.9798963334595472</v>
      </c>
      <c r="Q127" s="16">
        <v>5.3001920307248949E-2</v>
      </c>
      <c r="R127" s="16">
        <v>2.677004821491674</v>
      </c>
      <c r="S127" s="16">
        <v>18.972974611194669</v>
      </c>
      <c r="T127" s="22" t="s">
        <v>33</v>
      </c>
      <c r="U127" s="10">
        <v>3</v>
      </c>
      <c r="V127" s="22" t="s">
        <v>33</v>
      </c>
      <c r="W127" s="10">
        <v>3</v>
      </c>
      <c r="X127" s="22" t="s">
        <v>33</v>
      </c>
      <c r="Y127" s="10">
        <v>3</v>
      </c>
      <c r="Z127" s="22" t="s">
        <v>124</v>
      </c>
      <c r="AA127" s="15">
        <v>2</v>
      </c>
      <c r="AB127" s="11">
        <v>97.81</v>
      </c>
      <c r="AC127" s="10">
        <v>1.8400000000000034</v>
      </c>
      <c r="AD127" s="21">
        <v>0.35</v>
      </c>
      <c r="AE127" s="12">
        <v>170.6685499058344</v>
      </c>
      <c r="AF127" s="10">
        <v>122.92434863303612</v>
      </c>
      <c r="AG127" s="10">
        <v>98.99481667297735</v>
      </c>
      <c r="AH127" s="10">
        <v>223.59703002196639</v>
      </c>
      <c r="AI127" s="10">
        <v>3.7355181132725135</v>
      </c>
      <c r="AJ127" s="10"/>
      <c r="AK127" s="10"/>
      <c r="AL127" s="10"/>
      <c r="AM127" s="10"/>
      <c r="AN127" s="10">
        <v>1.706685499058344</v>
      </c>
      <c r="AO127" s="10">
        <v>0.77870977730827784</v>
      </c>
      <c r="AP127" s="10">
        <v>1</v>
      </c>
      <c r="AQ127" s="10">
        <v>111.47500000000001</v>
      </c>
      <c r="AR127" s="10"/>
      <c r="AS127" s="10"/>
      <c r="AT127" s="10">
        <v>0.80695699779570529</v>
      </c>
      <c r="AU127" s="10">
        <v>1</v>
      </c>
      <c r="AV127" s="16"/>
      <c r="AW127" s="21">
        <v>18.438652294955418</v>
      </c>
      <c r="AX127" s="1" t="s">
        <v>120</v>
      </c>
      <c r="AY127" s="25">
        <v>19.100787401574799</v>
      </c>
      <c r="AZ127" s="19">
        <v>100</v>
      </c>
      <c r="BA127" s="19">
        <v>0</v>
      </c>
      <c r="BB127" s="19">
        <v>0</v>
      </c>
      <c r="BC127" s="19">
        <v>100</v>
      </c>
      <c r="BD127" s="19">
        <v>0</v>
      </c>
      <c r="BE127" s="19">
        <v>0</v>
      </c>
      <c r="BF127" s="26">
        <v>97.81</v>
      </c>
      <c r="BG127" s="26">
        <v>1.8400000000000034</v>
      </c>
      <c r="BH127" s="26">
        <v>0.35</v>
      </c>
      <c r="BI127" s="23"/>
      <c r="BJ127" s="27">
        <f t="shared" ca="1" si="11"/>
        <v>1</v>
      </c>
      <c r="BK127" s="26">
        <f t="shared" ca="1" si="12"/>
        <v>3.210036488010938</v>
      </c>
      <c r="BL127" s="25">
        <f t="shared" si="9"/>
        <v>4.9597403152831054</v>
      </c>
      <c r="BM127" s="25">
        <f t="shared" ca="1" si="13"/>
        <v>3.5286337451316063</v>
      </c>
      <c r="BN127" s="24">
        <f t="shared" si="10"/>
        <v>3.5980821791581747</v>
      </c>
      <c r="BO127" s="23"/>
      <c r="BP127" s="2"/>
    </row>
    <row r="128" spans="1:68" x14ac:dyDescent="0.2">
      <c r="A128">
        <v>5.75</v>
      </c>
      <c r="B128">
        <v>2</v>
      </c>
      <c r="C128">
        <v>1.2534000000000001</v>
      </c>
      <c r="D128">
        <v>-0.28328999999999999</v>
      </c>
      <c r="E128">
        <v>8.1170000000000006E-2</v>
      </c>
      <c r="F128">
        <v>1.7077</v>
      </c>
      <c r="G128">
        <v>1.95648</v>
      </c>
      <c r="H128" s="23"/>
      <c r="I128" s="17">
        <f t="shared" si="7"/>
        <v>18.864829396325458</v>
      </c>
      <c r="J128" s="16">
        <f t="shared" si="8"/>
        <v>-19.264829396325457</v>
      </c>
      <c r="K128" s="10">
        <v>100</v>
      </c>
      <c r="L128" s="16">
        <v>1838.9107611548548</v>
      </c>
      <c r="M128" s="16">
        <v>671.98162729658827</v>
      </c>
      <c r="N128" s="16">
        <v>8.174759405074365</v>
      </c>
      <c r="O128" s="16">
        <v>1.723069679849351</v>
      </c>
      <c r="P128" s="16">
        <v>1.9983579951139836</v>
      </c>
      <c r="Q128" s="16">
        <v>5.7011521843494936E-2</v>
      </c>
      <c r="R128" s="16">
        <v>2.8529183451057816</v>
      </c>
      <c r="S128" s="16">
        <v>19.117244115599483</v>
      </c>
      <c r="T128" s="22" t="s">
        <v>33</v>
      </c>
      <c r="U128" s="10">
        <v>3</v>
      </c>
      <c r="V128" s="22" t="s">
        <v>142</v>
      </c>
      <c r="W128" s="10">
        <v>2</v>
      </c>
      <c r="X128" s="22" t="s">
        <v>33</v>
      </c>
      <c r="Y128" s="10">
        <v>3</v>
      </c>
      <c r="Z128" s="22" t="s">
        <v>124</v>
      </c>
      <c r="AA128" s="15">
        <v>2</v>
      </c>
      <c r="AB128" s="11">
        <v>97.81</v>
      </c>
      <c r="AC128" s="10">
        <v>1.8400000000000034</v>
      </c>
      <c r="AD128" s="21">
        <v>0.35</v>
      </c>
      <c r="AE128" s="12">
        <v>172.30696798493508</v>
      </c>
      <c r="AF128" s="10">
        <v>124.13135591737773</v>
      </c>
      <c r="AG128" s="10">
        <v>99.917899755699182</v>
      </c>
      <c r="AH128" s="10">
        <v>225.1025426165167</v>
      </c>
      <c r="AI128" s="10">
        <v>3.5051826902635086</v>
      </c>
      <c r="AJ128" s="10"/>
      <c r="AK128" s="10"/>
      <c r="AL128" s="10"/>
      <c r="AM128" s="10"/>
      <c r="AN128" s="10">
        <v>1.723069679849351</v>
      </c>
      <c r="AO128" s="10">
        <v>0.79384412383338199</v>
      </c>
      <c r="AP128" s="10">
        <v>1</v>
      </c>
      <c r="AQ128" s="10">
        <v>111.47500000000001</v>
      </c>
      <c r="AR128" s="10"/>
      <c r="AS128" s="10"/>
      <c r="AT128" s="10">
        <v>0.80730169467164192</v>
      </c>
      <c r="AU128" s="10">
        <v>1</v>
      </c>
      <c r="AV128" s="16"/>
      <c r="AW128" s="21">
        <v>18.619703387606659</v>
      </c>
      <c r="AX128" s="1" t="s">
        <v>120</v>
      </c>
      <c r="AY128" s="25">
        <v>19.264829396325499</v>
      </c>
      <c r="AZ128" s="19">
        <v>100</v>
      </c>
      <c r="BA128" s="19">
        <v>0</v>
      </c>
      <c r="BB128" s="19">
        <v>0</v>
      </c>
      <c r="BC128" s="19">
        <v>100</v>
      </c>
      <c r="BD128" s="19">
        <v>0</v>
      </c>
      <c r="BE128" s="19">
        <v>0</v>
      </c>
      <c r="BF128" s="26">
        <v>97.81</v>
      </c>
      <c r="BG128" s="26">
        <v>1.8400000000000034</v>
      </c>
      <c r="BH128" s="26">
        <v>0.35</v>
      </c>
      <c r="BI128" s="23"/>
      <c r="BJ128" s="27">
        <f t="shared" ca="1" si="11"/>
        <v>1</v>
      </c>
      <c r="BK128" s="26">
        <f t="shared" ca="1" si="12"/>
        <v>3.2111074788667331</v>
      </c>
      <c r="BL128" s="25">
        <f t="shared" si="9"/>
        <v>5.2842138924637139</v>
      </c>
      <c r="BM128" s="25">
        <f t="shared" ca="1" si="13"/>
        <v>3.5435275242604032</v>
      </c>
      <c r="BN128" s="24">
        <f t="shared" si="10"/>
        <v>3.6072526462643859</v>
      </c>
      <c r="BO128" s="23"/>
      <c r="BP128" s="2"/>
    </row>
    <row r="129" spans="1:68" x14ac:dyDescent="0.2">
      <c r="A129">
        <v>5.8</v>
      </c>
      <c r="B129">
        <v>2.1</v>
      </c>
      <c r="C129">
        <v>1.2539499999999999</v>
      </c>
      <c r="D129">
        <v>-0.28353</v>
      </c>
      <c r="E129">
        <v>8.2119999999999999E-2</v>
      </c>
      <c r="F129">
        <v>1.7035</v>
      </c>
      <c r="G129">
        <v>1.954</v>
      </c>
      <c r="H129" s="23"/>
      <c r="I129" s="17">
        <f t="shared" si="7"/>
        <v>19.028871391076112</v>
      </c>
      <c r="J129" s="16">
        <f t="shared" si="8"/>
        <v>-19.428871391076111</v>
      </c>
      <c r="K129" s="10">
        <v>100</v>
      </c>
      <c r="L129" s="16">
        <v>1855.3149606299203</v>
      </c>
      <c r="M129" s="16">
        <v>678.14960629921291</v>
      </c>
      <c r="N129" s="16">
        <v>8.2458442694663141</v>
      </c>
      <c r="O129" s="16">
        <v>1.8732580037664417</v>
      </c>
      <c r="P129" s="16">
        <v>2.1527454824784313</v>
      </c>
      <c r="Q129" s="16">
        <v>5.550792126740265E-2</v>
      </c>
      <c r="R129" s="16">
        <v>2.5784711531944322</v>
      </c>
      <c r="S129" s="16">
        <v>19.408852688332615</v>
      </c>
      <c r="T129" s="22" t="s">
        <v>33</v>
      </c>
      <c r="U129" s="10">
        <v>3</v>
      </c>
      <c r="V129" s="22" t="s">
        <v>33</v>
      </c>
      <c r="W129" s="10">
        <v>3</v>
      </c>
      <c r="X129" s="22" t="s">
        <v>33</v>
      </c>
      <c r="Y129" s="10">
        <v>3</v>
      </c>
      <c r="Z129" s="22" t="s">
        <v>124</v>
      </c>
      <c r="AA129" s="15">
        <v>2</v>
      </c>
      <c r="AB129" s="11">
        <v>94.167682035788843</v>
      </c>
      <c r="AC129" s="10">
        <v>5.4823179642111626</v>
      </c>
      <c r="AD129" s="21">
        <v>0.35</v>
      </c>
      <c r="AE129" s="12">
        <v>187.32580037664417</v>
      </c>
      <c r="AF129" s="10">
        <v>141.32963681466185</v>
      </c>
      <c r="AG129" s="10">
        <v>107.63727412392157</v>
      </c>
      <c r="AH129" s="10">
        <v>229.63903033096392</v>
      </c>
      <c r="AI129" s="10">
        <v>3.8782671613801605</v>
      </c>
      <c r="AJ129" s="10"/>
      <c r="AK129" s="10"/>
      <c r="AL129" s="10"/>
      <c r="AM129" s="10"/>
      <c r="AN129" s="10">
        <v>1.8732580037664417</v>
      </c>
      <c r="AO129" s="10">
        <v>0.81488115607332079</v>
      </c>
      <c r="AP129" s="10">
        <v>1</v>
      </c>
      <c r="AQ129" s="10">
        <v>111.47500000000001</v>
      </c>
      <c r="AR129" s="10"/>
      <c r="AS129" s="10"/>
      <c r="AT129" s="10">
        <v>0.91616674247660934</v>
      </c>
      <c r="AU129" s="10">
        <v>1</v>
      </c>
      <c r="AV129" s="16"/>
      <c r="AW129" s="21">
        <v>21.19944552219928</v>
      </c>
      <c r="AX129" s="1" t="s">
        <v>120</v>
      </c>
      <c r="AY129" s="25">
        <v>19.4288713910761</v>
      </c>
      <c r="AZ129" s="19">
        <v>100</v>
      </c>
      <c r="BA129" s="19">
        <v>0</v>
      </c>
      <c r="BB129" s="19">
        <v>0</v>
      </c>
      <c r="BC129" s="19">
        <v>100</v>
      </c>
      <c r="BD129" s="19">
        <v>0</v>
      </c>
      <c r="BE129" s="19">
        <v>0</v>
      </c>
      <c r="BF129" s="26">
        <v>94.167682035788843</v>
      </c>
      <c r="BG129" s="26">
        <v>5.4823179642111626</v>
      </c>
      <c r="BH129" s="26">
        <v>0.35</v>
      </c>
      <c r="BI129" s="23"/>
      <c r="BJ129" s="27">
        <f t="shared" ca="1" si="11"/>
        <v>1</v>
      </c>
      <c r="BK129" s="26">
        <f t="shared" ca="1" si="12"/>
        <v>3.6130316696606268</v>
      </c>
      <c r="BL129" s="25">
        <f t="shared" si="9"/>
        <v>4.530933383510181</v>
      </c>
      <c r="BM129" s="25">
        <f t="shared" ca="1" si="13"/>
        <v>3.4641840362185579</v>
      </c>
      <c r="BN129" s="24">
        <f t="shared" si="10"/>
        <v>3.5583096435518891</v>
      </c>
      <c r="BO129" s="23"/>
      <c r="BP129" s="2"/>
    </row>
    <row r="130" spans="1:68" x14ac:dyDescent="0.2">
      <c r="A130">
        <v>5.85</v>
      </c>
      <c r="B130">
        <v>2</v>
      </c>
      <c r="C130">
        <v>1.2539499999999999</v>
      </c>
      <c r="D130">
        <v>-0.28248000000000001</v>
      </c>
      <c r="E130">
        <v>8.2250000000000004E-2</v>
      </c>
      <c r="F130">
        <v>1.7018</v>
      </c>
      <c r="G130">
        <v>1.95648</v>
      </c>
      <c r="H130" s="23"/>
      <c r="I130" s="17">
        <f t="shared" si="7"/>
        <v>19.19291338582677</v>
      </c>
      <c r="J130" s="16">
        <f t="shared" si="8"/>
        <v>-19.592913385826769</v>
      </c>
      <c r="K130" s="10">
        <v>100</v>
      </c>
      <c r="L130" s="16">
        <v>1871.719160104986</v>
      </c>
      <c r="M130" s="16">
        <v>684.31758530183765</v>
      </c>
      <c r="N130" s="16">
        <v>8.3169291338582667</v>
      </c>
      <c r="O130" s="16">
        <v>1.8732580037664417</v>
      </c>
      <c r="P130" s="16">
        <v>2.1533201048449118</v>
      </c>
      <c r="Q130" s="16">
        <v>6.2086173787805884E-2</v>
      </c>
      <c r="R130" s="16">
        <v>2.8832765573550203</v>
      </c>
      <c r="S130" s="16">
        <v>19.448757019338199</v>
      </c>
      <c r="T130" s="22" t="s">
        <v>33</v>
      </c>
      <c r="U130" s="10">
        <v>3</v>
      </c>
      <c r="V130" s="22" t="s">
        <v>33</v>
      </c>
      <c r="W130" s="10">
        <v>3</v>
      </c>
      <c r="X130" s="22" t="s">
        <v>33</v>
      </c>
      <c r="Y130" s="10">
        <v>3</v>
      </c>
      <c r="Z130" s="22" t="s">
        <v>124</v>
      </c>
      <c r="AA130" s="15">
        <v>2</v>
      </c>
      <c r="AB130" s="11">
        <v>97.81</v>
      </c>
      <c r="AC130" s="10">
        <v>1.8400000000000034</v>
      </c>
      <c r="AD130" s="21">
        <v>0.35</v>
      </c>
      <c r="AE130" s="12">
        <v>187.32580037664417</v>
      </c>
      <c r="AF130" s="10">
        <v>140.43228653571452</v>
      </c>
      <c r="AG130" s="10">
        <v>107.66600524224557</v>
      </c>
      <c r="AH130" s="10">
        <v>228.99760221558716</v>
      </c>
      <c r="AI130" s="10">
        <v>3.4682763866306048</v>
      </c>
      <c r="AJ130" s="10"/>
      <c r="AK130" s="10"/>
      <c r="AL130" s="10"/>
      <c r="AM130" s="10"/>
      <c r="AN130" s="10">
        <v>1.8732580037664417</v>
      </c>
      <c r="AO130" s="10">
        <v>0.83274017159391767</v>
      </c>
      <c r="AP130" s="10">
        <v>1</v>
      </c>
      <c r="AQ130" s="10">
        <v>111.47500000000001</v>
      </c>
      <c r="AR130" s="10"/>
      <c r="AS130" s="10"/>
      <c r="AT130" s="10">
        <v>0.90131822034498588</v>
      </c>
      <c r="AU130" s="10">
        <v>1</v>
      </c>
      <c r="AV130" s="16"/>
      <c r="AW130" s="21">
        <v>21.064842980357177</v>
      </c>
      <c r="AX130" s="1" t="s">
        <v>120</v>
      </c>
      <c r="AY130" s="25">
        <v>19.592913385826801</v>
      </c>
      <c r="AZ130" s="19">
        <v>100</v>
      </c>
      <c r="BA130" s="19">
        <v>0</v>
      </c>
      <c r="BB130" s="19">
        <v>0</v>
      </c>
      <c r="BC130" s="19">
        <v>100</v>
      </c>
      <c r="BD130" s="19">
        <v>0</v>
      </c>
      <c r="BE130" s="19">
        <v>0</v>
      </c>
      <c r="BF130" s="26">
        <v>97.81</v>
      </c>
      <c r="BG130" s="26">
        <v>1.8400000000000034</v>
      </c>
      <c r="BH130" s="26">
        <v>0.35</v>
      </c>
      <c r="BI130" s="23"/>
      <c r="BJ130" s="27">
        <f t="shared" ca="1" si="11"/>
        <v>1</v>
      </c>
      <c r="BK130" s="26">
        <f t="shared" ca="1" si="12"/>
        <v>3.5581740143516067</v>
      </c>
      <c r="BL130" s="25">
        <f t="shared" si="9"/>
        <v>5.0996457399217761</v>
      </c>
      <c r="BM130" s="25">
        <f t="shared" ca="1" si="13"/>
        <v>3.4978057743218063</v>
      </c>
      <c r="BN130" s="24">
        <f t="shared" si="10"/>
        <v>3.5807135543532675</v>
      </c>
      <c r="BO130" s="23"/>
      <c r="BP130" s="2"/>
    </row>
    <row r="131" spans="1:68" x14ac:dyDescent="0.2">
      <c r="A131">
        <v>5.9</v>
      </c>
      <c r="B131">
        <v>2.1</v>
      </c>
      <c r="C131">
        <v>1.2542199999999999</v>
      </c>
      <c r="D131">
        <v>-0.27928999999999998</v>
      </c>
      <c r="E131">
        <v>8.3180000000000004E-2</v>
      </c>
      <c r="F131">
        <v>1.7064999999999999</v>
      </c>
      <c r="G131">
        <v>1.9605999999999999</v>
      </c>
      <c r="H131" s="23"/>
      <c r="I131" s="17">
        <f t="shared" si="7"/>
        <v>19.356955380577428</v>
      </c>
      <c r="J131" s="16">
        <f t="shared" si="8"/>
        <v>-19.756955380577427</v>
      </c>
      <c r="K131" s="10">
        <v>100</v>
      </c>
      <c r="L131" s="16">
        <v>1888.1233595800518</v>
      </c>
      <c r="M131" s="16">
        <v>690.4855643044624</v>
      </c>
      <c r="N131" s="16">
        <v>8.3880139982502193</v>
      </c>
      <c r="O131" s="16">
        <v>1.9469868173257616</v>
      </c>
      <c r="P131" s="16">
        <v>2.2311596784105916</v>
      </c>
      <c r="Q131" s="16">
        <v>8.2071531445031209E-2</v>
      </c>
      <c r="R131" s="16">
        <v>3.6784248227135588</v>
      </c>
      <c r="S131" s="16">
        <v>19.734226464224321</v>
      </c>
      <c r="T131" s="22" t="s">
        <v>33</v>
      </c>
      <c r="U131" s="10">
        <v>3</v>
      </c>
      <c r="V131" s="22" t="s">
        <v>142</v>
      </c>
      <c r="W131" s="10">
        <v>2</v>
      </c>
      <c r="X131" s="22" t="s">
        <v>33</v>
      </c>
      <c r="Y131" s="10">
        <v>3</v>
      </c>
      <c r="Z131" s="22" t="s">
        <v>124</v>
      </c>
      <c r="AA131" s="15">
        <v>2</v>
      </c>
      <c r="AB131" s="11">
        <v>97.81</v>
      </c>
      <c r="AC131" s="10">
        <v>1.8400000000000034</v>
      </c>
      <c r="AD131" s="21">
        <v>0.35</v>
      </c>
      <c r="AE131" s="12">
        <v>194.69868173257618</v>
      </c>
      <c r="AF131" s="10">
        <v>148.62493051549646</v>
      </c>
      <c r="AG131" s="10">
        <v>111.55798392052958</v>
      </c>
      <c r="AH131" s="10">
        <v>233.40779930003868</v>
      </c>
      <c r="AI131" s="10">
        <v>2.7185549472839412</v>
      </c>
      <c r="AJ131" s="10"/>
      <c r="AK131" s="10"/>
      <c r="AL131" s="10"/>
      <c r="AM131" s="10"/>
      <c r="AN131" s="10">
        <v>1.9469868173257616</v>
      </c>
      <c r="AO131" s="10">
        <v>0.8865292358020509</v>
      </c>
      <c r="AP131" s="10">
        <v>1</v>
      </c>
      <c r="AQ131" s="10">
        <v>111.47500000000001</v>
      </c>
      <c r="AR131" s="10"/>
      <c r="AS131" s="10"/>
      <c r="AT131" s="10">
        <v>0.94750275603479739</v>
      </c>
      <c r="AU131" s="10">
        <v>1</v>
      </c>
      <c r="AV131" s="16"/>
      <c r="AW131" s="21">
        <v>22.29373957732447</v>
      </c>
      <c r="AX131" s="1" t="s">
        <v>120</v>
      </c>
      <c r="AY131" s="25">
        <v>19.756955380577399</v>
      </c>
      <c r="AZ131" s="19">
        <v>100</v>
      </c>
      <c r="BA131" s="19">
        <v>0</v>
      </c>
      <c r="BB131" s="19">
        <v>0</v>
      </c>
      <c r="BC131" s="19">
        <v>100</v>
      </c>
      <c r="BD131" s="19">
        <v>0</v>
      </c>
      <c r="BE131" s="19">
        <v>0</v>
      </c>
      <c r="BF131" s="26">
        <v>97.81</v>
      </c>
      <c r="BG131" s="26">
        <v>1.8400000000000034</v>
      </c>
      <c r="BH131" s="26">
        <v>0.35</v>
      </c>
      <c r="BI131" s="23"/>
      <c r="BJ131" s="27">
        <f t="shared" ca="1" si="11"/>
        <v>1</v>
      </c>
      <c r="BK131" s="26">
        <f t="shared" ca="1" si="12"/>
        <v>3.7280953148298792</v>
      </c>
      <c r="BL131" s="25">
        <f t="shared" si="9"/>
        <v>6.3764788332349625</v>
      </c>
      <c r="BM131" s="25">
        <f t="shared" ca="1" si="13"/>
        <v>3.5355771071068105</v>
      </c>
      <c r="BN131" s="24">
        <f t="shared" si="10"/>
        <v>3.6181186553752718</v>
      </c>
      <c r="BO131" s="23"/>
      <c r="BP131" s="2"/>
    </row>
    <row r="132" spans="1:68" x14ac:dyDescent="0.2">
      <c r="A132">
        <v>5.95</v>
      </c>
      <c r="B132">
        <v>0.3</v>
      </c>
      <c r="C132">
        <v>1.2597700000000001</v>
      </c>
      <c r="D132">
        <v>-0.27778000000000003</v>
      </c>
      <c r="E132">
        <v>8.2930000000000004E-2</v>
      </c>
      <c r="F132">
        <v>1.7012</v>
      </c>
      <c r="G132">
        <v>1.95895</v>
      </c>
      <c r="H132" s="23"/>
      <c r="I132" s="17">
        <f t="shared" si="7"/>
        <v>19.520997375328083</v>
      </c>
      <c r="J132" s="16">
        <f t="shared" si="8"/>
        <v>-19.920997375328081</v>
      </c>
      <c r="K132" s="10">
        <v>100</v>
      </c>
      <c r="L132" s="16">
        <v>1904.5275590551173</v>
      </c>
      <c r="M132" s="16">
        <v>696.65354330708703</v>
      </c>
      <c r="N132" s="16">
        <v>8.4590988626421701</v>
      </c>
      <c r="O132" s="16">
        <v>3.4625235404896491</v>
      </c>
      <c r="P132" s="16">
        <v>3.7455913585620166</v>
      </c>
      <c r="Q132" s="16">
        <v>9.153168506961086E-2</v>
      </c>
      <c r="R132" s="16">
        <v>2.4437178620774884</v>
      </c>
      <c r="S132" s="16">
        <v>19.657487366136657</v>
      </c>
      <c r="T132" s="22" t="s">
        <v>33</v>
      </c>
      <c r="U132" s="10">
        <v>3</v>
      </c>
      <c r="V132" s="22" t="s">
        <v>33</v>
      </c>
      <c r="W132" s="10">
        <v>3</v>
      </c>
      <c r="X132" s="22" t="s">
        <v>33</v>
      </c>
      <c r="Y132" s="10">
        <v>3</v>
      </c>
      <c r="Z132" s="22" t="s">
        <v>33</v>
      </c>
      <c r="AA132" s="15">
        <v>3</v>
      </c>
      <c r="AB132" s="11">
        <v>74.244276999766925</v>
      </c>
      <c r="AC132" s="10">
        <v>23.511165709540691</v>
      </c>
      <c r="AD132" s="21">
        <v>2.2445572906923905</v>
      </c>
      <c r="AE132" s="12">
        <v>346.25235404896489</v>
      </c>
      <c r="AF132" s="10">
        <v>325.82841056418971</v>
      </c>
      <c r="AG132" s="10">
        <v>187.27956792810085</v>
      </c>
      <c r="AH132" s="10">
        <v>230.36684921474372</v>
      </c>
      <c r="AI132" s="10">
        <v>4.092125427073098</v>
      </c>
      <c r="AJ132" s="10"/>
      <c r="AK132" s="10"/>
      <c r="AL132" s="10"/>
      <c r="AM132" s="10"/>
      <c r="AN132" s="10">
        <v>3.4625235404896491</v>
      </c>
      <c r="AO132" s="10">
        <v>1.161754747003015</v>
      </c>
      <c r="AP132" s="10">
        <v>1</v>
      </c>
      <c r="AQ132" s="10">
        <v>111.47500000000001</v>
      </c>
      <c r="AR132" s="10"/>
      <c r="AS132" s="10"/>
      <c r="AT132" s="10">
        <v>2.1399642724947192</v>
      </c>
      <c r="AU132" s="10">
        <v>1</v>
      </c>
      <c r="AV132" s="16"/>
      <c r="AW132" s="21">
        <v>48.874261584628456</v>
      </c>
      <c r="AX132" s="1" t="s">
        <v>120</v>
      </c>
      <c r="AY132" s="25">
        <v>19.920997375328099</v>
      </c>
      <c r="AZ132" s="19">
        <v>100</v>
      </c>
      <c r="BA132" s="19">
        <v>0</v>
      </c>
      <c r="BB132" s="19">
        <v>0</v>
      </c>
      <c r="BC132" s="19">
        <v>100</v>
      </c>
      <c r="BD132" s="19">
        <v>0</v>
      </c>
      <c r="BE132" s="19">
        <v>0</v>
      </c>
      <c r="BF132" s="26">
        <v>74.244276999766925</v>
      </c>
      <c r="BG132" s="26">
        <v>23.511165709540691</v>
      </c>
      <c r="BH132" s="26">
        <v>2.2445572906923905</v>
      </c>
      <c r="BI132" s="23"/>
      <c r="BJ132" s="27">
        <f t="shared" ca="1" si="11"/>
        <v>1</v>
      </c>
      <c r="BK132" s="26">
        <f t="shared" ca="1" si="12"/>
        <v>8.0192732983865707</v>
      </c>
      <c r="BL132" s="25">
        <f t="shared" si="9"/>
        <v>3.2767973851906662</v>
      </c>
      <c r="BM132" s="25">
        <f t="shared" ca="1" si="13"/>
        <v>3.0976520781635806</v>
      </c>
      <c r="BN132" s="24">
        <f t="shared" si="10"/>
        <v>3.3350650008445788</v>
      </c>
      <c r="BO132" s="23"/>
      <c r="BP132" s="2"/>
    </row>
    <row r="133" spans="1:68" x14ac:dyDescent="0.2">
      <c r="A133">
        <v>6</v>
      </c>
      <c r="B133">
        <v>2</v>
      </c>
      <c r="C133">
        <v>1.25528</v>
      </c>
      <c r="D133">
        <v>-0.27855999999999997</v>
      </c>
      <c r="E133">
        <v>6.9370000000000001E-2</v>
      </c>
      <c r="F133">
        <v>1.6989300000000001</v>
      </c>
      <c r="G133">
        <v>1.9575800000000001</v>
      </c>
      <c r="H133" s="23"/>
      <c r="I133" s="17">
        <f t="shared" si="7"/>
        <v>19.685039370078741</v>
      </c>
      <c r="J133" s="16">
        <f t="shared" si="8"/>
        <v>-20.085039370078739</v>
      </c>
      <c r="K133" s="10">
        <v>100</v>
      </c>
      <c r="L133" s="16">
        <v>1920.9317585301831</v>
      </c>
      <c r="M133" s="16">
        <v>702.82152230971178</v>
      </c>
      <c r="N133" s="16">
        <v>8.530183727034121</v>
      </c>
      <c r="O133" s="16">
        <v>2.2364406779660797</v>
      </c>
      <c r="P133" s="16">
        <v>2.4595709630424869</v>
      </c>
      <c r="Q133" s="16">
        <v>8.664498319731162E-2</v>
      </c>
      <c r="R133" s="16">
        <v>3.5227681778342292</v>
      </c>
      <c r="S133" s="16">
        <v>15.495158685861622</v>
      </c>
      <c r="T133" s="22" t="s">
        <v>33</v>
      </c>
      <c r="U133" s="10">
        <v>3</v>
      </c>
      <c r="V133" s="22" t="s">
        <v>33</v>
      </c>
      <c r="W133" s="10">
        <v>3</v>
      </c>
      <c r="X133" s="22" t="s">
        <v>33</v>
      </c>
      <c r="Y133" s="10">
        <v>3</v>
      </c>
      <c r="Z133" s="22" t="s">
        <v>124</v>
      </c>
      <c r="AA133" s="15">
        <v>2</v>
      </c>
      <c r="AB133" s="11">
        <v>97.81</v>
      </c>
      <c r="AC133" s="10">
        <v>1.8400000000000034</v>
      </c>
      <c r="AD133" s="21">
        <v>0.35</v>
      </c>
      <c r="AE133" s="12">
        <v>223.644067796608</v>
      </c>
      <c r="AF133" s="10">
        <v>173.56694053394702</v>
      </c>
      <c r="AG133" s="10">
        <v>122.97854815212435</v>
      </c>
      <c r="AH133" s="10">
        <v>143.27948486730858</v>
      </c>
      <c r="AI133" s="10">
        <v>2.8386767153517103</v>
      </c>
      <c r="AJ133" s="10"/>
      <c r="AK133" s="10"/>
      <c r="AL133" s="10"/>
      <c r="AM133" s="10"/>
      <c r="AN133" s="10">
        <v>2.2364406779660797</v>
      </c>
      <c r="AO133" s="10">
        <v>0.93558560212666386</v>
      </c>
      <c r="AP133" s="10">
        <v>1</v>
      </c>
      <c r="AQ133" s="10">
        <v>111.47500000000001</v>
      </c>
      <c r="AR133" s="10"/>
      <c r="AS133" s="10"/>
      <c r="AT133" s="10">
        <v>1.0942818516691448</v>
      </c>
      <c r="AU133" s="10">
        <v>1</v>
      </c>
      <c r="AV133" s="16"/>
      <c r="AW133" s="21">
        <v>26.035041080092054</v>
      </c>
      <c r="AX133" s="1" t="s">
        <v>120</v>
      </c>
      <c r="AY133" s="25">
        <v>20.0850393700787</v>
      </c>
      <c r="AZ133" s="19">
        <v>100</v>
      </c>
      <c r="BA133" s="19">
        <v>0</v>
      </c>
      <c r="BB133" s="19">
        <v>0</v>
      </c>
      <c r="BC133" s="19">
        <v>100</v>
      </c>
      <c r="BD133" s="19">
        <v>0</v>
      </c>
      <c r="BE133" s="19">
        <v>0</v>
      </c>
      <c r="BF133" s="26">
        <v>97.81</v>
      </c>
      <c r="BG133" s="26">
        <v>1.8400000000000034</v>
      </c>
      <c r="BH133" s="26">
        <v>0.35</v>
      </c>
      <c r="BI133" s="23"/>
      <c r="BJ133" s="27">
        <f t="shared" ca="1" si="11"/>
        <v>1</v>
      </c>
      <c r="BK133" s="26">
        <f t="shared" ca="1" si="12"/>
        <v>4.2659623707903069</v>
      </c>
      <c r="BL133" s="25">
        <f t="shared" si="9"/>
        <v>5.7797804927047851</v>
      </c>
      <c r="BM133" s="25">
        <f t="shared" ca="1" si="13"/>
        <v>3.4631598149602607</v>
      </c>
      <c r="BN133" s="24">
        <f t="shared" si="10"/>
        <v>3.5720396720626066</v>
      </c>
      <c r="BO133" s="23"/>
      <c r="BP133" s="2"/>
    </row>
    <row r="134" spans="1:68" x14ac:dyDescent="0.2">
      <c r="A134">
        <v>6.05</v>
      </c>
      <c r="B134">
        <v>2</v>
      </c>
      <c r="C134">
        <v>1.25444</v>
      </c>
      <c r="D134">
        <v>-0.28339999999999999</v>
      </c>
      <c r="E134">
        <v>7.9740000000000005E-2</v>
      </c>
      <c r="F134">
        <v>1.6974</v>
      </c>
      <c r="G134">
        <v>1.9559</v>
      </c>
      <c r="H134" s="23"/>
      <c r="I134" s="17">
        <f t="shared" si="7"/>
        <v>19.849081364829395</v>
      </c>
      <c r="J134" s="16">
        <f t="shared" si="8"/>
        <v>-20.249081364829394</v>
      </c>
      <c r="K134" s="10">
        <v>100</v>
      </c>
      <c r="L134" s="16">
        <v>1937.3359580052486</v>
      </c>
      <c r="M134" s="16">
        <v>708.98950131233642</v>
      </c>
      <c r="N134" s="16">
        <v>8.60126859142607</v>
      </c>
      <c r="O134" s="16">
        <v>2.0070621468926468</v>
      </c>
      <c r="P134" s="16">
        <v>2.2760296161259945</v>
      </c>
      <c r="Q134" s="16">
        <v>5.632237157945269E-2</v>
      </c>
      <c r="R134" s="16">
        <v>2.4745886951734128</v>
      </c>
      <c r="S134" s="16">
        <v>18.67829647453803</v>
      </c>
      <c r="T134" s="22" t="s">
        <v>33</v>
      </c>
      <c r="U134" s="10">
        <v>3</v>
      </c>
      <c r="V134" s="22" t="s">
        <v>33</v>
      </c>
      <c r="W134" s="10">
        <v>3</v>
      </c>
      <c r="X134" s="22" t="s">
        <v>33</v>
      </c>
      <c r="Y134" s="10">
        <v>3</v>
      </c>
      <c r="Z134" s="22" t="s">
        <v>124</v>
      </c>
      <c r="AA134" s="15">
        <v>2</v>
      </c>
      <c r="AB134" s="11">
        <v>89.649135436286954</v>
      </c>
      <c r="AC134" s="10">
        <v>9.3309058335209158</v>
      </c>
      <c r="AD134" s="21">
        <v>1.0199587301921271</v>
      </c>
      <c r="AE134" s="12">
        <v>200.70621468926467</v>
      </c>
      <c r="AF134" s="10">
        <v>151.00888798641466</v>
      </c>
      <c r="AG134" s="10">
        <v>113.80148080629974</v>
      </c>
      <c r="AH134" s="10">
        <v>207.29885930973177</v>
      </c>
      <c r="AI134" s="10">
        <v>4.0410756015755682</v>
      </c>
      <c r="AJ134" s="10"/>
      <c r="AK134" s="10"/>
      <c r="AL134" s="10"/>
      <c r="AM134" s="10"/>
      <c r="AN134" s="10">
        <v>2.0070621468926468</v>
      </c>
      <c r="AO134" s="10">
        <v>0.85157362953237248</v>
      </c>
      <c r="AP134" s="10">
        <v>1</v>
      </c>
      <c r="AQ134" s="10">
        <v>111.47500000000001</v>
      </c>
      <c r="AR134" s="10"/>
      <c r="AS134" s="10"/>
      <c r="AT134" s="10">
        <v>0.93669532803314004</v>
      </c>
      <c r="AU134" s="10">
        <v>1</v>
      </c>
      <c r="AV134" s="16"/>
      <c r="AW134" s="21">
        <v>22.651333197962199</v>
      </c>
      <c r="AX134" s="1" t="s">
        <v>120</v>
      </c>
      <c r="AY134" s="25">
        <v>20.249081364829401</v>
      </c>
      <c r="AZ134" s="19">
        <v>100</v>
      </c>
      <c r="BA134" s="19">
        <v>0</v>
      </c>
      <c r="BB134" s="19">
        <v>0</v>
      </c>
      <c r="BC134" s="19">
        <v>100</v>
      </c>
      <c r="BD134" s="19">
        <v>0</v>
      </c>
      <c r="BE134" s="19">
        <v>0</v>
      </c>
      <c r="BF134" s="26">
        <v>89.649135436286954</v>
      </c>
      <c r="BG134" s="26">
        <v>9.3309058335209158</v>
      </c>
      <c r="BH134" s="26">
        <v>1.0199587301921271</v>
      </c>
      <c r="BI134" s="23"/>
      <c r="BJ134" s="27">
        <f t="shared" ca="1" si="11"/>
        <v>1</v>
      </c>
      <c r="BK134" s="26">
        <f t="shared" ca="1" si="12"/>
        <v>3.6879576769569922</v>
      </c>
      <c r="BL134" s="25">
        <f t="shared" si="9"/>
        <v>4.3080942548827279</v>
      </c>
      <c r="BM134" s="25">
        <f t="shared" ca="1" si="13"/>
        <v>3.4448549367319368</v>
      </c>
      <c r="BN134" s="24">
        <f t="shared" si="10"/>
        <v>3.5286313325365373</v>
      </c>
      <c r="BO134" s="23"/>
      <c r="BP134" s="2"/>
    </row>
    <row r="135" spans="1:68" x14ac:dyDescent="0.2">
      <c r="A135">
        <v>6.1</v>
      </c>
      <c r="B135">
        <v>2</v>
      </c>
      <c r="C135">
        <v>1.25457</v>
      </c>
      <c r="D135">
        <v>-0.28239999999999998</v>
      </c>
      <c r="E135">
        <v>8.1850000000000006E-2</v>
      </c>
      <c r="F135">
        <v>1.6920999999999999</v>
      </c>
      <c r="G135">
        <v>1.958</v>
      </c>
      <c r="H135" s="23"/>
      <c r="I135" s="17">
        <f t="shared" si="7"/>
        <v>20.01312335958005</v>
      </c>
      <c r="J135" s="16">
        <f t="shared" si="8"/>
        <v>-20.413123359580048</v>
      </c>
      <c r="K135" s="10">
        <v>100</v>
      </c>
      <c r="L135" s="16">
        <v>1953.7401574803141</v>
      </c>
      <c r="M135" s="16">
        <v>715.15748031496105</v>
      </c>
      <c r="N135" s="16">
        <v>8.6723534558180209</v>
      </c>
      <c r="O135" s="16">
        <v>2.0425612052730511</v>
      </c>
      <c r="P135" s="16">
        <v>2.3208552375315814</v>
      </c>
      <c r="Q135" s="16">
        <v>6.2587373979836755E-2</v>
      </c>
      <c r="R135" s="16">
        <v>2.6967375201912001</v>
      </c>
      <c r="S135" s="16">
        <v>19.325974462397941</v>
      </c>
      <c r="T135" s="22" t="s">
        <v>33</v>
      </c>
      <c r="U135" s="10">
        <v>3</v>
      </c>
      <c r="V135" s="22" t="s">
        <v>33</v>
      </c>
      <c r="W135" s="10">
        <v>3</v>
      </c>
      <c r="X135" s="22" t="s">
        <v>33</v>
      </c>
      <c r="Y135" s="10">
        <v>3</v>
      </c>
      <c r="Z135" s="22" t="s">
        <v>124</v>
      </c>
      <c r="AA135" s="15">
        <v>2</v>
      </c>
      <c r="AB135" s="11">
        <v>94.36952804281583</v>
      </c>
      <c r="AC135" s="10">
        <v>5.2804719571841758</v>
      </c>
      <c r="AD135" s="21">
        <v>0.35</v>
      </c>
      <c r="AE135" s="12">
        <v>204.25612052730509</v>
      </c>
      <c r="AF135" s="10">
        <v>155.31753759442103</v>
      </c>
      <c r="AG135" s="10">
        <v>116.04276187657908</v>
      </c>
      <c r="AH135" s="10">
        <v>219.1602035639298</v>
      </c>
      <c r="AI135" s="10">
        <v>3.708184398788279</v>
      </c>
      <c r="AJ135" s="10"/>
      <c r="AK135" s="10"/>
      <c r="AL135" s="10"/>
      <c r="AM135" s="10"/>
      <c r="AN135" s="10">
        <v>2.0425612052730511</v>
      </c>
      <c r="AO135" s="10">
        <v>0.87521450623885289</v>
      </c>
      <c r="AP135" s="10">
        <v>1</v>
      </c>
      <c r="AQ135" s="10">
        <v>111.47500000000001</v>
      </c>
      <c r="AR135" s="10"/>
      <c r="AS135" s="10"/>
      <c r="AT135" s="10">
        <v>0.95591583191458684</v>
      </c>
      <c r="AU135" s="10">
        <v>1</v>
      </c>
      <c r="AV135" s="16"/>
      <c r="AW135" s="21">
        <v>23.297630639163156</v>
      </c>
      <c r="AX135" s="1" t="s">
        <v>120</v>
      </c>
      <c r="AY135" s="25">
        <v>20.413123359579998</v>
      </c>
      <c r="AZ135" s="19">
        <v>100</v>
      </c>
      <c r="BA135" s="19">
        <v>0</v>
      </c>
      <c r="BB135" s="19">
        <v>0</v>
      </c>
      <c r="BC135" s="19">
        <v>100</v>
      </c>
      <c r="BD135" s="19">
        <v>0</v>
      </c>
      <c r="BE135" s="19">
        <v>0</v>
      </c>
      <c r="BF135" s="26">
        <v>94.36952804281583</v>
      </c>
      <c r="BG135" s="26">
        <v>5.2804719571841758</v>
      </c>
      <c r="BH135" s="26">
        <v>0.35</v>
      </c>
      <c r="BI135" s="23"/>
      <c r="BJ135" s="27">
        <f t="shared" ca="1" si="11"/>
        <v>1</v>
      </c>
      <c r="BK135" s="26">
        <f t="shared" ca="1" si="12"/>
        <v>3.7585712120343695</v>
      </c>
      <c r="BL135" s="25">
        <f t="shared" si="9"/>
        <v>4.6568500827879902</v>
      </c>
      <c r="BM135" s="25">
        <f t="shared" ca="1" si="13"/>
        <v>3.4562675616257308</v>
      </c>
      <c r="BN135" s="24">
        <f t="shared" si="10"/>
        <v>3.5383649282458456</v>
      </c>
      <c r="BO135" s="23"/>
      <c r="BP135" s="2"/>
    </row>
    <row r="136" spans="1:68" x14ac:dyDescent="0.2">
      <c r="A136">
        <v>6.15</v>
      </c>
      <c r="B136">
        <v>2.1</v>
      </c>
      <c r="C136">
        <v>1.2582800000000001</v>
      </c>
      <c r="D136">
        <v>-0.28094999999999998</v>
      </c>
      <c r="E136">
        <v>7.9979999999999996E-2</v>
      </c>
      <c r="F136">
        <v>1.6923299999999999</v>
      </c>
      <c r="G136">
        <v>1.9605999999999999</v>
      </c>
      <c r="H136" s="23"/>
      <c r="I136" s="17">
        <f t="shared" si="7"/>
        <v>20.177165354330707</v>
      </c>
      <c r="J136" s="16">
        <f t="shared" si="8"/>
        <v>-20.577165354330706</v>
      </c>
      <c r="K136" s="10">
        <v>100</v>
      </c>
      <c r="L136" s="16">
        <v>1970.1443569553799</v>
      </c>
      <c r="M136" s="16">
        <v>721.3254593175858</v>
      </c>
      <c r="N136" s="16">
        <v>8.7434383202099735</v>
      </c>
      <c r="O136" s="16">
        <v>3.0556497175141333</v>
      </c>
      <c r="P136" s="16">
        <v>3.3256780280394449</v>
      </c>
      <c r="Q136" s="16">
        <v>7.1671627460393683E-2</v>
      </c>
      <c r="R136" s="16">
        <v>2.1550982042192932</v>
      </c>
      <c r="S136" s="16">
        <v>18.751966008702187</v>
      </c>
      <c r="T136" s="22" t="s">
        <v>33</v>
      </c>
      <c r="U136" s="10">
        <v>3</v>
      </c>
      <c r="V136" s="22" t="s">
        <v>33</v>
      </c>
      <c r="W136" s="10">
        <v>3</v>
      </c>
      <c r="X136" s="22" t="s">
        <v>33</v>
      </c>
      <c r="Y136" s="10">
        <v>3</v>
      </c>
      <c r="Z136" s="22" t="s">
        <v>33</v>
      </c>
      <c r="AA136" s="15">
        <v>3</v>
      </c>
      <c r="AB136" s="11">
        <v>71.044854231936739</v>
      </c>
      <c r="AC136" s="10">
        <v>26.525465090739459</v>
      </c>
      <c r="AD136" s="21">
        <v>2.4296806773237978</v>
      </c>
      <c r="AE136" s="12">
        <v>305.56497175141334</v>
      </c>
      <c r="AF136" s="10">
        <v>272.56703062622466</v>
      </c>
      <c r="AG136" s="10">
        <v>166.28390140197223</v>
      </c>
      <c r="AH136" s="10">
        <v>205.88971244898269</v>
      </c>
      <c r="AI136" s="10">
        <v>4.6401597757456274</v>
      </c>
      <c r="AJ136" s="10"/>
      <c r="AK136" s="10"/>
      <c r="AL136" s="10"/>
      <c r="AM136" s="10"/>
      <c r="AN136" s="10">
        <v>3.0556497175141333</v>
      </c>
      <c r="AO136" s="10">
        <v>1.0627427444194366</v>
      </c>
      <c r="AP136" s="10">
        <v>1</v>
      </c>
      <c r="AQ136" s="10">
        <v>111.47500000000001</v>
      </c>
      <c r="AR136" s="10"/>
      <c r="AS136" s="10"/>
      <c r="AT136" s="10">
        <v>1.7096706239836581</v>
      </c>
      <c r="AU136" s="10">
        <v>1</v>
      </c>
      <c r="AV136" s="16"/>
      <c r="AW136" s="21">
        <v>40.885054593933702</v>
      </c>
      <c r="AX136" s="1" t="s">
        <v>120</v>
      </c>
      <c r="AY136" s="25">
        <v>20.577165354330699</v>
      </c>
      <c r="AZ136" s="19">
        <v>100</v>
      </c>
      <c r="BA136" s="19">
        <v>0</v>
      </c>
      <c r="BB136" s="19">
        <v>0</v>
      </c>
      <c r="BC136" s="19">
        <v>100</v>
      </c>
      <c r="BD136" s="19">
        <v>0</v>
      </c>
      <c r="BE136" s="19">
        <v>0</v>
      </c>
      <c r="BF136" s="26">
        <v>71.044854231936739</v>
      </c>
      <c r="BG136" s="26">
        <v>26.525465090739459</v>
      </c>
      <c r="BH136" s="26">
        <v>2.4296806773237978</v>
      </c>
      <c r="BI136" s="23"/>
      <c r="BJ136" s="27">
        <f t="shared" ca="1" si="11"/>
        <v>1</v>
      </c>
      <c r="BK136" s="26">
        <f t="shared" ca="1" si="12"/>
        <v>6.489735858695739</v>
      </c>
      <c r="BL136" s="25">
        <f t="shared" si="9"/>
        <v>3.0620972545981275</v>
      </c>
      <c r="BM136" s="25">
        <f t="shared" ca="1" si="13"/>
        <v>3.1582048650518866</v>
      </c>
      <c r="BN136" s="24">
        <f t="shared" si="10"/>
        <v>3.3547757156094007</v>
      </c>
      <c r="BO136" s="23"/>
      <c r="BP136" s="2"/>
    </row>
    <row r="137" spans="1:68" x14ac:dyDescent="0.2">
      <c r="A137">
        <v>6.2</v>
      </c>
      <c r="B137">
        <v>2</v>
      </c>
      <c r="C137">
        <v>1.2546999999999999</v>
      </c>
      <c r="D137">
        <v>-0.28050000000000003</v>
      </c>
      <c r="E137">
        <v>7.2120000000000004E-2</v>
      </c>
      <c r="F137">
        <v>1.68743</v>
      </c>
      <c r="G137">
        <v>1.9581</v>
      </c>
      <c r="H137" s="23"/>
      <c r="I137" s="17">
        <f t="shared" si="7"/>
        <v>20.341207349081365</v>
      </c>
      <c r="J137" s="16">
        <f t="shared" si="8"/>
        <v>-20.741207349081364</v>
      </c>
      <c r="K137" s="10">
        <v>100</v>
      </c>
      <c r="L137" s="16">
        <v>1986.5485564304456</v>
      </c>
      <c r="M137" s="16">
        <v>727.49343832021054</v>
      </c>
      <c r="N137" s="16">
        <v>8.8145231846019243</v>
      </c>
      <c r="O137" s="16">
        <v>2.0780602636534553</v>
      </c>
      <c r="P137" s="16">
        <v>2.3133460218669493</v>
      </c>
      <c r="Q137" s="16">
        <v>7.4490878540566213E-2</v>
      </c>
      <c r="R137" s="16">
        <v>3.220049133871012</v>
      </c>
      <c r="S137" s="16">
        <v>16.339288764825955</v>
      </c>
      <c r="T137" s="22" t="s">
        <v>33</v>
      </c>
      <c r="U137" s="10">
        <v>3</v>
      </c>
      <c r="V137" s="22" t="s">
        <v>33</v>
      </c>
      <c r="W137" s="10">
        <v>3</v>
      </c>
      <c r="X137" s="22" t="s">
        <v>33</v>
      </c>
      <c r="Y137" s="10">
        <v>3</v>
      </c>
      <c r="Z137" s="22" t="s">
        <v>124</v>
      </c>
      <c r="AA137" s="15">
        <v>2</v>
      </c>
      <c r="AB137" s="11">
        <v>97.81</v>
      </c>
      <c r="AC137" s="10">
        <v>1.8400000000000034</v>
      </c>
      <c r="AD137" s="21">
        <v>0.35</v>
      </c>
      <c r="AE137" s="12">
        <v>207.80602636534553</v>
      </c>
      <c r="AF137" s="10">
        <v>152.50419463680953</v>
      </c>
      <c r="AG137" s="10">
        <v>115.66730109334748</v>
      </c>
      <c r="AH137" s="10">
        <v>154.7951776503229</v>
      </c>
      <c r="AI137" s="10">
        <v>3.1055426747412413</v>
      </c>
      <c r="AJ137" s="10"/>
      <c r="AK137" s="10"/>
      <c r="AL137" s="10"/>
      <c r="AM137" s="10"/>
      <c r="AN137" s="10">
        <v>2.0780602636534553</v>
      </c>
      <c r="AO137" s="10">
        <v>0.90572553968564662</v>
      </c>
      <c r="AP137" s="10">
        <v>1</v>
      </c>
      <c r="AQ137" s="10">
        <v>111.47500000000001</v>
      </c>
      <c r="AR137" s="10"/>
      <c r="AS137" s="10"/>
      <c r="AT137" s="10">
        <v>0.92081625480285378</v>
      </c>
      <c r="AU137" s="10">
        <v>1</v>
      </c>
      <c r="AV137" s="16"/>
      <c r="AW137" s="21">
        <v>22.87562919552143</v>
      </c>
      <c r="AX137" s="1" t="s">
        <v>120</v>
      </c>
      <c r="AY137" s="25">
        <v>20.7412073490814</v>
      </c>
      <c r="AZ137" s="19">
        <v>100</v>
      </c>
      <c r="BA137" s="19">
        <v>0</v>
      </c>
      <c r="BB137" s="19">
        <v>0</v>
      </c>
      <c r="BC137" s="19">
        <v>100</v>
      </c>
      <c r="BD137" s="19">
        <v>0</v>
      </c>
      <c r="BE137" s="19">
        <v>0</v>
      </c>
      <c r="BF137" s="26">
        <v>97.81</v>
      </c>
      <c r="BG137" s="26">
        <v>1.8400000000000034</v>
      </c>
      <c r="BH137" s="26">
        <v>0.35</v>
      </c>
      <c r="BI137" s="23"/>
      <c r="BJ137" s="27">
        <f t="shared" ca="1" si="11"/>
        <v>1</v>
      </c>
      <c r="BK137" s="26">
        <f t="shared" ca="1" si="12"/>
        <v>3.6290959453869025</v>
      </c>
      <c r="BL137" s="25">
        <f t="shared" si="9"/>
        <v>5.6429416733443158</v>
      </c>
      <c r="BM137" s="25">
        <f t="shared" ca="1" si="13"/>
        <v>3.5151254940759573</v>
      </c>
      <c r="BN137" s="24">
        <f t="shared" si="10"/>
        <v>3.5761821154487929</v>
      </c>
      <c r="BO137" s="23"/>
      <c r="BP137" s="2"/>
    </row>
    <row r="138" spans="1:68" x14ac:dyDescent="0.2">
      <c r="A138">
        <v>6.25</v>
      </c>
      <c r="B138">
        <v>2</v>
      </c>
      <c r="C138">
        <v>1.2545200000000001</v>
      </c>
      <c r="D138">
        <v>-0.28444000000000003</v>
      </c>
      <c r="E138">
        <v>7.3940000000000006E-2</v>
      </c>
      <c r="F138">
        <v>1.68668</v>
      </c>
      <c r="G138">
        <v>1.9616499999999999</v>
      </c>
      <c r="H138" s="23"/>
      <c r="I138" s="17">
        <f t="shared" si="7"/>
        <v>20.50524934383202</v>
      </c>
      <c r="J138" s="16">
        <f t="shared" si="8"/>
        <v>-20.905249343832018</v>
      </c>
      <c r="K138" s="10">
        <v>100</v>
      </c>
      <c r="L138" s="16">
        <v>2002.9527559055111</v>
      </c>
      <c r="M138" s="16">
        <v>733.66141732283518</v>
      </c>
      <c r="N138" s="16">
        <v>8.8856080489938751</v>
      </c>
      <c r="O138" s="16">
        <v>2.0289077212806159</v>
      </c>
      <c r="P138" s="16">
        <v>2.2722381926248358</v>
      </c>
      <c r="Q138" s="16">
        <v>4.980676908305301E-2</v>
      </c>
      <c r="R138" s="16">
        <v>2.1919695410769156</v>
      </c>
      <c r="S138" s="16">
        <v>16.897949398904167</v>
      </c>
      <c r="T138" s="22" t="s">
        <v>33</v>
      </c>
      <c r="U138" s="10">
        <v>3</v>
      </c>
      <c r="V138" s="22" t="s">
        <v>33</v>
      </c>
      <c r="W138" s="10">
        <v>3</v>
      </c>
      <c r="X138" s="22" t="s">
        <v>33</v>
      </c>
      <c r="Y138" s="10">
        <v>3</v>
      </c>
      <c r="Z138" s="22" t="s">
        <v>124</v>
      </c>
      <c r="AA138" s="15">
        <v>2</v>
      </c>
      <c r="AB138" s="11">
        <v>82.572553227918434</v>
      </c>
      <c r="AC138" s="10">
        <v>15.735038383383056</v>
      </c>
      <c r="AD138" s="21">
        <v>1.6924083886985088</v>
      </c>
      <c r="AE138" s="12">
        <v>202.8907721280616</v>
      </c>
      <c r="AF138" s="10">
        <v>146.70302652155704</v>
      </c>
      <c r="AG138" s="10">
        <v>113.61190963124179</v>
      </c>
      <c r="AH138" s="10">
        <v>164.82530776958313</v>
      </c>
      <c r="AI138" s="10">
        <v>4.562107188353993</v>
      </c>
      <c r="AJ138" s="10"/>
      <c r="AK138" s="10"/>
      <c r="AL138" s="10"/>
      <c r="AM138" s="10"/>
      <c r="AN138" s="10">
        <v>2.0289077212806159</v>
      </c>
      <c r="AO138" s="10">
        <v>0.84938148674319602</v>
      </c>
      <c r="AP138" s="10">
        <v>1</v>
      </c>
      <c r="AQ138" s="10">
        <v>111.47500000000001</v>
      </c>
      <c r="AR138" s="10"/>
      <c r="AS138" s="10"/>
      <c r="AT138" s="10">
        <v>0.8761601303089116</v>
      </c>
      <c r="AU138" s="10">
        <v>1</v>
      </c>
      <c r="AV138" s="16"/>
      <c r="AW138" s="21">
        <v>22.005453978233557</v>
      </c>
      <c r="AX138" s="1" t="s">
        <v>120</v>
      </c>
      <c r="AY138" s="25">
        <v>20.905249343832001</v>
      </c>
      <c r="AZ138" s="19">
        <v>100</v>
      </c>
      <c r="BA138" s="19">
        <v>0</v>
      </c>
      <c r="BB138" s="19">
        <v>0</v>
      </c>
      <c r="BC138" s="19">
        <v>100</v>
      </c>
      <c r="BD138" s="19">
        <v>0</v>
      </c>
      <c r="BE138" s="19">
        <v>0</v>
      </c>
      <c r="BF138" s="26">
        <v>82.572553227918434</v>
      </c>
      <c r="BG138" s="26">
        <v>15.735038383383056</v>
      </c>
      <c r="BH138" s="26">
        <v>1.6924083886985088</v>
      </c>
      <c r="BI138" s="23"/>
      <c r="BJ138" s="27">
        <f t="shared" ca="1" si="11"/>
        <v>1</v>
      </c>
      <c r="BK138" s="26">
        <f t="shared" ca="1" si="12"/>
        <v>3.4641642170829963</v>
      </c>
      <c r="BL138" s="25">
        <f t="shared" si="9"/>
        <v>3.9194417480907413</v>
      </c>
      <c r="BM138" s="25">
        <f t="shared" ca="1" si="13"/>
        <v>3.4460172910302931</v>
      </c>
      <c r="BN138" s="24">
        <f t="shared" si="10"/>
        <v>3.5055094242454197</v>
      </c>
      <c r="BO138" s="23"/>
      <c r="BP138" s="2"/>
    </row>
    <row r="139" spans="1:68" x14ac:dyDescent="0.2">
      <c r="A139">
        <v>6.3</v>
      </c>
      <c r="B139">
        <v>2.1</v>
      </c>
      <c r="C139">
        <v>1.2544599999999999</v>
      </c>
      <c r="D139">
        <v>-0.28466999999999998</v>
      </c>
      <c r="E139">
        <v>7.528E-2</v>
      </c>
      <c r="F139">
        <v>1.68245</v>
      </c>
      <c r="G139">
        <v>1.9575</v>
      </c>
      <c r="H139" s="23"/>
      <c r="I139" s="17">
        <f t="shared" si="7"/>
        <v>20.669291338582674</v>
      </c>
      <c r="J139" s="16">
        <f t="shared" si="8"/>
        <v>-21.069291338582673</v>
      </c>
      <c r="K139" s="10">
        <v>100</v>
      </c>
      <c r="L139" s="16">
        <v>2019.3569553805767</v>
      </c>
      <c r="M139" s="16">
        <v>739.82939632545981</v>
      </c>
      <c r="N139" s="16">
        <v>8.956692913385826</v>
      </c>
      <c r="O139" s="16">
        <v>2.0125235404896085</v>
      </c>
      <c r="P139" s="16">
        <v>2.2617770423806269</v>
      </c>
      <c r="Q139" s="16">
        <v>4.8365818530964971E-2</v>
      </c>
      <c r="R139" s="16">
        <v>2.1383990386628766</v>
      </c>
      <c r="S139" s="16">
        <v>17.309270964654061</v>
      </c>
      <c r="T139" s="22" t="s">
        <v>33</v>
      </c>
      <c r="U139" s="10">
        <v>3</v>
      </c>
      <c r="V139" s="22" t="s">
        <v>33</v>
      </c>
      <c r="W139" s="10">
        <v>3</v>
      </c>
      <c r="X139" s="22" t="s">
        <v>33</v>
      </c>
      <c r="Y139" s="10">
        <v>3</v>
      </c>
      <c r="Z139" s="22" t="s">
        <v>124</v>
      </c>
      <c r="AA139" s="15">
        <v>2</v>
      </c>
      <c r="AB139" s="11">
        <v>81.742556366185198</v>
      </c>
      <c r="AC139" s="10">
        <v>16.501032409417348</v>
      </c>
      <c r="AD139" s="21">
        <v>1.7564112243974563</v>
      </c>
      <c r="AE139" s="12">
        <v>201.25235404896085</v>
      </c>
      <c r="AF139" s="10">
        <v>144.50735005311685</v>
      </c>
      <c r="AG139" s="10">
        <v>113.08885211903134</v>
      </c>
      <c r="AH139" s="10">
        <v>171.82446276894655</v>
      </c>
      <c r="AI139" s="10">
        <v>4.676395667598559</v>
      </c>
      <c r="AJ139" s="10"/>
      <c r="AK139" s="10"/>
      <c r="AL139" s="10"/>
      <c r="AM139" s="10"/>
      <c r="AN139" s="10">
        <v>2.0125235404896085</v>
      </c>
      <c r="AO139" s="10">
        <v>0.84776830043921836</v>
      </c>
      <c r="AP139" s="10">
        <v>1</v>
      </c>
      <c r="AQ139" s="10">
        <v>111.47500000000001</v>
      </c>
      <c r="AR139" s="10"/>
      <c r="AS139" s="10"/>
      <c r="AT139" s="10">
        <v>0.85474270864599478</v>
      </c>
      <c r="AU139" s="10">
        <v>1</v>
      </c>
      <c r="AV139" s="16"/>
      <c r="AW139" s="21">
        <v>21.676102507967528</v>
      </c>
      <c r="AX139" s="1" t="s">
        <v>120</v>
      </c>
      <c r="AY139" s="25">
        <v>21.069291338582701</v>
      </c>
      <c r="AZ139" s="19">
        <v>100</v>
      </c>
      <c r="BA139" s="19">
        <v>0</v>
      </c>
      <c r="BB139" s="19">
        <v>0</v>
      </c>
      <c r="BC139" s="19">
        <v>100</v>
      </c>
      <c r="BD139" s="19">
        <v>0</v>
      </c>
      <c r="BE139" s="19">
        <v>0</v>
      </c>
      <c r="BF139" s="26">
        <v>81.742556366185198</v>
      </c>
      <c r="BG139" s="26">
        <v>16.501032409417348</v>
      </c>
      <c r="BH139" s="26">
        <v>1.7564112243974563</v>
      </c>
      <c r="BI139" s="23"/>
      <c r="BJ139" s="27">
        <f t="shared" ca="1" si="11"/>
        <v>1</v>
      </c>
      <c r="BK139" s="26">
        <f t="shared" ca="1" si="12"/>
        <v>3.384830532307006</v>
      </c>
      <c r="BL139" s="25">
        <f t="shared" si="9"/>
        <v>3.8627804467555245</v>
      </c>
      <c r="BM139" s="25">
        <f t="shared" ca="1" si="13"/>
        <v>3.4512621988335059</v>
      </c>
      <c r="BN139" s="24">
        <f t="shared" si="10"/>
        <v>3.5025350833660398</v>
      </c>
      <c r="BO139" s="23"/>
      <c r="BP139" s="2"/>
    </row>
    <row r="140" spans="1:68" x14ac:dyDescent="0.2">
      <c r="A140">
        <v>6.35</v>
      </c>
      <c r="B140">
        <v>2</v>
      </c>
      <c r="C140">
        <v>1.2544999999999999</v>
      </c>
      <c r="D140">
        <v>-0.28502</v>
      </c>
      <c r="E140">
        <v>7.6490000000000002E-2</v>
      </c>
      <c r="F140">
        <v>1.6809499999999999</v>
      </c>
      <c r="G140">
        <v>1.9549300000000001</v>
      </c>
      <c r="H140" s="23"/>
      <c r="I140" s="17">
        <f t="shared" si="7"/>
        <v>20.833333333333332</v>
      </c>
      <c r="J140" s="16">
        <f t="shared" si="8"/>
        <v>-21.233333333333331</v>
      </c>
      <c r="K140" s="10">
        <v>100</v>
      </c>
      <c r="L140" s="16">
        <v>2035.7611548556424</v>
      </c>
      <c r="M140" s="16">
        <v>745.99737532808456</v>
      </c>
      <c r="N140" s="16">
        <v>9.0277777777777786</v>
      </c>
      <c r="O140" s="16">
        <v>2.023446327683593</v>
      </c>
      <c r="P140" s="16">
        <v>2.2780482377549296</v>
      </c>
      <c r="Q140" s="16">
        <v>4.6173067690830447E-2</v>
      </c>
      <c r="R140" s="16">
        <v>2.0268696213533692</v>
      </c>
      <c r="S140" s="16">
        <v>17.680688199398364</v>
      </c>
      <c r="T140" s="22" t="s">
        <v>119</v>
      </c>
      <c r="U140" s="10">
        <v>1</v>
      </c>
      <c r="V140" s="22" t="s">
        <v>33</v>
      </c>
      <c r="W140" s="10">
        <v>3</v>
      </c>
      <c r="X140" s="22" t="s">
        <v>33</v>
      </c>
      <c r="Y140" s="10">
        <v>3</v>
      </c>
      <c r="Z140" s="22" t="s">
        <v>124</v>
      </c>
      <c r="AA140" s="15">
        <v>2</v>
      </c>
      <c r="AB140" s="11">
        <v>79.254968493835861</v>
      </c>
      <c r="AC140" s="10">
        <v>18.81129695751693</v>
      </c>
      <c r="AD140" s="21">
        <v>1.9337345486472028</v>
      </c>
      <c r="AE140" s="12">
        <v>202.3446327683593</v>
      </c>
      <c r="AF140" s="10">
        <v>145.4566554221486</v>
      </c>
      <c r="AG140" s="10">
        <v>113.90241188774647</v>
      </c>
      <c r="AH140" s="10">
        <v>178.00272867333774</v>
      </c>
      <c r="AI140" s="10">
        <v>4.9337164535145881</v>
      </c>
      <c r="AJ140" s="10"/>
      <c r="AK140" s="10"/>
      <c r="AL140" s="10"/>
      <c r="AM140" s="10"/>
      <c r="AN140" s="10">
        <v>1.0117231638417965</v>
      </c>
      <c r="AO140" s="10">
        <v>0.84785333856346112</v>
      </c>
      <c r="AP140" s="10">
        <v>1</v>
      </c>
      <c r="AQ140" s="10">
        <v>111.47500000000001</v>
      </c>
      <c r="AR140" s="10"/>
      <c r="AS140" s="10"/>
      <c r="AT140" s="10">
        <v>0.85306544710932974</v>
      </c>
      <c r="AU140" s="10">
        <v>1</v>
      </c>
      <c r="AV140" s="16"/>
      <c r="AW140" s="21">
        <v>21.818498313322287</v>
      </c>
      <c r="AX140" s="1" t="s">
        <v>120</v>
      </c>
      <c r="AY140" s="25">
        <v>21.233333333333299</v>
      </c>
      <c r="AZ140" s="19">
        <v>100</v>
      </c>
      <c r="BA140" s="19">
        <v>0</v>
      </c>
      <c r="BB140" s="19">
        <v>0</v>
      </c>
      <c r="BC140" s="19">
        <v>100</v>
      </c>
      <c r="BD140" s="19">
        <v>0</v>
      </c>
      <c r="BE140" s="19">
        <v>0</v>
      </c>
      <c r="BF140" s="26">
        <v>79.254968493835861</v>
      </c>
      <c r="BG140" s="26">
        <v>18.81129695751693</v>
      </c>
      <c r="BH140" s="26">
        <v>1.9337345486472028</v>
      </c>
      <c r="BI140" s="23"/>
      <c r="BJ140" s="27">
        <f t="shared" ca="1" si="11"/>
        <v>1</v>
      </c>
      <c r="BK140" s="26">
        <f t="shared" ca="1" si="12"/>
        <v>3.3784774638728328</v>
      </c>
      <c r="BL140" s="25">
        <f t="shared" si="9"/>
        <v>3.664041630686274</v>
      </c>
      <c r="BM140" s="25">
        <f t="shared" ca="1" si="13"/>
        <v>3.4400053354477804</v>
      </c>
      <c r="BN140" s="24">
        <f t="shared" si="10"/>
        <v>3.4895025261919663</v>
      </c>
      <c r="BO140" s="23"/>
      <c r="BP140" s="2"/>
    </row>
    <row r="141" spans="1:68" x14ac:dyDescent="0.2">
      <c r="A141">
        <v>6.4</v>
      </c>
      <c r="B141">
        <v>2.1</v>
      </c>
      <c r="C141">
        <v>1.2541199999999999</v>
      </c>
      <c r="D141">
        <v>-0.2833</v>
      </c>
      <c r="E141">
        <v>7.7219999999999997E-2</v>
      </c>
      <c r="F141">
        <v>1.6813800000000001</v>
      </c>
      <c r="G141">
        <v>1.9577</v>
      </c>
      <c r="H141" s="23"/>
      <c r="I141" s="17">
        <f t="shared" ref="I141:I204" si="14">IF(A141="(m)",0,A141/0.3048)</f>
        <v>20.99737532808399</v>
      </c>
      <c r="J141" s="16">
        <f t="shared" ref="J141:J204" si="15">$J$7-I141</f>
        <v>-21.397375328083989</v>
      </c>
      <c r="K141" s="10">
        <v>100</v>
      </c>
      <c r="L141" s="16">
        <v>2052.1653543307084</v>
      </c>
      <c r="M141" s="16">
        <v>752.16535433070931</v>
      </c>
      <c r="N141" s="16">
        <v>9.0988626421697276</v>
      </c>
      <c r="O141" s="16">
        <v>1.9196798493408307</v>
      </c>
      <c r="P141" s="16">
        <v>2.1775084850085573</v>
      </c>
      <c r="Q141" s="16">
        <v>5.6948871819491036E-2</v>
      </c>
      <c r="R141" s="16">
        <v>2.6153226135083112</v>
      </c>
      <c r="S141" s="16">
        <v>17.904766365814353</v>
      </c>
      <c r="T141" s="22" t="s">
        <v>33</v>
      </c>
      <c r="U141" s="10">
        <v>3</v>
      </c>
      <c r="V141" s="22" t="s">
        <v>33</v>
      </c>
      <c r="W141" s="10">
        <v>3</v>
      </c>
      <c r="X141" s="22" t="s">
        <v>33</v>
      </c>
      <c r="Y141" s="10">
        <v>3</v>
      </c>
      <c r="Z141" s="22" t="s">
        <v>124</v>
      </c>
      <c r="AA141" s="15">
        <v>2</v>
      </c>
      <c r="AB141" s="11">
        <v>93.726307826093645</v>
      </c>
      <c r="AC141" s="10">
        <v>5.9236921739063604</v>
      </c>
      <c r="AD141" s="21">
        <v>0.35</v>
      </c>
      <c r="AE141" s="12">
        <v>191.96798493408306</v>
      </c>
      <c r="AF141" s="10">
        <v>132.66349630639502</v>
      </c>
      <c r="AG141" s="10">
        <v>108.87542425042787</v>
      </c>
      <c r="AH141" s="10">
        <v>181.15001945783229</v>
      </c>
      <c r="AI141" s="10">
        <v>3.8236200567950394</v>
      </c>
      <c r="AJ141" s="10"/>
      <c r="AK141" s="10"/>
      <c r="AL141" s="10"/>
      <c r="AM141" s="10"/>
      <c r="AN141" s="10">
        <v>1.9196798493408307</v>
      </c>
      <c r="AO141" s="10">
        <v>0.86483712140569757</v>
      </c>
      <c r="AP141" s="10">
        <v>1</v>
      </c>
      <c r="AQ141" s="10">
        <v>111.47500000000001</v>
      </c>
      <c r="AR141" s="10"/>
      <c r="AS141" s="10"/>
      <c r="AT141" s="10">
        <v>0.76770476555057299</v>
      </c>
      <c r="AU141" s="10">
        <v>1</v>
      </c>
      <c r="AV141" s="16"/>
      <c r="AW141" s="21">
        <v>19.899524445959255</v>
      </c>
      <c r="AX141" s="1" t="s">
        <v>120</v>
      </c>
      <c r="AY141" s="25">
        <v>21.397375328083999</v>
      </c>
      <c r="AZ141" s="19">
        <v>100</v>
      </c>
      <c r="BA141" s="19">
        <v>0</v>
      </c>
      <c r="BB141" s="19">
        <v>0</v>
      </c>
      <c r="BC141" s="19">
        <v>100</v>
      </c>
      <c r="BD141" s="19">
        <v>0</v>
      </c>
      <c r="BE141" s="19">
        <v>0</v>
      </c>
      <c r="BF141" s="26">
        <v>93.726307826093645</v>
      </c>
      <c r="BG141" s="26">
        <v>5.9236921739063604</v>
      </c>
      <c r="BH141" s="26">
        <v>0.35</v>
      </c>
      <c r="BI141" s="23"/>
      <c r="BJ141" s="27">
        <f t="shared" ca="1" si="11"/>
        <v>1</v>
      </c>
      <c r="BK141" s="26">
        <f t="shared" ca="1" si="12"/>
        <v>3.0616294707372247</v>
      </c>
      <c r="BL141" s="25">
        <f t="shared" si="9"/>
        <v>4.9459436666757535</v>
      </c>
      <c r="BM141" s="25">
        <f t="shared" ca="1" si="13"/>
        <v>3.5452628359555054</v>
      </c>
      <c r="BN141" s="24">
        <f t="shared" si="10"/>
        <v>3.5567292318717634</v>
      </c>
      <c r="BO141" s="23"/>
      <c r="BP141" s="2"/>
    </row>
    <row r="142" spans="1:68" x14ac:dyDescent="0.2">
      <c r="A142">
        <v>6.45</v>
      </c>
      <c r="B142">
        <v>2</v>
      </c>
      <c r="C142">
        <v>1.2549600000000001</v>
      </c>
      <c r="D142">
        <v>-0.28445999999999999</v>
      </c>
      <c r="E142">
        <v>7.8530000000000003E-2</v>
      </c>
      <c r="F142">
        <v>1.6816800000000001</v>
      </c>
      <c r="G142">
        <v>1.9612499999999999</v>
      </c>
      <c r="H142" s="23"/>
      <c r="I142" s="17">
        <f t="shared" si="14"/>
        <v>21.161417322834644</v>
      </c>
      <c r="J142" s="16">
        <f t="shared" si="15"/>
        <v>-21.561417322834643</v>
      </c>
      <c r="K142" s="10">
        <v>100</v>
      </c>
      <c r="L142" s="16">
        <v>2068.5695538057739</v>
      </c>
      <c r="M142" s="16">
        <v>758.33333333333394</v>
      </c>
      <c r="N142" s="16">
        <v>9.1699475065616785</v>
      </c>
      <c r="O142" s="16">
        <v>2.1490583804143246</v>
      </c>
      <c r="P142" s="16">
        <v>2.4126774414673542</v>
      </c>
      <c r="Q142" s="16">
        <v>4.9681469035045549E-2</v>
      </c>
      <c r="R142" s="16">
        <v>2.0591840492705908</v>
      </c>
      <c r="S142" s="16">
        <v>18.306879239793727</v>
      </c>
      <c r="T142" s="22" t="s">
        <v>119</v>
      </c>
      <c r="U142" s="10">
        <v>1</v>
      </c>
      <c r="V142" s="22" t="s">
        <v>33</v>
      </c>
      <c r="W142" s="10">
        <v>3</v>
      </c>
      <c r="X142" s="22" t="s">
        <v>33</v>
      </c>
      <c r="Y142" s="10">
        <v>3</v>
      </c>
      <c r="Z142" s="22" t="s">
        <v>124</v>
      </c>
      <c r="AA142" s="15">
        <v>2</v>
      </c>
      <c r="AB142" s="11">
        <v>78.504740134409531</v>
      </c>
      <c r="AC142" s="10">
        <v>19.51171845367216</v>
      </c>
      <c r="AD142" s="21">
        <v>1.9835414119183061</v>
      </c>
      <c r="AE142" s="12">
        <v>214.90583804143247</v>
      </c>
      <c r="AF142" s="10">
        <v>159.36547945007317</v>
      </c>
      <c r="AG142" s="10">
        <v>120.63387207336771</v>
      </c>
      <c r="AH142" s="10">
        <v>187.95973851220211</v>
      </c>
      <c r="AI142" s="10">
        <v>4.8562924734883337</v>
      </c>
      <c r="AJ142" s="10"/>
      <c r="AK142" s="10"/>
      <c r="AL142" s="10"/>
      <c r="AM142" s="10"/>
      <c r="AN142" s="10">
        <v>1.0745291902071623</v>
      </c>
      <c r="AO142" s="10">
        <v>0.88253815096112043</v>
      </c>
      <c r="AP142" s="10">
        <v>1</v>
      </c>
      <c r="AQ142" s="10">
        <v>111.47500000000001</v>
      </c>
      <c r="AR142" s="10"/>
      <c r="AS142" s="10"/>
      <c r="AT142" s="10">
        <v>0.92266460555374519</v>
      </c>
      <c r="AU142" s="10">
        <v>1</v>
      </c>
      <c r="AV142" s="16"/>
      <c r="AW142" s="21">
        <v>23.904821917510972</v>
      </c>
      <c r="AX142" s="1" t="s">
        <v>120</v>
      </c>
      <c r="AY142" s="25">
        <v>21.5614173228346</v>
      </c>
      <c r="AZ142" s="19">
        <v>100</v>
      </c>
      <c r="BA142" s="19">
        <v>0</v>
      </c>
      <c r="BB142" s="19">
        <v>0</v>
      </c>
      <c r="BC142" s="19">
        <v>100</v>
      </c>
      <c r="BD142" s="19">
        <v>0</v>
      </c>
      <c r="BE142" s="19">
        <v>0</v>
      </c>
      <c r="BF142" s="26">
        <v>78.504740134409531</v>
      </c>
      <c r="BG142" s="26">
        <v>19.51171845367216</v>
      </c>
      <c r="BH142" s="26">
        <v>1.9835414119183061</v>
      </c>
      <c r="BI142" s="23"/>
      <c r="BJ142" s="27">
        <f t="shared" ca="1" si="11"/>
        <v>1</v>
      </c>
      <c r="BK142" s="26">
        <f t="shared" ca="1" si="12"/>
        <v>3.6353213131370534</v>
      </c>
      <c r="BL142" s="25">
        <f t="shared" ref="BL142:BL205" si="16">(Q142/(P142-(L142/2000)))*100</f>
        <v>3.6043045143992751</v>
      </c>
      <c r="BM142" s="25">
        <f t="shared" ca="1" si="13"/>
        <v>3.4091106963742503</v>
      </c>
      <c r="BN142" s="24">
        <f t="shared" ref="BN142:BN205" si="17">SQRT(((3.47-LOG(P142/1.06))^2)+((LOG(R142)+1.22)^2))</f>
        <v>3.4701276345530041</v>
      </c>
      <c r="BO142" s="23"/>
      <c r="BP142" s="2"/>
    </row>
    <row r="143" spans="1:68" x14ac:dyDescent="0.2">
      <c r="A143">
        <v>6.5</v>
      </c>
      <c r="B143">
        <v>2</v>
      </c>
      <c r="C143">
        <v>1.2541599999999999</v>
      </c>
      <c r="D143">
        <v>-0.28483000000000003</v>
      </c>
      <c r="E143">
        <v>7.9070000000000001E-2</v>
      </c>
      <c r="F143">
        <v>1.6772800000000001</v>
      </c>
      <c r="G143">
        <v>1.9591499999999999</v>
      </c>
      <c r="H143" s="23"/>
      <c r="I143" s="17">
        <f t="shared" si="14"/>
        <v>21.325459317585302</v>
      </c>
      <c r="J143" s="16">
        <f t="shared" si="15"/>
        <v>-21.725459317585301</v>
      </c>
      <c r="K143" s="10">
        <v>100</v>
      </c>
      <c r="L143" s="16">
        <v>2084.9737532808399</v>
      </c>
      <c r="M143" s="16">
        <v>764.50131233595869</v>
      </c>
      <c r="N143" s="16">
        <v>9.2410323709536311</v>
      </c>
      <c r="O143" s="16">
        <v>1.9306026365348152</v>
      </c>
      <c r="P143" s="16">
        <v>2.1966085904947636</v>
      </c>
      <c r="Q143" s="16">
        <v>4.7363418146903216E-2</v>
      </c>
      <c r="R143" s="16">
        <v>2.1562065427521202</v>
      </c>
      <c r="S143" s="16">
        <v>18.472635691663086</v>
      </c>
      <c r="T143" s="22" t="s">
        <v>33</v>
      </c>
      <c r="U143" s="10">
        <v>3</v>
      </c>
      <c r="V143" s="22" t="s">
        <v>33</v>
      </c>
      <c r="W143" s="10">
        <v>3</v>
      </c>
      <c r="X143" s="22" t="s">
        <v>33</v>
      </c>
      <c r="Y143" s="10">
        <v>3</v>
      </c>
      <c r="Z143" s="22" t="s">
        <v>124</v>
      </c>
      <c r="AA143" s="15">
        <v>2</v>
      </c>
      <c r="AB143" s="11">
        <v>83.613196947414394</v>
      </c>
      <c r="AC143" s="10">
        <v>14.778536968396196</v>
      </c>
      <c r="AD143" s="21">
        <v>1.6082660841894159</v>
      </c>
      <c r="AE143" s="12">
        <v>193.06026365348151</v>
      </c>
      <c r="AF143" s="10">
        <v>132.98066171947042</v>
      </c>
      <c r="AG143" s="10">
        <v>109.83042952473818</v>
      </c>
      <c r="AH143" s="10">
        <v>189.90726831173734</v>
      </c>
      <c r="AI143" s="10">
        <v>4.6377746295288977</v>
      </c>
      <c r="AJ143" s="10"/>
      <c r="AK143" s="10"/>
      <c r="AL143" s="10"/>
      <c r="AM143" s="10"/>
      <c r="AN143" s="10">
        <v>1.9306026365348152</v>
      </c>
      <c r="AO143" s="10">
        <v>0.85070077764309981</v>
      </c>
      <c r="AP143" s="10">
        <v>1</v>
      </c>
      <c r="AQ143" s="10">
        <v>111.47500000000001</v>
      </c>
      <c r="AR143" s="10"/>
      <c r="AS143" s="10"/>
      <c r="AT143" s="10">
        <v>0.75642082577196834</v>
      </c>
      <c r="AU143" s="10">
        <v>1</v>
      </c>
      <c r="AV143" s="16"/>
      <c r="AW143" s="21">
        <v>19.947099257920563</v>
      </c>
      <c r="AX143" s="1" t="s">
        <v>120</v>
      </c>
      <c r="AY143" s="25">
        <v>21.725459317585301</v>
      </c>
      <c r="AZ143" s="19">
        <v>100</v>
      </c>
      <c r="BA143" s="19">
        <v>0</v>
      </c>
      <c r="BB143" s="19">
        <v>0</v>
      </c>
      <c r="BC143" s="19">
        <v>100</v>
      </c>
      <c r="BD143" s="19">
        <v>0</v>
      </c>
      <c r="BE143" s="19">
        <v>0</v>
      </c>
      <c r="BF143" s="26">
        <v>83.613196947414394</v>
      </c>
      <c r="BG143" s="26">
        <v>14.778536968396196</v>
      </c>
      <c r="BH143" s="26">
        <v>1.6082660841894159</v>
      </c>
      <c r="BI143" s="23"/>
      <c r="BJ143" s="27">
        <f t="shared" ref="BJ143:BJ206" ca="1" si="18">IF((0.381*BM143)+(0.05*(M143/2116.217)-0.15)&lt;1,(0.381*BM143)+(0.05*(M143/2116.217)-0.15),1)</f>
        <v>1</v>
      </c>
      <c r="BK143" s="26">
        <f t="shared" ref="BK143:BK206" ca="1" si="19">((P143-(L143/2000))/1.06)*(1.06/(M143/2000))^BJ143</f>
        <v>3.0192798762578628</v>
      </c>
      <c r="BL143" s="25">
        <f t="shared" si="16"/>
        <v>4.1038494968374488</v>
      </c>
      <c r="BM143" s="25">
        <f t="shared" ref="BM143:BM206" ca="1" si="20">SQRT(((3.47-LOG(BK143))^2)+((LOG(BL143)+1.22)^2))</f>
        <v>3.5073164447875325</v>
      </c>
      <c r="BN143" s="24">
        <f t="shared" si="17"/>
        <v>3.5155158142190315</v>
      </c>
      <c r="BO143" s="23"/>
      <c r="BP143" s="2"/>
    </row>
    <row r="144" spans="1:68" x14ac:dyDescent="0.2">
      <c r="A144">
        <v>6.55</v>
      </c>
      <c r="B144">
        <v>2</v>
      </c>
      <c r="C144">
        <v>1.2540100000000001</v>
      </c>
      <c r="D144">
        <v>-0.28548000000000001</v>
      </c>
      <c r="E144">
        <v>8.029E-2</v>
      </c>
      <c r="F144">
        <v>1.6809000000000001</v>
      </c>
      <c r="G144">
        <v>1.96475</v>
      </c>
      <c r="H144" s="23"/>
      <c r="I144" s="17">
        <f t="shared" si="14"/>
        <v>21.489501312335957</v>
      </c>
      <c r="J144" s="16">
        <f t="shared" si="15"/>
        <v>-21.889501312335955</v>
      </c>
      <c r="K144" s="10">
        <v>100</v>
      </c>
      <c r="L144" s="16">
        <v>2101.3779527559054</v>
      </c>
      <c r="M144" s="16">
        <v>770.66929133858332</v>
      </c>
      <c r="N144" s="16">
        <v>9.3121172353455801</v>
      </c>
      <c r="O144" s="16">
        <v>1.8896421845574489</v>
      </c>
      <c r="P144" s="16">
        <v>2.1610407484182139</v>
      </c>
      <c r="Q144" s="16">
        <v>4.3291166586653683E-2</v>
      </c>
      <c r="R144" s="16">
        <v>2.0032554507979961</v>
      </c>
      <c r="S144" s="16">
        <v>18.847122490330896</v>
      </c>
      <c r="T144" s="22" t="s">
        <v>119</v>
      </c>
      <c r="U144" s="10">
        <v>1</v>
      </c>
      <c r="V144" s="22" t="s">
        <v>33</v>
      </c>
      <c r="W144" s="10">
        <v>3</v>
      </c>
      <c r="X144" s="22" t="s">
        <v>33</v>
      </c>
      <c r="Y144" s="10">
        <v>3</v>
      </c>
      <c r="Z144" s="22" t="s">
        <v>124</v>
      </c>
      <c r="AA144" s="15">
        <v>2</v>
      </c>
      <c r="AB144" s="11">
        <v>80.931020610535725</v>
      </c>
      <c r="AC144" s="10">
        <v>17.252460079933513</v>
      </c>
      <c r="AD144" s="21">
        <v>1.8165193095307559</v>
      </c>
      <c r="AE144" s="12">
        <v>188.96421845574488</v>
      </c>
      <c r="AF144" s="10">
        <v>127.83125680016659</v>
      </c>
      <c r="AG144" s="10">
        <v>108.05203742091069</v>
      </c>
      <c r="AH144" s="10">
        <v>196.14867953112653</v>
      </c>
      <c r="AI144" s="10">
        <v>4.9918745989267137</v>
      </c>
      <c r="AJ144" s="10"/>
      <c r="AK144" s="10"/>
      <c r="AL144" s="10"/>
      <c r="AM144" s="10"/>
      <c r="AN144" s="10">
        <v>0.94482109227872446</v>
      </c>
      <c r="AO144" s="10">
        <v>0.83902957633024966</v>
      </c>
      <c r="AP144" s="10">
        <v>1</v>
      </c>
      <c r="AQ144" s="10">
        <v>111.47500000000001</v>
      </c>
      <c r="AR144" s="10"/>
      <c r="AS144" s="10"/>
      <c r="AT144" s="10">
        <v>0.71951630220177376</v>
      </c>
      <c r="AU144" s="10">
        <v>1</v>
      </c>
      <c r="AV144" s="16"/>
      <c r="AW144" s="21">
        <v>19.17468852002499</v>
      </c>
      <c r="AX144" s="1" t="s">
        <v>120</v>
      </c>
      <c r="AY144" s="25">
        <v>21.889501312336002</v>
      </c>
      <c r="AZ144" s="19">
        <v>100</v>
      </c>
      <c r="BA144" s="19">
        <v>0</v>
      </c>
      <c r="BB144" s="19">
        <v>0</v>
      </c>
      <c r="BC144" s="19">
        <v>100</v>
      </c>
      <c r="BD144" s="19">
        <v>0</v>
      </c>
      <c r="BE144" s="19">
        <v>0</v>
      </c>
      <c r="BF144" s="26">
        <v>80.931020610535725</v>
      </c>
      <c r="BG144" s="26">
        <v>17.252460079933513</v>
      </c>
      <c r="BH144" s="26">
        <v>1.8165193095307559</v>
      </c>
      <c r="BI144" s="23"/>
      <c r="BJ144" s="27">
        <f t="shared" ca="1" si="18"/>
        <v>1</v>
      </c>
      <c r="BK144" s="26">
        <f t="shared" ca="1" si="19"/>
        <v>2.8815259269295135</v>
      </c>
      <c r="BL144" s="25">
        <f t="shared" si="16"/>
        <v>3.8988695003482148</v>
      </c>
      <c r="BM144" s="25">
        <f t="shared" ca="1" si="20"/>
        <v>3.5130999806967531</v>
      </c>
      <c r="BN144" s="24">
        <f t="shared" si="17"/>
        <v>3.5078975280809153</v>
      </c>
      <c r="BO144" s="23"/>
      <c r="BP144" s="2"/>
    </row>
    <row r="145" spans="1:68" x14ac:dyDescent="0.2">
      <c r="A145">
        <v>6.6</v>
      </c>
      <c r="B145">
        <v>2</v>
      </c>
      <c r="C145">
        <v>1.25417</v>
      </c>
      <c r="D145">
        <v>-0.28536</v>
      </c>
      <c r="E145">
        <v>8.165E-2</v>
      </c>
      <c r="F145">
        <v>1.67733</v>
      </c>
      <c r="G145">
        <v>1.9701</v>
      </c>
      <c r="H145" s="23"/>
      <c r="I145" s="17">
        <f t="shared" si="14"/>
        <v>21.653543307086611</v>
      </c>
      <c r="J145" s="16">
        <f t="shared" si="15"/>
        <v>-22.05354330708661</v>
      </c>
      <c r="K145" s="10">
        <v>100</v>
      </c>
      <c r="L145" s="16">
        <v>2117.782152230971</v>
      </c>
      <c r="M145" s="16">
        <v>776.83727034120795</v>
      </c>
      <c r="N145" s="16">
        <v>9.3832020997375309</v>
      </c>
      <c r="O145" s="16">
        <v>1.9333333333333265</v>
      </c>
      <c r="P145" s="16">
        <v>2.2107433311818867</v>
      </c>
      <c r="Q145" s="16">
        <v>4.4042966874699822E-2</v>
      </c>
      <c r="R145" s="16">
        <v>1.9922243461503053</v>
      </c>
      <c r="S145" s="16">
        <v>19.264583183927801</v>
      </c>
      <c r="T145" s="22" t="s">
        <v>119</v>
      </c>
      <c r="U145" s="10">
        <v>1</v>
      </c>
      <c r="V145" s="22" t="s">
        <v>33</v>
      </c>
      <c r="W145" s="10">
        <v>3</v>
      </c>
      <c r="X145" s="22" t="s">
        <v>33</v>
      </c>
      <c r="Y145" s="10">
        <v>3</v>
      </c>
      <c r="Z145" s="22" t="s">
        <v>124</v>
      </c>
      <c r="AA145" s="15">
        <v>2</v>
      </c>
      <c r="AB145" s="11">
        <v>80.182180448457402</v>
      </c>
      <c r="AC145" s="10">
        <v>17.947842052500349</v>
      </c>
      <c r="AD145" s="21">
        <v>1.8699774990422524</v>
      </c>
      <c r="AE145" s="12">
        <v>193.33333333333263</v>
      </c>
      <c r="AF145" s="10">
        <v>132.7136665679478</v>
      </c>
      <c r="AG145" s="10">
        <v>110.53716655909435</v>
      </c>
      <c r="AH145" s="10">
        <v>203.27412516048554</v>
      </c>
      <c r="AI145" s="10">
        <v>5.0195150055884019</v>
      </c>
      <c r="AJ145" s="10"/>
      <c r="AK145" s="10"/>
      <c r="AL145" s="10"/>
      <c r="AM145" s="10"/>
      <c r="AN145" s="10">
        <v>0.96666666666666323</v>
      </c>
      <c r="AO145" s="10">
        <v>0.85075182764553037</v>
      </c>
      <c r="AP145" s="10">
        <v>1</v>
      </c>
      <c r="AQ145" s="10">
        <v>111.47500000000001</v>
      </c>
      <c r="AR145" s="10"/>
      <c r="AS145" s="10"/>
      <c r="AT145" s="10">
        <v>0.74207759982757304</v>
      </c>
      <c r="AU145" s="10">
        <v>1</v>
      </c>
      <c r="AV145" s="16"/>
      <c r="AW145" s="21">
        <v>19.90704998519217</v>
      </c>
      <c r="AX145" s="1" t="s">
        <v>120</v>
      </c>
      <c r="AY145" s="25">
        <v>22.053543307086599</v>
      </c>
      <c r="AZ145" s="19">
        <v>100</v>
      </c>
      <c r="BA145" s="19">
        <v>0</v>
      </c>
      <c r="BB145" s="19">
        <v>0</v>
      </c>
      <c r="BC145" s="19">
        <v>100</v>
      </c>
      <c r="BD145" s="19">
        <v>0</v>
      </c>
      <c r="BE145" s="19">
        <v>0</v>
      </c>
      <c r="BF145" s="26">
        <v>80.182180448457402</v>
      </c>
      <c r="BG145" s="26">
        <v>17.947842052500349</v>
      </c>
      <c r="BH145" s="26">
        <v>1.8699774990422524</v>
      </c>
      <c r="BI145" s="23"/>
      <c r="BJ145" s="27">
        <f t="shared" ca="1" si="18"/>
        <v>1</v>
      </c>
      <c r="BK145" s="26">
        <f t="shared" ca="1" si="19"/>
        <v>2.9654917420748275</v>
      </c>
      <c r="BL145" s="25">
        <f t="shared" si="16"/>
        <v>3.823664595956437</v>
      </c>
      <c r="BM145" s="25">
        <f t="shared" ca="1" si="20"/>
        <v>3.4980505249399578</v>
      </c>
      <c r="BN145" s="24">
        <f t="shared" si="17"/>
        <v>3.4979600910425854</v>
      </c>
      <c r="BO145" s="23"/>
      <c r="BP145" s="2"/>
    </row>
    <row r="146" spans="1:68" x14ac:dyDescent="0.2">
      <c r="A146">
        <v>6.65</v>
      </c>
      <c r="B146">
        <v>2</v>
      </c>
      <c r="C146">
        <v>1.25404</v>
      </c>
      <c r="D146">
        <v>-0.28461999999999998</v>
      </c>
      <c r="E146">
        <v>8.2879999999999995E-2</v>
      </c>
      <c r="F146">
        <v>1.6711</v>
      </c>
      <c r="G146">
        <v>1.9587000000000001</v>
      </c>
      <c r="H146" s="23"/>
      <c r="I146" s="17">
        <f t="shared" si="14"/>
        <v>21.817585301837269</v>
      </c>
      <c r="J146" s="16">
        <f t="shared" si="15"/>
        <v>-22.217585301837268</v>
      </c>
      <c r="K146" s="10">
        <v>100</v>
      </c>
      <c r="L146" s="16">
        <v>2134.1863517060369</v>
      </c>
      <c r="M146" s="16">
        <v>783.0052493438327</v>
      </c>
      <c r="N146" s="16">
        <v>9.4542869641294836</v>
      </c>
      <c r="O146" s="16">
        <v>1.8978342749529222</v>
      </c>
      <c r="P146" s="16">
        <v>2.1806810844227975</v>
      </c>
      <c r="Q146" s="16">
        <v>4.8679068650984147E-2</v>
      </c>
      <c r="R146" s="16">
        <v>2.232287380246111</v>
      </c>
      <c r="S146" s="16">
        <v>19.642139546519118</v>
      </c>
      <c r="T146" s="22" t="s">
        <v>33</v>
      </c>
      <c r="U146" s="10">
        <v>3</v>
      </c>
      <c r="V146" s="22" t="s">
        <v>33</v>
      </c>
      <c r="W146" s="10">
        <v>3</v>
      </c>
      <c r="X146" s="22" t="s">
        <v>33</v>
      </c>
      <c r="Y146" s="10">
        <v>3</v>
      </c>
      <c r="Z146" s="22" t="s">
        <v>124</v>
      </c>
      <c r="AA146" s="15">
        <v>2</v>
      </c>
      <c r="AB146" s="11">
        <v>86.139863604758688</v>
      </c>
      <c r="AC146" s="10">
        <v>12.476137803873797</v>
      </c>
      <c r="AD146" s="21">
        <v>1.3839985913675152</v>
      </c>
      <c r="AE146" s="12">
        <v>189.78342749529222</v>
      </c>
      <c r="AF146" s="10">
        <v>128.21197874481575</v>
      </c>
      <c r="AG146" s="10">
        <v>109.03405422113988</v>
      </c>
      <c r="AH146" s="10">
        <v>209.5786816948725</v>
      </c>
      <c r="AI146" s="10">
        <v>4.4797099551301924</v>
      </c>
      <c r="AJ146" s="10"/>
      <c r="AK146" s="10"/>
      <c r="AL146" s="10"/>
      <c r="AM146" s="10"/>
      <c r="AN146" s="10">
        <v>1.8978342749529222</v>
      </c>
      <c r="AO146" s="10">
        <v>0.86335176928728108</v>
      </c>
      <c r="AP146" s="10">
        <v>1</v>
      </c>
      <c r="AQ146" s="10">
        <v>111.47500000000001</v>
      </c>
      <c r="AR146" s="10"/>
      <c r="AS146" s="10"/>
      <c r="AT146" s="10">
        <v>0.70967353799667832</v>
      </c>
      <c r="AU146" s="10">
        <v>1</v>
      </c>
      <c r="AV146" s="16"/>
      <c r="AW146" s="21">
        <v>19.231796811722365</v>
      </c>
      <c r="AX146" s="1" t="s">
        <v>120</v>
      </c>
      <c r="AY146" s="25">
        <v>22.2175853018373</v>
      </c>
      <c r="AZ146" s="19">
        <v>100</v>
      </c>
      <c r="BA146" s="19">
        <v>0</v>
      </c>
      <c r="BB146" s="19">
        <v>0</v>
      </c>
      <c r="BC146" s="19">
        <v>100</v>
      </c>
      <c r="BD146" s="19">
        <v>0</v>
      </c>
      <c r="BE146" s="19">
        <v>0</v>
      </c>
      <c r="BF146" s="26">
        <v>86.139863604758688</v>
      </c>
      <c r="BG146" s="26">
        <v>12.476137803873797</v>
      </c>
      <c r="BH146" s="26">
        <v>1.3839985913675152</v>
      </c>
      <c r="BI146" s="23"/>
      <c r="BJ146" s="27">
        <f t="shared" ca="1" si="18"/>
        <v>1</v>
      </c>
      <c r="BK146" s="26">
        <f t="shared" ca="1" si="19"/>
        <v>2.8443944903382916</v>
      </c>
      <c r="BL146" s="25">
        <f t="shared" si="16"/>
        <v>4.3713718761102953</v>
      </c>
      <c r="BM146" s="25">
        <f t="shared" ca="1" si="20"/>
        <v>3.5437572968690234</v>
      </c>
      <c r="BN146" s="24">
        <f t="shared" si="17"/>
        <v>3.5250274223659046</v>
      </c>
      <c r="BO146" s="23"/>
      <c r="BP146" s="2"/>
    </row>
    <row r="147" spans="1:68" x14ac:dyDescent="0.2">
      <c r="A147">
        <v>6.7</v>
      </c>
      <c r="B147">
        <v>2</v>
      </c>
      <c r="C147">
        <v>1.2543200000000001</v>
      </c>
      <c r="D147">
        <v>-0.28516999999999998</v>
      </c>
      <c r="E147">
        <v>8.3690000000000001E-2</v>
      </c>
      <c r="F147">
        <v>1.6676500000000001</v>
      </c>
      <c r="G147">
        <v>1.95875</v>
      </c>
      <c r="H147" s="23"/>
      <c r="I147" s="17">
        <f t="shared" si="14"/>
        <v>21.981627296587927</v>
      </c>
      <c r="J147" s="16">
        <f t="shared" si="15"/>
        <v>-22.381627296587926</v>
      </c>
      <c r="K147" s="10">
        <v>100</v>
      </c>
      <c r="L147" s="16">
        <v>2150.5905511811029</v>
      </c>
      <c r="M147" s="16">
        <v>789.17322834645745</v>
      </c>
      <c r="N147" s="16">
        <v>9.5253718285214362</v>
      </c>
      <c r="O147" s="16">
        <v>1.9742937853107534</v>
      </c>
      <c r="P147" s="16">
        <v>2.2607209341410068</v>
      </c>
      <c r="Q147" s="16">
        <v>4.5233317330772946E-2</v>
      </c>
      <c r="R147" s="16">
        <v>2.0008359566927258</v>
      </c>
      <c r="S147" s="16">
        <v>19.89077422432316</v>
      </c>
      <c r="T147" s="22" t="s">
        <v>119</v>
      </c>
      <c r="U147" s="10">
        <v>1</v>
      </c>
      <c r="V147" s="22" t="s">
        <v>33</v>
      </c>
      <c r="W147" s="10">
        <v>3</v>
      </c>
      <c r="X147" s="22" t="s">
        <v>33</v>
      </c>
      <c r="Y147" s="10">
        <v>3</v>
      </c>
      <c r="Z147" s="22" t="s">
        <v>124</v>
      </c>
      <c r="AA147" s="15">
        <v>2</v>
      </c>
      <c r="AB147" s="11">
        <v>79.976310265985433</v>
      </c>
      <c r="AC147" s="10">
        <v>18.139332252530892</v>
      </c>
      <c r="AD147" s="21">
        <v>1.8843574814836688</v>
      </c>
      <c r="AE147" s="12">
        <v>197.42937853107534</v>
      </c>
      <c r="AF147" s="10">
        <v>136.6634787425424</v>
      </c>
      <c r="AG147" s="10">
        <v>113.03604670705033</v>
      </c>
      <c r="AH147" s="10">
        <v>213.23113499934976</v>
      </c>
      <c r="AI147" s="10">
        <v>4.9979109814327121</v>
      </c>
      <c r="AJ147" s="10"/>
      <c r="AK147" s="10"/>
      <c r="AL147" s="10"/>
      <c r="AM147" s="10"/>
      <c r="AN147" s="10">
        <v>0.9871468926553767</v>
      </c>
      <c r="AO147" s="10">
        <v>0.86737351146061825</v>
      </c>
      <c r="AP147" s="10">
        <v>1</v>
      </c>
      <c r="AQ147" s="10">
        <v>111.47500000000001</v>
      </c>
      <c r="AR147" s="10"/>
      <c r="AS147" s="10"/>
      <c r="AT147" s="10">
        <v>0.75256395306044832</v>
      </c>
      <c r="AU147" s="10">
        <v>1</v>
      </c>
      <c r="AV147" s="16"/>
      <c r="AW147" s="21">
        <v>20.49952181138136</v>
      </c>
      <c r="AX147" s="1" t="s">
        <v>120</v>
      </c>
      <c r="AY147" s="25">
        <v>22.381627296587901</v>
      </c>
      <c r="AZ147" s="19">
        <v>100</v>
      </c>
      <c r="BA147" s="19">
        <v>0</v>
      </c>
      <c r="BB147" s="19">
        <v>0</v>
      </c>
      <c r="BC147" s="19">
        <v>100</v>
      </c>
      <c r="BD147" s="19">
        <v>0</v>
      </c>
      <c r="BE147" s="19">
        <v>0</v>
      </c>
      <c r="BF147" s="26">
        <v>79.976310265985433</v>
      </c>
      <c r="BG147" s="26">
        <v>18.139332252530892</v>
      </c>
      <c r="BH147" s="26">
        <v>1.8843574814836688</v>
      </c>
      <c r="BI147" s="23"/>
      <c r="BJ147" s="27">
        <f t="shared" ca="1" si="18"/>
        <v>1</v>
      </c>
      <c r="BK147" s="26">
        <f t="shared" ca="1" si="19"/>
        <v>3.0042216739517627</v>
      </c>
      <c r="BL147" s="25">
        <f t="shared" si="16"/>
        <v>3.8157869288981376</v>
      </c>
      <c r="BM147" s="25">
        <f t="shared" ca="1" si="20"/>
        <v>3.4927601206404253</v>
      </c>
      <c r="BN147" s="24">
        <f t="shared" si="17"/>
        <v>3.4900337318719066</v>
      </c>
      <c r="BO147" s="23"/>
      <c r="BP147" s="2"/>
    </row>
    <row r="148" spans="1:68" x14ac:dyDescent="0.2">
      <c r="A148">
        <v>6.75</v>
      </c>
      <c r="B148">
        <v>2.1</v>
      </c>
      <c r="C148">
        <v>1.2536499999999999</v>
      </c>
      <c r="D148">
        <v>-0.2848</v>
      </c>
      <c r="E148">
        <v>8.4000000000000005E-2</v>
      </c>
      <c r="F148">
        <v>1.6682999999999999</v>
      </c>
      <c r="G148">
        <v>1.9629799999999999</v>
      </c>
      <c r="H148" s="23"/>
      <c r="I148" s="17">
        <f t="shared" si="14"/>
        <v>22.145669291338582</v>
      </c>
      <c r="J148" s="16">
        <f t="shared" si="15"/>
        <v>-22.54566929133858</v>
      </c>
      <c r="K148" s="10">
        <v>100</v>
      </c>
      <c r="L148" s="16">
        <v>2166.9947506561684</v>
      </c>
      <c r="M148" s="16">
        <v>795.34120734908208</v>
      </c>
      <c r="N148" s="16">
        <v>9.5964566929133852</v>
      </c>
      <c r="O148" s="16">
        <v>1.7913370998116485</v>
      </c>
      <c r="P148" s="16">
        <v>2.0791345019773555</v>
      </c>
      <c r="Q148" s="16">
        <v>4.7551368218914931E-2</v>
      </c>
      <c r="R148" s="16">
        <v>2.2870751350473633</v>
      </c>
      <c r="S148" s="16">
        <v>19.985930705951869</v>
      </c>
      <c r="T148" s="22" t="s">
        <v>33</v>
      </c>
      <c r="U148" s="10">
        <v>3</v>
      </c>
      <c r="V148" s="22" t="s">
        <v>33</v>
      </c>
      <c r="W148" s="10">
        <v>3</v>
      </c>
      <c r="X148" s="22" t="s">
        <v>142</v>
      </c>
      <c r="Y148" s="10">
        <v>2</v>
      </c>
      <c r="Z148" s="22" t="s">
        <v>124</v>
      </c>
      <c r="AA148" s="15">
        <v>2</v>
      </c>
      <c r="AB148" s="11">
        <v>89.080936694215112</v>
      </c>
      <c r="AC148" s="10">
        <v>9.835772394437214</v>
      </c>
      <c r="AD148" s="21">
        <v>1.0832909113476787</v>
      </c>
      <c r="AE148" s="12">
        <v>179.13370998116483</v>
      </c>
      <c r="AF148" s="10">
        <v>114.3354161659325</v>
      </c>
      <c r="AG148" s="10">
        <v>103.95672509886776</v>
      </c>
      <c r="AH148" s="10">
        <v>213.72632255393455</v>
      </c>
      <c r="AI148" s="10">
        <v>4.3723967991951911</v>
      </c>
      <c r="AJ148" s="10"/>
      <c r="AK148" s="10"/>
      <c r="AL148" s="10"/>
      <c r="AM148" s="10"/>
      <c r="AN148" s="10">
        <v>1.7913370998116485</v>
      </c>
      <c r="AO148" s="10">
        <v>0.85763088668275977</v>
      </c>
      <c r="AP148" s="10">
        <v>1</v>
      </c>
      <c r="AQ148" s="10">
        <v>111.47500000000001</v>
      </c>
      <c r="AR148" s="10"/>
      <c r="AS148" s="10"/>
      <c r="AT148" s="10">
        <v>0.61887289928018108</v>
      </c>
      <c r="AU148" s="10">
        <v>1</v>
      </c>
      <c r="AV148" s="16"/>
      <c r="AW148" s="21">
        <v>17.150312424889876</v>
      </c>
      <c r="AX148" s="1" t="s">
        <v>120</v>
      </c>
      <c r="AY148" s="25">
        <v>22.545669291338601</v>
      </c>
      <c r="AZ148" s="19">
        <v>100</v>
      </c>
      <c r="BA148" s="19">
        <v>0</v>
      </c>
      <c r="BB148" s="19">
        <v>0</v>
      </c>
      <c r="BC148" s="19">
        <v>100</v>
      </c>
      <c r="BD148" s="19">
        <v>0</v>
      </c>
      <c r="BE148" s="19">
        <v>0</v>
      </c>
      <c r="BF148" s="26">
        <v>89.080936694215112</v>
      </c>
      <c r="BG148" s="26">
        <v>9.835772394437214</v>
      </c>
      <c r="BH148" s="26">
        <v>1.0832909113476787</v>
      </c>
      <c r="BI148" s="23"/>
      <c r="BJ148" s="27">
        <f t="shared" ca="1" si="18"/>
        <v>1</v>
      </c>
      <c r="BK148" s="26">
        <f t="shared" ca="1" si="19"/>
        <v>2.5036729329485818</v>
      </c>
      <c r="BL148" s="25">
        <f t="shared" si="16"/>
        <v>4.7759737906665718</v>
      </c>
      <c r="BM148" s="25">
        <f t="shared" ca="1" si="20"/>
        <v>3.611103962362189</v>
      </c>
      <c r="BN148" s="24">
        <f t="shared" si="17"/>
        <v>3.5482594865242749</v>
      </c>
      <c r="BO148" s="23"/>
      <c r="BP148" s="2"/>
    </row>
    <row r="149" spans="1:68" x14ac:dyDescent="0.2">
      <c r="A149">
        <v>6.8</v>
      </c>
      <c r="B149">
        <v>2</v>
      </c>
      <c r="C149">
        <v>1.2544500000000001</v>
      </c>
      <c r="D149">
        <v>-0.28438000000000002</v>
      </c>
      <c r="E149">
        <v>8.5550000000000001E-2</v>
      </c>
      <c r="F149">
        <v>1.66445</v>
      </c>
      <c r="G149">
        <v>1.9593499999999999</v>
      </c>
      <c r="H149" s="23"/>
      <c r="I149" s="17">
        <f t="shared" si="14"/>
        <v>22.309711286089236</v>
      </c>
      <c r="J149" s="16">
        <f t="shared" si="15"/>
        <v>-22.709711286089235</v>
      </c>
      <c r="K149" s="10">
        <v>100</v>
      </c>
      <c r="L149" s="16">
        <v>2183.398950131234</v>
      </c>
      <c r="M149" s="16">
        <v>801.50918635170672</v>
      </c>
      <c r="N149" s="16">
        <v>9.6675415573053343</v>
      </c>
      <c r="O149" s="16">
        <v>2.0097928436911578</v>
      </c>
      <c r="P149" s="16">
        <v>2.3044415125341313</v>
      </c>
      <c r="Q149" s="16">
        <v>5.0182669227076086E-2</v>
      </c>
      <c r="R149" s="16">
        <v>2.1776499405225338</v>
      </c>
      <c r="S149" s="16">
        <v>20.461713114095399</v>
      </c>
      <c r="T149" s="22" t="s">
        <v>33</v>
      </c>
      <c r="U149" s="10">
        <v>3</v>
      </c>
      <c r="V149" s="22" t="s">
        <v>33</v>
      </c>
      <c r="W149" s="10">
        <v>3</v>
      </c>
      <c r="X149" s="22" t="s">
        <v>33</v>
      </c>
      <c r="Y149" s="10">
        <v>3</v>
      </c>
      <c r="Z149" s="22" t="s">
        <v>124</v>
      </c>
      <c r="AA149" s="15">
        <v>2</v>
      </c>
      <c r="AB149" s="11">
        <v>83.596045350539256</v>
      </c>
      <c r="AC149" s="10">
        <v>14.794264936122332</v>
      </c>
      <c r="AD149" s="21">
        <v>1.6096897133384165</v>
      </c>
      <c r="AE149" s="12">
        <v>200.97928436911579</v>
      </c>
      <c r="AF149" s="10">
        <v>139.87717037996109</v>
      </c>
      <c r="AG149" s="10">
        <v>115.22207562670656</v>
      </c>
      <c r="AH149" s="10">
        <v>222.05152916825278</v>
      </c>
      <c r="AI149" s="10">
        <v>4.5921062949173868</v>
      </c>
      <c r="AJ149" s="10"/>
      <c r="AK149" s="10"/>
      <c r="AL149" s="10"/>
      <c r="AM149" s="10"/>
      <c r="AN149" s="10">
        <v>2.0097928436911578</v>
      </c>
      <c r="AO149" s="10">
        <v>0.89320237066800079</v>
      </c>
      <c r="AP149" s="10">
        <v>1</v>
      </c>
      <c r="AQ149" s="10">
        <v>111.47500000000001</v>
      </c>
      <c r="AR149" s="10"/>
      <c r="AS149" s="10"/>
      <c r="AT149" s="10">
        <v>0.75853793979288076</v>
      </c>
      <c r="AU149" s="10">
        <v>1</v>
      </c>
      <c r="AV149" s="16"/>
      <c r="AW149" s="21">
        <v>20.981575556994162</v>
      </c>
      <c r="AX149" s="1" t="s">
        <v>120</v>
      </c>
      <c r="AY149" s="25">
        <v>22.709711286089199</v>
      </c>
      <c r="AZ149" s="19">
        <v>100</v>
      </c>
      <c r="BA149" s="19">
        <v>0</v>
      </c>
      <c r="BB149" s="19">
        <v>0</v>
      </c>
      <c r="BC149" s="19">
        <v>100</v>
      </c>
      <c r="BD149" s="19">
        <v>0</v>
      </c>
      <c r="BE149" s="19">
        <v>0</v>
      </c>
      <c r="BF149" s="26">
        <v>83.596045350539256</v>
      </c>
      <c r="BG149" s="26">
        <v>14.794264936122332</v>
      </c>
      <c r="BH149" s="26">
        <v>1.6096897133384165</v>
      </c>
      <c r="BI149" s="23"/>
      <c r="BJ149" s="27">
        <f t="shared" ca="1" si="18"/>
        <v>1</v>
      </c>
      <c r="BK149" s="26">
        <f t="shared" ca="1" si="19"/>
        <v>3.026146320265271</v>
      </c>
      <c r="BL149" s="25">
        <f t="shared" si="16"/>
        <v>4.1379508318049005</v>
      </c>
      <c r="BM149" s="25">
        <f t="shared" ca="1" si="20"/>
        <v>3.5083556525604562</v>
      </c>
      <c r="BN149" s="24">
        <f t="shared" si="17"/>
        <v>3.4987694729048164</v>
      </c>
      <c r="BO149" s="23"/>
      <c r="BP149" s="2"/>
    </row>
    <row r="150" spans="1:68" x14ac:dyDescent="0.2">
      <c r="A150">
        <v>6.85</v>
      </c>
      <c r="B150">
        <v>2.1</v>
      </c>
      <c r="C150">
        <v>1.25501</v>
      </c>
      <c r="D150">
        <v>-0.28565000000000002</v>
      </c>
      <c r="E150">
        <v>8.6230000000000001E-2</v>
      </c>
      <c r="F150">
        <v>1.66598</v>
      </c>
      <c r="G150">
        <v>1.9641999999999999</v>
      </c>
      <c r="H150" s="23"/>
      <c r="I150" s="17">
        <f t="shared" si="14"/>
        <v>22.473753280839894</v>
      </c>
      <c r="J150" s="16">
        <f t="shared" si="15"/>
        <v>-22.873753280839892</v>
      </c>
      <c r="K150" s="10">
        <v>100</v>
      </c>
      <c r="L150" s="16">
        <v>2199.8031496062999</v>
      </c>
      <c r="M150" s="16">
        <v>807.67716535433146</v>
      </c>
      <c r="N150" s="16">
        <v>9.7386264216972869</v>
      </c>
      <c r="O150" s="16">
        <v>2.1627118644067598</v>
      </c>
      <c r="P150" s="16">
        <v>2.4603662502436312</v>
      </c>
      <c r="Q150" s="16">
        <v>4.2226116178588374E-2</v>
      </c>
      <c r="R150" s="16">
        <v>1.7162532681631055</v>
      </c>
      <c r="S150" s="16">
        <v>20.670443460893853</v>
      </c>
      <c r="T150" s="22" t="s">
        <v>119</v>
      </c>
      <c r="U150" s="10">
        <v>1</v>
      </c>
      <c r="V150" s="22" t="s">
        <v>33</v>
      </c>
      <c r="W150" s="10">
        <v>3</v>
      </c>
      <c r="X150" s="22" t="s">
        <v>33</v>
      </c>
      <c r="Y150" s="10">
        <v>3</v>
      </c>
      <c r="Z150" s="22" t="s">
        <v>124</v>
      </c>
      <c r="AA150" s="15">
        <v>2</v>
      </c>
      <c r="AB150" s="11">
        <v>71.241682760131994</v>
      </c>
      <c r="AC150" s="10">
        <v>26.340058592731239</v>
      </c>
      <c r="AD150" s="21">
        <v>2.418258647136768</v>
      </c>
      <c r="AE150" s="12">
        <v>216.27118644067596</v>
      </c>
      <c r="AF150" s="10">
        <v>157.2563042590161</v>
      </c>
      <c r="AG150" s="10">
        <v>123.01831251218157</v>
      </c>
      <c r="AH150" s="10">
        <v>224.88309337775792</v>
      </c>
      <c r="AI150" s="10">
        <v>5.8266458602015856</v>
      </c>
      <c r="AJ150" s="10"/>
      <c r="AK150" s="10"/>
      <c r="AL150" s="10"/>
      <c r="AM150" s="10"/>
      <c r="AN150" s="10">
        <v>1.0813559322033799</v>
      </c>
      <c r="AO150" s="10">
        <v>0.89595737897070638</v>
      </c>
      <c r="AP150" s="10">
        <v>1</v>
      </c>
      <c r="AQ150" s="10">
        <v>111.47500000000001</v>
      </c>
      <c r="AR150" s="10"/>
      <c r="AS150" s="10"/>
      <c r="AT150" s="10">
        <v>0.85082605891591245</v>
      </c>
      <c r="AU150" s="10">
        <v>1</v>
      </c>
      <c r="AV150" s="16"/>
      <c r="AW150" s="21">
        <v>23.588445638852416</v>
      </c>
      <c r="AX150" s="1" t="s">
        <v>120</v>
      </c>
      <c r="AY150" s="25">
        <v>22.8737532808399</v>
      </c>
      <c r="AZ150" s="19">
        <v>100</v>
      </c>
      <c r="BA150" s="19">
        <v>0</v>
      </c>
      <c r="BB150" s="19">
        <v>0</v>
      </c>
      <c r="BC150" s="19">
        <v>100</v>
      </c>
      <c r="BD150" s="19">
        <v>0</v>
      </c>
      <c r="BE150" s="19">
        <v>0</v>
      </c>
      <c r="BF150" s="26">
        <v>71.241682760131994</v>
      </c>
      <c r="BG150" s="26">
        <v>26.340058592731239</v>
      </c>
      <c r="BH150" s="26">
        <v>2.418258647136768</v>
      </c>
      <c r="BI150" s="23"/>
      <c r="BJ150" s="27">
        <f t="shared" ca="1" si="18"/>
        <v>1</v>
      </c>
      <c r="BK150" s="26">
        <f t="shared" ca="1" si="19"/>
        <v>3.3688328302401356</v>
      </c>
      <c r="BL150" s="25">
        <f t="shared" si="16"/>
        <v>3.1038009983549713</v>
      </c>
      <c r="BM150" s="25">
        <f t="shared" ca="1" si="20"/>
        <v>3.4042631714994824</v>
      </c>
      <c r="BN150" s="24">
        <f t="shared" si="17"/>
        <v>3.4281953520655892</v>
      </c>
      <c r="BO150" s="23"/>
      <c r="BP150" s="2"/>
    </row>
    <row r="151" spans="1:68" x14ac:dyDescent="0.2">
      <c r="A151">
        <v>6.9</v>
      </c>
      <c r="B151">
        <v>2</v>
      </c>
      <c r="C151">
        <v>1.2542500000000001</v>
      </c>
      <c r="D151">
        <v>-0.28537000000000001</v>
      </c>
      <c r="E151">
        <v>8.4589999999999999E-2</v>
      </c>
      <c r="F151">
        <v>1.6627799999999999</v>
      </c>
      <c r="G151">
        <v>1.9629799999999999</v>
      </c>
      <c r="H151" s="23"/>
      <c r="I151" s="17">
        <f t="shared" si="14"/>
        <v>22.637795275590552</v>
      </c>
      <c r="J151" s="16">
        <f t="shared" si="15"/>
        <v>-23.03779527559055</v>
      </c>
      <c r="K151" s="10">
        <v>100</v>
      </c>
      <c r="L151" s="16">
        <v>2216.2073490813659</v>
      </c>
      <c r="M151" s="16">
        <v>813.84514435695621</v>
      </c>
      <c r="N151" s="16">
        <v>9.8097112860892395</v>
      </c>
      <c r="O151" s="16">
        <v>1.9551789077212958</v>
      </c>
      <c r="P151" s="16">
        <v>2.2455842113964137</v>
      </c>
      <c r="Q151" s="16">
        <v>4.3980316850695922E-2</v>
      </c>
      <c r="R151" s="16">
        <v>1.9585244956521499</v>
      </c>
      <c r="S151" s="16">
        <v>20.167034977438757</v>
      </c>
      <c r="T151" s="22" t="s">
        <v>119</v>
      </c>
      <c r="U151" s="10">
        <v>1</v>
      </c>
      <c r="V151" s="22" t="s">
        <v>33</v>
      </c>
      <c r="W151" s="10">
        <v>3</v>
      </c>
      <c r="X151" s="22" t="s">
        <v>33</v>
      </c>
      <c r="Y151" s="10">
        <v>3</v>
      </c>
      <c r="Z151" s="22" t="s">
        <v>124</v>
      </c>
      <c r="AA151" s="15">
        <v>2</v>
      </c>
      <c r="AB151" s="11">
        <v>79.377764161146828</v>
      </c>
      <c r="AC151" s="10">
        <v>18.696799746903082</v>
      </c>
      <c r="AD151" s="21">
        <v>1.9254360919500932</v>
      </c>
      <c r="AE151" s="12">
        <v>195.51789077212956</v>
      </c>
      <c r="AF151" s="10">
        <v>131.02287619022189</v>
      </c>
      <c r="AG151" s="10">
        <v>112.27921056982069</v>
      </c>
      <c r="AH151" s="10">
        <v>213.06494450776148</v>
      </c>
      <c r="AI151" s="10">
        <v>5.1058845688167906</v>
      </c>
      <c r="AJ151" s="10"/>
      <c r="AK151" s="10"/>
      <c r="AL151" s="10"/>
      <c r="AM151" s="10"/>
      <c r="AN151" s="10">
        <v>0.97758945386064788</v>
      </c>
      <c r="AO151" s="10">
        <v>0.87658276414045377</v>
      </c>
      <c r="AP151" s="10">
        <v>1</v>
      </c>
      <c r="AQ151" s="10">
        <v>111.47500000000001</v>
      </c>
      <c r="AR151" s="10"/>
      <c r="AS151" s="10"/>
      <c r="AT151" s="10">
        <v>0.69679218158882428</v>
      </c>
      <c r="AU151" s="10">
        <v>1</v>
      </c>
      <c r="AV151" s="16"/>
      <c r="AW151" s="21">
        <v>19.653431428533285</v>
      </c>
      <c r="AX151" s="1" t="s">
        <v>120</v>
      </c>
      <c r="AY151" s="25">
        <v>23.0377952755906</v>
      </c>
      <c r="AZ151" s="19">
        <v>100</v>
      </c>
      <c r="BA151" s="19">
        <v>0</v>
      </c>
      <c r="BB151" s="19">
        <v>0</v>
      </c>
      <c r="BC151" s="19">
        <v>100</v>
      </c>
      <c r="BD151" s="19">
        <v>0</v>
      </c>
      <c r="BE151" s="19">
        <v>0</v>
      </c>
      <c r="BF151" s="26">
        <v>79.377764161146828</v>
      </c>
      <c r="BG151" s="26">
        <v>18.696799746903082</v>
      </c>
      <c r="BH151" s="26">
        <v>1.9254360919500932</v>
      </c>
      <c r="BI151" s="23"/>
      <c r="BJ151" s="27">
        <f t="shared" ca="1" si="18"/>
        <v>1</v>
      </c>
      <c r="BK151" s="26">
        <f t="shared" ca="1" si="19"/>
        <v>2.7953242573057033</v>
      </c>
      <c r="BL151" s="25">
        <f t="shared" si="16"/>
        <v>3.8664676384061987</v>
      </c>
      <c r="BM151" s="25">
        <f t="shared" ca="1" si="20"/>
        <v>3.5225484451696136</v>
      </c>
      <c r="BN151" s="24">
        <f t="shared" si="17"/>
        <v>3.4886269042789291</v>
      </c>
      <c r="BO151" s="23"/>
      <c r="BP151" s="2"/>
    </row>
    <row r="152" spans="1:68" x14ac:dyDescent="0.2">
      <c r="A152">
        <v>6.95</v>
      </c>
      <c r="B152">
        <v>0.4</v>
      </c>
      <c r="C152">
        <v>1.2540500000000001</v>
      </c>
      <c r="D152">
        <v>-0.28527999999999998</v>
      </c>
      <c r="E152">
        <v>8.6360000000000006E-2</v>
      </c>
      <c r="F152">
        <v>1.66665</v>
      </c>
      <c r="G152">
        <v>1.97305</v>
      </c>
      <c r="H152" s="23"/>
      <c r="I152" s="17">
        <f t="shared" si="14"/>
        <v>22.801837270341206</v>
      </c>
      <c r="J152" s="16">
        <f t="shared" si="15"/>
        <v>-23.201837270341205</v>
      </c>
      <c r="K152" s="10">
        <v>100</v>
      </c>
      <c r="L152" s="16">
        <v>2232.6115485564314</v>
      </c>
      <c r="M152" s="16">
        <v>820.01312335958085</v>
      </c>
      <c r="N152" s="16">
        <v>9.8807961504811885</v>
      </c>
      <c r="O152" s="16">
        <v>1.9005649717514337</v>
      </c>
      <c r="P152" s="16">
        <v>2.1987939799547855</v>
      </c>
      <c r="Q152" s="16">
        <v>4.45441670667307E-2</v>
      </c>
      <c r="R152" s="16">
        <v>2.0258454167518996</v>
      </c>
      <c r="S152" s="16">
        <v>20.710347791899444</v>
      </c>
      <c r="T152" s="22" t="s">
        <v>119</v>
      </c>
      <c r="U152" s="10">
        <v>1</v>
      </c>
      <c r="V152" s="22" t="s">
        <v>33</v>
      </c>
      <c r="W152" s="10">
        <v>3</v>
      </c>
      <c r="X152" s="22" t="s">
        <v>33</v>
      </c>
      <c r="Y152" s="10">
        <v>3</v>
      </c>
      <c r="Z152" s="22" t="s">
        <v>124</v>
      </c>
      <c r="AA152" s="15">
        <v>2</v>
      </c>
      <c r="AB152" s="11">
        <v>81.828291532543531</v>
      </c>
      <c r="AC152" s="10">
        <v>16.421786873804123</v>
      </c>
      <c r="AD152" s="21">
        <v>1.7499215936523425</v>
      </c>
      <c r="AE152" s="12">
        <v>190.05649717514336</v>
      </c>
      <c r="AF152" s="10">
        <v>124.55319016914416</v>
      </c>
      <c r="AG152" s="10">
        <v>109.93969899773927</v>
      </c>
      <c r="AH152" s="10">
        <v>222.77934805203267</v>
      </c>
      <c r="AI152" s="10">
        <v>4.936210787510781</v>
      </c>
      <c r="AJ152" s="10"/>
      <c r="AK152" s="10"/>
      <c r="AL152" s="10"/>
      <c r="AM152" s="10"/>
      <c r="AN152" s="10">
        <v>0.95028248587571684</v>
      </c>
      <c r="AO152" s="10">
        <v>0.87680403899136128</v>
      </c>
      <c r="AP152" s="10">
        <v>1</v>
      </c>
      <c r="AQ152" s="10">
        <v>111.47500000000001</v>
      </c>
      <c r="AR152" s="10"/>
      <c r="AS152" s="10"/>
      <c r="AT152" s="10">
        <v>0.65542758552376545</v>
      </c>
      <c r="AU152" s="10">
        <v>1</v>
      </c>
      <c r="AV152" s="16"/>
      <c r="AW152" s="21">
        <v>18.682978525371624</v>
      </c>
      <c r="AX152" s="1" t="s">
        <v>120</v>
      </c>
      <c r="AY152" s="25">
        <v>23.201837270341201</v>
      </c>
      <c r="AZ152" s="19">
        <v>100</v>
      </c>
      <c r="BA152" s="19">
        <v>0</v>
      </c>
      <c r="BB152" s="19">
        <v>0</v>
      </c>
      <c r="BC152" s="19">
        <v>100</v>
      </c>
      <c r="BD152" s="19">
        <v>0</v>
      </c>
      <c r="BE152" s="19">
        <v>0</v>
      </c>
      <c r="BF152" s="26">
        <v>81.828291532543531</v>
      </c>
      <c r="BG152" s="26">
        <v>16.421786873804123</v>
      </c>
      <c r="BH152" s="26">
        <v>1.7499215936523425</v>
      </c>
      <c r="BI152" s="23"/>
      <c r="BJ152" s="27">
        <f t="shared" ca="1" si="18"/>
        <v>1</v>
      </c>
      <c r="BK152" s="26">
        <f t="shared" ca="1" si="19"/>
        <v>2.6401728822134767</v>
      </c>
      <c r="BL152" s="25">
        <f t="shared" si="16"/>
        <v>4.1149794365556147</v>
      </c>
      <c r="BM152" s="25">
        <f t="shared" ca="1" si="20"/>
        <v>3.5577310154208384</v>
      </c>
      <c r="BN152" s="24">
        <f t="shared" si="17"/>
        <v>3.5032414849089459</v>
      </c>
      <c r="BO152" s="23"/>
      <c r="BP152" s="2"/>
    </row>
    <row r="153" spans="1:68" x14ac:dyDescent="0.2">
      <c r="A153">
        <v>7</v>
      </c>
      <c r="B153">
        <v>2</v>
      </c>
      <c r="C153">
        <v>1.2542</v>
      </c>
      <c r="D153">
        <v>-0.28448000000000001</v>
      </c>
      <c r="E153">
        <v>8.7410000000000002E-2</v>
      </c>
      <c r="F153">
        <v>1.6569499999999999</v>
      </c>
      <c r="G153">
        <v>1.96505</v>
      </c>
      <c r="H153" s="23"/>
      <c r="I153" s="17">
        <f t="shared" si="14"/>
        <v>22.965879265091861</v>
      </c>
      <c r="J153" s="16">
        <f t="shared" si="15"/>
        <v>-23.365879265091859</v>
      </c>
      <c r="K153" s="10">
        <v>100</v>
      </c>
      <c r="L153" s="16">
        <v>2249.015748031497</v>
      </c>
      <c r="M153" s="16">
        <v>826.18110236220548</v>
      </c>
      <c r="N153" s="16">
        <v>9.9518810148731394</v>
      </c>
      <c r="O153" s="16">
        <v>1.9415254237287998</v>
      </c>
      <c r="P153" s="16">
        <v>2.2443956125844937</v>
      </c>
      <c r="Q153" s="16">
        <v>4.9556168987037748E-2</v>
      </c>
      <c r="R153" s="16">
        <v>2.2079961620479298</v>
      </c>
      <c r="S153" s="16">
        <v>21.032652003867643</v>
      </c>
      <c r="T153" s="22" t="s">
        <v>33</v>
      </c>
      <c r="U153" s="10">
        <v>3</v>
      </c>
      <c r="V153" s="22" t="s">
        <v>33</v>
      </c>
      <c r="W153" s="10">
        <v>3</v>
      </c>
      <c r="X153" s="22" t="s">
        <v>33</v>
      </c>
      <c r="Y153" s="10">
        <v>3</v>
      </c>
      <c r="Z153" s="22" t="s">
        <v>124</v>
      </c>
      <c r="AA153" s="15">
        <v>2</v>
      </c>
      <c r="AB153" s="11">
        <v>85.414009163038955</v>
      </c>
      <c r="AC153" s="10">
        <v>13.13450528084708</v>
      </c>
      <c r="AD153" s="21">
        <v>1.4514855561139721</v>
      </c>
      <c r="AE153" s="12">
        <v>194.15254237287996</v>
      </c>
      <c r="AF153" s="10">
        <v>128.95313521528243</v>
      </c>
      <c r="AG153" s="10">
        <v>112.21978062922469</v>
      </c>
      <c r="AH153" s="10">
        <v>227.94728891645835</v>
      </c>
      <c r="AI153" s="10">
        <v>4.5289933795559403</v>
      </c>
      <c r="AJ153" s="10"/>
      <c r="AK153" s="10"/>
      <c r="AL153" s="10"/>
      <c r="AM153" s="10"/>
      <c r="AN153" s="10">
        <v>1.9415254237287998</v>
      </c>
      <c r="AO153" s="10">
        <v>0.89951696716292062</v>
      </c>
      <c r="AP153" s="10">
        <v>1</v>
      </c>
      <c r="AQ153" s="10">
        <v>111.47500000000001</v>
      </c>
      <c r="AR153" s="10"/>
      <c r="AS153" s="10"/>
      <c r="AT153" s="10">
        <v>0.67436560128507139</v>
      </c>
      <c r="AU153" s="10">
        <v>1</v>
      </c>
      <c r="AV153" s="16"/>
      <c r="AW153" s="21">
        <v>19.342970282292363</v>
      </c>
      <c r="AX153" s="1" t="s">
        <v>120</v>
      </c>
      <c r="AY153" s="25">
        <v>23.365879265091898</v>
      </c>
      <c r="AZ153" s="19">
        <v>100</v>
      </c>
      <c r="BA153" s="19">
        <v>0</v>
      </c>
      <c r="BB153" s="19">
        <v>0</v>
      </c>
      <c r="BC153" s="19">
        <v>100</v>
      </c>
      <c r="BD153" s="19">
        <v>0</v>
      </c>
      <c r="BE153" s="19">
        <v>0</v>
      </c>
      <c r="BF153" s="26">
        <v>85.414009163038955</v>
      </c>
      <c r="BG153" s="26">
        <v>13.13450528084708</v>
      </c>
      <c r="BH153" s="26">
        <v>1.4514855561139721</v>
      </c>
      <c r="BI153" s="23"/>
      <c r="BJ153" s="27">
        <f t="shared" ca="1" si="18"/>
        <v>1</v>
      </c>
      <c r="BK153" s="26">
        <f t="shared" ca="1" si="19"/>
        <v>2.7109981948673916</v>
      </c>
      <c r="BL153" s="25">
        <f t="shared" si="16"/>
        <v>4.4251014883306272</v>
      </c>
      <c r="BM153" s="25">
        <f t="shared" ca="1" si="20"/>
        <v>3.5643026813629706</v>
      </c>
      <c r="BN153" s="24">
        <f t="shared" si="17"/>
        <v>3.5117125385450674</v>
      </c>
      <c r="BO153" s="23"/>
      <c r="BP153" s="2"/>
    </row>
    <row r="154" spans="1:68" x14ac:dyDescent="0.2">
      <c r="A154">
        <v>7.05</v>
      </c>
      <c r="B154">
        <v>2</v>
      </c>
      <c r="C154">
        <v>1.2543299999999999</v>
      </c>
      <c r="D154">
        <v>-0.28436</v>
      </c>
      <c r="E154">
        <v>9.1240000000000002E-2</v>
      </c>
      <c r="F154">
        <v>1.66205</v>
      </c>
      <c r="G154">
        <v>1.9684999999999999</v>
      </c>
      <c r="H154" s="23"/>
      <c r="I154" s="17">
        <f t="shared" si="14"/>
        <v>23.129921259842519</v>
      </c>
      <c r="J154" s="16">
        <f t="shared" si="15"/>
        <v>-23.529921259842517</v>
      </c>
      <c r="K154" s="10">
        <v>100</v>
      </c>
      <c r="L154" s="16">
        <v>2265.4199475065629</v>
      </c>
      <c r="M154" s="16">
        <v>832.34908136483023</v>
      </c>
      <c r="N154" s="16">
        <v>10.022965879265092</v>
      </c>
      <c r="O154" s="16">
        <v>1.977024482109204</v>
      </c>
      <c r="P154" s="16">
        <v>2.296823929915822</v>
      </c>
      <c r="Q154" s="16">
        <v>5.0307969275083901E-2</v>
      </c>
      <c r="R154" s="16">
        <v>2.190327635472157</v>
      </c>
      <c r="S154" s="16">
        <v>22.208294986570689</v>
      </c>
      <c r="T154" s="22" t="s">
        <v>33</v>
      </c>
      <c r="U154" s="10">
        <v>3</v>
      </c>
      <c r="V154" s="22" t="s">
        <v>33</v>
      </c>
      <c r="W154" s="10">
        <v>3</v>
      </c>
      <c r="X154" s="22" t="s">
        <v>33</v>
      </c>
      <c r="Y154" s="10">
        <v>3</v>
      </c>
      <c r="Z154" s="22" t="s">
        <v>124</v>
      </c>
      <c r="AA154" s="15">
        <v>2</v>
      </c>
      <c r="AB154" s="11">
        <v>84.876338753758816</v>
      </c>
      <c r="AC154" s="10">
        <v>13.623810771692462</v>
      </c>
      <c r="AD154" s="21">
        <v>1.4998504745487184</v>
      </c>
      <c r="AE154" s="12">
        <v>197.70244821092041</v>
      </c>
      <c r="AF154" s="10">
        <v>134.15621963808186</v>
      </c>
      <c r="AG154" s="10">
        <v>114.84119649579111</v>
      </c>
      <c r="AH154" s="10">
        <v>250.66962735028656</v>
      </c>
      <c r="AI154" s="10">
        <v>4.5655270189038886</v>
      </c>
      <c r="AJ154" s="10"/>
      <c r="AK154" s="10"/>
      <c r="AL154" s="10"/>
      <c r="AM154" s="10"/>
      <c r="AN154" s="10">
        <v>1.977024482109204</v>
      </c>
      <c r="AO154" s="10">
        <v>0.9111494852976556</v>
      </c>
      <c r="AP154" s="10">
        <v>1</v>
      </c>
      <c r="AQ154" s="10">
        <v>111.47500000000001</v>
      </c>
      <c r="AR154" s="10"/>
      <c r="AS154" s="10"/>
      <c r="AT154" s="10">
        <v>0.69742756812432227</v>
      </c>
      <c r="AU154" s="10">
        <v>1</v>
      </c>
      <c r="AV154" s="16"/>
      <c r="AW154" s="21">
        <v>20.123432945712281</v>
      </c>
      <c r="AX154" s="1" t="s">
        <v>120</v>
      </c>
      <c r="AY154" s="25">
        <v>23.529921259842499</v>
      </c>
      <c r="AZ154" s="19">
        <v>100</v>
      </c>
      <c r="BA154" s="19">
        <v>0</v>
      </c>
      <c r="BB154" s="19">
        <v>0</v>
      </c>
      <c r="BC154" s="19">
        <v>100</v>
      </c>
      <c r="BD154" s="19">
        <v>0</v>
      </c>
      <c r="BE154" s="19">
        <v>0</v>
      </c>
      <c r="BF154" s="26">
        <v>84.876338753758816</v>
      </c>
      <c r="BG154" s="26">
        <v>13.623810771692462</v>
      </c>
      <c r="BH154" s="26">
        <v>1.4998504745487184</v>
      </c>
      <c r="BI154" s="23"/>
      <c r="BJ154" s="27">
        <f t="shared" ca="1" si="18"/>
        <v>1</v>
      </c>
      <c r="BK154" s="26">
        <f t="shared" ca="1" si="19"/>
        <v>2.7971772474445564</v>
      </c>
      <c r="BL154" s="25">
        <f t="shared" si="16"/>
        <v>4.3215674040127743</v>
      </c>
      <c r="BM154" s="25">
        <f t="shared" ca="1" si="20"/>
        <v>3.5473407840902103</v>
      </c>
      <c r="BN154" s="24">
        <f t="shared" si="17"/>
        <v>3.50117999279081</v>
      </c>
      <c r="BO154" s="23"/>
      <c r="BP154" s="2"/>
    </row>
    <row r="155" spans="1:68" x14ac:dyDescent="0.2">
      <c r="A155">
        <v>7.1</v>
      </c>
      <c r="B155">
        <v>2</v>
      </c>
      <c r="C155">
        <v>1.25413</v>
      </c>
      <c r="D155">
        <v>-0.28483000000000003</v>
      </c>
      <c r="E155">
        <v>9.2069999999999999E-2</v>
      </c>
      <c r="F155">
        <v>1.6544000000000001</v>
      </c>
      <c r="G155">
        <v>1.9618500000000001</v>
      </c>
      <c r="H155" s="23"/>
      <c r="I155" s="17">
        <f t="shared" si="14"/>
        <v>23.293963254593173</v>
      </c>
      <c r="J155" s="16">
        <f t="shared" si="15"/>
        <v>-23.693963254593172</v>
      </c>
      <c r="K155" s="10">
        <v>100</v>
      </c>
      <c r="L155" s="16">
        <v>2281.8241469816285</v>
      </c>
      <c r="M155" s="16">
        <v>838.51706036745486</v>
      </c>
      <c r="N155" s="16">
        <v>10.094050743657043</v>
      </c>
      <c r="O155" s="16">
        <v>1.9224105461393419</v>
      </c>
      <c r="P155" s="16">
        <v>2.245878736747335</v>
      </c>
      <c r="Q155" s="16">
        <v>4.7363418146903216E-2</v>
      </c>
      <c r="R155" s="16">
        <v>2.1089036274282016</v>
      </c>
      <c r="S155" s="16">
        <v>22.46306879222174</v>
      </c>
      <c r="T155" s="22" t="s">
        <v>33</v>
      </c>
      <c r="U155" s="10">
        <v>3</v>
      </c>
      <c r="V155" s="22" t="s">
        <v>33</v>
      </c>
      <c r="W155" s="10">
        <v>3</v>
      </c>
      <c r="X155" s="22" t="s">
        <v>33</v>
      </c>
      <c r="Y155" s="10">
        <v>3</v>
      </c>
      <c r="Z155" s="22" t="s">
        <v>124</v>
      </c>
      <c r="AA155" s="15">
        <v>2</v>
      </c>
      <c r="AB155" s="11">
        <v>83.906906814593697</v>
      </c>
      <c r="AC155" s="10">
        <v>14.509403334701332</v>
      </c>
      <c r="AD155" s="21">
        <v>1.5836898507049666</v>
      </c>
      <c r="AE155" s="12">
        <v>192.24105461393418</v>
      </c>
      <c r="AF155" s="10">
        <v>127.19771459031487</v>
      </c>
      <c r="AG155" s="10">
        <v>112.29393683736674</v>
      </c>
      <c r="AH155" s="10">
        <v>254.4483712847595</v>
      </c>
      <c r="AI155" s="10">
        <v>4.7418003696048237</v>
      </c>
      <c r="AJ155" s="10"/>
      <c r="AK155" s="10"/>
      <c r="AL155" s="10"/>
      <c r="AM155" s="10"/>
      <c r="AN155" s="10">
        <v>1.9224105461393419</v>
      </c>
      <c r="AO155" s="10">
        <v>0.90135610828003609</v>
      </c>
      <c r="AP155" s="10">
        <v>1</v>
      </c>
      <c r="AQ155" s="10">
        <v>111.47500000000001</v>
      </c>
      <c r="AR155" s="10"/>
      <c r="AS155" s="10"/>
      <c r="AT155" s="10">
        <v>0.65433861417687034</v>
      </c>
      <c r="AU155" s="10">
        <v>1</v>
      </c>
      <c r="AV155" s="16"/>
      <c r="AW155" s="21">
        <v>19.07965718854723</v>
      </c>
      <c r="AX155" s="1" t="s">
        <v>120</v>
      </c>
      <c r="AY155" s="25">
        <v>23.6939632545932</v>
      </c>
      <c r="AZ155" s="19">
        <v>100</v>
      </c>
      <c r="BA155" s="19">
        <v>0</v>
      </c>
      <c r="BB155" s="19">
        <v>0</v>
      </c>
      <c r="BC155" s="19">
        <v>100</v>
      </c>
      <c r="BD155" s="19">
        <v>0</v>
      </c>
      <c r="BE155" s="19">
        <v>0</v>
      </c>
      <c r="BF155" s="26">
        <v>83.906906814593697</v>
      </c>
      <c r="BG155" s="26">
        <v>14.509403334701332</v>
      </c>
      <c r="BH155" s="26">
        <v>1.5836898507049666</v>
      </c>
      <c r="BI155" s="23"/>
      <c r="BJ155" s="27">
        <f t="shared" ca="1" si="18"/>
        <v>1</v>
      </c>
      <c r="BK155" s="26">
        <f t="shared" ca="1" si="19"/>
        <v>2.6355257763564222</v>
      </c>
      <c r="BL155" s="25">
        <f t="shared" si="16"/>
        <v>4.2864115019828146</v>
      </c>
      <c r="BM155" s="25">
        <f t="shared" ca="1" si="20"/>
        <v>3.5675568795618431</v>
      </c>
      <c r="BN155" s="24">
        <f t="shared" si="17"/>
        <v>3.502619221202087</v>
      </c>
      <c r="BO155" s="23"/>
      <c r="BP155" s="2"/>
    </row>
    <row r="156" spans="1:68" x14ac:dyDescent="0.2">
      <c r="A156">
        <v>7.15</v>
      </c>
      <c r="B156">
        <v>2</v>
      </c>
      <c r="C156">
        <v>1.25423</v>
      </c>
      <c r="D156">
        <v>-0.28465000000000001</v>
      </c>
      <c r="E156">
        <v>9.2829999999999996E-2</v>
      </c>
      <c r="F156">
        <v>1.6517299999999999</v>
      </c>
      <c r="G156">
        <v>1.9609000000000001</v>
      </c>
      <c r="H156" s="23"/>
      <c r="I156" s="17">
        <f t="shared" si="14"/>
        <v>23.458005249343831</v>
      </c>
      <c r="J156" s="16">
        <f t="shared" si="15"/>
        <v>-23.858005249343829</v>
      </c>
      <c r="K156" s="10">
        <v>100</v>
      </c>
      <c r="L156" s="16">
        <v>2298.2283464566945</v>
      </c>
      <c r="M156" s="16">
        <v>844.68503937007961</v>
      </c>
      <c r="N156" s="16">
        <v>10.165135608048992</v>
      </c>
      <c r="O156" s="16">
        <v>1.9497175141242729</v>
      </c>
      <c r="P156" s="16">
        <v>2.2765450354901517</v>
      </c>
      <c r="Q156" s="16">
        <v>4.8491118578972432E-2</v>
      </c>
      <c r="R156" s="16">
        <v>2.1300311578739337</v>
      </c>
      <c r="S156" s="16">
        <v>22.696355650408247</v>
      </c>
      <c r="T156" s="22" t="s">
        <v>33</v>
      </c>
      <c r="U156" s="10">
        <v>3</v>
      </c>
      <c r="V156" s="22" t="s">
        <v>33</v>
      </c>
      <c r="W156" s="10">
        <v>3</v>
      </c>
      <c r="X156" s="22" t="s">
        <v>33</v>
      </c>
      <c r="Y156" s="10">
        <v>3</v>
      </c>
      <c r="Z156" s="22" t="s">
        <v>124</v>
      </c>
      <c r="AA156" s="15">
        <v>2</v>
      </c>
      <c r="AB156" s="11">
        <v>84.057006328245862</v>
      </c>
      <c r="AC156" s="10">
        <v>14.372008999318496</v>
      </c>
      <c r="AD156" s="21">
        <v>1.5709846724356415</v>
      </c>
      <c r="AE156" s="12">
        <v>194.9717514124273</v>
      </c>
      <c r="AF156" s="10">
        <v>129.84056153211296</v>
      </c>
      <c r="AG156" s="10">
        <v>113.8272517745076</v>
      </c>
      <c r="AH156" s="10">
        <v>257.78509801424752</v>
      </c>
      <c r="AI156" s="10">
        <v>4.6947670051838051</v>
      </c>
      <c r="AJ156" s="10"/>
      <c r="AK156" s="10"/>
      <c r="AL156" s="10"/>
      <c r="AM156" s="10"/>
      <c r="AN156" s="10">
        <v>1.9497175141242729</v>
      </c>
      <c r="AO156" s="10">
        <v>0.91161013416579395</v>
      </c>
      <c r="AP156" s="10">
        <v>1</v>
      </c>
      <c r="AQ156" s="10">
        <v>111.47500000000001</v>
      </c>
      <c r="AR156" s="10"/>
      <c r="AS156" s="10"/>
      <c r="AT156" s="10">
        <v>0.6634328730660608</v>
      </c>
      <c r="AU156" s="10">
        <v>1</v>
      </c>
      <c r="AV156" s="16"/>
      <c r="AW156" s="21">
        <v>19.476084229816944</v>
      </c>
      <c r="AX156" s="1" t="s">
        <v>120</v>
      </c>
      <c r="AY156" s="25">
        <v>23.858005249343801</v>
      </c>
      <c r="AZ156" s="19">
        <v>100</v>
      </c>
      <c r="BA156" s="19">
        <v>0</v>
      </c>
      <c r="BB156" s="19">
        <v>0</v>
      </c>
      <c r="BC156" s="19">
        <v>100</v>
      </c>
      <c r="BD156" s="19">
        <v>0</v>
      </c>
      <c r="BE156" s="19">
        <v>0</v>
      </c>
      <c r="BF156" s="26">
        <v>84.057006328245862</v>
      </c>
      <c r="BG156" s="26">
        <v>14.372008999318496</v>
      </c>
      <c r="BH156" s="26">
        <v>1.5709846724356415</v>
      </c>
      <c r="BI156" s="23"/>
      <c r="BJ156" s="27">
        <f t="shared" ca="1" si="18"/>
        <v>1</v>
      </c>
      <c r="BK156" s="26">
        <f t="shared" ca="1" si="19"/>
        <v>2.6694704172873274</v>
      </c>
      <c r="BL156" s="25">
        <f t="shared" si="16"/>
        <v>4.3010281341502026</v>
      </c>
      <c r="BM156" s="25">
        <f t="shared" ca="1" si="20"/>
        <v>3.5635766171138328</v>
      </c>
      <c r="BN156" s="24">
        <f t="shared" si="17"/>
        <v>3.4992469133171955</v>
      </c>
      <c r="BO156" s="23"/>
      <c r="BP156" s="2"/>
    </row>
    <row r="157" spans="1:68" x14ac:dyDescent="0.2">
      <c r="A157">
        <v>7.2</v>
      </c>
      <c r="B157">
        <v>2.1</v>
      </c>
      <c r="C157">
        <v>1.25431</v>
      </c>
      <c r="D157">
        <v>-0.28355000000000002</v>
      </c>
      <c r="E157">
        <v>9.3689999999999996E-2</v>
      </c>
      <c r="F157">
        <v>1.65378</v>
      </c>
      <c r="G157">
        <v>1.9661299999999999</v>
      </c>
      <c r="H157" s="23"/>
      <c r="I157" s="17">
        <f t="shared" si="14"/>
        <v>23.622047244094489</v>
      </c>
      <c r="J157" s="16">
        <f t="shared" si="15"/>
        <v>-24.022047244094487</v>
      </c>
      <c r="K157" s="10">
        <v>100</v>
      </c>
      <c r="L157" s="16">
        <v>2314.6325459317604</v>
      </c>
      <c r="M157" s="16">
        <v>850.85301837270435</v>
      </c>
      <c r="N157" s="16">
        <v>10.236220472440944</v>
      </c>
      <c r="O157" s="16">
        <v>1.9715630885122419</v>
      </c>
      <c r="P157" s="16">
        <v>2.3021919578409911</v>
      </c>
      <c r="Q157" s="16">
        <v>5.5382621219394849E-2</v>
      </c>
      <c r="R157" s="16">
        <v>2.4056474105370862</v>
      </c>
      <c r="S157" s="16">
        <v>22.960338147829823</v>
      </c>
      <c r="T157" s="22" t="s">
        <v>33</v>
      </c>
      <c r="U157" s="10">
        <v>3</v>
      </c>
      <c r="V157" s="22" t="s">
        <v>33</v>
      </c>
      <c r="W157" s="10">
        <v>3</v>
      </c>
      <c r="X157" s="22" t="s">
        <v>33</v>
      </c>
      <c r="Y157" s="10">
        <v>3</v>
      </c>
      <c r="Z157" s="22" t="s">
        <v>124</v>
      </c>
      <c r="AA157" s="15">
        <v>2</v>
      </c>
      <c r="AB157" s="11">
        <v>90.07912520970828</v>
      </c>
      <c r="AC157" s="10">
        <v>8.9499943273448253</v>
      </c>
      <c r="AD157" s="21">
        <v>0.97088046294689789</v>
      </c>
      <c r="AE157" s="12">
        <v>197.1563088512242</v>
      </c>
      <c r="AF157" s="10">
        <v>131.89289360426667</v>
      </c>
      <c r="AG157" s="10">
        <v>115.10959789204955</v>
      </c>
      <c r="AH157" s="10">
        <v>261.75327789371408</v>
      </c>
      <c r="AI157" s="10">
        <v>4.1568851512480771</v>
      </c>
      <c r="AJ157" s="10"/>
      <c r="AK157" s="10"/>
      <c r="AL157" s="10"/>
      <c r="AM157" s="10"/>
      <c r="AN157" s="10">
        <v>1.9715630885122419</v>
      </c>
      <c r="AO157" s="10">
        <v>0.93683467857093716</v>
      </c>
      <c r="AP157" s="10">
        <v>1</v>
      </c>
      <c r="AQ157" s="10">
        <v>111.47500000000001</v>
      </c>
      <c r="AR157" s="10"/>
      <c r="AS157" s="10"/>
      <c r="AT157" s="10">
        <v>0.66925291421964239</v>
      </c>
      <c r="AU157" s="10">
        <v>1</v>
      </c>
      <c r="AV157" s="16"/>
      <c r="AW157" s="21">
        <v>19.783934040640002</v>
      </c>
      <c r="AX157" s="1" t="s">
        <v>120</v>
      </c>
      <c r="AY157" s="25">
        <v>24.022047244094502</v>
      </c>
      <c r="AZ157" s="19">
        <v>100</v>
      </c>
      <c r="BA157" s="19">
        <v>0</v>
      </c>
      <c r="BB157" s="19">
        <v>0</v>
      </c>
      <c r="BC157" s="19">
        <v>100</v>
      </c>
      <c r="BD157" s="19">
        <v>0</v>
      </c>
      <c r="BE157" s="19">
        <v>0</v>
      </c>
      <c r="BF157" s="26">
        <v>90.07912520970828</v>
      </c>
      <c r="BG157" s="26">
        <v>8.9499943273448253</v>
      </c>
      <c r="BH157" s="26">
        <v>0.97088046294689789</v>
      </c>
      <c r="BI157" s="23"/>
      <c r="BJ157" s="27">
        <f t="shared" ca="1" si="18"/>
        <v>1</v>
      </c>
      <c r="BK157" s="26">
        <f t="shared" ca="1" si="19"/>
        <v>2.6911244601676056</v>
      </c>
      <c r="BL157" s="25">
        <f t="shared" si="16"/>
        <v>4.8374353609786276</v>
      </c>
      <c r="BM157" s="25">
        <f t="shared" ca="1" si="20"/>
        <v>3.5874171160208457</v>
      </c>
      <c r="BN157" s="24">
        <f t="shared" si="17"/>
        <v>3.5186165707025996</v>
      </c>
      <c r="BO157" s="23"/>
      <c r="BP157" s="2"/>
    </row>
    <row r="158" spans="1:68" x14ac:dyDescent="0.2">
      <c r="A158">
        <v>7.25</v>
      </c>
      <c r="B158">
        <v>2</v>
      </c>
      <c r="C158">
        <v>1.2546200000000001</v>
      </c>
      <c r="D158">
        <v>-0.28360999999999997</v>
      </c>
      <c r="E158">
        <v>9.4310000000000005E-2</v>
      </c>
      <c r="F158">
        <v>1.6524000000000001</v>
      </c>
      <c r="G158">
        <v>1.9670000000000001</v>
      </c>
      <c r="H158" s="23"/>
      <c r="I158" s="17">
        <f t="shared" si="14"/>
        <v>23.786089238845143</v>
      </c>
      <c r="J158" s="16">
        <f t="shared" si="15"/>
        <v>-24.186089238845142</v>
      </c>
      <c r="K158" s="10">
        <v>100</v>
      </c>
      <c r="L158" s="16">
        <v>2331.036745406826</v>
      </c>
      <c r="M158" s="16">
        <v>857.02099737532899</v>
      </c>
      <c r="N158" s="16">
        <v>10.307305336832895</v>
      </c>
      <c r="O158" s="16">
        <v>2.0562146892655466</v>
      </c>
      <c r="P158" s="16">
        <v>2.3895840652652027</v>
      </c>
      <c r="Q158" s="16">
        <v>5.5006721075372113E-2</v>
      </c>
      <c r="R158" s="16">
        <v>2.3019370556970684</v>
      </c>
      <c r="S158" s="16">
        <v>23.150651111087239</v>
      </c>
      <c r="T158" s="22" t="s">
        <v>33</v>
      </c>
      <c r="U158" s="10">
        <v>3</v>
      </c>
      <c r="V158" s="22" t="s">
        <v>33</v>
      </c>
      <c r="W158" s="10">
        <v>3</v>
      </c>
      <c r="X158" s="22" t="s">
        <v>33</v>
      </c>
      <c r="Y158" s="10">
        <v>3</v>
      </c>
      <c r="Z158" s="22" t="s">
        <v>124</v>
      </c>
      <c r="AA158" s="15">
        <v>2</v>
      </c>
      <c r="AB158" s="11">
        <v>86.579768206428241</v>
      </c>
      <c r="AC158" s="10">
        <v>12.078392510656982</v>
      </c>
      <c r="AD158" s="21">
        <v>1.3418392829147729</v>
      </c>
      <c r="AE158" s="12">
        <v>205.62146892655466</v>
      </c>
      <c r="AF158" s="10">
        <v>141.20936509681712</v>
      </c>
      <c r="AG158" s="10">
        <v>119.47920326326013</v>
      </c>
      <c r="AH158" s="10">
        <v>264.20597021323221</v>
      </c>
      <c r="AI158" s="10">
        <v>4.3441674372680961</v>
      </c>
      <c r="AJ158" s="10"/>
      <c r="AK158" s="10"/>
      <c r="AL158" s="10"/>
      <c r="AM158" s="10"/>
      <c r="AN158" s="10">
        <v>2.0562146892655466</v>
      </c>
      <c r="AO158" s="10">
        <v>0.94929285300604183</v>
      </c>
      <c r="AP158" s="10">
        <v>1</v>
      </c>
      <c r="AQ158" s="10">
        <v>111.47500000000001</v>
      </c>
      <c r="AR158" s="10"/>
      <c r="AS158" s="10"/>
      <c r="AT158" s="10">
        <v>0.7134782749276023</v>
      </c>
      <c r="AU158" s="10">
        <v>1</v>
      </c>
      <c r="AV158" s="16"/>
      <c r="AW158" s="21">
        <v>21.181404764522568</v>
      </c>
      <c r="AX158" s="1" t="s">
        <v>120</v>
      </c>
      <c r="AY158" s="25">
        <v>24.186089238845099</v>
      </c>
      <c r="AZ158" s="19">
        <v>100</v>
      </c>
      <c r="BA158" s="19">
        <v>0</v>
      </c>
      <c r="BB158" s="19">
        <v>0</v>
      </c>
      <c r="BC158" s="19">
        <v>100</v>
      </c>
      <c r="BD158" s="19">
        <v>0</v>
      </c>
      <c r="BE158" s="19">
        <v>0</v>
      </c>
      <c r="BF158" s="26">
        <v>86.579768206428241</v>
      </c>
      <c r="BG158" s="26">
        <v>12.078392510656982</v>
      </c>
      <c r="BH158" s="26">
        <v>1.3418392829147729</v>
      </c>
      <c r="BI158" s="23"/>
      <c r="BJ158" s="27">
        <f t="shared" ca="1" si="18"/>
        <v>1</v>
      </c>
      <c r="BK158" s="26">
        <f t="shared" ca="1" si="19"/>
        <v>2.8565593989191722</v>
      </c>
      <c r="BL158" s="25">
        <f t="shared" si="16"/>
        <v>4.4937719772417708</v>
      </c>
      <c r="BM158" s="25">
        <f t="shared" ca="1" si="20"/>
        <v>3.5484944602483677</v>
      </c>
      <c r="BN158" s="24">
        <f t="shared" si="17"/>
        <v>3.4955122839814088</v>
      </c>
      <c r="BO158" s="23"/>
      <c r="BP158" s="2"/>
    </row>
    <row r="159" spans="1:68" x14ac:dyDescent="0.2">
      <c r="A159">
        <v>7.3</v>
      </c>
      <c r="B159">
        <v>2.1</v>
      </c>
      <c r="C159">
        <v>1.2550699999999999</v>
      </c>
      <c r="D159">
        <v>-0.28389999999999999</v>
      </c>
      <c r="E159">
        <v>9.4799999999999995E-2</v>
      </c>
      <c r="F159">
        <v>1.6459999999999999</v>
      </c>
      <c r="G159">
        <v>1.96448</v>
      </c>
      <c r="H159" s="23"/>
      <c r="I159" s="17">
        <f t="shared" si="14"/>
        <v>23.950131233595798</v>
      </c>
      <c r="J159" s="16">
        <f t="shared" si="15"/>
        <v>-24.350131233595796</v>
      </c>
      <c r="K159" s="10">
        <v>100</v>
      </c>
      <c r="L159" s="16">
        <v>2347.4409448818915</v>
      </c>
      <c r="M159" s="16">
        <v>863.18897637795362</v>
      </c>
      <c r="N159" s="16">
        <v>10.378390201224846</v>
      </c>
      <c r="O159" s="16">
        <v>2.1790960451977064</v>
      </c>
      <c r="P159" s="16">
        <v>2.5146313055017888</v>
      </c>
      <c r="Q159" s="16">
        <v>5.3189870379260665E-2</v>
      </c>
      <c r="R159" s="16">
        <v>2.1152154696748573</v>
      </c>
      <c r="S159" s="16">
        <v>23.30105974333906</v>
      </c>
      <c r="T159" s="22" t="s">
        <v>33</v>
      </c>
      <c r="U159" s="10">
        <v>3</v>
      </c>
      <c r="V159" s="22" t="s">
        <v>33</v>
      </c>
      <c r="W159" s="10">
        <v>3</v>
      </c>
      <c r="X159" s="22" t="s">
        <v>33</v>
      </c>
      <c r="Y159" s="10">
        <v>3</v>
      </c>
      <c r="Z159" s="22" t="s">
        <v>124</v>
      </c>
      <c r="AA159" s="15">
        <v>2</v>
      </c>
      <c r="AB159" s="11">
        <v>80.739455113471593</v>
      </c>
      <c r="AC159" s="10">
        <v>17.430173158906754</v>
      </c>
      <c r="AD159" s="21">
        <v>1.8303717276216569</v>
      </c>
      <c r="AE159" s="12">
        <v>217.90960451977062</v>
      </c>
      <c r="AF159" s="10">
        <v>154.95585221435283</v>
      </c>
      <c r="AG159" s="10">
        <v>125.73156527508944</v>
      </c>
      <c r="AH159" s="10">
        <v>265.83777343777814</v>
      </c>
      <c r="AI159" s="10">
        <v>4.7276507492341482</v>
      </c>
      <c r="AJ159" s="10"/>
      <c r="AK159" s="10"/>
      <c r="AL159" s="10"/>
      <c r="AM159" s="10"/>
      <c r="AN159" s="10">
        <v>2.1790960451977064</v>
      </c>
      <c r="AO159" s="10">
        <v>0.96349211113514932</v>
      </c>
      <c r="AP159" s="10">
        <v>1</v>
      </c>
      <c r="AQ159" s="10">
        <v>111.47500000000001</v>
      </c>
      <c r="AR159" s="10"/>
      <c r="AS159" s="10"/>
      <c r="AT159" s="10">
        <v>0.78060787563984213</v>
      </c>
      <c r="AU159" s="10">
        <v>1</v>
      </c>
      <c r="AV159" s="16"/>
      <c r="AW159" s="21">
        <v>23.243377832152923</v>
      </c>
      <c r="AX159" s="1" t="s">
        <v>120</v>
      </c>
      <c r="AY159" s="25">
        <v>24.3501312335958</v>
      </c>
      <c r="AZ159" s="19">
        <v>100</v>
      </c>
      <c r="BA159" s="19">
        <v>0</v>
      </c>
      <c r="BB159" s="19">
        <v>0</v>
      </c>
      <c r="BC159" s="19">
        <v>100</v>
      </c>
      <c r="BD159" s="19">
        <v>0</v>
      </c>
      <c r="BE159" s="19">
        <v>0</v>
      </c>
      <c r="BF159" s="26">
        <v>80.739455113471593</v>
      </c>
      <c r="BG159" s="26">
        <v>17.430173158906754</v>
      </c>
      <c r="BH159" s="26">
        <v>1.8303717276216569</v>
      </c>
      <c r="BI159" s="23"/>
      <c r="BJ159" s="27">
        <f t="shared" ca="1" si="18"/>
        <v>1</v>
      </c>
      <c r="BK159" s="26">
        <f t="shared" ca="1" si="19"/>
        <v>3.1068766394294531</v>
      </c>
      <c r="BL159" s="25">
        <f t="shared" si="16"/>
        <v>3.9666970441163705</v>
      </c>
      <c r="BM159" s="25">
        <f t="shared" ca="1" si="20"/>
        <v>3.4890168314270005</v>
      </c>
      <c r="BN159" s="24">
        <f t="shared" si="17"/>
        <v>3.4592055720215007</v>
      </c>
      <c r="BO159" s="23"/>
      <c r="BP159" s="2"/>
    </row>
    <row r="160" spans="1:68" x14ac:dyDescent="0.2">
      <c r="A160">
        <v>7.35</v>
      </c>
      <c r="B160">
        <v>2</v>
      </c>
      <c r="C160">
        <v>1.25518</v>
      </c>
      <c r="D160">
        <v>-0.28419</v>
      </c>
      <c r="E160">
        <v>9.5159999999999995E-2</v>
      </c>
      <c r="F160">
        <v>1.6479999999999999</v>
      </c>
      <c r="G160">
        <v>1.9676</v>
      </c>
      <c r="H160" s="23"/>
      <c r="I160" s="17">
        <f t="shared" si="14"/>
        <v>24.114173228346456</v>
      </c>
      <c r="J160" s="16">
        <f t="shared" si="15"/>
        <v>-24.514173228346454</v>
      </c>
      <c r="K160" s="10">
        <v>100</v>
      </c>
      <c r="L160" s="16">
        <v>2363.8451443569575</v>
      </c>
      <c r="M160" s="16">
        <v>869.35695538057837</v>
      </c>
      <c r="N160" s="16">
        <v>10.449475065616797</v>
      </c>
      <c r="O160" s="16">
        <v>2.2091337099811486</v>
      </c>
      <c r="P160" s="16">
        <v>2.5462602322231769</v>
      </c>
      <c r="Q160" s="16">
        <v>5.1373019683149203E-2</v>
      </c>
      <c r="R160" s="16">
        <v>2.017587166976043</v>
      </c>
      <c r="S160" s="16">
        <v>23.411564044585297</v>
      </c>
      <c r="T160" s="22" t="s">
        <v>33</v>
      </c>
      <c r="U160" s="10">
        <v>3</v>
      </c>
      <c r="V160" s="22" t="s">
        <v>33</v>
      </c>
      <c r="W160" s="10">
        <v>3</v>
      </c>
      <c r="X160" s="22" t="s">
        <v>33</v>
      </c>
      <c r="Y160" s="10">
        <v>3</v>
      </c>
      <c r="Z160" s="22" t="s">
        <v>124</v>
      </c>
      <c r="AA160" s="15">
        <v>2</v>
      </c>
      <c r="AB160" s="11">
        <v>78.159052606368306</v>
      </c>
      <c r="AC160" s="10">
        <v>19.834942863768617</v>
      </c>
      <c r="AD160" s="21">
        <v>2.0060045298630769</v>
      </c>
      <c r="AE160" s="12">
        <v>220.91337099811486</v>
      </c>
      <c r="AF160" s="10">
        <v>157.71194950657107</v>
      </c>
      <c r="AG160" s="10">
        <v>127.31301161115884</v>
      </c>
      <c r="AH160" s="10">
        <v>266.648687567352</v>
      </c>
      <c r="AI160" s="10">
        <v>4.9564153478374804</v>
      </c>
      <c r="AJ160" s="10"/>
      <c r="AK160" s="10"/>
      <c r="AL160" s="10"/>
      <c r="AM160" s="10"/>
      <c r="AN160" s="10">
        <v>2.2091337099811486</v>
      </c>
      <c r="AO160" s="10">
        <v>0.9663251537006039</v>
      </c>
      <c r="AP160" s="10">
        <v>1</v>
      </c>
      <c r="AQ160" s="10">
        <v>111.47500000000001</v>
      </c>
      <c r="AR160" s="10"/>
      <c r="AS160" s="10"/>
      <c r="AT160" s="10">
        <v>0.78919930011933592</v>
      </c>
      <c r="AU160" s="10">
        <v>1</v>
      </c>
      <c r="AV160" s="16"/>
      <c r="AW160" s="21">
        <v>23.656792425985664</v>
      </c>
      <c r="AX160" s="1" t="s">
        <v>120</v>
      </c>
      <c r="AY160" s="25">
        <v>24.5141732283465</v>
      </c>
      <c r="AZ160" s="19">
        <v>100</v>
      </c>
      <c r="BA160" s="19">
        <v>0</v>
      </c>
      <c r="BB160" s="19">
        <v>0</v>
      </c>
      <c r="BC160" s="19">
        <v>100</v>
      </c>
      <c r="BD160" s="19">
        <v>0</v>
      </c>
      <c r="BE160" s="19">
        <v>0</v>
      </c>
      <c r="BF160" s="26">
        <v>78.159052606368306</v>
      </c>
      <c r="BG160" s="26">
        <v>19.834942863768617</v>
      </c>
      <c r="BH160" s="26">
        <v>2.0060045298630769</v>
      </c>
      <c r="BI160" s="23"/>
      <c r="BJ160" s="27">
        <f t="shared" ca="1" si="18"/>
        <v>1</v>
      </c>
      <c r="BK160" s="26">
        <f t="shared" ca="1" si="19"/>
        <v>3.1387283476611332</v>
      </c>
      <c r="BL160" s="25">
        <f t="shared" si="16"/>
        <v>3.7654182822649735</v>
      </c>
      <c r="BM160" s="25">
        <f t="shared" ca="1" si="20"/>
        <v>3.473490827588702</v>
      </c>
      <c r="BN160" s="24">
        <f t="shared" si="17"/>
        <v>3.4452176916140775</v>
      </c>
      <c r="BO160" s="23"/>
      <c r="BP160" s="2"/>
    </row>
    <row r="161" spans="1:68" x14ac:dyDescent="0.2">
      <c r="A161">
        <v>7.4</v>
      </c>
      <c r="B161">
        <v>2</v>
      </c>
      <c r="C161">
        <v>1.25505</v>
      </c>
      <c r="D161">
        <v>-0.28369</v>
      </c>
      <c r="E161">
        <v>9.6229999999999996E-2</v>
      </c>
      <c r="F161">
        <v>1.6427799999999999</v>
      </c>
      <c r="G161">
        <v>1.96088</v>
      </c>
      <c r="H161" s="23"/>
      <c r="I161" s="17">
        <f t="shared" si="14"/>
        <v>24.278215223097114</v>
      </c>
      <c r="J161" s="16">
        <f t="shared" si="15"/>
        <v>-24.678215223097112</v>
      </c>
      <c r="K161" s="10">
        <v>100</v>
      </c>
      <c r="L161" s="16">
        <v>2380.2493438320234</v>
      </c>
      <c r="M161" s="16">
        <v>875.52493438320312</v>
      </c>
      <c r="N161" s="16">
        <v>10.52055993000875</v>
      </c>
      <c r="O161" s="16">
        <v>2.1736346516007443</v>
      </c>
      <c r="P161" s="16">
        <v>2.5154907579361119</v>
      </c>
      <c r="Q161" s="16">
        <v>5.4505520883341242E-2</v>
      </c>
      <c r="R161" s="16">
        <v>2.1667947183420169</v>
      </c>
      <c r="S161" s="16">
        <v>23.740007384400514</v>
      </c>
      <c r="T161" s="22" t="s">
        <v>33</v>
      </c>
      <c r="U161" s="10">
        <v>3</v>
      </c>
      <c r="V161" s="22" t="s">
        <v>33</v>
      </c>
      <c r="W161" s="10">
        <v>3</v>
      </c>
      <c r="X161" s="22" t="s">
        <v>33</v>
      </c>
      <c r="Y161" s="10">
        <v>3</v>
      </c>
      <c r="Z161" s="22" t="s">
        <v>124</v>
      </c>
      <c r="AA161" s="15">
        <v>2</v>
      </c>
      <c r="AB161" s="11">
        <v>82.104890723342479</v>
      </c>
      <c r="AC161" s="10">
        <v>16.166312947501865</v>
      </c>
      <c r="AD161" s="21">
        <v>1.7287963291556592</v>
      </c>
      <c r="AE161" s="12">
        <v>217.36346516007444</v>
      </c>
      <c r="AF161" s="10">
        <v>153.12705844485367</v>
      </c>
      <c r="AG161" s="10">
        <v>125.7745378968056</v>
      </c>
      <c r="AH161" s="10">
        <v>271.94291906177341</v>
      </c>
      <c r="AI161" s="10">
        <v>4.6151118587051831</v>
      </c>
      <c r="AJ161" s="10"/>
      <c r="AK161" s="10"/>
      <c r="AL161" s="10"/>
      <c r="AM161" s="10"/>
      <c r="AN161" s="10">
        <v>2.1736346516007443</v>
      </c>
      <c r="AO161" s="10">
        <v>0.97419515601625939</v>
      </c>
      <c r="AP161" s="10">
        <v>1</v>
      </c>
      <c r="AQ161" s="10">
        <v>111.47500000000001</v>
      </c>
      <c r="AR161" s="10"/>
      <c r="AS161" s="10"/>
      <c r="AT161" s="10">
        <v>0.75940109299697123</v>
      </c>
      <c r="AU161" s="10">
        <v>1</v>
      </c>
      <c r="AV161" s="16"/>
      <c r="AW161" s="21">
        <v>22.969058766728054</v>
      </c>
      <c r="AX161" s="1" t="s">
        <v>120</v>
      </c>
      <c r="AY161" s="25">
        <v>24.678215223097101</v>
      </c>
      <c r="AZ161" s="19">
        <v>100</v>
      </c>
      <c r="BA161" s="19">
        <v>0</v>
      </c>
      <c r="BB161" s="19">
        <v>0</v>
      </c>
      <c r="BC161" s="19">
        <v>100</v>
      </c>
      <c r="BD161" s="19">
        <v>0</v>
      </c>
      <c r="BE161" s="19">
        <v>0</v>
      </c>
      <c r="BF161" s="26">
        <v>82.104890723342479</v>
      </c>
      <c r="BG161" s="26">
        <v>16.166312947501865</v>
      </c>
      <c r="BH161" s="26">
        <v>1.7287963291556592</v>
      </c>
      <c r="BI161" s="23"/>
      <c r="BJ161" s="27">
        <f t="shared" ca="1" si="18"/>
        <v>1</v>
      </c>
      <c r="BK161" s="26">
        <f t="shared" ca="1" si="19"/>
        <v>3.027591868537256</v>
      </c>
      <c r="BL161" s="25">
        <f t="shared" si="16"/>
        <v>4.1124879728146766</v>
      </c>
      <c r="BM161" s="25">
        <f t="shared" ca="1" si="20"/>
        <v>3.5067761553069001</v>
      </c>
      <c r="BN161" s="24">
        <f t="shared" si="17"/>
        <v>3.4637599022405383</v>
      </c>
      <c r="BO161" s="23"/>
      <c r="BP161" s="2"/>
    </row>
    <row r="162" spans="1:68" x14ac:dyDescent="0.2">
      <c r="A162">
        <v>7.45</v>
      </c>
      <c r="B162">
        <v>2</v>
      </c>
      <c r="C162">
        <v>1.25532</v>
      </c>
      <c r="D162">
        <v>-0.28323999999999999</v>
      </c>
      <c r="E162">
        <v>9.6079999999999999E-2</v>
      </c>
      <c r="F162">
        <v>1.64435</v>
      </c>
      <c r="G162">
        <v>1.9657800000000001</v>
      </c>
      <c r="H162" s="23"/>
      <c r="I162" s="17">
        <f t="shared" si="14"/>
        <v>24.442257217847768</v>
      </c>
      <c r="J162" s="16">
        <f t="shared" si="15"/>
        <v>-24.842257217847767</v>
      </c>
      <c r="K162" s="10">
        <v>100</v>
      </c>
      <c r="L162" s="16">
        <v>2396.653543307089</v>
      </c>
      <c r="M162" s="16">
        <v>881.69291338582775</v>
      </c>
      <c r="N162" s="16">
        <v>10.5916447944007</v>
      </c>
      <c r="O162" s="16">
        <v>2.2473634651600642</v>
      </c>
      <c r="P162" s="16">
        <v>2.588556545687954</v>
      </c>
      <c r="Q162" s="16">
        <v>5.7324771963514105E-2</v>
      </c>
      <c r="R162" s="16">
        <v>2.2145458656874366</v>
      </c>
      <c r="S162" s="16">
        <v>23.693963925547912</v>
      </c>
      <c r="T162" s="22" t="s">
        <v>33</v>
      </c>
      <c r="U162" s="10">
        <v>3</v>
      </c>
      <c r="V162" s="22" t="s">
        <v>33</v>
      </c>
      <c r="W162" s="10">
        <v>3</v>
      </c>
      <c r="X162" s="22" t="s">
        <v>33</v>
      </c>
      <c r="Y162" s="10">
        <v>3</v>
      </c>
      <c r="Z162" s="22" t="s">
        <v>124</v>
      </c>
      <c r="AA162" s="15">
        <v>2</v>
      </c>
      <c r="AB162" s="11">
        <v>82.224966525267419</v>
      </c>
      <c r="AC162" s="10">
        <v>16.055498745106135</v>
      </c>
      <c r="AD162" s="21">
        <v>1.7195347296264403</v>
      </c>
      <c r="AE162" s="12">
        <v>224.73634651600642</v>
      </c>
      <c r="AF162" s="10">
        <v>160.75808056418418</v>
      </c>
      <c r="AG162" s="10">
        <v>129.42782728439769</v>
      </c>
      <c r="AH162" s="10">
        <v>269.53342212645691</v>
      </c>
      <c r="AI162" s="10">
        <v>4.5155985048409972</v>
      </c>
      <c r="AJ162" s="10"/>
      <c r="AK162" s="10"/>
      <c r="AL162" s="10"/>
      <c r="AM162" s="10"/>
      <c r="AN162" s="10">
        <v>2.2473634651600642</v>
      </c>
      <c r="AO162" s="10">
        <v>0.99433730978396906</v>
      </c>
      <c r="AP162" s="10">
        <v>1</v>
      </c>
      <c r="AQ162" s="10">
        <v>111.47500000000001</v>
      </c>
      <c r="AR162" s="10"/>
      <c r="AS162" s="10"/>
      <c r="AT162" s="10">
        <v>0.79324825375652208</v>
      </c>
      <c r="AU162" s="10">
        <v>1</v>
      </c>
      <c r="AV162" s="16"/>
      <c r="AW162" s="21">
        <v>24.113712084627625</v>
      </c>
      <c r="AX162" s="1" t="s">
        <v>120</v>
      </c>
      <c r="AY162" s="25">
        <v>24.842257217847799</v>
      </c>
      <c r="AZ162" s="19">
        <v>100</v>
      </c>
      <c r="BA162" s="19">
        <v>0</v>
      </c>
      <c r="BB162" s="19">
        <v>0</v>
      </c>
      <c r="BC162" s="19">
        <v>100</v>
      </c>
      <c r="BD162" s="19">
        <v>0</v>
      </c>
      <c r="BE162" s="19">
        <v>0</v>
      </c>
      <c r="BF162" s="26">
        <v>82.224966525267419</v>
      </c>
      <c r="BG162" s="26">
        <v>16.055498745106135</v>
      </c>
      <c r="BH162" s="26">
        <v>1.7195347296264403</v>
      </c>
      <c r="BI162" s="23"/>
      <c r="BJ162" s="27">
        <f t="shared" ca="1" si="18"/>
        <v>1</v>
      </c>
      <c r="BK162" s="26">
        <f t="shared" ca="1" si="19"/>
        <v>3.1535464398726463</v>
      </c>
      <c r="BL162" s="25">
        <f t="shared" si="16"/>
        <v>4.1234026945890498</v>
      </c>
      <c r="BM162" s="25">
        <f t="shared" ca="1" si="20"/>
        <v>3.4923054963252098</v>
      </c>
      <c r="BN162" s="24">
        <f t="shared" si="17"/>
        <v>3.4569307411274259</v>
      </c>
      <c r="BO162" s="23"/>
      <c r="BP162" s="2"/>
    </row>
    <row r="163" spans="1:68" x14ac:dyDescent="0.2">
      <c r="A163">
        <v>7.5</v>
      </c>
      <c r="B163">
        <v>2.1</v>
      </c>
      <c r="C163">
        <v>1.25576</v>
      </c>
      <c r="D163">
        <v>-0.28417999999999999</v>
      </c>
      <c r="E163">
        <v>9.5880000000000007E-2</v>
      </c>
      <c r="F163">
        <v>1.64218</v>
      </c>
      <c r="G163">
        <v>1.9644299999999999</v>
      </c>
      <c r="H163" s="23"/>
      <c r="I163" s="17">
        <f t="shared" si="14"/>
        <v>24.606299212598422</v>
      </c>
      <c r="J163" s="16">
        <f t="shared" si="15"/>
        <v>-25.006299212598421</v>
      </c>
      <c r="K163" s="10">
        <v>100</v>
      </c>
      <c r="L163" s="16">
        <v>2413.0577427821545</v>
      </c>
      <c r="M163" s="16">
        <v>887.86089238845238</v>
      </c>
      <c r="N163" s="16">
        <v>10.662729658792649</v>
      </c>
      <c r="O163" s="16">
        <v>2.3675141242937729</v>
      </c>
      <c r="P163" s="16">
        <v>2.7078231704116931</v>
      </c>
      <c r="Q163" s="16">
        <v>5.1435669707153117E-2</v>
      </c>
      <c r="R163" s="16">
        <v>1.8995209978697729</v>
      </c>
      <c r="S163" s="16">
        <v>23.632572647077783</v>
      </c>
      <c r="T163" s="22" t="s">
        <v>119</v>
      </c>
      <c r="U163" s="10">
        <v>1</v>
      </c>
      <c r="V163" s="22" t="s">
        <v>33</v>
      </c>
      <c r="W163" s="10">
        <v>3</v>
      </c>
      <c r="X163" s="22" t="s">
        <v>33</v>
      </c>
      <c r="Y163" s="10">
        <v>3</v>
      </c>
      <c r="Z163" s="22" t="s">
        <v>124</v>
      </c>
      <c r="AA163" s="15">
        <v>2</v>
      </c>
      <c r="AB163" s="11">
        <v>73.537708078154481</v>
      </c>
      <c r="AC163" s="10">
        <v>24.176662680747171</v>
      </c>
      <c r="AD163" s="21">
        <v>2.2856292410983499</v>
      </c>
      <c r="AE163" s="12">
        <v>236.7514124293773</v>
      </c>
      <c r="AF163" s="10">
        <v>173.82449526844374</v>
      </c>
      <c r="AG163" s="10">
        <v>135.39115852058467</v>
      </c>
      <c r="AH163" s="10">
        <v>266.80819861615134</v>
      </c>
      <c r="AI163" s="10">
        <v>5.2644851050420334</v>
      </c>
      <c r="AJ163" s="10"/>
      <c r="AK163" s="10"/>
      <c r="AL163" s="10"/>
      <c r="AM163" s="10"/>
      <c r="AN163" s="10">
        <v>1.1837570621468865</v>
      </c>
      <c r="AO163" s="10">
        <v>0.99863149871312973</v>
      </c>
      <c r="AP163" s="10">
        <v>1</v>
      </c>
      <c r="AQ163" s="10">
        <v>111.47500000000001</v>
      </c>
      <c r="AR163" s="10"/>
      <c r="AS163" s="10"/>
      <c r="AT163" s="10">
        <v>0.85472820061712051</v>
      </c>
      <c r="AU163" s="10">
        <v>1</v>
      </c>
      <c r="AV163" s="16"/>
      <c r="AW163" s="21">
        <v>26.07367429026656</v>
      </c>
      <c r="AX163" s="1" t="s">
        <v>120</v>
      </c>
      <c r="AY163" s="25">
        <v>25.0062992125984</v>
      </c>
      <c r="AZ163" s="19">
        <v>100</v>
      </c>
      <c r="BA163" s="19">
        <v>0</v>
      </c>
      <c r="BB163" s="19">
        <v>0</v>
      </c>
      <c r="BC163" s="19">
        <v>100</v>
      </c>
      <c r="BD163" s="19">
        <v>0</v>
      </c>
      <c r="BE163" s="19">
        <v>0</v>
      </c>
      <c r="BF163" s="26">
        <v>73.537708078154481</v>
      </c>
      <c r="BG163" s="26">
        <v>24.176662680747171</v>
      </c>
      <c r="BH163" s="26">
        <v>2.2856292410983499</v>
      </c>
      <c r="BI163" s="23"/>
      <c r="BJ163" s="27">
        <f t="shared" ca="1" si="18"/>
        <v>1</v>
      </c>
      <c r="BK163" s="26">
        <f t="shared" ca="1" si="19"/>
        <v>3.3818232380569304</v>
      </c>
      <c r="BL163" s="25">
        <f t="shared" si="16"/>
        <v>3.4260883919100795</v>
      </c>
      <c r="BM163" s="25">
        <f t="shared" ca="1" si="20"/>
        <v>3.4246038315924117</v>
      </c>
      <c r="BN163" s="24">
        <f t="shared" si="17"/>
        <v>3.409688696303236</v>
      </c>
      <c r="BO163" s="23"/>
      <c r="BP163" s="2"/>
    </row>
    <row r="164" spans="1:68" x14ac:dyDescent="0.2">
      <c r="A164">
        <v>7.55</v>
      </c>
      <c r="B164">
        <v>2</v>
      </c>
      <c r="C164">
        <v>1.25637</v>
      </c>
      <c r="D164">
        <v>-0.28360000000000002</v>
      </c>
      <c r="E164">
        <v>8.831E-2</v>
      </c>
      <c r="F164">
        <v>1.6408</v>
      </c>
      <c r="G164">
        <v>1.9654799999999999</v>
      </c>
      <c r="H164" s="23"/>
      <c r="I164" s="17">
        <f t="shared" si="14"/>
        <v>24.77034120734908</v>
      </c>
      <c r="J164" s="16">
        <f t="shared" si="15"/>
        <v>-25.170341207349079</v>
      </c>
      <c r="K164" s="10">
        <v>100</v>
      </c>
      <c r="L164" s="16">
        <v>2429.4619422572205</v>
      </c>
      <c r="M164" s="16">
        <v>894.02887139107713</v>
      </c>
      <c r="N164" s="16">
        <v>10.7338145231846</v>
      </c>
      <c r="O164" s="16">
        <v>2.5340866290018713</v>
      </c>
      <c r="P164" s="16">
        <v>2.84093497270243</v>
      </c>
      <c r="Q164" s="16">
        <v>5.5069371099375666E-2</v>
      </c>
      <c r="R164" s="16">
        <v>1.9384242028951164</v>
      </c>
      <c r="S164" s="16">
        <v>21.30891275698324</v>
      </c>
      <c r="T164" s="22" t="s">
        <v>119</v>
      </c>
      <c r="U164" s="10">
        <v>1</v>
      </c>
      <c r="V164" s="22" t="s">
        <v>33</v>
      </c>
      <c r="W164" s="10">
        <v>3</v>
      </c>
      <c r="X164" s="22" t="s">
        <v>33</v>
      </c>
      <c r="Y164" s="10">
        <v>3</v>
      </c>
      <c r="Z164" s="22" t="s">
        <v>124</v>
      </c>
      <c r="AA164" s="15">
        <v>2</v>
      </c>
      <c r="AB164" s="11">
        <v>71.963254597546097</v>
      </c>
      <c r="AC164" s="10">
        <v>25.660214798551308</v>
      </c>
      <c r="AD164" s="21">
        <v>2.3765306039025913</v>
      </c>
      <c r="AE164" s="12">
        <v>253.40866290018712</v>
      </c>
      <c r="AF164" s="10">
        <v>188.51975439235014</v>
      </c>
      <c r="AG164" s="10">
        <v>142.0467486351215</v>
      </c>
      <c r="AH164" s="10">
        <v>217.54487795242918</v>
      </c>
      <c r="AI164" s="10">
        <v>5.1588295199082781</v>
      </c>
      <c r="AJ164" s="10"/>
      <c r="AK164" s="10"/>
      <c r="AL164" s="10"/>
      <c r="AM164" s="10"/>
      <c r="AN164" s="10">
        <v>1.2670433145009357</v>
      </c>
      <c r="AO164" s="10">
        <v>1.0304864922310726</v>
      </c>
      <c r="AP164" s="10">
        <v>1</v>
      </c>
      <c r="AQ164" s="10">
        <v>111.47500000000001</v>
      </c>
      <c r="AR164" s="10"/>
      <c r="AS164" s="10"/>
      <c r="AT164" s="10">
        <v>0.92393746015211786</v>
      </c>
      <c r="AU164" s="10">
        <v>1</v>
      </c>
      <c r="AV164" s="16"/>
      <c r="AW164" s="21">
        <v>28.277963158852518</v>
      </c>
      <c r="AX164" s="1" t="s">
        <v>120</v>
      </c>
      <c r="AY164" s="25">
        <v>25.1703412073491</v>
      </c>
      <c r="AZ164" s="19">
        <v>100</v>
      </c>
      <c r="BA164" s="19">
        <v>0</v>
      </c>
      <c r="BB164" s="19">
        <v>0</v>
      </c>
      <c r="BC164" s="19">
        <v>100</v>
      </c>
      <c r="BD164" s="19">
        <v>0</v>
      </c>
      <c r="BE164" s="19">
        <v>0</v>
      </c>
      <c r="BF164" s="26">
        <v>71.963254597546097</v>
      </c>
      <c r="BG164" s="26">
        <v>25.660214798551308</v>
      </c>
      <c r="BH164" s="26">
        <v>2.3765306039025913</v>
      </c>
      <c r="BI164" s="23"/>
      <c r="BJ164" s="27">
        <f t="shared" ca="1" si="18"/>
        <v>1</v>
      </c>
      <c r="BK164" s="26">
        <f t="shared" ca="1" si="19"/>
        <v>3.6379227866399977</v>
      </c>
      <c r="BL164" s="25">
        <f t="shared" si="16"/>
        <v>3.3863753284385121</v>
      </c>
      <c r="BM164" s="25">
        <f t="shared" ca="1" si="20"/>
        <v>3.3948057944087173</v>
      </c>
      <c r="BN164" s="24">
        <f t="shared" si="17"/>
        <v>3.3948814938544829</v>
      </c>
      <c r="BO164" s="23"/>
      <c r="BP164" s="2"/>
    </row>
    <row r="165" spans="1:68" x14ac:dyDescent="0.2">
      <c r="A165">
        <v>7.6</v>
      </c>
      <c r="B165">
        <v>2</v>
      </c>
      <c r="C165">
        <v>1.25526</v>
      </c>
      <c r="D165">
        <v>-0.28516999999999998</v>
      </c>
      <c r="E165">
        <v>8.0299999999999996E-2</v>
      </c>
      <c r="F165">
        <v>1.6397999999999999</v>
      </c>
      <c r="G165">
        <v>1.97038</v>
      </c>
      <c r="H165" s="23"/>
      <c r="I165" s="17">
        <f t="shared" si="14"/>
        <v>24.934383202099735</v>
      </c>
      <c r="J165" s="16">
        <f t="shared" si="15"/>
        <v>-25.334383202099733</v>
      </c>
      <c r="K165" s="10">
        <v>100</v>
      </c>
      <c r="L165" s="16">
        <v>2445.866141732286</v>
      </c>
      <c r="M165" s="16">
        <v>900.19685039370177</v>
      </c>
      <c r="N165" s="16">
        <v>10.804899387576551</v>
      </c>
      <c r="O165" s="16">
        <v>2.2309792843691176</v>
      </c>
      <c r="P165" s="16">
        <v>2.5024220499503809</v>
      </c>
      <c r="Q165" s="16">
        <v>4.5233317330772946E-2</v>
      </c>
      <c r="R165" s="16">
        <v>1.8075814721849117</v>
      </c>
      <c r="S165" s="16">
        <v>18.850192054254403</v>
      </c>
      <c r="T165" s="22" t="s">
        <v>119</v>
      </c>
      <c r="U165" s="10">
        <v>1</v>
      </c>
      <c r="V165" s="22" t="s">
        <v>33</v>
      </c>
      <c r="W165" s="10">
        <v>3</v>
      </c>
      <c r="X165" s="22" t="s">
        <v>33</v>
      </c>
      <c r="Y165" s="10">
        <v>3</v>
      </c>
      <c r="Z165" s="22" t="s">
        <v>124</v>
      </c>
      <c r="AA165" s="15">
        <v>2</v>
      </c>
      <c r="AB165" s="11">
        <v>72.014656367821416</v>
      </c>
      <c r="AC165" s="10">
        <v>25.611779616558806</v>
      </c>
      <c r="AD165" s="21">
        <v>2.3735640156197801</v>
      </c>
      <c r="AE165" s="12">
        <v>223.09792843691176</v>
      </c>
      <c r="AF165" s="10">
        <v>147.72975174651697</v>
      </c>
      <c r="AG165" s="10">
        <v>125.12110249751905</v>
      </c>
      <c r="AH165" s="10">
        <v>165.50316342880154</v>
      </c>
      <c r="AI165" s="10">
        <v>5.5322540941474205</v>
      </c>
      <c r="AJ165" s="10"/>
      <c r="AK165" s="10"/>
      <c r="AL165" s="10"/>
      <c r="AM165" s="10"/>
      <c r="AN165" s="10">
        <v>1.1154896421845588</v>
      </c>
      <c r="AO165" s="10">
        <v>0.9613651585239108</v>
      </c>
      <c r="AP165" s="10">
        <v>1</v>
      </c>
      <c r="AQ165" s="10">
        <v>111.47500000000001</v>
      </c>
      <c r="AR165" s="10"/>
      <c r="AS165" s="10"/>
      <c r="AT165" s="10">
        <v>0.71004815634726459</v>
      </c>
      <c r="AU165" s="10">
        <v>1</v>
      </c>
      <c r="AV165" s="16"/>
      <c r="AW165" s="21">
        <v>22.159462761977547</v>
      </c>
      <c r="AX165" s="1" t="s">
        <v>120</v>
      </c>
      <c r="AY165" s="25">
        <v>25.334383202099701</v>
      </c>
      <c r="AZ165" s="19">
        <v>100</v>
      </c>
      <c r="BA165" s="19">
        <v>0</v>
      </c>
      <c r="BB165" s="19">
        <v>0</v>
      </c>
      <c r="BC165" s="19">
        <v>100</v>
      </c>
      <c r="BD165" s="19">
        <v>0</v>
      </c>
      <c r="BE165" s="19">
        <v>0</v>
      </c>
      <c r="BF165" s="26">
        <v>72.014656367821416</v>
      </c>
      <c r="BG165" s="26">
        <v>25.611779616558806</v>
      </c>
      <c r="BH165" s="26">
        <v>2.3735640156197801</v>
      </c>
      <c r="BI165" s="23"/>
      <c r="BJ165" s="27">
        <f t="shared" ca="1" si="18"/>
        <v>1</v>
      </c>
      <c r="BK165" s="26">
        <f t="shared" ca="1" si="19"/>
        <v>2.8426870823301651</v>
      </c>
      <c r="BL165" s="25">
        <f t="shared" si="16"/>
        <v>3.5352643180363739</v>
      </c>
      <c r="BM165" s="25">
        <f t="shared" ca="1" si="20"/>
        <v>3.496456261442856</v>
      </c>
      <c r="BN165" s="24">
        <f t="shared" si="17"/>
        <v>3.4311642901025117</v>
      </c>
      <c r="BO165" s="23"/>
      <c r="BP165" s="2"/>
    </row>
    <row r="166" spans="1:68" x14ac:dyDescent="0.2">
      <c r="A166">
        <v>7.65</v>
      </c>
      <c r="B166">
        <v>2.1</v>
      </c>
      <c r="C166">
        <v>1.2544999999999999</v>
      </c>
      <c r="D166">
        <v>-0.28555999999999998</v>
      </c>
      <c r="E166">
        <v>8.5370000000000001E-2</v>
      </c>
      <c r="F166">
        <v>1.6334</v>
      </c>
      <c r="G166">
        <v>1.96313</v>
      </c>
      <c r="H166" s="23"/>
      <c r="I166" s="17">
        <f t="shared" si="14"/>
        <v>25.098425196850393</v>
      </c>
      <c r="J166" s="16">
        <f t="shared" si="15"/>
        <v>-25.498425196850391</v>
      </c>
      <c r="K166" s="10">
        <v>100</v>
      </c>
      <c r="L166" s="16">
        <v>2462.270341207352</v>
      </c>
      <c r="M166" s="16">
        <v>906.36482939632651</v>
      </c>
      <c r="N166" s="16">
        <v>10.875984251968504</v>
      </c>
      <c r="O166" s="16">
        <v>2.023446327683593</v>
      </c>
      <c r="P166" s="16">
        <v>2.3172993655575937</v>
      </c>
      <c r="Q166" s="16">
        <v>4.2789966394623152E-2</v>
      </c>
      <c r="R166" s="16">
        <v>1.8465446040601203</v>
      </c>
      <c r="S166" s="16">
        <v>20.406460963472281</v>
      </c>
      <c r="T166" s="22" t="s">
        <v>119</v>
      </c>
      <c r="U166" s="10">
        <v>1</v>
      </c>
      <c r="V166" s="22" t="s">
        <v>33</v>
      </c>
      <c r="W166" s="10">
        <v>3</v>
      </c>
      <c r="X166" s="22" t="s">
        <v>33</v>
      </c>
      <c r="Y166" s="10">
        <v>3</v>
      </c>
      <c r="Z166" s="22" t="s">
        <v>124</v>
      </c>
      <c r="AA166" s="15">
        <v>2</v>
      </c>
      <c r="AB166" s="11">
        <v>75.977223434574469</v>
      </c>
      <c r="AC166" s="10">
        <v>21.880880848491998</v>
      </c>
      <c r="AD166" s="21">
        <v>2.1418957169335302</v>
      </c>
      <c r="AE166" s="12">
        <v>202.3446327683593</v>
      </c>
      <c r="AF166" s="10">
        <v>124.98565949589107</v>
      </c>
      <c r="AG166" s="10">
        <v>115.86496827787968</v>
      </c>
      <c r="AH166" s="10">
        <v>196.05552092236343</v>
      </c>
      <c r="AI166" s="10">
        <v>5.4155204147315672</v>
      </c>
      <c r="AJ166" s="10"/>
      <c r="AK166" s="10"/>
      <c r="AL166" s="10"/>
      <c r="AM166" s="10"/>
      <c r="AN166" s="10">
        <v>1.0117231638417965</v>
      </c>
      <c r="AO166" s="10">
        <v>0.93807890687868312</v>
      </c>
      <c r="AP166" s="10">
        <v>1</v>
      </c>
      <c r="AQ166" s="10">
        <v>111.47500000000001</v>
      </c>
      <c r="AR166" s="10"/>
      <c r="AS166" s="10"/>
      <c r="AT166" s="10">
        <v>0.59142558496524955</v>
      </c>
      <c r="AU166" s="10">
        <v>1</v>
      </c>
      <c r="AV166" s="16"/>
      <c r="AW166" s="21">
        <v>18.747848924383661</v>
      </c>
      <c r="AX166" s="1" t="s">
        <v>120</v>
      </c>
      <c r="AY166" s="25">
        <v>25.498425196850398</v>
      </c>
      <c r="AZ166" s="19">
        <v>100</v>
      </c>
      <c r="BA166" s="19">
        <v>0</v>
      </c>
      <c r="BB166" s="19">
        <v>0</v>
      </c>
      <c r="BC166" s="19">
        <v>100</v>
      </c>
      <c r="BD166" s="19">
        <v>0</v>
      </c>
      <c r="BE166" s="19">
        <v>0</v>
      </c>
      <c r="BF166" s="26">
        <v>75.977223434574469</v>
      </c>
      <c r="BG166" s="26">
        <v>21.880880848491998</v>
      </c>
      <c r="BH166" s="26">
        <v>2.1418957169335302</v>
      </c>
      <c r="BI166" s="23"/>
      <c r="BJ166" s="27">
        <f t="shared" ca="1" si="18"/>
        <v>1</v>
      </c>
      <c r="BK166" s="26">
        <f t="shared" ca="1" si="19"/>
        <v>2.3967483285452382</v>
      </c>
      <c r="BL166" s="25">
        <f t="shared" si="16"/>
        <v>3.9395486053964963</v>
      </c>
      <c r="BM166" s="25">
        <f t="shared" ca="1" si="20"/>
        <v>3.5841706664016275</v>
      </c>
      <c r="BN166" s="24">
        <f t="shared" si="17"/>
        <v>3.4652838369882191</v>
      </c>
      <c r="BO166" s="23"/>
      <c r="BP166" s="2"/>
    </row>
    <row r="167" spans="1:68" x14ac:dyDescent="0.2">
      <c r="A167">
        <v>7.7</v>
      </c>
      <c r="B167">
        <v>2</v>
      </c>
      <c r="C167">
        <v>1.2548600000000001</v>
      </c>
      <c r="D167">
        <v>-0.28527000000000002</v>
      </c>
      <c r="E167">
        <v>8.745E-2</v>
      </c>
      <c r="F167">
        <v>1.6295999999999999</v>
      </c>
      <c r="G167">
        <v>1.9640500000000001</v>
      </c>
      <c r="H167" s="23"/>
      <c r="I167" s="17">
        <f t="shared" si="14"/>
        <v>25.262467191601051</v>
      </c>
      <c r="J167" s="16">
        <f t="shared" si="15"/>
        <v>-25.662467191601049</v>
      </c>
      <c r="K167" s="10">
        <v>100</v>
      </c>
      <c r="L167" s="16">
        <v>2478.674540682418</v>
      </c>
      <c r="M167" s="16">
        <v>912.53280839895126</v>
      </c>
      <c r="N167" s="16">
        <v>10.947069116360455</v>
      </c>
      <c r="O167" s="16">
        <v>2.1217514124293935</v>
      </c>
      <c r="P167" s="16">
        <v>2.4247984081670815</v>
      </c>
      <c r="Q167" s="16">
        <v>4.460681709073426E-2</v>
      </c>
      <c r="R167" s="16">
        <v>1.8396093027977858</v>
      </c>
      <c r="S167" s="16">
        <v>21.044930259561664</v>
      </c>
      <c r="T167" s="22" t="s">
        <v>119</v>
      </c>
      <c r="U167" s="10">
        <v>1</v>
      </c>
      <c r="V167" s="22" t="s">
        <v>33</v>
      </c>
      <c r="W167" s="10">
        <v>3</v>
      </c>
      <c r="X167" s="22" t="s">
        <v>33</v>
      </c>
      <c r="Y167" s="10">
        <v>3</v>
      </c>
      <c r="Z167" s="22" t="s">
        <v>124</v>
      </c>
      <c r="AA167" s="15">
        <v>2</v>
      </c>
      <c r="AB167" s="11">
        <v>74.658273615041949</v>
      </c>
      <c r="AC167" s="10">
        <v>23.12140274021165</v>
      </c>
      <c r="AD167" s="21">
        <v>2.2203236447463999</v>
      </c>
      <c r="AE167" s="12">
        <v>212.17514124293933</v>
      </c>
      <c r="AF167" s="10">
        <v>136.6676527749446</v>
      </c>
      <c r="AG167" s="10">
        <v>121.23992040835407</v>
      </c>
      <c r="AH167" s="10">
        <v>207.72742923156775</v>
      </c>
      <c r="AI167" s="10">
        <v>5.4359368507168417</v>
      </c>
      <c r="AJ167" s="10"/>
      <c r="AK167" s="10"/>
      <c r="AL167" s="10"/>
      <c r="AM167" s="10"/>
      <c r="AN167" s="10">
        <v>1.0608757062146967</v>
      </c>
      <c r="AO167" s="10">
        <v>0.9581146439431949</v>
      </c>
      <c r="AP167" s="10">
        <v>1</v>
      </c>
      <c r="AQ167" s="10">
        <v>111.47500000000001</v>
      </c>
      <c r="AR167" s="10"/>
      <c r="AS167" s="10"/>
      <c r="AT167" s="10">
        <v>0.64493807017826776</v>
      </c>
      <c r="AU167" s="10">
        <v>1</v>
      </c>
      <c r="AV167" s="16"/>
      <c r="AW167" s="21">
        <v>20.500147916241691</v>
      </c>
      <c r="AX167" s="1" t="s">
        <v>120</v>
      </c>
      <c r="AY167" s="25">
        <v>25.662467191600999</v>
      </c>
      <c r="AZ167" s="19">
        <v>100</v>
      </c>
      <c r="BA167" s="19">
        <v>0</v>
      </c>
      <c r="BB167" s="19">
        <v>0</v>
      </c>
      <c r="BC167" s="19">
        <v>100</v>
      </c>
      <c r="BD167" s="19">
        <v>0</v>
      </c>
      <c r="BE167" s="19">
        <v>0</v>
      </c>
      <c r="BF167" s="26">
        <v>74.658273615041949</v>
      </c>
      <c r="BG167" s="26">
        <v>23.12140274021165</v>
      </c>
      <c r="BH167" s="26">
        <v>2.2203236447463999</v>
      </c>
      <c r="BI167" s="23"/>
      <c r="BJ167" s="27">
        <f t="shared" ca="1" si="18"/>
        <v>1</v>
      </c>
      <c r="BK167" s="26">
        <f t="shared" ca="1" si="19"/>
        <v>2.5981775710744626</v>
      </c>
      <c r="BL167" s="25">
        <f t="shared" si="16"/>
        <v>3.7628240747345671</v>
      </c>
      <c r="BM167" s="25">
        <f t="shared" ca="1" si="20"/>
        <v>3.5438564837669513</v>
      </c>
      <c r="BN167" s="24">
        <f t="shared" si="17"/>
        <v>3.4468000388631297</v>
      </c>
      <c r="BO167" s="23"/>
      <c r="BP167" s="2"/>
    </row>
    <row r="168" spans="1:68" x14ac:dyDescent="0.2">
      <c r="A168">
        <v>7.75</v>
      </c>
      <c r="B168">
        <v>2.1</v>
      </c>
      <c r="C168">
        <v>1.2552300000000001</v>
      </c>
      <c r="D168">
        <v>-0.28397</v>
      </c>
      <c r="E168">
        <v>8.9550000000000005E-2</v>
      </c>
      <c r="F168">
        <v>1.6307799999999999</v>
      </c>
      <c r="G168">
        <v>1.9635</v>
      </c>
      <c r="H168" s="23"/>
      <c r="I168" s="17">
        <f t="shared" si="14"/>
        <v>25.426509186351705</v>
      </c>
      <c r="J168" s="16">
        <f t="shared" si="15"/>
        <v>-25.826509186351704</v>
      </c>
      <c r="K168" s="10">
        <v>100</v>
      </c>
      <c r="L168" s="16">
        <v>2495.0787401574835</v>
      </c>
      <c r="M168" s="16">
        <v>918.70078740157589</v>
      </c>
      <c r="N168" s="16">
        <v>11.018153980752405</v>
      </c>
      <c r="O168" s="16">
        <v>2.2227871939736441</v>
      </c>
      <c r="P168" s="16">
        <v>2.5351165510160163</v>
      </c>
      <c r="Q168" s="16">
        <v>5.2751320211233695E-2</v>
      </c>
      <c r="R168" s="16">
        <v>2.0808242599375628</v>
      </c>
      <c r="S168" s="16">
        <v>21.689538683498068</v>
      </c>
      <c r="T168" s="22" t="s">
        <v>33</v>
      </c>
      <c r="U168" s="10">
        <v>3</v>
      </c>
      <c r="V168" s="22" t="s">
        <v>33</v>
      </c>
      <c r="W168" s="10">
        <v>3</v>
      </c>
      <c r="X168" s="22" t="s">
        <v>33</v>
      </c>
      <c r="Y168" s="10">
        <v>3</v>
      </c>
      <c r="Z168" s="22" t="s">
        <v>124</v>
      </c>
      <c r="AA168" s="15">
        <v>2</v>
      </c>
      <c r="AB168" s="11">
        <v>78.964566498014165</v>
      </c>
      <c r="AC168" s="10">
        <v>19.082240933470004</v>
      </c>
      <c r="AD168" s="21">
        <v>1.9531925685158262</v>
      </c>
      <c r="AE168" s="12">
        <v>222.27871939736443</v>
      </c>
      <c r="AF168" s="10">
        <v>148.68130490569777</v>
      </c>
      <c r="AG168" s="10">
        <v>126.75582755080082</v>
      </c>
      <c r="AH168" s="10">
        <v>219.5256281707679</v>
      </c>
      <c r="AI168" s="10">
        <v>4.8057878757622996</v>
      </c>
      <c r="AJ168" s="10"/>
      <c r="AK168" s="10"/>
      <c r="AL168" s="10"/>
      <c r="AM168" s="10"/>
      <c r="AN168" s="10">
        <v>2.2227871939736441</v>
      </c>
      <c r="AO168" s="10">
        <v>0.99754539922311736</v>
      </c>
      <c r="AP168" s="10">
        <v>1</v>
      </c>
      <c r="AQ168" s="10">
        <v>111.47500000000001</v>
      </c>
      <c r="AR168" s="10"/>
      <c r="AS168" s="10"/>
      <c r="AT168" s="10">
        <v>0.69957061943282872</v>
      </c>
      <c r="AU168" s="10">
        <v>1</v>
      </c>
      <c r="AV168" s="16"/>
      <c r="AW168" s="21">
        <v>22.302195735854664</v>
      </c>
      <c r="AX168" s="1" t="s">
        <v>120</v>
      </c>
      <c r="AY168" s="25">
        <v>25.8265091863517</v>
      </c>
      <c r="AZ168" s="19">
        <v>100</v>
      </c>
      <c r="BA168" s="19">
        <v>0</v>
      </c>
      <c r="BB168" s="19">
        <v>0</v>
      </c>
      <c r="BC168" s="19">
        <v>100</v>
      </c>
      <c r="BD168" s="19">
        <v>0</v>
      </c>
      <c r="BE168" s="19">
        <v>0</v>
      </c>
      <c r="BF168" s="26">
        <v>78.964566498014165</v>
      </c>
      <c r="BG168" s="26">
        <v>19.082240933470004</v>
      </c>
      <c r="BH168" s="26">
        <v>1.9531925685158262</v>
      </c>
      <c r="BI168" s="23"/>
      <c r="BJ168" s="27">
        <f t="shared" ca="1" si="18"/>
        <v>1</v>
      </c>
      <c r="BK168" s="26">
        <f t="shared" ca="1" si="19"/>
        <v>2.8030392454087627</v>
      </c>
      <c r="BL168" s="25">
        <f t="shared" si="16"/>
        <v>4.09694432242377</v>
      </c>
      <c r="BM168" s="25">
        <f t="shared" ca="1" si="20"/>
        <v>3.5344922212365715</v>
      </c>
      <c r="BN168" s="24">
        <f t="shared" si="17"/>
        <v>3.4528760331552375</v>
      </c>
      <c r="BO168" s="23"/>
      <c r="BP168" s="2"/>
    </row>
    <row r="169" spans="1:68" x14ac:dyDescent="0.2">
      <c r="A169">
        <v>7.8</v>
      </c>
      <c r="B169">
        <v>2</v>
      </c>
      <c r="C169">
        <v>1.25597</v>
      </c>
      <c r="D169">
        <v>-0.28327999999999998</v>
      </c>
      <c r="E169">
        <v>9.128E-2</v>
      </c>
      <c r="F169">
        <v>1.627</v>
      </c>
      <c r="G169">
        <v>1.9633</v>
      </c>
      <c r="H169" s="23"/>
      <c r="I169" s="17">
        <f t="shared" si="14"/>
        <v>25.590551181102359</v>
      </c>
      <c r="J169" s="16">
        <f t="shared" si="15"/>
        <v>-25.990551181102358</v>
      </c>
      <c r="K169" s="10">
        <v>100</v>
      </c>
      <c r="L169" s="16">
        <v>2511.482939632549</v>
      </c>
      <c r="M169" s="16">
        <v>924.86876640420053</v>
      </c>
      <c r="N169" s="16">
        <v>11.089238845144356</v>
      </c>
      <c r="O169" s="16">
        <v>2.4248587570621467</v>
      </c>
      <c r="P169" s="16">
        <v>2.7448350117507587</v>
      </c>
      <c r="Q169" s="16">
        <v>5.7074171867498837E-2</v>
      </c>
      <c r="R169" s="16">
        <v>2.0793297820510817</v>
      </c>
      <c r="S169" s="16">
        <v>22.220573242264717</v>
      </c>
      <c r="T169" s="22" t="s">
        <v>33</v>
      </c>
      <c r="U169" s="10">
        <v>3</v>
      </c>
      <c r="V169" s="22" t="s">
        <v>33</v>
      </c>
      <c r="W169" s="10">
        <v>3</v>
      </c>
      <c r="X169" s="22" t="s">
        <v>33</v>
      </c>
      <c r="Y169" s="10">
        <v>3</v>
      </c>
      <c r="Z169" s="22" t="s">
        <v>124</v>
      </c>
      <c r="AA169" s="15">
        <v>2</v>
      </c>
      <c r="AB169" s="11">
        <v>76.615954335198751</v>
      </c>
      <c r="AC169" s="10">
        <v>21.281005519254208</v>
      </c>
      <c r="AD169" s="21">
        <v>2.1030401455470402</v>
      </c>
      <c r="AE169" s="12">
        <v>242.48587570621467</v>
      </c>
      <c r="AF169" s="10">
        <v>172.3891120818401</v>
      </c>
      <c r="AG169" s="10">
        <v>137.24175058753792</v>
      </c>
      <c r="AH169" s="10">
        <v>228.98745045504742</v>
      </c>
      <c r="AI169" s="10">
        <v>4.8092419424377466</v>
      </c>
      <c r="AJ169" s="10"/>
      <c r="AK169" s="10"/>
      <c r="AL169" s="10"/>
      <c r="AM169" s="10"/>
      <c r="AN169" s="10">
        <v>2.4248587570621467</v>
      </c>
      <c r="AO169" s="10">
        <v>1.0388525652047058</v>
      </c>
      <c r="AP169" s="10">
        <v>1</v>
      </c>
      <c r="AQ169" s="10">
        <v>111.47500000000001</v>
      </c>
      <c r="AR169" s="10"/>
      <c r="AS169" s="10"/>
      <c r="AT169" s="10">
        <v>0.81135723454317155</v>
      </c>
      <c r="AU169" s="10">
        <v>1</v>
      </c>
      <c r="AV169" s="16"/>
      <c r="AW169" s="21">
        <v>25.858366812276014</v>
      </c>
      <c r="AX169" s="1" t="s">
        <v>120</v>
      </c>
      <c r="AY169" s="25">
        <v>25.990551181102401</v>
      </c>
      <c r="AZ169" s="19">
        <v>100</v>
      </c>
      <c r="BA169" s="19">
        <v>0</v>
      </c>
      <c r="BB169" s="19">
        <v>0</v>
      </c>
      <c r="BC169" s="19">
        <v>100</v>
      </c>
      <c r="BD169" s="19">
        <v>0</v>
      </c>
      <c r="BE169" s="19">
        <v>0</v>
      </c>
      <c r="BF169" s="26">
        <v>76.615954335198751</v>
      </c>
      <c r="BG169" s="26">
        <v>21.281005519254208</v>
      </c>
      <c r="BH169" s="26">
        <v>2.1030401455470402</v>
      </c>
      <c r="BI169" s="23"/>
      <c r="BJ169" s="27">
        <f t="shared" ca="1" si="18"/>
        <v>1</v>
      </c>
      <c r="BK169" s="26">
        <f t="shared" ca="1" si="19"/>
        <v>3.2201185638994696</v>
      </c>
      <c r="BL169" s="25">
        <f t="shared" si="16"/>
        <v>3.8328130678314323</v>
      </c>
      <c r="BM169" s="25">
        <f t="shared" ca="1" si="20"/>
        <v>3.4679790909127197</v>
      </c>
      <c r="BN169" s="24">
        <f t="shared" si="17"/>
        <v>3.4218666088013903</v>
      </c>
      <c r="BO169" s="23"/>
      <c r="BP169" s="2"/>
    </row>
    <row r="170" spans="1:68" x14ac:dyDescent="0.2">
      <c r="A170">
        <v>7.85</v>
      </c>
      <c r="B170">
        <v>2</v>
      </c>
      <c r="C170">
        <v>1.2558199999999999</v>
      </c>
      <c r="D170">
        <v>-0.28239999999999998</v>
      </c>
      <c r="E170">
        <v>9.2460000000000001E-2</v>
      </c>
      <c r="F170">
        <v>1.6246499999999999</v>
      </c>
      <c r="G170">
        <v>1.9654799999999999</v>
      </c>
      <c r="H170" s="23"/>
      <c r="I170" s="17">
        <f t="shared" si="14"/>
        <v>25.754593175853017</v>
      </c>
      <c r="J170" s="16">
        <f t="shared" si="15"/>
        <v>-26.154593175853016</v>
      </c>
      <c r="K170" s="10">
        <v>100</v>
      </c>
      <c r="L170" s="16">
        <v>2527.887139107615</v>
      </c>
      <c r="M170" s="16">
        <v>931.03674540682528</v>
      </c>
      <c r="N170" s="16">
        <v>11.160323709536307</v>
      </c>
      <c r="O170" s="16">
        <v>2.38389830508472</v>
      </c>
      <c r="P170" s="16">
        <v>2.7090903627921543</v>
      </c>
      <c r="Q170" s="16">
        <v>6.2587373979836755E-2</v>
      </c>
      <c r="R170" s="16">
        <v>2.3102726597620897</v>
      </c>
      <c r="S170" s="16">
        <v>22.582781785238502</v>
      </c>
      <c r="T170" s="22" t="s">
        <v>33</v>
      </c>
      <c r="U170" s="10">
        <v>3</v>
      </c>
      <c r="V170" s="22" t="s">
        <v>33</v>
      </c>
      <c r="W170" s="10">
        <v>3</v>
      </c>
      <c r="X170" s="22" t="s">
        <v>33</v>
      </c>
      <c r="Y170" s="10">
        <v>3</v>
      </c>
      <c r="Z170" s="22" t="s">
        <v>124</v>
      </c>
      <c r="AA170" s="15">
        <v>2</v>
      </c>
      <c r="AB170" s="11">
        <v>82.407347280691113</v>
      </c>
      <c r="AC170" s="10">
        <v>15.887292171901635</v>
      </c>
      <c r="AD170" s="21">
        <v>1.7053605474072526</v>
      </c>
      <c r="AE170" s="12">
        <v>238.38983050847202</v>
      </c>
      <c r="AF170" s="10">
        <v>167.21890635288278</v>
      </c>
      <c r="AG170" s="10">
        <v>135.45451813960773</v>
      </c>
      <c r="AH170" s="10">
        <v>234.97628041444517</v>
      </c>
      <c r="AI170" s="10">
        <v>4.328493417322349</v>
      </c>
      <c r="AJ170" s="10"/>
      <c r="AK170" s="10"/>
      <c r="AL170" s="10"/>
      <c r="AM170" s="10"/>
      <c r="AN170" s="10">
        <v>2.38389830508472</v>
      </c>
      <c r="AO170" s="10">
        <v>1.0517624506303009</v>
      </c>
      <c r="AP170" s="10">
        <v>1</v>
      </c>
      <c r="AQ170" s="10">
        <v>111.47500000000001</v>
      </c>
      <c r="AR170" s="10"/>
      <c r="AS170" s="10"/>
      <c r="AT170" s="10">
        <v>0.78029995834117438</v>
      </c>
      <c r="AU170" s="10">
        <v>1</v>
      </c>
      <c r="AV170" s="16"/>
      <c r="AW170" s="21">
        <v>25.08283595293242</v>
      </c>
      <c r="AX170" s="1" t="s">
        <v>120</v>
      </c>
      <c r="AY170" s="25">
        <v>26.154593175853002</v>
      </c>
      <c r="AZ170" s="19">
        <v>100</v>
      </c>
      <c r="BA170" s="19">
        <v>0</v>
      </c>
      <c r="BB170" s="19">
        <v>0</v>
      </c>
      <c r="BC170" s="19">
        <v>100</v>
      </c>
      <c r="BD170" s="19">
        <v>0</v>
      </c>
      <c r="BE170" s="19">
        <v>0</v>
      </c>
      <c r="BF170" s="26">
        <v>82.407347280691113</v>
      </c>
      <c r="BG170" s="26">
        <v>15.887292171901635</v>
      </c>
      <c r="BH170" s="26">
        <v>1.7053605474072526</v>
      </c>
      <c r="BI170" s="23"/>
      <c r="BJ170" s="27">
        <f t="shared" ca="1" si="18"/>
        <v>1</v>
      </c>
      <c r="BK170" s="26">
        <f t="shared" ca="1" si="19"/>
        <v>3.1043818632676552</v>
      </c>
      <c r="BL170" s="25">
        <f t="shared" si="16"/>
        <v>4.3308661979997405</v>
      </c>
      <c r="BM170" s="25">
        <f t="shared" ca="1" si="20"/>
        <v>3.5093449452882717</v>
      </c>
      <c r="BN170" s="24">
        <f t="shared" si="17"/>
        <v>3.4477220804358346</v>
      </c>
      <c r="BO170" s="23"/>
      <c r="BP170" s="2"/>
    </row>
    <row r="171" spans="1:68" x14ac:dyDescent="0.2">
      <c r="A171">
        <v>7.9</v>
      </c>
      <c r="B171">
        <v>2.1</v>
      </c>
      <c r="C171">
        <v>1.2561899999999999</v>
      </c>
      <c r="D171">
        <v>-0.28266000000000002</v>
      </c>
      <c r="E171">
        <v>9.3799999999999994E-2</v>
      </c>
      <c r="F171">
        <v>1.6208800000000001</v>
      </c>
      <c r="G171">
        <v>1.9654499999999999</v>
      </c>
      <c r="H171" s="23"/>
      <c r="I171" s="17">
        <f t="shared" si="14"/>
        <v>25.918635170603675</v>
      </c>
      <c r="J171" s="16">
        <f t="shared" si="15"/>
        <v>-26.318635170603674</v>
      </c>
      <c r="K171" s="10">
        <v>100</v>
      </c>
      <c r="L171" s="16">
        <v>2544.291338582681</v>
      </c>
      <c r="M171" s="16">
        <v>937.20472440945002</v>
      </c>
      <c r="N171" s="16">
        <v>11.231408573928258</v>
      </c>
      <c r="O171" s="16">
        <v>2.4849340866289706</v>
      </c>
      <c r="P171" s="16">
        <v>2.8160491748832035</v>
      </c>
      <c r="Q171" s="16">
        <v>6.0958473355736668E-2</v>
      </c>
      <c r="R171" s="16">
        <v>2.1646807129447567</v>
      </c>
      <c r="S171" s="16">
        <v>22.994103350988393</v>
      </c>
      <c r="T171" s="22" t="s">
        <v>33</v>
      </c>
      <c r="U171" s="10">
        <v>3</v>
      </c>
      <c r="V171" s="22" t="s">
        <v>33</v>
      </c>
      <c r="W171" s="10">
        <v>3</v>
      </c>
      <c r="X171" s="22" t="s">
        <v>33</v>
      </c>
      <c r="Y171" s="10">
        <v>3</v>
      </c>
      <c r="Z171" s="22" t="s">
        <v>124</v>
      </c>
      <c r="AA171" s="15">
        <v>2</v>
      </c>
      <c r="AB171" s="11">
        <v>78.049867307012491</v>
      </c>
      <c r="AC171" s="10">
        <v>19.937093086203404</v>
      </c>
      <c r="AD171" s="21">
        <v>2.0130396067841021</v>
      </c>
      <c r="AE171" s="12">
        <v>248.49340866289708</v>
      </c>
      <c r="AF171" s="10">
        <v>178.8373431003553</v>
      </c>
      <c r="AG171" s="10">
        <v>140.80245874416016</v>
      </c>
      <c r="AH171" s="10">
        <v>241.97543541380847</v>
      </c>
      <c r="AI171" s="10">
        <v>4.6196189304963804</v>
      </c>
      <c r="AJ171" s="10"/>
      <c r="AK171" s="10"/>
      <c r="AL171" s="10"/>
      <c r="AM171" s="10"/>
      <c r="AN171" s="10">
        <v>2.4849340866289706</v>
      </c>
      <c r="AO171" s="10">
        <v>1.0652796082447253</v>
      </c>
      <c r="AP171" s="10">
        <v>1</v>
      </c>
      <c r="AQ171" s="10">
        <v>111.47500000000001</v>
      </c>
      <c r="AR171" s="10"/>
      <c r="AS171" s="10"/>
      <c r="AT171" s="10">
        <v>0.83147398321651511</v>
      </c>
      <c r="AU171" s="10">
        <v>1</v>
      </c>
      <c r="AV171" s="16"/>
      <c r="AW171" s="21">
        <v>26.825601465053296</v>
      </c>
      <c r="AX171" s="1" t="s">
        <v>120</v>
      </c>
      <c r="AY171" s="25">
        <v>26.318635170603699</v>
      </c>
      <c r="AZ171" s="19">
        <v>100</v>
      </c>
      <c r="BA171" s="19">
        <v>0</v>
      </c>
      <c r="BB171" s="19">
        <v>0</v>
      </c>
      <c r="BC171" s="19">
        <v>100</v>
      </c>
      <c r="BD171" s="19">
        <v>0</v>
      </c>
      <c r="BE171" s="19">
        <v>0</v>
      </c>
      <c r="BF171" s="26">
        <v>78.049867307012491</v>
      </c>
      <c r="BG171" s="26">
        <v>19.937093086203404</v>
      </c>
      <c r="BH171" s="26">
        <v>2.0130396067841021</v>
      </c>
      <c r="BI171" s="23"/>
      <c r="BJ171" s="27">
        <f t="shared" ca="1" si="18"/>
        <v>1</v>
      </c>
      <c r="BK171" s="26">
        <f t="shared" ca="1" si="19"/>
        <v>3.294698512248122</v>
      </c>
      <c r="BL171" s="25">
        <f t="shared" si="16"/>
        <v>3.9483344091746155</v>
      </c>
      <c r="BM171" s="25">
        <f t="shared" ca="1" si="20"/>
        <v>3.4662302030829721</v>
      </c>
      <c r="BN171" s="24">
        <f t="shared" si="17"/>
        <v>3.4198434403735529</v>
      </c>
      <c r="BO171" s="23"/>
      <c r="BP171" s="2"/>
    </row>
    <row r="172" spans="1:68" x14ac:dyDescent="0.2">
      <c r="A172">
        <v>7.95</v>
      </c>
      <c r="B172">
        <v>0.1</v>
      </c>
      <c r="C172">
        <v>1.2561</v>
      </c>
      <c r="D172">
        <v>-0.28356999999999999</v>
      </c>
      <c r="E172">
        <v>9.443E-2</v>
      </c>
      <c r="F172">
        <v>1.6222300000000001</v>
      </c>
      <c r="G172">
        <v>1.96715</v>
      </c>
      <c r="H172" s="23"/>
      <c r="I172" s="17">
        <f t="shared" si="14"/>
        <v>26.08267716535433</v>
      </c>
      <c r="J172" s="16">
        <f t="shared" si="15"/>
        <v>-26.482677165354328</v>
      </c>
      <c r="K172" s="10">
        <v>100</v>
      </c>
      <c r="L172" s="16">
        <v>2560.6955380577465</v>
      </c>
      <c r="M172" s="16">
        <v>943.37270341207466</v>
      </c>
      <c r="N172" s="16">
        <v>11.302493438320209</v>
      </c>
      <c r="O172" s="16">
        <v>2.4603578154425505</v>
      </c>
      <c r="P172" s="16">
        <v>2.7942576120881886</v>
      </c>
      <c r="Q172" s="16">
        <v>5.5257321171387382E-2</v>
      </c>
      <c r="R172" s="16">
        <v>1.9775313819434421</v>
      </c>
      <c r="S172" s="16">
        <v>23.187485878169316</v>
      </c>
      <c r="T172" s="22" t="s">
        <v>119</v>
      </c>
      <c r="U172" s="10">
        <v>1</v>
      </c>
      <c r="V172" s="22" t="s">
        <v>33</v>
      </c>
      <c r="W172" s="10">
        <v>3</v>
      </c>
      <c r="X172" s="22" t="s">
        <v>33</v>
      </c>
      <c r="Y172" s="10">
        <v>3</v>
      </c>
      <c r="Z172" s="22" t="s">
        <v>124</v>
      </c>
      <c r="AA172" s="15">
        <v>2</v>
      </c>
      <c r="AB172" s="11">
        <v>74.119648071168172</v>
      </c>
      <c r="AC172" s="10">
        <v>23.628526522183179</v>
      </c>
      <c r="AD172" s="21">
        <v>2.2518254066486425</v>
      </c>
      <c r="AE172" s="12">
        <v>246.03578154425503</v>
      </c>
      <c r="AF172" s="10">
        <v>175.30867692005555</v>
      </c>
      <c r="AG172" s="10">
        <v>139.71288060440943</v>
      </c>
      <c r="AH172" s="10">
        <v>244.4912730483245</v>
      </c>
      <c r="AI172" s="10">
        <v>5.0568097635812901</v>
      </c>
      <c r="AJ172" s="10"/>
      <c r="AK172" s="10"/>
      <c r="AL172" s="10"/>
      <c r="AM172" s="10"/>
      <c r="AN172" s="10">
        <v>1.2301789077212752</v>
      </c>
      <c r="AO172" s="10">
        <v>1.0510443179385263</v>
      </c>
      <c r="AP172" s="10">
        <v>1</v>
      </c>
      <c r="AQ172" s="10">
        <v>111.47500000000001</v>
      </c>
      <c r="AR172" s="10"/>
      <c r="AS172" s="10"/>
      <c r="AT172" s="10">
        <v>0.80860593933398073</v>
      </c>
      <c r="AU172" s="10">
        <v>1</v>
      </c>
      <c r="AV172" s="16"/>
      <c r="AW172" s="21">
        <v>26.296301538008329</v>
      </c>
      <c r="AX172" s="1" t="s">
        <v>120</v>
      </c>
      <c r="AY172" s="25">
        <v>26.4826771653543</v>
      </c>
      <c r="AZ172" s="19">
        <v>100</v>
      </c>
      <c r="BA172" s="19">
        <v>0</v>
      </c>
      <c r="BB172" s="19">
        <v>0</v>
      </c>
      <c r="BC172" s="19">
        <v>100</v>
      </c>
      <c r="BD172" s="19">
        <v>0</v>
      </c>
      <c r="BE172" s="19">
        <v>0</v>
      </c>
      <c r="BF172" s="26">
        <v>74.119648071168172</v>
      </c>
      <c r="BG172" s="26">
        <v>23.628526522183179</v>
      </c>
      <c r="BH172" s="26">
        <v>2.2518254066486425</v>
      </c>
      <c r="BI172" s="23"/>
      <c r="BJ172" s="27">
        <f t="shared" ca="1" si="18"/>
        <v>1</v>
      </c>
      <c r="BK172" s="26">
        <f t="shared" ca="1" si="19"/>
        <v>3.2095688959065085</v>
      </c>
      <c r="BL172" s="25">
        <f t="shared" si="16"/>
        <v>3.6499743643731883</v>
      </c>
      <c r="BM172" s="25">
        <f t="shared" ca="1" si="20"/>
        <v>3.4582083697155306</v>
      </c>
      <c r="BN172" s="24">
        <f t="shared" si="17"/>
        <v>3.4051830371208927</v>
      </c>
      <c r="BO172" s="23"/>
      <c r="BP172" s="2"/>
    </row>
    <row r="173" spans="1:68" x14ac:dyDescent="0.2">
      <c r="A173">
        <v>8</v>
      </c>
      <c r="B173">
        <v>2</v>
      </c>
      <c r="C173">
        <v>1.25604</v>
      </c>
      <c r="D173">
        <v>-0.28283999999999998</v>
      </c>
      <c r="E173">
        <v>9.6170000000000005E-2</v>
      </c>
      <c r="F173">
        <v>1.6162000000000001</v>
      </c>
      <c r="G173">
        <v>1.9627300000000001</v>
      </c>
      <c r="H173" s="23"/>
      <c r="I173" s="17">
        <f t="shared" si="14"/>
        <v>26.246719160104984</v>
      </c>
      <c r="J173" s="16">
        <f t="shared" si="15"/>
        <v>-26.646719160104983</v>
      </c>
      <c r="K173" s="10">
        <v>100</v>
      </c>
      <c r="L173" s="16">
        <v>2577.099737532812</v>
      </c>
      <c r="M173" s="16">
        <v>949.54068241469929</v>
      </c>
      <c r="N173" s="16">
        <v>11.37357830271216</v>
      </c>
      <c r="O173" s="16">
        <v>2.4439736346516048</v>
      </c>
      <c r="P173" s="16">
        <v>2.7855645306639811</v>
      </c>
      <c r="Q173" s="16">
        <v>5.9830772923667806E-2</v>
      </c>
      <c r="R173" s="16">
        <v>2.1478868022995052</v>
      </c>
      <c r="S173" s="16">
        <v>23.721590000859475</v>
      </c>
      <c r="T173" s="22" t="s">
        <v>33</v>
      </c>
      <c r="U173" s="10">
        <v>3</v>
      </c>
      <c r="V173" s="22" t="s">
        <v>33</v>
      </c>
      <c r="W173" s="10">
        <v>3</v>
      </c>
      <c r="X173" s="22" t="s">
        <v>33</v>
      </c>
      <c r="Y173" s="10">
        <v>3</v>
      </c>
      <c r="Z173" s="22" t="s">
        <v>124</v>
      </c>
      <c r="AA173" s="15">
        <v>2</v>
      </c>
      <c r="AB173" s="11">
        <v>78.324812120832718</v>
      </c>
      <c r="AC173" s="10">
        <v>19.679918060774796</v>
      </c>
      <c r="AD173" s="21">
        <v>1.9952698183924842</v>
      </c>
      <c r="AE173" s="12">
        <v>244.39736346516048</v>
      </c>
      <c r="AF173" s="10">
        <v>173.32100854808613</v>
      </c>
      <c r="AG173" s="10">
        <v>139.27822653319907</v>
      </c>
      <c r="AH173" s="10">
        <v>254.0162406476019</v>
      </c>
      <c r="AI173" s="10">
        <v>4.6557388356286298</v>
      </c>
      <c r="AJ173" s="10"/>
      <c r="AK173" s="10"/>
      <c r="AL173" s="10"/>
      <c r="AM173" s="10"/>
      <c r="AN173" s="10">
        <v>2.4439736346516048</v>
      </c>
      <c r="AO173" s="10">
        <v>1.0653387710071383</v>
      </c>
      <c r="AP173" s="10">
        <v>1</v>
      </c>
      <c r="AQ173" s="10">
        <v>111.47500000000001</v>
      </c>
      <c r="AR173" s="10"/>
      <c r="AS173" s="10"/>
      <c r="AT173" s="10">
        <v>0.7934742462499812</v>
      </c>
      <c r="AU173" s="10">
        <v>1</v>
      </c>
      <c r="AV173" s="16"/>
      <c r="AW173" s="21">
        <v>25.99815128221292</v>
      </c>
      <c r="AX173" s="1" t="s">
        <v>120</v>
      </c>
      <c r="AY173" s="25">
        <v>26.646719160105</v>
      </c>
      <c r="AZ173" s="19">
        <v>100</v>
      </c>
      <c r="BA173" s="19">
        <v>0</v>
      </c>
      <c r="BB173" s="19">
        <v>0</v>
      </c>
      <c r="BC173" s="19">
        <v>100</v>
      </c>
      <c r="BD173" s="19">
        <v>0</v>
      </c>
      <c r="BE173" s="19">
        <v>0</v>
      </c>
      <c r="BF173" s="26">
        <v>78.324812120832718</v>
      </c>
      <c r="BG173" s="26">
        <v>19.679918060774796</v>
      </c>
      <c r="BH173" s="26">
        <v>1.9952698183924842</v>
      </c>
      <c r="BI173" s="23"/>
      <c r="BJ173" s="27">
        <f t="shared" ca="1" si="18"/>
        <v>1</v>
      </c>
      <c r="BK173" s="26">
        <f t="shared" ca="1" si="19"/>
        <v>3.1531343303598947</v>
      </c>
      <c r="BL173" s="25">
        <f t="shared" si="16"/>
        <v>3.9966724739908659</v>
      </c>
      <c r="BM173" s="25">
        <f t="shared" ca="1" si="20"/>
        <v>3.485248475073381</v>
      </c>
      <c r="BN173" s="24">
        <f t="shared" si="17"/>
        <v>3.4225187537950377</v>
      </c>
      <c r="BO173" s="23"/>
      <c r="BP173" s="2"/>
    </row>
    <row r="174" spans="1:68" x14ac:dyDescent="0.2">
      <c r="A174">
        <v>8.0500000000000007</v>
      </c>
      <c r="B174">
        <v>2</v>
      </c>
      <c r="C174">
        <v>1.2560899999999999</v>
      </c>
      <c r="D174">
        <v>-0.28253</v>
      </c>
      <c r="E174">
        <v>9.6549999999999997E-2</v>
      </c>
      <c r="F174">
        <v>1.6175999999999999</v>
      </c>
      <c r="G174">
        <v>1.96593</v>
      </c>
      <c r="H174" s="23"/>
      <c r="I174" s="17">
        <f t="shared" si="14"/>
        <v>26.410761154855646</v>
      </c>
      <c r="J174" s="16">
        <f t="shared" si="15"/>
        <v>-26.810761154855644</v>
      </c>
      <c r="K174" s="10">
        <v>100</v>
      </c>
      <c r="L174" s="16">
        <v>2593.503937007878</v>
      </c>
      <c r="M174" s="16">
        <v>955.70866141732415</v>
      </c>
      <c r="N174" s="16">
        <v>11.444663167104114</v>
      </c>
      <c r="O174" s="16">
        <v>2.4576271186440395</v>
      </c>
      <c r="P174" s="16">
        <v>2.8008976800353587</v>
      </c>
      <c r="Q174" s="16">
        <v>6.1772923667786708E-2</v>
      </c>
      <c r="R174" s="16">
        <v>2.2054687719619546</v>
      </c>
      <c r="S174" s="16">
        <v>23.838233429952723</v>
      </c>
      <c r="T174" s="22" t="s">
        <v>33</v>
      </c>
      <c r="U174" s="10">
        <v>3</v>
      </c>
      <c r="V174" s="22" t="s">
        <v>33</v>
      </c>
      <c r="W174" s="10">
        <v>3</v>
      </c>
      <c r="X174" s="22" t="s">
        <v>33</v>
      </c>
      <c r="Y174" s="10">
        <v>3</v>
      </c>
      <c r="Z174" s="22" t="s">
        <v>124</v>
      </c>
      <c r="AA174" s="15">
        <v>2</v>
      </c>
      <c r="AB174" s="11">
        <v>79.505779079316198</v>
      </c>
      <c r="AC174" s="10">
        <v>18.577481837874487</v>
      </c>
      <c r="AD174" s="21">
        <v>1.9167390828093172</v>
      </c>
      <c r="AE174" s="12">
        <v>245.76271186440394</v>
      </c>
      <c r="AF174" s="10">
        <v>174.15995556383248</v>
      </c>
      <c r="AG174" s="10">
        <v>140.04488400176794</v>
      </c>
      <c r="AH174" s="10">
        <v>254.95344540717139</v>
      </c>
      <c r="AI174" s="10">
        <v>4.5341834475870355</v>
      </c>
      <c r="AJ174" s="10"/>
      <c r="AK174" s="10"/>
      <c r="AL174" s="10"/>
      <c r="AM174" s="10"/>
      <c r="AN174" s="10">
        <v>2.4576271186440395</v>
      </c>
      <c r="AO174" s="10">
        <v>1.0758425751475569</v>
      </c>
      <c r="AP174" s="10">
        <v>1</v>
      </c>
      <c r="AQ174" s="10">
        <v>111.47500000000001</v>
      </c>
      <c r="AR174" s="10"/>
      <c r="AS174" s="10"/>
      <c r="AT174" s="10">
        <v>0.79204557974020096</v>
      </c>
      <c r="AU174" s="10">
        <v>1</v>
      </c>
      <c r="AV174" s="16"/>
      <c r="AW174" s="21">
        <v>26.123993334574873</v>
      </c>
      <c r="AX174" s="1" t="s">
        <v>120</v>
      </c>
      <c r="AY174" s="25">
        <v>26.810761154855602</v>
      </c>
      <c r="AZ174" s="19">
        <v>100</v>
      </c>
      <c r="BA174" s="19">
        <v>0</v>
      </c>
      <c r="BB174" s="19">
        <v>0</v>
      </c>
      <c r="BC174" s="19">
        <v>100</v>
      </c>
      <c r="BD174" s="19">
        <v>0</v>
      </c>
      <c r="BE174" s="19">
        <v>0</v>
      </c>
      <c r="BF174" s="26">
        <v>79.505779079316198</v>
      </c>
      <c r="BG174" s="26">
        <v>18.577481837874487</v>
      </c>
      <c r="BH174" s="26">
        <v>1.9167390828093172</v>
      </c>
      <c r="BI174" s="23"/>
      <c r="BJ174" s="27">
        <f t="shared" ca="1" si="18"/>
        <v>1</v>
      </c>
      <c r="BK174" s="26">
        <f t="shared" ca="1" si="19"/>
        <v>3.1477076064179612</v>
      </c>
      <c r="BL174" s="25">
        <f t="shared" si="16"/>
        <v>4.1068443831079158</v>
      </c>
      <c r="BM174" s="25">
        <f t="shared" ca="1" si="20"/>
        <v>3.4920724327501365</v>
      </c>
      <c r="BN174" s="24">
        <f t="shared" si="17"/>
        <v>3.4256228135414766</v>
      </c>
      <c r="BO174" s="23"/>
      <c r="BP174" s="2"/>
    </row>
    <row r="175" spans="1:68" x14ac:dyDescent="0.2">
      <c r="A175">
        <v>8.1</v>
      </c>
      <c r="B175">
        <v>2</v>
      </c>
      <c r="C175">
        <v>1.25604</v>
      </c>
      <c r="D175">
        <v>-0.28277000000000002</v>
      </c>
      <c r="E175">
        <v>9.7479999999999997E-2</v>
      </c>
      <c r="F175">
        <v>1.6150800000000001</v>
      </c>
      <c r="G175">
        <v>1.96445</v>
      </c>
      <c r="H175" s="23"/>
      <c r="I175" s="17">
        <f t="shared" si="14"/>
        <v>26.574803149606296</v>
      </c>
      <c r="J175" s="16">
        <f t="shared" si="15"/>
        <v>-26.974803149606295</v>
      </c>
      <c r="K175" s="10">
        <v>100</v>
      </c>
      <c r="L175" s="16">
        <v>2609.9081364829431</v>
      </c>
      <c r="M175" s="16">
        <v>961.87664041994867</v>
      </c>
      <c r="N175" s="16">
        <v>11.515748031496061</v>
      </c>
      <c r="O175" s="16">
        <v>2.4439736346516048</v>
      </c>
      <c r="P175" s="16">
        <v>2.7913549560492843</v>
      </c>
      <c r="Q175" s="16">
        <v>6.0269323091694423E-2</v>
      </c>
      <c r="R175" s="16">
        <v>2.1591422101686413</v>
      </c>
      <c r="S175" s="16">
        <v>24.123702874838845</v>
      </c>
      <c r="T175" s="22" t="s">
        <v>33</v>
      </c>
      <c r="U175" s="10">
        <v>3</v>
      </c>
      <c r="V175" s="22" t="s">
        <v>33</v>
      </c>
      <c r="W175" s="10">
        <v>3</v>
      </c>
      <c r="X175" s="22" t="s">
        <v>33</v>
      </c>
      <c r="Y175" s="10">
        <v>3</v>
      </c>
      <c r="Z175" s="22" t="s">
        <v>124</v>
      </c>
      <c r="AA175" s="15">
        <v>2</v>
      </c>
      <c r="AB175" s="11">
        <v>78.683163199053382</v>
      </c>
      <c r="AC175" s="10">
        <v>19.345006154879201</v>
      </c>
      <c r="AD175" s="21">
        <v>1.9718306460674149</v>
      </c>
      <c r="AE175" s="12">
        <v>244.39736346516048</v>
      </c>
      <c r="AF175" s="10">
        <v>172.07232924340818</v>
      </c>
      <c r="AG175" s="10">
        <v>139.56774780246423</v>
      </c>
      <c r="AH175" s="10">
        <v>259.36364249162295</v>
      </c>
      <c r="AI175" s="10">
        <v>4.63146890135548</v>
      </c>
      <c r="AJ175" s="10"/>
      <c r="AK175" s="10"/>
      <c r="AL175" s="10"/>
      <c r="AM175" s="10"/>
      <c r="AN175" s="10">
        <v>2.4439736346516048</v>
      </c>
      <c r="AO175" s="10">
        <v>1.0743140435337284</v>
      </c>
      <c r="AP175" s="10">
        <v>1</v>
      </c>
      <c r="AQ175" s="10">
        <v>111.47500000000001</v>
      </c>
      <c r="AR175" s="10"/>
      <c r="AS175" s="10"/>
      <c r="AT175" s="10">
        <v>0.77675818383846107</v>
      </c>
      <c r="AU175" s="10">
        <v>1</v>
      </c>
      <c r="AV175" s="16"/>
      <c r="AW175" s="21">
        <v>25.810849386511226</v>
      </c>
      <c r="AX175" s="1" t="s">
        <v>120</v>
      </c>
      <c r="AY175" s="25">
        <v>26.974803149606299</v>
      </c>
      <c r="AZ175" s="19">
        <v>100</v>
      </c>
      <c r="BA175" s="19">
        <v>0</v>
      </c>
      <c r="BB175" s="19">
        <v>0</v>
      </c>
      <c r="BC175" s="19">
        <v>100</v>
      </c>
      <c r="BD175" s="19">
        <v>0</v>
      </c>
      <c r="BE175" s="19">
        <v>0</v>
      </c>
      <c r="BF175" s="26">
        <v>78.683163199053382</v>
      </c>
      <c r="BG175" s="26">
        <v>19.345006154879201</v>
      </c>
      <c r="BH175" s="26">
        <v>1.9718306460674149</v>
      </c>
      <c r="BI175" s="23"/>
      <c r="BJ175" s="27">
        <f t="shared" ca="1" si="18"/>
        <v>1</v>
      </c>
      <c r="BK175" s="26">
        <f t="shared" ca="1" si="19"/>
        <v>3.0906268545181854</v>
      </c>
      <c r="BL175" s="25">
        <f t="shared" si="16"/>
        <v>4.0547152242744806</v>
      </c>
      <c r="BM175" s="25">
        <f t="shared" ca="1" si="20"/>
        <v>3.4959349952855794</v>
      </c>
      <c r="BN175" s="24">
        <f t="shared" si="17"/>
        <v>3.4227451455915432</v>
      </c>
      <c r="BO175" s="23"/>
      <c r="BP175" s="2"/>
    </row>
    <row r="176" spans="1:68" x14ac:dyDescent="0.2">
      <c r="A176">
        <v>8.15</v>
      </c>
      <c r="B176">
        <v>2</v>
      </c>
      <c r="C176">
        <v>1.2558199999999999</v>
      </c>
      <c r="D176">
        <v>-0.28312999999999999</v>
      </c>
      <c r="E176">
        <v>9.9129999999999996E-2</v>
      </c>
      <c r="F176">
        <v>1.60825</v>
      </c>
      <c r="G176">
        <v>1.9593799999999999</v>
      </c>
      <c r="H176" s="23"/>
      <c r="I176" s="17">
        <f t="shared" si="14"/>
        <v>26.738845144356954</v>
      </c>
      <c r="J176" s="16">
        <f t="shared" si="15"/>
        <v>-27.138845144356953</v>
      </c>
      <c r="K176" s="10">
        <v>100</v>
      </c>
      <c r="L176" s="16">
        <v>2626.312335958009</v>
      </c>
      <c r="M176" s="16">
        <v>968.04461942257342</v>
      </c>
      <c r="N176" s="16">
        <v>11.586832895888014</v>
      </c>
      <c r="O176" s="16">
        <v>2.38389830508472</v>
      </c>
      <c r="P176" s="16">
        <v>2.7385729103646512</v>
      </c>
      <c r="Q176" s="16">
        <v>5.8013922227556344E-2</v>
      </c>
      <c r="R176" s="16">
        <v>2.1183997697483825</v>
      </c>
      <c r="S176" s="16">
        <v>24.630180922217445</v>
      </c>
      <c r="T176" s="22" t="s">
        <v>33</v>
      </c>
      <c r="U176" s="10">
        <v>3</v>
      </c>
      <c r="V176" s="22" t="s">
        <v>33</v>
      </c>
      <c r="W176" s="10">
        <v>3</v>
      </c>
      <c r="X176" s="22" t="s">
        <v>33</v>
      </c>
      <c r="Y176" s="10">
        <v>3</v>
      </c>
      <c r="Z176" s="22" t="s">
        <v>124</v>
      </c>
      <c r="AA176" s="15">
        <v>2</v>
      </c>
      <c r="AB176" s="11">
        <v>78.595590972924498</v>
      </c>
      <c r="AC176" s="10">
        <v>19.426820441282842</v>
      </c>
      <c r="AD176" s="21">
        <v>1.9775885857926587</v>
      </c>
      <c r="AE176" s="12">
        <v>238.38983050847202</v>
      </c>
      <c r="AF176" s="10">
        <v>164.89772389962394</v>
      </c>
      <c r="AG176" s="10">
        <v>136.92864551823254</v>
      </c>
      <c r="AH176" s="10">
        <v>268.32030225591973</v>
      </c>
      <c r="AI176" s="10">
        <v>4.7205443197285524</v>
      </c>
      <c r="AJ176" s="10"/>
      <c r="AK176" s="10"/>
      <c r="AL176" s="10"/>
      <c r="AM176" s="10"/>
      <c r="AN176" s="10">
        <v>2.38389830508472</v>
      </c>
      <c r="AO176" s="10">
        <v>1.0653937394061546</v>
      </c>
      <c r="AP176" s="10">
        <v>1</v>
      </c>
      <c r="AQ176" s="10">
        <v>111.47500000000001</v>
      </c>
      <c r="AR176" s="10"/>
      <c r="AS176" s="10"/>
      <c r="AT176" s="10">
        <v>0.73776592590021739</v>
      </c>
      <c r="AU176" s="10">
        <v>1</v>
      </c>
      <c r="AV176" s="16"/>
      <c r="AW176" s="21">
        <v>24.734658584943592</v>
      </c>
      <c r="AX176" s="1" t="s">
        <v>120</v>
      </c>
      <c r="AY176" s="25">
        <v>27.138845144356999</v>
      </c>
      <c r="AZ176" s="19">
        <v>100</v>
      </c>
      <c r="BA176" s="19">
        <v>0</v>
      </c>
      <c r="BB176" s="19">
        <v>0</v>
      </c>
      <c r="BC176" s="19">
        <v>100</v>
      </c>
      <c r="BD176" s="19">
        <v>0</v>
      </c>
      <c r="BE176" s="19">
        <v>0</v>
      </c>
      <c r="BF176" s="26">
        <v>78.595590972924498</v>
      </c>
      <c r="BG176" s="26">
        <v>19.426820441282842</v>
      </c>
      <c r="BH176" s="26">
        <v>1.9775885857926587</v>
      </c>
      <c r="BI176" s="23"/>
      <c r="BJ176" s="27">
        <f t="shared" ca="1" si="18"/>
        <v>1</v>
      </c>
      <c r="BK176" s="26">
        <f t="shared" ca="1" si="19"/>
        <v>2.9449401686378671</v>
      </c>
      <c r="BL176" s="25">
        <f t="shared" si="16"/>
        <v>4.0699621733403681</v>
      </c>
      <c r="BM176" s="25">
        <f t="shared" ca="1" si="20"/>
        <v>3.5146753663166805</v>
      </c>
      <c r="BN176" s="24">
        <f t="shared" si="17"/>
        <v>3.4263929347447424</v>
      </c>
      <c r="BO176" s="23"/>
      <c r="BP176" s="2"/>
    </row>
    <row r="177" spans="1:68" x14ac:dyDescent="0.2">
      <c r="A177">
        <v>8.1999999999999993</v>
      </c>
      <c r="B177">
        <v>2.1</v>
      </c>
      <c r="C177">
        <v>1.2559800000000001</v>
      </c>
      <c r="D177">
        <v>-0.28310000000000002</v>
      </c>
      <c r="E177">
        <v>0.1008</v>
      </c>
      <c r="F177">
        <v>1.60775</v>
      </c>
      <c r="G177">
        <v>1.9635800000000001</v>
      </c>
      <c r="H177" s="23"/>
      <c r="I177" s="17">
        <f t="shared" si="14"/>
        <v>26.902887139107609</v>
      </c>
      <c r="J177" s="16">
        <f t="shared" si="15"/>
        <v>-27.302887139107607</v>
      </c>
      <c r="K177" s="10">
        <v>100</v>
      </c>
      <c r="L177" s="16">
        <v>2642.7165354330746</v>
      </c>
      <c r="M177" s="16">
        <v>974.21259842519805</v>
      </c>
      <c r="N177" s="16">
        <v>11.657917760279965</v>
      </c>
      <c r="O177" s="16">
        <v>2.4275894538606582</v>
      </c>
      <c r="P177" s="16">
        <v>2.789645746463838</v>
      </c>
      <c r="Q177" s="16">
        <v>5.8201872299567706E-2</v>
      </c>
      <c r="R177" s="16">
        <v>2.0863535226056764</v>
      </c>
      <c r="S177" s="16">
        <v>25.142798097443059</v>
      </c>
      <c r="T177" s="22" t="s">
        <v>33</v>
      </c>
      <c r="U177" s="10">
        <v>3</v>
      </c>
      <c r="V177" s="22" t="s">
        <v>33</v>
      </c>
      <c r="W177" s="10">
        <v>3</v>
      </c>
      <c r="X177" s="22" t="s">
        <v>33</v>
      </c>
      <c r="Y177" s="10">
        <v>3</v>
      </c>
      <c r="Z177" s="22" t="s">
        <v>124</v>
      </c>
      <c r="AA177" s="15">
        <v>2</v>
      </c>
      <c r="AB177" s="11">
        <v>77.466355760278532</v>
      </c>
      <c r="AC177" s="10">
        <v>20.483467175943346</v>
      </c>
      <c r="AD177" s="21">
        <v>2.0501770637781194</v>
      </c>
      <c r="AE177" s="12">
        <v>242.75894538606582</v>
      </c>
      <c r="AF177" s="10">
        <v>169.94133994217145</v>
      </c>
      <c r="AG177" s="10">
        <v>139.48228732319188</v>
      </c>
      <c r="AH177" s="10">
        <v>277.40325265021221</v>
      </c>
      <c r="AI177" s="10">
        <v>4.7930515570107497</v>
      </c>
      <c r="AJ177" s="10"/>
      <c r="AK177" s="10"/>
      <c r="AL177" s="10"/>
      <c r="AM177" s="10"/>
      <c r="AN177" s="10">
        <v>2.4275894538606582</v>
      </c>
      <c r="AO177" s="10">
        <v>1.0758205945408814</v>
      </c>
      <c r="AP177" s="10">
        <v>1</v>
      </c>
      <c r="AQ177" s="10">
        <v>111.47500000000001</v>
      </c>
      <c r="AR177" s="10"/>
      <c r="AS177" s="10"/>
      <c r="AT177" s="10">
        <v>0.75636260859213644</v>
      </c>
      <c r="AU177" s="10">
        <v>1</v>
      </c>
      <c r="AV177" s="16"/>
      <c r="AW177" s="21">
        <v>25.491200991325716</v>
      </c>
      <c r="AX177" s="1" t="s">
        <v>120</v>
      </c>
      <c r="AY177" s="25">
        <v>27.3028871391076</v>
      </c>
      <c r="AZ177" s="19">
        <v>100</v>
      </c>
      <c r="BA177" s="19">
        <v>0</v>
      </c>
      <c r="BB177" s="19">
        <v>0</v>
      </c>
      <c r="BC177" s="19">
        <v>100</v>
      </c>
      <c r="BD177" s="19">
        <v>0</v>
      </c>
      <c r="BE177" s="19">
        <v>0</v>
      </c>
      <c r="BF177" s="26">
        <v>77.466355760278532</v>
      </c>
      <c r="BG177" s="26">
        <v>20.483467175943346</v>
      </c>
      <c r="BH177" s="26">
        <v>2.0501770637781194</v>
      </c>
      <c r="BI177" s="23"/>
      <c r="BJ177" s="27">
        <f t="shared" ca="1" si="18"/>
        <v>1</v>
      </c>
      <c r="BK177" s="26">
        <f t="shared" ca="1" si="19"/>
        <v>3.0143060788184597</v>
      </c>
      <c r="BL177" s="25">
        <f t="shared" si="16"/>
        <v>3.9639289404840397</v>
      </c>
      <c r="BM177" s="25">
        <f t="shared" ca="1" si="20"/>
        <v>3.5000774213926555</v>
      </c>
      <c r="BN177" s="24">
        <f t="shared" si="17"/>
        <v>3.4162452632870832</v>
      </c>
      <c r="BO177" s="23"/>
      <c r="BP177" s="2"/>
    </row>
    <row r="178" spans="1:68" x14ac:dyDescent="0.2">
      <c r="A178">
        <v>8.25</v>
      </c>
      <c r="B178">
        <v>2</v>
      </c>
      <c r="C178">
        <v>1.25603</v>
      </c>
      <c r="D178">
        <v>-0.28260000000000002</v>
      </c>
      <c r="E178">
        <v>0.10195</v>
      </c>
      <c r="F178">
        <v>1.6101000000000001</v>
      </c>
      <c r="G178">
        <v>1.96898</v>
      </c>
      <c r="H178" s="23"/>
      <c r="I178" s="17">
        <f t="shared" si="14"/>
        <v>27.066929133858267</v>
      </c>
      <c r="J178" s="16">
        <f t="shared" si="15"/>
        <v>-27.466929133858265</v>
      </c>
      <c r="K178" s="10">
        <v>100</v>
      </c>
      <c r="L178" s="16">
        <v>2659.1207349081405</v>
      </c>
      <c r="M178" s="16">
        <v>980.3805774278228</v>
      </c>
      <c r="N178" s="16">
        <v>11.729002624671915</v>
      </c>
      <c r="O178" s="16">
        <v>2.4412429378530933</v>
      </c>
      <c r="P178" s="16">
        <v>2.8083824283136005</v>
      </c>
      <c r="Q178" s="16">
        <v>6.1334373499759745E-2</v>
      </c>
      <c r="R178" s="16">
        <v>2.1839751196773545</v>
      </c>
      <c r="S178" s="16">
        <v>25.495797948646324</v>
      </c>
      <c r="T178" s="22" t="s">
        <v>33</v>
      </c>
      <c r="U178" s="10">
        <v>3</v>
      </c>
      <c r="V178" s="22" t="s">
        <v>33</v>
      </c>
      <c r="W178" s="10">
        <v>3</v>
      </c>
      <c r="X178" s="22" t="s">
        <v>33</v>
      </c>
      <c r="Y178" s="10">
        <v>3</v>
      </c>
      <c r="Z178" s="22" t="s">
        <v>124</v>
      </c>
      <c r="AA178" s="15">
        <v>2</v>
      </c>
      <c r="AB178" s="11">
        <v>79.63372058582614</v>
      </c>
      <c r="AC178" s="10">
        <v>18.458279891039425</v>
      </c>
      <c r="AD178" s="21">
        <v>1.9079995231344351</v>
      </c>
      <c r="AE178" s="12">
        <v>244.12429378530933</v>
      </c>
      <c r="AF178" s="10">
        <v>171.18070254361027</v>
      </c>
      <c r="AG178" s="10">
        <v>140.41912141568002</v>
      </c>
      <c r="AH178" s="10">
        <v>283.2026466646164</v>
      </c>
      <c r="AI178" s="10">
        <v>4.5788067409290507</v>
      </c>
      <c r="AJ178" s="10"/>
      <c r="AK178" s="10"/>
      <c r="AL178" s="10"/>
      <c r="AM178" s="10"/>
      <c r="AN178" s="10">
        <v>2.4412429378530933</v>
      </c>
      <c r="AO178" s="10">
        <v>1.0900116000106439</v>
      </c>
      <c r="AP178" s="10">
        <v>1</v>
      </c>
      <c r="AQ178" s="10">
        <v>111.47500000000001</v>
      </c>
      <c r="AR178" s="10"/>
      <c r="AS178" s="10"/>
      <c r="AT178" s="10">
        <v>0.75706843095150966</v>
      </c>
      <c r="AU178" s="10">
        <v>1</v>
      </c>
      <c r="AV178" s="16"/>
      <c r="AW178" s="21">
        <v>25.677105381541541</v>
      </c>
      <c r="AX178" s="1" t="s">
        <v>120</v>
      </c>
      <c r="AY178" s="25">
        <v>27.466929133858301</v>
      </c>
      <c r="AZ178" s="19">
        <v>100</v>
      </c>
      <c r="BA178" s="19">
        <v>0</v>
      </c>
      <c r="BB178" s="19">
        <v>0</v>
      </c>
      <c r="BC178" s="19">
        <v>100</v>
      </c>
      <c r="BD178" s="19">
        <v>0</v>
      </c>
      <c r="BE178" s="19">
        <v>0</v>
      </c>
      <c r="BF178" s="26">
        <v>79.63372058582614</v>
      </c>
      <c r="BG178" s="26">
        <v>18.458279891039425</v>
      </c>
      <c r="BH178" s="26">
        <v>1.9079995231344351</v>
      </c>
      <c r="BI178" s="23"/>
      <c r="BJ178" s="27">
        <f t="shared" ca="1" si="18"/>
        <v>1</v>
      </c>
      <c r="BK178" s="26">
        <f t="shared" ca="1" si="19"/>
        <v>3.0168326360349655</v>
      </c>
      <c r="BL178" s="25">
        <f t="shared" si="16"/>
        <v>4.1475154532189356</v>
      </c>
      <c r="BM178" s="25">
        <f t="shared" ca="1" si="20"/>
        <v>3.5100211823022947</v>
      </c>
      <c r="BN178" s="24">
        <f t="shared" si="17"/>
        <v>3.422651887621488</v>
      </c>
      <c r="BO178" s="23"/>
      <c r="BP178" s="2"/>
    </row>
    <row r="179" spans="1:68" x14ac:dyDescent="0.2">
      <c r="A179">
        <v>8.3000000000000007</v>
      </c>
      <c r="B179">
        <v>2.1</v>
      </c>
      <c r="C179">
        <v>1.2560100000000001</v>
      </c>
      <c r="D179">
        <v>-0.28250999999999998</v>
      </c>
      <c r="E179">
        <v>0.10203</v>
      </c>
      <c r="F179">
        <v>1.6134299999999999</v>
      </c>
      <c r="G179">
        <v>1.97275</v>
      </c>
      <c r="H179" s="23"/>
      <c r="I179" s="17">
        <f t="shared" si="14"/>
        <v>27.230971128608925</v>
      </c>
      <c r="J179" s="16">
        <f t="shared" si="15"/>
        <v>-27.630971128608923</v>
      </c>
      <c r="K179" s="10">
        <v>100</v>
      </c>
      <c r="L179" s="16">
        <v>2675.5249343832065</v>
      </c>
      <c r="M179" s="16">
        <v>986.54855643044755</v>
      </c>
      <c r="N179" s="16">
        <v>11.800087489063866</v>
      </c>
      <c r="O179" s="16">
        <v>2.4357815442561312</v>
      </c>
      <c r="P179" s="16">
        <v>2.8032746484806261</v>
      </c>
      <c r="Q179" s="16">
        <v>6.189822371579453E-2</v>
      </c>
      <c r="R179" s="16">
        <v>2.2080684726822377</v>
      </c>
      <c r="S179" s="16">
        <v>25.52035446003438</v>
      </c>
      <c r="T179" s="22" t="s">
        <v>33</v>
      </c>
      <c r="U179" s="10">
        <v>3</v>
      </c>
      <c r="V179" s="22" t="s">
        <v>33</v>
      </c>
      <c r="W179" s="10">
        <v>3</v>
      </c>
      <c r="X179" s="22" t="s">
        <v>33</v>
      </c>
      <c r="Y179" s="10">
        <v>3</v>
      </c>
      <c r="Z179" s="22" t="s">
        <v>124</v>
      </c>
      <c r="AA179" s="15">
        <v>2</v>
      </c>
      <c r="AB179" s="11">
        <v>80.257300091380316</v>
      </c>
      <c r="AC179" s="10">
        <v>17.878002639956009</v>
      </c>
      <c r="AD179" s="21">
        <v>1.8646972686636762</v>
      </c>
      <c r="AE179" s="12">
        <v>243.57815442561315</v>
      </c>
      <c r="AF179" s="10">
        <v>169.61483435884469</v>
      </c>
      <c r="AG179" s="10">
        <v>140.16373242403131</v>
      </c>
      <c r="AH179" s="10">
        <v>282.24549197425057</v>
      </c>
      <c r="AI179" s="10">
        <v>4.5288450624235219</v>
      </c>
      <c r="AJ179" s="10"/>
      <c r="AK179" s="10"/>
      <c r="AL179" s="10"/>
      <c r="AM179" s="10"/>
      <c r="AN179" s="10">
        <v>2.4357815442561312</v>
      </c>
      <c r="AO179" s="10">
        <v>1.0944910314535297</v>
      </c>
      <c r="AP179" s="10">
        <v>1</v>
      </c>
      <c r="AQ179" s="10">
        <v>111.47500000000001</v>
      </c>
      <c r="AR179" s="10"/>
      <c r="AS179" s="10"/>
      <c r="AT179" s="10">
        <v>0.74482557539517047</v>
      </c>
      <c r="AU179" s="10">
        <v>1</v>
      </c>
      <c r="AV179" s="16"/>
      <c r="AW179" s="21">
        <v>25.442225153826705</v>
      </c>
      <c r="AX179" s="1" t="s">
        <v>120</v>
      </c>
      <c r="AY179" s="25">
        <v>27.630971128608898</v>
      </c>
      <c r="AZ179" s="19">
        <v>100</v>
      </c>
      <c r="BA179" s="19">
        <v>0</v>
      </c>
      <c r="BB179" s="19">
        <v>0</v>
      </c>
      <c r="BC179" s="19">
        <v>100</v>
      </c>
      <c r="BD179" s="19">
        <v>0</v>
      </c>
      <c r="BE179" s="19">
        <v>0</v>
      </c>
      <c r="BF179" s="26">
        <v>80.257300091380316</v>
      </c>
      <c r="BG179" s="26">
        <v>17.878002639956009</v>
      </c>
      <c r="BH179" s="26">
        <v>1.8646972686636762</v>
      </c>
      <c r="BI179" s="23"/>
      <c r="BJ179" s="27">
        <f t="shared" ca="1" si="18"/>
        <v>1</v>
      </c>
      <c r="BK179" s="26">
        <f t="shared" ca="1" si="19"/>
        <v>2.9709884460052782</v>
      </c>
      <c r="BL179" s="25">
        <f t="shared" si="16"/>
        <v>4.2236580839164786</v>
      </c>
      <c r="BM179" s="25">
        <f t="shared" ca="1" si="20"/>
        <v>3.5198252249063353</v>
      </c>
      <c r="BN179" s="24">
        <f t="shared" si="17"/>
        <v>3.4255285869809269</v>
      </c>
      <c r="BO179" s="23"/>
      <c r="BP179" s="2"/>
    </row>
    <row r="180" spans="1:68" x14ac:dyDescent="0.2">
      <c r="A180">
        <v>8.35</v>
      </c>
      <c r="B180">
        <v>2</v>
      </c>
      <c r="C180">
        <v>1.2563800000000001</v>
      </c>
      <c r="D180">
        <v>-0.28259000000000001</v>
      </c>
      <c r="E180">
        <v>0.10299</v>
      </c>
      <c r="F180">
        <v>1.60538</v>
      </c>
      <c r="G180">
        <v>1.9638500000000001</v>
      </c>
      <c r="H180" s="23"/>
      <c r="I180" s="17">
        <f t="shared" si="14"/>
        <v>27.395013123359579</v>
      </c>
      <c r="J180" s="16">
        <f t="shared" si="15"/>
        <v>-27.795013123359578</v>
      </c>
      <c r="K180" s="10">
        <v>100</v>
      </c>
      <c r="L180" s="16">
        <v>2691.9291338582721</v>
      </c>
      <c r="M180" s="16">
        <v>992.71653543307218</v>
      </c>
      <c r="N180" s="16">
        <v>11.871172353455817</v>
      </c>
      <c r="O180" s="16">
        <v>2.5368173258003823</v>
      </c>
      <c r="P180" s="16">
        <v>2.9085537951927329</v>
      </c>
      <c r="Q180" s="16">
        <v>6.1397023523763646E-2</v>
      </c>
      <c r="R180" s="16">
        <v>2.1109124275177868</v>
      </c>
      <c r="S180" s="16">
        <v>25.815032596691015</v>
      </c>
      <c r="T180" s="22" t="s">
        <v>33</v>
      </c>
      <c r="U180" s="10">
        <v>3</v>
      </c>
      <c r="V180" s="22" t="s">
        <v>33</v>
      </c>
      <c r="W180" s="10">
        <v>3</v>
      </c>
      <c r="X180" s="22" t="s">
        <v>33</v>
      </c>
      <c r="Y180" s="10">
        <v>3</v>
      </c>
      <c r="Z180" s="22" t="s">
        <v>124</v>
      </c>
      <c r="AA180" s="15">
        <v>2</v>
      </c>
      <c r="AB180" s="11">
        <v>76.920786967681295</v>
      </c>
      <c r="AC180" s="10">
        <v>20.994962804185718</v>
      </c>
      <c r="AD180" s="21">
        <v>2.0842502281329844</v>
      </c>
      <c r="AE180" s="12">
        <v>253.68173258003822</v>
      </c>
      <c r="AF180" s="10">
        <v>181.03566341467695</v>
      </c>
      <c r="AG180" s="10">
        <v>145.42768975963665</v>
      </c>
      <c r="AH180" s="10">
        <v>286.8451250036955</v>
      </c>
      <c r="AI180" s="10">
        <v>4.7372879469751181</v>
      </c>
      <c r="AJ180" s="10"/>
      <c r="AK180" s="10"/>
      <c r="AL180" s="10"/>
      <c r="AM180" s="10"/>
      <c r="AN180" s="10">
        <v>2.5368173258003823</v>
      </c>
      <c r="AO180" s="10">
        <v>1.1101037264335161</v>
      </c>
      <c r="AP180" s="10">
        <v>1</v>
      </c>
      <c r="AQ180" s="10">
        <v>111.47500000000001</v>
      </c>
      <c r="AR180" s="10"/>
      <c r="AS180" s="10"/>
      <c r="AT180" s="10">
        <v>0.7923153437999465</v>
      </c>
      <c r="AU180" s="10">
        <v>1</v>
      </c>
      <c r="AV180" s="16"/>
      <c r="AW180" s="21">
        <v>27.155349512201543</v>
      </c>
      <c r="AX180" s="1" t="s">
        <v>120</v>
      </c>
      <c r="AY180" s="25">
        <v>27.795013123359599</v>
      </c>
      <c r="AZ180" s="19">
        <v>100</v>
      </c>
      <c r="BA180" s="19">
        <v>0</v>
      </c>
      <c r="BB180" s="19">
        <v>0</v>
      </c>
      <c r="BC180" s="19">
        <v>100</v>
      </c>
      <c r="BD180" s="19">
        <v>0</v>
      </c>
      <c r="BE180" s="19">
        <v>0</v>
      </c>
      <c r="BF180" s="26">
        <v>76.920786967681295</v>
      </c>
      <c r="BG180" s="26">
        <v>20.994962804185718</v>
      </c>
      <c r="BH180" s="26">
        <v>2.0842502281329844</v>
      </c>
      <c r="BI180" s="23"/>
      <c r="BJ180" s="27">
        <f t="shared" ca="1" si="18"/>
        <v>1</v>
      </c>
      <c r="BK180" s="26">
        <f t="shared" ca="1" si="19"/>
        <v>3.1481075865869772</v>
      </c>
      <c r="BL180" s="25">
        <f t="shared" si="16"/>
        <v>3.9291851251265912</v>
      </c>
      <c r="BM180" s="25">
        <f t="shared" ca="1" si="20"/>
        <v>3.481979740345587</v>
      </c>
      <c r="BN180" s="24">
        <f t="shared" si="17"/>
        <v>3.4023758193942646</v>
      </c>
      <c r="BO180" s="23"/>
      <c r="BP180" s="2"/>
    </row>
    <row r="181" spans="1:68" x14ac:dyDescent="0.2">
      <c r="A181">
        <v>8.4</v>
      </c>
      <c r="B181">
        <v>2.1</v>
      </c>
      <c r="C181">
        <v>1.2564599999999999</v>
      </c>
      <c r="D181">
        <v>-0.28238000000000002</v>
      </c>
      <c r="E181">
        <v>0.10323</v>
      </c>
      <c r="F181">
        <v>1.60375</v>
      </c>
      <c r="G181">
        <v>1.96678</v>
      </c>
      <c r="H181" s="23"/>
      <c r="I181" s="17">
        <f t="shared" si="14"/>
        <v>27.559055118110237</v>
      </c>
      <c r="J181" s="16">
        <f t="shared" si="15"/>
        <v>-27.959055118110236</v>
      </c>
      <c r="K181" s="10">
        <v>100</v>
      </c>
      <c r="L181" s="16">
        <v>2708.333333333338</v>
      </c>
      <c r="M181" s="16">
        <v>998.88451443569693</v>
      </c>
      <c r="N181" s="16">
        <v>11.94225721784777</v>
      </c>
      <c r="O181" s="16">
        <v>2.5586629001882906</v>
      </c>
      <c r="P181" s="16">
        <v>2.9314602108726051</v>
      </c>
      <c r="Q181" s="16">
        <v>6.2712674027844223E-2</v>
      </c>
      <c r="R181" s="16">
        <v>2.1392981489309246</v>
      </c>
      <c r="S181" s="16">
        <v>25.888702130855172</v>
      </c>
      <c r="T181" s="22" t="s">
        <v>33</v>
      </c>
      <c r="U181" s="10">
        <v>3</v>
      </c>
      <c r="V181" s="22" t="s">
        <v>33</v>
      </c>
      <c r="W181" s="10">
        <v>3</v>
      </c>
      <c r="X181" s="22" t="s">
        <v>33</v>
      </c>
      <c r="Y181" s="10">
        <v>3</v>
      </c>
      <c r="Z181" s="22" t="s">
        <v>124</v>
      </c>
      <c r="AA181" s="15">
        <v>2</v>
      </c>
      <c r="AB181" s="11">
        <v>77.343414459969082</v>
      </c>
      <c r="AC181" s="10">
        <v>20.598677940870161</v>
      </c>
      <c r="AD181" s="21">
        <v>2.0579075991607505</v>
      </c>
      <c r="AE181" s="12">
        <v>255.86629001882906</v>
      </c>
      <c r="AF181" s="10">
        <v>182.76558293730511</v>
      </c>
      <c r="AG181" s="10">
        <v>146.57301054363026</v>
      </c>
      <c r="AH181" s="10">
        <v>286.89829535329511</v>
      </c>
      <c r="AI181" s="10">
        <v>4.6744302588198465</v>
      </c>
      <c r="AJ181" s="10"/>
      <c r="AK181" s="10"/>
      <c r="AL181" s="10"/>
      <c r="AM181" s="10"/>
      <c r="AN181" s="10">
        <v>2.5586629001882906</v>
      </c>
      <c r="AO181" s="10">
        <v>1.1200212821044422</v>
      </c>
      <c r="AP181" s="10">
        <v>1</v>
      </c>
      <c r="AQ181" s="10">
        <v>111.47500000000001</v>
      </c>
      <c r="AR181" s="10"/>
      <c r="AS181" s="10"/>
      <c r="AT181" s="10">
        <v>0.79502538648245424</v>
      </c>
      <c r="AU181" s="10">
        <v>1</v>
      </c>
      <c r="AV181" s="16"/>
      <c r="AW181" s="21">
        <v>27.414837440595765</v>
      </c>
      <c r="AX181" s="1" t="s">
        <v>120</v>
      </c>
      <c r="AY181" s="25">
        <v>27.9590551181102</v>
      </c>
      <c r="AZ181" s="19">
        <v>100</v>
      </c>
      <c r="BA181" s="19">
        <v>0</v>
      </c>
      <c r="BB181" s="19">
        <v>0</v>
      </c>
      <c r="BC181" s="19">
        <v>100</v>
      </c>
      <c r="BD181" s="19">
        <v>0</v>
      </c>
      <c r="BE181" s="19">
        <v>0</v>
      </c>
      <c r="BF181" s="26">
        <v>77.343414459969082</v>
      </c>
      <c r="BG181" s="26">
        <v>20.598677940870161</v>
      </c>
      <c r="BH181" s="26">
        <v>2.0579075991607505</v>
      </c>
      <c r="BI181" s="23"/>
      <c r="BJ181" s="27">
        <f t="shared" ca="1" si="18"/>
        <v>1</v>
      </c>
      <c r="BK181" s="26">
        <f t="shared" ca="1" si="19"/>
        <v>3.1581099144319031</v>
      </c>
      <c r="BL181" s="25">
        <f t="shared" si="16"/>
        <v>3.9759672039624014</v>
      </c>
      <c r="BM181" s="25">
        <f t="shared" ca="1" si="20"/>
        <v>3.483485983137808</v>
      </c>
      <c r="BN181" s="24">
        <f t="shared" si="17"/>
        <v>3.4019801283136855</v>
      </c>
      <c r="BO181" s="23"/>
      <c r="BP181" s="2"/>
    </row>
    <row r="182" spans="1:68" x14ac:dyDescent="0.2">
      <c r="A182">
        <v>8.4499999999999993</v>
      </c>
      <c r="B182">
        <v>2</v>
      </c>
      <c r="C182">
        <v>1.25593</v>
      </c>
      <c r="D182">
        <v>-0.28315000000000001</v>
      </c>
      <c r="E182">
        <v>0.10868999999999999</v>
      </c>
      <c r="F182">
        <v>1.6053299999999999</v>
      </c>
      <c r="G182">
        <v>1.97418</v>
      </c>
      <c r="H182" s="23"/>
      <c r="I182" s="17">
        <f t="shared" si="14"/>
        <v>27.723097112860888</v>
      </c>
      <c r="J182" s="16">
        <f t="shared" si="15"/>
        <v>-28.123097112860886</v>
      </c>
      <c r="K182" s="10">
        <v>100</v>
      </c>
      <c r="L182" s="16">
        <v>2724.7375328084031</v>
      </c>
      <c r="M182" s="16">
        <v>1005.0524934383214</v>
      </c>
      <c r="N182" s="16">
        <v>12.013342082239719</v>
      </c>
      <c r="O182" s="16">
        <v>2.4139359698681617</v>
      </c>
      <c r="P182" s="16">
        <v>2.8108674199446551</v>
      </c>
      <c r="Q182" s="16">
        <v>5.7888622179548536E-2</v>
      </c>
      <c r="R182" s="16">
        <v>2.0594575812717748</v>
      </c>
      <c r="S182" s="16">
        <v>27.564684033089812</v>
      </c>
      <c r="T182" s="22" t="s">
        <v>33</v>
      </c>
      <c r="U182" s="10">
        <v>3</v>
      </c>
      <c r="V182" s="22" t="s">
        <v>33</v>
      </c>
      <c r="W182" s="10">
        <v>3</v>
      </c>
      <c r="X182" s="22" t="s">
        <v>33</v>
      </c>
      <c r="Y182" s="10">
        <v>3</v>
      </c>
      <c r="Z182" s="22" t="s">
        <v>124</v>
      </c>
      <c r="AA182" s="15">
        <v>2</v>
      </c>
      <c r="AB182" s="11">
        <v>77.605763717045718</v>
      </c>
      <c r="AC182" s="10">
        <v>20.352863686843435</v>
      </c>
      <c r="AD182" s="21">
        <v>2.041372596110846</v>
      </c>
      <c r="AE182" s="12">
        <v>241.39359698681619</v>
      </c>
      <c r="AF182" s="10">
        <v>167.61324285901301</v>
      </c>
      <c r="AG182" s="10">
        <v>140.54337099723276</v>
      </c>
      <c r="AH182" s="10">
        <v>319.91332013177333</v>
      </c>
      <c r="AI182" s="10">
        <v>4.855647472877159</v>
      </c>
      <c r="AJ182" s="10"/>
      <c r="AK182" s="10"/>
      <c r="AL182" s="10"/>
      <c r="AM182" s="10"/>
      <c r="AN182" s="10">
        <v>2.4139359698681617</v>
      </c>
      <c r="AO182" s="10">
        <v>1.0956865809960872</v>
      </c>
      <c r="AP182" s="10">
        <v>1</v>
      </c>
      <c r="AQ182" s="10">
        <v>111.47500000000001</v>
      </c>
      <c r="AR182" s="10"/>
      <c r="AS182" s="10"/>
      <c r="AT182" s="10">
        <v>0.72123948135646021</v>
      </c>
      <c r="AU182" s="10">
        <v>1</v>
      </c>
      <c r="AV182" s="16"/>
      <c r="AW182" s="21">
        <v>25.141986428851954</v>
      </c>
      <c r="AX182" s="1" t="s">
        <v>120</v>
      </c>
      <c r="AY182" s="25">
        <v>28.123097112860901</v>
      </c>
      <c r="AZ182" s="19">
        <v>100</v>
      </c>
      <c r="BA182" s="19">
        <v>0</v>
      </c>
      <c r="BB182" s="19">
        <v>0</v>
      </c>
      <c r="BC182" s="19">
        <v>100</v>
      </c>
      <c r="BD182" s="19">
        <v>0</v>
      </c>
      <c r="BE182" s="19">
        <v>0</v>
      </c>
      <c r="BF182" s="26">
        <v>77.605763717045718</v>
      </c>
      <c r="BG182" s="26">
        <v>20.352863686843435</v>
      </c>
      <c r="BH182" s="26">
        <v>2.041372596110846</v>
      </c>
      <c r="BI182" s="23"/>
      <c r="BJ182" s="27">
        <f t="shared" ca="1" si="18"/>
        <v>1</v>
      </c>
      <c r="BK182" s="26">
        <f t="shared" ca="1" si="19"/>
        <v>2.8824338290731197</v>
      </c>
      <c r="BL182" s="25">
        <f t="shared" si="16"/>
        <v>3.996456747685325</v>
      </c>
      <c r="BM182" s="25">
        <f t="shared" ca="1" si="20"/>
        <v>3.5185293840442422</v>
      </c>
      <c r="BN182" s="24">
        <f t="shared" si="17"/>
        <v>3.4107696891945136</v>
      </c>
      <c r="BO182" s="23"/>
      <c r="BP182" s="2"/>
    </row>
    <row r="183" spans="1:68" x14ac:dyDescent="0.2">
      <c r="A183">
        <v>8.5</v>
      </c>
      <c r="B183">
        <v>2</v>
      </c>
      <c r="C183">
        <v>1.2553399999999999</v>
      </c>
      <c r="D183">
        <v>-0.28401999999999999</v>
      </c>
      <c r="E183">
        <v>0.10811999999999999</v>
      </c>
      <c r="F183">
        <v>1.5991</v>
      </c>
      <c r="G183">
        <v>1.9656499999999999</v>
      </c>
      <c r="H183" s="23"/>
      <c r="I183" s="17">
        <f t="shared" si="14"/>
        <v>27.887139107611546</v>
      </c>
      <c r="J183" s="16">
        <f t="shared" si="15"/>
        <v>-28.287139107611544</v>
      </c>
      <c r="K183" s="10">
        <v>100</v>
      </c>
      <c r="L183" s="16">
        <v>2741.1417322834691</v>
      </c>
      <c r="M183" s="16">
        <v>1011.2204724409462</v>
      </c>
      <c r="N183" s="16">
        <v>12.08442694663167</v>
      </c>
      <c r="O183" s="16">
        <v>2.2528248587570263</v>
      </c>
      <c r="P183" s="16">
        <v>2.6472368107651052</v>
      </c>
      <c r="Q183" s="16">
        <v>5.2438070091214511E-2</v>
      </c>
      <c r="R183" s="16">
        <v>1.9808605666849597</v>
      </c>
      <c r="S183" s="16">
        <v>27.389718889449934</v>
      </c>
      <c r="T183" s="22" t="s">
        <v>33</v>
      </c>
      <c r="U183" s="10">
        <v>3</v>
      </c>
      <c r="V183" s="22" t="s">
        <v>33</v>
      </c>
      <c r="W183" s="10">
        <v>3</v>
      </c>
      <c r="X183" s="22" t="s">
        <v>33</v>
      </c>
      <c r="Y183" s="10">
        <v>3</v>
      </c>
      <c r="Z183" s="22" t="s">
        <v>124</v>
      </c>
      <c r="AA183" s="15">
        <v>2</v>
      </c>
      <c r="AB183" s="11">
        <v>77.762623882419064</v>
      </c>
      <c r="AC183" s="10">
        <v>20.205960444039064</v>
      </c>
      <c r="AD183" s="21">
        <v>2.0314156735418751</v>
      </c>
      <c r="AE183" s="12">
        <v>225.28248587570266</v>
      </c>
      <c r="AF183" s="10">
        <v>147.39763004523854</v>
      </c>
      <c r="AG183" s="10">
        <v>132.36184053825525</v>
      </c>
      <c r="AH183" s="10">
        <v>314.85171996654719</v>
      </c>
      <c r="AI183" s="10">
        <v>5.0483109049595321</v>
      </c>
      <c r="AJ183" s="10"/>
      <c r="AK183" s="10"/>
      <c r="AL183" s="10"/>
      <c r="AM183" s="10"/>
      <c r="AN183" s="10">
        <v>2.2528248587570263</v>
      </c>
      <c r="AO183" s="10">
        <v>1.0660454609391734</v>
      </c>
      <c r="AP183" s="10">
        <v>1</v>
      </c>
      <c r="AQ183" s="10">
        <v>111.47500000000001</v>
      </c>
      <c r="AR183" s="10"/>
      <c r="AS183" s="10"/>
      <c r="AT183" s="10">
        <v>0.62611223527378268</v>
      </c>
      <c r="AU183" s="10">
        <v>1</v>
      </c>
      <c r="AV183" s="16"/>
      <c r="AW183" s="21">
        <v>22.109644506785781</v>
      </c>
      <c r="AX183" s="1" t="s">
        <v>120</v>
      </c>
      <c r="AY183" s="25">
        <v>28.287139107611502</v>
      </c>
      <c r="AZ183" s="19">
        <v>100</v>
      </c>
      <c r="BA183" s="19">
        <v>0</v>
      </c>
      <c r="BB183" s="19">
        <v>0</v>
      </c>
      <c r="BC183" s="19">
        <v>100</v>
      </c>
      <c r="BD183" s="19">
        <v>0</v>
      </c>
      <c r="BE183" s="19">
        <v>0</v>
      </c>
      <c r="BF183" s="26">
        <v>77.762623882419064</v>
      </c>
      <c r="BG183" s="26">
        <v>20.205960444039064</v>
      </c>
      <c r="BH183" s="26">
        <v>2.0314156735418751</v>
      </c>
      <c r="BI183" s="23"/>
      <c r="BJ183" s="27">
        <f t="shared" ca="1" si="18"/>
        <v>1</v>
      </c>
      <c r="BK183" s="26">
        <f t="shared" ca="1" si="19"/>
        <v>2.5250001941548428</v>
      </c>
      <c r="BL183" s="25">
        <f t="shared" si="16"/>
        <v>4.1074229568083505</v>
      </c>
      <c r="BM183" s="25">
        <f t="shared" ca="1" si="20"/>
        <v>3.5739329681735703</v>
      </c>
      <c r="BN183" s="24">
        <f t="shared" si="17"/>
        <v>3.4265408726031938</v>
      </c>
      <c r="BO183" s="23"/>
      <c r="BP183" s="2"/>
    </row>
    <row r="184" spans="1:68" x14ac:dyDescent="0.2">
      <c r="A184">
        <v>8.5500000000000007</v>
      </c>
      <c r="B184">
        <v>2</v>
      </c>
      <c r="C184">
        <v>1.2554000000000001</v>
      </c>
      <c r="D184">
        <v>-0.28412999999999999</v>
      </c>
      <c r="E184">
        <v>0.10945000000000001</v>
      </c>
      <c r="F184">
        <v>1.5982499999999999</v>
      </c>
      <c r="G184">
        <v>1.9661500000000001</v>
      </c>
      <c r="H184" s="23"/>
      <c r="I184" s="17">
        <f t="shared" si="14"/>
        <v>28.051181102362207</v>
      </c>
      <c r="J184" s="16">
        <f t="shared" si="15"/>
        <v>-28.451181102362206</v>
      </c>
      <c r="K184" s="10">
        <v>100</v>
      </c>
      <c r="L184" s="16">
        <v>2757.5459317585351</v>
      </c>
      <c r="M184" s="16">
        <v>1017.3884514435711</v>
      </c>
      <c r="N184" s="16">
        <v>12.155511811023622</v>
      </c>
      <c r="O184" s="16">
        <v>2.2692090395480333</v>
      </c>
      <c r="P184" s="16">
        <v>2.6694998203824123</v>
      </c>
      <c r="Q184" s="16">
        <v>5.1748919827172279E-2</v>
      </c>
      <c r="R184" s="16">
        <v>1.9385249413412255</v>
      </c>
      <c r="S184" s="16">
        <v>27.797970891276321</v>
      </c>
      <c r="T184" s="22" t="s">
        <v>119</v>
      </c>
      <c r="U184" s="10">
        <v>1</v>
      </c>
      <c r="V184" s="22" t="s">
        <v>33</v>
      </c>
      <c r="W184" s="10">
        <v>3</v>
      </c>
      <c r="X184" s="22" t="s">
        <v>33</v>
      </c>
      <c r="Y184" s="10">
        <v>3</v>
      </c>
      <c r="Z184" s="22" t="s">
        <v>124</v>
      </c>
      <c r="AA184" s="15">
        <v>2</v>
      </c>
      <c r="AB184" s="11">
        <v>76.662924459507892</v>
      </c>
      <c r="AC184" s="10">
        <v>21.236919702861812</v>
      </c>
      <c r="AD184" s="21">
        <v>2.1001558376302993</v>
      </c>
      <c r="AE184" s="12">
        <v>226.92090395480332</v>
      </c>
      <c r="AF184" s="10">
        <v>149.05185473697674</v>
      </c>
      <c r="AG184" s="10">
        <v>133.47499101912061</v>
      </c>
      <c r="AH184" s="10">
        <v>321.78772965091264</v>
      </c>
      <c r="AI184" s="10">
        <v>5.1585614333552012</v>
      </c>
      <c r="AJ184" s="10"/>
      <c r="AK184" s="10"/>
      <c r="AL184" s="10"/>
      <c r="AM184" s="10"/>
      <c r="AN184" s="10">
        <v>1.1346045197740167</v>
      </c>
      <c r="AO184" s="10">
        <v>1.0701158352894329</v>
      </c>
      <c r="AP184" s="10">
        <v>1</v>
      </c>
      <c r="AQ184" s="10">
        <v>111.47500000000001</v>
      </c>
      <c r="AR184" s="10"/>
      <c r="AS184" s="10"/>
      <c r="AT184" s="10">
        <v>0.629419438132514</v>
      </c>
      <c r="AU184" s="10">
        <v>1</v>
      </c>
      <c r="AV184" s="16"/>
      <c r="AW184" s="21">
        <v>22.357778210546513</v>
      </c>
      <c r="AX184" s="1" t="s">
        <v>120</v>
      </c>
      <c r="AY184" s="25">
        <v>28.451181102362199</v>
      </c>
      <c r="AZ184" s="19">
        <v>100</v>
      </c>
      <c r="BA184" s="19">
        <v>0</v>
      </c>
      <c r="BB184" s="19">
        <v>0</v>
      </c>
      <c r="BC184" s="19">
        <v>100</v>
      </c>
      <c r="BD184" s="19">
        <v>0</v>
      </c>
      <c r="BE184" s="19">
        <v>0</v>
      </c>
      <c r="BF184" s="26">
        <v>76.662924459507892</v>
      </c>
      <c r="BG184" s="26">
        <v>21.236919702861812</v>
      </c>
      <c r="BH184" s="26">
        <v>2.1001558376302993</v>
      </c>
      <c r="BI184" s="23"/>
      <c r="BJ184" s="27">
        <f t="shared" ca="1" si="18"/>
        <v>1</v>
      </c>
      <c r="BK184" s="26">
        <f t="shared" ca="1" si="19"/>
        <v>2.5373334102067577</v>
      </c>
      <c r="BL184" s="25">
        <f t="shared" si="16"/>
        <v>4.0092851285016939</v>
      </c>
      <c r="BM184" s="25">
        <f t="shared" ca="1" si="20"/>
        <v>3.5667371865857556</v>
      </c>
      <c r="BN184" s="24">
        <f t="shared" si="17"/>
        <v>3.4191328894675155</v>
      </c>
      <c r="BO184" s="23"/>
      <c r="BP184" s="2"/>
    </row>
    <row r="185" spans="1:68" x14ac:dyDescent="0.2">
      <c r="A185">
        <v>8.6</v>
      </c>
      <c r="B185">
        <v>2</v>
      </c>
      <c r="C185">
        <v>1.2560899999999999</v>
      </c>
      <c r="D185">
        <v>-0.28249000000000002</v>
      </c>
      <c r="E185">
        <v>0.11065</v>
      </c>
      <c r="F185">
        <v>1.5950800000000001</v>
      </c>
      <c r="G185">
        <v>1.96458</v>
      </c>
      <c r="H185" s="23"/>
      <c r="I185" s="17">
        <f t="shared" si="14"/>
        <v>28.215223097112858</v>
      </c>
      <c r="J185" s="16">
        <f t="shared" si="15"/>
        <v>-28.615223097112857</v>
      </c>
      <c r="K185" s="10">
        <v>100</v>
      </c>
      <c r="L185" s="16">
        <v>2773.9501312336001</v>
      </c>
      <c r="M185" s="16">
        <v>1023.5564304461956</v>
      </c>
      <c r="N185" s="16">
        <v>12.226596675415571</v>
      </c>
      <c r="O185" s="16">
        <v>2.4576271186440395</v>
      </c>
      <c r="P185" s="16">
        <v>2.8632221059382381</v>
      </c>
      <c r="Q185" s="16">
        <v>6.2023523763801984E-2</v>
      </c>
      <c r="R185" s="16">
        <v>2.1662141974654019</v>
      </c>
      <c r="S185" s="16">
        <v>28.166318562097118</v>
      </c>
      <c r="T185" s="22" t="s">
        <v>33</v>
      </c>
      <c r="U185" s="10">
        <v>3</v>
      </c>
      <c r="V185" s="22" t="s">
        <v>33</v>
      </c>
      <c r="W185" s="10">
        <v>3</v>
      </c>
      <c r="X185" s="22" t="s">
        <v>33</v>
      </c>
      <c r="Y185" s="10">
        <v>3</v>
      </c>
      <c r="Z185" s="22" t="s">
        <v>124</v>
      </c>
      <c r="AA185" s="15">
        <v>2</v>
      </c>
      <c r="AB185" s="11">
        <v>79.709233683001628</v>
      </c>
      <c r="AC185" s="10">
        <v>18.387947643602487</v>
      </c>
      <c r="AD185" s="21">
        <v>1.9028186733958781</v>
      </c>
      <c r="AE185" s="12">
        <v>245.76271186440394</v>
      </c>
      <c r="AF185" s="10">
        <v>170.87775895089356</v>
      </c>
      <c r="AG185" s="10">
        <v>143.1611052969119</v>
      </c>
      <c r="AH185" s="10">
        <v>327.90285024030607</v>
      </c>
      <c r="AI185" s="10">
        <v>4.6163486564258456</v>
      </c>
      <c r="AJ185" s="10"/>
      <c r="AK185" s="10"/>
      <c r="AL185" s="10"/>
      <c r="AM185" s="10"/>
      <c r="AN185" s="10">
        <v>2.4576271186440395</v>
      </c>
      <c r="AO185" s="10">
        <v>1.1241207473008965</v>
      </c>
      <c r="AP185" s="10">
        <v>1</v>
      </c>
      <c r="AQ185" s="10">
        <v>111.47500000000001</v>
      </c>
      <c r="AR185" s="10"/>
      <c r="AS185" s="10"/>
      <c r="AT185" s="10">
        <v>0.72189086994656526</v>
      </c>
      <c r="AU185" s="10">
        <v>1</v>
      </c>
      <c r="AV185" s="16"/>
      <c r="AW185" s="21">
        <v>25.631663842634037</v>
      </c>
      <c r="AX185" s="1" t="s">
        <v>120</v>
      </c>
      <c r="AY185" s="25">
        <v>28.615223097112899</v>
      </c>
      <c r="AZ185" s="19">
        <v>100</v>
      </c>
      <c r="BA185" s="19">
        <v>0</v>
      </c>
      <c r="BB185" s="19">
        <v>0</v>
      </c>
      <c r="BC185" s="19">
        <v>100</v>
      </c>
      <c r="BD185" s="19">
        <v>0</v>
      </c>
      <c r="BE185" s="19">
        <v>0</v>
      </c>
      <c r="BF185" s="26">
        <v>79.709233683001628</v>
      </c>
      <c r="BG185" s="26">
        <v>18.387947643602487</v>
      </c>
      <c r="BH185" s="26">
        <v>1.9028186733958781</v>
      </c>
      <c r="BI185" s="23"/>
      <c r="BJ185" s="27">
        <f t="shared" ca="1" si="18"/>
        <v>1</v>
      </c>
      <c r="BK185" s="26">
        <f t="shared" ca="1" si="19"/>
        <v>2.884544508558073</v>
      </c>
      <c r="BL185" s="25">
        <f t="shared" si="16"/>
        <v>4.2014325563218051</v>
      </c>
      <c r="BM185" s="25">
        <f t="shared" ca="1" si="20"/>
        <v>3.5295536481338741</v>
      </c>
      <c r="BN185" s="24">
        <f t="shared" si="17"/>
        <v>3.4135597645996674</v>
      </c>
      <c r="BO185" s="23"/>
      <c r="BP185" s="2"/>
    </row>
    <row r="186" spans="1:68" x14ac:dyDescent="0.2">
      <c r="A186">
        <v>8.65</v>
      </c>
      <c r="B186">
        <v>2</v>
      </c>
      <c r="C186">
        <v>1.25664</v>
      </c>
      <c r="D186">
        <v>-0.28072999999999998</v>
      </c>
      <c r="E186">
        <v>0.10990999999999999</v>
      </c>
      <c r="F186">
        <v>1.6005</v>
      </c>
      <c r="G186">
        <v>1.9714</v>
      </c>
      <c r="H186" s="23"/>
      <c r="I186" s="17">
        <f t="shared" si="14"/>
        <v>28.379265091863516</v>
      </c>
      <c r="J186" s="16">
        <f t="shared" si="15"/>
        <v>-28.779265091863515</v>
      </c>
      <c r="K186" s="10">
        <v>100</v>
      </c>
      <c r="L186" s="16">
        <v>2790.3543307086661</v>
      </c>
      <c r="M186" s="16">
        <v>1029.7244094488203</v>
      </c>
      <c r="N186" s="16">
        <v>12.297681539807522</v>
      </c>
      <c r="O186" s="16">
        <v>2.6078154425611908</v>
      </c>
      <c r="P186" s="16">
        <v>3.0101395025385003</v>
      </c>
      <c r="Q186" s="16">
        <v>7.3049927988478175E-2</v>
      </c>
      <c r="R186" s="16">
        <v>2.4267954334632651</v>
      </c>
      <c r="S186" s="16">
        <v>27.939170831757622</v>
      </c>
      <c r="T186" s="22" t="s">
        <v>33</v>
      </c>
      <c r="U186" s="10">
        <v>3</v>
      </c>
      <c r="V186" s="22" t="s">
        <v>33</v>
      </c>
      <c r="W186" s="10">
        <v>3</v>
      </c>
      <c r="X186" s="22" t="s">
        <v>33</v>
      </c>
      <c r="Y186" s="10">
        <v>3</v>
      </c>
      <c r="Z186" s="22" t="s">
        <v>124</v>
      </c>
      <c r="AA186" s="15">
        <v>2</v>
      </c>
      <c r="AB186" s="11">
        <v>83.935934225455938</v>
      </c>
      <c r="AC186" s="10">
        <v>14.482825216702949</v>
      </c>
      <c r="AD186" s="21">
        <v>1.5812405578411179</v>
      </c>
      <c r="AE186" s="12">
        <v>260.78154425611905</v>
      </c>
      <c r="AF186" s="10">
        <v>187.19720564062641</v>
      </c>
      <c r="AG186" s="10">
        <v>150.506975126925</v>
      </c>
      <c r="AH186" s="10">
        <v>321.76777972011632</v>
      </c>
      <c r="AI186" s="10">
        <v>4.1206604652824241</v>
      </c>
      <c r="AJ186" s="10"/>
      <c r="AK186" s="10"/>
      <c r="AL186" s="10"/>
      <c r="AM186" s="10"/>
      <c r="AN186" s="10">
        <v>2.6078154425611908</v>
      </c>
      <c r="AO186" s="10">
        <v>1.173927426009689</v>
      </c>
      <c r="AP186" s="10">
        <v>1</v>
      </c>
      <c r="AQ186" s="10">
        <v>111.47500000000001</v>
      </c>
      <c r="AR186" s="10"/>
      <c r="AS186" s="10"/>
      <c r="AT186" s="10">
        <v>0.78940303752129515</v>
      </c>
      <c r="AU186" s="10">
        <v>1</v>
      </c>
      <c r="AV186" s="16"/>
      <c r="AW186" s="21">
        <v>28.079580846093961</v>
      </c>
      <c r="AX186" s="1" t="s">
        <v>120</v>
      </c>
      <c r="AY186" s="25">
        <v>28.7792650918635</v>
      </c>
      <c r="AZ186" s="19">
        <v>100</v>
      </c>
      <c r="BA186" s="19">
        <v>0</v>
      </c>
      <c r="BB186" s="19">
        <v>0</v>
      </c>
      <c r="BC186" s="19">
        <v>100</v>
      </c>
      <c r="BD186" s="19">
        <v>0</v>
      </c>
      <c r="BE186" s="19">
        <v>0</v>
      </c>
      <c r="BF186" s="26">
        <v>83.935934225455938</v>
      </c>
      <c r="BG186" s="26">
        <v>14.482825216702949</v>
      </c>
      <c r="BH186" s="26">
        <v>1.5812405578411179</v>
      </c>
      <c r="BI186" s="23"/>
      <c r="BJ186" s="27">
        <f t="shared" ca="1" si="18"/>
        <v>1</v>
      </c>
      <c r="BK186" s="26">
        <f t="shared" ca="1" si="19"/>
        <v>3.1366884622043814</v>
      </c>
      <c r="BL186" s="25">
        <f t="shared" si="16"/>
        <v>4.5233208420109241</v>
      </c>
      <c r="BM186" s="25">
        <f t="shared" ca="1" si="20"/>
        <v>3.5155672160967515</v>
      </c>
      <c r="BN186" s="24">
        <f t="shared" si="17"/>
        <v>3.4171225409460728</v>
      </c>
      <c r="BO186" s="23"/>
      <c r="BP186" s="2"/>
    </row>
    <row r="187" spans="1:68" x14ac:dyDescent="0.2">
      <c r="A187">
        <v>8.6999999999999993</v>
      </c>
      <c r="B187">
        <v>2.1</v>
      </c>
      <c r="C187">
        <v>1.25729</v>
      </c>
      <c r="D187">
        <v>-0.27966999999999997</v>
      </c>
      <c r="E187">
        <v>0.10843999999999999</v>
      </c>
      <c r="F187">
        <v>1.59415</v>
      </c>
      <c r="G187">
        <v>1.9688300000000001</v>
      </c>
      <c r="H187" s="23"/>
      <c r="I187" s="17">
        <f t="shared" si="14"/>
        <v>28.54330708661417</v>
      </c>
      <c r="J187" s="16">
        <f t="shared" si="15"/>
        <v>-28.943307086614169</v>
      </c>
      <c r="K187" s="10">
        <v>100</v>
      </c>
      <c r="L187" s="16">
        <v>2806.7585301837316</v>
      </c>
      <c r="M187" s="16">
        <v>1035.892388451445</v>
      </c>
      <c r="N187" s="16">
        <v>12.368766404199473</v>
      </c>
      <c r="O187" s="16">
        <v>2.7853107344632733</v>
      </c>
      <c r="P187" s="16">
        <v>3.1811371415273042</v>
      </c>
      <c r="Q187" s="16">
        <v>7.9690830532885309E-2</v>
      </c>
      <c r="R187" s="16">
        <v>2.5051051554044204</v>
      </c>
      <c r="S187" s="16">
        <v>27.487944935002147</v>
      </c>
      <c r="T187" s="22" t="s">
        <v>33</v>
      </c>
      <c r="U187" s="10">
        <v>3</v>
      </c>
      <c r="V187" s="22" t="s">
        <v>33</v>
      </c>
      <c r="W187" s="10">
        <v>3</v>
      </c>
      <c r="X187" s="22" t="s">
        <v>33</v>
      </c>
      <c r="Y187" s="10">
        <v>3</v>
      </c>
      <c r="Z187" s="22" t="s">
        <v>124</v>
      </c>
      <c r="AA187" s="15">
        <v>2</v>
      </c>
      <c r="AB187" s="11">
        <v>83.688340896599456</v>
      </c>
      <c r="AC187" s="10">
        <v>14.709645101875324</v>
      </c>
      <c r="AD187" s="21">
        <v>1.6020140015252127</v>
      </c>
      <c r="AE187" s="12">
        <v>278.5310734463273</v>
      </c>
      <c r="AF187" s="10">
        <v>206.34962202312889</v>
      </c>
      <c r="AG187" s="10">
        <v>159.05685707636519</v>
      </c>
      <c r="AH187" s="10">
        <v>311.02310120508361</v>
      </c>
      <c r="AI187" s="10">
        <v>3.9918483974320891</v>
      </c>
      <c r="AJ187" s="10"/>
      <c r="AK187" s="10"/>
      <c r="AL187" s="10"/>
      <c r="AM187" s="10"/>
      <c r="AN187" s="10">
        <v>2.7853107344632733</v>
      </c>
      <c r="AO187" s="10">
        <v>1.2159460225212044</v>
      </c>
      <c r="AP187" s="10">
        <v>1</v>
      </c>
      <c r="AQ187" s="10">
        <v>111.47500000000001</v>
      </c>
      <c r="AR187" s="10"/>
      <c r="AS187" s="10"/>
      <c r="AT187" s="10">
        <v>0.86889589986470872</v>
      </c>
      <c r="AU187" s="10">
        <v>1</v>
      </c>
      <c r="AV187" s="16"/>
      <c r="AW187" s="21">
        <v>30.95244330346933</v>
      </c>
      <c r="AX187" s="1" t="s">
        <v>120</v>
      </c>
      <c r="AY187" s="25">
        <v>28.943307086614201</v>
      </c>
      <c r="AZ187" s="19">
        <v>100</v>
      </c>
      <c r="BA187" s="19">
        <v>0</v>
      </c>
      <c r="BB187" s="19">
        <v>0</v>
      </c>
      <c r="BC187" s="19">
        <v>100</v>
      </c>
      <c r="BD187" s="19">
        <v>0</v>
      </c>
      <c r="BE187" s="19">
        <v>0</v>
      </c>
      <c r="BF187" s="26">
        <v>83.688340896599456</v>
      </c>
      <c r="BG187" s="26">
        <v>14.709645101875324</v>
      </c>
      <c r="BH187" s="26">
        <v>1.6020140015252127</v>
      </c>
      <c r="BI187" s="23"/>
      <c r="BJ187" s="27">
        <f t="shared" ca="1" si="18"/>
        <v>1</v>
      </c>
      <c r="BK187" s="26">
        <f t="shared" ca="1" si="19"/>
        <v>3.4323215350447898</v>
      </c>
      <c r="BL187" s="25">
        <f t="shared" si="16"/>
        <v>4.4826593986281447</v>
      </c>
      <c r="BM187" s="25">
        <f t="shared" ca="1" si="20"/>
        <v>3.4804338841662781</v>
      </c>
      <c r="BN187" s="24">
        <f t="shared" si="17"/>
        <v>3.4024977996546704</v>
      </c>
      <c r="BO187" s="23"/>
      <c r="BP187" s="2"/>
    </row>
    <row r="188" spans="1:68" x14ac:dyDescent="0.2">
      <c r="A188">
        <v>8.75</v>
      </c>
      <c r="B188">
        <v>2</v>
      </c>
      <c r="C188">
        <v>1.25749</v>
      </c>
      <c r="D188">
        <v>-0.27889999999999998</v>
      </c>
      <c r="E188">
        <v>0.10853</v>
      </c>
      <c r="F188">
        <v>1.5954999999999999</v>
      </c>
      <c r="G188">
        <v>1.9718</v>
      </c>
      <c r="H188" s="23"/>
      <c r="I188" s="17">
        <f t="shared" si="14"/>
        <v>28.707349081364828</v>
      </c>
      <c r="J188" s="16">
        <f t="shared" si="15"/>
        <v>-29.107349081364827</v>
      </c>
      <c r="K188" s="10">
        <v>100</v>
      </c>
      <c r="L188" s="16">
        <v>2823.1627296587976</v>
      </c>
      <c r="M188" s="16">
        <v>1042.0603674540696</v>
      </c>
      <c r="N188" s="16">
        <v>12.439851268591426</v>
      </c>
      <c r="O188" s="16">
        <v>2.8399246704331356</v>
      </c>
      <c r="P188" s="16">
        <v>3.2361488929816531</v>
      </c>
      <c r="Q188" s="16">
        <v>8.4514882381180989E-2</v>
      </c>
      <c r="R188" s="16">
        <v>2.6115881925108981</v>
      </c>
      <c r="S188" s="16">
        <v>27.515571010313707</v>
      </c>
      <c r="T188" s="22" t="s">
        <v>33</v>
      </c>
      <c r="U188" s="10">
        <v>3</v>
      </c>
      <c r="V188" s="22" t="s">
        <v>33</v>
      </c>
      <c r="W188" s="10">
        <v>3</v>
      </c>
      <c r="X188" s="22" t="s">
        <v>33</v>
      </c>
      <c r="Y188" s="10">
        <v>3</v>
      </c>
      <c r="Z188" s="22" t="s">
        <v>124</v>
      </c>
      <c r="AA188" s="15">
        <v>2</v>
      </c>
      <c r="AB188" s="11">
        <v>85.576636232265244</v>
      </c>
      <c r="AC188" s="10">
        <v>12.986777015452887</v>
      </c>
      <c r="AD188" s="21">
        <v>1.4365867522818683</v>
      </c>
      <c r="AE188" s="12">
        <v>283.99246704331352</v>
      </c>
      <c r="AF188" s="10">
        <v>211.85663987216611</v>
      </c>
      <c r="AG188" s="10">
        <v>161.80744464908264</v>
      </c>
      <c r="AH188" s="10">
        <v>310.12909182971555</v>
      </c>
      <c r="AI188" s="10">
        <v>3.8290876136890293</v>
      </c>
      <c r="AJ188" s="10"/>
      <c r="AK188" s="10"/>
      <c r="AL188" s="10"/>
      <c r="AM188" s="10"/>
      <c r="AN188" s="10">
        <v>2.8399246704331356</v>
      </c>
      <c r="AO188" s="10">
        <v>1.2380176408902601</v>
      </c>
      <c r="AP188" s="10">
        <v>1</v>
      </c>
      <c r="AQ188" s="10">
        <v>111.47500000000001</v>
      </c>
      <c r="AR188" s="10"/>
      <c r="AS188" s="10"/>
      <c r="AT188" s="10">
        <v>0.88765455220960632</v>
      </c>
      <c r="AU188" s="10">
        <v>1</v>
      </c>
      <c r="AV188" s="16"/>
      <c r="AW188" s="21">
        <v>31.778495980824918</v>
      </c>
      <c r="AX188" s="1" t="s">
        <v>120</v>
      </c>
      <c r="AY188" s="25">
        <v>29.107349081364799</v>
      </c>
      <c r="AZ188" s="19">
        <v>100</v>
      </c>
      <c r="BA188" s="19">
        <v>0</v>
      </c>
      <c r="BB188" s="19">
        <v>0</v>
      </c>
      <c r="BC188" s="19">
        <v>100</v>
      </c>
      <c r="BD188" s="19">
        <v>0</v>
      </c>
      <c r="BE188" s="19">
        <v>0</v>
      </c>
      <c r="BF188" s="26">
        <v>85.576636232265244</v>
      </c>
      <c r="BG188" s="26">
        <v>12.986777015452887</v>
      </c>
      <c r="BH188" s="26">
        <v>1.4365867522818683</v>
      </c>
      <c r="BI188" s="23"/>
      <c r="BJ188" s="27">
        <f t="shared" ca="1" si="18"/>
        <v>1</v>
      </c>
      <c r="BK188" s="26">
        <f t="shared" ca="1" si="19"/>
        <v>3.5018461216598848</v>
      </c>
      <c r="BL188" s="25">
        <f t="shared" si="16"/>
        <v>4.6320501202150348</v>
      </c>
      <c r="BM188" s="25">
        <f t="shared" ca="1" si="20"/>
        <v>3.4807870450320597</v>
      </c>
      <c r="BN188" s="24">
        <f t="shared" si="17"/>
        <v>3.4046054048302814</v>
      </c>
      <c r="BO188" s="23"/>
      <c r="BP188" s="2"/>
    </row>
    <row r="189" spans="1:68" x14ac:dyDescent="0.2">
      <c r="A189">
        <v>8.8000000000000007</v>
      </c>
      <c r="B189">
        <v>2.1</v>
      </c>
      <c r="C189">
        <v>1.2577199999999999</v>
      </c>
      <c r="D189">
        <v>-0.28066000000000002</v>
      </c>
      <c r="E189">
        <v>0.10792</v>
      </c>
      <c r="F189">
        <v>1.5903499999999999</v>
      </c>
      <c r="G189">
        <v>1.9670000000000001</v>
      </c>
      <c r="H189" s="23"/>
      <c r="I189" s="17">
        <f t="shared" si="14"/>
        <v>28.871391076115486</v>
      </c>
      <c r="J189" s="16">
        <f t="shared" si="15"/>
        <v>-29.271391076115485</v>
      </c>
      <c r="K189" s="10">
        <v>100</v>
      </c>
      <c r="L189" s="16">
        <v>2839.5669291338636</v>
      </c>
      <c r="M189" s="16">
        <v>1048.2283464566942</v>
      </c>
      <c r="N189" s="16">
        <v>12.510936132983378</v>
      </c>
      <c r="O189" s="16">
        <v>2.902730696798471</v>
      </c>
      <c r="P189" s="16">
        <v>3.2962586143965802</v>
      </c>
      <c r="Q189" s="16">
        <v>7.3488478156504805E-2</v>
      </c>
      <c r="R189" s="16">
        <v>2.2294512279934611</v>
      </c>
      <c r="S189" s="16">
        <v>27.328327610979802</v>
      </c>
      <c r="T189" s="22" t="s">
        <v>33</v>
      </c>
      <c r="U189" s="10">
        <v>3</v>
      </c>
      <c r="V189" s="22" t="s">
        <v>33</v>
      </c>
      <c r="W189" s="10">
        <v>3</v>
      </c>
      <c r="X189" s="22" t="s">
        <v>33</v>
      </c>
      <c r="Y189" s="10">
        <v>3</v>
      </c>
      <c r="Z189" s="22" t="s">
        <v>124</v>
      </c>
      <c r="AA189" s="15">
        <v>2</v>
      </c>
      <c r="AB189" s="11">
        <v>76.078576061198916</v>
      </c>
      <c r="AC189" s="10">
        <v>21.785650279860477</v>
      </c>
      <c r="AD189" s="21">
        <v>2.1357736589406069</v>
      </c>
      <c r="AE189" s="12">
        <v>290.27306967984708</v>
      </c>
      <c r="AF189" s="10">
        <v>217.96341889303596</v>
      </c>
      <c r="AG189" s="10">
        <v>164.81293071982901</v>
      </c>
      <c r="AH189" s="10">
        <v>304.81491040449782</v>
      </c>
      <c r="AI189" s="10">
        <v>4.4854087294836891</v>
      </c>
      <c r="AJ189" s="10"/>
      <c r="AK189" s="10"/>
      <c r="AL189" s="10"/>
      <c r="AM189" s="10"/>
      <c r="AN189" s="10">
        <v>2.902730696798471</v>
      </c>
      <c r="AO189" s="10">
        <v>1.2245286840187528</v>
      </c>
      <c r="AP189" s="10">
        <v>1</v>
      </c>
      <c r="AQ189" s="10">
        <v>111.47500000000001</v>
      </c>
      <c r="AR189" s="10"/>
      <c r="AS189" s="10"/>
      <c r="AT189" s="10">
        <v>0.90883449459387278</v>
      </c>
      <c r="AU189" s="10">
        <v>1</v>
      </c>
      <c r="AV189" s="16"/>
      <c r="AW189" s="21">
        <v>32.694512833955393</v>
      </c>
      <c r="AX189" s="1" t="s">
        <v>120</v>
      </c>
      <c r="AY189" s="25">
        <v>29.271391076115499</v>
      </c>
      <c r="AZ189" s="19">
        <v>100</v>
      </c>
      <c r="BA189" s="19">
        <v>0</v>
      </c>
      <c r="BB189" s="19">
        <v>0</v>
      </c>
      <c r="BC189" s="19">
        <v>100</v>
      </c>
      <c r="BD189" s="19">
        <v>0</v>
      </c>
      <c r="BE189" s="19">
        <v>0</v>
      </c>
      <c r="BF189" s="26">
        <v>76.078576061198916</v>
      </c>
      <c r="BG189" s="26">
        <v>21.785650279860477</v>
      </c>
      <c r="BH189" s="26">
        <v>2.1357736589406069</v>
      </c>
      <c r="BI189" s="23"/>
      <c r="BJ189" s="27">
        <f t="shared" ca="1" si="18"/>
        <v>1</v>
      </c>
      <c r="BK189" s="26">
        <f t="shared" ca="1" si="19"/>
        <v>3.5802793469050149</v>
      </c>
      <c r="BL189" s="25">
        <f t="shared" si="16"/>
        <v>3.9163043626331153</v>
      </c>
      <c r="BM189" s="25">
        <f t="shared" ca="1" si="20"/>
        <v>3.4336659043205344</v>
      </c>
      <c r="BN189" s="24">
        <f t="shared" si="17"/>
        <v>3.3650361672618003</v>
      </c>
      <c r="BO189" s="23"/>
      <c r="BP189" s="2"/>
    </row>
    <row r="190" spans="1:68" x14ac:dyDescent="0.2">
      <c r="A190">
        <v>8.85</v>
      </c>
      <c r="B190">
        <v>2</v>
      </c>
      <c r="C190">
        <v>1.2575499999999999</v>
      </c>
      <c r="D190">
        <v>-0.28145999999999999</v>
      </c>
      <c r="E190">
        <v>0.10602</v>
      </c>
      <c r="F190">
        <v>1.5888500000000001</v>
      </c>
      <c r="G190">
        <v>1.9682299999999999</v>
      </c>
      <c r="H190" s="23"/>
      <c r="I190" s="17">
        <f t="shared" si="14"/>
        <v>29.035433070866141</v>
      </c>
      <c r="J190" s="16">
        <f t="shared" si="15"/>
        <v>-29.435433070866139</v>
      </c>
      <c r="K190" s="10">
        <v>100</v>
      </c>
      <c r="L190" s="16">
        <v>2855.9711286089291</v>
      </c>
      <c r="M190" s="16">
        <v>1054.3963254593189</v>
      </c>
      <c r="N190" s="16">
        <v>12.582020997375327</v>
      </c>
      <c r="O190" s="16">
        <v>2.8563088512240817</v>
      </c>
      <c r="P190" s="16">
        <v>3.2414384419274764</v>
      </c>
      <c r="Q190" s="16">
        <v>6.8476476236197764E-2</v>
      </c>
      <c r="R190" s="16">
        <v>2.1125336008380025</v>
      </c>
      <c r="S190" s="16">
        <v>26.745110465513537</v>
      </c>
      <c r="T190" s="22" t="s">
        <v>33</v>
      </c>
      <c r="U190" s="10">
        <v>3</v>
      </c>
      <c r="V190" s="22" t="s">
        <v>33</v>
      </c>
      <c r="W190" s="10">
        <v>3</v>
      </c>
      <c r="X190" s="22" t="s">
        <v>33</v>
      </c>
      <c r="Y190" s="10">
        <v>3</v>
      </c>
      <c r="Z190" s="22" t="s">
        <v>124</v>
      </c>
      <c r="AA190" s="15">
        <v>2</v>
      </c>
      <c r="AB190" s="11">
        <v>73.71104067630904</v>
      </c>
      <c r="AC190" s="10">
        <v>24.013378284732525</v>
      </c>
      <c r="AD190" s="21">
        <v>2.2755810389584363</v>
      </c>
      <c r="AE190" s="12">
        <v>285.63088512240813</v>
      </c>
      <c r="AF190" s="10">
        <v>210.54903392754935</v>
      </c>
      <c r="AG190" s="10">
        <v>162.07192209637384</v>
      </c>
      <c r="AH190" s="10">
        <v>291.35498334455747</v>
      </c>
      <c r="AI190" s="10">
        <v>4.7336525184892624</v>
      </c>
      <c r="AJ190" s="10"/>
      <c r="AK190" s="10"/>
      <c r="AL190" s="10"/>
      <c r="AM190" s="10"/>
      <c r="AN190" s="10">
        <v>2.8563088512240817</v>
      </c>
      <c r="AO190" s="10">
        <v>1.2078238933308261</v>
      </c>
      <c r="AP190" s="10">
        <v>1</v>
      </c>
      <c r="AQ190" s="10">
        <v>111.47500000000001</v>
      </c>
      <c r="AR190" s="10"/>
      <c r="AS190" s="10"/>
      <c r="AT190" s="10">
        <v>0.87096607140036897</v>
      </c>
      <c r="AU190" s="10">
        <v>1</v>
      </c>
      <c r="AV190" s="16"/>
      <c r="AW190" s="21">
        <v>31.582355089132403</v>
      </c>
      <c r="AX190" s="1" t="s">
        <v>120</v>
      </c>
      <c r="AY190" s="25">
        <v>29.4354330708661</v>
      </c>
      <c r="AZ190" s="19">
        <v>100</v>
      </c>
      <c r="BA190" s="19">
        <v>0</v>
      </c>
      <c r="BB190" s="19">
        <v>0</v>
      </c>
      <c r="BC190" s="19">
        <v>100</v>
      </c>
      <c r="BD190" s="19">
        <v>0</v>
      </c>
      <c r="BE190" s="19">
        <v>0</v>
      </c>
      <c r="BF190" s="26">
        <v>73.71104067630904</v>
      </c>
      <c r="BG190" s="26">
        <v>24.013378284732525</v>
      </c>
      <c r="BH190" s="26">
        <v>2.2755810389584363</v>
      </c>
      <c r="BI190" s="23"/>
      <c r="BJ190" s="27">
        <f t="shared" ca="1" si="18"/>
        <v>1</v>
      </c>
      <c r="BK190" s="26">
        <f t="shared" ca="1" si="19"/>
        <v>3.4397936218774863</v>
      </c>
      <c r="BL190" s="25">
        <f t="shared" si="16"/>
        <v>3.7760273278208079</v>
      </c>
      <c r="BM190" s="25">
        <f t="shared" ca="1" si="20"/>
        <v>3.4401406208203289</v>
      </c>
      <c r="BN190" s="24">
        <f t="shared" si="17"/>
        <v>3.3606643549040585</v>
      </c>
      <c r="BO190" s="23"/>
      <c r="BP190" s="2"/>
    </row>
    <row r="191" spans="1:68" x14ac:dyDescent="0.2">
      <c r="A191">
        <v>8.9</v>
      </c>
      <c r="B191">
        <v>0.3</v>
      </c>
      <c r="C191">
        <v>1.25732</v>
      </c>
      <c r="D191">
        <v>-0.28122000000000003</v>
      </c>
      <c r="E191">
        <v>0.10800999999999999</v>
      </c>
      <c r="F191">
        <v>1.58938</v>
      </c>
      <c r="G191">
        <v>1.97275</v>
      </c>
      <c r="H191" s="23"/>
      <c r="I191" s="17">
        <f t="shared" si="14"/>
        <v>29.199475065616799</v>
      </c>
      <c r="J191" s="16">
        <f t="shared" si="15"/>
        <v>-29.599475065616797</v>
      </c>
      <c r="K191" s="10">
        <v>100</v>
      </c>
      <c r="L191" s="16">
        <v>2872.3753280839951</v>
      </c>
      <c r="M191" s="16">
        <v>1060.5643044619435</v>
      </c>
      <c r="N191" s="16">
        <v>12.65310586176728</v>
      </c>
      <c r="O191" s="16">
        <v>2.7935028248587468</v>
      </c>
      <c r="P191" s="16">
        <v>3.1874285579413422</v>
      </c>
      <c r="Q191" s="16">
        <v>6.9980076812289682E-2</v>
      </c>
      <c r="R191" s="16">
        <v>2.1955025984170629</v>
      </c>
      <c r="S191" s="16">
        <v>27.355953686291357</v>
      </c>
      <c r="T191" s="22" t="s">
        <v>33</v>
      </c>
      <c r="U191" s="10">
        <v>3</v>
      </c>
      <c r="V191" s="22" t="s">
        <v>33</v>
      </c>
      <c r="W191" s="10">
        <v>3</v>
      </c>
      <c r="X191" s="22" t="s">
        <v>33</v>
      </c>
      <c r="Y191" s="10">
        <v>3</v>
      </c>
      <c r="Z191" s="22" t="s">
        <v>124</v>
      </c>
      <c r="AA191" s="15">
        <v>2</v>
      </c>
      <c r="AB191" s="11">
        <v>76.423991168705925</v>
      </c>
      <c r="AC191" s="10">
        <v>21.46122060441202</v>
      </c>
      <c r="AD191" s="21">
        <v>2.114788226882057</v>
      </c>
      <c r="AE191" s="12">
        <v>279.35028248587469</v>
      </c>
      <c r="AF191" s="10">
        <v>203.22997701888264</v>
      </c>
      <c r="AG191" s="10">
        <v>159.37142789706712</v>
      </c>
      <c r="AH191" s="10">
        <v>302.45858381878099</v>
      </c>
      <c r="AI191" s="10">
        <v>4.5547657320970183</v>
      </c>
      <c r="AJ191" s="10"/>
      <c r="AK191" s="10"/>
      <c r="AL191" s="10"/>
      <c r="AM191" s="10"/>
      <c r="AN191" s="10">
        <v>2.7935028248587468</v>
      </c>
      <c r="AO191" s="10">
        <v>1.2075113683821495</v>
      </c>
      <c r="AP191" s="10">
        <v>1</v>
      </c>
      <c r="AQ191" s="10">
        <v>111.47500000000001</v>
      </c>
      <c r="AR191" s="10"/>
      <c r="AS191" s="10"/>
      <c r="AT191" s="10">
        <v>0.83403005634339078</v>
      </c>
      <c r="AU191" s="10">
        <v>1</v>
      </c>
      <c r="AV191" s="16"/>
      <c r="AW191" s="21">
        <v>30.484496552832397</v>
      </c>
      <c r="AX191" s="1" t="s">
        <v>120</v>
      </c>
      <c r="AY191" s="25">
        <v>29.599475065616801</v>
      </c>
      <c r="AZ191" s="19">
        <v>100</v>
      </c>
      <c r="BA191" s="19">
        <v>0</v>
      </c>
      <c r="BB191" s="19">
        <v>0</v>
      </c>
      <c r="BC191" s="19">
        <v>100</v>
      </c>
      <c r="BD191" s="19">
        <v>0</v>
      </c>
      <c r="BE191" s="19">
        <v>0</v>
      </c>
      <c r="BF191" s="26">
        <v>76.423991168705925</v>
      </c>
      <c r="BG191" s="26">
        <v>21.46122060441202</v>
      </c>
      <c r="BH191" s="26">
        <v>2.114788226882057</v>
      </c>
      <c r="BI191" s="23"/>
      <c r="BJ191" s="27">
        <f t="shared" ca="1" si="18"/>
        <v>1</v>
      </c>
      <c r="BK191" s="26">
        <f t="shared" ca="1" si="19"/>
        <v>3.3024699898565837</v>
      </c>
      <c r="BL191" s="25">
        <f t="shared" si="16"/>
        <v>3.9960280196787079</v>
      </c>
      <c r="BM191" s="25">
        <f t="shared" ca="1" si="20"/>
        <v>3.4680949294597117</v>
      </c>
      <c r="BN191" s="24">
        <f t="shared" si="17"/>
        <v>3.3748550932971808</v>
      </c>
      <c r="BO191" s="23"/>
      <c r="BP191" s="2"/>
    </row>
    <row r="192" spans="1:68" x14ac:dyDescent="0.2">
      <c r="A192">
        <v>8.9499999999999993</v>
      </c>
      <c r="B192">
        <v>1.8</v>
      </c>
      <c r="C192">
        <v>1.25732</v>
      </c>
      <c r="D192">
        <v>-0.28099000000000002</v>
      </c>
      <c r="E192">
        <v>0.11025</v>
      </c>
      <c r="F192">
        <v>1.5878000000000001</v>
      </c>
      <c r="G192">
        <v>1.9721</v>
      </c>
      <c r="H192" s="23"/>
      <c r="I192" s="17">
        <f t="shared" si="14"/>
        <v>29.36351706036745</v>
      </c>
      <c r="J192" s="16">
        <f t="shared" si="15"/>
        <v>-29.763517060367448</v>
      </c>
      <c r="K192" s="10">
        <v>100</v>
      </c>
      <c r="L192" s="16">
        <v>2888.7795275590602</v>
      </c>
      <c r="M192" s="16">
        <v>1066.7322834645679</v>
      </c>
      <c r="N192" s="16">
        <v>12.724190726159229</v>
      </c>
      <c r="O192" s="16">
        <v>2.7935028248587468</v>
      </c>
      <c r="P192" s="16">
        <v>3.1973297433330052</v>
      </c>
      <c r="Q192" s="16">
        <v>7.1421027364378081E-2</v>
      </c>
      <c r="R192" s="16">
        <v>2.233771087054861</v>
      </c>
      <c r="S192" s="16">
        <v>28.043536005156849</v>
      </c>
      <c r="T192" s="22" t="s">
        <v>33</v>
      </c>
      <c r="U192" s="10">
        <v>3</v>
      </c>
      <c r="V192" s="22" t="s">
        <v>33</v>
      </c>
      <c r="W192" s="10">
        <v>3</v>
      </c>
      <c r="X192" s="22" t="s">
        <v>33</v>
      </c>
      <c r="Y192" s="10">
        <v>3</v>
      </c>
      <c r="Z192" s="22" t="s">
        <v>124</v>
      </c>
      <c r="AA192" s="15">
        <v>2</v>
      </c>
      <c r="AB192" s="11">
        <v>77.471153425336169</v>
      </c>
      <c r="AC192" s="10">
        <v>20.478971827301081</v>
      </c>
      <c r="AD192" s="21">
        <v>2.0498747473627557</v>
      </c>
      <c r="AE192" s="12">
        <v>279.35028248587469</v>
      </c>
      <c r="AF192" s="10">
        <v>203.42986944878035</v>
      </c>
      <c r="AG192" s="10">
        <v>159.86648716665024</v>
      </c>
      <c r="AH192" s="10">
        <v>315.14081716795107</v>
      </c>
      <c r="AI192" s="10">
        <v>4.4767344594761518</v>
      </c>
      <c r="AJ192" s="10"/>
      <c r="AK192" s="10"/>
      <c r="AL192" s="10"/>
      <c r="AM192" s="10"/>
      <c r="AN192" s="10">
        <v>2.7935028248587468</v>
      </c>
      <c r="AO192" s="10">
        <v>1.2159078046081315</v>
      </c>
      <c r="AP192" s="10">
        <v>1</v>
      </c>
      <c r="AQ192" s="10">
        <v>111.47500000000001</v>
      </c>
      <c r="AR192" s="10"/>
      <c r="AS192" s="10"/>
      <c r="AT192" s="10">
        <v>0.82977424616569961</v>
      </c>
      <c r="AU192" s="10">
        <v>1</v>
      </c>
      <c r="AV192" s="16"/>
      <c r="AW192" s="21">
        <v>30.514480417317053</v>
      </c>
      <c r="AX192" s="1" t="s">
        <v>120</v>
      </c>
      <c r="AY192" s="25">
        <v>29.763517060367398</v>
      </c>
      <c r="AZ192" s="19">
        <v>100</v>
      </c>
      <c r="BA192" s="19">
        <v>0</v>
      </c>
      <c r="BB192" s="19">
        <v>0</v>
      </c>
      <c r="BC192" s="19">
        <v>100</v>
      </c>
      <c r="BD192" s="19">
        <v>0</v>
      </c>
      <c r="BE192" s="19">
        <v>0</v>
      </c>
      <c r="BF192" s="26">
        <v>77.471153425336169</v>
      </c>
      <c r="BG192" s="26">
        <v>20.478971827301081</v>
      </c>
      <c r="BH192" s="26">
        <v>2.0498747473627557</v>
      </c>
      <c r="BI192" s="23"/>
      <c r="BJ192" s="27">
        <f t="shared" ca="1" si="18"/>
        <v>1</v>
      </c>
      <c r="BK192" s="26">
        <f t="shared" ca="1" si="19"/>
        <v>3.2865602864482919</v>
      </c>
      <c r="BL192" s="25">
        <f t="shared" si="16"/>
        <v>4.0743566920397978</v>
      </c>
      <c r="BM192" s="25">
        <f t="shared" ca="1" si="20"/>
        <v>3.4743130650596461</v>
      </c>
      <c r="BN192" s="24">
        <f t="shared" si="17"/>
        <v>3.3771412257190603</v>
      </c>
      <c r="BO192" s="23"/>
      <c r="BP192" s="2"/>
    </row>
    <row r="193" spans="1:68" x14ac:dyDescent="0.2">
      <c r="A193">
        <v>9</v>
      </c>
      <c r="B193">
        <v>2</v>
      </c>
      <c r="C193">
        <v>1.2573399999999999</v>
      </c>
      <c r="D193">
        <v>-0.28036</v>
      </c>
      <c r="E193">
        <v>0.11576</v>
      </c>
      <c r="F193">
        <v>1.5809299999999999</v>
      </c>
      <c r="G193">
        <v>1.96715</v>
      </c>
      <c r="H193" s="23"/>
      <c r="I193" s="17">
        <f t="shared" si="14"/>
        <v>29.527559055118108</v>
      </c>
      <c r="J193" s="16">
        <f t="shared" si="15"/>
        <v>-29.927559055118106</v>
      </c>
      <c r="K193" s="10">
        <v>100</v>
      </c>
      <c r="L193" s="16">
        <v>2905.1837270341262</v>
      </c>
      <c r="M193" s="16">
        <v>1072.9002624671925</v>
      </c>
      <c r="N193" s="16">
        <v>12.79527559055118</v>
      </c>
      <c r="O193" s="16">
        <v>2.7989642184557089</v>
      </c>
      <c r="P193" s="16">
        <v>3.2271462849246388</v>
      </c>
      <c r="Q193" s="16">
        <v>7.5367978876620154E-2</v>
      </c>
      <c r="R193" s="16">
        <v>2.3354373251902389</v>
      </c>
      <c r="S193" s="16">
        <v>29.734865727009023</v>
      </c>
      <c r="T193" s="22" t="s">
        <v>33</v>
      </c>
      <c r="U193" s="10">
        <v>3</v>
      </c>
      <c r="V193" s="22" t="s">
        <v>33</v>
      </c>
      <c r="W193" s="10">
        <v>3</v>
      </c>
      <c r="X193" s="22" t="s">
        <v>33</v>
      </c>
      <c r="Y193" s="10">
        <v>3</v>
      </c>
      <c r="Z193" s="22" t="s">
        <v>124</v>
      </c>
      <c r="AA193" s="15">
        <v>2</v>
      </c>
      <c r="AB193" s="11">
        <v>80.181300752210703</v>
      </c>
      <c r="AC193" s="10">
        <v>17.948660019884699</v>
      </c>
      <c r="AD193" s="21">
        <v>1.8700392279045916</v>
      </c>
      <c r="AE193" s="12">
        <v>279.8964218455709</v>
      </c>
      <c r="AF193" s="10">
        <v>205.97274496102744</v>
      </c>
      <c r="AG193" s="10">
        <v>161.35731424623194</v>
      </c>
      <c r="AH193" s="10">
        <v>348.47156852141848</v>
      </c>
      <c r="AI193" s="10">
        <v>4.2818532923744481</v>
      </c>
      <c r="AJ193" s="10"/>
      <c r="AK193" s="10"/>
      <c r="AL193" s="10"/>
      <c r="AM193" s="10"/>
      <c r="AN193" s="10">
        <v>2.7989642184557089</v>
      </c>
      <c r="AO193" s="10">
        <v>1.2330913441740634</v>
      </c>
      <c r="AP193" s="10">
        <v>1</v>
      </c>
      <c r="AQ193" s="10">
        <v>111.47500000000001</v>
      </c>
      <c r="AR193" s="10"/>
      <c r="AS193" s="10"/>
      <c r="AT193" s="10">
        <v>0.83554574556017225</v>
      </c>
      <c r="AU193" s="10">
        <v>1</v>
      </c>
      <c r="AV193" s="16"/>
      <c r="AW193" s="21">
        <v>30.895911744154116</v>
      </c>
      <c r="AX193" s="1" t="s">
        <v>120</v>
      </c>
      <c r="AY193" s="25">
        <v>29.927559055118099</v>
      </c>
      <c r="AZ193" s="19">
        <v>100</v>
      </c>
      <c r="BA193" s="19">
        <v>0</v>
      </c>
      <c r="BB193" s="19">
        <v>0</v>
      </c>
      <c r="BC193" s="19">
        <v>100</v>
      </c>
      <c r="BD193" s="19">
        <v>0</v>
      </c>
      <c r="BE193" s="19">
        <v>0</v>
      </c>
      <c r="BF193" s="26">
        <v>80.181300752210703</v>
      </c>
      <c r="BG193" s="26">
        <v>17.948660019884699</v>
      </c>
      <c r="BH193" s="26">
        <v>1.8700392279045916</v>
      </c>
      <c r="BI193" s="23"/>
      <c r="BJ193" s="27">
        <f t="shared" ca="1" si="18"/>
        <v>1</v>
      </c>
      <c r="BK193" s="26">
        <f t="shared" ca="1" si="19"/>
        <v>3.3079578475018563</v>
      </c>
      <c r="BL193" s="25">
        <f t="shared" si="16"/>
        <v>4.2471494797459242</v>
      </c>
      <c r="BM193" s="25">
        <f t="shared" ca="1" si="20"/>
        <v>3.4814595977024627</v>
      </c>
      <c r="BN193" s="24">
        <f t="shared" si="17"/>
        <v>3.382605425724023</v>
      </c>
      <c r="BO193" s="23"/>
      <c r="BP193" s="2"/>
    </row>
    <row r="194" spans="1:68" x14ac:dyDescent="0.2">
      <c r="A194">
        <v>9.0500000000000007</v>
      </c>
      <c r="B194">
        <v>2</v>
      </c>
      <c r="C194">
        <v>1.25753</v>
      </c>
      <c r="D194">
        <v>-0.27948000000000001</v>
      </c>
      <c r="E194">
        <v>0.11377</v>
      </c>
      <c r="F194">
        <v>1.5823799999999999</v>
      </c>
      <c r="G194">
        <v>1.96858</v>
      </c>
      <c r="H194" s="23"/>
      <c r="I194" s="17">
        <f t="shared" si="14"/>
        <v>29.691601049868765</v>
      </c>
      <c r="J194" s="16">
        <f t="shared" si="15"/>
        <v>-30.091601049868764</v>
      </c>
      <c r="K194" s="10">
        <v>95</v>
      </c>
      <c r="L194" s="16">
        <v>2920.7677165354385</v>
      </c>
      <c r="M194" s="16">
        <v>1078.248031496064</v>
      </c>
      <c r="N194" s="16">
        <v>12.866360454943131</v>
      </c>
      <c r="O194" s="16">
        <v>2.8508474576271201</v>
      </c>
      <c r="P194" s="16">
        <v>3.2702333817168494</v>
      </c>
      <c r="Q194" s="16">
        <v>8.0881180988958079E-2</v>
      </c>
      <c r="R194" s="16">
        <v>2.4732540937642815</v>
      </c>
      <c r="S194" s="16">
        <v>29.124022506231199</v>
      </c>
      <c r="T194" s="22" t="s">
        <v>33</v>
      </c>
      <c r="U194" s="10">
        <v>3</v>
      </c>
      <c r="V194" s="22" t="s">
        <v>33</v>
      </c>
      <c r="W194" s="10">
        <v>3</v>
      </c>
      <c r="X194" s="22" t="s">
        <v>33</v>
      </c>
      <c r="Y194" s="10">
        <v>3</v>
      </c>
      <c r="Z194" s="22" t="s">
        <v>124</v>
      </c>
      <c r="AA194" s="15">
        <v>2</v>
      </c>
      <c r="AB194" s="11">
        <v>82.687850869196055</v>
      </c>
      <c r="AC194" s="10">
        <v>15.628844395759614</v>
      </c>
      <c r="AD194" s="21">
        <v>1.6833047350443304</v>
      </c>
      <c r="AE194" s="12">
        <v>285.08474576271203</v>
      </c>
      <c r="AF194" s="10">
        <v>218.80968609977447</v>
      </c>
      <c r="AG194" s="10">
        <v>163.51166908584247</v>
      </c>
      <c r="AH194" s="10">
        <v>334.44333362649746</v>
      </c>
      <c r="AI194" s="10">
        <v>4.0432562207063993</v>
      </c>
      <c r="AJ194" s="10"/>
      <c r="AK194" s="10"/>
      <c r="AL194" s="10"/>
      <c r="AM194" s="10"/>
      <c r="AN194" s="10">
        <v>2.8508474576271201</v>
      </c>
      <c r="AO194" s="10">
        <v>1.2550584785988312</v>
      </c>
      <c r="AP194" s="10">
        <v>1</v>
      </c>
      <c r="AQ194" s="10">
        <v>111.47500000000001</v>
      </c>
      <c r="AR194" s="10"/>
      <c r="AS194" s="10"/>
      <c r="AT194" s="10">
        <v>0.8856268690306347</v>
      </c>
      <c r="AU194" s="10">
        <v>1</v>
      </c>
      <c r="AV194" s="16"/>
      <c r="AW194" s="21">
        <v>32.821452914966166</v>
      </c>
      <c r="AX194" s="1" t="s">
        <v>120</v>
      </c>
      <c r="AY194" s="25">
        <v>30.0916010498688</v>
      </c>
      <c r="AZ194" s="19">
        <v>100</v>
      </c>
      <c r="BA194" s="19">
        <v>0</v>
      </c>
      <c r="BB194" s="19">
        <v>0</v>
      </c>
      <c r="BC194" s="19">
        <v>100</v>
      </c>
      <c r="BD194" s="19">
        <v>0</v>
      </c>
      <c r="BE194" s="19">
        <v>0</v>
      </c>
      <c r="BF194" s="26">
        <v>82.687850869196055</v>
      </c>
      <c r="BG194" s="26">
        <v>15.628844395759614</v>
      </c>
      <c r="BH194" s="26">
        <v>1.6833047350443304</v>
      </c>
      <c r="BI194" s="23"/>
      <c r="BJ194" s="27">
        <f t="shared" ca="1" si="18"/>
        <v>1</v>
      </c>
      <c r="BK194" s="26">
        <f t="shared" ca="1" si="19"/>
        <v>3.3570189243711814</v>
      </c>
      <c r="BL194" s="25">
        <f t="shared" si="16"/>
        <v>4.4689450664836681</v>
      </c>
      <c r="BM194" s="25">
        <f t="shared" ca="1" si="20"/>
        <v>3.4878467415251393</v>
      </c>
      <c r="BN194" s="24">
        <f t="shared" si="17"/>
        <v>3.389302312823339</v>
      </c>
      <c r="BO194" s="23"/>
      <c r="BP194" s="2"/>
    </row>
    <row r="195" spans="1:68" x14ac:dyDescent="0.2">
      <c r="A195">
        <v>9.1</v>
      </c>
      <c r="B195">
        <v>2</v>
      </c>
      <c r="C195">
        <v>1.2575400000000001</v>
      </c>
      <c r="D195">
        <v>-0.27916999999999997</v>
      </c>
      <c r="E195">
        <v>0.11409</v>
      </c>
      <c r="F195">
        <v>1.57975</v>
      </c>
      <c r="G195">
        <v>1.9669300000000001</v>
      </c>
      <c r="H195" s="23"/>
      <c r="I195" s="17">
        <f t="shared" si="14"/>
        <v>29.85564304461942</v>
      </c>
      <c r="J195" s="16">
        <f t="shared" si="15"/>
        <v>-30.255643044619418</v>
      </c>
      <c r="K195" s="10">
        <v>95</v>
      </c>
      <c r="L195" s="16">
        <v>2936.3517060367508</v>
      </c>
      <c r="M195" s="16">
        <v>1083.5958005249354</v>
      </c>
      <c r="N195" s="16">
        <v>12.937445319335081</v>
      </c>
      <c r="O195" s="16">
        <v>2.8535781544256311</v>
      </c>
      <c r="P195" s="16">
        <v>3.274378533571312</v>
      </c>
      <c r="Q195" s="16">
        <v>8.2823331733077363E-2</v>
      </c>
      <c r="R195" s="16">
        <v>2.529436681920318</v>
      </c>
      <c r="S195" s="16">
        <v>29.222248551783409</v>
      </c>
      <c r="T195" s="22" t="s">
        <v>33</v>
      </c>
      <c r="U195" s="10">
        <v>3</v>
      </c>
      <c r="V195" s="22" t="s">
        <v>33</v>
      </c>
      <c r="W195" s="10">
        <v>3</v>
      </c>
      <c r="X195" s="22" t="s">
        <v>33</v>
      </c>
      <c r="Y195" s="10">
        <v>3</v>
      </c>
      <c r="Z195" s="22" t="s">
        <v>124</v>
      </c>
      <c r="AA195" s="15">
        <v>2</v>
      </c>
      <c r="AB195" s="11">
        <v>83.986722425373486</v>
      </c>
      <c r="AC195" s="10">
        <v>14.436331361642601</v>
      </c>
      <c r="AD195" s="21">
        <v>1.5769462129839105</v>
      </c>
      <c r="AE195" s="12">
        <v>285.35781544256309</v>
      </c>
      <c r="AF195" s="10">
        <v>218.38064575904582</v>
      </c>
      <c r="AG195" s="10">
        <v>163.71892667856559</v>
      </c>
      <c r="AH195" s="10">
        <v>335.00166649607979</v>
      </c>
      <c r="AI195" s="10">
        <v>3.9534494266953226</v>
      </c>
      <c r="AJ195" s="10"/>
      <c r="AK195" s="10"/>
      <c r="AL195" s="10"/>
      <c r="AM195" s="10"/>
      <c r="AN195" s="10">
        <v>2.8535781544256311</v>
      </c>
      <c r="AO195" s="10">
        <v>1.2633381002226296</v>
      </c>
      <c r="AP195" s="10">
        <v>1</v>
      </c>
      <c r="AQ195" s="10">
        <v>111.47500000000001</v>
      </c>
      <c r="AR195" s="10"/>
      <c r="AS195" s="10"/>
      <c r="AT195" s="10">
        <v>0.87918066130497796</v>
      </c>
      <c r="AU195" s="10">
        <v>1</v>
      </c>
      <c r="AV195" s="16"/>
      <c r="AW195" s="21">
        <v>32.757096863856873</v>
      </c>
      <c r="AX195" s="1" t="s">
        <v>120</v>
      </c>
      <c r="AY195" s="25">
        <v>30.255643044619401</v>
      </c>
      <c r="AZ195" s="19">
        <v>100</v>
      </c>
      <c r="BA195" s="19">
        <v>0</v>
      </c>
      <c r="BB195" s="19">
        <v>0</v>
      </c>
      <c r="BC195" s="19">
        <v>100</v>
      </c>
      <c r="BD195" s="19">
        <v>0</v>
      </c>
      <c r="BE195" s="19">
        <v>0</v>
      </c>
      <c r="BF195" s="26">
        <v>83.986722425373486</v>
      </c>
      <c r="BG195" s="26">
        <v>14.436331361642601</v>
      </c>
      <c r="BH195" s="26">
        <v>1.5769462129839105</v>
      </c>
      <c r="BI195" s="23"/>
      <c r="BJ195" s="27">
        <f t="shared" ca="1" si="18"/>
        <v>1</v>
      </c>
      <c r="BK195" s="26">
        <f t="shared" ca="1" si="19"/>
        <v>3.3337203405143185</v>
      </c>
      <c r="BL195" s="25">
        <f t="shared" si="16"/>
        <v>4.5854948962716895</v>
      </c>
      <c r="BM195" s="25">
        <f t="shared" ca="1" si="20"/>
        <v>3.4964039519167245</v>
      </c>
      <c r="BN195" s="24">
        <f t="shared" si="17"/>
        <v>3.3934733139582005</v>
      </c>
      <c r="BO195" s="23"/>
      <c r="BP195" s="2"/>
    </row>
    <row r="196" spans="1:68" s="28" customFormat="1" ht="13.5" thickBot="1" x14ac:dyDescent="0.25">
      <c r="A196">
        <v>9.15</v>
      </c>
      <c r="B196">
        <v>2.1</v>
      </c>
      <c r="C196">
        <v>1.2578400000000001</v>
      </c>
      <c r="D196">
        <v>-0.27903</v>
      </c>
      <c r="E196">
        <v>0.11513</v>
      </c>
      <c r="F196">
        <v>1.5792999999999999</v>
      </c>
      <c r="G196">
        <v>1.9728000000000001</v>
      </c>
      <c r="H196" s="23"/>
      <c r="I196" s="17">
        <f t="shared" si="14"/>
        <v>30.019685039370078</v>
      </c>
      <c r="J196" s="16">
        <f t="shared" si="15"/>
        <v>-30.419685039370076</v>
      </c>
      <c r="K196" s="10">
        <v>95</v>
      </c>
      <c r="L196" s="16">
        <v>2951.9356955380631</v>
      </c>
      <c r="M196" s="16">
        <v>1088.9435695538068</v>
      </c>
      <c r="N196" s="16">
        <v>13.008530183727034</v>
      </c>
      <c r="O196" s="16">
        <v>2.9354990583804246</v>
      </c>
      <c r="P196" s="16">
        <v>3.3608964164579493</v>
      </c>
      <c r="Q196" s="16">
        <v>8.3700432069130942E-2</v>
      </c>
      <c r="R196" s="16">
        <v>2.4904198671300581</v>
      </c>
      <c r="S196" s="16">
        <v>29.541483199828104</v>
      </c>
      <c r="T196" s="22" t="s">
        <v>33</v>
      </c>
      <c r="U196" s="10">
        <v>3</v>
      </c>
      <c r="V196" s="22" t="s">
        <v>33</v>
      </c>
      <c r="W196" s="10">
        <v>3</v>
      </c>
      <c r="X196" s="22" t="s">
        <v>33</v>
      </c>
      <c r="Y196" s="10">
        <v>3</v>
      </c>
      <c r="Z196" s="22" t="s">
        <v>124</v>
      </c>
      <c r="AA196" s="15">
        <v>2</v>
      </c>
      <c r="AB196" s="11">
        <v>82.322959879171876</v>
      </c>
      <c r="AC196" s="10">
        <v>15.965105065889944</v>
      </c>
      <c r="AD196" s="21">
        <v>1.7119350549381758</v>
      </c>
      <c r="AE196" s="12">
        <v>293.54990583804249</v>
      </c>
      <c r="AF196" s="10">
        <v>227.64251495151419</v>
      </c>
      <c r="AG196" s="10">
        <v>168.04482082289746</v>
      </c>
      <c r="AH196" s="10">
        <v>340.10646204550767</v>
      </c>
      <c r="AI196" s="10">
        <v>4.0153871770722454</v>
      </c>
      <c r="AJ196" s="10"/>
      <c r="AK196" s="10"/>
      <c r="AL196" s="10"/>
      <c r="AM196" s="10"/>
      <c r="AN196" s="10">
        <v>2.9354990583804246</v>
      </c>
      <c r="AO196" s="10">
        <v>1.2803957267735766</v>
      </c>
      <c r="AP196" s="10">
        <v>1</v>
      </c>
      <c r="AQ196" s="10">
        <v>111.47500000000001</v>
      </c>
      <c r="AR196" s="10"/>
      <c r="AS196" s="10"/>
      <c r="AT196" s="10">
        <v>0.91359349048859106</v>
      </c>
      <c r="AU196" s="10">
        <v>1</v>
      </c>
      <c r="AV196" s="16"/>
      <c r="AW196" s="21">
        <v>34.146377242727127</v>
      </c>
      <c r="AX196" s="1" t="s">
        <v>120</v>
      </c>
      <c r="AY196" s="25">
        <v>30.419685039370101</v>
      </c>
      <c r="AZ196" s="19">
        <v>100</v>
      </c>
      <c r="BA196" s="19">
        <v>0</v>
      </c>
      <c r="BB196" s="19">
        <v>0</v>
      </c>
      <c r="BC196" s="19">
        <v>100</v>
      </c>
      <c r="BD196" s="19">
        <v>0</v>
      </c>
      <c r="BE196" s="19">
        <v>0</v>
      </c>
      <c r="BF196" s="26">
        <v>82.322959879171876</v>
      </c>
      <c r="BG196" s="26">
        <v>15.965105065889944</v>
      </c>
      <c r="BH196" s="26">
        <v>1.7119350549381758</v>
      </c>
      <c r="BI196" s="23"/>
      <c r="BJ196" s="27">
        <f t="shared" ca="1" si="18"/>
        <v>1</v>
      </c>
      <c r="BK196" s="26">
        <f t="shared" ca="1" si="19"/>
        <v>3.4619398495759794</v>
      </c>
      <c r="BL196" s="25">
        <f t="shared" si="16"/>
        <v>4.440509495134326</v>
      </c>
      <c r="BM196" s="25">
        <f t="shared" ca="1" si="20"/>
        <v>3.4750817778062069</v>
      </c>
      <c r="BN196" s="24">
        <f t="shared" si="17"/>
        <v>3.3802975801163235</v>
      </c>
      <c r="BO196" s="23"/>
      <c r="BP196" s="2"/>
    </row>
    <row r="197" spans="1:68" x14ac:dyDescent="0.2">
      <c r="A197">
        <v>9.1999999999999993</v>
      </c>
      <c r="B197">
        <v>2</v>
      </c>
      <c r="C197">
        <v>1.25776</v>
      </c>
      <c r="D197">
        <v>-0.27929999999999999</v>
      </c>
      <c r="E197">
        <v>0.11496000000000001</v>
      </c>
      <c r="F197">
        <v>1.57988</v>
      </c>
      <c r="G197">
        <v>1.97038</v>
      </c>
      <c r="H197" s="23"/>
      <c r="I197" s="17">
        <f t="shared" si="14"/>
        <v>30.183727034120732</v>
      </c>
      <c r="J197" s="16">
        <f t="shared" si="15"/>
        <v>-30.583727034120731</v>
      </c>
      <c r="K197" s="10">
        <v>95</v>
      </c>
      <c r="L197" s="16">
        <v>2967.5196850393754</v>
      </c>
      <c r="M197" s="16">
        <v>1094.2913385826782</v>
      </c>
      <c r="N197" s="16">
        <v>13.079615048118985</v>
      </c>
      <c r="O197" s="16">
        <v>2.9136534839924555</v>
      </c>
      <c r="P197" s="16">
        <v>3.3382994128215056</v>
      </c>
      <c r="Q197" s="16">
        <v>8.2008881421027288E-2</v>
      </c>
      <c r="R197" s="16">
        <v>2.4566065316386347</v>
      </c>
      <c r="S197" s="16">
        <v>29.489300613128488</v>
      </c>
      <c r="T197" s="22" t="s">
        <v>33</v>
      </c>
      <c r="U197" s="10">
        <v>3</v>
      </c>
      <c r="V197" s="22" t="s">
        <v>33</v>
      </c>
      <c r="W197" s="10">
        <v>3</v>
      </c>
      <c r="X197" s="22" t="s">
        <v>33</v>
      </c>
      <c r="Y197" s="10">
        <v>3</v>
      </c>
      <c r="Z197" s="22" t="s">
        <v>124</v>
      </c>
      <c r="AA197" s="15">
        <v>2</v>
      </c>
      <c r="AB197" s="11">
        <v>81.746591136592471</v>
      </c>
      <c r="AC197" s="10">
        <v>16.497302433576905</v>
      </c>
      <c r="AD197" s="21">
        <v>1.7561064298306266</v>
      </c>
      <c r="AE197" s="12">
        <v>291.36534839924559</v>
      </c>
      <c r="AF197" s="10">
        <v>224.06733867067891</v>
      </c>
      <c r="AG197" s="10">
        <v>166.91497064107529</v>
      </c>
      <c r="AH197" s="10">
        <v>337.57067448019552</v>
      </c>
      <c r="AI197" s="10">
        <v>4.0706559521071055</v>
      </c>
      <c r="AJ197" s="10"/>
      <c r="AK197" s="10"/>
      <c r="AL197" s="10"/>
      <c r="AM197" s="10"/>
      <c r="AN197" s="10">
        <v>2.9136534839924555</v>
      </c>
      <c r="AO197" s="10">
        <v>1.2765224860563749</v>
      </c>
      <c r="AP197" s="10">
        <v>1</v>
      </c>
      <c r="AQ197" s="10">
        <v>111.47500000000001</v>
      </c>
      <c r="AR197" s="10"/>
      <c r="AS197" s="10"/>
      <c r="AT197" s="10">
        <v>0.89388021233499648</v>
      </c>
      <c r="AU197" s="10">
        <v>1</v>
      </c>
      <c r="AV197" s="16"/>
      <c r="AW197" s="21">
        <v>33.610100800601842</v>
      </c>
      <c r="AX197" s="1" t="s">
        <v>120</v>
      </c>
      <c r="AY197" s="25">
        <v>30.583727034120699</v>
      </c>
      <c r="AZ197" s="19">
        <v>100</v>
      </c>
      <c r="BA197" s="19">
        <v>0</v>
      </c>
      <c r="BB197" s="19">
        <v>0</v>
      </c>
      <c r="BC197" s="19">
        <v>100</v>
      </c>
      <c r="BD197" s="19">
        <v>0</v>
      </c>
      <c r="BE197" s="19">
        <v>0</v>
      </c>
      <c r="BF197" s="26">
        <v>81.746591136592471</v>
      </c>
      <c r="BG197" s="26">
        <v>16.497302433576905</v>
      </c>
      <c r="BH197" s="26">
        <v>1.7561064298306266</v>
      </c>
      <c r="BI197" s="23"/>
      <c r="BJ197" s="27">
        <f t="shared" ca="1" si="18"/>
        <v>1</v>
      </c>
      <c r="BK197" s="26">
        <f t="shared" ca="1" si="19"/>
        <v>3.389480488265237</v>
      </c>
      <c r="BL197" s="25">
        <f t="shared" si="16"/>
        <v>4.4220615582594833</v>
      </c>
      <c r="BM197" s="25">
        <f t="shared" ca="1" si="20"/>
        <v>3.4818634378187303</v>
      </c>
      <c r="BN197" s="24">
        <f t="shared" si="17"/>
        <v>3.380038544560183</v>
      </c>
      <c r="BO197" s="23"/>
      <c r="BP197" s="2"/>
    </row>
    <row r="198" spans="1:68" x14ac:dyDescent="0.2">
      <c r="A198">
        <v>9.25</v>
      </c>
      <c r="B198">
        <v>2</v>
      </c>
      <c r="C198">
        <v>1.25773</v>
      </c>
      <c r="D198">
        <v>-0.27972999999999998</v>
      </c>
      <c r="E198">
        <v>0.11401</v>
      </c>
      <c r="F198">
        <v>1.5759000000000001</v>
      </c>
      <c r="G198">
        <v>1.9657500000000001</v>
      </c>
      <c r="H198" s="23"/>
      <c r="I198" s="17">
        <f t="shared" si="14"/>
        <v>30.34776902887139</v>
      </c>
      <c r="J198" s="16">
        <f t="shared" si="15"/>
        <v>-30.747769028871389</v>
      </c>
      <c r="K198" s="10">
        <v>95</v>
      </c>
      <c r="L198" s="16">
        <v>2983.1036745406877</v>
      </c>
      <c r="M198" s="16">
        <v>1099.6391076115497</v>
      </c>
      <c r="N198" s="16">
        <v>13.150699912510936</v>
      </c>
      <c r="O198" s="16">
        <v>2.905461393596982</v>
      </c>
      <c r="P198" s="16">
        <v>3.3259081589786752</v>
      </c>
      <c r="Q198" s="16">
        <v>7.931493038886224E-2</v>
      </c>
      <c r="R198" s="16">
        <v>2.3847600895034451</v>
      </c>
      <c r="S198" s="16">
        <v>29.197692040395356</v>
      </c>
      <c r="T198" s="22" t="s">
        <v>33</v>
      </c>
      <c r="U198" s="10">
        <v>3</v>
      </c>
      <c r="V198" s="22" t="s">
        <v>33</v>
      </c>
      <c r="W198" s="10">
        <v>3</v>
      </c>
      <c r="X198" s="22" t="s">
        <v>33</v>
      </c>
      <c r="Y198" s="10">
        <v>3</v>
      </c>
      <c r="Z198" s="22" t="s">
        <v>124</v>
      </c>
      <c r="AA198" s="15">
        <v>2</v>
      </c>
      <c r="AB198" s="11">
        <v>80.090161418203053</v>
      </c>
      <c r="AC198" s="10">
        <v>18.033417234464309</v>
      </c>
      <c r="AD198" s="21">
        <v>1.876421347332637</v>
      </c>
      <c r="AE198" s="12">
        <v>290.5461393596982</v>
      </c>
      <c r="AF198" s="10">
        <v>221.69283883615105</v>
      </c>
      <c r="AG198" s="10">
        <v>166.29540794893376</v>
      </c>
      <c r="AH198" s="10">
        <v>330.10955234505093</v>
      </c>
      <c r="AI198" s="10">
        <v>4.1932939267204024</v>
      </c>
      <c r="AJ198" s="10"/>
      <c r="AK198" s="10"/>
      <c r="AL198" s="10"/>
      <c r="AM198" s="10"/>
      <c r="AN198" s="10">
        <v>2.905461393596982</v>
      </c>
      <c r="AO198" s="10">
        <v>1.2716571576553355</v>
      </c>
      <c r="AP198" s="10">
        <v>1</v>
      </c>
      <c r="AQ198" s="10">
        <v>111.47500000000001</v>
      </c>
      <c r="AR198" s="10"/>
      <c r="AS198" s="10"/>
      <c r="AT198" s="10">
        <v>0.87938098809324972</v>
      </c>
      <c r="AU198" s="10">
        <v>1</v>
      </c>
      <c r="AV198" s="16"/>
      <c r="AW198" s="21">
        <v>33.253925825422655</v>
      </c>
      <c r="AX198" s="1" t="s">
        <v>120</v>
      </c>
      <c r="AY198" s="25">
        <v>30.747769028871399</v>
      </c>
      <c r="AZ198" s="19">
        <v>100</v>
      </c>
      <c r="BA198" s="19">
        <v>0</v>
      </c>
      <c r="BB198" s="19">
        <v>0</v>
      </c>
      <c r="BC198" s="19">
        <v>100</v>
      </c>
      <c r="BD198" s="19">
        <v>0</v>
      </c>
      <c r="BE198" s="19">
        <v>0</v>
      </c>
      <c r="BF198" s="26">
        <v>80.090161418203053</v>
      </c>
      <c r="BG198" s="26">
        <v>18.033417234464309</v>
      </c>
      <c r="BH198" s="26">
        <v>1.876421347332637</v>
      </c>
      <c r="BI198" s="23"/>
      <c r="BJ198" s="27">
        <f t="shared" ca="1" si="18"/>
        <v>1</v>
      </c>
      <c r="BK198" s="26">
        <f t="shared" ca="1" si="19"/>
        <v>3.3362878948396268</v>
      </c>
      <c r="BL198" s="25">
        <f t="shared" si="16"/>
        <v>4.3238562459335297</v>
      </c>
      <c r="BM198" s="25">
        <f t="shared" ca="1" si="20"/>
        <v>3.4824580354163737</v>
      </c>
      <c r="BN198" s="24">
        <f t="shared" si="17"/>
        <v>3.3753386531000276</v>
      </c>
      <c r="BO198" s="23"/>
      <c r="BP198" s="2"/>
    </row>
    <row r="199" spans="1:68" x14ac:dyDescent="0.2">
      <c r="A199">
        <v>9.3000000000000007</v>
      </c>
      <c r="B199">
        <v>2.1</v>
      </c>
      <c r="C199">
        <v>1.2575000000000001</v>
      </c>
      <c r="D199">
        <v>-0.28022999999999998</v>
      </c>
      <c r="E199">
        <v>0.11495</v>
      </c>
      <c r="F199">
        <v>1.5731999999999999</v>
      </c>
      <c r="G199">
        <v>1.96505</v>
      </c>
      <c r="H199" s="23"/>
      <c r="I199" s="17">
        <f t="shared" si="14"/>
        <v>30.511811023622048</v>
      </c>
      <c r="J199" s="16">
        <f t="shared" si="15"/>
        <v>-30.911811023622047</v>
      </c>
      <c r="K199" s="10">
        <v>95</v>
      </c>
      <c r="L199" s="16">
        <v>2998.6876640420001</v>
      </c>
      <c r="M199" s="16">
        <v>1104.9868766404211</v>
      </c>
      <c r="N199" s="16">
        <v>13.221784776902886</v>
      </c>
      <c r="O199" s="16">
        <v>2.842655367231647</v>
      </c>
      <c r="P199" s="16">
        <v>3.2672570943401986</v>
      </c>
      <c r="Q199" s="16">
        <v>7.6182429188670214E-2</v>
      </c>
      <c r="R199" s="16">
        <v>2.331693741537495</v>
      </c>
      <c r="S199" s="16">
        <v>29.486231049204985</v>
      </c>
      <c r="T199" s="22" t="s">
        <v>33</v>
      </c>
      <c r="U199" s="10">
        <v>3</v>
      </c>
      <c r="V199" s="22" t="s">
        <v>33</v>
      </c>
      <c r="W199" s="10">
        <v>3</v>
      </c>
      <c r="X199" s="22" t="s">
        <v>33</v>
      </c>
      <c r="Y199" s="10">
        <v>3</v>
      </c>
      <c r="Z199" s="22" t="s">
        <v>124</v>
      </c>
      <c r="AA199" s="15">
        <v>2</v>
      </c>
      <c r="AB199" s="11">
        <v>79.573339331881087</v>
      </c>
      <c r="AC199" s="10">
        <v>18.514530588130114</v>
      </c>
      <c r="AD199" s="21">
        <v>1.9121300799887948</v>
      </c>
      <c r="AE199" s="12">
        <v>284.2655367231647</v>
      </c>
      <c r="AF199" s="10">
        <v>213.87600831978253</v>
      </c>
      <c r="AG199" s="10">
        <v>163.36285471700992</v>
      </c>
      <c r="AH199" s="10">
        <v>334.58289474450027</v>
      </c>
      <c r="AI199" s="10">
        <v>4.2887278984615289</v>
      </c>
      <c r="AJ199" s="10"/>
      <c r="AK199" s="10"/>
      <c r="AL199" s="10"/>
      <c r="AM199" s="10"/>
      <c r="AN199" s="10">
        <v>2.842655367231647</v>
      </c>
      <c r="AO199" s="10">
        <v>1.2594589126417965</v>
      </c>
      <c r="AP199" s="10">
        <v>1</v>
      </c>
      <c r="AQ199" s="10">
        <v>111.47500000000001</v>
      </c>
      <c r="AR199" s="10"/>
      <c r="AS199" s="10"/>
      <c r="AT199" s="10">
        <v>0.84250981861327834</v>
      </c>
      <c r="AU199" s="10">
        <v>1</v>
      </c>
      <c r="AV199" s="16"/>
      <c r="AW199" s="21">
        <v>32.081401247967378</v>
      </c>
      <c r="AX199" s="1" t="s">
        <v>120</v>
      </c>
      <c r="AY199" s="25">
        <v>30.911811023622001</v>
      </c>
      <c r="AZ199" s="19">
        <v>100</v>
      </c>
      <c r="BA199" s="19">
        <v>0</v>
      </c>
      <c r="BB199" s="19">
        <v>0</v>
      </c>
      <c r="BC199" s="19">
        <v>100</v>
      </c>
      <c r="BD199" s="19">
        <v>0</v>
      </c>
      <c r="BE199" s="19">
        <v>0</v>
      </c>
      <c r="BF199" s="26">
        <v>79.573339331881087</v>
      </c>
      <c r="BG199" s="26">
        <v>18.514530588130114</v>
      </c>
      <c r="BH199" s="26">
        <v>1.9121300799887948</v>
      </c>
      <c r="BI199" s="23"/>
      <c r="BJ199" s="27">
        <f t="shared" ca="1" si="18"/>
        <v>1</v>
      </c>
      <c r="BK199" s="26">
        <f t="shared" ca="1" si="19"/>
        <v>3.1998810116086176</v>
      </c>
      <c r="BL199" s="25">
        <f t="shared" si="16"/>
        <v>4.3091723339827173</v>
      </c>
      <c r="BM199" s="25">
        <f t="shared" ca="1" si="20"/>
        <v>3.4970284541448362</v>
      </c>
      <c r="BN199" s="24">
        <f t="shared" si="17"/>
        <v>3.3775423766216539</v>
      </c>
      <c r="BO199" s="23"/>
      <c r="BP199" s="2"/>
    </row>
    <row r="200" spans="1:68" x14ac:dyDescent="0.2">
      <c r="A200">
        <v>9.35</v>
      </c>
      <c r="B200">
        <v>2</v>
      </c>
      <c r="C200">
        <v>1.2575400000000001</v>
      </c>
      <c r="D200">
        <v>-0.28044000000000002</v>
      </c>
      <c r="E200">
        <v>0.11679</v>
      </c>
      <c r="F200">
        <v>1.5746500000000001</v>
      </c>
      <c r="G200">
        <v>1.9704299999999999</v>
      </c>
      <c r="H200" s="23"/>
      <c r="I200" s="17">
        <f t="shared" si="14"/>
        <v>30.675853018372699</v>
      </c>
      <c r="J200" s="16">
        <f t="shared" si="15"/>
        <v>-31.075853018372698</v>
      </c>
      <c r="K200" s="10">
        <v>95</v>
      </c>
      <c r="L200" s="16">
        <v>3014.2716535433119</v>
      </c>
      <c r="M200" s="16">
        <v>1110.3346456692923</v>
      </c>
      <c r="N200" s="16">
        <v>13.292869641294836</v>
      </c>
      <c r="O200" s="16">
        <v>2.8535781544256311</v>
      </c>
      <c r="P200" s="16">
        <v>3.286312998105906</v>
      </c>
      <c r="Q200" s="16">
        <v>7.4866778684589283E-2</v>
      </c>
      <c r="R200" s="16">
        <v>2.2781390186430621</v>
      </c>
      <c r="S200" s="16">
        <v>30.051030811130207</v>
      </c>
      <c r="T200" s="22" t="s">
        <v>33</v>
      </c>
      <c r="U200" s="10">
        <v>3</v>
      </c>
      <c r="V200" s="22" t="s">
        <v>33</v>
      </c>
      <c r="W200" s="10">
        <v>3</v>
      </c>
      <c r="X200" s="22" t="s">
        <v>33</v>
      </c>
      <c r="Y200" s="10">
        <v>3</v>
      </c>
      <c r="Z200" s="22" t="s">
        <v>124</v>
      </c>
      <c r="AA200" s="15">
        <v>2</v>
      </c>
      <c r="AB200" s="11">
        <v>78.342687718665985</v>
      </c>
      <c r="AC200" s="10">
        <v>19.663204083147335</v>
      </c>
      <c r="AD200" s="21">
        <v>1.9941081981866822</v>
      </c>
      <c r="AE200" s="12">
        <v>285.35781544256309</v>
      </c>
      <c r="AF200" s="10">
        <v>215.20117408625916</v>
      </c>
      <c r="AG200" s="10">
        <v>164.31564990529529</v>
      </c>
      <c r="AH200" s="10">
        <v>344.73931549375624</v>
      </c>
      <c r="AI200" s="10">
        <v>4.3895477484760095</v>
      </c>
      <c r="AJ200" s="10"/>
      <c r="AK200" s="10"/>
      <c r="AL200" s="10"/>
      <c r="AM200" s="10"/>
      <c r="AN200" s="10">
        <v>2.8535781544256311</v>
      </c>
      <c r="AO200" s="10">
        <v>1.2619332512429799</v>
      </c>
      <c r="AP200" s="10">
        <v>1</v>
      </c>
      <c r="AQ200" s="10">
        <v>111.47500000000001</v>
      </c>
      <c r="AR200" s="10"/>
      <c r="AS200" s="10"/>
      <c r="AT200" s="10">
        <v>0.84366400497599536</v>
      </c>
      <c r="AU200" s="10">
        <v>1</v>
      </c>
      <c r="AV200" s="16"/>
      <c r="AW200" s="21">
        <v>32.280176112938875</v>
      </c>
      <c r="AX200" s="1" t="s">
        <v>120</v>
      </c>
      <c r="AY200" s="25">
        <v>31.075853018372701</v>
      </c>
      <c r="AZ200" s="19">
        <v>100</v>
      </c>
      <c r="BA200" s="19">
        <v>0</v>
      </c>
      <c r="BB200" s="19">
        <v>0</v>
      </c>
      <c r="BC200" s="19">
        <v>100</v>
      </c>
      <c r="BD200" s="19">
        <v>0</v>
      </c>
      <c r="BE200" s="19">
        <v>0</v>
      </c>
      <c r="BF200" s="26">
        <v>78.342687718665985</v>
      </c>
      <c r="BG200" s="26">
        <v>19.663204083147335</v>
      </c>
      <c r="BH200" s="26">
        <v>1.9941081981866822</v>
      </c>
      <c r="BI200" s="23"/>
      <c r="BJ200" s="27">
        <f t="shared" ca="1" si="18"/>
        <v>1</v>
      </c>
      <c r="BK200" s="26">
        <f t="shared" ca="1" si="19"/>
        <v>3.2047584541717877</v>
      </c>
      <c r="BL200" s="25">
        <f t="shared" si="16"/>
        <v>4.2079439805561796</v>
      </c>
      <c r="BM200" s="25">
        <f t="shared" ca="1" si="20"/>
        <v>3.4910032184250688</v>
      </c>
      <c r="BN200" s="24">
        <f t="shared" si="17"/>
        <v>3.3705784508777028</v>
      </c>
      <c r="BO200" s="23"/>
      <c r="BP200" s="2"/>
    </row>
    <row r="201" spans="1:68" x14ac:dyDescent="0.2">
      <c r="A201">
        <v>9.4</v>
      </c>
      <c r="B201">
        <v>2</v>
      </c>
      <c r="C201">
        <v>1.2577499999999999</v>
      </c>
      <c r="D201">
        <v>-0.28029999999999999</v>
      </c>
      <c r="E201">
        <v>0.11841</v>
      </c>
      <c r="F201">
        <v>1.5757000000000001</v>
      </c>
      <c r="G201">
        <v>1.97523</v>
      </c>
      <c r="H201" s="23"/>
      <c r="I201" s="17">
        <f t="shared" si="14"/>
        <v>30.83989501312336</v>
      </c>
      <c r="J201" s="16">
        <f t="shared" si="15"/>
        <v>-31.239895013123359</v>
      </c>
      <c r="K201" s="10">
        <v>95</v>
      </c>
      <c r="L201" s="16">
        <v>3029.8556430446247</v>
      </c>
      <c r="M201" s="16">
        <v>1115.6824146981639</v>
      </c>
      <c r="N201" s="16">
        <v>13.363954505686788</v>
      </c>
      <c r="O201" s="16">
        <v>2.910922787193944</v>
      </c>
      <c r="P201" s="16">
        <v>3.3508183095949753</v>
      </c>
      <c r="Q201" s="16">
        <v>7.5743879020643237E-2</v>
      </c>
      <c r="R201" s="16">
        <v>2.260459148255002</v>
      </c>
      <c r="S201" s="16">
        <v>30.548300166738287</v>
      </c>
      <c r="T201" s="22" t="s">
        <v>33</v>
      </c>
      <c r="U201" s="10">
        <v>3</v>
      </c>
      <c r="V201" s="22" t="s">
        <v>33</v>
      </c>
      <c r="W201" s="10">
        <v>3</v>
      </c>
      <c r="X201" s="22" t="s">
        <v>33</v>
      </c>
      <c r="Y201" s="10">
        <v>3</v>
      </c>
      <c r="Z201" s="22" t="s">
        <v>124</v>
      </c>
      <c r="AA201" s="15">
        <v>2</v>
      </c>
      <c r="AB201" s="11">
        <v>77.448240949021283</v>
      </c>
      <c r="AC201" s="10">
        <v>20.500440950478975</v>
      </c>
      <c r="AD201" s="21">
        <v>2.0513181004997461</v>
      </c>
      <c r="AE201" s="12">
        <v>291.09227871939441</v>
      </c>
      <c r="AF201" s="10">
        <v>221.87332899666066</v>
      </c>
      <c r="AG201" s="10">
        <v>167.54091547974878</v>
      </c>
      <c r="AH201" s="10">
        <v>353.50653931305936</v>
      </c>
      <c r="AI201" s="10">
        <v>4.4238799925756949</v>
      </c>
      <c r="AJ201" s="10"/>
      <c r="AK201" s="10"/>
      <c r="AL201" s="10"/>
      <c r="AM201" s="10"/>
      <c r="AN201" s="10">
        <v>2.910922787193944</v>
      </c>
      <c r="AO201" s="10">
        <v>1.2758818788418029</v>
      </c>
      <c r="AP201" s="10">
        <v>1</v>
      </c>
      <c r="AQ201" s="10">
        <v>111.47500000000001</v>
      </c>
      <c r="AR201" s="10"/>
      <c r="AS201" s="10"/>
      <c r="AT201" s="10">
        <v>0.86672562630075423</v>
      </c>
      <c r="AU201" s="10">
        <v>1</v>
      </c>
      <c r="AV201" s="16"/>
      <c r="AW201" s="21">
        <v>33.280999349499098</v>
      </c>
      <c r="AX201" s="1" t="s">
        <v>120</v>
      </c>
      <c r="AY201" s="25">
        <v>31.239895013123402</v>
      </c>
      <c r="AZ201" s="19">
        <v>100</v>
      </c>
      <c r="BA201" s="19">
        <v>0</v>
      </c>
      <c r="BB201" s="19">
        <v>0</v>
      </c>
      <c r="BC201" s="19">
        <v>100</v>
      </c>
      <c r="BD201" s="19">
        <v>0</v>
      </c>
      <c r="BE201" s="19">
        <v>0</v>
      </c>
      <c r="BF201" s="26">
        <v>77.448240949021283</v>
      </c>
      <c r="BG201" s="26">
        <v>20.500440950478975</v>
      </c>
      <c r="BH201" s="26">
        <v>2.0513181004997461</v>
      </c>
      <c r="BI201" s="23"/>
      <c r="BJ201" s="27">
        <f t="shared" ca="1" si="18"/>
        <v>1</v>
      </c>
      <c r="BK201" s="26">
        <f t="shared" ca="1" si="19"/>
        <v>3.2910628757545557</v>
      </c>
      <c r="BL201" s="25">
        <f t="shared" si="16"/>
        <v>4.1257296942673278</v>
      </c>
      <c r="BM201" s="25">
        <f t="shared" ca="1" si="20"/>
        <v>3.4766775398833056</v>
      </c>
      <c r="BN201" s="24">
        <f t="shared" si="17"/>
        <v>3.361534734359557</v>
      </c>
      <c r="BO201" s="23"/>
      <c r="BP201" s="2"/>
    </row>
    <row r="202" spans="1:68" x14ac:dyDescent="0.2">
      <c r="A202">
        <v>9.4499999999999993</v>
      </c>
      <c r="B202">
        <v>2</v>
      </c>
      <c r="C202">
        <v>1.25779</v>
      </c>
      <c r="D202">
        <v>-0.27977999999999997</v>
      </c>
      <c r="E202">
        <v>0.1201</v>
      </c>
      <c r="F202">
        <v>1.56833</v>
      </c>
      <c r="G202">
        <v>1.968</v>
      </c>
      <c r="H202" s="23"/>
      <c r="I202" s="17">
        <f t="shared" si="14"/>
        <v>31.003937007874011</v>
      </c>
      <c r="J202" s="16">
        <f t="shared" si="15"/>
        <v>-31.40393700787401</v>
      </c>
      <c r="K202" s="10">
        <v>95</v>
      </c>
      <c r="L202" s="16">
        <v>3045.4396325459365</v>
      </c>
      <c r="M202" s="16">
        <v>1121.0301837270351</v>
      </c>
      <c r="N202" s="16">
        <v>13.435039370078737</v>
      </c>
      <c r="O202" s="16">
        <v>2.9218455743879286</v>
      </c>
      <c r="P202" s="16">
        <v>3.3692111875532058</v>
      </c>
      <c r="Q202" s="16">
        <v>7.9001680268843077E-2</v>
      </c>
      <c r="R202" s="16">
        <v>2.3448123572869828</v>
      </c>
      <c r="S202" s="16">
        <v>31.067056469810911</v>
      </c>
      <c r="T202" s="22" t="s">
        <v>33</v>
      </c>
      <c r="U202" s="10">
        <v>3</v>
      </c>
      <c r="V202" s="22" t="s">
        <v>33</v>
      </c>
      <c r="W202" s="10">
        <v>3</v>
      </c>
      <c r="X202" s="22" t="s">
        <v>33</v>
      </c>
      <c r="Y202" s="10">
        <v>3</v>
      </c>
      <c r="Z202" s="22" t="s">
        <v>124</v>
      </c>
      <c r="AA202" s="15">
        <v>2</v>
      </c>
      <c r="AB202" s="11">
        <v>79.433844624062033</v>
      </c>
      <c r="AC202" s="10">
        <v>18.644523443376215</v>
      </c>
      <c r="AD202" s="21">
        <v>1.9216319325617515</v>
      </c>
      <c r="AE202" s="12">
        <v>292.18455743879287</v>
      </c>
      <c r="AF202" s="10">
        <v>223.12049172696356</v>
      </c>
      <c r="AG202" s="10">
        <v>168.46055937766027</v>
      </c>
      <c r="AH202" s="10">
        <v>362.71578033734761</v>
      </c>
      <c r="AI202" s="10">
        <v>4.2647335804602697</v>
      </c>
      <c r="AJ202" s="10"/>
      <c r="AK202" s="10"/>
      <c r="AL202" s="10"/>
      <c r="AM202" s="10"/>
      <c r="AN202" s="10">
        <v>2.9218455743879286</v>
      </c>
      <c r="AO202" s="10">
        <v>1.2894714755842753</v>
      </c>
      <c r="AP202" s="10">
        <v>1</v>
      </c>
      <c r="AQ202" s="10">
        <v>111.47500000000001</v>
      </c>
      <c r="AR202" s="10"/>
      <c r="AS202" s="10"/>
      <c r="AT202" s="10">
        <v>0.8674351510736088</v>
      </c>
      <c r="AU202" s="10">
        <v>1</v>
      </c>
      <c r="AV202" s="16"/>
      <c r="AW202" s="21">
        <v>33.468073759044536</v>
      </c>
      <c r="AX202" s="1" t="s">
        <v>120</v>
      </c>
      <c r="AY202" s="25">
        <v>31.403937007873999</v>
      </c>
      <c r="AZ202" s="19">
        <v>100</v>
      </c>
      <c r="BA202" s="19">
        <v>0</v>
      </c>
      <c r="BB202" s="19">
        <v>0</v>
      </c>
      <c r="BC202" s="19">
        <v>100</v>
      </c>
      <c r="BD202" s="19">
        <v>0</v>
      </c>
      <c r="BE202" s="19">
        <v>0</v>
      </c>
      <c r="BF202" s="26">
        <v>79.433844624062033</v>
      </c>
      <c r="BG202" s="26">
        <v>18.644523443376215</v>
      </c>
      <c r="BH202" s="26">
        <v>1.9216319325617515</v>
      </c>
      <c r="BI202" s="23"/>
      <c r="BJ202" s="27">
        <f t="shared" ca="1" si="18"/>
        <v>1</v>
      </c>
      <c r="BK202" s="26">
        <f t="shared" ca="1" si="19"/>
        <v>3.2942759224221718</v>
      </c>
      <c r="BL202" s="25">
        <f t="shared" si="16"/>
        <v>4.2784754642025993</v>
      </c>
      <c r="BM202" s="25">
        <f t="shared" ca="1" si="20"/>
        <v>3.4846796572470051</v>
      </c>
      <c r="BN202" s="24">
        <f t="shared" si="17"/>
        <v>3.3669196336129401</v>
      </c>
      <c r="BO202" s="23"/>
      <c r="BP202" s="2"/>
    </row>
    <row r="203" spans="1:68" x14ac:dyDescent="0.2">
      <c r="A203">
        <v>9.5</v>
      </c>
      <c r="B203">
        <v>2</v>
      </c>
      <c r="C203">
        <v>1.25776</v>
      </c>
      <c r="D203">
        <v>-0.27872000000000002</v>
      </c>
      <c r="E203">
        <v>0.12123</v>
      </c>
      <c r="F203">
        <v>1.5673299999999999</v>
      </c>
      <c r="G203">
        <v>1.9667300000000001</v>
      </c>
      <c r="H203" s="23"/>
      <c r="I203" s="17">
        <f t="shared" si="14"/>
        <v>31.167979002624669</v>
      </c>
      <c r="J203" s="16">
        <f t="shared" si="15"/>
        <v>-31.567979002624668</v>
      </c>
      <c r="K203" s="10">
        <v>95</v>
      </c>
      <c r="L203" s="16">
        <v>3061.0236220472489</v>
      </c>
      <c r="M203" s="16">
        <v>1126.3779527559066</v>
      </c>
      <c r="N203" s="16">
        <v>13.50612423447069</v>
      </c>
      <c r="O203" s="16">
        <v>2.9136534839924555</v>
      </c>
      <c r="P203" s="16">
        <v>3.3660138915740627</v>
      </c>
      <c r="Q203" s="16">
        <v>8.5642582813249865E-2</v>
      </c>
      <c r="R203" s="16">
        <v>2.5443324232152968</v>
      </c>
      <c r="S203" s="16">
        <v>31.413917193167169</v>
      </c>
      <c r="T203" s="22" t="s">
        <v>33</v>
      </c>
      <c r="U203" s="10">
        <v>3</v>
      </c>
      <c r="V203" s="22" t="s">
        <v>33</v>
      </c>
      <c r="W203" s="10">
        <v>3</v>
      </c>
      <c r="X203" s="22" t="s">
        <v>33</v>
      </c>
      <c r="Y203" s="10">
        <v>3</v>
      </c>
      <c r="Z203" s="22" t="s">
        <v>124</v>
      </c>
      <c r="AA203" s="15">
        <v>2</v>
      </c>
      <c r="AB203" s="11">
        <v>84.272449866641395</v>
      </c>
      <c r="AC203" s="10">
        <v>14.174976207435989</v>
      </c>
      <c r="AD203" s="21">
        <v>1.5525739259226117</v>
      </c>
      <c r="AE203" s="12">
        <v>291.36534839924559</v>
      </c>
      <c r="AF203" s="10">
        <v>221.82763399404598</v>
      </c>
      <c r="AG203" s="10">
        <v>168.30069457870314</v>
      </c>
      <c r="AH203" s="10">
        <v>368.38888372175614</v>
      </c>
      <c r="AI203" s="10">
        <v>3.9303040391879711</v>
      </c>
      <c r="AJ203" s="10"/>
      <c r="AK203" s="10"/>
      <c r="AL203" s="10"/>
      <c r="AM203" s="10"/>
      <c r="AN203" s="10">
        <v>2.9136534839924555</v>
      </c>
      <c r="AO203" s="10">
        <v>1.3080244775943359</v>
      </c>
      <c r="AP203" s="10">
        <v>1</v>
      </c>
      <c r="AQ203" s="10">
        <v>111.47500000000001</v>
      </c>
      <c r="AR203" s="10"/>
      <c r="AS203" s="10"/>
      <c r="AT203" s="10">
        <v>0.85782142233417913</v>
      </c>
      <c r="AU203" s="10">
        <v>1</v>
      </c>
      <c r="AV203" s="16"/>
      <c r="AW203" s="21">
        <v>33.274145099106903</v>
      </c>
      <c r="AX203" s="1" t="s">
        <v>120</v>
      </c>
      <c r="AY203" s="25">
        <v>31.5679790026247</v>
      </c>
      <c r="AZ203" s="19">
        <v>100</v>
      </c>
      <c r="BA203" s="19">
        <v>0</v>
      </c>
      <c r="BB203" s="19">
        <v>0</v>
      </c>
      <c r="BC203" s="19">
        <v>100</v>
      </c>
      <c r="BD203" s="19">
        <v>0</v>
      </c>
      <c r="BE203" s="19">
        <v>0</v>
      </c>
      <c r="BF203" s="26">
        <v>84.272449866641395</v>
      </c>
      <c r="BG203" s="26">
        <v>14.174976207435989</v>
      </c>
      <c r="BH203" s="26">
        <v>1.5525739259226117</v>
      </c>
      <c r="BI203" s="23"/>
      <c r="BJ203" s="27">
        <f t="shared" ca="1" si="18"/>
        <v>1</v>
      </c>
      <c r="BK203" s="26">
        <f t="shared" ca="1" si="19"/>
        <v>3.2591228833261856</v>
      </c>
      <c r="BL203" s="25">
        <f t="shared" si="16"/>
        <v>4.6658940744739992</v>
      </c>
      <c r="BM203" s="25">
        <f t="shared" ca="1" si="20"/>
        <v>3.5087502365534742</v>
      </c>
      <c r="BN203" s="24">
        <f t="shared" si="17"/>
        <v>3.384175231217768</v>
      </c>
      <c r="BO203" s="23"/>
      <c r="BP203" s="2"/>
    </row>
    <row r="204" spans="1:68" x14ac:dyDescent="0.2">
      <c r="A204">
        <v>9.5500000000000007</v>
      </c>
      <c r="B204">
        <v>2</v>
      </c>
      <c r="C204">
        <v>1.25789</v>
      </c>
      <c r="D204">
        <v>-0.27848000000000001</v>
      </c>
      <c r="E204">
        <v>0.12117</v>
      </c>
      <c r="F204">
        <v>1.56108</v>
      </c>
      <c r="G204">
        <v>1.9645300000000001</v>
      </c>
      <c r="H204" s="23"/>
      <c r="I204" s="17">
        <f t="shared" si="14"/>
        <v>31.332020997375327</v>
      </c>
      <c r="J204" s="16">
        <f t="shared" si="15"/>
        <v>-31.732020997375326</v>
      </c>
      <c r="K204" s="10">
        <v>95</v>
      </c>
      <c r="L204" s="16">
        <v>3076.6076115485612</v>
      </c>
      <c r="M204" s="16">
        <v>1131.725721784778</v>
      </c>
      <c r="N204" s="16">
        <v>13.577209098862642</v>
      </c>
      <c r="O204" s="16">
        <v>2.9491525423728597</v>
      </c>
      <c r="P204" s="16">
        <v>3.4012477396314758</v>
      </c>
      <c r="Q204" s="16">
        <v>8.7146183389342144E-2</v>
      </c>
      <c r="R204" s="16">
        <v>2.5621827652808498</v>
      </c>
      <c r="S204" s="16">
        <v>31.395499809626127</v>
      </c>
      <c r="T204" s="22" t="s">
        <v>33</v>
      </c>
      <c r="U204" s="10">
        <v>3</v>
      </c>
      <c r="V204" s="22" t="s">
        <v>33</v>
      </c>
      <c r="W204" s="10">
        <v>3</v>
      </c>
      <c r="X204" s="22" t="s">
        <v>33</v>
      </c>
      <c r="Y204" s="10">
        <v>3</v>
      </c>
      <c r="Z204" s="22" t="s">
        <v>124</v>
      </c>
      <c r="AA204" s="15">
        <v>2</v>
      </c>
      <c r="AB204" s="11">
        <v>84.320574872842201</v>
      </c>
      <c r="AC204" s="10">
        <v>14.130992076866775</v>
      </c>
      <c r="AD204" s="21">
        <v>1.5484330502910231</v>
      </c>
      <c r="AE204" s="12">
        <v>294.91525423728598</v>
      </c>
      <c r="AF204" s="10">
        <v>225.05608732425267</v>
      </c>
      <c r="AG204" s="10">
        <v>170.06238698157378</v>
      </c>
      <c r="AH204" s="10">
        <v>366.54769462142031</v>
      </c>
      <c r="AI204" s="10">
        <v>3.9029222019233529</v>
      </c>
      <c r="AJ204" s="10"/>
      <c r="AK204" s="10"/>
      <c r="AL204" s="10"/>
      <c r="AM204" s="10"/>
      <c r="AN204" s="10">
        <v>2.9491525423728597</v>
      </c>
      <c r="AO204" s="10">
        <v>1.3194312157281847</v>
      </c>
      <c r="AP204" s="10">
        <v>1</v>
      </c>
      <c r="AQ204" s="10">
        <v>111.47500000000001</v>
      </c>
      <c r="AR204" s="10"/>
      <c r="AS204" s="10"/>
      <c r="AT204" s="10">
        <v>0.86657489195021542</v>
      </c>
      <c r="AU204" s="10">
        <v>1</v>
      </c>
      <c r="AV204" s="16"/>
      <c r="AW204" s="21">
        <v>33.758413098637902</v>
      </c>
      <c r="AX204" s="1" t="s">
        <v>120</v>
      </c>
      <c r="AY204" s="25">
        <v>31.732020997375301</v>
      </c>
      <c r="AZ204" s="19">
        <v>100</v>
      </c>
      <c r="BA204" s="19">
        <v>0</v>
      </c>
      <c r="BB204" s="19">
        <v>0</v>
      </c>
      <c r="BC204" s="19">
        <v>100</v>
      </c>
      <c r="BD204" s="19">
        <v>0</v>
      </c>
      <c r="BE204" s="19">
        <v>0</v>
      </c>
      <c r="BF204" s="26">
        <v>84.320574872842201</v>
      </c>
      <c r="BG204" s="26">
        <v>14.130992076866775</v>
      </c>
      <c r="BH204" s="26">
        <v>1.5484330502910231</v>
      </c>
      <c r="BI204" s="23"/>
      <c r="BJ204" s="27">
        <f t="shared" ca="1" si="18"/>
        <v>1</v>
      </c>
      <c r="BK204" s="26">
        <f t="shared" ca="1" si="19"/>
        <v>3.292218066616452</v>
      </c>
      <c r="BL204" s="25">
        <f t="shared" si="16"/>
        <v>4.6778747232026134</v>
      </c>
      <c r="BM204" s="25">
        <f t="shared" ca="1" si="20"/>
        <v>3.5056536144250723</v>
      </c>
      <c r="BN204" s="24">
        <f t="shared" si="17"/>
        <v>3.381670669037939</v>
      </c>
      <c r="BO204" s="23"/>
      <c r="BP204" s="2"/>
    </row>
    <row r="205" spans="1:68" x14ac:dyDescent="0.2">
      <c r="A205">
        <v>9.6</v>
      </c>
      <c r="B205">
        <v>2</v>
      </c>
      <c r="C205">
        <v>1.2580100000000001</v>
      </c>
      <c r="D205">
        <v>-0.27814</v>
      </c>
      <c r="E205">
        <v>0.10736999999999999</v>
      </c>
      <c r="F205">
        <v>1.56558</v>
      </c>
      <c r="G205">
        <v>1.9722299999999999</v>
      </c>
      <c r="H205" s="23"/>
      <c r="I205" s="17">
        <f t="shared" ref="I205:I268" si="21">IF(A205="(m)",0,A205/0.3048)</f>
        <v>31.496062992125982</v>
      </c>
      <c r="J205" s="16">
        <f t="shared" ref="J205:J268" si="22">$J$7-I205</f>
        <v>-31.89606299212598</v>
      </c>
      <c r="K205" s="10">
        <v>95</v>
      </c>
      <c r="L205" s="16">
        <v>3092.1916010498735</v>
      </c>
      <c r="M205" s="16">
        <v>1137.0734908136494</v>
      </c>
      <c r="N205" s="16">
        <v>13.648293963254591</v>
      </c>
      <c r="O205" s="16">
        <v>2.9819209039548138</v>
      </c>
      <c r="P205" s="16">
        <v>3.3730177269255055</v>
      </c>
      <c r="Q205" s="16">
        <v>8.9276284205472775E-2</v>
      </c>
      <c r="R205" s="16">
        <v>2.6467777946381505</v>
      </c>
      <c r="S205" s="16">
        <v>27.159501595186928</v>
      </c>
      <c r="T205" s="22" t="s">
        <v>33</v>
      </c>
      <c r="U205" s="10">
        <v>3</v>
      </c>
      <c r="V205" s="22" t="s">
        <v>33</v>
      </c>
      <c r="W205" s="10">
        <v>3</v>
      </c>
      <c r="X205" s="22" t="s">
        <v>33</v>
      </c>
      <c r="Y205" s="10">
        <v>3</v>
      </c>
      <c r="Z205" s="22" t="s">
        <v>124</v>
      </c>
      <c r="AA205" s="15">
        <v>2</v>
      </c>
      <c r="AB205" s="11">
        <v>84.866372782657919</v>
      </c>
      <c r="AC205" s="10">
        <v>13.63289306340512</v>
      </c>
      <c r="AD205" s="21">
        <v>1.5007341539369612</v>
      </c>
      <c r="AE205" s="12">
        <v>298.19209039548139</v>
      </c>
      <c r="AF205" s="10">
        <v>220.81820409406131</v>
      </c>
      <c r="AG205" s="10">
        <v>168.65088634627529</v>
      </c>
      <c r="AH205" s="10">
        <v>277.94484271403661</v>
      </c>
      <c r="AI205" s="10">
        <v>3.7781788936940708</v>
      </c>
      <c r="AJ205" s="10"/>
      <c r="AK205" s="10"/>
      <c r="AL205" s="10"/>
      <c r="AM205" s="10"/>
      <c r="AN205" s="10">
        <v>2.9819209039548138</v>
      </c>
      <c r="AO205" s="10">
        <v>1.3239381271663822</v>
      </c>
      <c r="AP205" s="10">
        <v>1</v>
      </c>
      <c r="AQ205" s="10">
        <v>111.47500000000001</v>
      </c>
      <c r="AR205" s="10"/>
      <c r="AS205" s="10"/>
      <c r="AT205" s="10">
        <v>0.84521681071108568</v>
      </c>
      <c r="AU205" s="10">
        <v>1</v>
      </c>
      <c r="AV205" s="16"/>
      <c r="AW205" s="21">
        <v>33.122730614109194</v>
      </c>
      <c r="AX205" s="1" t="s">
        <v>120</v>
      </c>
      <c r="AY205" s="25">
        <v>31.896062992126001</v>
      </c>
      <c r="AZ205" s="19">
        <v>100</v>
      </c>
      <c r="BA205" s="19">
        <v>0</v>
      </c>
      <c r="BB205" s="19">
        <v>0</v>
      </c>
      <c r="BC205" s="19">
        <v>100</v>
      </c>
      <c r="BD205" s="19">
        <v>0</v>
      </c>
      <c r="BE205" s="19">
        <v>0</v>
      </c>
      <c r="BF205" s="26">
        <v>84.866372782657919</v>
      </c>
      <c r="BG205" s="26">
        <v>13.63289306340512</v>
      </c>
      <c r="BH205" s="26">
        <v>1.5007341539369612</v>
      </c>
      <c r="BI205" s="23"/>
      <c r="BJ205" s="27">
        <f t="shared" ca="1" si="18"/>
        <v>1</v>
      </c>
      <c r="BK205" s="26">
        <f t="shared" ca="1" si="19"/>
        <v>3.2133752851687505</v>
      </c>
      <c r="BL205" s="25">
        <f t="shared" si="16"/>
        <v>4.8867049497493502</v>
      </c>
      <c r="BM205" s="25">
        <f t="shared" ca="1" si="20"/>
        <v>3.5247609837538336</v>
      </c>
      <c r="BN205" s="24">
        <f t="shared" si="17"/>
        <v>3.3916536234484256</v>
      </c>
      <c r="BO205" s="23"/>
      <c r="BP205" s="2"/>
    </row>
    <row r="206" spans="1:68" x14ac:dyDescent="0.2">
      <c r="A206">
        <v>9.65</v>
      </c>
      <c r="B206">
        <v>2.1</v>
      </c>
      <c r="C206">
        <v>1.2581199999999999</v>
      </c>
      <c r="D206">
        <v>-0.27927999999999997</v>
      </c>
      <c r="E206">
        <v>0.10938000000000001</v>
      </c>
      <c r="F206">
        <v>1.5629</v>
      </c>
      <c r="G206">
        <v>1.9751000000000001</v>
      </c>
      <c r="H206" s="23"/>
      <c r="I206" s="17">
        <f t="shared" si="21"/>
        <v>31.66010498687664</v>
      </c>
      <c r="J206" s="16">
        <f t="shared" si="22"/>
        <v>-32.060104986876638</v>
      </c>
      <c r="K206" s="10">
        <v>95</v>
      </c>
      <c r="L206" s="16">
        <v>3107.7755905511858</v>
      </c>
      <c r="M206" s="16">
        <v>1142.4212598425208</v>
      </c>
      <c r="N206" s="16">
        <v>13.719378827646544</v>
      </c>
      <c r="O206" s="16">
        <v>3.0119585687381951</v>
      </c>
      <c r="P206" s="16">
        <v>3.4119399375290844</v>
      </c>
      <c r="Q206" s="16">
        <v>8.2134181469035103E-2</v>
      </c>
      <c r="R206" s="16">
        <v>2.4072575418345847</v>
      </c>
      <c r="S206" s="16">
        <v>27.776483943811776</v>
      </c>
      <c r="T206" s="22" t="s">
        <v>33</v>
      </c>
      <c r="U206" s="10">
        <v>3</v>
      </c>
      <c r="V206" s="22" t="s">
        <v>33</v>
      </c>
      <c r="W206" s="10">
        <v>3</v>
      </c>
      <c r="X206" s="22" t="s">
        <v>33</v>
      </c>
      <c r="Y206" s="10">
        <v>3</v>
      </c>
      <c r="Z206" s="22" t="s">
        <v>124</v>
      </c>
      <c r="AA206" s="15">
        <v>2</v>
      </c>
      <c r="AB206" s="11">
        <v>79.21263548796378</v>
      </c>
      <c r="AC206" s="10">
        <v>18.850778974135835</v>
      </c>
      <c r="AD206" s="21">
        <v>1.9365855379003856</v>
      </c>
      <c r="AE206" s="12">
        <v>301.19585687381948</v>
      </c>
      <c r="AF206" s="10">
        <v>224.48058242969933</v>
      </c>
      <c r="AG206" s="10">
        <v>170.59699687645423</v>
      </c>
      <c r="AH206" s="10">
        <v>289.17473381825619</v>
      </c>
      <c r="AI206" s="10">
        <v>4.1541047545660374</v>
      </c>
      <c r="AJ206" s="10"/>
      <c r="AK206" s="10"/>
      <c r="AL206" s="10"/>
      <c r="AM206" s="10"/>
      <c r="AN206" s="10">
        <v>3.0119585687381951</v>
      </c>
      <c r="AO206" s="10">
        <v>1.3155278913966695</v>
      </c>
      <c r="AP206" s="10">
        <v>1</v>
      </c>
      <c r="AQ206" s="10">
        <v>111.47500000000001</v>
      </c>
      <c r="AR206" s="10"/>
      <c r="AS206" s="10"/>
      <c r="AT206" s="10">
        <v>0.85567769087130618</v>
      </c>
      <c r="AU206" s="10">
        <v>1</v>
      </c>
      <c r="AV206" s="16"/>
      <c r="AW206" s="21">
        <v>33.672087364454896</v>
      </c>
      <c r="AX206" s="1" t="s">
        <v>120</v>
      </c>
      <c r="AY206" s="25">
        <v>32.060104986876603</v>
      </c>
      <c r="AZ206" s="19">
        <v>100</v>
      </c>
      <c r="BA206" s="19">
        <v>0</v>
      </c>
      <c r="BB206" s="19">
        <v>0</v>
      </c>
      <c r="BC206" s="19">
        <v>100</v>
      </c>
      <c r="BD206" s="19">
        <v>0</v>
      </c>
      <c r="BE206" s="19">
        <v>0</v>
      </c>
      <c r="BF206" s="26">
        <v>79.21263548796378</v>
      </c>
      <c r="BG206" s="26">
        <v>18.850778974135835</v>
      </c>
      <c r="BH206" s="26">
        <v>1.9365855379003856</v>
      </c>
      <c r="BI206" s="23"/>
      <c r="BJ206" s="27">
        <f t="shared" ca="1" si="18"/>
        <v>1</v>
      </c>
      <c r="BK206" s="26">
        <f t="shared" ca="1" si="19"/>
        <v>3.2528318713354794</v>
      </c>
      <c r="BL206" s="25">
        <f t="shared" ref="BL206:BL269" si="23">(Q206/(P206-(L206/2000)))*100</f>
        <v>4.4204454547449217</v>
      </c>
      <c r="BM206" s="25">
        <f t="shared" ca="1" si="20"/>
        <v>3.496881450178313</v>
      </c>
      <c r="BN206" s="24">
        <f t="shared" ref="BN206:BN269" si="24">SQRT(((3.47-LOG(P206/1.06))^2)+((LOG(R206)+1.22)^2))</f>
        <v>3.3675098182716767</v>
      </c>
      <c r="BO206" s="23"/>
      <c r="BP206" s="2"/>
    </row>
    <row r="207" spans="1:68" x14ac:dyDescent="0.2">
      <c r="A207">
        <v>9.6999999999999993</v>
      </c>
      <c r="B207">
        <v>2</v>
      </c>
      <c r="C207">
        <v>1.25746</v>
      </c>
      <c r="D207">
        <v>-0.27938000000000002</v>
      </c>
      <c r="E207">
        <v>0.11045000000000001</v>
      </c>
      <c r="F207">
        <v>1.5676000000000001</v>
      </c>
      <c r="G207">
        <v>1.9810000000000001</v>
      </c>
      <c r="H207" s="23"/>
      <c r="I207" s="17">
        <f t="shared" si="21"/>
        <v>31.824146981627294</v>
      </c>
      <c r="J207" s="16">
        <f t="shared" si="22"/>
        <v>-32.224146981627293</v>
      </c>
      <c r="K207" s="10">
        <v>95</v>
      </c>
      <c r="L207" s="16">
        <v>3123.3595800524981</v>
      </c>
      <c r="M207" s="16">
        <v>1147.7690288713923</v>
      </c>
      <c r="N207" s="16">
        <v>13.790463692038493</v>
      </c>
      <c r="O207" s="16">
        <v>2.831732580037662</v>
      </c>
      <c r="P207" s="16">
        <v>3.2364435329218906</v>
      </c>
      <c r="Q207" s="16">
        <v>8.1507681228996418E-2</v>
      </c>
      <c r="R207" s="16">
        <v>2.518433595391993</v>
      </c>
      <c r="S207" s="16">
        <v>28.104927283626989</v>
      </c>
      <c r="T207" s="22" t="s">
        <v>33</v>
      </c>
      <c r="U207" s="10">
        <v>3</v>
      </c>
      <c r="V207" s="22" t="s">
        <v>33</v>
      </c>
      <c r="W207" s="10">
        <v>3</v>
      </c>
      <c r="X207" s="22" t="s">
        <v>33</v>
      </c>
      <c r="Y207" s="10">
        <v>3</v>
      </c>
      <c r="Z207" s="22" t="s">
        <v>124</v>
      </c>
      <c r="AA207" s="15">
        <v>2</v>
      </c>
      <c r="AB207" s="11">
        <v>83.670749085136265</v>
      </c>
      <c r="AC207" s="10">
        <v>14.725771066532104</v>
      </c>
      <c r="AD207" s="21">
        <v>1.6034798483316359</v>
      </c>
      <c r="AE207" s="12">
        <v>283.17325800376619</v>
      </c>
      <c r="AF207" s="10">
        <v>202.91724132877576</v>
      </c>
      <c r="AG207" s="10">
        <v>161.82217664609453</v>
      </c>
      <c r="AH207" s="10">
        <v>294.46896531267765</v>
      </c>
      <c r="AI207" s="10">
        <v>3.9707221259663608</v>
      </c>
      <c r="AJ207" s="10"/>
      <c r="AK207" s="10"/>
      <c r="AL207" s="10"/>
      <c r="AM207" s="10"/>
      <c r="AN207" s="10">
        <v>2.831732580037662</v>
      </c>
      <c r="AO207" s="10">
        <v>1.2954486323111456</v>
      </c>
      <c r="AP207" s="10">
        <v>1</v>
      </c>
      <c r="AQ207" s="10">
        <v>111.47500000000001</v>
      </c>
      <c r="AR207" s="10"/>
      <c r="AS207" s="10"/>
      <c r="AT207" s="10">
        <v>0.76578797283562217</v>
      </c>
      <c r="AU207" s="10">
        <v>1</v>
      </c>
      <c r="AV207" s="16"/>
      <c r="AW207" s="21">
        <v>30.437586199316364</v>
      </c>
      <c r="AX207" s="1" t="s">
        <v>120</v>
      </c>
      <c r="AY207" s="25">
        <v>32.2241469816273</v>
      </c>
      <c r="AZ207" s="19">
        <v>100</v>
      </c>
      <c r="BA207" s="19">
        <v>0</v>
      </c>
      <c r="BB207" s="19">
        <v>0</v>
      </c>
      <c r="BC207" s="19">
        <v>100</v>
      </c>
      <c r="BD207" s="19">
        <v>0</v>
      </c>
      <c r="BE207" s="19">
        <v>0</v>
      </c>
      <c r="BF207" s="26">
        <v>83.670749085136265</v>
      </c>
      <c r="BG207" s="26">
        <v>14.725771066532104</v>
      </c>
      <c r="BH207" s="26">
        <v>1.6034798483316359</v>
      </c>
      <c r="BI207" s="23"/>
      <c r="BJ207" s="27">
        <f t="shared" ref="BJ207:BJ270" ca="1" si="25">IF((0.381*BM207)+(0.05*(M207/2116.217)-0.15)&lt;1,(0.381*BM207)+(0.05*(M207/2116.217)-0.15),1)</f>
        <v>1</v>
      </c>
      <c r="BK207" s="26">
        <f t="shared" ref="BK207:BK270" ca="1" si="26">((P207-(L207/2000))/1.06)*(1.06/(M207/2000))^BJ207</f>
        <v>2.9182940134609594</v>
      </c>
      <c r="BL207" s="25">
        <f t="shared" si="23"/>
        <v>4.8668166823381824</v>
      </c>
      <c r="BM207" s="25">
        <f t="shared" ref="BM207:BM270" ca="1" si="27">SQRT(((3.47-LOG(BK207))^2)+((LOG(BL207)+1.22)^2))</f>
        <v>3.5590494384334082</v>
      </c>
      <c r="BN207" s="24">
        <f t="shared" si="24"/>
        <v>3.3970147217192777</v>
      </c>
      <c r="BO207" s="23"/>
      <c r="BP207" s="2"/>
    </row>
    <row r="208" spans="1:68" x14ac:dyDescent="0.2">
      <c r="A208">
        <v>9.75</v>
      </c>
      <c r="B208">
        <v>2.1</v>
      </c>
      <c r="C208">
        <v>1.2574000000000001</v>
      </c>
      <c r="D208">
        <v>-0.28011000000000003</v>
      </c>
      <c r="E208">
        <v>0.11211</v>
      </c>
      <c r="F208">
        <v>1.5602</v>
      </c>
      <c r="G208">
        <v>1.9738</v>
      </c>
      <c r="H208" s="23"/>
      <c r="I208" s="17">
        <f t="shared" si="21"/>
        <v>31.988188976377952</v>
      </c>
      <c r="J208" s="16">
        <f t="shared" si="22"/>
        <v>-32.388188976377954</v>
      </c>
      <c r="K208" s="10">
        <v>95</v>
      </c>
      <c r="L208" s="16">
        <v>3138.9435695538104</v>
      </c>
      <c r="M208" s="16">
        <v>1153.1167979002637</v>
      </c>
      <c r="N208" s="16">
        <v>13.861548556430446</v>
      </c>
      <c r="O208" s="16">
        <v>2.8153483992467154</v>
      </c>
      <c r="P208" s="16">
        <v>3.2273968377336941</v>
      </c>
      <c r="Q208" s="16">
        <v>7.6934229476715993E-2</v>
      </c>
      <c r="R208" s="16">
        <v>2.3837858603945299</v>
      </c>
      <c r="S208" s="16">
        <v>28.614474894929092</v>
      </c>
      <c r="T208" s="22" t="s">
        <v>33</v>
      </c>
      <c r="U208" s="10">
        <v>3</v>
      </c>
      <c r="V208" s="22" t="s">
        <v>33</v>
      </c>
      <c r="W208" s="10">
        <v>3</v>
      </c>
      <c r="X208" s="22" t="s">
        <v>33</v>
      </c>
      <c r="Y208" s="10">
        <v>3</v>
      </c>
      <c r="Z208" s="22" t="s">
        <v>124</v>
      </c>
      <c r="AA208" s="15">
        <v>2</v>
      </c>
      <c r="AB208" s="11">
        <v>80.85775470522826</v>
      </c>
      <c r="AC208" s="10">
        <v>17.320413289194889</v>
      </c>
      <c r="AD208" s="21">
        <v>1.8218320055768551</v>
      </c>
      <c r="AE208" s="12">
        <v>281.53483992467153</v>
      </c>
      <c r="AF208" s="10">
        <v>200.9362189830284</v>
      </c>
      <c r="AG208" s="10">
        <v>161.3698418866847</v>
      </c>
      <c r="AH208" s="10">
        <v>303.48877039197214</v>
      </c>
      <c r="AI208" s="10">
        <v>4.1950076834271277</v>
      </c>
      <c r="AJ208" s="10"/>
      <c r="AK208" s="10"/>
      <c r="AL208" s="10"/>
      <c r="AM208" s="10"/>
      <c r="AN208" s="10">
        <v>2.8153483992467154</v>
      </c>
      <c r="AO208" s="10">
        <v>1.2864021517232147</v>
      </c>
      <c r="AP208" s="10">
        <v>1</v>
      </c>
      <c r="AQ208" s="10">
        <v>111.47500000000001</v>
      </c>
      <c r="AR208" s="10"/>
      <c r="AS208" s="10"/>
      <c r="AT208" s="10">
        <v>0.75421647448181872</v>
      </c>
      <c r="AU208" s="10">
        <v>1</v>
      </c>
      <c r="AV208" s="16"/>
      <c r="AW208" s="21">
        <v>30.14043284745426</v>
      </c>
      <c r="AX208" s="1" t="s">
        <v>120</v>
      </c>
      <c r="AY208" s="25">
        <v>32.388188976377997</v>
      </c>
      <c r="AZ208" s="19">
        <v>100</v>
      </c>
      <c r="BA208" s="19">
        <v>0</v>
      </c>
      <c r="BB208" s="19">
        <v>0</v>
      </c>
      <c r="BC208" s="19">
        <v>100</v>
      </c>
      <c r="BD208" s="19">
        <v>0</v>
      </c>
      <c r="BE208" s="19">
        <v>0</v>
      </c>
      <c r="BF208" s="26">
        <v>80.85775470522826</v>
      </c>
      <c r="BG208" s="26">
        <v>17.320413289194889</v>
      </c>
      <c r="BH208" s="26">
        <v>1.8218320055768551</v>
      </c>
      <c r="BI208" s="23"/>
      <c r="BJ208" s="27">
        <f t="shared" ca="1" si="25"/>
        <v>1</v>
      </c>
      <c r="BK208" s="26">
        <f t="shared" ca="1" si="26"/>
        <v>2.8755544208110435</v>
      </c>
      <c r="BL208" s="25">
        <f t="shared" si="23"/>
        <v>4.6403924797148939</v>
      </c>
      <c r="BM208" s="25">
        <f t="shared" ca="1" si="27"/>
        <v>3.5534330365832414</v>
      </c>
      <c r="BN208" s="24">
        <f t="shared" si="24"/>
        <v>3.38676351677986</v>
      </c>
      <c r="BO208" s="23"/>
      <c r="BP208" s="2"/>
    </row>
    <row r="209" spans="1:68" x14ac:dyDescent="0.2">
      <c r="A209">
        <v>9.8000000000000007</v>
      </c>
      <c r="B209">
        <v>2</v>
      </c>
      <c r="C209">
        <v>1.25759</v>
      </c>
      <c r="D209">
        <v>-0.27981</v>
      </c>
      <c r="E209">
        <v>0.11398999999999999</v>
      </c>
      <c r="F209">
        <v>1.5537000000000001</v>
      </c>
      <c r="G209">
        <v>1.9712000000000001</v>
      </c>
      <c r="H209" s="23"/>
      <c r="I209" s="17">
        <f t="shared" si="21"/>
        <v>32.15223097112861</v>
      </c>
      <c r="J209" s="16">
        <f t="shared" si="22"/>
        <v>-32.552230971128608</v>
      </c>
      <c r="K209" s="10">
        <v>95</v>
      </c>
      <c r="L209" s="16">
        <v>3154.5275590551228</v>
      </c>
      <c r="M209" s="16">
        <v>1158.4645669291351</v>
      </c>
      <c r="N209" s="16">
        <v>13.932633420822397</v>
      </c>
      <c r="O209" s="16">
        <v>2.8672316384180663</v>
      </c>
      <c r="P209" s="16">
        <v>3.2875900003587621</v>
      </c>
      <c r="Q209" s="16">
        <v>7.8813730196831369E-2</v>
      </c>
      <c r="R209" s="16">
        <v>2.3973101934313807</v>
      </c>
      <c r="S209" s="16">
        <v>29.191552912548339</v>
      </c>
      <c r="T209" s="22" t="s">
        <v>33</v>
      </c>
      <c r="U209" s="10">
        <v>3</v>
      </c>
      <c r="V209" s="22" t="s">
        <v>33</v>
      </c>
      <c r="W209" s="10">
        <v>3</v>
      </c>
      <c r="X209" s="22" t="s">
        <v>33</v>
      </c>
      <c r="Y209" s="10">
        <v>3</v>
      </c>
      <c r="Z209" s="22" t="s">
        <v>124</v>
      </c>
      <c r="AA209" s="15">
        <v>2</v>
      </c>
      <c r="AB209" s="11">
        <v>80.772796351078611</v>
      </c>
      <c r="AC209" s="10">
        <v>17.399233950388236</v>
      </c>
      <c r="AD209" s="21">
        <v>1.8279696985331546</v>
      </c>
      <c r="AE209" s="12">
        <v>286.72316384180664</v>
      </c>
      <c r="AF209" s="10">
        <v>207.10106226237099</v>
      </c>
      <c r="AG209" s="10">
        <v>164.37950001793811</v>
      </c>
      <c r="AH209" s="10">
        <v>313.89777240121941</v>
      </c>
      <c r="AI209" s="10">
        <v>4.1713417093040173</v>
      </c>
      <c r="AJ209" s="10"/>
      <c r="AK209" s="10"/>
      <c r="AL209" s="10"/>
      <c r="AM209" s="10"/>
      <c r="AN209" s="10">
        <v>2.8672316384180663</v>
      </c>
      <c r="AO209" s="10">
        <v>1.3016369223451572</v>
      </c>
      <c r="AP209" s="10">
        <v>1</v>
      </c>
      <c r="AQ209" s="10">
        <v>111.47500000000001</v>
      </c>
      <c r="AR209" s="10"/>
      <c r="AS209" s="10"/>
      <c r="AT209" s="10">
        <v>0.77472494107636003</v>
      </c>
      <c r="AU209" s="10">
        <v>1</v>
      </c>
      <c r="AV209" s="16"/>
      <c r="AW209" s="21">
        <v>31.065159339355645</v>
      </c>
      <c r="AX209" s="1" t="s">
        <v>120</v>
      </c>
      <c r="AY209" s="25">
        <v>32.552230971128601</v>
      </c>
      <c r="AZ209" s="19">
        <v>100</v>
      </c>
      <c r="BA209" s="19">
        <v>0</v>
      </c>
      <c r="BB209" s="19">
        <v>0</v>
      </c>
      <c r="BC209" s="19">
        <v>100</v>
      </c>
      <c r="BD209" s="19">
        <v>0</v>
      </c>
      <c r="BE209" s="19">
        <v>0</v>
      </c>
      <c r="BF209" s="26">
        <v>80.772796351078611</v>
      </c>
      <c r="BG209" s="26">
        <v>17.399233950388236</v>
      </c>
      <c r="BH209" s="26">
        <v>1.8279696985331546</v>
      </c>
      <c r="BI209" s="23"/>
      <c r="BJ209" s="27">
        <f t="shared" ca="1" si="25"/>
        <v>1</v>
      </c>
      <c r="BK209" s="26">
        <f t="shared" ca="1" si="26"/>
        <v>2.9527467125989766</v>
      </c>
      <c r="BL209" s="25">
        <f t="shared" si="23"/>
        <v>4.6081109695277149</v>
      </c>
      <c r="BM209" s="25">
        <f t="shared" ca="1" si="27"/>
        <v>3.5420758753874395</v>
      </c>
      <c r="BN209" s="24">
        <f t="shared" si="24"/>
        <v>3.3808508170521145</v>
      </c>
      <c r="BO209" s="23"/>
      <c r="BP209" s="2"/>
    </row>
    <row r="210" spans="1:68" x14ac:dyDescent="0.2">
      <c r="A210">
        <v>9.85</v>
      </c>
      <c r="B210">
        <v>2</v>
      </c>
      <c r="C210">
        <v>1.25841</v>
      </c>
      <c r="D210">
        <v>-0.28050000000000003</v>
      </c>
      <c r="E210">
        <v>0.11624</v>
      </c>
      <c r="F210">
        <v>1.5515000000000001</v>
      </c>
      <c r="G210">
        <v>1.9673799999999999</v>
      </c>
      <c r="H210" s="23"/>
      <c r="I210" s="17">
        <f t="shared" si="21"/>
        <v>32.316272965879264</v>
      </c>
      <c r="J210" s="16">
        <f t="shared" si="22"/>
        <v>-32.716272965879263</v>
      </c>
      <c r="K210" s="10">
        <v>95</v>
      </c>
      <c r="L210" s="16">
        <v>3170.1115485564351</v>
      </c>
      <c r="M210" s="16">
        <v>1163.8123359580065</v>
      </c>
      <c r="N210" s="16">
        <v>14.003718285214347</v>
      </c>
      <c r="O210" s="16">
        <v>3.091148775894538</v>
      </c>
      <c r="P210" s="16">
        <v>3.5214525249473958</v>
      </c>
      <c r="Q210" s="16">
        <v>7.4490878540566213E-2</v>
      </c>
      <c r="R210" s="16">
        <v>2.115345244976119</v>
      </c>
      <c r="S210" s="16">
        <v>29.882204795337341</v>
      </c>
      <c r="T210" s="22" t="s">
        <v>33</v>
      </c>
      <c r="U210" s="10">
        <v>3</v>
      </c>
      <c r="V210" s="22" t="s">
        <v>33</v>
      </c>
      <c r="W210" s="10">
        <v>3</v>
      </c>
      <c r="X210" s="22" t="s">
        <v>33</v>
      </c>
      <c r="Y210" s="10">
        <v>3</v>
      </c>
      <c r="Z210" s="22" t="s">
        <v>124</v>
      </c>
      <c r="AA210" s="15">
        <v>2</v>
      </c>
      <c r="AB210" s="11">
        <v>72.096171340075159</v>
      </c>
      <c r="AC210" s="10">
        <v>25.534968217993821</v>
      </c>
      <c r="AD210" s="21">
        <v>2.3688604419310257</v>
      </c>
      <c r="AE210" s="12">
        <v>309.11487758945384</v>
      </c>
      <c r="AF210" s="10">
        <v>233.69759518448598</v>
      </c>
      <c r="AG210" s="10">
        <v>176.07262624736978</v>
      </c>
      <c r="AH210" s="10">
        <v>326.64315106538726</v>
      </c>
      <c r="AI210" s="10">
        <v>4.727360710385077</v>
      </c>
      <c r="AJ210" s="10"/>
      <c r="AK210" s="10"/>
      <c r="AL210" s="10"/>
      <c r="AM210" s="10"/>
      <c r="AN210" s="10">
        <v>3.091148775894538</v>
      </c>
      <c r="AO210" s="10">
        <v>1.3241094950107011</v>
      </c>
      <c r="AP210" s="10">
        <v>1</v>
      </c>
      <c r="AQ210" s="10">
        <v>111.47500000000001</v>
      </c>
      <c r="AR210" s="10"/>
      <c r="AS210" s="10"/>
      <c r="AT210" s="10">
        <v>0.8752339581260189</v>
      </c>
      <c r="AU210" s="10">
        <v>1</v>
      </c>
      <c r="AV210" s="16"/>
      <c r="AW210" s="21">
        <v>35.054639277672898</v>
      </c>
      <c r="AX210" s="1" t="s">
        <v>120</v>
      </c>
      <c r="AY210" s="25">
        <v>32.716272965879298</v>
      </c>
      <c r="AZ210" s="19">
        <v>100</v>
      </c>
      <c r="BA210" s="19">
        <v>0</v>
      </c>
      <c r="BB210" s="19">
        <v>0</v>
      </c>
      <c r="BC210" s="19">
        <v>100</v>
      </c>
      <c r="BD210" s="19">
        <v>0</v>
      </c>
      <c r="BE210" s="19">
        <v>0</v>
      </c>
      <c r="BF210" s="26">
        <v>72.096171340075159</v>
      </c>
      <c r="BG210" s="26">
        <v>25.534968217993821</v>
      </c>
      <c r="BH210" s="26">
        <v>2.3688604419310257</v>
      </c>
      <c r="BI210" s="23"/>
      <c r="BJ210" s="27">
        <f t="shared" ca="1" si="25"/>
        <v>1</v>
      </c>
      <c r="BK210" s="26">
        <f t="shared" ca="1" si="26"/>
        <v>3.3276786829643097</v>
      </c>
      <c r="BL210" s="25">
        <f t="shared" si="23"/>
        <v>3.8468809924837832</v>
      </c>
      <c r="BM210" s="25">
        <f t="shared" ca="1" si="27"/>
        <v>3.456629575117125</v>
      </c>
      <c r="BN210" s="24">
        <f t="shared" si="24"/>
        <v>3.3290165216918286</v>
      </c>
      <c r="BO210" s="23"/>
      <c r="BP210" s="2"/>
    </row>
    <row r="211" spans="1:68" x14ac:dyDescent="0.2">
      <c r="A211">
        <v>9.9</v>
      </c>
      <c r="B211">
        <v>0.4</v>
      </c>
      <c r="C211">
        <v>1.2583</v>
      </c>
      <c r="D211">
        <v>-0.27961999999999998</v>
      </c>
      <c r="E211">
        <v>0.11744</v>
      </c>
      <c r="F211">
        <v>1.54993</v>
      </c>
      <c r="G211">
        <v>1.96818</v>
      </c>
      <c r="H211" s="23"/>
      <c r="I211" s="17">
        <f t="shared" si="21"/>
        <v>32.480314960629919</v>
      </c>
      <c r="J211" s="16">
        <f t="shared" si="22"/>
        <v>-32.880314960629917</v>
      </c>
      <c r="K211" s="10">
        <v>95</v>
      </c>
      <c r="L211" s="16">
        <v>3185.6955380577474</v>
      </c>
      <c r="M211" s="16">
        <v>1169.160104986878</v>
      </c>
      <c r="N211" s="16">
        <v>14.074803149606298</v>
      </c>
      <c r="O211" s="16">
        <v>3.0611111111110954</v>
      </c>
      <c r="P211" s="16">
        <v>3.4967190666237724</v>
      </c>
      <c r="Q211" s="16">
        <v>8.0004080652904486E-2</v>
      </c>
      <c r="R211" s="16">
        <v>2.2879756459861027</v>
      </c>
      <c r="S211" s="16">
        <v>30.250552466158137</v>
      </c>
      <c r="T211" s="22" t="s">
        <v>33</v>
      </c>
      <c r="U211" s="10">
        <v>3</v>
      </c>
      <c r="V211" s="22" t="s">
        <v>33</v>
      </c>
      <c r="W211" s="10">
        <v>3</v>
      </c>
      <c r="X211" s="22" t="s">
        <v>33</v>
      </c>
      <c r="Y211" s="10">
        <v>3</v>
      </c>
      <c r="Z211" s="22" t="s">
        <v>124</v>
      </c>
      <c r="AA211" s="15">
        <v>2</v>
      </c>
      <c r="AB211" s="11">
        <v>76.520751721204604</v>
      </c>
      <c r="AC211" s="10">
        <v>21.370373850160249</v>
      </c>
      <c r="AD211" s="21">
        <v>2.1088744286351475</v>
      </c>
      <c r="AE211" s="12">
        <v>306.11111111110955</v>
      </c>
      <c r="AF211" s="10">
        <v>229.87107129339427</v>
      </c>
      <c r="AG211" s="10">
        <v>174.83595333118862</v>
      </c>
      <c r="AH211" s="10">
        <v>332.75827165478063</v>
      </c>
      <c r="AI211" s="10">
        <v>4.3706758931387419</v>
      </c>
      <c r="AJ211" s="10"/>
      <c r="AK211" s="10"/>
      <c r="AL211" s="10"/>
      <c r="AM211" s="10"/>
      <c r="AN211" s="10">
        <v>3.0611111111110954</v>
      </c>
      <c r="AO211" s="10">
        <v>1.3376512585321494</v>
      </c>
      <c r="AP211" s="10">
        <v>1</v>
      </c>
      <c r="AQ211" s="10">
        <v>111.47500000000001</v>
      </c>
      <c r="AR211" s="10"/>
      <c r="AS211" s="10"/>
      <c r="AT211" s="10">
        <v>0.85602539533585476</v>
      </c>
      <c r="AU211" s="10">
        <v>1</v>
      </c>
      <c r="AV211" s="16"/>
      <c r="AW211" s="21">
        <v>34.480660694009138</v>
      </c>
      <c r="AX211" s="1" t="s">
        <v>120</v>
      </c>
      <c r="AY211" s="25">
        <v>32.880314960629903</v>
      </c>
      <c r="AZ211" s="19">
        <v>100</v>
      </c>
      <c r="BA211" s="19">
        <v>0</v>
      </c>
      <c r="BB211" s="19">
        <v>0</v>
      </c>
      <c r="BC211" s="19">
        <v>100</v>
      </c>
      <c r="BD211" s="19">
        <v>0</v>
      </c>
      <c r="BE211" s="19">
        <v>0</v>
      </c>
      <c r="BF211" s="26">
        <v>76.520751721204604</v>
      </c>
      <c r="BG211" s="26">
        <v>21.370373850160249</v>
      </c>
      <c r="BH211" s="26">
        <v>2.1088744286351475</v>
      </c>
      <c r="BI211" s="23"/>
      <c r="BJ211" s="27">
        <f t="shared" ca="1" si="25"/>
        <v>1</v>
      </c>
      <c r="BK211" s="26">
        <f t="shared" ca="1" si="26"/>
        <v>3.256818787220364</v>
      </c>
      <c r="BL211" s="25">
        <f t="shared" si="23"/>
        <v>4.2021790419326734</v>
      </c>
      <c r="BM211" s="25">
        <f t="shared" ca="1" si="27"/>
        <v>3.4847479319608046</v>
      </c>
      <c r="BN211" s="24">
        <f t="shared" si="24"/>
        <v>3.3476671956046165</v>
      </c>
      <c r="BO211" s="23"/>
      <c r="BP211" s="2"/>
    </row>
    <row r="212" spans="1:68" x14ac:dyDescent="0.2">
      <c r="A212">
        <v>9.9499999999999993</v>
      </c>
      <c r="B212">
        <v>0.7</v>
      </c>
      <c r="C212">
        <v>1.2587299999999999</v>
      </c>
      <c r="D212">
        <v>-0.27929999999999999</v>
      </c>
      <c r="E212">
        <v>0.11934</v>
      </c>
      <c r="F212">
        <v>1.55375</v>
      </c>
      <c r="G212">
        <v>1.9744999999999999</v>
      </c>
      <c r="H212" s="23"/>
      <c r="I212" s="17">
        <f t="shared" si="21"/>
        <v>32.644356955380573</v>
      </c>
      <c r="J212" s="16">
        <f t="shared" si="22"/>
        <v>-33.044356955380572</v>
      </c>
      <c r="K212" s="10">
        <v>95</v>
      </c>
      <c r="L212" s="16">
        <v>3201.2795275590597</v>
      </c>
      <c r="M212" s="16">
        <v>1174.5078740157494</v>
      </c>
      <c r="N212" s="16">
        <v>14.145888013998249</v>
      </c>
      <c r="O212" s="16">
        <v>3.178531073446293</v>
      </c>
      <c r="P212" s="16">
        <v>3.6225373558536846</v>
      </c>
      <c r="Q212" s="16">
        <v>8.2008881421027288E-2</v>
      </c>
      <c r="R212" s="16">
        <v>2.2638519182834247</v>
      </c>
      <c r="S212" s="16">
        <v>30.833769611624408</v>
      </c>
      <c r="T212" s="22" t="s">
        <v>33</v>
      </c>
      <c r="U212" s="10">
        <v>3</v>
      </c>
      <c r="V212" s="22" t="s">
        <v>33</v>
      </c>
      <c r="W212" s="10">
        <v>3</v>
      </c>
      <c r="X212" s="22" t="s">
        <v>33</v>
      </c>
      <c r="Y212" s="10">
        <v>3</v>
      </c>
      <c r="Z212" s="22" t="s">
        <v>124</v>
      </c>
      <c r="AA212" s="15">
        <v>2</v>
      </c>
      <c r="AB212" s="11">
        <v>74.952215878059093</v>
      </c>
      <c r="AC212" s="10">
        <v>22.844762970305567</v>
      </c>
      <c r="AD212" s="21">
        <v>2.2030211516353404</v>
      </c>
      <c r="AE212" s="12">
        <v>317.85310734462934</v>
      </c>
      <c r="AF212" s="10">
        <v>243.75651770271853</v>
      </c>
      <c r="AG212" s="10">
        <v>181.12686779268424</v>
      </c>
      <c r="AH212" s="10">
        <v>343.29356429402389</v>
      </c>
      <c r="AI212" s="10">
        <v>4.4172500503401047</v>
      </c>
      <c r="AJ212" s="10"/>
      <c r="AK212" s="10"/>
      <c r="AL212" s="10"/>
      <c r="AM212" s="10"/>
      <c r="AN212" s="10">
        <v>3.178531073446293</v>
      </c>
      <c r="AO212" s="10">
        <v>1.362852292547982</v>
      </c>
      <c r="AP212" s="10">
        <v>1</v>
      </c>
      <c r="AQ212" s="10">
        <v>111.47500000000001</v>
      </c>
      <c r="AR212" s="10"/>
      <c r="AS212" s="10"/>
      <c r="AT212" s="10">
        <v>0.90600956137669764</v>
      </c>
      <c r="AU212" s="10">
        <v>1</v>
      </c>
      <c r="AV212" s="16"/>
      <c r="AW212" s="21">
        <v>36.563477655407773</v>
      </c>
      <c r="AX212" s="1" t="s">
        <v>120</v>
      </c>
      <c r="AY212" s="25">
        <v>33.0443569553806</v>
      </c>
      <c r="AZ212" s="19">
        <v>100</v>
      </c>
      <c r="BA212" s="19">
        <v>0</v>
      </c>
      <c r="BB212" s="19">
        <v>0</v>
      </c>
      <c r="BC212" s="19">
        <v>100</v>
      </c>
      <c r="BD212" s="19">
        <v>0</v>
      </c>
      <c r="BE212" s="19">
        <v>0</v>
      </c>
      <c r="BF212" s="26">
        <v>74.952215878059093</v>
      </c>
      <c r="BG212" s="26">
        <v>22.844762970305567</v>
      </c>
      <c r="BH212" s="26">
        <v>2.2030211516353404</v>
      </c>
      <c r="BI212" s="23"/>
      <c r="BJ212" s="27">
        <f t="shared" ca="1" si="25"/>
        <v>1</v>
      </c>
      <c r="BK212" s="26">
        <f t="shared" ca="1" si="26"/>
        <v>3.4429698375049682</v>
      </c>
      <c r="BL212" s="25">
        <f t="shared" si="23"/>
        <v>4.0560353670978371</v>
      </c>
      <c r="BM212" s="25">
        <f t="shared" ca="1" si="27"/>
        <v>3.4561303063489714</v>
      </c>
      <c r="BN212" s="24">
        <f t="shared" si="24"/>
        <v>3.3319608057249082</v>
      </c>
      <c r="BO212" s="23"/>
      <c r="BP212" s="2"/>
    </row>
    <row r="213" spans="1:68" x14ac:dyDescent="0.2">
      <c r="A213">
        <v>10</v>
      </c>
      <c r="B213">
        <v>0.2</v>
      </c>
      <c r="C213">
        <v>1.25881</v>
      </c>
      <c r="D213">
        <v>-0.27847</v>
      </c>
      <c r="E213">
        <v>0.12545000000000001</v>
      </c>
      <c r="F213">
        <v>1.5504500000000001</v>
      </c>
      <c r="G213">
        <v>1.9758800000000001</v>
      </c>
      <c r="H213" s="23"/>
      <c r="I213" s="17">
        <f t="shared" si="21"/>
        <v>32.808398950131235</v>
      </c>
      <c r="J213" s="16">
        <f t="shared" si="22"/>
        <v>-33.208398950131233</v>
      </c>
      <c r="K213" s="10">
        <v>95</v>
      </c>
      <c r="L213" s="16">
        <v>3216.8635170603725</v>
      </c>
      <c r="M213" s="16">
        <v>1179.855643044621</v>
      </c>
      <c r="N213" s="16">
        <v>14.216972878390202</v>
      </c>
      <c r="O213" s="16">
        <v>3.2003766478342621</v>
      </c>
      <c r="P213" s="16">
        <v>3.6713901814662346</v>
      </c>
      <c r="Q213" s="16">
        <v>8.7208833413346065E-2</v>
      </c>
      <c r="R213" s="16">
        <v>2.3753627128380477</v>
      </c>
      <c r="S213" s="16">
        <v>32.70927316888698</v>
      </c>
      <c r="T213" s="22" t="s">
        <v>33</v>
      </c>
      <c r="U213" s="10">
        <v>3</v>
      </c>
      <c r="V213" s="22" t="s">
        <v>33</v>
      </c>
      <c r="W213" s="10">
        <v>3</v>
      </c>
      <c r="X213" s="22" t="s">
        <v>33</v>
      </c>
      <c r="Y213" s="10">
        <v>3</v>
      </c>
      <c r="Z213" s="22" t="s">
        <v>124</v>
      </c>
      <c r="AA213" s="15">
        <v>2</v>
      </c>
      <c r="AB213" s="11">
        <v>77.778057616400446</v>
      </c>
      <c r="AC213" s="10">
        <v>20.191509318523714</v>
      </c>
      <c r="AD213" s="21">
        <v>2.0304330650758335</v>
      </c>
      <c r="AE213" s="12">
        <v>320.03766478342624</v>
      </c>
      <c r="AF213" s="10">
        <v>248.58720368647064</v>
      </c>
      <c r="AG213" s="10">
        <v>183.56950907331174</v>
      </c>
      <c r="AH213" s="10">
        <v>380.41303454736226</v>
      </c>
      <c r="AI213" s="10">
        <v>4.2098833773694082</v>
      </c>
      <c r="AJ213" s="10"/>
      <c r="AK213" s="10"/>
      <c r="AL213" s="10"/>
      <c r="AM213" s="10"/>
      <c r="AN213" s="10">
        <v>3.2003766478342621</v>
      </c>
      <c r="AO213" s="10">
        <v>1.3851452011107139</v>
      </c>
      <c r="AP213" s="10">
        <v>1</v>
      </c>
      <c r="AQ213" s="10">
        <v>111.47500000000001</v>
      </c>
      <c r="AR213" s="10"/>
      <c r="AS213" s="10"/>
      <c r="AT213" s="10">
        <v>0.92043193757441932</v>
      </c>
      <c r="AU213" s="10">
        <v>1</v>
      </c>
      <c r="AV213" s="16"/>
      <c r="AW213" s="21">
        <v>37.288080552970598</v>
      </c>
      <c r="AX213" s="1" t="s">
        <v>120</v>
      </c>
      <c r="AY213" s="25">
        <v>33.208398950131198</v>
      </c>
      <c r="AZ213" s="19">
        <v>100</v>
      </c>
      <c r="BA213" s="19">
        <v>0</v>
      </c>
      <c r="BB213" s="19">
        <v>0</v>
      </c>
      <c r="BC213" s="19">
        <v>100</v>
      </c>
      <c r="BD213" s="19">
        <v>0</v>
      </c>
      <c r="BE213" s="19">
        <v>0</v>
      </c>
      <c r="BF213" s="26">
        <v>77.778057616400446</v>
      </c>
      <c r="BG213" s="26">
        <v>20.191509318523714</v>
      </c>
      <c r="BH213" s="26">
        <v>2.0304330650758335</v>
      </c>
      <c r="BI213" s="23"/>
      <c r="BJ213" s="27">
        <f t="shared" ca="1" si="25"/>
        <v>1</v>
      </c>
      <c r="BK213" s="26">
        <f t="shared" ca="1" si="26"/>
        <v>3.4969675063172616</v>
      </c>
      <c r="BL213" s="25">
        <f t="shared" si="23"/>
        <v>4.2273674759391664</v>
      </c>
      <c r="BM213" s="25">
        <f t="shared" ca="1" si="27"/>
        <v>3.4599501906149865</v>
      </c>
      <c r="BN213" s="24">
        <f t="shared" si="24"/>
        <v>3.336770840876873</v>
      </c>
      <c r="BO213" s="23"/>
      <c r="BP213" s="2"/>
    </row>
    <row r="214" spans="1:68" x14ac:dyDescent="0.2">
      <c r="A214">
        <v>10.050000000000001</v>
      </c>
      <c r="B214">
        <v>2.1</v>
      </c>
      <c r="C214">
        <v>1.25844</v>
      </c>
      <c r="D214">
        <v>-0.27887000000000001</v>
      </c>
      <c r="E214">
        <v>0.12661</v>
      </c>
      <c r="F214">
        <v>1.5486800000000001</v>
      </c>
      <c r="G214">
        <v>1.9726999999999999</v>
      </c>
      <c r="H214" s="23"/>
      <c r="I214" s="17">
        <f t="shared" si="21"/>
        <v>32.972440944881889</v>
      </c>
      <c r="J214" s="16">
        <f t="shared" si="22"/>
        <v>-33.372440944881888</v>
      </c>
      <c r="K214" s="10">
        <v>95</v>
      </c>
      <c r="L214" s="16">
        <v>3232.4475065616848</v>
      </c>
      <c r="M214" s="16">
        <v>1185.2034120734925</v>
      </c>
      <c r="N214" s="16">
        <v>14.288057742782152</v>
      </c>
      <c r="O214" s="16">
        <v>3.099340866290011</v>
      </c>
      <c r="P214" s="16">
        <v>3.5754817994998089</v>
      </c>
      <c r="Q214" s="16">
        <v>8.4702832453192364E-2</v>
      </c>
      <c r="R214" s="16">
        <v>2.3689907319635033</v>
      </c>
      <c r="S214" s="16">
        <v>33.065342584013749</v>
      </c>
      <c r="T214" s="22" t="s">
        <v>33</v>
      </c>
      <c r="U214" s="10">
        <v>3</v>
      </c>
      <c r="V214" s="22" t="s">
        <v>33</v>
      </c>
      <c r="W214" s="10">
        <v>3</v>
      </c>
      <c r="X214" s="22" t="s">
        <v>33</v>
      </c>
      <c r="Y214" s="10">
        <v>3</v>
      </c>
      <c r="Z214" s="22" t="s">
        <v>124</v>
      </c>
      <c r="AA214" s="15">
        <v>2</v>
      </c>
      <c r="AB214" s="11">
        <v>78.680777123723175</v>
      </c>
      <c r="AC214" s="10">
        <v>19.347235082257185</v>
      </c>
      <c r="AD214" s="21">
        <v>1.9719877940196433</v>
      </c>
      <c r="AE214" s="12">
        <v>309.93408662900111</v>
      </c>
      <c r="AF214" s="10">
        <v>236.38715936681402</v>
      </c>
      <c r="AG214" s="10">
        <v>178.77408997499043</v>
      </c>
      <c r="AH214" s="10">
        <v>386.27557387676427</v>
      </c>
      <c r="AI214" s="10">
        <v>4.221206889953363</v>
      </c>
      <c r="AJ214" s="10"/>
      <c r="AK214" s="10"/>
      <c r="AL214" s="10"/>
      <c r="AM214" s="10"/>
      <c r="AN214" s="10">
        <v>3.099340866290011</v>
      </c>
      <c r="AO214" s="10">
        <v>1.3691647714755018</v>
      </c>
      <c r="AP214" s="10">
        <v>1</v>
      </c>
      <c r="AQ214" s="10">
        <v>111.47500000000001</v>
      </c>
      <c r="AR214" s="10"/>
      <c r="AS214" s="10"/>
      <c r="AT214" s="10">
        <v>0.86888804344049708</v>
      </c>
      <c r="AU214" s="10">
        <v>1</v>
      </c>
      <c r="AV214" s="16"/>
      <c r="AW214" s="21">
        <v>35.458073905022104</v>
      </c>
      <c r="AX214" s="1" t="s">
        <v>120</v>
      </c>
      <c r="AY214" s="25">
        <v>33.372440944881902</v>
      </c>
      <c r="AZ214" s="19">
        <v>100</v>
      </c>
      <c r="BA214" s="19">
        <v>0</v>
      </c>
      <c r="BB214" s="19">
        <v>0</v>
      </c>
      <c r="BC214" s="19">
        <v>100</v>
      </c>
      <c r="BD214" s="19">
        <v>0</v>
      </c>
      <c r="BE214" s="19">
        <v>0</v>
      </c>
      <c r="BF214" s="26">
        <v>78.680777123723175</v>
      </c>
      <c r="BG214" s="26">
        <v>19.347235082257185</v>
      </c>
      <c r="BH214" s="26">
        <v>1.9719877940196433</v>
      </c>
      <c r="BI214" s="23"/>
      <c r="BJ214" s="27">
        <f t="shared" ca="1" si="25"/>
        <v>1</v>
      </c>
      <c r="BK214" s="26">
        <f t="shared" ca="1" si="26"/>
        <v>3.3061971071974545</v>
      </c>
      <c r="BL214" s="25">
        <f t="shared" si="23"/>
        <v>4.3232096260446333</v>
      </c>
      <c r="BM214" s="25">
        <f t="shared" ca="1" si="27"/>
        <v>3.4857535594929154</v>
      </c>
      <c r="BN214" s="24">
        <f t="shared" si="24"/>
        <v>3.3463154971890634</v>
      </c>
      <c r="BO214" s="23"/>
      <c r="BP214" s="2"/>
    </row>
    <row r="215" spans="1:68" x14ac:dyDescent="0.2">
      <c r="A215">
        <v>10.1</v>
      </c>
      <c r="B215">
        <v>2</v>
      </c>
      <c r="C215">
        <v>1.2584200000000001</v>
      </c>
      <c r="D215">
        <v>-0.2792</v>
      </c>
      <c r="E215">
        <v>0.11617</v>
      </c>
      <c r="F215">
        <v>1.54975</v>
      </c>
      <c r="G215">
        <v>1.9731799999999999</v>
      </c>
      <c r="H215" s="23"/>
      <c r="I215" s="17">
        <f t="shared" si="21"/>
        <v>33.136482939632543</v>
      </c>
      <c r="J215" s="16">
        <f t="shared" si="22"/>
        <v>-33.536482939632542</v>
      </c>
      <c r="K215" s="10">
        <v>95</v>
      </c>
      <c r="L215" s="16">
        <v>3248.0314960629971</v>
      </c>
      <c r="M215" s="16">
        <v>1190.5511811023639</v>
      </c>
      <c r="N215" s="16">
        <v>14.3591426071741</v>
      </c>
      <c r="O215" s="16">
        <v>3.093879472693049</v>
      </c>
      <c r="P215" s="16">
        <v>3.5238738097024171</v>
      </c>
      <c r="Q215" s="16">
        <v>8.2635381661065627E-2</v>
      </c>
      <c r="R215" s="16">
        <v>2.3450153474151785</v>
      </c>
      <c r="S215" s="16">
        <v>29.860717847872795</v>
      </c>
      <c r="T215" s="22" t="s">
        <v>33</v>
      </c>
      <c r="U215" s="10">
        <v>3</v>
      </c>
      <c r="V215" s="22" t="s">
        <v>33</v>
      </c>
      <c r="W215" s="10">
        <v>3</v>
      </c>
      <c r="X215" s="22" t="s">
        <v>33</v>
      </c>
      <c r="Y215" s="10">
        <v>3</v>
      </c>
      <c r="Z215" s="22" t="s">
        <v>124</v>
      </c>
      <c r="AA215" s="15">
        <v>2</v>
      </c>
      <c r="AB215" s="11">
        <v>77.450753000010167</v>
      </c>
      <c r="AC215" s="10">
        <v>20.498087090329534</v>
      </c>
      <c r="AD215" s="21">
        <v>2.0511599096602957</v>
      </c>
      <c r="AE215" s="12">
        <v>309.3879472693049</v>
      </c>
      <c r="AF215" s="10">
        <v>229.39892589057308</v>
      </c>
      <c r="AG215" s="10">
        <v>176.19369048512084</v>
      </c>
      <c r="AH215" s="10">
        <v>318.88954780865885</v>
      </c>
      <c r="AI215" s="10">
        <v>4.2643644149376767</v>
      </c>
      <c r="AJ215" s="10"/>
      <c r="AK215" s="10"/>
      <c r="AL215" s="10"/>
      <c r="AM215" s="10"/>
      <c r="AN215" s="10">
        <v>3.093879472693049</v>
      </c>
      <c r="AO215" s="10">
        <v>1.3605411581401425</v>
      </c>
      <c r="AP215" s="10">
        <v>1</v>
      </c>
      <c r="AQ215" s="10">
        <v>111.47500000000001</v>
      </c>
      <c r="AR215" s="10"/>
      <c r="AS215" s="10"/>
      <c r="AT215" s="10">
        <v>0.8379322656040582</v>
      </c>
      <c r="AU215" s="10">
        <v>1</v>
      </c>
      <c r="AV215" s="16"/>
      <c r="AW215" s="21">
        <v>34.409838883585969</v>
      </c>
      <c r="AX215" s="1" t="s">
        <v>120</v>
      </c>
      <c r="AY215" s="25">
        <v>33.536482939632499</v>
      </c>
      <c r="AZ215" s="19">
        <v>100</v>
      </c>
      <c r="BA215" s="19">
        <v>0</v>
      </c>
      <c r="BB215" s="19">
        <v>0</v>
      </c>
      <c r="BC215" s="19">
        <v>100</v>
      </c>
      <c r="BD215" s="19">
        <v>0</v>
      </c>
      <c r="BE215" s="19">
        <v>0</v>
      </c>
      <c r="BF215" s="26">
        <v>77.450753000010167</v>
      </c>
      <c r="BG215" s="26">
        <v>20.498087090329534</v>
      </c>
      <c r="BH215" s="26">
        <v>2.0511599096602957</v>
      </c>
      <c r="BI215" s="23"/>
      <c r="BJ215" s="27">
        <f t="shared" ca="1" si="25"/>
        <v>1</v>
      </c>
      <c r="BK215" s="26">
        <f t="shared" ca="1" si="26"/>
        <v>3.1915605004260095</v>
      </c>
      <c r="BL215" s="25">
        <f t="shared" si="23"/>
        <v>4.3495555446067424</v>
      </c>
      <c r="BM215" s="25">
        <f t="shared" ca="1" si="27"/>
        <v>3.5001364397934895</v>
      </c>
      <c r="BN215" s="24">
        <f t="shared" si="24"/>
        <v>3.3497687689533282</v>
      </c>
      <c r="BO215" s="23"/>
      <c r="BP215" s="2"/>
    </row>
    <row r="216" spans="1:68" x14ac:dyDescent="0.2">
      <c r="A216">
        <v>10.15</v>
      </c>
      <c r="B216">
        <v>2</v>
      </c>
      <c r="C216">
        <v>1.25831</v>
      </c>
      <c r="D216">
        <v>-0.27839000000000003</v>
      </c>
      <c r="E216">
        <v>0.11836000000000001</v>
      </c>
      <c r="F216">
        <v>1.5434000000000001</v>
      </c>
      <c r="G216">
        <v>1.96828</v>
      </c>
      <c r="H216" s="23"/>
      <c r="I216" s="17">
        <f t="shared" si="21"/>
        <v>33.300524934383205</v>
      </c>
      <c r="J216" s="16">
        <f t="shared" si="22"/>
        <v>-33.700524934383203</v>
      </c>
      <c r="K216" s="10">
        <v>95</v>
      </c>
      <c r="L216" s="16">
        <v>3263.6154855643099</v>
      </c>
      <c r="M216" s="16">
        <v>1195.8989501312356</v>
      </c>
      <c r="N216" s="16">
        <v>14.430227471566054</v>
      </c>
      <c r="O216" s="16">
        <v>3.0638418079096068</v>
      </c>
      <c r="P216" s="16">
        <v>3.5035163217081458</v>
      </c>
      <c r="Q216" s="16">
        <v>8.7710033605376575E-2</v>
      </c>
      <c r="R216" s="16">
        <v>2.5034857997354325</v>
      </c>
      <c r="S216" s="16">
        <v>30.532952347120759</v>
      </c>
      <c r="T216" s="22" t="s">
        <v>33</v>
      </c>
      <c r="U216" s="10">
        <v>3</v>
      </c>
      <c r="V216" s="22" t="s">
        <v>33</v>
      </c>
      <c r="W216" s="10">
        <v>3</v>
      </c>
      <c r="X216" s="22" t="s">
        <v>33</v>
      </c>
      <c r="Y216" s="10">
        <v>3</v>
      </c>
      <c r="Z216" s="22" t="s">
        <v>124</v>
      </c>
      <c r="AA216" s="15">
        <v>2</v>
      </c>
      <c r="AB216" s="11">
        <v>81.594797341127816</v>
      </c>
      <c r="AC216" s="10">
        <v>16.637670838360691</v>
      </c>
      <c r="AD216" s="21">
        <v>1.767531820511498</v>
      </c>
      <c r="AE216" s="12">
        <v>306.38418079096067</v>
      </c>
      <c r="AF216" s="10">
        <v>226.08722203822867</v>
      </c>
      <c r="AG216" s="10">
        <v>175.17581608540729</v>
      </c>
      <c r="AH216" s="10">
        <v>331.25605458283962</v>
      </c>
      <c r="AI216" s="10">
        <v>3.9944304861073294</v>
      </c>
      <c r="AJ216" s="10"/>
      <c r="AK216" s="10"/>
      <c r="AL216" s="10"/>
      <c r="AM216" s="10"/>
      <c r="AN216" s="10">
        <v>3.0638418079096068</v>
      </c>
      <c r="AO216" s="10">
        <v>1.3734925571151078</v>
      </c>
      <c r="AP216" s="10">
        <v>1</v>
      </c>
      <c r="AQ216" s="10">
        <v>111.47500000000001</v>
      </c>
      <c r="AR216" s="10"/>
      <c r="AS216" s="10"/>
      <c r="AT216" s="10">
        <v>0.82132749929047189</v>
      </c>
      <c r="AU216" s="10">
        <v>1</v>
      </c>
      <c r="AV216" s="16"/>
      <c r="AW216" s="21">
        <v>33.913083305734304</v>
      </c>
      <c r="AX216" s="1" t="s">
        <v>120</v>
      </c>
      <c r="AY216" s="25">
        <v>33.700524934383203</v>
      </c>
      <c r="AZ216" s="19">
        <v>100</v>
      </c>
      <c r="BA216" s="19">
        <v>0</v>
      </c>
      <c r="BB216" s="19">
        <v>0</v>
      </c>
      <c r="BC216" s="19">
        <v>100</v>
      </c>
      <c r="BD216" s="19">
        <v>0</v>
      </c>
      <c r="BE216" s="19">
        <v>0</v>
      </c>
      <c r="BF216" s="26">
        <v>81.594797341127816</v>
      </c>
      <c r="BG216" s="26">
        <v>16.637670838360691</v>
      </c>
      <c r="BH216" s="26">
        <v>1.767531820511498</v>
      </c>
      <c r="BI216" s="23"/>
      <c r="BJ216" s="27">
        <f t="shared" ca="1" si="25"/>
        <v>1</v>
      </c>
      <c r="BK216" s="26">
        <f t="shared" ca="1" si="26"/>
        <v>3.1302119275555733</v>
      </c>
      <c r="BL216" s="25">
        <f t="shared" si="23"/>
        <v>4.6860945444672621</v>
      </c>
      <c r="BM216" s="25">
        <f t="shared" ca="1" si="27"/>
        <v>3.5245393993982828</v>
      </c>
      <c r="BN216" s="24">
        <f t="shared" si="24"/>
        <v>3.3655488612318543</v>
      </c>
      <c r="BO216" s="23"/>
      <c r="BP216" s="2"/>
    </row>
    <row r="217" spans="1:68" x14ac:dyDescent="0.2">
      <c r="A217">
        <v>10.199999999999999</v>
      </c>
      <c r="B217">
        <v>2</v>
      </c>
      <c r="C217">
        <v>1.25942</v>
      </c>
      <c r="D217">
        <v>-0.27905999999999997</v>
      </c>
      <c r="E217">
        <v>0.12060999999999999</v>
      </c>
      <c r="F217">
        <v>1.54298</v>
      </c>
      <c r="G217">
        <v>1.9722999999999999</v>
      </c>
      <c r="H217" s="23"/>
      <c r="I217" s="17">
        <f t="shared" si="21"/>
        <v>33.464566929133852</v>
      </c>
      <c r="J217" s="16">
        <f t="shared" si="22"/>
        <v>-33.864566929133851</v>
      </c>
      <c r="K217" s="10">
        <v>95</v>
      </c>
      <c r="L217" s="16">
        <v>3279.1994750656213</v>
      </c>
      <c r="M217" s="16">
        <v>1201.2467191601067</v>
      </c>
      <c r="N217" s="16">
        <v>14.501312335958001</v>
      </c>
      <c r="O217" s="16">
        <v>3.36694915254236</v>
      </c>
      <c r="P217" s="16">
        <v>3.8165690534530601</v>
      </c>
      <c r="Q217" s="16">
        <v>8.3512481997119581E-2</v>
      </c>
      <c r="R217" s="16">
        <v>2.1881559282036633</v>
      </c>
      <c r="S217" s="16">
        <v>31.22360422990975</v>
      </c>
      <c r="T217" s="22" t="s">
        <v>33</v>
      </c>
      <c r="U217" s="10">
        <v>3</v>
      </c>
      <c r="V217" s="22" t="s">
        <v>33</v>
      </c>
      <c r="W217" s="10">
        <v>3</v>
      </c>
      <c r="X217" s="22" t="s">
        <v>33</v>
      </c>
      <c r="Y217" s="10">
        <v>3</v>
      </c>
      <c r="Z217" s="22" t="s">
        <v>124</v>
      </c>
      <c r="AA217" s="15">
        <v>2</v>
      </c>
      <c r="AB217" s="11">
        <v>71.511440699853694</v>
      </c>
      <c r="AC217" s="10">
        <v>26.085923195274916</v>
      </c>
      <c r="AD217" s="21">
        <v>2.4026361048713931</v>
      </c>
      <c r="AE217" s="12">
        <v>336.69491525423598</v>
      </c>
      <c r="AF217" s="10">
        <v>262.00024991990614</v>
      </c>
      <c r="AG217" s="10">
        <v>190.82845267265299</v>
      </c>
      <c r="AH217" s="10">
        <v>344.00143324700741</v>
      </c>
      <c r="AI217" s="10">
        <v>4.5700582262477809</v>
      </c>
      <c r="AJ217" s="10"/>
      <c r="AK217" s="10"/>
      <c r="AL217" s="10"/>
      <c r="AM217" s="10"/>
      <c r="AN217" s="10">
        <v>3.36694915254236</v>
      </c>
      <c r="AO217" s="10">
        <v>1.4093611263004255</v>
      </c>
      <c r="AP217" s="10">
        <v>1</v>
      </c>
      <c r="AQ217" s="10">
        <v>111.47500000000001</v>
      </c>
      <c r="AR217" s="10"/>
      <c r="AS217" s="10"/>
      <c r="AT217" s="10">
        <v>0.9543137774284165</v>
      </c>
      <c r="AU217" s="10">
        <v>1</v>
      </c>
      <c r="AV217" s="16"/>
      <c r="AW217" s="21">
        <v>39.300037487985925</v>
      </c>
      <c r="AX217" s="1" t="s">
        <v>120</v>
      </c>
      <c r="AY217" s="25">
        <v>33.8645669291339</v>
      </c>
      <c r="AZ217" s="19">
        <v>100</v>
      </c>
      <c r="BA217" s="19">
        <v>0</v>
      </c>
      <c r="BB217" s="19">
        <v>0</v>
      </c>
      <c r="BC217" s="19">
        <v>100</v>
      </c>
      <c r="BD217" s="19">
        <v>0</v>
      </c>
      <c r="BE217" s="19">
        <v>0</v>
      </c>
      <c r="BF217" s="26">
        <v>71.511440699853694</v>
      </c>
      <c r="BG217" s="26">
        <v>26.085923195274916</v>
      </c>
      <c r="BH217" s="26">
        <v>2.4026361048713931</v>
      </c>
      <c r="BI217" s="23"/>
      <c r="BJ217" s="27">
        <f t="shared" ca="1" si="25"/>
        <v>1</v>
      </c>
      <c r="BK217" s="26">
        <f t="shared" ca="1" si="26"/>
        <v>3.6245165646610098</v>
      </c>
      <c r="BL217" s="25">
        <f t="shared" si="23"/>
        <v>3.8361809413844283</v>
      </c>
      <c r="BM217" s="25">
        <f t="shared" ca="1" si="27"/>
        <v>3.4244002318678515</v>
      </c>
      <c r="BN217" s="24">
        <f t="shared" si="24"/>
        <v>3.3050113382583337</v>
      </c>
      <c r="BO217" s="23"/>
      <c r="BP217" s="2"/>
    </row>
    <row r="218" spans="1:68" x14ac:dyDescent="0.2">
      <c r="A218">
        <v>10.25</v>
      </c>
      <c r="B218">
        <v>2</v>
      </c>
      <c r="C218">
        <v>1.2593000000000001</v>
      </c>
      <c r="D218">
        <v>-0.27853</v>
      </c>
      <c r="E218">
        <v>0.12197</v>
      </c>
      <c r="F218">
        <v>1.5435300000000001</v>
      </c>
      <c r="G218">
        <v>1.9742500000000001</v>
      </c>
      <c r="H218" s="23"/>
      <c r="I218" s="17">
        <f t="shared" si="21"/>
        <v>33.628608923884514</v>
      </c>
      <c r="J218" s="16">
        <f t="shared" si="22"/>
        <v>-34.028608923884512</v>
      </c>
      <c r="K218" s="10">
        <v>95</v>
      </c>
      <c r="L218" s="16">
        <v>3294.7834645669341</v>
      </c>
      <c r="M218" s="16">
        <v>1206.5944881889784</v>
      </c>
      <c r="N218" s="16">
        <v>14.572397200349956</v>
      </c>
      <c r="O218" s="16">
        <v>3.3341807909604664</v>
      </c>
      <c r="P218" s="16">
        <v>3.7898121258589623</v>
      </c>
      <c r="Q218" s="16">
        <v>8.6832933269322968E-2</v>
      </c>
      <c r="R218" s="16">
        <v>2.2912199968129618</v>
      </c>
      <c r="S218" s="16">
        <v>31.641064923506661</v>
      </c>
      <c r="T218" s="22" t="s">
        <v>33</v>
      </c>
      <c r="U218" s="10">
        <v>3</v>
      </c>
      <c r="V218" s="22" t="s">
        <v>33</v>
      </c>
      <c r="W218" s="10">
        <v>3</v>
      </c>
      <c r="X218" s="22" t="s">
        <v>33</v>
      </c>
      <c r="Y218" s="10">
        <v>3</v>
      </c>
      <c r="Z218" s="22" t="s">
        <v>124</v>
      </c>
      <c r="AA218" s="15">
        <v>2</v>
      </c>
      <c r="AB218" s="11">
        <v>74.325587939931452</v>
      </c>
      <c r="AC218" s="10">
        <v>23.434603043753114</v>
      </c>
      <c r="AD218" s="21">
        <v>2.2398090163154332</v>
      </c>
      <c r="AE218" s="12">
        <v>333.41807909604665</v>
      </c>
      <c r="AF218" s="10">
        <v>257.93567082052328</v>
      </c>
      <c r="AG218" s="10">
        <v>189.49060629294812</v>
      </c>
      <c r="AH218" s="10">
        <v>351.1268788763665</v>
      </c>
      <c r="AI218" s="10">
        <v>4.3644870479088809</v>
      </c>
      <c r="AJ218" s="10"/>
      <c r="AK218" s="10"/>
      <c r="AL218" s="10"/>
      <c r="AM218" s="10"/>
      <c r="AN218" s="10">
        <v>3.3341807909604664</v>
      </c>
      <c r="AO218" s="10">
        <v>1.4164526733204585</v>
      </c>
      <c r="AP218" s="10">
        <v>1</v>
      </c>
      <c r="AQ218" s="10">
        <v>111.47500000000001</v>
      </c>
      <c r="AR218" s="10"/>
      <c r="AS218" s="10"/>
      <c r="AT218" s="10">
        <v>0.93436902082104289</v>
      </c>
      <c r="AU218" s="10">
        <v>1</v>
      </c>
      <c r="AV218" s="16"/>
      <c r="AW218" s="21">
        <v>38.690350623078494</v>
      </c>
      <c r="AX218" s="1" t="s">
        <v>120</v>
      </c>
      <c r="AY218" s="25">
        <v>34.028608923884498</v>
      </c>
      <c r="AZ218" s="19">
        <v>100</v>
      </c>
      <c r="BA218" s="19">
        <v>0</v>
      </c>
      <c r="BB218" s="19">
        <v>0</v>
      </c>
      <c r="BC218" s="19">
        <v>100</v>
      </c>
      <c r="BD218" s="19">
        <v>0</v>
      </c>
      <c r="BE218" s="19">
        <v>0</v>
      </c>
      <c r="BF218" s="26">
        <v>74.325587939931452</v>
      </c>
      <c r="BG218" s="26">
        <v>23.434603043753114</v>
      </c>
      <c r="BH218" s="26">
        <v>2.2398090163154332</v>
      </c>
      <c r="BI218" s="23"/>
      <c r="BJ218" s="27">
        <f t="shared" ca="1" si="25"/>
        <v>1</v>
      </c>
      <c r="BK218" s="26">
        <f t="shared" ca="1" si="26"/>
        <v>3.5511854472186966</v>
      </c>
      <c r="BL218" s="25">
        <f t="shared" si="23"/>
        <v>4.0530296261980157</v>
      </c>
      <c r="BM218" s="25">
        <f t="shared" ca="1" si="27"/>
        <v>3.4445607383248844</v>
      </c>
      <c r="BN218" s="24">
        <f t="shared" si="24"/>
        <v>3.3171796798043078</v>
      </c>
      <c r="BO218" s="23"/>
      <c r="BP218" s="2"/>
    </row>
    <row r="219" spans="1:68" x14ac:dyDescent="0.2">
      <c r="A219">
        <v>10.3</v>
      </c>
      <c r="B219">
        <v>2</v>
      </c>
      <c r="C219">
        <v>1.25939</v>
      </c>
      <c r="D219">
        <v>-0.27773999999999999</v>
      </c>
      <c r="E219">
        <v>0.12425</v>
      </c>
      <c r="F219">
        <v>1.5374300000000001</v>
      </c>
      <c r="G219">
        <v>1.97163</v>
      </c>
      <c r="H219" s="23"/>
      <c r="I219" s="17">
        <f t="shared" si="21"/>
        <v>33.792650918635168</v>
      </c>
      <c r="J219" s="16">
        <f t="shared" si="22"/>
        <v>-34.192650918635167</v>
      </c>
      <c r="K219" s="10">
        <v>95</v>
      </c>
      <c r="L219" s="16">
        <v>3310.3674540682464</v>
      </c>
      <c r="M219" s="16">
        <v>1211.9422572178498</v>
      </c>
      <c r="N219" s="16">
        <v>14.643482064741907</v>
      </c>
      <c r="O219" s="16">
        <v>3.3587570621468861</v>
      </c>
      <c r="P219" s="16">
        <v>3.8244663893190389</v>
      </c>
      <c r="Q219" s="16">
        <v>9.1782285165626476E-2</v>
      </c>
      <c r="R219" s="16">
        <v>2.3998716637164295</v>
      </c>
      <c r="S219" s="16">
        <v>32.340925498066177</v>
      </c>
      <c r="T219" s="22" t="s">
        <v>33</v>
      </c>
      <c r="U219" s="10">
        <v>3</v>
      </c>
      <c r="V219" s="22" t="s">
        <v>33</v>
      </c>
      <c r="W219" s="10">
        <v>3</v>
      </c>
      <c r="X219" s="22" t="s">
        <v>33</v>
      </c>
      <c r="Y219" s="10">
        <v>3</v>
      </c>
      <c r="Z219" s="22" t="s">
        <v>124</v>
      </c>
      <c r="AA219" s="15">
        <v>2</v>
      </c>
      <c r="AB219" s="11">
        <v>76.813733074529679</v>
      </c>
      <c r="AC219" s="10">
        <v>21.095398548587369</v>
      </c>
      <c r="AD219" s="21">
        <v>2.0908683768829546</v>
      </c>
      <c r="AE219" s="12">
        <v>335.87570621468865</v>
      </c>
      <c r="AF219" s="10">
        <v>261.09593772751396</v>
      </c>
      <c r="AG219" s="10">
        <v>191.22331946595193</v>
      </c>
      <c r="AH219" s="10">
        <v>364.06169348552788</v>
      </c>
      <c r="AI219" s="10">
        <v>4.1668894846293778</v>
      </c>
      <c r="AJ219" s="10"/>
      <c r="AK219" s="10"/>
      <c r="AL219" s="10"/>
      <c r="AM219" s="10"/>
      <c r="AN219" s="10">
        <v>3.3587570621468861</v>
      </c>
      <c r="AO219" s="10">
        <v>1.436020103253441</v>
      </c>
      <c r="AP219" s="10">
        <v>1</v>
      </c>
      <c r="AQ219" s="10">
        <v>111.47500000000001</v>
      </c>
      <c r="AR219" s="10"/>
      <c r="AS219" s="10"/>
      <c r="AT219" s="10">
        <v>0.94197144514862396</v>
      </c>
      <c r="AU219" s="10">
        <v>1</v>
      </c>
      <c r="AV219" s="16"/>
      <c r="AW219" s="21">
        <v>39.164390659127093</v>
      </c>
      <c r="AX219" s="1" t="s">
        <v>120</v>
      </c>
      <c r="AY219" s="25">
        <v>34.192650918635202</v>
      </c>
      <c r="AZ219" s="19">
        <v>100</v>
      </c>
      <c r="BA219" s="19">
        <v>0</v>
      </c>
      <c r="BB219" s="19">
        <v>0</v>
      </c>
      <c r="BC219" s="19">
        <v>100</v>
      </c>
      <c r="BD219" s="19">
        <v>0</v>
      </c>
      <c r="BE219" s="19">
        <v>0</v>
      </c>
      <c r="BF219" s="26">
        <v>76.813733074529679</v>
      </c>
      <c r="BG219" s="26">
        <v>21.095398548587369</v>
      </c>
      <c r="BH219" s="26">
        <v>2.0908683768829546</v>
      </c>
      <c r="BI219" s="23"/>
      <c r="BJ219" s="27">
        <f t="shared" ca="1" si="25"/>
        <v>1</v>
      </c>
      <c r="BK219" s="26">
        <f t="shared" ca="1" si="26"/>
        <v>3.5798449131805152</v>
      </c>
      <c r="BL219" s="25">
        <f t="shared" si="23"/>
        <v>4.2309970370090797</v>
      </c>
      <c r="BM219" s="25">
        <f t="shared" ca="1" si="27"/>
        <v>3.4515501813049556</v>
      </c>
      <c r="BN219" s="24">
        <f t="shared" si="24"/>
        <v>3.3233457494085967</v>
      </c>
      <c r="BO219" s="23"/>
      <c r="BP219" s="2"/>
    </row>
    <row r="220" spans="1:68" x14ac:dyDescent="0.2">
      <c r="A220">
        <v>10.35</v>
      </c>
      <c r="B220">
        <v>2</v>
      </c>
      <c r="C220">
        <v>1.25962</v>
      </c>
      <c r="D220">
        <v>-0.27722000000000002</v>
      </c>
      <c r="E220">
        <v>0.12670000000000001</v>
      </c>
      <c r="F220">
        <v>1.53773</v>
      </c>
      <c r="G220">
        <v>1.9726999999999999</v>
      </c>
      <c r="H220" s="23"/>
      <c r="I220" s="17">
        <f t="shared" si="21"/>
        <v>33.956692913385822</v>
      </c>
      <c r="J220" s="16">
        <f t="shared" si="22"/>
        <v>-34.356692913385821</v>
      </c>
      <c r="K220" s="10">
        <v>95</v>
      </c>
      <c r="L220" s="16">
        <v>3325.9514435695587</v>
      </c>
      <c r="M220" s="16">
        <v>1217.2900262467213</v>
      </c>
      <c r="N220" s="16">
        <v>14.714566929133857</v>
      </c>
      <c r="O220" s="16">
        <v>3.4215630885122215</v>
      </c>
      <c r="P220" s="16">
        <v>3.8981018372065059</v>
      </c>
      <c r="Q220" s="16">
        <v>9.5040086413825969E-2</v>
      </c>
      <c r="R220" s="16">
        <v>2.4381119422455746</v>
      </c>
      <c r="S220" s="16">
        <v>33.092968659325308</v>
      </c>
      <c r="T220" s="22" t="s">
        <v>33</v>
      </c>
      <c r="U220" s="10">
        <v>3</v>
      </c>
      <c r="V220" s="22" t="s">
        <v>33</v>
      </c>
      <c r="W220" s="10">
        <v>3</v>
      </c>
      <c r="X220" s="22" t="s">
        <v>33</v>
      </c>
      <c r="Y220" s="10">
        <v>3</v>
      </c>
      <c r="Z220" s="22" t="s">
        <v>124</v>
      </c>
      <c r="AA220" s="15">
        <v>2</v>
      </c>
      <c r="AB220" s="11">
        <v>77.315113294088377</v>
      </c>
      <c r="AC220" s="10">
        <v>20.625203955958312</v>
      </c>
      <c r="AD220" s="21">
        <v>2.0596827499533061</v>
      </c>
      <c r="AE220" s="12">
        <v>342.15630885122215</v>
      </c>
      <c r="AF220" s="10">
        <v>268.84222633184464</v>
      </c>
      <c r="AG220" s="10">
        <v>194.90509186032529</v>
      </c>
      <c r="AH220" s="10">
        <v>378.06997844965269</v>
      </c>
      <c r="AI220" s="10">
        <v>4.1015343991095419</v>
      </c>
      <c r="AJ220" s="10"/>
      <c r="AK220" s="10"/>
      <c r="AL220" s="10"/>
      <c r="AM220" s="10"/>
      <c r="AN220" s="10">
        <v>3.4215630885122215</v>
      </c>
      <c r="AO220" s="10">
        <v>1.4571218560072556</v>
      </c>
      <c r="AP220" s="10">
        <v>1</v>
      </c>
      <c r="AQ220" s="10">
        <v>111.47500000000001</v>
      </c>
      <c r="AR220" s="10"/>
      <c r="AS220" s="10"/>
      <c r="AT220" s="10">
        <v>0.96681898168941072</v>
      </c>
      <c r="AU220" s="10">
        <v>1</v>
      </c>
      <c r="AV220" s="16"/>
      <c r="AW220" s="21">
        <v>40.326333949776696</v>
      </c>
      <c r="AX220" s="1" t="s">
        <v>120</v>
      </c>
      <c r="AY220" s="25">
        <v>34.3566929133858</v>
      </c>
      <c r="AZ220" s="19">
        <v>100</v>
      </c>
      <c r="BA220" s="19">
        <v>0</v>
      </c>
      <c r="BB220" s="19">
        <v>0</v>
      </c>
      <c r="BC220" s="19">
        <v>100</v>
      </c>
      <c r="BD220" s="19">
        <v>0</v>
      </c>
      <c r="BE220" s="19">
        <v>0</v>
      </c>
      <c r="BF220" s="26">
        <v>77.315113294088377</v>
      </c>
      <c r="BG220" s="26">
        <v>20.625203955958312</v>
      </c>
      <c r="BH220" s="26">
        <v>2.0596827499533061</v>
      </c>
      <c r="BI220" s="23"/>
      <c r="BJ220" s="27">
        <f t="shared" ca="1" si="25"/>
        <v>1</v>
      </c>
      <c r="BK220" s="26">
        <f t="shared" ca="1" si="26"/>
        <v>3.6722984124223976</v>
      </c>
      <c r="BL220" s="25">
        <f t="shared" si="23"/>
        <v>4.252112923654586</v>
      </c>
      <c r="BM220" s="25">
        <f t="shared" ca="1" si="27"/>
        <v>3.4433595652876074</v>
      </c>
      <c r="BN220" s="24">
        <f t="shared" si="24"/>
        <v>3.3194075983051872</v>
      </c>
      <c r="BO220" s="23"/>
      <c r="BP220" s="2"/>
    </row>
    <row r="221" spans="1:68" x14ac:dyDescent="0.2">
      <c r="A221">
        <v>10.4</v>
      </c>
      <c r="B221">
        <v>2.1</v>
      </c>
      <c r="C221">
        <v>1.2593099999999999</v>
      </c>
      <c r="D221">
        <v>-0.27714</v>
      </c>
      <c r="E221">
        <v>0.12851000000000001</v>
      </c>
      <c r="F221">
        <v>1.5385</v>
      </c>
      <c r="G221">
        <v>1.97065</v>
      </c>
      <c r="H221" s="23"/>
      <c r="I221" s="17">
        <f t="shared" si="21"/>
        <v>34.120734908136484</v>
      </c>
      <c r="J221" s="16">
        <f t="shared" si="22"/>
        <v>-34.520734908136482</v>
      </c>
      <c r="K221" s="10">
        <v>95</v>
      </c>
      <c r="L221" s="16">
        <v>3341.5354330708715</v>
      </c>
      <c r="M221" s="16">
        <v>1222.6377952755929</v>
      </c>
      <c r="N221" s="16">
        <v>14.78565179352581</v>
      </c>
      <c r="O221" s="16">
        <v>3.3369114877589179</v>
      </c>
      <c r="P221" s="16">
        <v>3.8214507478634303</v>
      </c>
      <c r="Q221" s="16">
        <v>9.554128660585684E-2</v>
      </c>
      <c r="R221" s="16">
        <v>2.5001313090133084</v>
      </c>
      <c r="S221" s="16">
        <v>33.64855972948002</v>
      </c>
      <c r="T221" s="22" t="s">
        <v>33</v>
      </c>
      <c r="U221" s="10">
        <v>3</v>
      </c>
      <c r="V221" s="22" t="s">
        <v>33</v>
      </c>
      <c r="W221" s="10">
        <v>3</v>
      </c>
      <c r="X221" s="22" t="s">
        <v>33</v>
      </c>
      <c r="Y221" s="10">
        <v>3</v>
      </c>
      <c r="Z221" s="22" t="s">
        <v>124</v>
      </c>
      <c r="AA221" s="15">
        <v>2</v>
      </c>
      <c r="AB221" s="11">
        <v>79.662208318371412</v>
      </c>
      <c r="AC221" s="10">
        <v>18.431744676755898</v>
      </c>
      <c r="AD221" s="21">
        <v>1.9060470048726941</v>
      </c>
      <c r="AE221" s="12">
        <v>333.69114877589175</v>
      </c>
      <c r="AF221" s="10">
        <v>258.90774585022916</v>
      </c>
      <c r="AG221" s="10">
        <v>191.0725373931715</v>
      </c>
      <c r="AH221" s="10">
        <v>388.03696325391525</v>
      </c>
      <c r="AI221" s="10">
        <v>3.9997899166130435</v>
      </c>
      <c r="AJ221" s="10"/>
      <c r="AK221" s="10"/>
      <c r="AL221" s="10"/>
      <c r="AM221" s="10"/>
      <c r="AN221" s="10">
        <v>3.3369114877589179</v>
      </c>
      <c r="AO221" s="10">
        <v>1.4504174225331674</v>
      </c>
      <c r="AP221" s="10">
        <v>1</v>
      </c>
      <c r="AQ221" s="10">
        <v>111.47500000000001</v>
      </c>
      <c r="AR221" s="10"/>
      <c r="AS221" s="10"/>
      <c r="AT221" s="10">
        <v>0.92503731393920552</v>
      </c>
      <c r="AU221" s="10">
        <v>1</v>
      </c>
      <c r="AV221" s="16"/>
      <c r="AW221" s="21">
        <v>38.836161877534373</v>
      </c>
      <c r="AX221" s="1" t="s">
        <v>120</v>
      </c>
      <c r="AY221" s="25">
        <v>34.520734908136497</v>
      </c>
      <c r="AZ221" s="19">
        <v>100</v>
      </c>
      <c r="BA221" s="19">
        <v>0</v>
      </c>
      <c r="BB221" s="19">
        <v>0</v>
      </c>
      <c r="BC221" s="19">
        <v>100</v>
      </c>
      <c r="BD221" s="19">
        <v>0</v>
      </c>
      <c r="BE221" s="19">
        <v>0</v>
      </c>
      <c r="BF221" s="26">
        <v>79.662208318371412</v>
      </c>
      <c r="BG221" s="26">
        <v>18.431744676755898</v>
      </c>
      <c r="BH221" s="26">
        <v>1.9060470048726941</v>
      </c>
      <c r="BI221" s="23"/>
      <c r="BJ221" s="27">
        <f t="shared" ca="1" si="25"/>
        <v>1</v>
      </c>
      <c r="BK221" s="26">
        <f t="shared" ca="1" si="26"/>
        <v>3.518103300320782</v>
      </c>
      <c r="BL221" s="25">
        <f t="shared" si="23"/>
        <v>4.4423694804930145</v>
      </c>
      <c r="BM221" s="25">
        <f t="shared" ca="1" si="27"/>
        <v>3.4692875432732921</v>
      </c>
      <c r="BN221" s="24">
        <f t="shared" si="24"/>
        <v>3.3322402042276336</v>
      </c>
      <c r="BO221" s="23"/>
      <c r="BP221" s="2"/>
    </row>
    <row r="222" spans="1:68" x14ac:dyDescent="0.2">
      <c r="A222">
        <v>10.45</v>
      </c>
      <c r="B222">
        <v>2</v>
      </c>
      <c r="C222">
        <v>1.2595799999999999</v>
      </c>
      <c r="D222">
        <v>-0.27753</v>
      </c>
      <c r="E222">
        <v>0.13086</v>
      </c>
      <c r="F222">
        <v>1.5302500000000001</v>
      </c>
      <c r="G222">
        <v>1.96878</v>
      </c>
      <c r="H222" s="23"/>
      <c r="I222" s="17">
        <f t="shared" si="21"/>
        <v>34.284776902887138</v>
      </c>
      <c r="J222" s="16">
        <f t="shared" si="22"/>
        <v>-34.684776902887137</v>
      </c>
      <c r="K222" s="10">
        <v>95</v>
      </c>
      <c r="L222" s="16">
        <v>3357.1194225721838</v>
      </c>
      <c r="M222" s="16">
        <v>1227.9855643044643</v>
      </c>
      <c r="N222" s="16">
        <v>14.856736657917757</v>
      </c>
      <c r="O222" s="16">
        <v>3.4106403013182369</v>
      </c>
      <c r="P222" s="16">
        <v>3.9055669657398955</v>
      </c>
      <c r="Q222" s="16">
        <v>9.3097935669707046E-2</v>
      </c>
      <c r="R222" s="16">
        <v>2.383723963418714</v>
      </c>
      <c r="S222" s="16">
        <v>34.369907251504081</v>
      </c>
      <c r="T222" s="22" t="s">
        <v>33</v>
      </c>
      <c r="U222" s="10">
        <v>3</v>
      </c>
      <c r="V222" s="22" t="s">
        <v>33</v>
      </c>
      <c r="W222" s="10">
        <v>3</v>
      </c>
      <c r="X222" s="22" t="s">
        <v>33</v>
      </c>
      <c r="Y222" s="10">
        <v>3</v>
      </c>
      <c r="Z222" s="22" t="s">
        <v>124</v>
      </c>
      <c r="AA222" s="15">
        <v>2</v>
      </c>
      <c r="AB222" s="11">
        <v>76.392945210416926</v>
      </c>
      <c r="AC222" s="10">
        <v>21.490372448726163</v>
      </c>
      <c r="AD222" s="21">
        <v>2.1166823408569049</v>
      </c>
      <c r="AE222" s="12">
        <v>341.0640301318237</v>
      </c>
      <c r="AF222" s="10">
        <v>267.88706621797127</v>
      </c>
      <c r="AG222" s="10">
        <v>195.27834828699477</v>
      </c>
      <c r="AH222" s="10">
        <v>401.41379506806152</v>
      </c>
      <c r="AI222" s="10">
        <v>4.1951166131073734</v>
      </c>
      <c r="AJ222" s="10"/>
      <c r="AK222" s="10"/>
      <c r="AL222" s="10"/>
      <c r="AM222" s="10"/>
      <c r="AN222" s="10">
        <v>3.4106403013182369</v>
      </c>
      <c r="AO222" s="10">
        <v>1.4598969941147411</v>
      </c>
      <c r="AP222" s="10">
        <v>1</v>
      </c>
      <c r="AQ222" s="10">
        <v>111.47500000000001</v>
      </c>
      <c r="AR222" s="10"/>
      <c r="AS222" s="10"/>
      <c r="AT222" s="10">
        <v>0.95433160352076096</v>
      </c>
      <c r="AU222" s="10">
        <v>1</v>
      </c>
      <c r="AV222" s="16"/>
      <c r="AW222" s="21">
        <v>40.183059932695684</v>
      </c>
      <c r="AX222" s="1" t="s">
        <v>120</v>
      </c>
      <c r="AY222" s="25">
        <v>34.684776902887101</v>
      </c>
      <c r="AZ222" s="19">
        <v>100</v>
      </c>
      <c r="BA222" s="19">
        <v>0</v>
      </c>
      <c r="BB222" s="19">
        <v>0</v>
      </c>
      <c r="BC222" s="19">
        <v>100</v>
      </c>
      <c r="BD222" s="19">
        <v>0</v>
      </c>
      <c r="BE222" s="19">
        <v>0</v>
      </c>
      <c r="BF222" s="26">
        <v>76.392945210416926</v>
      </c>
      <c r="BG222" s="26">
        <v>21.490372448726163</v>
      </c>
      <c r="BH222" s="26">
        <v>2.1166823408569049</v>
      </c>
      <c r="BI222" s="23"/>
      <c r="BJ222" s="27">
        <f t="shared" ca="1" si="25"/>
        <v>1</v>
      </c>
      <c r="BK222" s="26">
        <f t="shared" ca="1" si="26"/>
        <v>3.6270902837773802</v>
      </c>
      <c r="BL222" s="25">
        <f t="shared" si="23"/>
        <v>4.1804055861748992</v>
      </c>
      <c r="BM222" s="25">
        <f t="shared" ca="1" si="27"/>
        <v>3.4439447982060387</v>
      </c>
      <c r="BN222" s="24">
        <f t="shared" si="24"/>
        <v>3.3139471979452146</v>
      </c>
      <c r="BO222" s="23"/>
      <c r="BP222" s="2"/>
    </row>
    <row r="223" spans="1:68" x14ac:dyDescent="0.2">
      <c r="A223">
        <v>10.5</v>
      </c>
      <c r="B223">
        <v>2</v>
      </c>
      <c r="C223">
        <v>1.2600100000000001</v>
      </c>
      <c r="D223">
        <v>-0.27714</v>
      </c>
      <c r="E223">
        <v>0.1323</v>
      </c>
      <c r="F223">
        <v>1.53348</v>
      </c>
      <c r="G223">
        <v>1.9713000000000001</v>
      </c>
      <c r="H223" s="23"/>
      <c r="I223" s="17">
        <f t="shared" si="21"/>
        <v>34.448818897637793</v>
      </c>
      <c r="J223" s="16">
        <f t="shared" si="22"/>
        <v>-34.848818897637791</v>
      </c>
      <c r="K223" s="10">
        <v>95</v>
      </c>
      <c r="L223" s="16">
        <v>3372.7034120734961</v>
      </c>
      <c r="M223" s="16">
        <v>1233.3333333333358</v>
      </c>
      <c r="N223" s="16">
        <v>14.927821522309708</v>
      </c>
      <c r="O223" s="16">
        <v>3.5280602636534955</v>
      </c>
      <c r="P223" s="16">
        <v>4.0293519758269376</v>
      </c>
      <c r="Q223" s="16">
        <v>9.554128660585684E-2</v>
      </c>
      <c r="R223" s="16">
        <v>2.3711328069384918</v>
      </c>
      <c r="S223" s="16">
        <v>34.811924456489038</v>
      </c>
      <c r="T223" s="22" t="s">
        <v>33</v>
      </c>
      <c r="U223" s="10">
        <v>3</v>
      </c>
      <c r="V223" s="22" t="s">
        <v>33</v>
      </c>
      <c r="W223" s="10">
        <v>3</v>
      </c>
      <c r="X223" s="22" t="s">
        <v>33</v>
      </c>
      <c r="Y223" s="10">
        <v>3</v>
      </c>
      <c r="Z223" s="22" t="s">
        <v>124</v>
      </c>
      <c r="AA223" s="15">
        <v>2</v>
      </c>
      <c r="AB223" s="11">
        <v>75.145899498486301</v>
      </c>
      <c r="AC223" s="10">
        <v>22.662529955247592</v>
      </c>
      <c r="AD223" s="21">
        <v>2.1915705462661115</v>
      </c>
      <c r="AE223" s="12">
        <v>352.80602636534957</v>
      </c>
      <c r="AF223" s="10">
        <v>281.53330331636971</v>
      </c>
      <c r="AG223" s="10">
        <v>201.46759879134689</v>
      </c>
      <c r="AH223" s="10">
        <v>409.04440321740344</v>
      </c>
      <c r="AI223" s="10">
        <v>4.2173934630475571</v>
      </c>
      <c r="AJ223" s="10"/>
      <c r="AK223" s="10"/>
      <c r="AL223" s="10"/>
      <c r="AM223" s="10"/>
      <c r="AN223" s="10">
        <v>3.5280602636534955</v>
      </c>
      <c r="AO223" s="10">
        <v>1.4866070908318507</v>
      </c>
      <c r="AP223" s="10">
        <v>1</v>
      </c>
      <c r="AQ223" s="10">
        <v>111.47500000000001</v>
      </c>
      <c r="AR223" s="10"/>
      <c r="AS223" s="10"/>
      <c r="AT223" s="10">
        <v>1.0008247781971429</v>
      </c>
      <c r="AU223" s="10">
        <v>1</v>
      </c>
      <c r="AV223" s="16"/>
      <c r="AW223" s="21">
        <v>42.229995497455455</v>
      </c>
      <c r="AX223" s="1" t="s">
        <v>120</v>
      </c>
      <c r="AY223" s="25">
        <v>34.848818897637798</v>
      </c>
      <c r="AZ223" s="19">
        <v>100</v>
      </c>
      <c r="BA223" s="19">
        <v>0</v>
      </c>
      <c r="BB223" s="19">
        <v>0</v>
      </c>
      <c r="BC223" s="19">
        <v>100</v>
      </c>
      <c r="BD223" s="19">
        <v>0</v>
      </c>
      <c r="BE223" s="19">
        <v>0</v>
      </c>
      <c r="BF223" s="26">
        <v>75.145899498486301</v>
      </c>
      <c r="BG223" s="26">
        <v>22.662529955247592</v>
      </c>
      <c r="BH223" s="26">
        <v>2.1915705462661115</v>
      </c>
      <c r="BI223" s="23"/>
      <c r="BJ223" s="27">
        <f t="shared" ca="1" si="25"/>
        <v>1</v>
      </c>
      <c r="BK223" s="26">
        <f t="shared" ca="1" si="26"/>
        <v>3.7994598969570559</v>
      </c>
      <c r="BL223" s="25">
        <f t="shared" si="23"/>
        <v>4.0777326335695374</v>
      </c>
      <c r="BM223" s="25">
        <f t="shared" ca="1" si="27"/>
        <v>3.4211314629471112</v>
      </c>
      <c r="BN223" s="24">
        <f t="shared" si="24"/>
        <v>3.3009684447467871</v>
      </c>
      <c r="BO223" s="23"/>
      <c r="BP223" s="2"/>
    </row>
    <row r="224" spans="1:68" x14ac:dyDescent="0.2">
      <c r="A224">
        <v>10.55</v>
      </c>
      <c r="B224">
        <v>0.6</v>
      </c>
      <c r="C224">
        <v>1.25986</v>
      </c>
      <c r="D224">
        <v>-0.27611000000000002</v>
      </c>
      <c r="E224">
        <v>0.13325999999999999</v>
      </c>
      <c r="F224">
        <v>1.5342</v>
      </c>
      <c r="G224">
        <v>1.9730000000000001</v>
      </c>
      <c r="H224" s="23"/>
      <c r="I224" s="17">
        <f t="shared" si="21"/>
        <v>34.612860892388454</v>
      </c>
      <c r="J224" s="16">
        <f t="shared" si="22"/>
        <v>-35.012860892388453</v>
      </c>
      <c r="K224" s="10">
        <v>95</v>
      </c>
      <c r="L224" s="16">
        <v>3388.2874015748089</v>
      </c>
      <c r="M224" s="16">
        <v>1238.6811023622074</v>
      </c>
      <c r="N224" s="16">
        <v>14.998906386701663</v>
      </c>
      <c r="O224" s="16">
        <v>3.4870998116760688</v>
      </c>
      <c r="P224" s="16">
        <v>3.9926348890173662</v>
      </c>
      <c r="Q224" s="16">
        <v>0.10199423907825225</v>
      </c>
      <c r="R224" s="16">
        <v>2.5545596307543716</v>
      </c>
      <c r="S224" s="16">
        <v>35.106602593145681</v>
      </c>
      <c r="T224" s="22" t="s">
        <v>33</v>
      </c>
      <c r="U224" s="10">
        <v>3</v>
      </c>
      <c r="V224" s="22" t="s">
        <v>33</v>
      </c>
      <c r="W224" s="10">
        <v>3</v>
      </c>
      <c r="X224" s="22" t="s">
        <v>33</v>
      </c>
      <c r="Y224" s="10">
        <v>3</v>
      </c>
      <c r="Z224" s="22" t="s">
        <v>124</v>
      </c>
      <c r="AA224" s="15">
        <v>2</v>
      </c>
      <c r="AB224" s="11">
        <v>79.926783144400034</v>
      </c>
      <c r="AC224" s="10">
        <v>18.185419519069171</v>
      </c>
      <c r="AD224" s="21">
        <v>1.8877973365307943</v>
      </c>
      <c r="AE224" s="12">
        <v>348.70998116760688</v>
      </c>
      <c r="AF224" s="10">
        <v>276.29694077987233</v>
      </c>
      <c r="AG224" s="10">
        <v>199.63174445086833</v>
      </c>
      <c r="AH224" s="10">
        <v>413.64403624684837</v>
      </c>
      <c r="AI224" s="10">
        <v>3.9145690237995971</v>
      </c>
      <c r="AJ224" s="10"/>
      <c r="AK224" s="10"/>
      <c r="AL224" s="10"/>
      <c r="AM224" s="10"/>
      <c r="AN224" s="10">
        <v>3.4870998116760688</v>
      </c>
      <c r="AO224" s="10">
        <v>1.4986348021626121</v>
      </c>
      <c r="AP224" s="10">
        <v>1</v>
      </c>
      <c r="AQ224" s="10">
        <v>111.47500000000001</v>
      </c>
      <c r="AR224" s="10"/>
      <c r="AS224" s="10"/>
      <c r="AT224" s="10">
        <v>0.97680346911299132</v>
      </c>
      <c r="AU224" s="10">
        <v>1</v>
      </c>
      <c r="AV224" s="16"/>
      <c r="AW224" s="21">
        <v>41.444541116980851</v>
      </c>
      <c r="AX224" s="1" t="s">
        <v>120</v>
      </c>
      <c r="AY224" s="25">
        <v>35.012860892388503</v>
      </c>
      <c r="AZ224" s="19">
        <v>100</v>
      </c>
      <c r="BA224" s="19">
        <v>0</v>
      </c>
      <c r="BB224" s="19">
        <v>0</v>
      </c>
      <c r="BC224" s="19">
        <v>100</v>
      </c>
      <c r="BD224" s="19">
        <v>0</v>
      </c>
      <c r="BE224" s="19">
        <v>0</v>
      </c>
      <c r="BF224" s="26">
        <v>79.926783144400034</v>
      </c>
      <c r="BG224" s="26">
        <v>18.185419519069171</v>
      </c>
      <c r="BH224" s="26">
        <v>1.8877973365307943</v>
      </c>
      <c r="BI224" s="23"/>
      <c r="BJ224" s="27">
        <f t="shared" ca="1" si="25"/>
        <v>1</v>
      </c>
      <c r="BK224" s="26">
        <f t="shared" ca="1" si="26"/>
        <v>3.7111911755925875</v>
      </c>
      <c r="BL224" s="25">
        <f t="shared" si="23"/>
        <v>4.4374431192314763</v>
      </c>
      <c r="BM224" s="25">
        <f t="shared" ca="1" si="27"/>
        <v>3.4494938513892857</v>
      </c>
      <c r="BN224" s="24">
        <f t="shared" si="24"/>
        <v>3.3201899508751587</v>
      </c>
      <c r="BO224" s="23"/>
      <c r="BP224" s="2"/>
    </row>
    <row r="225" spans="1:68" x14ac:dyDescent="0.2">
      <c r="A225">
        <v>10.6</v>
      </c>
      <c r="B225">
        <v>1.3</v>
      </c>
      <c r="C225">
        <v>1.2602500000000001</v>
      </c>
      <c r="D225">
        <v>-0.27739000000000003</v>
      </c>
      <c r="E225">
        <v>0.13236999999999999</v>
      </c>
      <c r="F225">
        <v>1.5305500000000001</v>
      </c>
      <c r="G225">
        <v>1.97285</v>
      </c>
      <c r="H225" s="23"/>
      <c r="I225" s="17">
        <f t="shared" si="21"/>
        <v>34.776902887139101</v>
      </c>
      <c r="J225" s="16">
        <f t="shared" si="22"/>
        <v>-35.1769028871391</v>
      </c>
      <c r="K225" s="10">
        <v>95</v>
      </c>
      <c r="L225" s="16">
        <v>3403.8713910761203</v>
      </c>
      <c r="M225" s="16">
        <v>1244.0288713910786</v>
      </c>
      <c r="N225" s="16">
        <v>15.06999125109361</v>
      </c>
      <c r="O225" s="16">
        <v>3.5935969868173423</v>
      </c>
      <c r="P225" s="16">
        <v>4.0951981110342732</v>
      </c>
      <c r="Q225" s="16">
        <v>9.3975036005760654E-2</v>
      </c>
      <c r="R225" s="16">
        <v>2.2947616564031512</v>
      </c>
      <c r="S225" s="16">
        <v>34.833411403953576</v>
      </c>
      <c r="T225" s="22" t="s">
        <v>33</v>
      </c>
      <c r="U225" s="10">
        <v>3</v>
      </c>
      <c r="V225" s="22" t="s">
        <v>33</v>
      </c>
      <c r="W225" s="10">
        <v>3</v>
      </c>
      <c r="X225" s="22" t="s">
        <v>33</v>
      </c>
      <c r="Y225" s="10">
        <v>3</v>
      </c>
      <c r="Z225" s="22" t="s">
        <v>124</v>
      </c>
      <c r="AA225" s="15">
        <v>2</v>
      </c>
      <c r="AB225" s="11">
        <v>72.761072139886664</v>
      </c>
      <c r="AC225" s="10">
        <v>24.908417749547993</v>
      </c>
      <c r="AD225" s="21">
        <v>2.330510110565335</v>
      </c>
      <c r="AE225" s="12">
        <v>359.35969868173424</v>
      </c>
      <c r="AF225" s="10">
        <v>287.44649692884303</v>
      </c>
      <c r="AG225" s="10">
        <v>204.75990555171364</v>
      </c>
      <c r="AH225" s="10">
        <v>406.56178600169073</v>
      </c>
      <c r="AI225" s="10">
        <v>4.3577510422908894</v>
      </c>
      <c r="AJ225" s="10"/>
      <c r="AK225" s="10"/>
      <c r="AL225" s="10"/>
      <c r="AM225" s="10"/>
      <c r="AN225" s="10">
        <v>3.5935969868173423</v>
      </c>
      <c r="AO225" s="10">
        <v>1.4988297517251008</v>
      </c>
      <c r="AP225" s="10">
        <v>1</v>
      </c>
      <c r="AQ225" s="10">
        <v>111.47500000000001</v>
      </c>
      <c r="AR225" s="10"/>
      <c r="AS225" s="10"/>
      <c r="AT225" s="10">
        <v>1.0135994250553964</v>
      </c>
      <c r="AU225" s="10">
        <v>1</v>
      </c>
      <c r="AV225" s="16"/>
      <c r="AW225" s="21">
        <v>43.116974539326456</v>
      </c>
      <c r="AX225" s="1" t="s">
        <v>120</v>
      </c>
      <c r="AY225" s="25">
        <v>35.1769028871391</v>
      </c>
      <c r="AZ225" s="19">
        <v>100</v>
      </c>
      <c r="BA225" s="19">
        <v>0</v>
      </c>
      <c r="BB225" s="19">
        <v>0</v>
      </c>
      <c r="BC225" s="19">
        <v>100</v>
      </c>
      <c r="BD225" s="19">
        <v>0</v>
      </c>
      <c r="BE225" s="19">
        <v>0</v>
      </c>
      <c r="BF225" s="26">
        <v>72.761072139886664</v>
      </c>
      <c r="BG225" s="26">
        <v>24.908417749547993</v>
      </c>
      <c r="BH225" s="26">
        <v>2.330510110565335</v>
      </c>
      <c r="BI225" s="23"/>
      <c r="BJ225" s="27">
        <f t="shared" ca="1" si="25"/>
        <v>1</v>
      </c>
      <c r="BK225" s="26">
        <f t="shared" ca="1" si="26"/>
        <v>3.847599473829022</v>
      </c>
      <c r="BL225" s="25">
        <f t="shared" si="23"/>
        <v>3.9266498900111677</v>
      </c>
      <c r="BM225" s="25">
        <f t="shared" ca="1" si="27"/>
        <v>3.4077567450354884</v>
      </c>
      <c r="BN225" s="24">
        <f t="shared" si="24"/>
        <v>3.2879475002523089</v>
      </c>
      <c r="BO225" s="23"/>
      <c r="BP225" s="2"/>
    </row>
    <row r="226" spans="1:68" x14ac:dyDescent="0.2">
      <c r="A226">
        <v>10.65</v>
      </c>
      <c r="B226">
        <v>2</v>
      </c>
      <c r="C226">
        <v>1.2595400000000001</v>
      </c>
      <c r="D226">
        <v>-0.27768999999999999</v>
      </c>
      <c r="E226">
        <v>0.13475999999999999</v>
      </c>
      <c r="F226">
        <v>1.5276000000000001</v>
      </c>
      <c r="G226">
        <v>1.97445</v>
      </c>
      <c r="H226" s="23"/>
      <c r="I226" s="17">
        <f t="shared" si="21"/>
        <v>34.940944881889763</v>
      </c>
      <c r="J226" s="16">
        <f t="shared" si="22"/>
        <v>-35.340944881889762</v>
      </c>
      <c r="K226" s="10">
        <v>95</v>
      </c>
      <c r="L226" s="16">
        <v>3419.4553805774331</v>
      </c>
      <c r="M226" s="16">
        <v>1249.3766404199503</v>
      </c>
      <c r="N226" s="16">
        <v>15.141076115485564</v>
      </c>
      <c r="O226" s="16">
        <v>3.3997175141243137</v>
      </c>
      <c r="P226" s="16">
        <v>3.9118828495403855</v>
      </c>
      <c r="Q226" s="16">
        <v>9.2095535285645638E-2</v>
      </c>
      <c r="R226" s="16">
        <v>2.3542508512612059</v>
      </c>
      <c r="S226" s="16">
        <v>35.567037181671672</v>
      </c>
      <c r="T226" s="22" t="s">
        <v>33</v>
      </c>
      <c r="U226" s="10">
        <v>3</v>
      </c>
      <c r="V226" s="22" t="s">
        <v>33</v>
      </c>
      <c r="W226" s="10">
        <v>3</v>
      </c>
      <c r="X226" s="22" t="s">
        <v>33</v>
      </c>
      <c r="Y226" s="10">
        <v>3</v>
      </c>
      <c r="Z226" s="22" t="s">
        <v>124</v>
      </c>
      <c r="AA226" s="15">
        <v>2</v>
      </c>
      <c r="AB226" s="11">
        <v>76.038176058700259</v>
      </c>
      <c r="AC226" s="10">
        <v>21.823608111515298</v>
      </c>
      <c r="AD226" s="21">
        <v>2.1382158297844418</v>
      </c>
      <c r="AE226" s="12">
        <v>339.97175141243139</v>
      </c>
      <c r="AF226" s="10">
        <v>264.9632903118378</v>
      </c>
      <c r="AG226" s="10">
        <v>195.59414247701926</v>
      </c>
      <c r="AH226" s="10">
        <v>420.19119907582848</v>
      </c>
      <c r="AI226" s="10">
        <v>4.2476357158978439</v>
      </c>
      <c r="AJ226" s="10"/>
      <c r="AK226" s="10"/>
      <c r="AL226" s="10"/>
      <c r="AM226" s="10"/>
      <c r="AN226" s="10">
        <v>3.3997175141243137</v>
      </c>
      <c r="AO226" s="10">
        <v>1.4707856207421168</v>
      </c>
      <c r="AP226" s="10">
        <v>1</v>
      </c>
      <c r="AQ226" s="10">
        <v>111.47500000000001</v>
      </c>
      <c r="AR226" s="10"/>
      <c r="AS226" s="10"/>
      <c r="AT226" s="10">
        <v>0.92630544303753248</v>
      </c>
      <c r="AU226" s="10">
        <v>1</v>
      </c>
      <c r="AV226" s="16"/>
      <c r="AW226" s="21">
        <v>39.744493546775665</v>
      </c>
      <c r="AX226" s="1" t="s">
        <v>120</v>
      </c>
      <c r="AY226" s="25">
        <v>35.340944881889797</v>
      </c>
      <c r="AZ226" s="19">
        <v>100</v>
      </c>
      <c r="BA226" s="19">
        <v>0</v>
      </c>
      <c r="BB226" s="19">
        <v>0</v>
      </c>
      <c r="BC226" s="19">
        <v>100</v>
      </c>
      <c r="BD226" s="19">
        <v>0</v>
      </c>
      <c r="BE226" s="19">
        <v>0</v>
      </c>
      <c r="BF226" s="26">
        <v>76.038176058700259</v>
      </c>
      <c r="BG226" s="26">
        <v>21.823608111515298</v>
      </c>
      <c r="BH226" s="26">
        <v>2.1382158297844418</v>
      </c>
      <c r="BI226" s="23"/>
      <c r="BJ226" s="27">
        <f t="shared" ca="1" si="25"/>
        <v>1</v>
      </c>
      <c r="BK226" s="26">
        <f t="shared" ca="1" si="26"/>
        <v>3.525206231663597</v>
      </c>
      <c r="BL226" s="25">
        <f t="shared" si="23"/>
        <v>4.1820638704196176</v>
      </c>
      <c r="BM226" s="25">
        <f t="shared" ca="1" si="27"/>
        <v>3.4544999412295674</v>
      </c>
      <c r="BN226" s="24">
        <f t="shared" si="24"/>
        <v>3.3107310075828682</v>
      </c>
      <c r="BO226" s="23"/>
      <c r="BP226" s="2"/>
    </row>
    <row r="227" spans="1:68" x14ac:dyDescent="0.2">
      <c r="A227">
        <v>10.7</v>
      </c>
      <c r="B227">
        <v>2</v>
      </c>
      <c r="C227">
        <v>1.25987</v>
      </c>
      <c r="D227">
        <v>-0.27407999999999999</v>
      </c>
      <c r="E227">
        <v>0.13525999999999999</v>
      </c>
      <c r="F227">
        <v>1.5276799999999999</v>
      </c>
      <c r="G227">
        <v>1.9762999999999999</v>
      </c>
      <c r="H227" s="23"/>
      <c r="I227" s="17">
        <f t="shared" si="21"/>
        <v>35.104986876640417</v>
      </c>
      <c r="J227" s="16">
        <f t="shared" si="22"/>
        <v>-35.504986876640416</v>
      </c>
      <c r="K227" s="10">
        <v>95</v>
      </c>
      <c r="L227" s="16">
        <v>3435.0393700787454</v>
      </c>
      <c r="M227" s="16">
        <v>1254.7244094488217</v>
      </c>
      <c r="N227" s="16">
        <v>15.212160979877515</v>
      </c>
      <c r="O227" s="16">
        <v>3.4898305084745802</v>
      </c>
      <c r="P227" s="16">
        <v>4.0042059299155772</v>
      </c>
      <c r="Q227" s="16">
        <v>0.1147121939510321</v>
      </c>
      <c r="R227" s="16">
        <v>2.8647925695832193</v>
      </c>
      <c r="S227" s="16">
        <v>35.720515377847015</v>
      </c>
      <c r="T227" s="22" t="s">
        <v>33</v>
      </c>
      <c r="U227" s="10">
        <v>3</v>
      </c>
      <c r="V227" s="22" t="s">
        <v>33</v>
      </c>
      <c r="W227" s="10">
        <v>3</v>
      </c>
      <c r="X227" s="22" t="s">
        <v>33</v>
      </c>
      <c r="Y227" s="10">
        <v>3</v>
      </c>
      <c r="Z227" s="22" t="s">
        <v>124</v>
      </c>
      <c r="AA227" s="15">
        <v>2</v>
      </c>
      <c r="AB227" s="11">
        <v>87.391567267384005</v>
      </c>
      <c r="AC227" s="10">
        <v>11.346953094193765</v>
      </c>
      <c r="AD227" s="21">
        <v>1.2614796384222309</v>
      </c>
      <c r="AE227" s="12">
        <v>348.983050847458</v>
      </c>
      <c r="AF227" s="10">
        <v>274.9081239147244</v>
      </c>
      <c r="AG227" s="10">
        <v>200.21029649577886</v>
      </c>
      <c r="AH227" s="10">
        <v>421.88614761537258</v>
      </c>
      <c r="AI227" s="10">
        <v>3.4906541249005114</v>
      </c>
      <c r="AJ227" s="10"/>
      <c r="AK227" s="10"/>
      <c r="AL227" s="10"/>
      <c r="AM227" s="10"/>
      <c r="AN227" s="10">
        <v>3.4898305084745802</v>
      </c>
      <c r="AO227" s="10">
        <v>1.5369803859267925</v>
      </c>
      <c r="AP227" s="10">
        <v>1</v>
      </c>
      <c r="AQ227" s="10">
        <v>111.47500000000001</v>
      </c>
      <c r="AR227" s="10"/>
      <c r="AS227" s="10"/>
      <c r="AT227" s="10">
        <v>0.95850063898638493</v>
      </c>
      <c r="AU227" s="10">
        <v>1</v>
      </c>
      <c r="AV227" s="16"/>
      <c r="AW227" s="21">
        <v>41.236218587208661</v>
      </c>
      <c r="AX227" s="1" t="s">
        <v>120</v>
      </c>
      <c r="AY227" s="25">
        <v>35.504986876640402</v>
      </c>
      <c r="AZ227" s="19">
        <v>100</v>
      </c>
      <c r="BA227" s="19">
        <v>0</v>
      </c>
      <c r="BB227" s="19">
        <v>0</v>
      </c>
      <c r="BC227" s="19">
        <v>100</v>
      </c>
      <c r="BD227" s="19">
        <v>0</v>
      </c>
      <c r="BE227" s="19">
        <v>0</v>
      </c>
      <c r="BF227" s="26">
        <v>87.391567267384005</v>
      </c>
      <c r="BG227" s="26">
        <v>11.346953094193765</v>
      </c>
      <c r="BH227" s="26">
        <v>1.2614796384222309</v>
      </c>
      <c r="BI227" s="23"/>
      <c r="BJ227" s="27">
        <f t="shared" ca="1" si="25"/>
        <v>1</v>
      </c>
      <c r="BK227" s="26">
        <f t="shared" ca="1" si="26"/>
        <v>3.6449219089962641</v>
      </c>
      <c r="BL227" s="25">
        <f t="shared" si="23"/>
        <v>5.0165252976034029</v>
      </c>
      <c r="BM227" s="25">
        <f t="shared" ca="1" si="27"/>
        <v>3.4851434791433866</v>
      </c>
      <c r="BN227" s="24">
        <f t="shared" si="24"/>
        <v>3.3437811537641182</v>
      </c>
      <c r="BO227" s="23"/>
      <c r="BP227" s="2"/>
    </row>
    <row r="228" spans="1:68" x14ac:dyDescent="0.2">
      <c r="A228">
        <v>10.75</v>
      </c>
      <c r="B228">
        <v>1.2</v>
      </c>
      <c r="C228">
        <v>1.2662800000000001</v>
      </c>
      <c r="D228">
        <v>-0.27612999999999999</v>
      </c>
      <c r="E228">
        <v>0.10424</v>
      </c>
      <c r="F228">
        <v>1.52268</v>
      </c>
      <c r="G228">
        <v>1.97123</v>
      </c>
      <c r="H228" s="23"/>
      <c r="I228" s="17">
        <f t="shared" si="21"/>
        <v>35.269028871391072</v>
      </c>
      <c r="J228" s="16">
        <f t="shared" si="22"/>
        <v>-35.66902887139107</v>
      </c>
      <c r="K228" s="10">
        <v>95</v>
      </c>
      <c r="L228" s="16">
        <v>3450.6233595800577</v>
      </c>
      <c r="M228" s="16">
        <v>1260.0721784776931</v>
      </c>
      <c r="N228" s="16">
        <v>15.283245844269466</v>
      </c>
      <c r="O228" s="16">
        <v>5.2402071563088626</v>
      </c>
      <c r="P228" s="16">
        <v>5.6174688407635252</v>
      </c>
      <c r="Q228" s="16">
        <v>0.1018689390302448</v>
      </c>
      <c r="R228" s="16">
        <v>1.8134313143141314</v>
      </c>
      <c r="S228" s="16">
        <v>26.19872808712935</v>
      </c>
      <c r="T228" s="22" t="s">
        <v>122</v>
      </c>
      <c r="U228" s="10">
        <v>4</v>
      </c>
      <c r="V228" s="22" t="s">
        <v>33</v>
      </c>
      <c r="W228" s="10">
        <v>3</v>
      </c>
      <c r="X228" s="22" t="s">
        <v>33</v>
      </c>
      <c r="Y228" s="10">
        <v>3</v>
      </c>
      <c r="Z228" s="22" t="s">
        <v>33</v>
      </c>
      <c r="AA228" s="15">
        <v>3</v>
      </c>
      <c r="AB228" s="11">
        <v>48.825373681227234</v>
      </c>
      <c r="AC228" s="10">
        <v>46.515822762545803</v>
      </c>
      <c r="AD228" s="21">
        <v>4.6588035562269638</v>
      </c>
      <c r="AE228" s="12">
        <v>524.02071563088634</v>
      </c>
      <c r="AF228" s="10">
        <v>463.7870552202881</v>
      </c>
      <c r="AG228" s="10">
        <v>296.31016305726439</v>
      </c>
      <c r="AH228" s="10">
        <v>224.54706328168902</v>
      </c>
      <c r="AI228" s="10">
        <v>5.5144079188806545</v>
      </c>
      <c r="AJ228" s="10"/>
      <c r="AK228" s="10"/>
      <c r="AL228" s="10"/>
      <c r="AM228" s="10"/>
      <c r="AN228" s="10">
        <v>3.4934714375392417</v>
      </c>
      <c r="AO228" s="10">
        <v>1.7763031395527367</v>
      </c>
      <c r="AP228" s="10">
        <v>2.370481304458115</v>
      </c>
      <c r="AQ228" s="10">
        <v>114.66</v>
      </c>
      <c r="AR228" s="10"/>
      <c r="AS228" s="10"/>
      <c r="AT228" s="10">
        <v>1.6524360465181336</v>
      </c>
      <c r="AU228" s="10">
        <v>1</v>
      </c>
      <c r="AV228" s="16"/>
      <c r="AW228" s="21">
        <v>69.568058283043214</v>
      </c>
      <c r="AX228" s="1" t="s">
        <v>120</v>
      </c>
      <c r="AY228" s="25">
        <v>35.669028871391099</v>
      </c>
      <c r="AZ228" s="19">
        <v>100</v>
      </c>
      <c r="BA228" s="19">
        <v>0</v>
      </c>
      <c r="BB228" s="19">
        <v>0</v>
      </c>
      <c r="BC228" s="19">
        <v>100</v>
      </c>
      <c r="BD228" s="19">
        <v>0</v>
      </c>
      <c r="BE228" s="19">
        <v>0</v>
      </c>
      <c r="BF228" s="26">
        <v>48.825373681227234</v>
      </c>
      <c r="BG228" s="26">
        <v>46.515822762545803</v>
      </c>
      <c r="BH228" s="26">
        <v>4.6588035562269638</v>
      </c>
      <c r="BI228" s="23"/>
      <c r="BJ228" s="27">
        <f t="shared" ca="1" si="25"/>
        <v>1</v>
      </c>
      <c r="BK228" s="26">
        <f t="shared" ca="1" si="26"/>
        <v>6.1776733546734661</v>
      </c>
      <c r="BL228" s="25">
        <f t="shared" si="23"/>
        <v>2.6172874017442194</v>
      </c>
      <c r="BM228" s="25">
        <f t="shared" ca="1" si="27"/>
        <v>3.1401490812370727</v>
      </c>
      <c r="BN228" s="24">
        <f t="shared" si="24"/>
        <v>3.1185240147548341</v>
      </c>
      <c r="BO228" s="23"/>
      <c r="BP228" s="2"/>
    </row>
    <row r="229" spans="1:68" x14ac:dyDescent="0.2">
      <c r="A229">
        <v>10.8</v>
      </c>
      <c r="B229">
        <v>2</v>
      </c>
      <c r="C229">
        <v>1.26132</v>
      </c>
      <c r="D229">
        <v>-0.27837000000000001</v>
      </c>
      <c r="E229">
        <v>9.8549999999999999E-2</v>
      </c>
      <c r="F229">
        <v>1.5224</v>
      </c>
      <c r="G229">
        <v>1.9670799999999999</v>
      </c>
      <c r="H229" s="23"/>
      <c r="I229" s="17">
        <f t="shared" si="21"/>
        <v>35.433070866141733</v>
      </c>
      <c r="J229" s="16">
        <f t="shared" si="22"/>
        <v>-35.833070866141732</v>
      </c>
      <c r="K229" s="10">
        <v>95</v>
      </c>
      <c r="L229" s="16">
        <v>3466.2073490813705</v>
      </c>
      <c r="M229" s="16">
        <v>1265.4199475065648</v>
      </c>
      <c r="N229" s="16">
        <v>15.354330708661418</v>
      </c>
      <c r="O229" s="16">
        <v>3.885781544256111</v>
      </c>
      <c r="P229" s="16">
        <v>4.2378924497471298</v>
      </c>
      <c r="Q229" s="16">
        <v>8.783533365338439E-2</v>
      </c>
      <c r="R229" s="16">
        <v>2.072618281255</v>
      </c>
      <c r="S229" s="16">
        <v>24.452146214654057</v>
      </c>
      <c r="T229" s="22" t="s">
        <v>33</v>
      </c>
      <c r="U229" s="10">
        <v>3</v>
      </c>
      <c r="V229" s="22" t="s">
        <v>33</v>
      </c>
      <c r="W229" s="10">
        <v>3</v>
      </c>
      <c r="X229" s="22" t="s">
        <v>33</v>
      </c>
      <c r="Y229" s="10">
        <v>3</v>
      </c>
      <c r="Z229" s="22" t="s">
        <v>33</v>
      </c>
      <c r="AA229" s="15">
        <v>3</v>
      </c>
      <c r="AB229" s="11">
        <v>63.330925044279169</v>
      </c>
      <c r="AC229" s="10">
        <v>33.740719645584122</v>
      </c>
      <c r="AD229" s="21">
        <v>2.9283553101367059</v>
      </c>
      <c r="AE229" s="12">
        <v>388.5781544256111</v>
      </c>
      <c r="AF229" s="10">
        <v>300.56724513004679</v>
      </c>
      <c r="AG229" s="10">
        <v>211.89462248735649</v>
      </c>
      <c r="AH229" s="10">
        <v>187.15506183756287</v>
      </c>
      <c r="AI229" s="10">
        <v>4.8248151096809089</v>
      </c>
      <c r="AJ229" s="10"/>
      <c r="AK229" s="10"/>
      <c r="AL229" s="10"/>
      <c r="AM229" s="10"/>
      <c r="AN229" s="10">
        <v>3.885781544256111</v>
      </c>
      <c r="AO229" s="10">
        <v>1.5177883663023382</v>
      </c>
      <c r="AP229" s="10">
        <v>1</v>
      </c>
      <c r="AQ229" s="10">
        <v>111.47500000000001</v>
      </c>
      <c r="AR229" s="10"/>
      <c r="AS229" s="10"/>
      <c r="AT229" s="10">
        <v>1.0432342585883103</v>
      </c>
      <c r="AU229" s="10">
        <v>1</v>
      </c>
      <c r="AV229" s="16"/>
      <c r="AW229" s="21">
        <v>45.085086769507022</v>
      </c>
      <c r="AX229" s="1" t="s">
        <v>120</v>
      </c>
      <c r="AY229" s="25">
        <v>35.833070866141703</v>
      </c>
      <c r="AZ229" s="19">
        <v>100</v>
      </c>
      <c r="BA229" s="19">
        <v>0</v>
      </c>
      <c r="BB229" s="19">
        <v>0</v>
      </c>
      <c r="BC229" s="19">
        <v>100</v>
      </c>
      <c r="BD229" s="19">
        <v>0</v>
      </c>
      <c r="BE229" s="19">
        <v>0</v>
      </c>
      <c r="BF229" s="26">
        <v>63.330925044279169</v>
      </c>
      <c r="BG229" s="26">
        <v>33.740719645584122</v>
      </c>
      <c r="BH229" s="26">
        <v>2.9283553101367059</v>
      </c>
      <c r="BI229" s="23"/>
      <c r="BJ229" s="27">
        <f t="shared" ca="1" si="25"/>
        <v>1</v>
      </c>
      <c r="BK229" s="26">
        <f t="shared" ca="1" si="26"/>
        <v>3.9588261274717258</v>
      </c>
      <c r="BL229" s="25">
        <f t="shared" si="23"/>
        <v>3.5066962341423382</v>
      </c>
      <c r="BM229" s="25">
        <f t="shared" ca="1" si="27"/>
        <v>3.371311331738136</v>
      </c>
      <c r="BN229" s="24">
        <f t="shared" si="24"/>
        <v>3.2537993328407846</v>
      </c>
      <c r="BO229" s="23"/>
      <c r="BP229" s="2"/>
    </row>
    <row r="230" spans="1:68" x14ac:dyDescent="0.2">
      <c r="A230">
        <v>10.85</v>
      </c>
      <c r="B230">
        <v>2</v>
      </c>
      <c r="C230">
        <v>1.2614700000000001</v>
      </c>
      <c r="D230">
        <v>-0.28039999999999998</v>
      </c>
      <c r="E230">
        <v>0.10836999999999999</v>
      </c>
      <c r="F230">
        <v>1.5204299999999999</v>
      </c>
      <c r="G230">
        <v>1.96885</v>
      </c>
      <c r="H230" s="23"/>
      <c r="I230" s="17">
        <f t="shared" si="21"/>
        <v>35.597112860892388</v>
      </c>
      <c r="J230" s="16">
        <f t="shared" si="22"/>
        <v>-35.997112860892386</v>
      </c>
      <c r="K230" s="10">
        <v>95</v>
      </c>
      <c r="L230" s="16">
        <v>3481.7913385826828</v>
      </c>
      <c r="M230" s="16">
        <v>1270.7677165354362</v>
      </c>
      <c r="N230" s="16">
        <v>15.425415573053366</v>
      </c>
      <c r="O230" s="16">
        <v>3.9267419962335381</v>
      </c>
      <c r="P230" s="16">
        <v>4.3222589912540794</v>
      </c>
      <c r="Q230" s="16">
        <v>7.5117378780604899E-2</v>
      </c>
      <c r="R230" s="16">
        <v>1.737919428997706</v>
      </c>
      <c r="S230" s="16">
        <v>27.466457987537595</v>
      </c>
      <c r="T230" s="22" t="s">
        <v>119</v>
      </c>
      <c r="U230" s="10">
        <v>1</v>
      </c>
      <c r="V230" s="22" t="s">
        <v>33</v>
      </c>
      <c r="W230" s="10">
        <v>3</v>
      </c>
      <c r="X230" s="22" t="s">
        <v>33</v>
      </c>
      <c r="Y230" s="10">
        <v>3</v>
      </c>
      <c r="Z230" s="22" t="s">
        <v>33</v>
      </c>
      <c r="AA230" s="15">
        <v>3</v>
      </c>
      <c r="AB230" s="11">
        <v>55.714270747817636</v>
      </c>
      <c r="AC230" s="10">
        <v>40.637262505940072</v>
      </c>
      <c r="AD230" s="21">
        <v>3.6484667462422888</v>
      </c>
      <c r="AE230" s="12">
        <v>392.67419962335379</v>
      </c>
      <c r="AF230" s="10">
        <v>309.57601533666957</v>
      </c>
      <c r="AG230" s="10">
        <v>216.11294956270399</v>
      </c>
      <c r="AH230" s="10">
        <v>247.70144395510417</v>
      </c>
      <c r="AI230" s="10">
        <v>5.7540066778396088</v>
      </c>
      <c r="AJ230" s="10"/>
      <c r="AK230" s="10"/>
      <c r="AL230" s="10"/>
      <c r="AM230" s="10"/>
      <c r="AN230" s="10">
        <v>1.9633709981167691</v>
      </c>
      <c r="AO230" s="10">
        <v>1.5021903983294338</v>
      </c>
      <c r="AP230" s="10">
        <v>1</v>
      </c>
      <c r="AQ230" s="10">
        <v>111.47500000000001</v>
      </c>
      <c r="AR230" s="10"/>
      <c r="AS230" s="10"/>
      <c r="AT230" s="10">
        <v>1.0712974145827725</v>
      </c>
      <c r="AU230" s="10">
        <v>1</v>
      </c>
      <c r="AV230" s="16"/>
      <c r="AW230" s="21">
        <v>46.436402300500433</v>
      </c>
      <c r="AX230" s="1" t="s">
        <v>120</v>
      </c>
      <c r="AY230" s="25">
        <v>35.9971128608924</v>
      </c>
      <c r="AZ230" s="19">
        <v>100</v>
      </c>
      <c r="BA230" s="19">
        <v>0</v>
      </c>
      <c r="BB230" s="19">
        <v>0</v>
      </c>
      <c r="BC230" s="19">
        <v>100</v>
      </c>
      <c r="BD230" s="19">
        <v>0</v>
      </c>
      <c r="BE230" s="19">
        <v>0</v>
      </c>
      <c r="BF230" s="26">
        <v>55.714270747817636</v>
      </c>
      <c r="BG230" s="26">
        <v>40.637262505940072</v>
      </c>
      <c r="BH230" s="26">
        <v>3.6484667462422888</v>
      </c>
      <c r="BI230" s="23"/>
      <c r="BJ230" s="27">
        <f t="shared" ca="1" si="25"/>
        <v>1</v>
      </c>
      <c r="BK230" s="26">
        <f t="shared" ca="1" si="26"/>
        <v>4.0626831928032452</v>
      </c>
      <c r="BL230" s="25">
        <f t="shared" si="23"/>
        <v>2.9099886149885115</v>
      </c>
      <c r="BM230" s="25">
        <f t="shared" ca="1" si="27"/>
        <v>3.3199218618072428</v>
      </c>
      <c r="BN230" s="24">
        <f t="shared" si="24"/>
        <v>3.2107585645959915</v>
      </c>
      <c r="BO230" s="23"/>
      <c r="BP230" s="2"/>
    </row>
    <row r="231" spans="1:68" x14ac:dyDescent="0.2">
      <c r="A231">
        <v>10.9</v>
      </c>
      <c r="B231">
        <v>2</v>
      </c>
      <c r="C231">
        <v>1.2611600000000001</v>
      </c>
      <c r="D231">
        <v>-0.27883999999999998</v>
      </c>
      <c r="E231">
        <v>0.1118</v>
      </c>
      <c r="F231">
        <v>1.5176499999999999</v>
      </c>
      <c r="G231">
        <v>1.9711000000000001</v>
      </c>
      <c r="H231" s="23"/>
      <c r="I231" s="17">
        <f t="shared" si="21"/>
        <v>35.761154855643042</v>
      </c>
      <c r="J231" s="16">
        <f t="shared" si="22"/>
        <v>-36.161154855643041</v>
      </c>
      <c r="K231" s="10">
        <v>95</v>
      </c>
      <c r="L231" s="16">
        <v>3497.3753280839951</v>
      </c>
      <c r="M231" s="16">
        <v>1276.1154855643076</v>
      </c>
      <c r="N231" s="16">
        <v>15.496500437445317</v>
      </c>
      <c r="O231" s="16">
        <v>3.8420903954802328</v>
      </c>
      <c r="P231" s="16">
        <v>4.2527685806317583</v>
      </c>
      <c r="Q231" s="16">
        <v>8.4890782525204073E-2</v>
      </c>
      <c r="R231" s="16">
        <v>1.9961298367331652</v>
      </c>
      <c r="S231" s="16">
        <v>28.519318413300383</v>
      </c>
      <c r="T231" s="22" t="s">
        <v>33</v>
      </c>
      <c r="U231" s="10">
        <v>3</v>
      </c>
      <c r="V231" s="22" t="s">
        <v>33</v>
      </c>
      <c r="W231" s="10">
        <v>3</v>
      </c>
      <c r="X231" s="22" t="s">
        <v>33</v>
      </c>
      <c r="Y231" s="10">
        <v>3</v>
      </c>
      <c r="Z231" s="22" t="s">
        <v>124</v>
      </c>
      <c r="AA231" s="15">
        <v>2</v>
      </c>
      <c r="AB231" s="11">
        <v>62.536478992709526</v>
      </c>
      <c r="AC231" s="10">
        <v>34.473945663944477</v>
      </c>
      <c r="AD231" s="21">
        <v>2.9895753433459911</v>
      </c>
      <c r="AE231" s="12">
        <v>384.20903954802327</v>
      </c>
      <c r="AF231" s="10">
        <v>300.48396764573107</v>
      </c>
      <c r="AG231" s="10">
        <v>212.63842903158792</v>
      </c>
      <c r="AH231" s="10">
        <v>267.89796978901848</v>
      </c>
      <c r="AI231" s="10">
        <v>5.0096941671719328</v>
      </c>
      <c r="AJ231" s="10"/>
      <c r="AK231" s="10"/>
      <c r="AL231" s="10"/>
      <c r="AM231" s="10"/>
      <c r="AN231" s="10">
        <v>3.8420903954802328</v>
      </c>
      <c r="AO231" s="10">
        <v>1.5186994234729219</v>
      </c>
      <c r="AP231" s="10">
        <v>1</v>
      </c>
      <c r="AQ231" s="10">
        <v>111.47500000000001</v>
      </c>
      <c r="AR231" s="10"/>
      <c r="AS231" s="10"/>
      <c r="AT231" s="10">
        <v>1.0336803059272224</v>
      </c>
      <c r="AU231" s="10">
        <v>1</v>
      </c>
      <c r="AV231" s="16"/>
      <c r="AW231" s="21">
        <v>45.072595146859662</v>
      </c>
      <c r="AX231" s="1" t="s">
        <v>120</v>
      </c>
      <c r="AY231" s="25">
        <v>36.161154855642998</v>
      </c>
      <c r="AZ231" s="19">
        <v>100</v>
      </c>
      <c r="BA231" s="19">
        <v>0</v>
      </c>
      <c r="BB231" s="19">
        <v>0</v>
      </c>
      <c r="BC231" s="19">
        <v>100</v>
      </c>
      <c r="BD231" s="19">
        <v>0</v>
      </c>
      <c r="BE231" s="19">
        <v>0</v>
      </c>
      <c r="BF231" s="26">
        <v>62.536478992709526</v>
      </c>
      <c r="BG231" s="26">
        <v>34.473945663944477</v>
      </c>
      <c r="BH231" s="26">
        <v>2.9895753433459911</v>
      </c>
      <c r="BI231" s="23"/>
      <c r="BJ231" s="27">
        <f t="shared" ca="1" si="25"/>
        <v>1</v>
      </c>
      <c r="BK231" s="26">
        <f t="shared" ca="1" si="26"/>
        <v>3.9245365249720137</v>
      </c>
      <c r="BL231" s="25">
        <f t="shared" si="23"/>
        <v>3.3900974190887769</v>
      </c>
      <c r="BM231" s="25">
        <f t="shared" ca="1" si="27"/>
        <v>3.3668733239232602</v>
      </c>
      <c r="BN231" s="24">
        <f t="shared" si="24"/>
        <v>3.244775044968442</v>
      </c>
      <c r="BO231" s="23"/>
      <c r="BP231" s="2"/>
    </row>
    <row r="232" spans="1:68" x14ac:dyDescent="0.2">
      <c r="A232">
        <v>10.95</v>
      </c>
      <c r="B232">
        <v>2</v>
      </c>
      <c r="C232">
        <v>1.2611699999999999</v>
      </c>
      <c r="D232">
        <v>-0.27798</v>
      </c>
      <c r="E232">
        <v>0.11462</v>
      </c>
      <c r="F232">
        <v>1.5182</v>
      </c>
      <c r="G232">
        <v>1.96943</v>
      </c>
      <c r="H232" s="23"/>
      <c r="I232" s="17">
        <f t="shared" si="21"/>
        <v>35.925196850393696</v>
      </c>
      <c r="J232" s="16">
        <f t="shared" si="22"/>
        <v>-36.325196850393695</v>
      </c>
      <c r="K232" s="10">
        <v>95</v>
      </c>
      <c r="L232" s="16">
        <v>3512.9593175853074</v>
      </c>
      <c r="M232" s="16">
        <v>1281.463254593179</v>
      </c>
      <c r="N232" s="16">
        <v>15.567585301837267</v>
      </c>
      <c r="O232" s="16">
        <v>3.8448210922786838</v>
      </c>
      <c r="P232" s="16">
        <v>4.2679641626107854</v>
      </c>
      <c r="Q232" s="16">
        <v>9.0278684589534183E-2</v>
      </c>
      <c r="R232" s="16">
        <v>2.1152634171677112</v>
      </c>
      <c r="S232" s="16">
        <v>29.384935439729261</v>
      </c>
      <c r="T232" s="22" t="s">
        <v>33</v>
      </c>
      <c r="U232" s="10">
        <v>3</v>
      </c>
      <c r="V232" s="22" t="s">
        <v>33</v>
      </c>
      <c r="W232" s="10">
        <v>3</v>
      </c>
      <c r="X232" s="22" t="s">
        <v>33</v>
      </c>
      <c r="Y232" s="10">
        <v>3</v>
      </c>
      <c r="Z232" s="22" t="s">
        <v>124</v>
      </c>
      <c r="AA232" s="15">
        <v>2</v>
      </c>
      <c r="AB232" s="11">
        <v>65.459431681258167</v>
      </c>
      <c r="AC232" s="10">
        <v>31.764671966467631</v>
      </c>
      <c r="AD232" s="21">
        <v>2.7758963522742093</v>
      </c>
      <c r="AE232" s="12">
        <v>384.48210922786836</v>
      </c>
      <c r="AF232" s="10">
        <v>301.35497790789231</v>
      </c>
      <c r="AG232" s="10">
        <v>213.39820813053927</v>
      </c>
      <c r="AH232" s="10">
        <v>284.24263140806386</v>
      </c>
      <c r="AI232" s="10">
        <v>4.7275435857486574</v>
      </c>
      <c r="AJ232" s="10"/>
      <c r="AK232" s="10"/>
      <c r="AL232" s="10"/>
      <c r="AM232" s="10"/>
      <c r="AN232" s="10">
        <v>3.8448210922786838</v>
      </c>
      <c r="AO232" s="10">
        <v>1.5368048103342768</v>
      </c>
      <c r="AP232" s="10">
        <v>1</v>
      </c>
      <c r="AQ232" s="10">
        <v>111.47500000000001</v>
      </c>
      <c r="AR232" s="10"/>
      <c r="AS232" s="10"/>
      <c r="AT232" s="10">
        <v>1.0322473682769644</v>
      </c>
      <c r="AU232" s="10">
        <v>1</v>
      </c>
      <c r="AV232" s="16"/>
      <c r="AW232" s="21">
        <v>45.203246686183846</v>
      </c>
      <c r="AX232" s="1" t="s">
        <v>120</v>
      </c>
      <c r="AY232" s="25">
        <v>36.325196850393702</v>
      </c>
      <c r="AZ232" s="19">
        <v>100</v>
      </c>
      <c r="BA232" s="19">
        <v>0</v>
      </c>
      <c r="BB232" s="19">
        <v>0</v>
      </c>
      <c r="BC232" s="19">
        <v>100</v>
      </c>
      <c r="BD232" s="19">
        <v>0</v>
      </c>
      <c r="BE232" s="19">
        <v>0</v>
      </c>
      <c r="BF232" s="26">
        <v>65.459431681258167</v>
      </c>
      <c r="BG232" s="26">
        <v>31.764671966467631</v>
      </c>
      <c r="BH232" s="26">
        <v>2.7758963522742093</v>
      </c>
      <c r="BI232" s="23"/>
      <c r="BJ232" s="27">
        <f t="shared" ca="1" si="25"/>
        <v>1</v>
      </c>
      <c r="BK232" s="26">
        <f t="shared" ca="1" si="26"/>
        <v>3.9197136473732792</v>
      </c>
      <c r="BL232" s="25">
        <f t="shared" si="23"/>
        <v>3.5946343468289896</v>
      </c>
      <c r="BM232" s="25">
        <f t="shared" ca="1" si="27"/>
        <v>3.3806235031419209</v>
      </c>
      <c r="BN232" s="24">
        <f t="shared" si="24"/>
        <v>3.2552824680206709</v>
      </c>
      <c r="BO232" s="23"/>
      <c r="BP232" s="2"/>
    </row>
    <row r="233" spans="1:68" x14ac:dyDescent="0.2">
      <c r="A233">
        <v>11</v>
      </c>
      <c r="B233">
        <v>2.1</v>
      </c>
      <c r="C233">
        <v>1.26071</v>
      </c>
      <c r="D233">
        <v>-0.27837000000000001</v>
      </c>
      <c r="E233">
        <v>0.11663</v>
      </c>
      <c r="F233">
        <v>1.51675</v>
      </c>
      <c r="G233">
        <v>1.97098</v>
      </c>
      <c r="H233" s="23"/>
      <c r="I233" s="17">
        <f t="shared" si="21"/>
        <v>36.089238845144358</v>
      </c>
      <c r="J233" s="16">
        <f t="shared" si="22"/>
        <v>-36.489238845144357</v>
      </c>
      <c r="K233" s="10">
        <v>95</v>
      </c>
      <c r="L233" s="16">
        <v>3528.5433070866202</v>
      </c>
      <c r="M233" s="16">
        <v>1286.8110236220507</v>
      </c>
      <c r="N233" s="16">
        <v>15.638670166229222</v>
      </c>
      <c r="O233" s="16">
        <v>3.7192090395480131</v>
      </c>
      <c r="P233" s="16">
        <v>4.1512366557003118</v>
      </c>
      <c r="Q233" s="16">
        <v>8.783533365338439E-2</v>
      </c>
      <c r="R233" s="16">
        <v>2.1158835532243727</v>
      </c>
      <c r="S233" s="16">
        <v>30.001917788354103</v>
      </c>
      <c r="T233" s="22" t="s">
        <v>33</v>
      </c>
      <c r="U233" s="10">
        <v>3</v>
      </c>
      <c r="V233" s="22" t="s">
        <v>33</v>
      </c>
      <c r="W233" s="10">
        <v>3</v>
      </c>
      <c r="X233" s="22" t="s">
        <v>33</v>
      </c>
      <c r="Y233" s="10">
        <v>3</v>
      </c>
      <c r="Z233" s="22" t="s">
        <v>124</v>
      </c>
      <c r="AA233" s="15">
        <v>2</v>
      </c>
      <c r="AB233" s="11">
        <v>66.578202664818576</v>
      </c>
      <c r="AC233" s="10">
        <v>30.720334023044785</v>
      </c>
      <c r="AD233" s="21">
        <v>2.7014633121366347</v>
      </c>
      <c r="AE233" s="12">
        <v>371.9209039548013</v>
      </c>
      <c r="AF233" s="10">
        <v>286.7056247712888</v>
      </c>
      <c r="AG233" s="10">
        <v>207.56183278501558</v>
      </c>
      <c r="AH233" s="10">
        <v>295.47252251228326</v>
      </c>
      <c r="AI233" s="10">
        <v>4.7261580084410149</v>
      </c>
      <c r="AJ233" s="10"/>
      <c r="AK233" s="10"/>
      <c r="AL233" s="10"/>
      <c r="AM233" s="10"/>
      <c r="AN233" s="10">
        <v>3.7192090395480131</v>
      </c>
      <c r="AO233" s="10">
        <v>1.5164036264651855</v>
      </c>
      <c r="AP233" s="10">
        <v>1</v>
      </c>
      <c r="AQ233" s="10">
        <v>111.47500000000001</v>
      </c>
      <c r="AR233" s="10"/>
      <c r="AS233" s="10"/>
      <c r="AT233" s="10">
        <v>0.97531569850073452</v>
      </c>
      <c r="AU233" s="10">
        <v>1</v>
      </c>
      <c r="AV233" s="16"/>
      <c r="AW233" s="21">
        <v>43.005843715693324</v>
      </c>
      <c r="AX233" s="1" t="s">
        <v>120</v>
      </c>
      <c r="AY233" s="25">
        <v>36.489238845144399</v>
      </c>
      <c r="AZ233" s="19">
        <v>100</v>
      </c>
      <c r="BA233" s="19">
        <v>0</v>
      </c>
      <c r="BB233" s="19">
        <v>0</v>
      </c>
      <c r="BC233" s="19">
        <v>100</v>
      </c>
      <c r="BD233" s="19">
        <v>0</v>
      </c>
      <c r="BE233" s="19">
        <v>0</v>
      </c>
      <c r="BF233" s="26">
        <v>66.578202664818576</v>
      </c>
      <c r="BG233" s="26">
        <v>30.720334023044785</v>
      </c>
      <c r="BH233" s="26">
        <v>2.7014633121366347</v>
      </c>
      <c r="BI233" s="23"/>
      <c r="BJ233" s="27">
        <f t="shared" ca="1" si="25"/>
        <v>1</v>
      </c>
      <c r="BK233" s="26">
        <f t="shared" ca="1" si="26"/>
        <v>3.7098920639307136</v>
      </c>
      <c r="BL233" s="25">
        <f t="shared" si="23"/>
        <v>3.6797914328032135</v>
      </c>
      <c r="BM233" s="25">
        <f t="shared" ca="1" si="27"/>
        <v>3.4062985089923252</v>
      </c>
      <c r="BN233" s="24">
        <f t="shared" si="24"/>
        <v>3.2659474064893979</v>
      </c>
      <c r="BO233" s="23"/>
      <c r="BP233" s="2"/>
    </row>
    <row r="234" spans="1:68" x14ac:dyDescent="0.2">
      <c r="A234">
        <v>11.05</v>
      </c>
      <c r="B234">
        <v>2</v>
      </c>
      <c r="C234">
        <v>1.2607699999999999</v>
      </c>
      <c r="D234">
        <v>-0.27829999999999999</v>
      </c>
      <c r="E234">
        <v>0.1201</v>
      </c>
      <c r="F234">
        <v>1.5114000000000001</v>
      </c>
      <c r="G234">
        <v>1.96705</v>
      </c>
      <c r="H234" s="23"/>
      <c r="I234" s="17">
        <f t="shared" si="21"/>
        <v>36.253280839895012</v>
      </c>
      <c r="J234" s="16">
        <f t="shared" si="22"/>
        <v>-36.653280839895011</v>
      </c>
      <c r="K234" s="10">
        <v>95</v>
      </c>
      <c r="L234" s="16">
        <v>3544.1272965879325</v>
      </c>
      <c r="M234" s="16">
        <v>1292.1587926509221</v>
      </c>
      <c r="N234" s="16">
        <v>15.709755030621173</v>
      </c>
      <c r="O234" s="16">
        <v>3.7355932203389597</v>
      </c>
      <c r="P234" s="16">
        <v>4.1829588335042365</v>
      </c>
      <c r="Q234" s="16">
        <v>8.8273883821411367E-2</v>
      </c>
      <c r="R234" s="16">
        <v>2.1103216009290895</v>
      </c>
      <c r="S234" s="16">
        <v>31.067056469810911</v>
      </c>
      <c r="T234" s="22" t="s">
        <v>33</v>
      </c>
      <c r="U234" s="10">
        <v>3</v>
      </c>
      <c r="V234" s="22" t="s">
        <v>33</v>
      </c>
      <c r="W234" s="10">
        <v>3</v>
      </c>
      <c r="X234" s="22" t="s">
        <v>33</v>
      </c>
      <c r="Y234" s="10">
        <v>3</v>
      </c>
      <c r="Z234" s="22" t="s">
        <v>124</v>
      </c>
      <c r="AA234" s="15">
        <v>2</v>
      </c>
      <c r="AB234" s="11">
        <v>66.497932351217713</v>
      </c>
      <c r="AC234" s="10">
        <v>30.79537580708454</v>
      </c>
      <c r="AD234" s="21">
        <v>2.7066918416977419</v>
      </c>
      <c r="AE234" s="12">
        <v>373.55932203389597</v>
      </c>
      <c r="AF234" s="10">
        <v>289.52094042461454</v>
      </c>
      <c r="AG234" s="10">
        <v>209.14794167521183</v>
      </c>
      <c r="AH234" s="10">
        <v>315.9216296061889</v>
      </c>
      <c r="AI234" s="10">
        <v>4.7386142451451017</v>
      </c>
      <c r="AJ234" s="10"/>
      <c r="AK234" s="10"/>
      <c r="AL234" s="10"/>
      <c r="AM234" s="10"/>
      <c r="AN234" s="10">
        <v>3.7355932203389597</v>
      </c>
      <c r="AO234" s="10">
        <v>1.5250992636642444</v>
      </c>
      <c r="AP234" s="10">
        <v>1</v>
      </c>
      <c r="AQ234" s="10">
        <v>111.47500000000001</v>
      </c>
      <c r="AR234" s="10"/>
      <c r="AS234" s="10"/>
      <c r="AT234" s="10">
        <v>0.98105841568354202</v>
      </c>
      <c r="AU234" s="10">
        <v>1</v>
      </c>
      <c r="AV234" s="16"/>
      <c r="AW234" s="21">
        <v>43.428141063692181</v>
      </c>
      <c r="AX234" s="1" t="s">
        <v>120</v>
      </c>
      <c r="AY234" s="25">
        <v>36.653280839894997</v>
      </c>
      <c r="AZ234" s="19">
        <v>100</v>
      </c>
      <c r="BA234" s="19">
        <v>0</v>
      </c>
      <c r="BB234" s="19">
        <v>0</v>
      </c>
      <c r="BC234" s="19">
        <v>100</v>
      </c>
      <c r="BD234" s="19">
        <v>0</v>
      </c>
      <c r="BE234" s="19">
        <v>0</v>
      </c>
      <c r="BF234" s="26">
        <v>66.497932351217713</v>
      </c>
      <c r="BG234" s="26">
        <v>30.79537580708454</v>
      </c>
      <c r="BH234" s="26">
        <v>2.7066918416977419</v>
      </c>
      <c r="BI234" s="23"/>
      <c r="BJ234" s="27">
        <f t="shared" ca="1" si="25"/>
        <v>1</v>
      </c>
      <c r="BK234" s="26">
        <f t="shared" ca="1" si="26"/>
        <v>3.7315772626740555</v>
      </c>
      <c r="BL234" s="25">
        <f t="shared" si="23"/>
        <v>3.6614567220894094</v>
      </c>
      <c r="BM234" s="25">
        <f t="shared" ca="1" si="27"/>
        <v>3.4030058321346033</v>
      </c>
      <c r="BN234" s="24">
        <f t="shared" si="24"/>
        <v>3.2624940156537554</v>
      </c>
      <c r="BO234" s="23"/>
      <c r="BP234" s="2"/>
    </row>
    <row r="235" spans="1:68" x14ac:dyDescent="0.2">
      <c r="A235">
        <v>11.1</v>
      </c>
      <c r="B235">
        <v>2</v>
      </c>
      <c r="C235">
        <v>1.2603599999999999</v>
      </c>
      <c r="D235">
        <v>-0.27816000000000002</v>
      </c>
      <c r="E235">
        <v>0.12216</v>
      </c>
      <c r="F235">
        <v>1.51468</v>
      </c>
      <c r="G235">
        <v>1.9728000000000001</v>
      </c>
      <c r="H235" s="23"/>
      <c r="I235" s="17">
        <f t="shared" si="21"/>
        <v>36.417322834645667</v>
      </c>
      <c r="J235" s="16">
        <f t="shared" si="22"/>
        <v>-36.817322834645665</v>
      </c>
      <c r="K235" s="10">
        <v>95</v>
      </c>
      <c r="L235" s="16">
        <v>3559.7112860892448</v>
      </c>
      <c r="M235" s="16">
        <v>1297.5065616797935</v>
      </c>
      <c r="N235" s="16">
        <v>15.780839895013123</v>
      </c>
      <c r="O235" s="16">
        <v>3.6236346516007236</v>
      </c>
      <c r="P235" s="16">
        <v>4.0801058191886908</v>
      </c>
      <c r="Q235" s="16">
        <v>8.915098415746496E-2</v>
      </c>
      <c r="R235" s="16">
        <v>2.1850164703618447</v>
      </c>
      <c r="S235" s="16">
        <v>31.699386638053287</v>
      </c>
      <c r="T235" s="22" t="s">
        <v>33</v>
      </c>
      <c r="U235" s="10">
        <v>3</v>
      </c>
      <c r="V235" s="22" t="s">
        <v>33</v>
      </c>
      <c r="W235" s="10">
        <v>3</v>
      </c>
      <c r="X235" s="22" t="s">
        <v>33</v>
      </c>
      <c r="Y235" s="10">
        <v>3</v>
      </c>
      <c r="Z235" s="22" t="s">
        <v>124</v>
      </c>
      <c r="AA235" s="15">
        <v>2</v>
      </c>
      <c r="AB235" s="11">
        <v>69.303703626105673</v>
      </c>
      <c r="AC235" s="10">
        <v>28.164196045245362</v>
      </c>
      <c r="AD235" s="21">
        <v>2.5321003286489709</v>
      </c>
      <c r="AE235" s="12">
        <v>362.36346516007239</v>
      </c>
      <c r="AF235" s="10">
        <v>276.50388053447313</v>
      </c>
      <c r="AG235" s="10">
        <v>204.00529095943455</v>
      </c>
      <c r="AH235" s="10">
        <v>327.4672472853976</v>
      </c>
      <c r="AI235" s="10">
        <v>4.5766245406580266</v>
      </c>
      <c r="AJ235" s="10"/>
      <c r="AK235" s="10"/>
      <c r="AL235" s="10"/>
      <c r="AM235" s="10"/>
      <c r="AN235" s="10">
        <v>3.6236346516007236</v>
      </c>
      <c r="AO235" s="10">
        <v>1.5152553180662043</v>
      </c>
      <c r="AP235" s="10">
        <v>1</v>
      </c>
      <c r="AQ235" s="10">
        <v>111.47500000000001</v>
      </c>
      <c r="AR235" s="10"/>
      <c r="AS235" s="10"/>
      <c r="AT235" s="10">
        <v>0.93071949981862589</v>
      </c>
      <c r="AU235" s="10">
        <v>1</v>
      </c>
      <c r="AV235" s="16"/>
      <c r="AW235" s="21">
        <v>41.475582080170973</v>
      </c>
      <c r="AX235" s="1" t="s">
        <v>120</v>
      </c>
      <c r="AY235" s="25">
        <v>36.817322834645701</v>
      </c>
      <c r="AZ235" s="19">
        <v>100</v>
      </c>
      <c r="BA235" s="19">
        <v>0</v>
      </c>
      <c r="BB235" s="19">
        <v>0</v>
      </c>
      <c r="BC235" s="19">
        <v>100</v>
      </c>
      <c r="BD235" s="19">
        <v>0</v>
      </c>
      <c r="BE235" s="19">
        <v>0</v>
      </c>
      <c r="BF235" s="26">
        <v>69.303703626105673</v>
      </c>
      <c r="BG235" s="26">
        <v>28.164196045245362</v>
      </c>
      <c r="BH235" s="26">
        <v>2.5321003286489709</v>
      </c>
      <c r="BI235" s="23"/>
      <c r="BJ235" s="27">
        <f t="shared" ca="1" si="25"/>
        <v>1</v>
      </c>
      <c r="BK235" s="26">
        <f t="shared" ca="1" si="26"/>
        <v>3.5456470804526652</v>
      </c>
      <c r="BL235" s="25">
        <f t="shared" si="23"/>
        <v>3.8757081765301558</v>
      </c>
      <c r="BM235" s="25">
        <f t="shared" ca="1" si="27"/>
        <v>3.4348670906061463</v>
      </c>
      <c r="BN235" s="24">
        <f t="shared" si="24"/>
        <v>3.2791789904495312</v>
      </c>
      <c r="BO235" s="23"/>
      <c r="BP235" s="2"/>
    </row>
    <row r="236" spans="1:68" x14ac:dyDescent="0.2">
      <c r="A236">
        <v>11.15</v>
      </c>
      <c r="B236">
        <v>2</v>
      </c>
      <c r="C236">
        <v>1.2607900000000001</v>
      </c>
      <c r="D236">
        <v>-0.27826000000000001</v>
      </c>
      <c r="E236">
        <v>0.12464</v>
      </c>
      <c r="F236">
        <v>1.5078800000000001</v>
      </c>
      <c r="G236">
        <v>1.96393</v>
      </c>
      <c r="H236" s="23"/>
      <c r="I236" s="17">
        <f t="shared" si="21"/>
        <v>36.581364829396328</v>
      </c>
      <c r="J236" s="16">
        <f t="shared" si="22"/>
        <v>-36.981364829396327</v>
      </c>
      <c r="K236" s="10">
        <v>95</v>
      </c>
      <c r="L236" s="16">
        <v>3575.2952755905576</v>
      </c>
      <c r="M236" s="16">
        <v>1302.8543307086652</v>
      </c>
      <c r="N236" s="16">
        <v>15.851924759405076</v>
      </c>
      <c r="O236" s="16">
        <v>3.7410546139359826</v>
      </c>
      <c r="P236" s="16">
        <v>4.2084878082075772</v>
      </c>
      <c r="Q236" s="16">
        <v>8.8524483917426636E-2</v>
      </c>
      <c r="R236" s="16">
        <v>2.10347488104355</v>
      </c>
      <c r="S236" s="16">
        <v>32.460638491082932</v>
      </c>
      <c r="T236" s="22" t="s">
        <v>33</v>
      </c>
      <c r="U236" s="10">
        <v>3</v>
      </c>
      <c r="V236" s="22" t="s">
        <v>33</v>
      </c>
      <c r="W236" s="10">
        <v>3</v>
      </c>
      <c r="X236" s="22" t="s">
        <v>33</v>
      </c>
      <c r="Y236" s="10">
        <v>3</v>
      </c>
      <c r="Z236" s="22" t="s">
        <v>124</v>
      </c>
      <c r="AA236" s="15">
        <v>2</v>
      </c>
      <c r="AB236" s="11">
        <v>66.530300487248311</v>
      </c>
      <c r="AC236" s="10">
        <v>30.765117982441907</v>
      </c>
      <c r="AD236" s="21">
        <v>2.7045815303097793</v>
      </c>
      <c r="AE236" s="12">
        <v>374.10546139359826</v>
      </c>
      <c r="AF236" s="10">
        <v>290.69093868367668</v>
      </c>
      <c r="AG236" s="10">
        <v>210.42439041037886</v>
      </c>
      <c r="AH236" s="10">
        <v>341.66496819451589</v>
      </c>
      <c r="AI236" s="10">
        <v>4.7540382298451425</v>
      </c>
      <c r="AJ236" s="10"/>
      <c r="AK236" s="10"/>
      <c r="AL236" s="10"/>
      <c r="AM236" s="10"/>
      <c r="AN236" s="10">
        <v>3.7410546139359826</v>
      </c>
      <c r="AO236" s="10">
        <v>1.5353759732700789</v>
      </c>
      <c r="AP236" s="10">
        <v>1</v>
      </c>
      <c r="AQ236" s="10">
        <v>111.47500000000001</v>
      </c>
      <c r="AR236" s="10"/>
      <c r="AS236" s="10"/>
      <c r="AT236" s="10">
        <v>0.97666380485654136</v>
      </c>
      <c r="AU236" s="10">
        <v>1</v>
      </c>
      <c r="AV236" s="16"/>
      <c r="AW236" s="21">
        <v>43.603640802551503</v>
      </c>
      <c r="AX236" s="1" t="s">
        <v>120</v>
      </c>
      <c r="AY236" s="25">
        <v>36.981364829396298</v>
      </c>
      <c r="AZ236" s="19">
        <v>100</v>
      </c>
      <c r="BA236" s="19">
        <v>0</v>
      </c>
      <c r="BB236" s="19">
        <v>0</v>
      </c>
      <c r="BC236" s="19">
        <v>100</v>
      </c>
      <c r="BD236" s="19">
        <v>0</v>
      </c>
      <c r="BE236" s="19">
        <v>0</v>
      </c>
      <c r="BF236" s="26">
        <v>66.530300487248311</v>
      </c>
      <c r="BG236" s="26">
        <v>30.765117982441907</v>
      </c>
      <c r="BH236" s="26">
        <v>2.7045815303097793</v>
      </c>
      <c r="BI236" s="23"/>
      <c r="BJ236" s="27">
        <f t="shared" ca="1" si="25"/>
        <v>1</v>
      </c>
      <c r="BK236" s="26">
        <f t="shared" ca="1" si="26"/>
        <v>3.7162100372272993</v>
      </c>
      <c r="BL236" s="25">
        <f t="shared" si="23"/>
        <v>3.6567669769933566</v>
      </c>
      <c r="BM236" s="25">
        <f t="shared" ca="1" si="27"/>
        <v>3.404240661443465</v>
      </c>
      <c r="BN236" s="24">
        <f t="shared" si="24"/>
        <v>3.2594982746139363</v>
      </c>
      <c r="BO236" s="23"/>
      <c r="BP236" s="2"/>
    </row>
    <row r="237" spans="1:68" x14ac:dyDescent="0.2">
      <c r="A237">
        <v>11.2</v>
      </c>
      <c r="B237">
        <v>0.3</v>
      </c>
      <c r="C237">
        <v>1.2607999999999999</v>
      </c>
      <c r="D237">
        <v>-0.27801999999999999</v>
      </c>
      <c r="E237">
        <v>0.12637000000000001</v>
      </c>
      <c r="F237">
        <v>1.5104500000000001</v>
      </c>
      <c r="G237">
        <v>1.9720299999999999</v>
      </c>
      <c r="H237" s="23"/>
      <c r="I237" s="17">
        <f t="shared" si="21"/>
        <v>36.745406824146976</v>
      </c>
      <c r="J237" s="16">
        <f t="shared" si="22"/>
        <v>-37.145406824146974</v>
      </c>
      <c r="K237" s="10">
        <v>95</v>
      </c>
      <c r="L237" s="16">
        <v>3590.879265091869</v>
      </c>
      <c r="M237" s="16">
        <v>1308.2020997375364</v>
      </c>
      <c r="N237" s="16">
        <v>15.923009623797023</v>
      </c>
      <c r="O237" s="16">
        <v>3.7437853107344332</v>
      </c>
      <c r="P237" s="16">
        <v>4.2188654026522672</v>
      </c>
      <c r="Q237" s="16">
        <v>9.0028084493518928E-2</v>
      </c>
      <c r="R237" s="16">
        <v>2.1339406665337348</v>
      </c>
      <c r="S237" s="16">
        <v>32.991673049849595</v>
      </c>
      <c r="T237" s="22" t="s">
        <v>33</v>
      </c>
      <c r="U237" s="10">
        <v>3</v>
      </c>
      <c r="V237" s="22" t="s">
        <v>33</v>
      </c>
      <c r="W237" s="10">
        <v>3</v>
      </c>
      <c r="X237" s="22" t="s">
        <v>33</v>
      </c>
      <c r="Y237" s="10">
        <v>3</v>
      </c>
      <c r="Z237" s="22" t="s">
        <v>124</v>
      </c>
      <c r="AA237" s="15">
        <v>2</v>
      </c>
      <c r="AB237" s="11">
        <v>67.325822863913388</v>
      </c>
      <c r="AC237" s="10">
        <v>30.020662653207481</v>
      </c>
      <c r="AD237" s="21">
        <v>2.6535144828791348</v>
      </c>
      <c r="AE237" s="12">
        <v>374.3785310734433</v>
      </c>
      <c r="AF237" s="10">
        <v>290.99512688297483</v>
      </c>
      <c r="AG237" s="10">
        <v>210.94327013261335</v>
      </c>
      <c r="AH237" s="10">
        <v>351.12679047879578</v>
      </c>
      <c r="AI237" s="10">
        <v>4.6861659074352309</v>
      </c>
      <c r="AJ237" s="10"/>
      <c r="AK237" s="10"/>
      <c r="AL237" s="10"/>
      <c r="AM237" s="10"/>
      <c r="AN237" s="10">
        <v>3.7437853107344332</v>
      </c>
      <c r="AO237" s="10">
        <v>1.5434935898130984</v>
      </c>
      <c r="AP237" s="10">
        <v>1</v>
      </c>
      <c r="AQ237" s="10">
        <v>111.47500000000001</v>
      </c>
      <c r="AR237" s="10"/>
      <c r="AS237" s="10"/>
      <c r="AT237" s="10">
        <v>0.97350757333104676</v>
      </c>
      <c r="AU237" s="10">
        <v>1</v>
      </c>
      <c r="AV237" s="16"/>
      <c r="AW237" s="21">
        <v>43.64926903244622</v>
      </c>
      <c r="AX237" s="1" t="s">
        <v>120</v>
      </c>
      <c r="AY237" s="25">
        <v>37.145406824147003</v>
      </c>
      <c r="AZ237" s="19">
        <v>100</v>
      </c>
      <c r="BA237" s="19">
        <v>0</v>
      </c>
      <c r="BB237" s="19">
        <v>0</v>
      </c>
      <c r="BC237" s="19">
        <v>100</v>
      </c>
      <c r="BD237" s="19">
        <v>0</v>
      </c>
      <c r="BE237" s="19">
        <v>0</v>
      </c>
      <c r="BF237" s="26">
        <v>67.325822863913388</v>
      </c>
      <c r="BG237" s="26">
        <v>30.020662653207481</v>
      </c>
      <c r="BH237" s="26">
        <v>2.6535144828791348</v>
      </c>
      <c r="BI237" s="23"/>
      <c r="BJ237" s="27">
        <f t="shared" ca="1" si="25"/>
        <v>1</v>
      </c>
      <c r="BK237" s="26">
        <f t="shared" ca="1" si="26"/>
        <v>3.7049715339740588</v>
      </c>
      <c r="BL237" s="25">
        <f t="shared" si="23"/>
        <v>3.7149099264372674</v>
      </c>
      <c r="BM237" s="25">
        <f t="shared" ca="1" si="27"/>
        <v>3.4089535157249915</v>
      </c>
      <c r="BN237" s="24">
        <f t="shared" si="24"/>
        <v>3.2615178146101016</v>
      </c>
      <c r="BO237" s="23"/>
      <c r="BP237" s="2"/>
    </row>
    <row r="238" spans="1:68" x14ac:dyDescent="0.2">
      <c r="A238">
        <v>11.25</v>
      </c>
      <c r="B238">
        <v>1.3</v>
      </c>
      <c r="C238">
        <v>1.2610399999999999</v>
      </c>
      <c r="D238">
        <v>-0.27877999999999997</v>
      </c>
      <c r="E238">
        <v>0.12836</v>
      </c>
      <c r="F238">
        <v>1.5038</v>
      </c>
      <c r="G238">
        <v>1.95963</v>
      </c>
      <c r="H238" s="23"/>
      <c r="I238" s="17">
        <f t="shared" si="21"/>
        <v>36.909448818897637</v>
      </c>
      <c r="J238" s="16">
        <f t="shared" si="22"/>
        <v>-37.309448818897636</v>
      </c>
      <c r="K238" s="10">
        <v>95</v>
      </c>
      <c r="L238" s="16">
        <v>3606.4632545931818</v>
      </c>
      <c r="M238" s="16">
        <v>1313.5498687664081</v>
      </c>
      <c r="N238" s="16">
        <v>15.994094488188974</v>
      </c>
      <c r="O238" s="16">
        <v>3.8093220338982792</v>
      </c>
      <c r="P238" s="16">
        <v>4.2931982681953142</v>
      </c>
      <c r="Q238" s="16">
        <v>8.5266682669227128E-2</v>
      </c>
      <c r="R238" s="16">
        <v>1.9860876983226254</v>
      </c>
      <c r="S238" s="16">
        <v>33.602516270627419</v>
      </c>
      <c r="T238" s="22" t="s">
        <v>33</v>
      </c>
      <c r="U238" s="10">
        <v>3</v>
      </c>
      <c r="V238" s="22" t="s">
        <v>33</v>
      </c>
      <c r="W238" s="10">
        <v>3</v>
      </c>
      <c r="X238" s="22" t="s">
        <v>33</v>
      </c>
      <c r="Y238" s="10">
        <v>3</v>
      </c>
      <c r="Z238" s="22" t="s">
        <v>124</v>
      </c>
      <c r="AA238" s="15">
        <v>2</v>
      </c>
      <c r="AB238" s="11">
        <v>63.365628273424832</v>
      </c>
      <c r="AC238" s="10">
        <v>33.708632848187378</v>
      </c>
      <c r="AD238" s="21">
        <v>2.9257388783877838</v>
      </c>
      <c r="AE238" s="12">
        <v>380.93220338982792</v>
      </c>
      <c r="AF238" s="10">
        <v>298.82346462325609</v>
      </c>
      <c r="AG238" s="10">
        <v>214.65991340976572</v>
      </c>
      <c r="AH238" s="10">
        <v>362.23039095301948</v>
      </c>
      <c r="AI238" s="10">
        <v>5.0350243891272379</v>
      </c>
      <c r="AJ238" s="10"/>
      <c r="AK238" s="10"/>
      <c r="AL238" s="10"/>
      <c r="AM238" s="10"/>
      <c r="AN238" s="10">
        <v>3.8093220338982792</v>
      </c>
      <c r="AO238" s="10">
        <v>1.5458451659090002</v>
      </c>
      <c r="AP238" s="10">
        <v>1</v>
      </c>
      <c r="AQ238" s="10">
        <v>111.47500000000001</v>
      </c>
      <c r="AR238" s="10"/>
      <c r="AS238" s="10"/>
      <c r="AT238" s="10">
        <v>0.99671229002902806</v>
      </c>
      <c r="AU238" s="10">
        <v>1</v>
      </c>
      <c r="AV238" s="16"/>
      <c r="AW238" s="21">
        <v>44.823519693488414</v>
      </c>
      <c r="AX238" s="1" t="s">
        <v>120</v>
      </c>
      <c r="AY238" s="25">
        <v>37.3094488188976</v>
      </c>
      <c r="AZ238" s="19">
        <v>100</v>
      </c>
      <c r="BA238" s="19">
        <v>0</v>
      </c>
      <c r="BB238" s="19">
        <v>0</v>
      </c>
      <c r="BC238" s="19">
        <v>100</v>
      </c>
      <c r="BD238" s="19">
        <v>0</v>
      </c>
      <c r="BE238" s="19">
        <v>0</v>
      </c>
      <c r="BF238" s="26">
        <v>63.365628273424832</v>
      </c>
      <c r="BG238" s="26">
        <v>33.708632848187378</v>
      </c>
      <c r="BH238" s="26">
        <v>2.9257388783877838</v>
      </c>
      <c r="BI238" s="23"/>
      <c r="BJ238" s="27">
        <f t="shared" ca="1" si="25"/>
        <v>1</v>
      </c>
      <c r="BK238" s="26">
        <f t="shared" ca="1" si="26"/>
        <v>3.7912022986034346</v>
      </c>
      <c r="BL238" s="25">
        <f t="shared" si="23"/>
        <v>3.4244106434474619</v>
      </c>
      <c r="BM238" s="25">
        <f t="shared" ca="1" si="27"/>
        <v>3.3819731129112762</v>
      </c>
      <c r="BN238" s="24">
        <f t="shared" si="24"/>
        <v>3.240118535443814</v>
      </c>
      <c r="BO238" s="23"/>
      <c r="BP238" s="2"/>
    </row>
    <row r="239" spans="1:68" x14ac:dyDescent="0.2">
      <c r="A239">
        <v>11.3</v>
      </c>
      <c r="B239">
        <v>2</v>
      </c>
      <c r="C239">
        <v>1.26101</v>
      </c>
      <c r="D239">
        <v>-0.27832000000000001</v>
      </c>
      <c r="E239">
        <v>0.13716999999999999</v>
      </c>
      <c r="F239">
        <v>1.5071300000000001</v>
      </c>
      <c r="G239">
        <v>1.9681</v>
      </c>
      <c r="H239" s="23"/>
      <c r="I239" s="17">
        <f t="shared" si="21"/>
        <v>37.073490813648291</v>
      </c>
      <c r="J239" s="16">
        <f t="shared" si="22"/>
        <v>-37.47349081364829</v>
      </c>
      <c r="K239" s="10">
        <v>95</v>
      </c>
      <c r="L239" s="16">
        <v>3622.0472440944941</v>
      </c>
      <c r="M239" s="16">
        <v>1318.8976377952795</v>
      </c>
      <c r="N239" s="16">
        <v>16.065179352580927</v>
      </c>
      <c r="O239" s="16">
        <v>3.8011299435028061</v>
      </c>
      <c r="P239" s="16">
        <v>4.3239478935590157</v>
      </c>
      <c r="Q239" s="16">
        <v>8.8148583773403552E-2</v>
      </c>
      <c r="R239" s="16">
        <v>2.0386134602757431</v>
      </c>
      <c r="S239" s="16">
        <v>36.306802087236775</v>
      </c>
      <c r="T239" s="22" t="s">
        <v>33</v>
      </c>
      <c r="U239" s="10">
        <v>3</v>
      </c>
      <c r="V239" s="22" t="s">
        <v>33</v>
      </c>
      <c r="W239" s="10">
        <v>3</v>
      </c>
      <c r="X239" s="22" t="s">
        <v>33</v>
      </c>
      <c r="Y239" s="10">
        <v>3</v>
      </c>
      <c r="Z239" s="22" t="s">
        <v>124</v>
      </c>
      <c r="AA239" s="15">
        <v>2</v>
      </c>
      <c r="AB239" s="11">
        <v>65.129810862931009</v>
      </c>
      <c r="AC239" s="10">
        <v>32.071674949891516</v>
      </c>
      <c r="AD239" s="21">
        <v>2.7985141871774779</v>
      </c>
      <c r="AE239" s="12">
        <v>380.11299435028059</v>
      </c>
      <c r="AF239" s="10">
        <v>301.52436234243794</v>
      </c>
      <c r="AG239" s="10">
        <v>216.1973946779508</v>
      </c>
      <c r="AH239" s="10">
        <v>416.39909625577741</v>
      </c>
      <c r="AI239" s="10">
        <v>4.9052947971055776</v>
      </c>
      <c r="AJ239" s="10"/>
      <c r="AK239" s="10"/>
      <c r="AL239" s="10"/>
      <c r="AM239" s="10"/>
      <c r="AN239" s="10">
        <v>3.8011299435028061</v>
      </c>
      <c r="AO239" s="10">
        <v>1.5604237430174008</v>
      </c>
      <c r="AP239" s="10">
        <v>1</v>
      </c>
      <c r="AQ239" s="10">
        <v>111.47500000000001</v>
      </c>
      <c r="AR239" s="10"/>
      <c r="AS239" s="10"/>
      <c r="AT239" s="10">
        <v>1.0018567690611608</v>
      </c>
      <c r="AU239" s="10">
        <v>1</v>
      </c>
      <c r="AV239" s="16"/>
      <c r="AW239" s="21">
        <v>45.228654351365691</v>
      </c>
      <c r="AX239" s="1" t="s">
        <v>120</v>
      </c>
      <c r="AY239" s="25">
        <v>37.473490813648297</v>
      </c>
      <c r="AZ239" s="19">
        <v>100</v>
      </c>
      <c r="BA239" s="19">
        <v>0</v>
      </c>
      <c r="BB239" s="19">
        <v>0</v>
      </c>
      <c r="BC239" s="19">
        <v>100</v>
      </c>
      <c r="BD239" s="19">
        <v>0</v>
      </c>
      <c r="BE239" s="19">
        <v>0</v>
      </c>
      <c r="BF239" s="26">
        <v>65.129810862931009</v>
      </c>
      <c r="BG239" s="26">
        <v>32.071674949891516</v>
      </c>
      <c r="BH239" s="26">
        <v>2.7985141871774779</v>
      </c>
      <c r="BI239" s="23"/>
      <c r="BJ239" s="27">
        <f t="shared" ca="1" si="25"/>
        <v>1</v>
      </c>
      <c r="BK239" s="26">
        <f t="shared" ca="1" si="26"/>
        <v>3.8106433729193276</v>
      </c>
      <c r="BL239" s="25">
        <f t="shared" si="23"/>
        <v>3.5078090005622653</v>
      </c>
      <c r="BM239" s="25">
        <f t="shared" ca="1" si="27"/>
        <v>3.3855106924828156</v>
      </c>
      <c r="BN239" s="24">
        <f t="shared" si="24"/>
        <v>3.2427116574061738</v>
      </c>
      <c r="BO239" s="23"/>
      <c r="BP239" s="2"/>
    </row>
    <row r="240" spans="1:68" x14ac:dyDescent="0.2">
      <c r="A240">
        <v>11.35</v>
      </c>
      <c r="B240">
        <v>2</v>
      </c>
      <c r="C240">
        <v>1.26108</v>
      </c>
      <c r="D240">
        <v>-0.27700999999999998</v>
      </c>
      <c r="E240">
        <v>0.13261999999999999</v>
      </c>
      <c r="F240">
        <v>1.5058</v>
      </c>
      <c r="G240">
        <v>1.9685999999999999</v>
      </c>
      <c r="H240" s="23"/>
      <c r="I240" s="17">
        <f t="shared" si="21"/>
        <v>37.237532808398946</v>
      </c>
      <c r="J240" s="16">
        <f t="shared" si="22"/>
        <v>-37.637532808398944</v>
      </c>
      <c r="K240" s="10">
        <v>95</v>
      </c>
      <c r="L240" s="16">
        <v>3637.6312335958064</v>
      </c>
      <c r="M240" s="16">
        <v>1324.2454068241509</v>
      </c>
      <c r="N240" s="16">
        <v>16.136264216972876</v>
      </c>
      <c r="O240" s="16">
        <v>3.8202448210922637</v>
      </c>
      <c r="P240" s="16">
        <v>4.3229509883216579</v>
      </c>
      <c r="Q240" s="16">
        <v>9.6355736917906887E-2</v>
      </c>
      <c r="R240" s="16">
        <v>2.2289342899840747</v>
      </c>
      <c r="S240" s="16">
        <v>34.910150502041247</v>
      </c>
      <c r="T240" s="22" t="s">
        <v>33</v>
      </c>
      <c r="U240" s="10">
        <v>3</v>
      </c>
      <c r="V240" s="22" t="s">
        <v>33</v>
      </c>
      <c r="W240" s="10">
        <v>3</v>
      </c>
      <c r="X240" s="22" t="s">
        <v>33</v>
      </c>
      <c r="Y240" s="10">
        <v>3</v>
      </c>
      <c r="Z240" s="22" t="s">
        <v>124</v>
      </c>
      <c r="AA240" s="15">
        <v>2</v>
      </c>
      <c r="AB240" s="11">
        <v>69.314667228132308</v>
      </c>
      <c r="AC240" s="10">
        <v>28.153887728057697</v>
      </c>
      <c r="AD240" s="21">
        <v>2.5314450438099985</v>
      </c>
      <c r="AE240" s="12">
        <v>382.02448210922637</v>
      </c>
      <c r="AF240" s="10">
        <v>300.49037410855391</v>
      </c>
      <c r="AG240" s="10">
        <v>216.14754941608288</v>
      </c>
      <c r="AH240" s="10">
        <v>386.2056607214065</v>
      </c>
      <c r="AI240" s="10">
        <v>4.4864489926580333</v>
      </c>
      <c r="AJ240" s="10"/>
      <c r="AK240" s="10"/>
      <c r="AL240" s="10"/>
      <c r="AM240" s="10"/>
      <c r="AN240" s="10">
        <v>3.8202448210922637</v>
      </c>
      <c r="AO240" s="10">
        <v>1.5827777844733928</v>
      </c>
      <c r="AP240" s="10">
        <v>1</v>
      </c>
      <c r="AQ240" s="10">
        <v>111.47500000000001</v>
      </c>
      <c r="AR240" s="10"/>
      <c r="AS240" s="10"/>
      <c r="AT240" s="10">
        <v>0.99398434243370826</v>
      </c>
      <c r="AU240" s="10">
        <v>1</v>
      </c>
      <c r="AV240" s="16"/>
      <c r="AW240" s="21">
        <v>45.073556116283086</v>
      </c>
      <c r="AX240" s="1" t="s">
        <v>120</v>
      </c>
      <c r="AY240" s="25">
        <v>37.637532808398902</v>
      </c>
      <c r="AZ240" s="19">
        <v>100</v>
      </c>
      <c r="BA240" s="19">
        <v>0</v>
      </c>
      <c r="BB240" s="19">
        <v>0</v>
      </c>
      <c r="BC240" s="19">
        <v>100</v>
      </c>
      <c r="BD240" s="19">
        <v>0</v>
      </c>
      <c r="BE240" s="19">
        <v>0</v>
      </c>
      <c r="BF240" s="26">
        <v>69.314667228132308</v>
      </c>
      <c r="BG240" s="26">
        <v>28.153887728057697</v>
      </c>
      <c r="BH240" s="26">
        <v>2.5314450438099985</v>
      </c>
      <c r="BI240" s="23"/>
      <c r="BJ240" s="27">
        <f t="shared" ca="1" si="25"/>
        <v>1</v>
      </c>
      <c r="BK240" s="26">
        <f t="shared" ca="1" si="26"/>
        <v>3.7819808301684126</v>
      </c>
      <c r="BL240" s="25">
        <f t="shared" si="23"/>
        <v>3.8478645369429394</v>
      </c>
      <c r="BM240" s="25">
        <f t="shared" ca="1" si="27"/>
        <v>3.4094143114842326</v>
      </c>
      <c r="BN240" s="24">
        <f t="shared" si="24"/>
        <v>3.2612597911399832</v>
      </c>
      <c r="BO240" s="23"/>
      <c r="BP240" s="2"/>
    </row>
    <row r="241" spans="1:68" x14ac:dyDescent="0.2">
      <c r="A241">
        <v>11.4</v>
      </c>
      <c r="B241">
        <v>2.1</v>
      </c>
      <c r="C241">
        <v>1.2609600000000001</v>
      </c>
      <c r="D241">
        <v>-0.27695999999999998</v>
      </c>
      <c r="E241">
        <v>0.13042000000000001</v>
      </c>
      <c r="F241">
        <v>1.5042800000000001</v>
      </c>
      <c r="G241">
        <v>1.9690000000000001</v>
      </c>
      <c r="H241" s="23"/>
      <c r="I241" s="17">
        <f t="shared" si="21"/>
        <v>37.401574803149607</v>
      </c>
      <c r="J241" s="16">
        <f t="shared" si="22"/>
        <v>-37.801574803149606</v>
      </c>
      <c r="K241" s="10">
        <v>95</v>
      </c>
      <c r="L241" s="16">
        <v>3653.2152230971192</v>
      </c>
      <c r="M241" s="16">
        <v>1329.5931758530226</v>
      </c>
      <c r="N241" s="16">
        <v>16.207349081364828</v>
      </c>
      <c r="O241" s="16">
        <v>3.7874764595103714</v>
      </c>
      <c r="P241" s="16">
        <v>4.2804582482300964</v>
      </c>
      <c r="Q241" s="16">
        <v>9.6668987037926063E-2</v>
      </c>
      <c r="R241" s="16">
        <v>2.2583793937926435</v>
      </c>
      <c r="S241" s="16">
        <v>34.234846438869795</v>
      </c>
      <c r="T241" s="22" t="s">
        <v>33</v>
      </c>
      <c r="U241" s="10">
        <v>3</v>
      </c>
      <c r="V241" s="22" t="s">
        <v>33</v>
      </c>
      <c r="W241" s="10">
        <v>3</v>
      </c>
      <c r="X241" s="22" t="s">
        <v>33</v>
      </c>
      <c r="Y241" s="10">
        <v>3</v>
      </c>
      <c r="Z241" s="22" t="s">
        <v>124</v>
      </c>
      <c r="AA241" s="15">
        <v>2</v>
      </c>
      <c r="AB241" s="11">
        <v>70.163473529913077</v>
      </c>
      <c r="AC241" s="10">
        <v>27.355368730915487</v>
      </c>
      <c r="AD241" s="21">
        <v>2.4811577391714312</v>
      </c>
      <c r="AE241" s="12">
        <v>378.74764595103716</v>
      </c>
      <c r="AF241" s="10">
        <v>294.57452295064593</v>
      </c>
      <c r="AG241" s="10">
        <v>214.02291241150482</v>
      </c>
      <c r="AH241" s="10">
        <v>370.85137421153075</v>
      </c>
      <c r="AI241" s="10">
        <v>4.4279539688884375</v>
      </c>
      <c r="AJ241" s="10"/>
      <c r="AK241" s="10"/>
      <c r="AL241" s="10"/>
      <c r="AM241" s="10"/>
      <c r="AN241" s="10">
        <v>3.7874764595103714</v>
      </c>
      <c r="AO241" s="10">
        <v>1.5802398116195235</v>
      </c>
      <c r="AP241" s="10">
        <v>1</v>
      </c>
      <c r="AQ241" s="10">
        <v>111.47500000000001</v>
      </c>
      <c r="AR241" s="10"/>
      <c r="AS241" s="10"/>
      <c r="AT241" s="10">
        <v>0.96930463155998348</v>
      </c>
      <c r="AU241" s="10">
        <v>1</v>
      </c>
      <c r="AV241" s="16"/>
      <c r="AW241" s="21">
        <v>44.186178442596891</v>
      </c>
      <c r="AX241" s="1" t="s">
        <v>120</v>
      </c>
      <c r="AY241" s="25">
        <v>37.801574803149599</v>
      </c>
      <c r="AZ241" s="19">
        <v>100</v>
      </c>
      <c r="BA241" s="19">
        <v>0</v>
      </c>
      <c r="BB241" s="19">
        <v>0</v>
      </c>
      <c r="BC241" s="19">
        <v>100</v>
      </c>
      <c r="BD241" s="19">
        <v>0</v>
      </c>
      <c r="BE241" s="19">
        <v>0</v>
      </c>
      <c r="BF241" s="26">
        <v>70.163473529913077</v>
      </c>
      <c r="BG241" s="26">
        <v>27.355368730915487</v>
      </c>
      <c r="BH241" s="26">
        <v>2.4811577391714312</v>
      </c>
      <c r="BI241" s="23"/>
      <c r="BJ241" s="27">
        <f t="shared" ca="1" si="25"/>
        <v>1</v>
      </c>
      <c r="BK241" s="26">
        <f t="shared" ca="1" si="26"/>
        <v>3.6911300106624392</v>
      </c>
      <c r="BL241" s="25">
        <f t="shared" si="23"/>
        <v>3.9394813030941562</v>
      </c>
      <c r="BM241" s="25">
        <f t="shared" ca="1" si="27"/>
        <v>3.423784865423432</v>
      </c>
      <c r="BN241" s="24">
        <f t="shared" si="24"/>
        <v>3.267763222918735</v>
      </c>
      <c r="BO241" s="23"/>
      <c r="BP241" s="2"/>
    </row>
    <row r="242" spans="1:68" x14ac:dyDescent="0.2">
      <c r="A242">
        <v>11.45</v>
      </c>
      <c r="B242">
        <v>2</v>
      </c>
      <c r="C242">
        <v>1.2611399999999999</v>
      </c>
      <c r="D242">
        <v>-0.27651999999999999</v>
      </c>
      <c r="E242">
        <v>0.13031999999999999</v>
      </c>
      <c r="F242">
        <v>1.5021</v>
      </c>
      <c r="G242">
        <v>1.9702299999999999</v>
      </c>
      <c r="H242" s="23"/>
      <c r="I242" s="17">
        <f t="shared" si="21"/>
        <v>37.565616797900262</v>
      </c>
      <c r="J242" s="16">
        <f t="shared" si="22"/>
        <v>-37.96561679790026</v>
      </c>
      <c r="K242" s="10">
        <v>95</v>
      </c>
      <c r="L242" s="16">
        <v>3668.7992125984315</v>
      </c>
      <c r="M242" s="16">
        <v>1334.940944881894</v>
      </c>
      <c r="N242" s="16">
        <v>16.278433945756781</v>
      </c>
      <c r="O242" s="16">
        <v>3.8366290018832108</v>
      </c>
      <c r="P242" s="16">
        <v>4.3291687733979503</v>
      </c>
      <c r="Q242" s="16">
        <v>9.9425588094095005E-2</v>
      </c>
      <c r="R242" s="16">
        <v>2.2966438431564358</v>
      </c>
      <c r="S242" s="16">
        <v>34.204150799634718</v>
      </c>
      <c r="T242" s="22" t="s">
        <v>33</v>
      </c>
      <c r="U242" s="10">
        <v>3</v>
      </c>
      <c r="V242" s="22" t="s">
        <v>33</v>
      </c>
      <c r="W242" s="10">
        <v>3</v>
      </c>
      <c r="X242" s="22" t="s">
        <v>33</v>
      </c>
      <c r="Y242" s="10">
        <v>3</v>
      </c>
      <c r="Z242" s="22" t="s">
        <v>124</v>
      </c>
      <c r="AA242" s="15">
        <v>2</v>
      </c>
      <c r="AB242" s="11">
        <v>70.676499990161247</v>
      </c>
      <c r="AC242" s="10">
        <v>26.872378898305271</v>
      </c>
      <c r="AD242" s="21">
        <v>2.4511211115334848</v>
      </c>
      <c r="AE242" s="12">
        <v>383.66290018832103</v>
      </c>
      <c r="AF242" s="10">
        <v>299.38846770561042</v>
      </c>
      <c r="AG242" s="10">
        <v>216.4584386698975</v>
      </c>
      <c r="AH242" s="10">
        <v>368.75760385120327</v>
      </c>
      <c r="AI242" s="10">
        <v>4.3541796999992437</v>
      </c>
      <c r="AJ242" s="10"/>
      <c r="AK242" s="10"/>
      <c r="AL242" s="10"/>
      <c r="AM242" s="10"/>
      <c r="AN242" s="10">
        <v>3.8366290018832108</v>
      </c>
      <c r="AO242" s="10">
        <v>1.5968006588211563</v>
      </c>
      <c r="AP242" s="10">
        <v>1</v>
      </c>
      <c r="AQ242" s="10">
        <v>111.47500000000001</v>
      </c>
      <c r="AR242" s="10"/>
      <c r="AS242" s="10"/>
      <c r="AT242" s="10">
        <v>0.98176501861813248</v>
      </c>
      <c r="AU242" s="10">
        <v>1</v>
      </c>
      <c r="AV242" s="16"/>
      <c r="AW242" s="21">
        <v>44.908270155841564</v>
      </c>
      <c r="AX242" s="1" t="s">
        <v>120</v>
      </c>
      <c r="AY242" s="25">
        <v>37.965616797900303</v>
      </c>
      <c r="AZ242" s="19">
        <v>100</v>
      </c>
      <c r="BA242" s="19">
        <v>0</v>
      </c>
      <c r="BB242" s="19">
        <v>0</v>
      </c>
      <c r="BC242" s="19">
        <v>100</v>
      </c>
      <c r="BD242" s="19">
        <v>0</v>
      </c>
      <c r="BE242" s="19">
        <v>0</v>
      </c>
      <c r="BF242" s="26">
        <v>70.676499990161247</v>
      </c>
      <c r="BG242" s="26">
        <v>26.872378898305271</v>
      </c>
      <c r="BH242" s="26">
        <v>2.4511211115334848</v>
      </c>
      <c r="BI242" s="23"/>
      <c r="BJ242" s="27">
        <f t="shared" ca="1" si="25"/>
        <v>1</v>
      </c>
      <c r="BK242" s="26">
        <f t="shared" ca="1" si="26"/>
        <v>3.7376472370011151</v>
      </c>
      <c r="BL242" s="25">
        <f t="shared" si="23"/>
        <v>3.9853622293128201</v>
      </c>
      <c r="BM242" s="25">
        <f t="shared" ca="1" si="27"/>
        <v>3.421847390960342</v>
      </c>
      <c r="BN242" s="24">
        <f t="shared" si="24"/>
        <v>3.2669824076944947</v>
      </c>
      <c r="BO242" s="23"/>
      <c r="BP242" s="2"/>
    </row>
    <row r="243" spans="1:68" x14ac:dyDescent="0.2">
      <c r="A243">
        <v>11.5</v>
      </c>
      <c r="B243">
        <v>2.1</v>
      </c>
      <c r="C243">
        <v>1.26119</v>
      </c>
      <c r="D243">
        <v>-0.27671000000000001</v>
      </c>
      <c r="E243">
        <v>0.13114999999999999</v>
      </c>
      <c r="F243">
        <v>1.5013000000000001</v>
      </c>
      <c r="G243">
        <v>1.9683299999999999</v>
      </c>
      <c r="H243" s="23"/>
      <c r="I243" s="17">
        <f t="shared" si="21"/>
        <v>37.729658792650916</v>
      </c>
      <c r="J243" s="16">
        <f t="shared" si="22"/>
        <v>-38.129658792650915</v>
      </c>
      <c r="K243" s="10">
        <v>95</v>
      </c>
      <c r="L243" s="16">
        <v>3684.3832020997438</v>
      </c>
      <c r="M243" s="16">
        <v>1340.2887139107654</v>
      </c>
      <c r="N243" s="16">
        <v>16.34951881014873</v>
      </c>
      <c r="O243" s="16">
        <v>3.8502824858757063</v>
      </c>
      <c r="P243" s="16">
        <v>4.3464910001918211</v>
      </c>
      <c r="Q243" s="16">
        <v>9.8235237638021902E-2</v>
      </c>
      <c r="R243" s="16">
        <v>2.2601044758561915</v>
      </c>
      <c r="S243" s="16">
        <v>34.458924605285766</v>
      </c>
      <c r="T243" s="22" t="s">
        <v>33</v>
      </c>
      <c r="U243" s="10">
        <v>3</v>
      </c>
      <c r="V243" s="22" t="s">
        <v>33</v>
      </c>
      <c r="W243" s="10">
        <v>3</v>
      </c>
      <c r="X243" s="22" t="s">
        <v>33</v>
      </c>
      <c r="Y243" s="10">
        <v>3</v>
      </c>
      <c r="Z243" s="22" t="s">
        <v>124</v>
      </c>
      <c r="AA243" s="15">
        <v>2</v>
      </c>
      <c r="AB243" s="11">
        <v>69.739551841923372</v>
      </c>
      <c r="AC243" s="10">
        <v>27.754279528983488</v>
      </c>
      <c r="AD243" s="21">
        <v>2.5061686290931462</v>
      </c>
      <c r="AE243" s="12">
        <v>385.0282485875706</v>
      </c>
      <c r="AF243" s="10">
        <v>300.50967147540041</v>
      </c>
      <c r="AG243" s="10">
        <v>217.32455000959106</v>
      </c>
      <c r="AH243" s="10">
        <v>372.53634778567618</v>
      </c>
      <c r="AI243" s="10">
        <v>4.4245742207168179</v>
      </c>
      <c r="AJ243" s="10"/>
      <c r="AK243" s="10"/>
      <c r="AL243" s="10"/>
      <c r="AM243" s="10"/>
      <c r="AN243" s="10">
        <v>3.8502824858757063</v>
      </c>
      <c r="AO243" s="10">
        <v>1.5995841826887243</v>
      </c>
      <c r="AP243" s="10">
        <v>1</v>
      </c>
      <c r="AQ243" s="10">
        <v>111.47500000000001</v>
      </c>
      <c r="AR243" s="10"/>
      <c r="AS243" s="10"/>
      <c r="AT243" s="10">
        <v>0.98146525075647617</v>
      </c>
      <c r="AU243" s="10">
        <v>1</v>
      </c>
      <c r="AV243" s="16"/>
      <c r="AW243" s="21">
        <v>45.07645072131006</v>
      </c>
      <c r="AX243" s="1" t="s">
        <v>120</v>
      </c>
      <c r="AY243" s="25">
        <v>38.129658792650901</v>
      </c>
      <c r="AZ243" s="19">
        <v>100</v>
      </c>
      <c r="BA243" s="19">
        <v>0</v>
      </c>
      <c r="BB243" s="19">
        <v>0</v>
      </c>
      <c r="BC243" s="19">
        <v>100</v>
      </c>
      <c r="BD243" s="19">
        <v>0</v>
      </c>
      <c r="BE243" s="19">
        <v>0</v>
      </c>
      <c r="BF243" s="26">
        <v>69.739551841923372</v>
      </c>
      <c r="BG243" s="26">
        <v>27.754279528983488</v>
      </c>
      <c r="BH243" s="26">
        <v>2.5061686290931462</v>
      </c>
      <c r="BI243" s="23"/>
      <c r="BJ243" s="27">
        <f t="shared" ca="1" si="25"/>
        <v>1</v>
      </c>
      <c r="BK243" s="26">
        <f t="shared" ca="1" si="26"/>
        <v>3.7369551398142753</v>
      </c>
      <c r="BL243" s="25">
        <f t="shared" si="23"/>
        <v>3.9226634671429603</v>
      </c>
      <c r="BM243" s="25">
        <f t="shared" ca="1" si="27"/>
        <v>3.4182566957300842</v>
      </c>
      <c r="BN243" s="24">
        <f t="shared" si="24"/>
        <v>3.2620981452190492</v>
      </c>
      <c r="BO243" s="23"/>
      <c r="BP243" s="2"/>
    </row>
    <row r="244" spans="1:68" x14ac:dyDescent="0.2">
      <c r="A244">
        <v>11.55</v>
      </c>
      <c r="B244">
        <v>2</v>
      </c>
      <c r="C244">
        <v>1.26129</v>
      </c>
      <c r="D244">
        <v>-0.27651999999999999</v>
      </c>
      <c r="E244">
        <v>0.13270000000000001</v>
      </c>
      <c r="F244">
        <v>1.5015000000000001</v>
      </c>
      <c r="G244">
        <v>1.96688</v>
      </c>
      <c r="H244" s="23"/>
      <c r="I244" s="17">
        <f t="shared" si="21"/>
        <v>37.893700787401578</v>
      </c>
      <c r="J244" s="16">
        <f t="shared" si="22"/>
        <v>-38.293700787401576</v>
      </c>
      <c r="K244" s="10">
        <v>95</v>
      </c>
      <c r="L244" s="16">
        <v>3699.9671916010566</v>
      </c>
      <c r="M244" s="16">
        <v>1345.6364829396371</v>
      </c>
      <c r="N244" s="16">
        <v>16.420603674540686</v>
      </c>
      <c r="O244" s="16">
        <v>3.8775894538606375</v>
      </c>
      <c r="P244" s="16">
        <v>4.3806492348540198</v>
      </c>
      <c r="Q244" s="16">
        <v>9.9425588094095005E-2</v>
      </c>
      <c r="R244" s="16">
        <v>2.2696541714189142</v>
      </c>
      <c r="S244" s="16">
        <v>34.934707013429311</v>
      </c>
      <c r="T244" s="22" t="s">
        <v>33</v>
      </c>
      <c r="U244" s="10">
        <v>3</v>
      </c>
      <c r="V244" s="22" t="s">
        <v>33</v>
      </c>
      <c r="W244" s="10">
        <v>3</v>
      </c>
      <c r="X244" s="22" t="s">
        <v>33</v>
      </c>
      <c r="Y244" s="10">
        <v>3</v>
      </c>
      <c r="Z244" s="22" t="s">
        <v>124</v>
      </c>
      <c r="AA244" s="15">
        <v>2</v>
      </c>
      <c r="AB244" s="11">
        <v>69.835785696721231</v>
      </c>
      <c r="AC244" s="10">
        <v>27.66374043433575</v>
      </c>
      <c r="AD244" s="21">
        <v>2.5004738689430157</v>
      </c>
      <c r="AE244" s="12">
        <v>387.75894538606377</v>
      </c>
      <c r="AF244" s="10">
        <v>303.6115820532288</v>
      </c>
      <c r="AG244" s="10">
        <v>219.032461742701</v>
      </c>
      <c r="AH244" s="10">
        <v>380.86155439999459</v>
      </c>
      <c r="AI244" s="10">
        <v>4.4059575797612922</v>
      </c>
      <c r="AJ244" s="10"/>
      <c r="AK244" s="10"/>
      <c r="AL244" s="10"/>
      <c r="AM244" s="10"/>
      <c r="AN244" s="10">
        <v>3.8775894538606375</v>
      </c>
      <c r="AO244" s="10">
        <v>1.6103788299414914</v>
      </c>
      <c r="AP244" s="10">
        <v>1</v>
      </c>
      <c r="AQ244" s="10">
        <v>111.47500000000001</v>
      </c>
      <c r="AR244" s="10"/>
      <c r="AS244" s="10"/>
      <c r="AT244" s="10">
        <v>0.98793414010945557</v>
      </c>
      <c r="AU244" s="10">
        <v>1</v>
      </c>
      <c r="AV244" s="16"/>
      <c r="AW244" s="21">
        <v>45.54173730798432</v>
      </c>
      <c r="AX244" s="1" t="s">
        <v>120</v>
      </c>
      <c r="AY244" s="25">
        <v>38.293700787401598</v>
      </c>
      <c r="AZ244" s="19">
        <v>100</v>
      </c>
      <c r="BA244" s="19">
        <v>0</v>
      </c>
      <c r="BB244" s="19">
        <v>0</v>
      </c>
      <c r="BC244" s="19">
        <v>100</v>
      </c>
      <c r="BD244" s="19">
        <v>0</v>
      </c>
      <c r="BE244" s="19">
        <v>0</v>
      </c>
      <c r="BF244" s="26">
        <v>69.835785696721231</v>
      </c>
      <c r="BG244" s="26">
        <v>27.66374043433575</v>
      </c>
      <c r="BH244" s="26">
        <v>2.5004738689430157</v>
      </c>
      <c r="BI244" s="23"/>
      <c r="BJ244" s="27">
        <f t="shared" ca="1" si="25"/>
        <v>1</v>
      </c>
      <c r="BK244" s="26">
        <f t="shared" ca="1" si="26"/>
        <v>3.7612916580933886</v>
      </c>
      <c r="BL244" s="25">
        <f t="shared" si="23"/>
        <v>3.9288314726271674</v>
      </c>
      <c r="BM244" s="25">
        <f t="shared" ca="1" si="27"/>
        <v>3.4162297209277601</v>
      </c>
      <c r="BN244" s="24">
        <f t="shared" si="24"/>
        <v>3.2600057100054394</v>
      </c>
      <c r="BO244" s="23"/>
      <c r="BP244" s="2"/>
    </row>
    <row r="245" spans="1:68" x14ac:dyDescent="0.2">
      <c r="A245">
        <v>11.6</v>
      </c>
      <c r="B245">
        <v>2</v>
      </c>
      <c r="C245">
        <v>1.2615700000000001</v>
      </c>
      <c r="D245">
        <v>-0.27583999999999997</v>
      </c>
      <c r="E245">
        <v>0.13475000000000001</v>
      </c>
      <c r="F245">
        <v>1.5014000000000001</v>
      </c>
      <c r="G245">
        <v>1.96608</v>
      </c>
      <c r="H245" s="23"/>
      <c r="I245" s="17">
        <f t="shared" si="21"/>
        <v>38.057742782152225</v>
      </c>
      <c r="J245" s="16">
        <f t="shared" si="22"/>
        <v>-38.457742782152224</v>
      </c>
      <c r="K245" s="10">
        <v>95</v>
      </c>
      <c r="L245" s="16">
        <v>3715.551181102368</v>
      </c>
      <c r="M245" s="16">
        <v>1350.9842519685083</v>
      </c>
      <c r="N245" s="16">
        <v>16.491688538932628</v>
      </c>
      <c r="O245" s="16">
        <v>3.9540489642184693</v>
      </c>
      <c r="P245" s="16">
        <v>4.4661700979140431</v>
      </c>
      <c r="Q245" s="16">
        <v>0.10368578972635627</v>
      </c>
      <c r="R245" s="16">
        <v>2.3215817457284813</v>
      </c>
      <c r="S245" s="16">
        <v>35.563967617748176</v>
      </c>
      <c r="T245" s="22" t="s">
        <v>33</v>
      </c>
      <c r="U245" s="10">
        <v>3</v>
      </c>
      <c r="V245" s="22" t="s">
        <v>33</v>
      </c>
      <c r="W245" s="10">
        <v>3</v>
      </c>
      <c r="X245" s="22" t="s">
        <v>33</v>
      </c>
      <c r="Y245" s="10">
        <v>3</v>
      </c>
      <c r="Z245" s="22" t="s">
        <v>124</v>
      </c>
      <c r="AA245" s="15">
        <v>2</v>
      </c>
      <c r="AB245" s="11">
        <v>70.591115084870026</v>
      </c>
      <c r="AC245" s="10">
        <v>26.952780044718253</v>
      </c>
      <c r="AD245" s="21">
        <v>2.4561048704117172</v>
      </c>
      <c r="AE245" s="12">
        <v>395.40489642184696</v>
      </c>
      <c r="AF245" s="10">
        <v>312.75615479550737</v>
      </c>
      <c r="AG245" s="10">
        <v>223.30850489570216</v>
      </c>
      <c r="AH245" s="10">
        <v>392.34402676420552</v>
      </c>
      <c r="AI245" s="10">
        <v>4.3074080929517882</v>
      </c>
      <c r="AJ245" s="10"/>
      <c r="AK245" s="10"/>
      <c r="AL245" s="10"/>
      <c r="AM245" s="10"/>
      <c r="AN245" s="10">
        <v>3.9540489642184693</v>
      </c>
      <c r="AO245" s="10">
        <v>1.635850359461642</v>
      </c>
      <c r="AP245" s="10">
        <v>1</v>
      </c>
      <c r="AQ245" s="10">
        <v>111.47500000000001</v>
      </c>
      <c r="AR245" s="10"/>
      <c r="AS245" s="10"/>
      <c r="AT245" s="10">
        <v>1.014933071206392</v>
      </c>
      <c r="AU245" s="10">
        <v>1</v>
      </c>
      <c r="AV245" s="16"/>
      <c r="AW245" s="21">
        <v>46.913423219326106</v>
      </c>
      <c r="AX245" s="1" t="s">
        <v>120</v>
      </c>
      <c r="AY245" s="25">
        <v>38.457742782152202</v>
      </c>
      <c r="AZ245" s="19">
        <v>100</v>
      </c>
      <c r="BA245" s="19">
        <v>0</v>
      </c>
      <c r="BB245" s="19">
        <v>0</v>
      </c>
      <c r="BC245" s="19">
        <v>100</v>
      </c>
      <c r="BD245" s="19">
        <v>0</v>
      </c>
      <c r="BE245" s="19">
        <v>0</v>
      </c>
      <c r="BF245" s="26">
        <v>70.591115084870026</v>
      </c>
      <c r="BG245" s="26">
        <v>26.952780044718253</v>
      </c>
      <c r="BH245" s="26">
        <v>2.4561048704117172</v>
      </c>
      <c r="BI245" s="23"/>
      <c r="BJ245" s="27">
        <f t="shared" ca="1" si="25"/>
        <v>1</v>
      </c>
      <c r="BK245" s="26">
        <f t="shared" ca="1" si="26"/>
        <v>3.8614728536801053</v>
      </c>
      <c r="BL245" s="25">
        <f t="shared" si="23"/>
        <v>3.9750808182457318</v>
      </c>
      <c r="BM245" s="25">
        <f t="shared" ca="1" si="27"/>
        <v>3.4092716341950178</v>
      </c>
      <c r="BN245" s="24">
        <f t="shared" si="24"/>
        <v>3.2574291575108023</v>
      </c>
      <c r="BO245" s="23"/>
      <c r="BP245" s="2"/>
    </row>
    <row r="246" spans="1:68" x14ac:dyDescent="0.2">
      <c r="A246">
        <v>11.65</v>
      </c>
      <c r="B246">
        <v>2</v>
      </c>
      <c r="C246">
        <v>1.26152</v>
      </c>
      <c r="D246">
        <v>-0.27524999999999999</v>
      </c>
      <c r="E246">
        <v>0.13547999999999999</v>
      </c>
      <c r="F246">
        <v>1.4992799999999999</v>
      </c>
      <c r="G246">
        <v>1.9654</v>
      </c>
      <c r="H246" s="23"/>
      <c r="I246" s="17">
        <f t="shared" si="21"/>
        <v>38.221784776902886</v>
      </c>
      <c r="J246" s="16">
        <f t="shared" si="22"/>
        <v>-38.621784776902885</v>
      </c>
      <c r="K246" s="10">
        <v>95</v>
      </c>
      <c r="L246" s="16">
        <v>3731.1351706036808</v>
      </c>
      <c r="M246" s="16">
        <v>1356.3320209973799</v>
      </c>
      <c r="N246" s="16">
        <v>16.562773403324584</v>
      </c>
      <c r="O246" s="16">
        <v>3.9403954802259724</v>
      </c>
      <c r="P246" s="16">
        <v>4.4557433395179364</v>
      </c>
      <c r="Q246" s="16">
        <v>0.10738214114258272</v>
      </c>
      <c r="R246" s="16">
        <v>2.4099714225056847</v>
      </c>
      <c r="S246" s="16">
        <v>35.788045784164154</v>
      </c>
      <c r="T246" s="22" t="s">
        <v>33</v>
      </c>
      <c r="U246" s="10">
        <v>3</v>
      </c>
      <c r="V246" s="22" t="s">
        <v>33</v>
      </c>
      <c r="W246" s="10">
        <v>3</v>
      </c>
      <c r="X246" s="22" t="s">
        <v>33</v>
      </c>
      <c r="Y246" s="10">
        <v>3</v>
      </c>
      <c r="Z246" s="22" t="s">
        <v>124</v>
      </c>
      <c r="AA246" s="15">
        <v>2</v>
      </c>
      <c r="AB246" s="11">
        <v>72.858730305495314</v>
      </c>
      <c r="AC246" s="10">
        <v>24.816394452961873</v>
      </c>
      <c r="AD246" s="21">
        <v>2.3248752415428076</v>
      </c>
      <c r="AE246" s="12">
        <v>394.03954802259722</v>
      </c>
      <c r="AF246" s="10">
        <v>310.61277207235878</v>
      </c>
      <c r="AG246" s="10">
        <v>222.78716697589681</v>
      </c>
      <c r="AH246" s="10">
        <v>395.49131754869973</v>
      </c>
      <c r="AI246" s="10">
        <v>4.1494267967720733</v>
      </c>
      <c r="AJ246" s="10"/>
      <c r="AK246" s="10"/>
      <c r="AL246" s="10"/>
      <c r="AM246" s="10"/>
      <c r="AN246" s="10">
        <v>3.9403954802259724</v>
      </c>
      <c r="AO246" s="10">
        <v>1.6456122219783771</v>
      </c>
      <c r="AP246" s="10">
        <v>1</v>
      </c>
      <c r="AQ246" s="10">
        <v>111.47500000000001</v>
      </c>
      <c r="AR246" s="10"/>
      <c r="AS246" s="10"/>
      <c r="AT246" s="10">
        <v>1.0034281472979261</v>
      </c>
      <c r="AU246" s="10">
        <v>1</v>
      </c>
      <c r="AV246" s="16"/>
      <c r="AW246" s="21">
        <v>46.59191581085382</v>
      </c>
      <c r="AX246" s="1" t="s">
        <v>120</v>
      </c>
      <c r="AY246" s="25">
        <v>38.621784776902899</v>
      </c>
      <c r="AZ246" s="19">
        <v>100</v>
      </c>
      <c r="BA246" s="19">
        <v>0</v>
      </c>
      <c r="BB246" s="19">
        <v>0</v>
      </c>
      <c r="BC246" s="19">
        <v>100</v>
      </c>
      <c r="BD246" s="19">
        <v>0</v>
      </c>
      <c r="BE246" s="19">
        <v>0</v>
      </c>
      <c r="BF246" s="26">
        <v>72.858730305495314</v>
      </c>
      <c r="BG246" s="26">
        <v>24.816394452961873</v>
      </c>
      <c r="BH246" s="26">
        <v>2.3248752415428076</v>
      </c>
      <c r="BI246" s="23"/>
      <c r="BJ246" s="27">
        <f t="shared" ca="1" si="25"/>
        <v>1</v>
      </c>
      <c r="BK246" s="26">
        <f t="shared" ca="1" si="26"/>
        <v>3.8193830332360776</v>
      </c>
      <c r="BL246" s="25">
        <f t="shared" si="23"/>
        <v>4.1457472902290133</v>
      </c>
      <c r="BM246" s="25">
        <f t="shared" ca="1" si="27"/>
        <v>3.4230640276642523</v>
      </c>
      <c r="BN246" s="24">
        <f t="shared" si="24"/>
        <v>3.266244579041925</v>
      </c>
      <c r="BO246" s="23"/>
      <c r="BP246" s="2"/>
    </row>
    <row r="247" spans="1:68" x14ac:dyDescent="0.2">
      <c r="A247">
        <v>11.7</v>
      </c>
      <c r="B247">
        <v>2</v>
      </c>
      <c r="C247">
        <v>1.26136</v>
      </c>
      <c r="D247">
        <v>-0.27509</v>
      </c>
      <c r="E247">
        <v>0.13563</v>
      </c>
      <c r="F247">
        <v>1.4940500000000001</v>
      </c>
      <c r="G247">
        <v>1.96458</v>
      </c>
      <c r="H247" s="23"/>
      <c r="I247" s="17">
        <f t="shared" si="21"/>
        <v>38.385826771653541</v>
      </c>
      <c r="J247" s="16">
        <f t="shared" si="22"/>
        <v>-38.785826771653539</v>
      </c>
      <c r="K247" s="10">
        <v>95</v>
      </c>
      <c r="L247" s="16">
        <v>3746.7191601049931</v>
      </c>
      <c r="M247" s="16">
        <v>1361.6797900262513</v>
      </c>
      <c r="N247" s="16">
        <v>16.633858267716533</v>
      </c>
      <c r="O247" s="16">
        <v>3.8967043314500955</v>
      </c>
      <c r="P247" s="16">
        <v>4.4127152165495369</v>
      </c>
      <c r="Q247" s="16">
        <v>0.10838454152664415</v>
      </c>
      <c r="R247" s="16">
        <v>2.4561870913435917</v>
      </c>
      <c r="S247" s="16">
        <v>35.834089243016756</v>
      </c>
      <c r="T247" s="22" t="s">
        <v>33</v>
      </c>
      <c r="U247" s="10">
        <v>3</v>
      </c>
      <c r="V247" s="22" t="s">
        <v>33</v>
      </c>
      <c r="W247" s="10">
        <v>3</v>
      </c>
      <c r="X247" s="22" t="s">
        <v>33</v>
      </c>
      <c r="Y247" s="10">
        <v>3</v>
      </c>
      <c r="Z247" s="22" t="s">
        <v>124</v>
      </c>
      <c r="AA247" s="15">
        <v>2</v>
      </c>
      <c r="AB247" s="11">
        <v>74.318118891224543</v>
      </c>
      <c r="AC247" s="10">
        <v>23.441635708335085</v>
      </c>
      <c r="AD247" s="21">
        <v>2.2402454004403691</v>
      </c>
      <c r="AE247" s="12">
        <v>389.67043314500955</v>
      </c>
      <c r="AF247" s="10">
        <v>304.63393469364638</v>
      </c>
      <c r="AG247" s="10">
        <v>220.63576082747684</v>
      </c>
      <c r="AH247" s="10">
        <v>394.97618006331891</v>
      </c>
      <c r="AI247" s="10">
        <v>4.0713510934257728</v>
      </c>
      <c r="AJ247" s="10"/>
      <c r="AK247" s="10"/>
      <c r="AL247" s="10"/>
      <c r="AM247" s="10"/>
      <c r="AN247" s="10">
        <v>3.8967043314500955</v>
      </c>
      <c r="AO247" s="10">
        <v>1.6445528923731421</v>
      </c>
      <c r="AP247" s="10">
        <v>1</v>
      </c>
      <c r="AQ247" s="10">
        <v>111.47500000000001</v>
      </c>
      <c r="AR247" s="10"/>
      <c r="AS247" s="10"/>
      <c r="AT247" s="10">
        <v>0.97907318033947865</v>
      </c>
      <c r="AU247" s="10">
        <v>1</v>
      </c>
      <c r="AV247" s="16"/>
      <c r="AW247" s="21">
        <v>45.695090204046956</v>
      </c>
      <c r="AX247" s="1" t="s">
        <v>120</v>
      </c>
      <c r="AY247" s="25">
        <v>38.785826771653497</v>
      </c>
      <c r="AZ247" s="19">
        <v>100</v>
      </c>
      <c r="BA247" s="19">
        <v>0</v>
      </c>
      <c r="BB247" s="19">
        <v>0</v>
      </c>
      <c r="BC247" s="19">
        <v>100</v>
      </c>
      <c r="BD247" s="19">
        <v>0</v>
      </c>
      <c r="BE247" s="19">
        <v>0</v>
      </c>
      <c r="BF247" s="26">
        <v>74.318118891224543</v>
      </c>
      <c r="BG247" s="26">
        <v>23.441635708335085</v>
      </c>
      <c r="BH247" s="26">
        <v>2.2402454004403691</v>
      </c>
      <c r="BI247" s="23"/>
      <c r="BJ247" s="27">
        <f t="shared" ca="1" si="25"/>
        <v>1</v>
      </c>
      <c r="BK247" s="26">
        <f t="shared" ca="1" si="26"/>
        <v>3.7297397745002665</v>
      </c>
      <c r="BL247" s="25">
        <f t="shared" si="23"/>
        <v>4.2681907161360488</v>
      </c>
      <c r="BM247" s="25">
        <f t="shared" ca="1" si="27"/>
        <v>3.4385563124379308</v>
      </c>
      <c r="BN247" s="24">
        <f t="shared" si="24"/>
        <v>3.273967330353643</v>
      </c>
      <c r="BO247" s="23"/>
      <c r="BP247" s="2"/>
    </row>
    <row r="248" spans="1:68" x14ac:dyDescent="0.2">
      <c r="A248">
        <v>11.75</v>
      </c>
      <c r="B248">
        <v>2</v>
      </c>
      <c r="C248">
        <v>1.2614099999999999</v>
      </c>
      <c r="D248">
        <v>-0.27523999999999998</v>
      </c>
      <c r="E248">
        <v>0.13619000000000001</v>
      </c>
      <c r="F248">
        <v>1.49678</v>
      </c>
      <c r="G248">
        <v>1.9688300000000001</v>
      </c>
      <c r="H248" s="23"/>
      <c r="I248" s="17">
        <f t="shared" si="21"/>
        <v>38.549868766404195</v>
      </c>
      <c r="J248" s="16">
        <f t="shared" si="22"/>
        <v>-38.949868766404194</v>
      </c>
      <c r="K248" s="10">
        <v>95</v>
      </c>
      <c r="L248" s="16">
        <v>3762.3031496063054</v>
      </c>
      <c r="M248" s="16">
        <v>1367.0275590551228</v>
      </c>
      <c r="N248" s="16">
        <v>16.704943132108482</v>
      </c>
      <c r="O248" s="16">
        <v>3.9103578154425302</v>
      </c>
      <c r="P248" s="16">
        <v>4.4288439968898867</v>
      </c>
      <c r="Q248" s="16">
        <v>0.10744479116658665</v>
      </c>
      <c r="R248" s="16">
        <v>2.4260233876388222</v>
      </c>
      <c r="S248" s="16">
        <v>36.005984822733126</v>
      </c>
      <c r="T248" s="22" t="s">
        <v>33</v>
      </c>
      <c r="U248" s="10">
        <v>3</v>
      </c>
      <c r="V248" s="22" t="s">
        <v>33</v>
      </c>
      <c r="W248" s="10">
        <v>3</v>
      </c>
      <c r="X248" s="22" t="s">
        <v>33</v>
      </c>
      <c r="Y248" s="10">
        <v>3</v>
      </c>
      <c r="Z248" s="22" t="s">
        <v>124</v>
      </c>
      <c r="AA248" s="15">
        <v>2</v>
      </c>
      <c r="AB248" s="11">
        <v>73.520717560265197</v>
      </c>
      <c r="AC248" s="10">
        <v>24.192669040523541</v>
      </c>
      <c r="AD248" s="21">
        <v>2.2866133992112587</v>
      </c>
      <c r="AE248" s="12">
        <v>391.03578154425304</v>
      </c>
      <c r="AF248" s="10">
        <v>305.61473299831619</v>
      </c>
      <c r="AG248" s="10">
        <v>221.44219984449433</v>
      </c>
      <c r="AH248" s="10">
        <v>397.05000049284979</v>
      </c>
      <c r="AI248" s="10">
        <v>4.1219718041270443</v>
      </c>
      <c r="AJ248" s="10"/>
      <c r="AK248" s="10"/>
      <c r="AL248" s="10"/>
      <c r="AM248" s="10"/>
      <c r="AN248" s="10">
        <v>3.9103578154425302</v>
      </c>
      <c r="AO248" s="10">
        <v>1.6478486236392793</v>
      </c>
      <c r="AP248" s="10">
        <v>1</v>
      </c>
      <c r="AQ248" s="10">
        <v>111.47500000000001</v>
      </c>
      <c r="AR248" s="10"/>
      <c r="AS248" s="10"/>
      <c r="AT248" s="10">
        <v>0.97831803045153809</v>
      </c>
      <c r="AU248" s="10">
        <v>1</v>
      </c>
      <c r="AV248" s="16"/>
      <c r="AW248" s="21">
        <v>45.842209949747428</v>
      </c>
      <c r="AX248" s="1" t="s">
        <v>120</v>
      </c>
      <c r="AY248" s="25">
        <v>38.949868766404201</v>
      </c>
      <c r="AZ248" s="19">
        <v>100</v>
      </c>
      <c r="BA248" s="19">
        <v>0</v>
      </c>
      <c r="BB248" s="19">
        <v>0</v>
      </c>
      <c r="BC248" s="19">
        <v>100</v>
      </c>
      <c r="BD248" s="19">
        <v>0</v>
      </c>
      <c r="BE248" s="19">
        <v>0</v>
      </c>
      <c r="BF248" s="26">
        <v>73.520717560265197</v>
      </c>
      <c r="BG248" s="26">
        <v>24.192669040523541</v>
      </c>
      <c r="BH248" s="26">
        <v>2.2866133992112587</v>
      </c>
      <c r="BI248" s="23"/>
      <c r="BJ248" s="27">
        <f t="shared" ca="1" si="25"/>
        <v>1</v>
      </c>
      <c r="BK248" s="26">
        <f t="shared" ca="1" si="26"/>
        <v>3.7273461024409431</v>
      </c>
      <c r="BL248" s="25">
        <f t="shared" si="23"/>
        <v>4.2173376281655708</v>
      </c>
      <c r="BM248" s="25">
        <f t="shared" ca="1" si="27"/>
        <v>3.4359933304789467</v>
      </c>
      <c r="BN248" s="24">
        <f t="shared" si="24"/>
        <v>3.2699506306071351</v>
      </c>
      <c r="BO248" s="23"/>
      <c r="BP248" s="2"/>
    </row>
    <row r="249" spans="1:68" x14ac:dyDescent="0.2">
      <c r="A249">
        <v>11.8</v>
      </c>
      <c r="B249">
        <v>2</v>
      </c>
      <c r="C249">
        <v>1.2613399999999999</v>
      </c>
      <c r="D249">
        <v>-0.27522999999999997</v>
      </c>
      <c r="E249">
        <v>0.13766999999999999</v>
      </c>
      <c r="F249">
        <v>1.4917</v>
      </c>
      <c r="G249">
        <v>1.9656</v>
      </c>
      <c r="H249" s="23"/>
      <c r="I249" s="17">
        <f t="shared" si="21"/>
        <v>38.713910761154857</v>
      </c>
      <c r="J249" s="16">
        <f t="shared" si="22"/>
        <v>-39.113910761154855</v>
      </c>
      <c r="K249" s="10">
        <v>95</v>
      </c>
      <c r="L249" s="16">
        <v>3777.8871391076182</v>
      </c>
      <c r="M249" s="16">
        <v>1372.3753280839944</v>
      </c>
      <c r="N249" s="16">
        <v>16.776027996500439</v>
      </c>
      <c r="O249" s="16">
        <v>3.8912429378530726</v>
      </c>
      <c r="P249" s="16">
        <v>4.416270973934207</v>
      </c>
      <c r="Q249" s="16">
        <v>0.10750744119059054</v>
      </c>
      <c r="R249" s="16">
        <v>2.4343488392157742</v>
      </c>
      <c r="S249" s="16">
        <v>36.460280283412118</v>
      </c>
      <c r="T249" s="22" t="s">
        <v>33</v>
      </c>
      <c r="U249" s="10">
        <v>3</v>
      </c>
      <c r="V249" s="22" t="s">
        <v>33</v>
      </c>
      <c r="W249" s="10">
        <v>3</v>
      </c>
      <c r="X249" s="22" t="s">
        <v>33</v>
      </c>
      <c r="Y249" s="10">
        <v>3</v>
      </c>
      <c r="Z249" s="22" t="s">
        <v>124</v>
      </c>
      <c r="AA249" s="15">
        <v>2</v>
      </c>
      <c r="AB249" s="11">
        <v>73.958075329321559</v>
      </c>
      <c r="AC249" s="10">
        <v>23.780693074185294</v>
      </c>
      <c r="AD249" s="21">
        <v>2.2612315964931513</v>
      </c>
      <c r="AE249" s="12">
        <v>389.12429378530726</v>
      </c>
      <c r="AF249" s="10">
        <v>303.21884856227666</v>
      </c>
      <c r="AG249" s="10">
        <v>220.81354869671034</v>
      </c>
      <c r="AH249" s="10">
        <v>404.93318990218313</v>
      </c>
      <c r="AI249" s="10">
        <v>4.1078746968825968</v>
      </c>
      <c r="AJ249" s="10"/>
      <c r="AK249" s="10"/>
      <c r="AL249" s="10"/>
      <c r="AM249" s="10"/>
      <c r="AN249" s="10">
        <v>3.8912429378530726</v>
      </c>
      <c r="AO249" s="10">
        <v>1.6492165032755703</v>
      </c>
      <c r="AP249" s="10">
        <v>1</v>
      </c>
      <c r="AQ249" s="10">
        <v>111.47500000000001</v>
      </c>
      <c r="AR249" s="10"/>
      <c r="AS249" s="10"/>
      <c r="AT249" s="10">
        <v>0.96626720777647035</v>
      </c>
      <c r="AU249" s="10">
        <v>1</v>
      </c>
      <c r="AV249" s="16"/>
      <c r="AW249" s="21">
        <v>45.482827284341496</v>
      </c>
      <c r="AX249" s="1" t="s">
        <v>120</v>
      </c>
      <c r="AY249" s="25">
        <v>39.113910761154898</v>
      </c>
      <c r="AZ249" s="19">
        <v>100</v>
      </c>
      <c r="BA249" s="19">
        <v>0</v>
      </c>
      <c r="BB249" s="19">
        <v>0</v>
      </c>
      <c r="BC249" s="19">
        <v>100</v>
      </c>
      <c r="BD249" s="19">
        <v>0</v>
      </c>
      <c r="BE249" s="19">
        <v>0</v>
      </c>
      <c r="BF249" s="26">
        <v>73.958075329321559</v>
      </c>
      <c r="BG249" s="26">
        <v>23.780693074185294</v>
      </c>
      <c r="BH249" s="26">
        <v>2.2612315964931513</v>
      </c>
      <c r="BI249" s="23"/>
      <c r="BJ249" s="27">
        <f t="shared" ca="1" si="25"/>
        <v>1</v>
      </c>
      <c r="BK249" s="26">
        <f t="shared" ca="1" si="26"/>
        <v>3.6831431644998456</v>
      </c>
      <c r="BL249" s="25">
        <f t="shared" si="23"/>
        <v>4.2537995276851417</v>
      </c>
      <c r="BM249" s="25">
        <f t="shared" ca="1" si="27"/>
        <v>3.4423716943595668</v>
      </c>
      <c r="BN249" s="24">
        <f t="shared" si="24"/>
        <v>3.271756664208493</v>
      </c>
      <c r="BO249" s="23"/>
      <c r="BP249" s="2"/>
    </row>
    <row r="250" spans="1:68" x14ac:dyDescent="0.2">
      <c r="A250">
        <v>11.85</v>
      </c>
      <c r="B250">
        <v>2.1</v>
      </c>
      <c r="C250">
        <v>1.26166</v>
      </c>
      <c r="D250">
        <v>-0.27498</v>
      </c>
      <c r="E250">
        <v>0.13963</v>
      </c>
      <c r="F250">
        <v>1.4931300000000001</v>
      </c>
      <c r="G250">
        <v>1.9661999999999999</v>
      </c>
      <c r="H250" s="23"/>
      <c r="I250" s="17">
        <f t="shared" si="21"/>
        <v>38.877952755905511</v>
      </c>
      <c r="J250" s="16">
        <f t="shared" si="22"/>
        <v>-39.27795275590551</v>
      </c>
      <c r="K250" s="10">
        <v>95</v>
      </c>
      <c r="L250" s="16">
        <v>3793.4711286089305</v>
      </c>
      <c r="M250" s="16">
        <v>1377.7230971128658</v>
      </c>
      <c r="N250" s="16">
        <v>16.847112860892388</v>
      </c>
      <c r="O250" s="16">
        <v>3.9786252354048885</v>
      </c>
      <c r="P250" s="16">
        <v>4.5123168087037282</v>
      </c>
      <c r="Q250" s="16">
        <v>0.10907369179068638</v>
      </c>
      <c r="R250" s="16">
        <v>2.4172436558598029</v>
      </c>
      <c r="S250" s="16">
        <v>37.061914812419424</v>
      </c>
      <c r="T250" s="22" t="s">
        <v>33</v>
      </c>
      <c r="U250" s="10">
        <v>3</v>
      </c>
      <c r="V250" s="22" t="s">
        <v>33</v>
      </c>
      <c r="W250" s="10">
        <v>3</v>
      </c>
      <c r="X250" s="22" t="s">
        <v>33</v>
      </c>
      <c r="Y250" s="10">
        <v>3</v>
      </c>
      <c r="Z250" s="22" t="s">
        <v>124</v>
      </c>
      <c r="AA250" s="15">
        <v>2</v>
      </c>
      <c r="AB250" s="11">
        <v>72.971082729653332</v>
      </c>
      <c r="AC250" s="10">
        <v>24.71052689451767</v>
      </c>
      <c r="AD250" s="21">
        <v>2.318390375828999</v>
      </c>
      <c r="AE250" s="12">
        <v>397.86252354048884</v>
      </c>
      <c r="AF250" s="10">
        <v>313.60165327037839</v>
      </c>
      <c r="AG250" s="10">
        <v>225.61584043518641</v>
      </c>
      <c r="AH250" s="10">
        <v>415.84735443141335</v>
      </c>
      <c r="AI250" s="10">
        <v>4.1369433221009091</v>
      </c>
      <c r="AJ250" s="10"/>
      <c r="AK250" s="10"/>
      <c r="AL250" s="10"/>
      <c r="AM250" s="10"/>
      <c r="AN250" s="10">
        <v>3.9786252354048885</v>
      </c>
      <c r="AO250" s="10">
        <v>1.6698351297217471</v>
      </c>
      <c r="AP250" s="10">
        <v>1</v>
      </c>
      <c r="AQ250" s="10">
        <v>111.47500000000001</v>
      </c>
      <c r="AR250" s="10"/>
      <c r="AS250" s="10"/>
      <c r="AT250" s="10">
        <v>0.99692780131549164</v>
      </c>
      <c r="AU250" s="10">
        <v>1</v>
      </c>
      <c r="AV250" s="16"/>
      <c r="AW250" s="21">
        <v>47.040247990556757</v>
      </c>
      <c r="AX250" s="1" t="s">
        <v>120</v>
      </c>
      <c r="AY250" s="25">
        <v>39.277952755905503</v>
      </c>
      <c r="AZ250" s="19">
        <v>100</v>
      </c>
      <c r="BA250" s="19">
        <v>0</v>
      </c>
      <c r="BB250" s="19">
        <v>0</v>
      </c>
      <c r="BC250" s="19">
        <v>100</v>
      </c>
      <c r="BD250" s="19">
        <v>0</v>
      </c>
      <c r="BE250" s="19">
        <v>0</v>
      </c>
      <c r="BF250" s="26">
        <v>72.971082729653332</v>
      </c>
      <c r="BG250" s="26">
        <v>24.71052689451767</v>
      </c>
      <c r="BH250" s="26">
        <v>2.318390375828999</v>
      </c>
      <c r="BI250" s="23"/>
      <c r="BJ250" s="27">
        <f t="shared" ca="1" si="25"/>
        <v>1</v>
      </c>
      <c r="BK250" s="26">
        <f t="shared" ca="1" si="26"/>
        <v>3.7969621760431149</v>
      </c>
      <c r="BL250" s="25">
        <f t="shared" si="23"/>
        <v>4.1701511671352431</v>
      </c>
      <c r="BM250" s="25">
        <f t="shared" ca="1" si="27"/>
        <v>3.4265897497474769</v>
      </c>
      <c r="BN250" s="24">
        <f t="shared" si="24"/>
        <v>3.2621135631085467</v>
      </c>
      <c r="BO250" s="23"/>
      <c r="BP250" s="2"/>
    </row>
    <row r="251" spans="1:68" x14ac:dyDescent="0.2">
      <c r="A251">
        <v>11.9</v>
      </c>
      <c r="B251">
        <v>2</v>
      </c>
      <c r="C251">
        <v>1.2617799999999999</v>
      </c>
      <c r="D251">
        <v>-0.27456000000000003</v>
      </c>
      <c r="E251">
        <v>0.14061999999999999</v>
      </c>
      <c r="F251">
        <v>1.4890000000000001</v>
      </c>
      <c r="G251">
        <v>1.96095</v>
      </c>
      <c r="H251" s="23"/>
      <c r="I251" s="17">
        <f t="shared" si="21"/>
        <v>39.041994750656166</v>
      </c>
      <c r="J251" s="16">
        <f t="shared" si="22"/>
        <v>-39.441994750656164</v>
      </c>
      <c r="K251" s="10">
        <v>95</v>
      </c>
      <c r="L251" s="16">
        <v>3809.0551181102428</v>
      </c>
      <c r="M251" s="16">
        <v>1383.0708661417373</v>
      </c>
      <c r="N251" s="16">
        <v>16.91819772528434</v>
      </c>
      <c r="O251" s="16">
        <v>4.0113935969867818</v>
      </c>
      <c r="P251" s="16">
        <v>4.549461140614973</v>
      </c>
      <c r="Q251" s="16">
        <v>0.11170499279884753</v>
      </c>
      <c r="R251" s="16">
        <v>2.4553455749211617</v>
      </c>
      <c r="S251" s="16">
        <v>37.365801640846584</v>
      </c>
      <c r="T251" s="22" t="s">
        <v>33</v>
      </c>
      <c r="U251" s="10">
        <v>3</v>
      </c>
      <c r="V251" s="22" t="s">
        <v>33</v>
      </c>
      <c r="W251" s="10">
        <v>3</v>
      </c>
      <c r="X251" s="22" t="s">
        <v>33</v>
      </c>
      <c r="Y251" s="10">
        <v>3</v>
      </c>
      <c r="Z251" s="22" t="s">
        <v>124</v>
      </c>
      <c r="AA251" s="15">
        <v>2</v>
      </c>
      <c r="AB251" s="11">
        <v>73.688978212609612</v>
      </c>
      <c r="AC251" s="10">
        <v>24.034160914898649</v>
      </c>
      <c r="AD251" s="21">
        <v>2.2768608724917447</v>
      </c>
      <c r="AE251" s="12">
        <v>401.13935969867816</v>
      </c>
      <c r="AF251" s="10">
        <v>317.05486940691833</v>
      </c>
      <c r="AG251" s="10">
        <v>227.47305703074863</v>
      </c>
      <c r="AH251" s="10">
        <v>420.63642340585187</v>
      </c>
      <c r="AI251" s="10">
        <v>4.0727464606773687</v>
      </c>
      <c r="AJ251" s="10"/>
      <c r="AK251" s="10"/>
      <c r="AL251" s="10"/>
      <c r="AM251" s="10"/>
      <c r="AN251" s="10">
        <v>4.0113935969867818</v>
      </c>
      <c r="AO251" s="10">
        <v>1.684211650910443</v>
      </c>
      <c r="AP251" s="10">
        <v>1</v>
      </c>
      <c r="AQ251" s="10">
        <v>111.47500000000001</v>
      </c>
      <c r="AR251" s="10"/>
      <c r="AS251" s="10"/>
      <c r="AT251" s="10">
        <v>1.0043331064450498</v>
      </c>
      <c r="AU251" s="10">
        <v>1</v>
      </c>
      <c r="AV251" s="16"/>
      <c r="AW251" s="21">
        <v>47.558230411037755</v>
      </c>
      <c r="AX251" s="1" t="s">
        <v>120</v>
      </c>
      <c r="AY251" s="25">
        <v>39.4419947506562</v>
      </c>
      <c r="AZ251" s="19">
        <v>100</v>
      </c>
      <c r="BA251" s="19">
        <v>0</v>
      </c>
      <c r="BB251" s="19">
        <v>0</v>
      </c>
      <c r="BC251" s="19">
        <v>100</v>
      </c>
      <c r="BD251" s="19">
        <v>0</v>
      </c>
      <c r="BE251" s="19">
        <v>0</v>
      </c>
      <c r="BF251" s="26">
        <v>73.688978212609612</v>
      </c>
      <c r="BG251" s="26">
        <v>24.034160914898649</v>
      </c>
      <c r="BH251" s="26">
        <v>2.2768608724917447</v>
      </c>
      <c r="BI251" s="23"/>
      <c r="BJ251" s="27">
        <f t="shared" ca="1" si="25"/>
        <v>1</v>
      </c>
      <c r="BK251" s="26">
        <f t="shared" ca="1" si="26"/>
        <v>3.824726044498719</v>
      </c>
      <c r="BL251" s="25">
        <f t="shared" si="23"/>
        <v>4.2233571979894258</v>
      </c>
      <c r="BM251" s="25">
        <f t="shared" ca="1" si="27"/>
        <v>3.4268833658433175</v>
      </c>
      <c r="BN251" s="24">
        <f t="shared" si="24"/>
        <v>3.2623602579131936</v>
      </c>
      <c r="BO251" s="23"/>
      <c r="BP251" s="2"/>
    </row>
    <row r="252" spans="1:68" x14ac:dyDescent="0.2">
      <c r="A252">
        <v>11.95</v>
      </c>
      <c r="B252">
        <v>2.1</v>
      </c>
      <c r="C252">
        <v>1.26187</v>
      </c>
      <c r="D252">
        <v>-0.27412999999999998</v>
      </c>
      <c r="E252">
        <v>0.14182</v>
      </c>
      <c r="F252">
        <v>1.4917</v>
      </c>
      <c r="G252">
        <v>1.96848</v>
      </c>
      <c r="H252" s="23"/>
      <c r="I252" s="17">
        <f t="shared" si="21"/>
        <v>39.20603674540682</v>
      </c>
      <c r="J252" s="16">
        <f t="shared" si="22"/>
        <v>-39.606036745406819</v>
      </c>
      <c r="K252" s="10">
        <v>95</v>
      </c>
      <c r="L252" s="16">
        <v>3824.6391076115551</v>
      </c>
      <c r="M252" s="16">
        <v>1388.4186351706087</v>
      </c>
      <c r="N252" s="16">
        <v>16.989282589676289</v>
      </c>
      <c r="O252" s="16">
        <v>4.0359698681732619</v>
      </c>
      <c r="P252" s="16">
        <v>4.5793416182612718</v>
      </c>
      <c r="Q252" s="16">
        <v>0.11439894383101294</v>
      </c>
      <c r="R252" s="16">
        <v>2.4981526465467985</v>
      </c>
      <c r="S252" s="16">
        <v>37.73414931166738</v>
      </c>
      <c r="T252" s="22" t="s">
        <v>33</v>
      </c>
      <c r="U252" s="10">
        <v>3</v>
      </c>
      <c r="V252" s="22" t="s">
        <v>33</v>
      </c>
      <c r="W252" s="10">
        <v>3</v>
      </c>
      <c r="X252" s="22" t="s">
        <v>33</v>
      </c>
      <c r="Y252" s="10">
        <v>3</v>
      </c>
      <c r="Z252" s="22" t="s">
        <v>124</v>
      </c>
      <c r="AA252" s="15">
        <v>2</v>
      </c>
      <c r="AB252" s="11">
        <v>74.59762689035702</v>
      </c>
      <c r="AC252" s="10">
        <v>23.178490070542765</v>
      </c>
      <c r="AD252" s="21">
        <v>2.2238830391002211</v>
      </c>
      <c r="AE252" s="12">
        <v>403.59698681732618</v>
      </c>
      <c r="AF252" s="10">
        <v>319.65351445346448</v>
      </c>
      <c r="AG252" s="10">
        <v>228.9670809130636</v>
      </c>
      <c r="AH252" s="10">
        <v>426.7515439952453</v>
      </c>
      <c r="AI252" s="10">
        <v>4.0029579512777254</v>
      </c>
      <c r="AJ252" s="10"/>
      <c r="AK252" s="10"/>
      <c r="AL252" s="10"/>
      <c r="AM252" s="10"/>
      <c r="AN252" s="10">
        <v>4.0359698681732619</v>
      </c>
      <c r="AO252" s="10">
        <v>1.6976029585010008</v>
      </c>
      <c r="AP252" s="10">
        <v>1</v>
      </c>
      <c r="AQ252" s="10">
        <v>111.47500000000001</v>
      </c>
      <c r="AR252" s="10"/>
      <c r="AS252" s="10"/>
      <c r="AT252" s="10">
        <v>1.0088513761053188</v>
      </c>
      <c r="AU252" s="10">
        <v>1</v>
      </c>
      <c r="AV252" s="16"/>
      <c r="AW252" s="21">
        <v>47.948027168019678</v>
      </c>
      <c r="AX252" s="1" t="s">
        <v>120</v>
      </c>
      <c r="AY252" s="25">
        <v>39.606036745406797</v>
      </c>
      <c r="AZ252" s="19">
        <v>100</v>
      </c>
      <c r="BA252" s="19">
        <v>0</v>
      </c>
      <c r="BB252" s="19">
        <v>0</v>
      </c>
      <c r="BC252" s="19">
        <v>100</v>
      </c>
      <c r="BD252" s="19">
        <v>0</v>
      </c>
      <c r="BE252" s="19">
        <v>0</v>
      </c>
      <c r="BF252" s="26">
        <v>74.59762689035702</v>
      </c>
      <c r="BG252" s="26">
        <v>23.178490070542765</v>
      </c>
      <c r="BH252" s="26">
        <v>2.2238830391002211</v>
      </c>
      <c r="BI252" s="23"/>
      <c r="BJ252" s="27">
        <f t="shared" ca="1" si="25"/>
        <v>1</v>
      </c>
      <c r="BK252" s="26">
        <f t="shared" ca="1" si="26"/>
        <v>3.8418125439922104</v>
      </c>
      <c r="BL252" s="25">
        <f t="shared" si="23"/>
        <v>4.2893887289368529</v>
      </c>
      <c r="BM252" s="25">
        <f t="shared" ca="1" si="27"/>
        <v>3.4288876117567977</v>
      </c>
      <c r="BN252" s="24">
        <f t="shared" si="24"/>
        <v>3.2636019039327602</v>
      </c>
      <c r="BO252" s="23"/>
      <c r="BP252" s="2"/>
    </row>
    <row r="253" spans="1:68" x14ac:dyDescent="0.2">
      <c r="A253">
        <v>12</v>
      </c>
      <c r="B253">
        <v>2</v>
      </c>
      <c r="C253">
        <v>1.26213</v>
      </c>
      <c r="D253">
        <v>-0.27387</v>
      </c>
      <c r="E253">
        <v>0.1426</v>
      </c>
      <c r="F253">
        <v>1.48638</v>
      </c>
      <c r="G253">
        <v>1.9625300000000001</v>
      </c>
      <c r="H253" s="23"/>
      <c r="I253" s="17">
        <f t="shared" si="21"/>
        <v>39.370078740157481</v>
      </c>
      <c r="J253" s="16">
        <f t="shared" si="22"/>
        <v>-39.77007874015748</v>
      </c>
      <c r="K253" s="10">
        <v>95</v>
      </c>
      <c r="L253" s="16">
        <v>3840.2230971128679</v>
      </c>
      <c r="M253" s="16">
        <v>1393.7664041994803</v>
      </c>
      <c r="N253" s="16">
        <v>17.060367454068242</v>
      </c>
      <c r="O253" s="16">
        <v>4.1069679849340703</v>
      </c>
      <c r="P253" s="16">
        <v>4.6537874692209629</v>
      </c>
      <c r="Q253" s="16">
        <v>0.11602784445511269</v>
      </c>
      <c r="R253" s="16">
        <v>2.4931917330237594</v>
      </c>
      <c r="S253" s="16">
        <v>37.973575297700897</v>
      </c>
      <c r="T253" s="22" t="s">
        <v>33</v>
      </c>
      <c r="U253" s="10">
        <v>3</v>
      </c>
      <c r="V253" s="22" t="s">
        <v>33</v>
      </c>
      <c r="W253" s="10">
        <v>3</v>
      </c>
      <c r="X253" s="22" t="s">
        <v>33</v>
      </c>
      <c r="Y253" s="10">
        <v>3</v>
      </c>
      <c r="Z253" s="22" t="s">
        <v>124</v>
      </c>
      <c r="AA253" s="15">
        <v>2</v>
      </c>
      <c r="AB253" s="11">
        <v>73.979550690535902</v>
      </c>
      <c r="AC253" s="10">
        <v>23.760466920117935</v>
      </c>
      <c r="AD253" s="21">
        <v>2.2599823893461592</v>
      </c>
      <c r="AE253" s="12">
        <v>410.69679849340702</v>
      </c>
      <c r="AF253" s="10">
        <v>327.49514459570378</v>
      </c>
      <c r="AG253" s="10">
        <v>232.68937346104815</v>
      </c>
      <c r="AH253" s="10">
        <v>430.21456135472886</v>
      </c>
      <c r="AI253" s="10">
        <v>4.0109229737706267</v>
      </c>
      <c r="AJ253" s="10"/>
      <c r="AK253" s="10"/>
      <c r="AL253" s="10"/>
      <c r="AM253" s="10"/>
      <c r="AN253" s="10">
        <v>4.1069679849340703</v>
      </c>
      <c r="AO253" s="10">
        <v>1.7152917135094006</v>
      </c>
      <c r="AP253" s="10">
        <v>1</v>
      </c>
      <c r="AQ253" s="10">
        <v>111.47500000000001</v>
      </c>
      <c r="AR253" s="10"/>
      <c r="AS253" s="10"/>
      <c r="AT253" s="10">
        <v>1.0306538045991005</v>
      </c>
      <c r="AU253" s="10">
        <v>1</v>
      </c>
      <c r="AV253" s="16"/>
      <c r="AW253" s="21">
        <v>49.124271689355567</v>
      </c>
      <c r="AX253" s="1" t="s">
        <v>120</v>
      </c>
      <c r="AY253" s="25">
        <v>39.770078740157501</v>
      </c>
      <c r="AZ253" s="19">
        <v>100</v>
      </c>
      <c r="BA253" s="19">
        <v>0</v>
      </c>
      <c r="BB253" s="19">
        <v>0</v>
      </c>
      <c r="BC253" s="19">
        <v>100</v>
      </c>
      <c r="BD253" s="19">
        <v>0</v>
      </c>
      <c r="BE253" s="19">
        <v>0</v>
      </c>
      <c r="BF253" s="26">
        <v>73.979550690535902</v>
      </c>
      <c r="BG253" s="26">
        <v>23.760466920117935</v>
      </c>
      <c r="BH253" s="26">
        <v>2.2599823893461592</v>
      </c>
      <c r="BI253" s="23"/>
      <c r="BJ253" s="27">
        <f t="shared" ca="1" si="25"/>
        <v>1</v>
      </c>
      <c r="BK253" s="26">
        <f t="shared" ca="1" si="26"/>
        <v>3.9227174832566511</v>
      </c>
      <c r="BL253" s="25">
        <f t="shared" si="23"/>
        <v>4.2443891603254675</v>
      </c>
      <c r="BM253" s="25">
        <f t="shared" ca="1" si="27"/>
        <v>3.418796947618695</v>
      </c>
      <c r="BN253" s="24">
        <f t="shared" si="24"/>
        <v>3.2570924647569295</v>
      </c>
      <c r="BO253" s="23"/>
      <c r="BP253" s="2"/>
    </row>
    <row r="254" spans="1:68" x14ac:dyDescent="0.2">
      <c r="A254">
        <v>12.05</v>
      </c>
      <c r="B254">
        <v>2</v>
      </c>
      <c r="C254">
        <v>1.2622800000000001</v>
      </c>
      <c r="D254">
        <v>-0.27383999999999997</v>
      </c>
      <c r="E254">
        <v>0.14402000000000001</v>
      </c>
      <c r="F254">
        <v>1.4901</v>
      </c>
      <c r="G254">
        <v>1.9641299999999999</v>
      </c>
      <c r="H254" s="23"/>
      <c r="I254" s="17">
        <f t="shared" si="21"/>
        <v>39.534120734908136</v>
      </c>
      <c r="J254" s="16">
        <f t="shared" si="22"/>
        <v>-39.934120734908134</v>
      </c>
      <c r="K254" s="10">
        <v>95</v>
      </c>
      <c r="L254" s="16">
        <v>3855.8070866141802</v>
      </c>
      <c r="M254" s="16">
        <v>1399.1141732283518</v>
      </c>
      <c r="N254" s="16">
        <v>17.131452318460191</v>
      </c>
      <c r="O254" s="16">
        <v>4.1479284369114975</v>
      </c>
      <c r="P254" s="16">
        <v>4.7010245655091767</v>
      </c>
      <c r="Q254" s="16">
        <v>0.11621579452712438</v>
      </c>
      <c r="R254" s="16">
        <v>2.4721375714516571</v>
      </c>
      <c r="S254" s="16">
        <v>38.409453374838861</v>
      </c>
      <c r="T254" s="22" t="s">
        <v>33</v>
      </c>
      <c r="U254" s="10">
        <v>3</v>
      </c>
      <c r="V254" s="22" t="s">
        <v>33</v>
      </c>
      <c r="W254" s="10">
        <v>3</v>
      </c>
      <c r="X254" s="22" t="s">
        <v>33</v>
      </c>
      <c r="Y254" s="10">
        <v>3</v>
      </c>
      <c r="Z254" s="22" t="s">
        <v>124</v>
      </c>
      <c r="AA254" s="15">
        <v>2</v>
      </c>
      <c r="AB254" s="11">
        <v>73.24224299340807</v>
      </c>
      <c r="AC254" s="10">
        <v>24.455030704735037</v>
      </c>
      <c r="AD254" s="21">
        <v>2.3027263018568918</v>
      </c>
      <c r="AE254" s="12">
        <v>414.79284369114976</v>
      </c>
      <c r="AF254" s="10">
        <v>332.13574477659296</v>
      </c>
      <c r="AG254" s="10">
        <v>235.05122827545884</v>
      </c>
      <c r="AH254" s="10">
        <v>437.71887887407547</v>
      </c>
      <c r="AI254" s="10">
        <v>4.0450823269224161</v>
      </c>
      <c r="AJ254" s="10"/>
      <c r="AK254" s="10"/>
      <c r="AL254" s="10"/>
      <c r="AM254" s="10"/>
      <c r="AN254" s="10">
        <v>4.1479284369114975</v>
      </c>
      <c r="AO254" s="10">
        <v>1.7258138901202047</v>
      </c>
      <c r="AP254" s="10">
        <v>1</v>
      </c>
      <c r="AQ254" s="10">
        <v>111.47500000000001</v>
      </c>
      <c r="AR254" s="10"/>
      <c r="AS254" s="10"/>
      <c r="AT254" s="10">
        <v>1.0417652874368617</v>
      </c>
      <c r="AU254" s="10">
        <v>1</v>
      </c>
      <c r="AV254" s="16"/>
      <c r="AW254" s="21">
        <v>49.820361716488947</v>
      </c>
      <c r="AX254" s="1" t="s">
        <v>120</v>
      </c>
      <c r="AY254" s="25">
        <v>39.934120734908099</v>
      </c>
      <c r="AZ254" s="19">
        <v>100</v>
      </c>
      <c r="BA254" s="19">
        <v>0</v>
      </c>
      <c r="BB254" s="19">
        <v>0</v>
      </c>
      <c r="BC254" s="19">
        <v>100</v>
      </c>
      <c r="BD254" s="19">
        <v>0</v>
      </c>
      <c r="BE254" s="19">
        <v>0</v>
      </c>
      <c r="BF254" s="26">
        <v>73.24224299340807</v>
      </c>
      <c r="BG254" s="26">
        <v>24.455030704735037</v>
      </c>
      <c r="BH254" s="26">
        <v>2.3027263018568918</v>
      </c>
      <c r="BI254" s="23"/>
      <c r="BJ254" s="27">
        <f t="shared" ca="1" si="25"/>
        <v>1</v>
      </c>
      <c r="BK254" s="26">
        <f t="shared" ca="1" si="26"/>
        <v>3.9641096849205897</v>
      </c>
      <c r="BL254" s="25">
        <f t="shared" si="23"/>
        <v>4.1907941844831376</v>
      </c>
      <c r="BM254" s="25">
        <f t="shared" ca="1" si="27"/>
        <v>3.4119793539446985</v>
      </c>
      <c r="BN254" s="24">
        <f t="shared" si="24"/>
        <v>3.2514569476790451</v>
      </c>
      <c r="BO254" s="23"/>
      <c r="BP254" s="2"/>
    </row>
    <row r="255" spans="1:68" x14ac:dyDescent="0.2">
      <c r="A255">
        <v>12.1</v>
      </c>
      <c r="B255">
        <v>0.4</v>
      </c>
      <c r="C255">
        <v>1.26237</v>
      </c>
      <c r="D255">
        <v>-0.27468999999999999</v>
      </c>
      <c r="E255">
        <v>0.14538000000000001</v>
      </c>
      <c r="F255">
        <v>1.4843999999999999</v>
      </c>
      <c r="G255">
        <v>1.9632799999999999</v>
      </c>
      <c r="H255" s="23"/>
      <c r="I255" s="17">
        <f t="shared" si="21"/>
        <v>39.69816272965879</v>
      </c>
      <c r="J255" s="16">
        <f t="shared" si="22"/>
        <v>-40.098162729658789</v>
      </c>
      <c r="K255" s="10">
        <v>95</v>
      </c>
      <c r="L255" s="16">
        <v>3871.3910761154925</v>
      </c>
      <c r="M255" s="16">
        <v>1404.4619422572232</v>
      </c>
      <c r="N255" s="16">
        <v>17.20253718285214</v>
      </c>
      <c r="O255" s="16">
        <v>4.1725047080979181</v>
      </c>
      <c r="P255" s="16">
        <v>4.7316122706833932</v>
      </c>
      <c r="Q255" s="16">
        <v>0.11089054248679783</v>
      </c>
      <c r="R255" s="16">
        <v>2.3436100877044552</v>
      </c>
      <c r="S255" s="16">
        <v>38.826914068435762</v>
      </c>
      <c r="T255" s="22" t="s">
        <v>33</v>
      </c>
      <c r="U255" s="10">
        <v>3</v>
      </c>
      <c r="V255" s="22" t="s">
        <v>33</v>
      </c>
      <c r="W255" s="10">
        <v>3</v>
      </c>
      <c r="X255" s="22" t="s">
        <v>33</v>
      </c>
      <c r="Y255" s="10">
        <v>3</v>
      </c>
      <c r="Z255" s="22" t="s">
        <v>124</v>
      </c>
      <c r="AA255" s="15">
        <v>2</v>
      </c>
      <c r="AB255" s="11">
        <v>70.021388183409741</v>
      </c>
      <c r="AC255" s="10">
        <v>27.489092355812232</v>
      </c>
      <c r="AD255" s="21">
        <v>2.4895194607780264</v>
      </c>
      <c r="AE255" s="12">
        <v>417.25047080979186</v>
      </c>
      <c r="AF255" s="10">
        <v>334.81759306171767</v>
      </c>
      <c r="AG255" s="10">
        <v>236.58061353416966</v>
      </c>
      <c r="AH255" s="10">
        <v>444.84432450343456</v>
      </c>
      <c r="AI255" s="10">
        <v>4.2669213844334104</v>
      </c>
      <c r="AJ255" s="10"/>
      <c r="AK255" s="10"/>
      <c r="AL255" s="10"/>
      <c r="AM255" s="10"/>
      <c r="AN255" s="10">
        <v>4.1725047080979181</v>
      </c>
      <c r="AO255" s="10">
        <v>1.721691782449839</v>
      </c>
      <c r="AP255" s="10">
        <v>1</v>
      </c>
      <c r="AQ255" s="10">
        <v>111.47500000000001</v>
      </c>
      <c r="AR255" s="10"/>
      <c r="AS255" s="10"/>
      <c r="AT255" s="10">
        <v>1.0463686285525449</v>
      </c>
      <c r="AU255" s="10">
        <v>1</v>
      </c>
      <c r="AV255" s="16"/>
      <c r="AW255" s="21">
        <v>50.222638959257651</v>
      </c>
      <c r="AX255" s="1" t="s">
        <v>120</v>
      </c>
      <c r="AY255" s="25">
        <v>40.098162729658803</v>
      </c>
      <c r="AZ255" s="19">
        <v>100</v>
      </c>
      <c r="BA255" s="19">
        <v>0</v>
      </c>
      <c r="BB255" s="19">
        <v>0</v>
      </c>
      <c r="BC255" s="19">
        <v>100</v>
      </c>
      <c r="BD255" s="19">
        <v>0</v>
      </c>
      <c r="BE255" s="19">
        <v>0</v>
      </c>
      <c r="BF255" s="26">
        <v>70.021388183409741</v>
      </c>
      <c r="BG255" s="26">
        <v>27.489092355812232</v>
      </c>
      <c r="BH255" s="26">
        <v>2.4895194607780264</v>
      </c>
      <c r="BI255" s="23"/>
      <c r="BJ255" s="27">
        <f t="shared" ca="1" si="25"/>
        <v>1</v>
      </c>
      <c r="BK255" s="26">
        <f t="shared" ca="1" si="26"/>
        <v>3.9814773878914878</v>
      </c>
      <c r="BL255" s="25">
        <f t="shared" si="23"/>
        <v>3.9661604078838382</v>
      </c>
      <c r="BM255" s="25">
        <f t="shared" ca="1" si="27"/>
        <v>3.397516216746276</v>
      </c>
      <c r="BN255" s="24">
        <f t="shared" si="24"/>
        <v>3.2375622031592113</v>
      </c>
      <c r="BO255" s="23"/>
      <c r="BP255" s="2"/>
    </row>
    <row r="256" spans="1:68" x14ac:dyDescent="0.2">
      <c r="A256">
        <v>12.15</v>
      </c>
      <c r="B256">
        <v>2</v>
      </c>
      <c r="C256">
        <v>1.2624899999999999</v>
      </c>
      <c r="D256">
        <v>-0.27457999999999999</v>
      </c>
      <c r="E256">
        <v>0.14646999999999999</v>
      </c>
      <c r="F256">
        <v>1.4842</v>
      </c>
      <c r="G256">
        <v>1.96153</v>
      </c>
      <c r="H256" s="23"/>
      <c r="I256" s="17">
        <f t="shared" si="21"/>
        <v>39.862204724409445</v>
      </c>
      <c r="J256" s="16">
        <f t="shared" si="22"/>
        <v>-40.262204724409443</v>
      </c>
      <c r="K256" s="10">
        <v>95</v>
      </c>
      <c r="L256" s="16">
        <v>3886.9750656168048</v>
      </c>
      <c r="M256" s="16">
        <v>1409.8097112860946</v>
      </c>
      <c r="N256" s="16">
        <v>17.273622047244093</v>
      </c>
      <c r="O256" s="16">
        <v>4.2052730696798104</v>
      </c>
      <c r="P256" s="16">
        <v>4.7691986197996208</v>
      </c>
      <c r="Q256" s="16">
        <v>0.11157969275084008</v>
      </c>
      <c r="R256" s="16">
        <v>2.3395899740390376</v>
      </c>
      <c r="S256" s="16">
        <v>39.161496536097978</v>
      </c>
      <c r="T256" s="22" t="s">
        <v>33</v>
      </c>
      <c r="U256" s="10">
        <v>3</v>
      </c>
      <c r="V256" s="22" t="s">
        <v>33</v>
      </c>
      <c r="W256" s="10">
        <v>3</v>
      </c>
      <c r="X256" s="22" t="s">
        <v>33</v>
      </c>
      <c r="Y256" s="10">
        <v>3</v>
      </c>
      <c r="Z256" s="22" t="s">
        <v>124</v>
      </c>
      <c r="AA256" s="15">
        <v>2</v>
      </c>
      <c r="AB256" s="11">
        <v>69.735447035581231</v>
      </c>
      <c r="AC256" s="10">
        <v>27.758141192600391</v>
      </c>
      <c r="AD256" s="21">
        <v>2.5064117718183754</v>
      </c>
      <c r="AE256" s="12">
        <v>420.52730696798108</v>
      </c>
      <c r="AF256" s="10">
        <v>338.32281122237328</v>
      </c>
      <c r="AG256" s="10">
        <v>238.45993098998105</v>
      </c>
      <c r="AH256" s="10">
        <v>450.26484662785134</v>
      </c>
      <c r="AI256" s="10">
        <v>4.2742532285416361</v>
      </c>
      <c r="AJ256" s="10"/>
      <c r="AK256" s="10"/>
      <c r="AL256" s="10"/>
      <c r="AM256" s="10"/>
      <c r="AN256" s="10">
        <v>4.2052730696798104</v>
      </c>
      <c r="AO256" s="10">
        <v>1.7318928963329414</v>
      </c>
      <c r="AP256" s="10">
        <v>1</v>
      </c>
      <c r="AQ256" s="10">
        <v>111.47500000000001</v>
      </c>
      <c r="AR256" s="10"/>
      <c r="AS256" s="10"/>
      <c r="AT256" s="10">
        <v>1.0536299900658914</v>
      </c>
      <c r="AU256" s="10">
        <v>1</v>
      </c>
      <c r="AV256" s="16"/>
      <c r="AW256" s="21">
        <v>50.748421683355993</v>
      </c>
      <c r="AX256" s="1" t="s">
        <v>120</v>
      </c>
      <c r="AY256" s="25">
        <v>40.262204724409401</v>
      </c>
      <c r="AZ256" s="19">
        <v>100</v>
      </c>
      <c r="BA256" s="19">
        <v>0</v>
      </c>
      <c r="BB256" s="19">
        <v>0</v>
      </c>
      <c r="BC256" s="19">
        <v>100</v>
      </c>
      <c r="BD256" s="19">
        <v>0</v>
      </c>
      <c r="BE256" s="19">
        <v>0</v>
      </c>
      <c r="BF256" s="26">
        <v>69.735447035581231</v>
      </c>
      <c r="BG256" s="26">
        <v>27.758141192600391</v>
      </c>
      <c r="BH256" s="26">
        <v>2.5064117718183754</v>
      </c>
      <c r="BI256" s="23"/>
      <c r="BJ256" s="27">
        <f t="shared" ca="1" si="25"/>
        <v>1</v>
      </c>
      <c r="BK256" s="26">
        <f t="shared" ca="1" si="26"/>
        <v>4.0086418250211544</v>
      </c>
      <c r="BL256" s="25">
        <f t="shared" si="23"/>
        <v>3.9487296937228189</v>
      </c>
      <c r="BM256" s="25">
        <f t="shared" ca="1" si="27"/>
        <v>3.3939979750842477</v>
      </c>
      <c r="BN256" s="24">
        <f t="shared" si="24"/>
        <v>3.2342028348244636</v>
      </c>
      <c r="BO256" s="23"/>
      <c r="BP256" s="2"/>
    </row>
    <row r="257" spans="1:68" x14ac:dyDescent="0.2">
      <c r="A257">
        <v>12.2</v>
      </c>
      <c r="B257">
        <v>2</v>
      </c>
      <c r="C257">
        <v>1.26271</v>
      </c>
      <c r="D257">
        <v>-0.27453</v>
      </c>
      <c r="E257">
        <v>0.14918999999999999</v>
      </c>
      <c r="F257">
        <v>1.48305</v>
      </c>
      <c r="G257">
        <v>1.95703</v>
      </c>
      <c r="H257" s="23"/>
      <c r="I257" s="17">
        <f t="shared" si="21"/>
        <v>40.026246719160099</v>
      </c>
      <c r="J257" s="16">
        <f t="shared" si="22"/>
        <v>-40.426246719160098</v>
      </c>
      <c r="K257" s="10">
        <v>95</v>
      </c>
      <c r="L257" s="16">
        <v>3902.5590551181172</v>
      </c>
      <c r="M257" s="16">
        <v>1415.1574803149661</v>
      </c>
      <c r="N257" s="16">
        <v>17.344706911636042</v>
      </c>
      <c r="O257" s="16">
        <v>4.2653483992466956</v>
      </c>
      <c r="P257" s="16">
        <v>4.8412968173420978</v>
      </c>
      <c r="Q257" s="16">
        <v>0.11189294287085924</v>
      </c>
      <c r="R257" s="16">
        <v>2.3112184006162457</v>
      </c>
      <c r="S257" s="16">
        <v>39.996417923291794</v>
      </c>
      <c r="T257" s="22" t="s">
        <v>33</v>
      </c>
      <c r="U257" s="10">
        <v>3</v>
      </c>
      <c r="V257" s="22" t="s">
        <v>33</v>
      </c>
      <c r="W257" s="10">
        <v>3</v>
      </c>
      <c r="X257" s="22" t="s">
        <v>33</v>
      </c>
      <c r="Y257" s="10">
        <v>3</v>
      </c>
      <c r="Z257" s="22" t="s">
        <v>124</v>
      </c>
      <c r="AA257" s="15">
        <v>2</v>
      </c>
      <c r="AB257" s="11">
        <v>68.739616247870472</v>
      </c>
      <c r="AC257" s="10">
        <v>28.694337522863279</v>
      </c>
      <c r="AD257" s="21">
        <v>2.566046229266246</v>
      </c>
      <c r="AE257" s="12">
        <v>426.53483992466954</v>
      </c>
      <c r="AF257" s="10">
        <v>345.8882468449404</v>
      </c>
      <c r="AG257" s="10">
        <v>242.06484086710489</v>
      </c>
      <c r="AH257" s="10">
        <v>465.97805509691835</v>
      </c>
      <c r="AI257" s="10">
        <v>4.3267222160111203</v>
      </c>
      <c r="AJ257" s="10"/>
      <c r="AK257" s="10"/>
      <c r="AL257" s="10"/>
      <c r="AM257" s="10"/>
      <c r="AN257" s="10">
        <v>4.2653483992466956</v>
      </c>
      <c r="AO257" s="10">
        <v>1.7465703949386613</v>
      </c>
      <c r="AP257" s="10">
        <v>1</v>
      </c>
      <c r="AQ257" s="10">
        <v>111.47500000000001</v>
      </c>
      <c r="AR257" s="10"/>
      <c r="AS257" s="10"/>
      <c r="AT257" s="10">
        <v>1.0740729614023499</v>
      </c>
      <c r="AU257" s="10">
        <v>1</v>
      </c>
      <c r="AV257" s="16"/>
      <c r="AW257" s="21">
        <v>51.883237026741057</v>
      </c>
      <c r="AX257" s="1" t="s">
        <v>120</v>
      </c>
      <c r="AY257" s="25">
        <v>40.426246719160098</v>
      </c>
      <c r="AZ257" s="19">
        <v>100</v>
      </c>
      <c r="BA257" s="19">
        <v>0</v>
      </c>
      <c r="BB257" s="19">
        <v>0</v>
      </c>
      <c r="BC257" s="19">
        <v>100</v>
      </c>
      <c r="BD257" s="19">
        <v>0</v>
      </c>
      <c r="BE257" s="19">
        <v>0</v>
      </c>
      <c r="BF257" s="26">
        <v>68.739616247870472</v>
      </c>
      <c r="BG257" s="26">
        <v>28.694337522863279</v>
      </c>
      <c r="BH257" s="26">
        <v>2.566046229266246</v>
      </c>
      <c r="BI257" s="23"/>
      <c r="BJ257" s="27">
        <f t="shared" ca="1" si="25"/>
        <v>1</v>
      </c>
      <c r="BK257" s="26">
        <f t="shared" ca="1" si="26"/>
        <v>4.0843755270824271</v>
      </c>
      <c r="BL257" s="25">
        <f t="shared" si="23"/>
        <v>3.8717049640647421</v>
      </c>
      <c r="BM257" s="25">
        <f t="shared" ca="1" si="27"/>
        <v>3.382554216317605</v>
      </c>
      <c r="BN257" s="24">
        <f t="shared" si="24"/>
        <v>3.225924137734117</v>
      </c>
      <c r="BO257" s="23"/>
      <c r="BP257" s="2"/>
    </row>
    <row r="258" spans="1:68" x14ac:dyDescent="0.2">
      <c r="A258">
        <v>12.25</v>
      </c>
      <c r="B258">
        <v>2</v>
      </c>
      <c r="C258">
        <v>1.26312</v>
      </c>
      <c r="D258">
        <v>-0.27481</v>
      </c>
      <c r="E258">
        <v>0.15099000000000001</v>
      </c>
      <c r="F258">
        <v>1.4797499999999999</v>
      </c>
      <c r="G258">
        <v>1.958</v>
      </c>
      <c r="H258" s="23"/>
      <c r="I258" s="17">
        <f t="shared" si="21"/>
        <v>40.190288713910761</v>
      </c>
      <c r="J258" s="16">
        <f t="shared" si="22"/>
        <v>-40.590288713910759</v>
      </c>
      <c r="K258" s="10">
        <v>95</v>
      </c>
      <c r="L258" s="16">
        <v>3918.1430446194299</v>
      </c>
      <c r="M258" s="16">
        <v>1420.5052493438377</v>
      </c>
      <c r="N258" s="16">
        <v>17.415791776027998</v>
      </c>
      <c r="O258" s="16">
        <v>4.3773069679849312</v>
      </c>
      <c r="P258" s="16">
        <v>4.9612116957700625</v>
      </c>
      <c r="Q258" s="16">
        <v>0.11013874219875169</v>
      </c>
      <c r="R258" s="16">
        <v>2.2199968264336749</v>
      </c>
      <c r="S258" s="16">
        <v>40.548939429522996</v>
      </c>
      <c r="T258" s="22" t="s">
        <v>33</v>
      </c>
      <c r="U258" s="10">
        <v>3</v>
      </c>
      <c r="V258" s="22" t="s">
        <v>33</v>
      </c>
      <c r="W258" s="10">
        <v>3</v>
      </c>
      <c r="X258" s="22" t="s">
        <v>33</v>
      </c>
      <c r="Y258" s="10">
        <v>3</v>
      </c>
      <c r="Z258" s="22" t="s">
        <v>124</v>
      </c>
      <c r="AA258" s="15">
        <v>2</v>
      </c>
      <c r="AB258" s="11">
        <v>65.784806104061957</v>
      </c>
      <c r="AC258" s="10">
        <v>31.461304875574896</v>
      </c>
      <c r="AD258" s="21">
        <v>2.7538890203631405</v>
      </c>
      <c r="AE258" s="12">
        <v>437.73069679849311</v>
      </c>
      <c r="AF258" s="10">
        <v>359.07917433638841</v>
      </c>
      <c r="AG258" s="10">
        <v>248.06058478850312</v>
      </c>
      <c r="AH258" s="10">
        <v>475.8818945861828</v>
      </c>
      <c r="AI258" s="10">
        <v>4.5045109438577668</v>
      </c>
      <c r="AJ258" s="10"/>
      <c r="AK258" s="10"/>
      <c r="AL258" s="10"/>
      <c r="AM258" s="10"/>
      <c r="AN258" s="10">
        <v>4.3773069679849312</v>
      </c>
      <c r="AO258" s="10">
        <v>1.7641908246403353</v>
      </c>
      <c r="AP258" s="10">
        <v>1</v>
      </c>
      <c r="AQ258" s="10">
        <v>111.47500000000001</v>
      </c>
      <c r="AR258" s="10"/>
      <c r="AS258" s="10"/>
      <c r="AT258" s="10">
        <v>1.1126752661504402</v>
      </c>
      <c r="AU258" s="10">
        <v>1</v>
      </c>
      <c r="AV258" s="16"/>
      <c r="AW258" s="21">
        <v>53.861876150458258</v>
      </c>
      <c r="AX258" s="1" t="s">
        <v>120</v>
      </c>
      <c r="AY258" s="25">
        <v>40.590288713910802</v>
      </c>
      <c r="AZ258" s="19">
        <v>100</v>
      </c>
      <c r="BA258" s="19">
        <v>0</v>
      </c>
      <c r="BB258" s="19">
        <v>0</v>
      </c>
      <c r="BC258" s="19">
        <v>100</v>
      </c>
      <c r="BD258" s="19">
        <v>0</v>
      </c>
      <c r="BE258" s="19">
        <v>0</v>
      </c>
      <c r="BF258" s="26">
        <v>65.784806104061957</v>
      </c>
      <c r="BG258" s="26">
        <v>31.461304875574896</v>
      </c>
      <c r="BH258" s="26">
        <v>2.7538890203631405</v>
      </c>
      <c r="BI258" s="23"/>
      <c r="BJ258" s="27">
        <f t="shared" ca="1" si="25"/>
        <v>1</v>
      </c>
      <c r="BK258" s="26">
        <f t="shared" ca="1" si="26"/>
        <v>4.2268624841014857</v>
      </c>
      <c r="BL258" s="25">
        <f t="shared" si="23"/>
        <v>3.6686742069009668</v>
      </c>
      <c r="BM258" s="25">
        <f t="shared" ca="1" si="27"/>
        <v>3.3574850459823229</v>
      </c>
      <c r="BN258" s="24">
        <f t="shared" si="24"/>
        <v>3.208096191050628</v>
      </c>
      <c r="BO258" s="23"/>
      <c r="BP258" s="2"/>
    </row>
    <row r="259" spans="1:68" x14ac:dyDescent="0.2">
      <c r="A259">
        <v>12.3</v>
      </c>
      <c r="B259">
        <v>2</v>
      </c>
      <c r="C259">
        <v>1.26328</v>
      </c>
      <c r="D259">
        <v>-0.27451999999999999</v>
      </c>
      <c r="E259">
        <v>0.15221000000000001</v>
      </c>
      <c r="F259">
        <v>1.4758800000000001</v>
      </c>
      <c r="G259">
        <v>1.9560299999999999</v>
      </c>
      <c r="H259" s="23"/>
      <c r="I259" s="17">
        <f t="shared" si="21"/>
        <v>40.354330708661415</v>
      </c>
      <c r="J259" s="16">
        <f t="shared" si="22"/>
        <v>-40.754330708661413</v>
      </c>
      <c r="K259" s="10">
        <v>95</v>
      </c>
      <c r="L259" s="16">
        <v>3933.7270341207422</v>
      </c>
      <c r="M259" s="16">
        <v>1425.8530183727091</v>
      </c>
      <c r="N259" s="16">
        <v>17.486876640419947</v>
      </c>
      <c r="O259" s="16">
        <v>4.4209981167608081</v>
      </c>
      <c r="P259" s="16">
        <v>5.0102954544467559</v>
      </c>
      <c r="Q259" s="16">
        <v>0.11195559289486313</v>
      </c>
      <c r="R259" s="16">
        <v>2.2345107970728533</v>
      </c>
      <c r="S259" s="16">
        <v>40.923426228190806</v>
      </c>
      <c r="T259" s="22" t="s">
        <v>33</v>
      </c>
      <c r="U259" s="10">
        <v>3</v>
      </c>
      <c r="V259" s="22" t="s">
        <v>33</v>
      </c>
      <c r="W259" s="10">
        <v>3</v>
      </c>
      <c r="X259" s="22" t="s">
        <v>33</v>
      </c>
      <c r="Y259" s="10">
        <v>3</v>
      </c>
      <c r="Z259" s="22" t="s">
        <v>124</v>
      </c>
      <c r="AA259" s="15">
        <v>2</v>
      </c>
      <c r="AB259" s="11">
        <v>65.883105942800057</v>
      </c>
      <c r="AC259" s="10">
        <v>31.369593618410192</v>
      </c>
      <c r="AD259" s="21">
        <v>2.7473004387897468</v>
      </c>
      <c r="AE259" s="12">
        <v>442.09981167608083</v>
      </c>
      <c r="AF259" s="10">
        <v>363.93702891592216</v>
      </c>
      <c r="AG259" s="10">
        <v>250.77215908350669</v>
      </c>
      <c r="AH259" s="10">
        <v>482.12330580557199</v>
      </c>
      <c r="AI259" s="10">
        <v>4.4752524861816383</v>
      </c>
      <c r="AJ259" s="10"/>
      <c r="AK259" s="10"/>
      <c r="AL259" s="10"/>
      <c r="AM259" s="10"/>
      <c r="AN259" s="10">
        <v>4.4209981167608081</v>
      </c>
      <c r="AO259" s="10">
        <v>1.7788050724719322</v>
      </c>
      <c r="AP259" s="10">
        <v>2.0061772726680536</v>
      </c>
      <c r="AQ259" s="10">
        <v>111.47500000000001</v>
      </c>
      <c r="AR259" s="10"/>
      <c r="AS259" s="10"/>
      <c r="AT259" s="10">
        <v>1.1240104191081917</v>
      </c>
      <c r="AU259" s="10">
        <v>1</v>
      </c>
      <c r="AV259" s="16"/>
      <c r="AW259" s="21">
        <v>54.590554337388326</v>
      </c>
      <c r="AX259" s="1" t="s">
        <v>120</v>
      </c>
      <c r="AY259" s="25">
        <v>40.754330708661399</v>
      </c>
      <c r="AZ259" s="19">
        <v>100</v>
      </c>
      <c r="BA259" s="19">
        <v>0</v>
      </c>
      <c r="BB259" s="19">
        <v>0</v>
      </c>
      <c r="BC259" s="19">
        <v>100</v>
      </c>
      <c r="BD259" s="19">
        <v>0</v>
      </c>
      <c r="BE259" s="19">
        <v>0</v>
      </c>
      <c r="BF259" s="26">
        <v>65.883105942800057</v>
      </c>
      <c r="BG259" s="26">
        <v>31.369593618410192</v>
      </c>
      <c r="BH259" s="26">
        <v>2.7473004387897468</v>
      </c>
      <c r="BI259" s="23"/>
      <c r="BJ259" s="27">
        <f t="shared" ca="1" si="25"/>
        <v>1</v>
      </c>
      <c r="BK259" s="26">
        <f t="shared" ca="1" si="26"/>
        <v>4.2689280005309076</v>
      </c>
      <c r="BL259" s="25">
        <f t="shared" si="23"/>
        <v>3.6785968997554619</v>
      </c>
      <c r="BM259" s="25">
        <f t="shared" ca="1" si="27"/>
        <v>3.3544671809327324</v>
      </c>
      <c r="BN259" s="24">
        <f t="shared" si="24"/>
        <v>3.2057499146410455</v>
      </c>
      <c r="BO259" s="23"/>
      <c r="BP259" s="2"/>
    </row>
    <row r="260" spans="1:68" x14ac:dyDescent="0.2">
      <c r="A260">
        <v>12.35</v>
      </c>
      <c r="B260">
        <v>2</v>
      </c>
      <c r="C260">
        <v>1.2634399999999999</v>
      </c>
      <c r="D260">
        <v>-0.27433999999999997</v>
      </c>
      <c r="E260">
        <v>0.15218999999999999</v>
      </c>
      <c r="F260">
        <v>1.4774499999999999</v>
      </c>
      <c r="G260">
        <v>1.9613499999999999</v>
      </c>
      <c r="H260" s="23"/>
      <c r="I260" s="17">
        <f t="shared" si="21"/>
        <v>40.518372703412069</v>
      </c>
      <c r="J260" s="16">
        <f t="shared" si="22"/>
        <v>-40.918372703412068</v>
      </c>
      <c r="K260" s="10">
        <v>95</v>
      </c>
      <c r="L260" s="16">
        <v>3949.3110236220546</v>
      </c>
      <c r="M260" s="16">
        <v>1431.2007874015806</v>
      </c>
      <c r="N260" s="16">
        <v>17.557961504811896</v>
      </c>
      <c r="O260" s="16">
        <v>4.4646892655366859</v>
      </c>
      <c r="P260" s="16">
        <v>5.0538981997816359</v>
      </c>
      <c r="Q260" s="16">
        <v>0.11308329332693236</v>
      </c>
      <c r="R260" s="16">
        <v>2.2375459270592026</v>
      </c>
      <c r="S260" s="16">
        <v>40.917287100343785</v>
      </c>
      <c r="T260" s="22" t="s">
        <v>33</v>
      </c>
      <c r="U260" s="10">
        <v>3</v>
      </c>
      <c r="V260" s="22" t="s">
        <v>33</v>
      </c>
      <c r="W260" s="10">
        <v>3</v>
      </c>
      <c r="X260" s="22" t="s">
        <v>33</v>
      </c>
      <c r="Y260" s="10">
        <v>3</v>
      </c>
      <c r="Z260" s="22" t="s">
        <v>124</v>
      </c>
      <c r="AA260" s="15">
        <v>2</v>
      </c>
      <c r="AB260" s="11">
        <v>65.644179669062297</v>
      </c>
      <c r="AC260" s="10">
        <v>31.592457715771644</v>
      </c>
      <c r="AD260" s="21">
        <v>2.7633626151660629</v>
      </c>
      <c r="AE260" s="12">
        <v>446.46892655366855</v>
      </c>
      <c r="AF260" s="10">
        <v>368.15005839641918</v>
      </c>
      <c r="AG260" s="10">
        <v>254.04236498362269</v>
      </c>
      <c r="AH260" s="10">
        <v>480.53469796522739</v>
      </c>
      <c r="AI260" s="10">
        <v>4.4691820083188007</v>
      </c>
      <c r="AJ260" s="10"/>
      <c r="AK260" s="10"/>
      <c r="AL260" s="10"/>
      <c r="AM260" s="10"/>
      <c r="AN260" s="10">
        <v>4.4646892655366859</v>
      </c>
      <c r="AO260" s="10">
        <v>1.7910258126462444</v>
      </c>
      <c r="AP260" s="10">
        <v>2.0323389198689816</v>
      </c>
      <c r="AQ260" s="10">
        <v>111.47500000000001</v>
      </c>
      <c r="AR260" s="10"/>
      <c r="AS260" s="10"/>
      <c r="AT260" s="10">
        <v>1.1331815075076663</v>
      </c>
      <c r="AU260" s="10">
        <v>1</v>
      </c>
      <c r="AV260" s="16"/>
      <c r="AW260" s="21">
        <v>55.222508759462876</v>
      </c>
      <c r="AX260" s="1" t="s">
        <v>120</v>
      </c>
      <c r="AY260" s="25">
        <v>40.918372703412103</v>
      </c>
      <c r="AZ260" s="19">
        <v>100</v>
      </c>
      <c r="BA260" s="19">
        <v>0</v>
      </c>
      <c r="BB260" s="19">
        <v>0</v>
      </c>
      <c r="BC260" s="19">
        <v>100</v>
      </c>
      <c r="BD260" s="19">
        <v>0</v>
      </c>
      <c r="BE260" s="19">
        <v>0</v>
      </c>
      <c r="BF260" s="26">
        <v>65.644179669062297</v>
      </c>
      <c r="BG260" s="26">
        <v>31.592457715771644</v>
      </c>
      <c r="BH260" s="26">
        <v>2.7633626151660629</v>
      </c>
      <c r="BI260" s="23"/>
      <c r="BJ260" s="27">
        <f t="shared" ca="1" si="25"/>
        <v>1</v>
      </c>
      <c r="BK260" s="26">
        <f t="shared" ca="1" si="26"/>
        <v>4.3030198349193665</v>
      </c>
      <c r="BL260" s="25">
        <f t="shared" si="23"/>
        <v>3.6724384787436328</v>
      </c>
      <c r="BM260" s="25">
        <f t="shared" ca="1" si="27"/>
        <v>3.3511556652540757</v>
      </c>
      <c r="BN260" s="24">
        <f t="shared" si="24"/>
        <v>3.2027578329884836</v>
      </c>
      <c r="BO260" s="23"/>
      <c r="BP260" s="2"/>
    </row>
    <row r="261" spans="1:68" x14ac:dyDescent="0.2">
      <c r="A261">
        <v>12.4</v>
      </c>
      <c r="B261">
        <v>2.1</v>
      </c>
      <c r="C261">
        <v>1.2636799999999999</v>
      </c>
      <c r="D261">
        <v>-0.27428000000000002</v>
      </c>
      <c r="E261">
        <v>0.15406</v>
      </c>
      <c r="F261">
        <v>1.47488</v>
      </c>
      <c r="G261">
        <v>1.9570000000000001</v>
      </c>
      <c r="H261" s="23"/>
      <c r="I261" s="17">
        <f t="shared" si="21"/>
        <v>40.682414698162731</v>
      </c>
      <c r="J261" s="16">
        <f t="shared" si="22"/>
        <v>-41.082414698162729</v>
      </c>
      <c r="K261" s="10">
        <v>95</v>
      </c>
      <c r="L261" s="16">
        <v>3964.8950131233673</v>
      </c>
      <c r="M261" s="16">
        <v>1436.5485564304522</v>
      </c>
      <c r="N261" s="16">
        <v>17.629046369203849</v>
      </c>
      <c r="O261" s="16">
        <v>4.5302259887005327</v>
      </c>
      <c r="P261" s="16">
        <v>5.1277006446787023</v>
      </c>
      <c r="Q261" s="16">
        <v>0.11345919347095508</v>
      </c>
      <c r="R261" s="16">
        <v>2.2126719427097981</v>
      </c>
      <c r="S261" s="16">
        <v>41.491295554039546</v>
      </c>
      <c r="T261" s="22" t="s">
        <v>33</v>
      </c>
      <c r="U261" s="10">
        <v>3</v>
      </c>
      <c r="V261" s="22" t="s">
        <v>33</v>
      </c>
      <c r="W261" s="10">
        <v>3</v>
      </c>
      <c r="X261" s="22" t="s">
        <v>33</v>
      </c>
      <c r="Y261" s="10">
        <v>3</v>
      </c>
      <c r="Z261" s="22" t="s">
        <v>124</v>
      </c>
      <c r="AA261" s="15">
        <v>2</v>
      </c>
      <c r="AB261" s="11">
        <v>64.661428908260064</v>
      </c>
      <c r="AC261" s="10">
        <v>32.50732787974836</v>
      </c>
      <c r="AD261" s="21">
        <v>2.8312432119915774</v>
      </c>
      <c r="AE261" s="12">
        <v>453.02259887005329</v>
      </c>
      <c r="AF261" s="10">
        <v>375.91599370776152</v>
      </c>
      <c r="AG261" s="10">
        <v>259.5775483509027</v>
      </c>
      <c r="AH261" s="10">
        <v>490.88055465947718</v>
      </c>
      <c r="AI261" s="10">
        <v>4.5194227878866116</v>
      </c>
      <c r="AJ261" s="10"/>
      <c r="AK261" s="10"/>
      <c r="AL261" s="10"/>
      <c r="AM261" s="10"/>
      <c r="AN261" s="10">
        <v>4.5302259887005327</v>
      </c>
      <c r="AO261" s="10">
        <v>1.8063917365689799</v>
      </c>
      <c r="AP261" s="10">
        <v>2.0766203868072215</v>
      </c>
      <c r="AQ261" s="10">
        <v>111.47500000000001</v>
      </c>
      <c r="AR261" s="10"/>
      <c r="AS261" s="10"/>
      <c r="AT261" s="10">
        <v>1.1537341444705216</v>
      </c>
      <c r="AU261" s="10">
        <v>1</v>
      </c>
      <c r="AV261" s="16"/>
      <c r="AW261" s="21">
        <v>56.387399056164227</v>
      </c>
      <c r="AX261" s="1" t="s">
        <v>120</v>
      </c>
      <c r="AY261" s="25">
        <v>41.082414698162701</v>
      </c>
      <c r="AZ261" s="19">
        <v>100</v>
      </c>
      <c r="BA261" s="19">
        <v>0</v>
      </c>
      <c r="BB261" s="19">
        <v>0</v>
      </c>
      <c r="BC261" s="19">
        <v>100</v>
      </c>
      <c r="BD261" s="19">
        <v>0</v>
      </c>
      <c r="BE261" s="19">
        <v>0</v>
      </c>
      <c r="BF261" s="26">
        <v>64.661428908260064</v>
      </c>
      <c r="BG261" s="26">
        <v>32.50732787974836</v>
      </c>
      <c r="BH261" s="26">
        <v>2.8312432119915774</v>
      </c>
      <c r="BI261" s="23"/>
      <c r="BJ261" s="27">
        <f t="shared" ca="1" si="25"/>
        <v>1</v>
      </c>
      <c r="BK261" s="26">
        <f t="shared" ca="1" si="26"/>
        <v>4.378902646955936</v>
      </c>
      <c r="BL261" s="25">
        <f t="shared" si="23"/>
        <v>3.6073151663360283</v>
      </c>
      <c r="BM261" s="25">
        <f t="shared" ca="1" si="27"/>
        <v>3.3405924032382881</v>
      </c>
      <c r="BN261" s="24">
        <f t="shared" si="24"/>
        <v>3.194890434764099</v>
      </c>
      <c r="BO261" s="23"/>
      <c r="BP261" s="2"/>
    </row>
    <row r="262" spans="1:68" x14ac:dyDescent="0.2">
      <c r="A262">
        <v>12.45</v>
      </c>
      <c r="B262">
        <v>2</v>
      </c>
      <c r="C262">
        <v>1.2637400000000001</v>
      </c>
      <c r="D262">
        <v>-0.27401999999999999</v>
      </c>
      <c r="E262">
        <v>0.15434</v>
      </c>
      <c r="F262">
        <v>1.4712000000000001</v>
      </c>
      <c r="G262">
        <v>1.9517800000000001</v>
      </c>
      <c r="H262" s="23"/>
      <c r="I262" s="17">
        <f t="shared" si="21"/>
        <v>40.846456692913378</v>
      </c>
      <c r="J262" s="16">
        <f t="shared" si="22"/>
        <v>-41.246456692913377</v>
      </c>
      <c r="K262" s="10">
        <v>95</v>
      </c>
      <c r="L262" s="16">
        <v>3980.4790026246787</v>
      </c>
      <c r="M262" s="16">
        <v>1441.8963254593234</v>
      </c>
      <c r="N262" s="16">
        <v>17.700131233595798</v>
      </c>
      <c r="O262" s="16">
        <v>4.5466101694915402</v>
      </c>
      <c r="P262" s="16">
        <v>5.1453224736436676</v>
      </c>
      <c r="Q262" s="16">
        <v>0.11508809409505517</v>
      </c>
      <c r="R262" s="16">
        <v>2.2367518204073877</v>
      </c>
      <c r="S262" s="16">
        <v>41.577243343897727</v>
      </c>
      <c r="T262" s="22" t="s">
        <v>33</v>
      </c>
      <c r="U262" s="10">
        <v>3</v>
      </c>
      <c r="V262" s="22" t="s">
        <v>33</v>
      </c>
      <c r="W262" s="10">
        <v>3</v>
      </c>
      <c r="X262" s="22" t="s">
        <v>33</v>
      </c>
      <c r="Y262" s="10">
        <v>3</v>
      </c>
      <c r="Z262" s="22" t="s">
        <v>124</v>
      </c>
      <c r="AA262" s="15">
        <v>2</v>
      </c>
      <c r="AB262" s="11">
        <v>65.148882396192434</v>
      </c>
      <c r="AC262" s="10">
        <v>32.053921200049388</v>
      </c>
      <c r="AD262" s="21">
        <v>2.7971964037581776</v>
      </c>
      <c r="AE262" s="12">
        <v>454.66101694915403</v>
      </c>
      <c r="AF262" s="10">
        <v>377.07244479179792</v>
      </c>
      <c r="AG262" s="10">
        <v>260.89918552327509</v>
      </c>
      <c r="AH262" s="10">
        <v>491.18630626906827</v>
      </c>
      <c r="AI262" s="10">
        <v>4.4707686873274408</v>
      </c>
      <c r="AJ262" s="10"/>
      <c r="AK262" s="10"/>
      <c r="AL262" s="10"/>
      <c r="AM262" s="10"/>
      <c r="AN262" s="10">
        <v>4.5466101694915402</v>
      </c>
      <c r="AO262" s="10">
        <v>1.8156060915437588</v>
      </c>
      <c r="AP262" s="10">
        <v>2.0871934841862005</v>
      </c>
      <c r="AQ262" s="10">
        <v>111.47500000000001</v>
      </c>
      <c r="AR262" s="10"/>
      <c r="AS262" s="10"/>
      <c r="AT262" s="10">
        <v>1.1529219023530957</v>
      </c>
      <c r="AU262" s="10">
        <v>1</v>
      </c>
      <c r="AV262" s="16"/>
      <c r="AW262" s="21">
        <v>56.560866718769688</v>
      </c>
      <c r="AX262" s="1" t="s">
        <v>120</v>
      </c>
      <c r="AY262" s="25">
        <v>41.246456692913398</v>
      </c>
      <c r="AZ262" s="19">
        <v>100</v>
      </c>
      <c r="BA262" s="19">
        <v>0</v>
      </c>
      <c r="BB262" s="19">
        <v>0</v>
      </c>
      <c r="BC262" s="19">
        <v>100</v>
      </c>
      <c r="BD262" s="19">
        <v>0</v>
      </c>
      <c r="BE262" s="19">
        <v>0</v>
      </c>
      <c r="BF262" s="26">
        <v>65.148882396192434</v>
      </c>
      <c r="BG262" s="26">
        <v>32.053921200049388</v>
      </c>
      <c r="BH262" s="26">
        <v>2.7971964037581776</v>
      </c>
      <c r="BI262" s="23"/>
      <c r="BJ262" s="27">
        <f t="shared" ca="1" si="25"/>
        <v>1</v>
      </c>
      <c r="BK262" s="26">
        <f t="shared" ca="1" si="26"/>
        <v>4.3762965708734445</v>
      </c>
      <c r="BL262" s="25">
        <f t="shared" si="23"/>
        <v>3.6477041999949438</v>
      </c>
      <c r="BM262" s="25">
        <f t="shared" ca="1" si="27"/>
        <v>3.3433861499832926</v>
      </c>
      <c r="BN262" s="24">
        <f t="shared" si="24"/>
        <v>3.1958976449215539</v>
      </c>
      <c r="BO262" s="23"/>
      <c r="BP262" s="2"/>
    </row>
    <row r="263" spans="1:68" x14ac:dyDescent="0.2">
      <c r="A263">
        <v>12.5</v>
      </c>
      <c r="B263">
        <v>2.1</v>
      </c>
      <c r="C263">
        <v>1.26372</v>
      </c>
      <c r="D263">
        <v>-0.27411999999999997</v>
      </c>
      <c r="E263">
        <v>0.15415000000000001</v>
      </c>
      <c r="F263">
        <v>1.4728300000000001</v>
      </c>
      <c r="G263">
        <v>1.95285</v>
      </c>
      <c r="H263" s="23"/>
      <c r="I263" s="17">
        <f t="shared" si="21"/>
        <v>41.01049868766404</v>
      </c>
      <c r="J263" s="16">
        <f t="shared" si="22"/>
        <v>-41.410498687664038</v>
      </c>
      <c r="K263" s="10">
        <v>95</v>
      </c>
      <c r="L263" s="16">
        <v>3996.0629921259915</v>
      </c>
      <c r="M263" s="16">
        <v>1447.2440944881951</v>
      </c>
      <c r="N263" s="16">
        <v>17.77121609798775</v>
      </c>
      <c r="O263" s="16">
        <v>4.5411487758945173</v>
      </c>
      <c r="P263" s="16">
        <v>5.1390212473571726</v>
      </c>
      <c r="Q263" s="16">
        <v>0.11446159385501684</v>
      </c>
      <c r="R263" s="16">
        <v>2.2273033783209324</v>
      </c>
      <c r="S263" s="16">
        <v>41.518921629351098</v>
      </c>
      <c r="T263" s="22" t="s">
        <v>33</v>
      </c>
      <c r="U263" s="10">
        <v>3</v>
      </c>
      <c r="V263" s="22" t="s">
        <v>33</v>
      </c>
      <c r="W263" s="10">
        <v>3</v>
      </c>
      <c r="X263" s="22" t="s">
        <v>33</v>
      </c>
      <c r="Y263" s="10">
        <v>3</v>
      </c>
      <c r="Z263" s="22" t="s">
        <v>124</v>
      </c>
      <c r="AA263" s="15">
        <v>2</v>
      </c>
      <c r="AB263" s="11">
        <v>64.947005055580377</v>
      </c>
      <c r="AC263" s="10">
        <v>32.241791154982323</v>
      </c>
      <c r="AD263" s="21">
        <v>2.8112037894373065</v>
      </c>
      <c r="AE263" s="12">
        <v>454.11487758945179</v>
      </c>
      <c r="AF263" s="10">
        <v>375.41441878742717</v>
      </c>
      <c r="AG263" s="10">
        <v>260.42659355178796</v>
      </c>
      <c r="AH263" s="10">
        <v>488.5242280737603</v>
      </c>
      <c r="AI263" s="10">
        <v>4.4897341320150863</v>
      </c>
      <c r="AJ263" s="10"/>
      <c r="AK263" s="10"/>
      <c r="AL263" s="10"/>
      <c r="AM263" s="10"/>
      <c r="AN263" s="10">
        <v>4.5411487758945173</v>
      </c>
      <c r="AO263" s="10">
        <v>1.8160462995490845</v>
      </c>
      <c r="AP263" s="10">
        <v>2.0834127484143035</v>
      </c>
      <c r="AQ263" s="10">
        <v>111.47500000000001</v>
      </c>
      <c r="AR263" s="10"/>
      <c r="AS263" s="10"/>
      <c r="AT263" s="10">
        <v>1.1431156306973724</v>
      </c>
      <c r="AU263" s="10">
        <v>1</v>
      </c>
      <c r="AV263" s="16"/>
      <c r="AW263" s="21">
        <v>56.312162818114075</v>
      </c>
      <c r="AX263" s="1" t="s">
        <v>120</v>
      </c>
      <c r="AY263" s="25">
        <v>41.410498687664003</v>
      </c>
      <c r="AZ263" s="19">
        <v>100</v>
      </c>
      <c r="BA263" s="19">
        <v>0</v>
      </c>
      <c r="BB263" s="19">
        <v>0</v>
      </c>
      <c r="BC263" s="19">
        <v>100</v>
      </c>
      <c r="BD263" s="19">
        <v>0</v>
      </c>
      <c r="BE263" s="19">
        <v>0</v>
      </c>
      <c r="BF263" s="26">
        <v>64.947005055580377</v>
      </c>
      <c r="BG263" s="26">
        <v>32.241791154982323</v>
      </c>
      <c r="BH263" s="26">
        <v>2.8112037894373065</v>
      </c>
      <c r="BI263" s="23"/>
      <c r="BJ263" s="27">
        <f t="shared" ca="1" si="25"/>
        <v>1</v>
      </c>
      <c r="BK263" s="26">
        <f t="shared" ca="1" si="26"/>
        <v>4.3406496018972671</v>
      </c>
      <c r="BL263" s="25">
        <f t="shared" si="23"/>
        <v>3.6441250344053309</v>
      </c>
      <c r="BM263" s="25">
        <f t="shared" ca="1" si="27"/>
        <v>3.3461650874471709</v>
      </c>
      <c r="BN263" s="24">
        <f t="shared" si="24"/>
        <v>3.19545885105603</v>
      </c>
      <c r="BO263" s="23"/>
      <c r="BP263" s="2"/>
    </row>
    <row r="264" spans="1:68" x14ac:dyDescent="0.2">
      <c r="A264">
        <v>12.55</v>
      </c>
      <c r="B264">
        <v>2</v>
      </c>
      <c r="C264">
        <v>1.26376</v>
      </c>
      <c r="D264">
        <v>-0.27392</v>
      </c>
      <c r="E264">
        <v>0.15354999999999999</v>
      </c>
      <c r="F264">
        <v>1.4703299999999999</v>
      </c>
      <c r="G264">
        <v>1.9520999999999999</v>
      </c>
      <c r="H264" s="23"/>
      <c r="I264" s="17">
        <f t="shared" si="21"/>
        <v>41.174540682414701</v>
      </c>
      <c r="J264" s="16">
        <f t="shared" si="22"/>
        <v>-41.5745406824147</v>
      </c>
      <c r="K264" s="10">
        <v>95</v>
      </c>
      <c r="L264" s="16">
        <v>4011.6469816273043</v>
      </c>
      <c r="M264" s="16">
        <v>1452.5918635170667</v>
      </c>
      <c r="N264" s="16">
        <v>17.842300962379703</v>
      </c>
      <c r="O264" s="16">
        <v>4.5520715630885018</v>
      </c>
      <c r="P264" s="16">
        <v>5.1472919313212477</v>
      </c>
      <c r="Q264" s="16">
        <v>0.11571459433509351</v>
      </c>
      <c r="R264" s="16">
        <v>2.2480674474857496</v>
      </c>
      <c r="S264" s="16">
        <v>41.334747793940693</v>
      </c>
      <c r="T264" s="22" t="s">
        <v>33</v>
      </c>
      <c r="U264" s="10">
        <v>3</v>
      </c>
      <c r="V264" s="22" t="s">
        <v>33</v>
      </c>
      <c r="W264" s="10">
        <v>3</v>
      </c>
      <c r="X264" s="22" t="s">
        <v>33</v>
      </c>
      <c r="Y264" s="10">
        <v>3</v>
      </c>
      <c r="Z264" s="22" t="s">
        <v>124</v>
      </c>
      <c r="AA264" s="15">
        <v>2</v>
      </c>
      <c r="AB264" s="11">
        <v>65.350299852439278</v>
      </c>
      <c r="AC264" s="10">
        <v>31.866352194835102</v>
      </c>
      <c r="AD264" s="21">
        <v>2.783347952725622</v>
      </c>
      <c r="AE264" s="12">
        <v>455.20715630885013</v>
      </c>
      <c r="AF264" s="10">
        <v>375.47073516547641</v>
      </c>
      <c r="AG264" s="10">
        <v>261.04689484909358</v>
      </c>
      <c r="AH264" s="10">
        <v>483.2731919635404</v>
      </c>
      <c r="AI264" s="10">
        <v>4.4482651137464995</v>
      </c>
      <c r="AJ264" s="10"/>
      <c r="AK264" s="10"/>
      <c r="AL264" s="10"/>
      <c r="AM264" s="10"/>
      <c r="AN264" s="10">
        <v>4.5520715630885018</v>
      </c>
      <c r="AO264" s="10">
        <v>1.8229531046326799</v>
      </c>
      <c r="AP264" s="10">
        <v>2.0883751587927488</v>
      </c>
      <c r="AQ264" s="10">
        <v>111.47500000000001</v>
      </c>
      <c r="AR264" s="10"/>
      <c r="AS264" s="10"/>
      <c r="AT264" s="10">
        <v>1.1388451954259908</v>
      </c>
      <c r="AU264" s="10">
        <v>1</v>
      </c>
      <c r="AV264" s="16"/>
      <c r="AW264" s="21">
        <v>56.320610274821462</v>
      </c>
      <c r="AX264" s="1" t="s">
        <v>120</v>
      </c>
      <c r="AY264" s="25">
        <v>41.5745406824147</v>
      </c>
      <c r="AZ264" s="19">
        <v>100</v>
      </c>
      <c r="BA264" s="19">
        <v>0</v>
      </c>
      <c r="BB264" s="19">
        <v>0</v>
      </c>
      <c r="BC264" s="19">
        <v>100</v>
      </c>
      <c r="BD264" s="19">
        <v>0</v>
      </c>
      <c r="BE264" s="19">
        <v>0</v>
      </c>
      <c r="BF264" s="26">
        <v>65.350299852439278</v>
      </c>
      <c r="BG264" s="26">
        <v>31.866352194835102</v>
      </c>
      <c r="BH264" s="26">
        <v>2.783347952725622</v>
      </c>
      <c r="BI264" s="23"/>
      <c r="BJ264" s="27">
        <f t="shared" ca="1" si="25"/>
        <v>1</v>
      </c>
      <c r="BK264" s="26">
        <f t="shared" ca="1" si="26"/>
        <v>4.3253284276305406</v>
      </c>
      <c r="BL264" s="25">
        <f t="shared" si="23"/>
        <v>3.6834555726555847</v>
      </c>
      <c r="BM264" s="25">
        <f t="shared" ca="1" si="27"/>
        <v>3.3499486986326992</v>
      </c>
      <c r="BN264" s="24">
        <f t="shared" si="24"/>
        <v>3.196829830423296</v>
      </c>
      <c r="BO264" s="23"/>
      <c r="BP264" s="2"/>
    </row>
    <row r="265" spans="1:68" x14ac:dyDescent="0.2">
      <c r="A265">
        <v>12.6</v>
      </c>
      <c r="B265">
        <v>2</v>
      </c>
      <c r="C265">
        <v>1.26413</v>
      </c>
      <c r="D265">
        <v>-0.27317000000000002</v>
      </c>
      <c r="E265">
        <v>0.15243999999999999</v>
      </c>
      <c r="F265">
        <v>1.47028</v>
      </c>
      <c r="G265">
        <v>1.9551499999999999</v>
      </c>
      <c r="H265" s="23"/>
      <c r="I265" s="17">
        <f t="shared" si="21"/>
        <v>41.338582677165348</v>
      </c>
      <c r="J265" s="16">
        <f t="shared" si="22"/>
        <v>-41.738582677165347</v>
      </c>
      <c r="K265" s="10">
        <v>95</v>
      </c>
      <c r="L265" s="16">
        <v>4027.2309711286157</v>
      </c>
      <c r="M265" s="16">
        <v>1457.9396325459379</v>
      </c>
      <c r="N265" s="16">
        <v>17.913385826771652</v>
      </c>
      <c r="O265" s="16">
        <v>4.6531073446327529</v>
      </c>
      <c r="P265" s="16">
        <v>5.2434213218901657</v>
      </c>
      <c r="Q265" s="16">
        <v>0.1204133461353814</v>
      </c>
      <c r="R265" s="16">
        <v>2.2964652036005835</v>
      </c>
      <c r="S265" s="16">
        <v>40.994026198431456</v>
      </c>
      <c r="T265" s="22" t="s">
        <v>33</v>
      </c>
      <c r="U265" s="10">
        <v>3</v>
      </c>
      <c r="V265" s="22" t="s">
        <v>33</v>
      </c>
      <c r="W265" s="10">
        <v>3</v>
      </c>
      <c r="X265" s="22" t="s">
        <v>33</v>
      </c>
      <c r="Y265" s="10">
        <v>3</v>
      </c>
      <c r="Z265" s="22" t="s">
        <v>124</v>
      </c>
      <c r="AA265" s="15">
        <v>2</v>
      </c>
      <c r="AB265" s="11">
        <v>65.78343452179513</v>
      </c>
      <c r="AC265" s="10">
        <v>31.462584332878137</v>
      </c>
      <c r="AD265" s="21">
        <v>2.7539811453267338</v>
      </c>
      <c r="AE265" s="12">
        <v>465.31073446327525</v>
      </c>
      <c r="AF265" s="10">
        <v>385.86336996762498</v>
      </c>
      <c r="AG265" s="10">
        <v>268.25659914176242</v>
      </c>
      <c r="AH265" s="10">
        <v>474.80174478843026</v>
      </c>
      <c r="AI265" s="10">
        <v>4.3545184069504703</v>
      </c>
      <c r="AJ265" s="10"/>
      <c r="AK265" s="10"/>
      <c r="AL265" s="10"/>
      <c r="AM265" s="10"/>
      <c r="AN265" s="10">
        <v>4.6531073446327529</v>
      </c>
      <c r="AO265" s="10">
        <v>1.8513226467864337</v>
      </c>
      <c r="AP265" s="10">
        <v>2.1460527931340994</v>
      </c>
      <c r="AQ265" s="10">
        <v>111.47500000000001</v>
      </c>
      <c r="AR265" s="10"/>
      <c r="AS265" s="10"/>
      <c r="AT265" s="10">
        <v>1.1674207945699586</v>
      </c>
      <c r="AU265" s="10">
        <v>1</v>
      </c>
      <c r="AV265" s="16"/>
      <c r="AW265" s="21">
        <v>57.879505495143746</v>
      </c>
      <c r="AX265" s="1" t="s">
        <v>120</v>
      </c>
      <c r="AY265" s="25">
        <v>41.738582677165297</v>
      </c>
      <c r="AZ265" s="19">
        <v>100</v>
      </c>
      <c r="BA265" s="19">
        <v>0</v>
      </c>
      <c r="BB265" s="19">
        <v>0</v>
      </c>
      <c r="BC265" s="19">
        <v>100</v>
      </c>
      <c r="BD265" s="19">
        <v>0</v>
      </c>
      <c r="BE265" s="19">
        <v>0</v>
      </c>
      <c r="BF265" s="26">
        <v>65.78343452179513</v>
      </c>
      <c r="BG265" s="26">
        <v>31.462584332878137</v>
      </c>
      <c r="BH265" s="26">
        <v>2.7539811453267338</v>
      </c>
      <c r="BI265" s="23"/>
      <c r="BJ265" s="27">
        <f t="shared" ca="1" si="25"/>
        <v>1</v>
      </c>
      <c r="BK265" s="26">
        <f t="shared" ca="1" si="26"/>
        <v>4.4306441285031601</v>
      </c>
      <c r="BL265" s="25">
        <f t="shared" si="23"/>
        <v>3.728191483868283</v>
      </c>
      <c r="BM265" s="25">
        <f t="shared" ca="1" si="27"/>
        <v>3.3439206300893032</v>
      </c>
      <c r="BN265" s="24">
        <f t="shared" si="24"/>
        <v>3.1944031438990246</v>
      </c>
      <c r="BO265" s="23"/>
      <c r="BP265" s="2"/>
    </row>
    <row r="266" spans="1:68" x14ac:dyDescent="0.2">
      <c r="A266">
        <v>12.65</v>
      </c>
      <c r="B266">
        <v>2</v>
      </c>
      <c r="C266">
        <v>1.2642800000000001</v>
      </c>
      <c r="D266">
        <v>-0.27228999999999998</v>
      </c>
      <c r="E266">
        <v>0.14921999999999999</v>
      </c>
      <c r="F266">
        <v>1.4675800000000001</v>
      </c>
      <c r="G266">
        <v>1.9513499999999999</v>
      </c>
      <c r="H266" s="23"/>
      <c r="I266" s="17">
        <f t="shared" si="21"/>
        <v>41.50262467191601</v>
      </c>
      <c r="J266" s="16">
        <f t="shared" si="22"/>
        <v>-41.902624671916008</v>
      </c>
      <c r="K266" s="10">
        <v>95</v>
      </c>
      <c r="L266" s="16">
        <v>4042.8149606299285</v>
      </c>
      <c r="M266" s="16">
        <v>1463.2874015748096</v>
      </c>
      <c r="N266" s="16">
        <v>17.984470691163605</v>
      </c>
      <c r="O266" s="16">
        <v>4.69406779661018</v>
      </c>
      <c r="P266" s="16">
        <v>5.2701488198670772</v>
      </c>
      <c r="Q266" s="16">
        <v>0.12592654824771965</v>
      </c>
      <c r="R266" s="16">
        <v>2.389430593933318</v>
      </c>
      <c r="S266" s="16">
        <v>40.005626615062312</v>
      </c>
      <c r="T266" s="22" t="s">
        <v>33</v>
      </c>
      <c r="U266" s="10">
        <v>3</v>
      </c>
      <c r="V266" s="22" t="s">
        <v>33</v>
      </c>
      <c r="W266" s="10">
        <v>3</v>
      </c>
      <c r="X266" s="22" t="s">
        <v>33</v>
      </c>
      <c r="Y266" s="10">
        <v>3</v>
      </c>
      <c r="Z266" s="22" t="s">
        <v>124</v>
      </c>
      <c r="AA266" s="15">
        <v>2</v>
      </c>
      <c r="AB266" s="11">
        <v>67.618999983336948</v>
      </c>
      <c r="AC266" s="10">
        <v>29.745943957963902</v>
      </c>
      <c r="AD266" s="21">
        <v>2.6350560586991545</v>
      </c>
      <c r="AE266" s="12">
        <v>469.40677966101805</v>
      </c>
      <c r="AF266" s="10">
        <v>388.09107622953724</v>
      </c>
      <c r="AG266" s="10">
        <v>270.26116149003076</v>
      </c>
      <c r="AH266" s="10">
        <v>453.00663614877345</v>
      </c>
      <c r="AI266" s="10">
        <v>4.1850974978681768</v>
      </c>
      <c r="AJ266" s="10"/>
      <c r="AK266" s="10"/>
      <c r="AL266" s="10"/>
      <c r="AM266" s="10"/>
      <c r="AN266" s="10">
        <v>4.69406779661018</v>
      </c>
      <c r="AO266" s="10">
        <v>1.8702090231970345</v>
      </c>
      <c r="AP266" s="10">
        <v>2.1620892919202461</v>
      </c>
      <c r="AQ266" s="10">
        <v>111.47500000000001</v>
      </c>
      <c r="AR266" s="10"/>
      <c r="AS266" s="10"/>
      <c r="AT266" s="10">
        <v>1.1699603784558632</v>
      </c>
      <c r="AU266" s="10">
        <v>1</v>
      </c>
      <c r="AV266" s="16"/>
      <c r="AW266" s="21">
        <v>58.213661434430584</v>
      </c>
      <c r="AX266" s="1" t="s">
        <v>120</v>
      </c>
      <c r="AY266" s="25">
        <v>41.902624671916001</v>
      </c>
      <c r="AZ266" s="19">
        <v>100</v>
      </c>
      <c r="BA266" s="19">
        <v>0</v>
      </c>
      <c r="BB266" s="19">
        <v>0</v>
      </c>
      <c r="BC266" s="19">
        <v>100</v>
      </c>
      <c r="BD266" s="19">
        <v>0</v>
      </c>
      <c r="BE266" s="19">
        <v>0</v>
      </c>
      <c r="BF266" s="26">
        <v>67.618999983336948</v>
      </c>
      <c r="BG266" s="26">
        <v>29.745943957963902</v>
      </c>
      <c r="BH266" s="26">
        <v>2.6350560586991545</v>
      </c>
      <c r="BI266" s="23"/>
      <c r="BJ266" s="27">
        <f t="shared" ca="1" si="25"/>
        <v>1</v>
      </c>
      <c r="BK266" s="26">
        <f t="shared" ca="1" si="26"/>
        <v>4.4403325499225561</v>
      </c>
      <c r="BL266" s="25">
        <f t="shared" si="23"/>
        <v>3.8761641844062749</v>
      </c>
      <c r="BM266" s="25">
        <f t="shared" ca="1" si="27"/>
        <v>3.3522084757537618</v>
      </c>
      <c r="BN266" s="24">
        <f t="shared" si="24"/>
        <v>3.2010549710400049</v>
      </c>
      <c r="BO266" s="23"/>
      <c r="BP266" s="2"/>
    </row>
    <row r="267" spans="1:68" x14ac:dyDescent="0.2">
      <c r="A267">
        <v>12.7</v>
      </c>
      <c r="B267">
        <v>2</v>
      </c>
      <c r="C267">
        <v>1.2647600000000001</v>
      </c>
      <c r="D267">
        <v>-0.27250000000000002</v>
      </c>
      <c r="E267">
        <v>0.15237000000000001</v>
      </c>
      <c r="F267">
        <v>1.46645</v>
      </c>
      <c r="G267">
        <v>1.9498800000000001</v>
      </c>
      <c r="H267" s="23"/>
      <c r="I267" s="17">
        <f t="shared" si="21"/>
        <v>41.666666666666664</v>
      </c>
      <c r="J267" s="16">
        <f t="shared" si="22"/>
        <v>-42.066666666666663</v>
      </c>
      <c r="K267" s="10">
        <v>95</v>
      </c>
      <c r="L267" s="16">
        <v>4058.3989501312408</v>
      </c>
      <c r="M267" s="16">
        <v>1468.635170603681</v>
      </c>
      <c r="N267" s="16">
        <v>18.055555555555557</v>
      </c>
      <c r="O267" s="16">
        <v>4.8251412429378737</v>
      </c>
      <c r="P267" s="16">
        <v>5.4151458081517969</v>
      </c>
      <c r="Q267" s="16">
        <v>0.12461089774363875</v>
      </c>
      <c r="R267" s="16">
        <v>2.3011549856340574</v>
      </c>
      <c r="S267" s="16">
        <v>40.972539250966911</v>
      </c>
      <c r="T267" s="22" t="s">
        <v>33</v>
      </c>
      <c r="U267" s="10">
        <v>3</v>
      </c>
      <c r="V267" s="22" t="s">
        <v>33</v>
      </c>
      <c r="W267" s="10">
        <v>3</v>
      </c>
      <c r="X267" s="22" t="s">
        <v>33</v>
      </c>
      <c r="Y267" s="10">
        <v>3</v>
      </c>
      <c r="Z267" s="22" t="s">
        <v>124</v>
      </c>
      <c r="AA267" s="15">
        <v>2</v>
      </c>
      <c r="AB267" s="11">
        <v>64.742409096352276</v>
      </c>
      <c r="AC267" s="10">
        <v>32.432057432702976</v>
      </c>
      <c r="AD267" s="21">
        <v>2.825533470944749</v>
      </c>
      <c r="AE267" s="12">
        <v>482.51412429378735</v>
      </c>
      <c r="AF267" s="10">
        <v>404.23284017472122</v>
      </c>
      <c r="AG267" s="10">
        <v>281.13593561138475</v>
      </c>
      <c r="AH267" s="10">
        <v>471.43509316274788</v>
      </c>
      <c r="AI267" s="10">
        <v>4.3456438451252826</v>
      </c>
      <c r="AJ267" s="10"/>
      <c r="AK267" s="10"/>
      <c r="AL267" s="10"/>
      <c r="AM267" s="10"/>
      <c r="AN267" s="10">
        <v>4.8251412429378737</v>
      </c>
      <c r="AO267" s="10">
        <v>1.8935741345785015</v>
      </c>
      <c r="AP267" s="10">
        <v>2.2490874848910782</v>
      </c>
      <c r="AQ267" s="10">
        <v>111.47500000000001</v>
      </c>
      <c r="AR267" s="10"/>
      <c r="AS267" s="10"/>
      <c r="AT267" s="10">
        <v>1.2164066470830102</v>
      </c>
      <c r="AU267" s="10">
        <v>1</v>
      </c>
      <c r="AV267" s="16"/>
      <c r="AW267" s="21">
        <v>60.634926026208184</v>
      </c>
      <c r="AX267" s="1" t="s">
        <v>120</v>
      </c>
      <c r="AY267" s="25">
        <v>42.066666666666698</v>
      </c>
      <c r="AZ267" s="19">
        <v>100</v>
      </c>
      <c r="BA267" s="19">
        <v>0</v>
      </c>
      <c r="BB267" s="19">
        <v>0</v>
      </c>
      <c r="BC267" s="19">
        <v>100</v>
      </c>
      <c r="BD267" s="19">
        <v>0</v>
      </c>
      <c r="BE267" s="19">
        <v>0</v>
      </c>
      <c r="BF267" s="26">
        <v>64.742409096352276</v>
      </c>
      <c r="BG267" s="26">
        <v>32.432057432702976</v>
      </c>
      <c r="BH267" s="26">
        <v>2.825533470944749</v>
      </c>
      <c r="BI267" s="23"/>
      <c r="BJ267" s="27">
        <f t="shared" ca="1" si="25"/>
        <v>1</v>
      </c>
      <c r="BK267" s="26">
        <f t="shared" ca="1" si="26"/>
        <v>4.6110108226461533</v>
      </c>
      <c r="BL267" s="25">
        <f t="shared" si="23"/>
        <v>3.6802384174252425</v>
      </c>
      <c r="BM267" s="25">
        <f t="shared" ca="1" si="27"/>
        <v>3.3262791554707491</v>
      </c>
      <c r="BN267" s="24">
        <f t="shared" si="24"/>
        <v>3.1826900464652486</v>
      </c>
      <c r="BO267" s="23"/>
      <c r="BP267" s="2"/>
    </row>
    <row r="268" spans="1:68" x14ac:dyDescent="0.2">
      <c r="A268">
        <v>12.75</v>
      </c>
      <c r="B268">
        <v>2</v>
      </c>
      <c r="C268">
        <v>1.2645299999999999</v>
      </c>
      <c r="D268">
        <v>-0.27310000000000001</v>
      </c>
      <c r="E268">
        <v>0.15665000000000001</v>
      </c>
      <c r="F268">
        <v>1.4661500000000001</v>
      </c>
      <c r="G268">
        <v>1.9476500000000001</v>
      </c>
      <c r="H268" s="23"/>
      <c r="I268" s="17">
        <f t="shared" si="21"/>
        <v>41.830708661417319</v>
      </c>
      <c r="J268" s="16">
        <f t="shared" si="22"/>
        <v>-42.230708661417317</v>
      </c>
      <c r="K268" s="10">
        <v>95</v>
      </c>
      <c r="L268" s="16">
        <v>4073.9829396325531</v>
      </c>
      <c r="M268" s="16">
        <v>1473.9829396325524</v>
      </c>
      <c r="N268" s="16">
        <v>18.126640419947503</v>
      </c>
      <c r="O268" s="16">
        <v>4.7623352165724775</v>
      </c>
      <c r="P268" s="16">
        <v>5.3712581181597567</v>
      </c>
      <c r="Q268" s="16">
        <v>0.12085189630340837</v>
      </c>
      <c r="R268" s="16">
        <v>2.2499737239366437</v>
      </c>
      <c r="S268" s="16">
        <v>42.286312610227768</v>
      </c>
      <c r="T268" s="22" t="s">
        <v>33</v>
      </c>
      <c r="U268" s="10">
        <v>3</v>
      </c>
      <c r="V268" s="22" t="s">
        <v>33</v>
      </c>
      <c r="W268" s="10">
        <v>3</v>
      </c>
      <c r="X268" s="22" t="s">
        <v>33</v>
      </c>
      <c r="Y268" s="10">
        <v>3</v>
      </c>
      <c r="Z268" s="22" t="s">
        <v>124</v>
      </c>
      <c r="AA268" s="15">
        <v>2</v>
      </c>
      <c r="AB268" s="11">
        <v>64.102408812703487</v>
      </c>
      <c r="AC268" s="10">
        <v>33.026323529038621</v>
      </c>
      <c r="AD268" s="21">
        <v>2.8712676582578855</v>
      </c>
      <c r="AE268" s="12">
        <v>476.23352165724771</v>
      </c>
      <c r="AF268" s="10">
        <v>398.15287726381581</v>
      </c>
      <c r="AG268" s="10">
        <v>277.84435886198173</v>
      </c>
      <c r="AH268" s="10">
        <v>496.99897077147972</v>
      </c>
      <c r="AI268" s="10">
        <v>4.4444963483856164</v>
      </c>
      <c r="AJ268" s="10"/>
      <c r="AK268" s="10"/>
      <c r="AL268" s="10"/>
      <c r="AM268" s="10"/>
      <c r="AN268" s="10">
        <v>4.7623352165724775</v>
      </c>
      <c r="AO268" s="10">
        <v>1.8812134703823993</v>
      </c>
      <c r="AP268" s="10">
        <v>2.2227548708958542</v>
      </c>
      <c r="AQ268" s="10">
        <v>111.47500000000001</v>
      </c>
      <c r="AR268" s="10"/>
      <c r="AS268" s="10"/>
      <c r="AT268" s="10">
        <v>1.1926112238335187</v>
      </c>
      <c r="AU268" s="10">
        <v>1</v>
      </c>
      <c r="AV268" s="16"/>
      <c r="AW268" s="21">
        <v>59.722931589572369</v>
      </c>
      <c r="AX268" s="1" t="s">
        <v>120</v>
      </c>
      <c r="AY268" s="25">
        <v>42.230708661417303</v>
      </c>
      <c r="AZ268" s="19">
        <v>100</v>
      </c>
      <c r="BA268" s="19">
        <v>0</v>
      </c>
      <c r="BB268" s="19">
        <v>0</v>
      </c>
      <c r="BC268" s="19">
        <v>100</v>
      </c>
      <c r="BD268" s="19">
        <v>0</v>
      </c>
      <c r="BE268" s="19">
        <v>0</v>
      </c>
      <c r="BF268" s="26">
        <v>64.102408812703487</v>
      </c>
      <c r="BG268" s="26">
        <v>33.026323529038621</v>
      </c>
      <c r="BH268" s="26">
        <v>2.8712676582578855</v>
      </c>
      <c r="BI268" s="23"/>
      <c r="BJ268" s="27">
        <f t="shared" ca="1" si="25"/>
        <v>1</v>
      </c>
      <c r="BK268" s="26">
        <f t="shared" ca="1" si="26"/>
        <v>4.5241590776819658</v>
      </c>
      <c r="BL268" s="25">
        <f t="shared" si="23"/>
        <v>3.6245420372557673</v>
      </c>
      <c r="BM268" s="25">
        <f t="shared" ca="1" si="27"/>
        <v>3.3297055181195572</v>
      </c>
      <c r="BN268" s="24">
        <f t="shared" si="24"/>
        <v>3.1809177925027803</v>
      </c>
      <c r="BO268" s="23"/>
      <c r="BP268" s="2"/>
    </row>
    <row r="269" spans="1:68" x14ac:dyDescent="0.2">
      <c r="A269">
        <v>12.8</v>
      </c>
      <c r="B269">
        <v>2</v>
      </c>
      <c r="C269">
        <v>1.26366</v>
      </c>
      <c r="D269">
        <v>-0.27363999999999999</v>
      </c>
      <c r="E269">
        <v>0.15711</v>
      </c>
      <c r="F269">
        <v>1.4614</v>
      </c>
      <c r="G269">
        <v>1.9442999999999999</v>
      </c>
      <c r="H269" s="23"/>
      <c r="I269" s="17">
        <f t="shared" ref="I269:I332" si="28">IF(A269="(m)",0,A269/0.3048)</f>
        <v>41.99475065616798</v>
      </c>
      <c r="J269" s="16">
        <f t="shared" ref="J269:J332" si="29">$J$7-I269</f>
        <v>-42.394750656167979</v>
      </c>
      <c r="K269" s="10">
        <v>95</v>
      </c>
      <c r="L269" s="16">
        <v>4089.5669291338659</v>
      </c>
      <c r="M269" s="16">
        <v>1479.3307086614241</v>
      </c>
      <c r="N269" s="16">
        <v>18.197725284339455</v>
      </c>
      <c r="O269" s="16">
        <v>4.5247645951035702</v>
      </c>
      <c r="P269" s="16">
        <v>5.1357207758337804</v>
      </c>
      <c r="Q269" s="16">
        <v>0.11746879500720107</v>
      </c>
      <c r="R269" s="16">
        <v>2.2872893627697293</v>
      </c>
      <c r="S269" s="16">
        <v>42.427512550709068</v>
      </c>
      <c r="T269" s="22" t="s">
        <v>33</v>
      </c>
      <c r="U269" s="10">
        <v>3</v>
      </c>
      <c r="V269" s="22" t="s">
        <v>33</v>
      </c>
      <c r="W269" s="10">
        <v>3</v>
      </c>
      <c r="X269" s="22" t="s">
        <v>33</v>
      </c>
      <c r="Y269" s="10">
        <v>3</v>
      </c>
      <c r="Z269" s="22" t="s">
        <v>124</v>
      </c>
      <c r="AA269" s="15">
        <v>2</v>
      </c>
      <c r="AB269" s="11">
        <v>66.672765533393772</v>
      </c>
      <c r="AC269" s="10">
        <v>30.631909884750087</v>
      </c>
      <c r="AD269" s="21">
        <v>2.6953245818561355</v>
      </c>
      <c r="AE269" s="12">
        <v>452.47645951035702</v>
      </c>
      <c r="AF269" s="10">
        <v>369.52589643127067</v>
      </c>
      <c r="AG269" s="10">
        <v>260.17905818753354</v>
      </c>
      <c r="AH269" s="10">
        <v>498.44133805103206</v>
      </c>
      <c r="AI269" s="10">
        <v>4.3719872801274162</v>
      </c>
      <c r="AJ269" s="10"/>
      <c r="AK269" s="10"/>
      <c r="AL269" s="10"/>
      <c r="AM269" s="10"/>
      <c r="AN269" s="10">
        <v>4.5247645951035702</v>
      </c>
      <c r="AO269" s="10">
        <v>1.8392958441347376</v>
      </c>
      <c r="AP269" s="10">
        <v>2.0814324655002681</v>
      </c>
      <c r="AQ269" s="10">
        <v>111.47500000000001</v>
      </c>
      <c r="AR269" s="10"/>
      <c r="AS269" s="10"/>
      <c r="AT269" s="10">
        <v>1.0985268581566916</v>
      </c>
      <c r="AU269" s="10">
        <v>1</v>
      </c>
      <c r="AV269" s="16"/>
      <c r="AW269" s="21">
        <v>55.428884464690597</v>
      </c>
      <c r="AX269" s="1" t="s">
        <v>120</v>
      </c>
      <c r="AY269" s="25">
        <v>42.394750656168</v>
      </c>
      <c r="AZ269" s="19">
        <v>100</v>
      </c>
      <c r="BA269" s="19">
        <v>0</v>
      </c>
      <c r="BB269" s="19">
        <v>0</v>
      </c>
      <c r="BC269" s="19">
        <v>100</v>
      </c>
      <c r="BD269" s="19">
        <v>0</v>
      </c>
      <c r="BE269" s="19">
        <v>0</v>
      </c>
      <c r="BF269" s="26">
        <v>66.672765533393772</v>
      </c>
      <c r="BG269" s="26">
        <v>30.631909884750087</v>
      </c>
      <c r="BH269" s="26">
        <v>2.6953245818561355</v>
      </c>
      <c r="BI269" s="23"/>
      <c r="BJ269" s="27">
        <f t="shared" ca="1" si="25"/>
        <v>1</v>
      </c>
      <c r="BK269" s="26">
        <f t="shared" ca="1" si="26"/>
        <v>4.1788320801691325</v>
      </c>
      <c r="BL269" s="25">
        <f t="shared" si="23"/>
        <v>3.8004263166067078</v>
      </c>
      <c r="BM269" s="25">
        <f t="shared" ca="1" si="27"/>
        <v>3.3698493196352119</v>
      </c>
      <c r="BN269" s="24">
        <f t="shared" si="24"/>
        <v>3.2013800318769561</v>
      </c>
      <c r="BO269" s="23"/>
      <c r="BP269" s="2"/>
    </row>
    <row r="270" spans="1:68" x14ac:dyDescent="0.2">
      <c r="A270">
        <v>12.85</v>
      </c>
      <c r="B270">
        <v>2.1</v>
      </c>
      <c r="C270">
        <v>1.2631300000000001</v>
      </c>
      <c r="D270">
        <v>-0.27434999999999998</v>
      </c>
      <c r="E270">
        <v>0.15848000000000001</v>
      </c>
      <c r="F270">
        <v>1.46048</v>
      </c>
      <c r="G270">
        <v>1.94465</v>
      </c>
      <c r="H270" s="23"/>
      <c r="I270" s="17">
        <f t="shared" si="28"/>
        <v>42.158792650918635</v>
      </c>
      <c r="J270" s="16">
        <f t="shared" si="29"/>
        <v>-42.558792650918633</v>
      </c>
      <c r="K270" s="10">
        <v>95</v>
      </c>
      <c r="L270" s="16">
        <v>4105.1509186351777</v>
      </c>
      <c r="M270" s="16">
        <v>1484.6784776902955</v>
      </c>
      <c r="N270" s="16">
        <v>18.268810148731408</v>
      </c>
      <c r="O270" s="16">
        <v>4.3800376647834423</v>
      </c>
      <c r="P270" s="16">
        <v>4.9970494812219464</v>
      </c>
      <c r="Q270" s="16">
        <v>0.11302064330292846</v>
      </c>
      <c r="R270" s="16">
        <v>2.2617475317713107</v>
      </c>
      <c r="S270" s="16">
        <v>42.848042808229486</v>
      </c>
      <c r="T270" s="22" t="s">
        <v>33</v>
      </c>
      <c r="U270" s="10">
        <v>3</v>
      </c>
      <c r="V270" s="22" t="s">
        <v>33</v>
      </c>
      <c r="W270" s="10">
        <v>3</v>
      </c>
      <c r="X270" s="22" t="s">
        <v>33</v>
      </c>
      <c r="Y270" s="10">
        <v>3</v>
      </c>
      <c r="Z270" s="22" t="s">
        <v>124</v>
      </c>
      <c r="AA270" s="15">
        <v>2</v>
      </c>
      <c r="AB270" s="11">
        <v>67.152235006512839</v>
      </c>
      <c r="AC270" s="10">
        <v>30.183233253718484</v>
      </c>
      <c r="AD270" s="21">
        <v>2.6645317397686745</v>
      </c>
      <c r="AE270" s="12">
        <v>438.00376647834418</v>
      </c>
      <c r="AF270" s="10">
        <v>352.29492121215429</v>
      </c>
      <c r="AG270" s="10">
        <v>249.85247406109733</v>
      </c>
      <c r="AH270" s="10">
        <v>505.62992899538909</v>
      </c>
      <c r="AI270" s="10">
        <v>4.4213599703448763</v>
      </c>
      <c r="AJ270" s="10"/>
      <c r="AK270" s="10"/>
      <c r="AL270" s="10"/>
      <c r="AM270" s="10"/>
      <c r="AN270" s="10">
        <v>4.3800376647834423</v>
      </c>
      <c r="AO270" s="10">
        <v>1.8108800067077782</v>
      </c>
      <c r="AP270" s="10">
        <v>1</v>
      </c>
      <c r="AQ270" s="10">
        <v>111.47500000000001</v>
      </c>
      <c r="AR270" s="10"/>
      <c r="AS270" s="10"/>
      <c r="AT270" s="10">
        <v>1.040826439846593</v>
      </c>
      <c r="AU270" s="10">
        <v>1</v>
      </c>
      <c r="AV270" s="16"/>
      <c r="AW270" s="21">
        <v>52.844238181823144</v>
      </c>
      <c r="AX270" s="1" t="s">
        <v>120</v>
      </c>
      <c r="AY270" s="25">
        <v>42.558792650918598</v>
      </c>
      <c r="AZ270" s="19">
        <v>100</v>
      </c>
      <c r="BA270" s="19">
        <v>0</v>
      </c>
      <c r="BB270" s="19">
        <v>0</v>
      </c>
      <c r="BC270" s="19">
        <v>100</v>
      </c>
      <c r="BD270" s="19">
        <v>0</v>
      </c>
      <c r="BE270" s="19">
        <v>0</v>
      </c>
      <c r="BF270" s="26">
        <v>67.152235006512839</v>
      </c>
      <c r="BG270" s="26">
        <v>30.183233253718484</v>
      </c>
      <c r="BH270" s="26">
        <v>2.6645317397686745</v>
      </c>
      <c r="BI270" s="23"/>
      <c r="BJ270" s="27">
        <f t="shared" ca="1" si="25"/>
        <v>1</v>
      </c>
      <c r="BK270" s="26">
        <f t="shared" ca="1" si="26"/>
        <v>3.9664803742357146</v>
      </c>
      <c r="BL270" s="25">
        <f t="shared" ref="BL270:BL333" si="30">(Q270/(P270-(L270/2000)))*100</f>
        <v>3.8383983849798624</v>
      </c>
      <c r="BM270" s="25">
        <f t="shared" ca="1" si="27"/>
        <v>3.3913144148266166</v>
      </c>
      <c r="BN270" s="24">
        <f t="shared" ref="BN270:BN333" si="31">SQRT(((3.47-LOG(P270/1.06))^2)+((LOG(R270)+1.22)^2))</f>
        <v>3.209330509936823</v>
      </c>
      <c r="BO270" s="23"/>
      <c r="BP270" s="2"/>
    </row>
    <row r="271" spans="1:68" x14ac:dyDescent="0.2">
      <c r="A271">
        <v>12.9</v>
      </c>
      <c r="B271">
        <v>2</v>
      </c>
      <c r="C271">
        <v>1.2630999999999999</v>
      </c>
      <c r="D271">
        <v>-0.27421000000000001</v>
      </c>
      <c r="E271">
        <v>0.15917000000000001</v>
      </c>
      <c r="F271">
        <v>1.4632000000000001</v>
      </c>
      <c r="G271">
        <v>1.94598</v>
      </c>
      <c r="H271" s="23"/>
      <c r="I271" s="17">
        <f t="shared" si="28"/>
        <v>42.322834645669289</v>
      </c>
      <c r="J271" s="16">
        <f t="shared" si="29"/>
        <v>-42.722834645669288</v>
      </c>
      <c r="K271" s="10">
        <v>95</v>
      </c>
      <c r="L271" s="16">
        <v>4120.73490813649</v>
      </c>
      <c r="M271" s="16">
        <v>1490.0262467191669</v>
      </c>
      <c r="N271" s="16">
        <v>18.339895013123357</v>
      </c>
      <c r="O271" s="16">
        <v>4.3718455743879083</v>
      </c>
      <c r="P271" s="16">
        <v>4.9919073095408093</v>
      </c>
      <c r="Q271" s="16">
        <v>0.11389774363898207</v>
      </c>
      <c r="R271" s="16">
        <v>2.2816478066668906</v>
      </c>
      <c r="S271" s="16">
        <v>43.059842718951444</v>
      </c>
      <c r="T271" s="22" t="s">
        <v>33</v>
      </c>
      <c r="U271" s="10">
        <v>3</v>
      </c>
      <c r="V271" s="22" t="s">
        <v>33</v>
      </c>
      <c r="W271" s="10">
        <v>3</v>
      </c>
      <c r="X271" s="22" t="s">
        <v>33</v>
      </c>
      <c r="Y271" s="10">
        <v>3</v>
      </c>
      <c r="Z271" s="22" t="s">
        <v>124</v>
      </c>
      <c r="AA271" s="15">
        <v>2</v>
      </c>
      <c r="AB271" s="11">
        <v>67.735285820878019</v>
      </c>
      <c r="AC271" s="10">
        <v>29.636929645883797</v>
      </c>
      <c r="AD271" s="21">
        <v>2.6277845332381911</v>
      </c>
      <c r="AE271" s="12">
        <v>437.18455743879088</v>
      </c>
      <c r="AF271" s="10">
        <v>350.7732545731198</v>
      </c>
      <c r="AG271" s="10">
        <v>249.59536547704047</v>
      </c>
      <c r="AH271" s="10">
        <v>508.52463851989211</v>
      </c>
      <c r="AI271" s="10">
        <v>4.3827973672274787</v>
      </c>
      <c r="AJ271" s="10"/>
      <c r="AK271" s="10"/>
      <c r="AL271" s="10"/>
      <c r="AM271" s="10"/>
      <c r="AN271" s="10">
        <v>4.3718455743879083</v>
      </c>
      <c r="AO271" s="10">
        <v>1.8150299084041961</v>
      </c>
      <c r="AP271" s="10">
        <v>1</v>
      </c>
      <c r="AQ271" s="10">
        <v>111.47500000000001</v>
      </c>
      <c r="AR271" s="10"/>
      <c r="AS271" s="10"/>
      <c r="AT271" s="10">
        <v>1.0321753124830741</v>
      </c>
      <c r="AU271" s="10">
        <v>1</v>
      </c>
      <c r="AV271" s="16"/>
      <c r="AW271" s="21">
        <v>52.615988185967971</v>
      </c>
      <c r="AX271" s="1" t="s">
        <v>120</v>
      </c>
      <c r="AY271" s="25">
        <v>42.722834645669302</v>
      </c>
      <c r="AZ271" s="19">
        <v>100</v>
      </c>
      <c r="BA271" s="19">
        <v>0</v>
      </c>
      <c r="BB271" s="19">
        <v>0</v>
      </c>
      <c r="BC271" s="19">
        <v>100</v>
      </c>
      <c r="BD271" s="19">
        <v>0</v>
      </c>
      <c r="BE271" s="19">
        <v>0</v>
      </c>
      <c r="BF271" s="26">
        <v>67.735285820878019</v>
      </c>
      <c r="BG271" s="26">
        <v>29.636929645883797</v>
      </c>
      <c r="BH271" s="26">
        <v>2.6277845332381911</v>
      </c>
      <c r="BI271" s="23"/>
      <c r="BJ271" s="27">
        <f t="shared" ref="BJ271:BJ334" ca="1" si="32">IF((0.381*BM271)+(0.05*(M271/2116.217)-0.15)&lt;1,(0.381*BM271)+(0.05*(M271/2116.217)-0.15),1)</f>
        <v>1</v>
      </c>
      <c r="BK271" s="26">
        <f t="shared" ref="BK271:BK334" ca="1" si="33">((P271-(L271/2000))/1.06)*(1.06/(M271/2000))^BJ271</f>
        <v>3.9348835121896837</v>
      </c>
      <c r="BL271" s="25">
        <f t="shared" si="30"/>
        <v>3.885253117959802</v>
      </c>
      <c r="BM271" s="25">
        <f t="shared" ref="BM271:BM334" ca="1" si="34">SQRT(((3.47-LOG(BK271))^2)+((LOG(BL271)+1.22)^2))</f>
        <v>3.3970597523755384</v>
      </c>
      <c r="BN271" s="24">
        <f t="shared" si="31"/>
        <v>3.2115880508120465</v>
      </c>
      <c r="BO271" s="23"/>
      <c r="BP271" s="2"/>
    </row>
    <row r="272" spans="1:68" x14ac:dyDescent="0.2">
      <c r="A272">
        <v>12.95</v>
      </c>
      <c r="B272">
        <v>2.1</v>
      </c>
      <c r="C272">
        <v>1.2630600000000001</v>
      </c>
      <c r="D272">
        <v>-0.27354000000000001</v>
      </c>
      <c r="E272">
        <v>0.15895999999999999</v>
      </c>
      <c r="F272">
        <v>1.4578800000000001</v>
      </c>
      <c r="G272">
        <v>1.94163</v>
      </c>
      <c r="H272" s="23"/>
      <c r="I272" s="17">
        <f t="shared" si="28"/>
        <v>42.486876640419943</v>
      </c>
      <c r="J272" s="16">
        <f t="shared" si="29"/>
        <v>-42.886876640419942</v>
      </c>
      <c r="K272" s="10">
        <v>95</v>
      </c>
      <c r="L272" s="16">
        <v>4136.3188976378024</v>
      </c>
      <c r="M272" s="16">
        <v>1495.3740157480383</v>
      </c>
      <c r="N272" s="16">
        <v>18.41097987751531</v>
      </c>
      <c r="O272" s="16">
        <v>4.3609227871939842</v>
      </c>
      <c r="P272" s="16">
        <v>4.9800562862164162</v>
      </c>
      <c r="Q272" s="16">
        <v>0.11809529524723941</v>
      </c>
      <c r="R272" s="16">
        <v>2.3713646685901613</v>
      </c>
      <c r="S272" s="16">
        <v>42.995381876557801</v>
      </c>
      <c r="T272" s="22" t="s">
        <v>33</v>
      </c>
      <c r="U272" s="10">
        <v>3</v>
      </c>
      <c r="V272" s="22" t="s">
        <v>33</v>
      </c>
      <c r="W272" s="10">
        <v>3</v>
      </c>
      <c r="X272" s="22" t="s">
        <v>33</v>
      </c>
      <c r="Y272" s="10">
        <v>3</v>
      </c>
      <c r="Z272" s="22" t="s">
        <v>124</v>
      </c>
      <c r="AA272" s="15">
        <v>2</v>
      </c>
      <c r="AB272" s="11">
        <v>70.008261854215633</v>
      </c>
      <c r="AC272" s="10">
        <v>27.501445163768068</v>
      </c>
      <c r="AD272" s="21">
        <v>2.4902929820163022</v>
      </c>
      <c r="AE272" s="12">
        <v>436.09227871939839</v>
      </c>
      <c r="AF272" s="10">
        <v>348.46231127017279</v>
      </c>
      <c r="AG272" s="10">
        <v>249.00281431082081</v>
      </c>
      <c r="AH272" s="10">
        <v>505.73626969458837</v>
      </c>
      <c r="AI272" s="10">
        <v>4.2169811047852308</v>
      </c>
      <c r="AJ272" s="10"/>
      <c r="AK272" s="10"/>
      <c r="AL272" s="10"/>
      <c r="AM272" s="10"/>
      <c r="AN272" s="10">
        <v>4.3609227871939842</v>
      </c>
      <c r="AO272" s="10">
        <v>1.8256665120290407</v>
      </c>
      <c r="AP272" s="10">
        <v>1</v>
      </c>
      <c r="AQ272" s="10">
        <v>111.47500000000001</v>
      </c>
      <c r="AR272" s="10"/>
      <c r="AS272" s="10"/>
      <c r="AT272" s="10">
        <v>1.0211611590093574</v>
      </c>
      <c r="AU272" s="10">
        <v>1</v>
      </c>
      <c r="AV272" s="16"/>
      <c r="AW272" s="21">
        <v>52.269346690525921</v>
      </c>
      <c r="AX272" s="1" t="s">
        <v>120</v>
      </c>
      <c r="AY272" s="25">
        <v>42.886876640419899</v>
      </c>
      <c r="AZ272" s="19">
        <v>100</v>
      </c>
      <c r="BA272" s="19">
        <v>0</v>
      </c>
      <c r="BB272" s="19">
        <v>0</v>
      </c>
      <c r="BC272" s="19">
        <v>100</v>
      </c>
      <c r="BD272" s="19">
        <v>0</v>
      </c>
      <c r="BE272" s="19">
        <v>0</v>
      </c>
      <c r="BF272" s="26">
        <v>70.008261854215633</v>
      </c>
      <c r="BG272" s="26">
        <v>27.501445163768068</v>
      </c>
      <c r="BH272" s="26">
        <v>2.4902929820163022</v>
      </c>
      <c r="BI272" s="23"/>
      <c r="BJ272" s="27">
        <f t="shared" ca="1" si="32"/>
        <v>1</v>
      </c>
      <c r="BK272" s="26">
        <f t="shared" ca="1" si="33"/>
        <v>3.8945398364982049</v>
      </c>
      <c r="BL272" s="25">
        <f t="shared" si="30"/>
        <v>4.0556139809123923</v>
      </c>
      <c r="BM272" s="25">
        <f t="shared" ca="1" si="34"/>
        <v>3.4108010431671585</v>
      </c>
      <c r="BN272" s="24">
        <f t="shared" si="31"/>
        <v>3.2207490552832083</v>
      </c>
      <c r="BO272" s="23"/>
      <c r="BP272" s="2"/>
    </row>
    <row r="273" spans="1:68" x14ac:dyDescent="0.2">
      <c r="A273">
        <v>13</v>
      </c>
      <c r="B273">
        <v>2</v>
      </c>
      <c r="C273">
        <v>1.2632099999999999</v>
      </c>
      <c r="D273">
        <v>-0.27350000000000002</v>
      </c>
      <c r="E273">
        <v>0.16031000000000001</v>
      </c>
      <c r="F273">
        <v>1.4555499999999999</v>
      </c>
      <c r="G273">
        <v>1.9417800000000001</v>
      </c>
      <c r="H273" s="23"/>
      <c r="I273" s="17">
        <f t="shared" si="28"/>
        <v>42.650918635170605</v>
      </c>
      <c r="J273" s="16">
        <f t="shared" si="29"/>
        <v>-43.050918635170603</v>
      </c>
      <c r="K273" s="10">
        <v>95</v>
      </c>
      <c r="L273" s="16">
        <v>4151.9028871391156</v>
      </c>
      <c r="M273" s="16">
        <v>1500.72178477691</v>
      </c>
      <c r="N273" s="16">
        <v>18.482064741907262</v>
      </c>
      <c r="O273" s="16">
        <v>4.40188323917135</v>
      </c>
      <c r="P273" s="16">
        <v>5.026983970461079</v>
      </c>
      <c r="Q273" s="16">
        <v>0.11834589534325467</v>
      </c>
      <c r="R273" s="16">
        <v>2.354212705643457</v>
      </c>
      <c r="S273" s="16">
        <v>43.409773006231205</v>
      </c>
      <c r="T273" s="22" t="s">
        <v>33</v>
      </c>
      <c r="U273" s="10">
        <v>3</v>
      </c>
      <c r="V273" s="22" t="s">
        <v>33</v>
      </c>
      <c r="W273" s="10">
        <v>3</v>
      </c>
      <c r="X273" s="22" t="s">
        <v>33</v>
      </c>
      <c r="Y273" s="10">
        <v>3</v>
      </c>
      <c r="Z273" s="22" t="s">
        <v>124</v>
      </c>
      <c r="AA273" s="15">
        <v>2</v>
      </c>
      <c r="AB273" s="11">
        <v>69.356515086410525</v>
      </c>
      <c r="AC273" s="10">
        <v>28.114539603860962</v>
      </c>
      <c r="AD273" s="21">
        <v>2.5289453097285199</v>
      </c>
      <c r="AE273" s="12">
        <v>440.18832391713505</v>
      </c>
      <c r="AF273" s="10">
        <v>353.06651003417358</v>
      </c>
      <c r="AG273" s="10">
        <v>252.02379778458092</v>
      </c>
      <c r="AH273" s="10">
        <v>512.7985700089497</v>
      </c>
      <c r="AI273" s="10">
        <v>4.2477045408973719</v>
      </c>
      <c r="AJ273" s="10"/>
      <c r="AK273" s="10"/>
      <c r="AL273" s="10"/>
      <c r="AM273" s="10"/>
      <c r="AN273" s="10">
        <v>4.40188323917135</v>
      </c>
      <c r="AO273" s="10">
        <v>1.8362566791887973</v>
      </c>
      <c r="AP273" s="10">
        <v>2.0161903822766476</v>
      </c>
      <c r="AQ273" s="10">
        <v>111.47500000000001</v>
      </c>
      <c r="AR273" s="10"/>
      <c r="AS273" s="10"/>
      <c r="AT273" s="10">
        <v>1.0314328527993961</v>
      </c>
      <c r="AU273" s="10">
        <v>1</v>
      </c>
      <c r="AV273" s="16"/>
      <c r="AW273" s="21">
        <v>52.959976505126036</v>
      </c>
      <c r="AX273" s="1" t="s">
        <v>120</v>
      </c>
      <c r="AY273" s="25">
        <v>43.050918635170603</v>
      </c>
      <c r="AZ273" s="19">
        <v>100</v>
      </c>
      <c r="BA273" s="19">
        <v>0</v>
      </c>
      <c r="BB273" s="19">
        <v>0</v>
      </c>
      <c r="BC273" s="19">
        <v>100</v>
      </c>
      <c r="BD273" s="19">
        <v>0</v>
      </c>
      <c r="BE273" s="19">
        <v>0</v>
      </c>
      <c r="BF273" s="26">
        <v>69.356515086410525</v>
      </c>
      <c r="BG273" s="26">
        <v>28.114539603860962</v>
      </c>
      <c r="BH273" s="26">
        <v>2.5289453097285199</v>
      </c>
      <c r="BI273" s="23"/>
      <c r="BJ273" s="27">
        <f t="shared" ca="1" si="32"/>
        <v>1</v>
      </c>
      <c r="BK273" s="26">
        <f t="shared" ca="1" si="33"/>
        <v>3.9328176039374378</v>
      </c>
      <c r="BL273" s="25">
        <f t="shared" si="30"/>
        <v>4.0103216167500078</v>
      </c>
      <c r="BM273" s="25">
        <f t="shared" ca="1" si="34"/>
        <v>3.404601388568627</v>
      </c>
      <c r="BN273" s="24">
        <f t="shared" si="31"/>
        <v>3.2156491713367386</v>
      </c>
      <c r="BO273" s="23"/>
      <c r="BP273" s="2"/>
    </row>
    <row r="274" spans="1:68" x14ac:dyDescent="0.2">
      <c r="A274">
        <v>13.05</v>
      </c>
      <c r="B274">
        <v>2</v>
      </c>
      <c r="C274">
        <v>1.26355</v>
      </c>
      <c r="D274">
        <v>-0.27296999999999999</v>
      </c>
      <c r="E274">
        <v>0.15916</v>
      </c>
      <c r="F274">
        <v>1.45953</v>
      </c>
      <c r="G274">
        <v>1.94478</v>
      </c>
      <c r="H274" s="23"/>
      <c r="I274" s="17">
        <f t="shared" si="28"/>
        <v>42.814960629921259</v>
      </c>
      <c r="J274" s="16">
        <f t="shared" si="29"/>
        <v>-43.214960629921258</v>
      </c>
      <c r="K274" s="10">
        <v>95</v>
      </c>
      <c r="L274" s="16">
        <v>4167.4868766404279</v>
      </c>
      <c r="M274" s="16">
        <v>1506.0695538057814</v>
      </c>
      <c r="N274" s="16">
        <v>18.553149606299215</v>
      </c>
      <c r="O274" s="16">
        <v>4.4947269303201285</v>
      </c>
      <c r="P274" s="16">
        <v>5.1147444637525306</v>
      </c>
      <c r="Q274" s="16">
        <v>0.1216663466154584</v>
      </c>
      <c r="R274" s="16">
        <v>2.378737539630583</v>
      </c>
      <c r="S274" s="16">
        <v>43.056773155027933</v>
      </c>
      <c r="T274" s="22" t="s">
        <v>33</v>
      </c>
      <c r="U274" s="10">
        <v>3</v>
      </c>
      <c r="V274" s="22" t="s">
        <v>33</v>
      </c>
      <c r="W274" s="10">
        <v>3</v>
      </c>
      <c r="X274" s="22" t="s">
        <v>33</v>
      </c>
      <c r="Y274" s="10">
        <v>3</v>
      </c>
      <c r="Z274" s="22" t="s">
        <v>124</v>
      </c>
      <c r="AA274" s="15">
        <v>2</v>
      </c>
      <c r="AB274" s="11">
        <v>69.231434580114083</v>
      </c>
      <c r="AC274" s="10">
        <v>28.232141564086959</v>
      </c>
      <c r="AD274" s="21">
        <v>2.5364238557989509</v>
      </c>
      <c r="AE274" s="12">
        <v>449.47269303201284</v>
      </c>
      <c r="AF274" s="10">
        <v>362.47456868603183</v>
      </c>
      <c r="AG274" s="10">
        <v>258.6058347814398</v>
      </c>
      <c r="AH274" s="10">
        <v>504.07454157384791</v>
      </c>
      <c r="AI274" s="10">
        <v>4.2039106178788419</v>
      </c>
      <c r="AJ274" s="10"/>
      <c r="AK274" s="10"/>
      <c r="AL274" s="10"/>
      <c r="AM274" s="10"/>
      <c r="AN274" s="10">
        <v>4.4947269303201285</v>
      </c>
      <c r="AO274" s="10">
        <v>1.8598943974730215</v>
      </c>
      <c r="AP274" s="10">
        <v>2.0688466782515182</v>
      </c>
      <c r="AQ274" s="10">
        <v>111.47500000000001</v>
      </c>
      <c r="AR274" s="10"/>
      <c r="AS274" s="10"/>
      <c r="AT274" s="10">
        <v>1.0563305102814722</v>
      </c>
      <c r="AU274" s="10">
        <v>1</v>
      </c>
      <c r="AV274" s="16"/>
      <c r="AW274" s="21">
        <v>54.371185302904777</v>
      </c>
      <c r="AX274" s="1" t="s">
        <v>120</v>
      </c>
      <c r="AY274" s="25">
        <v>43.2149606299213</v>
      </c>
      <c r="AZ274" s="19">
        <v>100</v>
      </c>
      <c r="BA274" s="19">
        <v>0</v>
      </c>
      <c r="BB274" s="19">
        <v>0</v>
      </c>
      <c r="BC274" s="19">
        <v>100</v>
      </c>
      <c r="BD274" s="19">
        <v>0</v>
      </c>
      <c r="BE274" s="19">
        <v>0</v>
      </c>
      <c r="BF274" s="26">
        <v>69.231434580114083</v>
      </c>
      <c r="BG274" s="26">
        <v>28.232141564086959</v>
      </c>
      <c r="BH274" s="26">
        <v>2.5364238557989509</v>
      </c>
      <c r="BI274" s="23"/>
      <c r="BJ274" s="27">
        <f t="shared" ca="1" si="32"/>
        <v>1</v>
      </c>
      <c r="BK274" s="26">
        <f t="shared" ca="1" si="33"/>
        <v>4.0250478708278647</v>
      </c>
      <c r="BL274" s="25">
        <f t="shared" si="30"/>
        <v>4.014064845065664</v>
      </c>
      <c r="BM274" s="25">
        <f t="shared" ca="1" si="34"/>
        <v>3.3963210893659364</v>
      </c>
      <c r="BN274" s="24">
        <f t="shared" si="31"/>
        <v>3.2113554376438365</v>
      </c>
      <c r="BO274" s="23"/>
      <c r="BP274" s="2"/>
    </row>
    <row r="275" spans="1:68" x14ac:dyDescent="0.2">
      <c r="A275">
        <v>13.1</v>
      </c>
      <c r="B275">
        <v>0.2</v>
      </c>
      <c r="C275">
        <v>1.2638799999999999</v>
      </c>
      <c r="D275">
        <v>-0.27374999999999999</v>
      </c>
      <c r="E275">
        <v>0.16</v>
      </c>
      <c r="F275">
        <v>1.45418</v>
      </c>
      <c r="G275">
        <v>1.93953</v>
      </c>
      <c r="H275" s="23"/>
      <c r="I275" s="17">
        <f t="shared" si="28"/>
        <v>42.979002624671914</v>
      </c>
      <c r="J275" s="16">
        <f t="shared" si="29"/>
        <v>-43.379002624671912</v>
      </c>
      <c r="K275" s="10">
        <v>95</v>
      </c>
      <c r="L275" s="16">
        <v>4183.0708661417402</v>
      </c>
      <c r="M275" s="16">
        <v>1511.4173228346529</v>
      </c>
      <c r="N275" s="16">
        <v>18.62423447069116</v>
      </c>
      <c r="O275" s="16">
        <v>4.584839924670395</v>
      </c>
      <c r="P275" s="16">
        <v>5.2085704026246713</v>
      </c>
      <c r="Q275" s="16">
        <v>0.11677964474315883</v>
      </c>
      <c r="R275" s="16">
        <v>2.2420671262178185</v>
      </c>
      <c r="S275" s="16">
        <v>43.314616524602499</v>
      </c>
      <c r="T275" s="22" t="s">
        <v>33</v>
      </c>
      <c r="U275" s="10">
        <v>3</v>
      </c>
      <c r="V275" s="22" t="s">
        <v>33</v>
      </c>
      <c r="W275" s="10">
        <v>3</v>
      </c>
      <c r="X275" s="22" t="s">
        <v>33</v>
      </c>
      <c r="Y275" s="10">
        <v>3</v>
      </c>
      <c r="Z275" s="22" t="s">
        <v>124</v>
      </c>
      <c r="AA275" s="15">
        <v>2</v>
      </c>
      <c r="AB275" s="11">
        <v>65.277311005461499</v>
      </c>
      <c r="AC275" s="10">
        <v>31.934337132901447</v>
      </c>
      <c r="AD275" s="21">
        <v>2.7883518616370488</v>
      </c>
      <c r="AE275" s="12">
        <v>458.48399246703946</v>
      </c>
      <c r="AF275" s="10">
        <v>372.59620917091235</v>
      </c>
      <c r="AG275" s="10">
        <v>265.64278019685037</v>
      </c>
      <c r="AH275" s="10">
        <v>507.91643082331899</v>
      </c>
      <c r="AI275" s="10">
        <v>4.460169761673983</v>
      </c>
      <c r="AJ275" s="10"/>
      <c r="AK275" s="10"/>
      <c r="AL275" s="10"/>
      <c r="AM275" s="10"/>
      <c r="AN275" s="10">
        <v>4.584839924670395</v>
      </c>
      <c r="AO275" s="10">
        <v>1.8663628800806709</v>
      </c>
      <c r="AP275" s="10">
        <v>2.1251422415748027</v>
      </c>
      <c r="AQ275" s="10">
        <v>111.47500000000001</v>
      </c>
      <c r="AR275" s="10"/>
      <c r="AS275" s="10"/>
      <c r="AT275" s="10">
        <v>1.083256697199074</v>
      </c>
      <c r="AU275" s="10">
        <v>1</v>
      </c>
      <c r="AV275" s="16"/>
      <c r="AW275" s="21">
        <v>55.889431375636853</v>
      </c>
      <c r="AX275" s="1" t="s">
        <v>120</v>
      </c>
      <c r="AY275" s="25">
        <v>43.379002624671898</v>
      </c>
      <c r="AZ275" s="19">
        <v>100</v>
      </c>
      <c r="BA275" s="19">
        <v>0</v>
      </c>
      <c r="BB275" s="19">
        <v>0</v>
      </c>
      <c r="BC275" s="19">
        <v>100</v>
      </c>
      <c r="BD275" s="19">
        <v>0</v>
      </c>
      <c r="BE275" s="19">
        <v>0</v>
      </c>
      <c r="BF275" s="26">
        <v>65.277311005461499</v>
      </c>
      <c r="BG275" s="26">
        <v>31.934337132901447</v>
      </c>
      <c r="BH275" s="26">
        <v>2.7883518616370488</v>
      </c>
      <c r="BI275" s="23"/>
      <c r="BJ275" s="27">
        <f t="shared" ca="1" si="32"/>
        <v>1</v>
      </c>
      <c r="BK275" s="26">
        <f t="shared" ca="1" si="33"/>
        <v>4.1246516398367374</v>
      </c>
      <c r="BL275" s="25">
        <f t="shared" si="30"/>
        <v>3.746497741726512</v>
      </c>
      <c r="BM275" s="25">
        <f t="shared" ca="1" si="34"/>
        <v>3.3713359601571127</v>
      </c>
      <c r="BN275" s="24">
        <f t="shared" si="31"/>
        <v>3.1917839197220315</v>
      </c>
      <c r="BO275" s="23"/>
      <c r="BP275" s="2"/>
    </row>
    <row r="276" spans="1:68" x14ac:dyDescent="0.2">
      <c r="A276">
        <v>13.15</v>
      </c>
      <c r="B276">
        <v>2</v>
      </c>
      <c r="C276">
        <v>1.2638100000000001</v>
      </c>
      <c r="D276">
        <v>-0.27295000000000003</v>
      </c>
      <c r="E276">
        <v>0.16072</v>
      </c>
      <c r="F276">
        <v>1.4516</v>
      </c>
      <c r="G276">
        <v>1.9378500000000001</v>
      </c>
      <c r="H276" s="23"/>
      <c r="I276" s="17">
        <f t="shared" si="28"/>
        <v>43.143044619422568</v>
      </c>
      <c r="J276" s="16">
        <f t="shared" si="29"/>
        <v>-43.543044619422567</v>
      </c>
      <c r="K276" s="10">
        <v>95</v>
      </c>
      <c r="L276" s="16">
        <v>4198.6548556430525</v>
      </c>
      <c r="M276" s="16">
        <v>1516.7650918635243</v>
      </c>
      <c r="N276" s="16">
        <v>18.695319335083113</v>
      </c>
      <c r="O276" s="16">
        <v>4.5657250470809982</v>
      </c>
      <c r="P276" s="16">
        <v>5.1926380489111654</v>
      </c>
      <c r="Q276" s="16">
        <v>0.12179164666346588</v>
      </c>
      <c r="R276" s="16">
        <v>2.3454676701181616</v>
      </c>
      <c r="S276" s="16">
        <v>43.535625127094974</v>
      </c>
      <c r="T276" s="22" t="s">
        <v>33</v>
      </c>
      <c r="U276" s="10">
        <v>3</v>
      </c>
      <c r="V276" s="22" t="s">
        <v>33</v>
      </c>
      <c r="W276" s="10">
        <v>3</v>
      </c>
      <c r="X276" s="22" t="s">
        <v>33</v>
      </c>
      <c r="Y276" s="10">
        <v>3</v>
      </c>
      <c r="Z276" s="22" t="s">
        <v>124</v>
      </c>
      <c r="AA276" s="15">
        <v>2</v>
      </c>
      <c r="AB276" s="11">
        <v>67.989013087796678</v>
      </c>
      <c r="AC276" s="10">
        <v>29.398974527411085</v>
      </c>
      <c r="AD276" s="21">
        <v>2.6120123847922398</v>
      </c>
      <c r="AE276" s="12">
        <v>456.57250470809987</v>
      </c>
      <c r="AF276" s="10">
        <v>369.80510935159919</v>
      </c>
      <c r="AG276" s="10">
        <v>264.44785366833742</v>
      </c>
      <c r="AH276" s="10">
        <v>511.00057629281548</v>
      </c>
      <c r="AI276" s="10">
        <v>4.2635420336005794</v>
      </c>
      <c r="AJ276" s="10"/>
      <c r="AK276" s="10"/>
      <c r="AL276" s="10"/>
      <c r="AM276" s="10"/>
      <c r="AN276" s="10">
        <v>4.5657250470809982</v>
      </c>
      <c r="AO276" s="10">
        <v>1.8779693645918387</v>
      </c>
      <c r="AP276" s="10">
        <v>2.1155828293466992</v>
      </c>
      <c r="AQ276" s="10">
        <v>111.47500000000001</v>
      </c>
      <c r="AR276" s="10"/>
      <c r="AS276" s="10"/>
      <c r="AT276" s="10">
        <v>1.0707325192077426</v>
      </c>
      <c r="AU276" s="10">
        <v>1</v>
      </c>
      <c r="AV276" s="16"/>
      <c r="AW276" s="21">
        <v>55.470766402739876</v>
      </c>
      <c r="AX276" s="1" t="s">
        <v>120</v>
      </c>
      <c r="AY276" s="25">
        <v>43.543044619422602</v>
      </c>
      <c r="AZ276" s="19">
        <v>100</v>
      </c>
      <c r="BA276" s="19">
        <v>0</v>
      </c>
      <c r="BB276" s="19">
        <v>0</v>
      </c>
      <c r="BC276" s="19">
        <v>100</v>
      </c>
      <c r="BD276" s="19">
        <v>0</v>
      </c>
      <c r="BE276" s="19">
        <v>0</v>
      </c>
      <c r="BF276" s="26">
        <v>67.989013087796678</v>
      </c>
      <c r="BG276" s="26">
        <v>29.398974527411085</v>
      </c>
      <c r="BH276" s="26">
        <v>2.6120123847922398</v>
      </c>
      <c r="BI276" s="23"/>
      <c r="BJ276" s="27">
        <f t="shared" ca="1" si="32"/>
        <v>1</v>
      </c>
      <c r="BK276" s="26">
        <f t="shared" ca="1" si="33"/>
        <v>4.0788262304865457</v>
      </c>
      <c r="BL276" s="25">
        <f t="shared" si="30"/>
        <v>3.9372588654082197</v>
      </c>
      <c r="BM276" s="25">
        <f t="shared" ca="1" si="34"/>
        <v>3.3869555753382401</v>
      </c>
      <c r="BN276" s="24">
        <f t="shared" si="31"/>
        <v>3.2026196713450514</v>
      </c>
      <c r="BO276" s="23"/>
      <c r="BP276" s="2"/>
    </row>
    <row r="277" spans="1:68" x14ac:dyDescent="0.2">
      <c r="A277">
        <v>13.2</v>
      </c>
      <c r="B277">
        <v>2</v>
      </c>
      <c r="C277">
        <v>1.26444</v>
      </c>
      <c r="D277">
        <v>-0.27259</v>
      </c>
      <c r="E277">
        <v>0.15714</v>
      </c>
      <c r="F277">
        <v>1.45475</v>
      </c>
      <c r="G277">
        <v>1.9431</v>
      </c>
      <c r="H277" s="23"/>
      <c r="I277" s="17">
        <f t="shared" si="28"/>
        <v>43.307086614173222</v>
      </c>
      <c r="J277" s="16">
        <f t="shared" si="29"/>
        <v>-43.707086614173221</v>
      </c>
      <c r="K277" s="10">
        <v>95</v>
      </c>
      <c r="L277" s="16">
        <v>4214.2388451443649</v>
      </c>
      <c r="M277" s="16">
        <v>1522.1128608923957</v>
      </c>
      <c r="N277" s="16">
        <v>18.766404199475062</v>
      </c>
      <c r="O277" s="16">
        <v>4.7377589453860578</v>
      </c>
      <c r="P277" s="16">
        <v>5.3488477312777638</v>
      </c>
      <c r="Q277" s="16">
        <v>0.12404704752760431</v>
      </c>
      <c r="R277" s="16">
        <v>2.3191358916843057</v>
      </c>
      <c r="S277" s="16">
        <v>42.436721242479592</v>
      </c>
      <c r="T277" s="22" t="s">
        <v>33</v>
      </c>
      <c r="U277" s="10">
        <v>3</v>
      </c>
      <c r="V277" s="22" t="s">
        <v>33</v>
      </c>
      <c r="W277" s="10">
        <v>3</v>
      </c>
      <c r="X277" s="22" t="s">
        <v>33</v>
      </c>
      <c r="Y277" s="10">
        <v>3</v>
      </c>
      <c r="Z277" s="22" t="s">
        <v>124</v>
      </c>
      <c r="AA277" s="15">
        <v>2</v>
      </c>
      <c r="AB277" s="11">
        <v>65.985879248313722</v>
      </c>
      <c r="AC277" s="10">
        <v>31.273679677395648</v>
      </c>
      <c r="AD277" s="21">
        <v>2.7404410742906267</v>
      </c>
      <c r="AE277" s="12">
        <v>473.77589453860571</v>
      </c>
      <c r="AF277" s="10">
        <v>387.26601377700422</v>
      </c>
      <c r="AG277" s="10">
        <v>276.16357984583226</v>
      </c>
      <c r="AH277" s="10">
        <v>486.9322363132361</v>
      </c>
      <c r="AI277" s="10">
        <v>4.3119508588767328</v>
      </c>
      <c r="AJ277" s="10"/>
      <c r="AK277" s="10"/>
      <c r="AL277" s="10"/>
      <c r="AM277" s="10"/>
      <c r="AN277" s="10">
        <v>4.7377589453860578</v>
      </c>
      <c r="AO277" s="10">
        <v>1.9100870589158494</v>
      </c>
      <c r="AP277" s="10">
        <v>2.2093086387666583</v>
      </c>
      <c r="AQ277" s="10">
        <v>111.47500000000001</v>
      </c>
      <c r="AR277" s="10"/>
      <c r="AS277" s="10"/>
      <c r="AT277" s="10">
        <v>1.1197045729966293</v>
      </c>
      <c r="AU277" s="10">
        <v>1</v>
      </c>
      <c r="AV277" s="16"/>
      <c r="AW277" s="21">
        <v>58.089902066550636</v>
      </c>
      <c r="AX277" s="1" t="s">
        <v>120</v>
      </c>
      <c r="AY277" s="25">
        <v>43.7070866141732</v>
      </c>
      <c r="AZ277" s="19">
        <v>100</v>
      </c>
      <c r="BA277" s="19">
        <v>0</v>
      </c>
      <c r="BB277" s="19">
        <v>0</v>
      </c>
      <c r="BC277" s="19">
        <v>100</v>
      </c>
      <c r="BD277" s="19">
        <v>0</v>
      </c>
      <c r="BE277" s="19">
        <v>0</v>
      </c>
      <c r="BF277" s="26">
        <v>65.985879248313722</v>
      </c>
      <c r="BG277" s="26">
        <v>31.273679677395648</v>
      </c>
      <c r="BH277" s="26">
        <v>2.7404410742906267</v>
      </c>
      <c r="BI277" s="23"/>
      <c r="BJ277" s="27">
        <f t="shared" ca="1" si="32"/>
        <v>1</v>
      </c>
      <c r="BK277" s="26">
        <f t="shared" ca="1" si="33"/>
        <v>4.2595110940787873</v>
      </c>
      <c r="BL277" s="25">
        <f t="shared" si="30"/>
        <v>3.8265713753518158</v>
      </c>
      <c r="BM277" s="25">
        <f t="shared" ca="1" si="34"/>
        <v>3.3644256939728714</v>
      </c>
      <c r="BN277" s="24">
        <f t="shared" si="31"/>
        <v>3.1890124918083607</v>
      </c>
      <c r="BO277" s="23"/>
      <c r="BP277" s="2"/>
    </row>
    <row r="278" spans="1:68" x14ac:dyDescent="0.2">
      <c r="A278">
        <v>13.25</v>
      </c>
      <c r="B278">
        <v>2</v>
      </c>
      <c r="C278">
        <v>1.2645</v>
      </c>
      <c r="D278">
        <v>-0.27287</v>
      </c>
      <c r="E278">
        <v>0.15901999999999999</v>
      </c>
      <c r="F278">
        <v>1.4492799999999999</v>
      </c>
      <c r="G278">
        <v>1.9346300000000001</v>
      </c>
      <c r="H278" s="23"/>
      <c r="I278" s="17">
        <f t="shared" si="28"/>
        <v>43.471128608923884</v>
      </c>
      <c r="J278" s="16">
        <f t="shared" si="29"/>
        <v>-43.871128608923883</v>
      </c>
      <c r="K278" s="10">
        <v>95</v>
      </c>
      <c r="L278" s="16">
        <v>4229.8228346456781</v>
      </c>
      <c r="M278" s="16">
        <v>1527.4606299212674</v>
      </c>
      <c r="N278" s="16">
        <v>18.837489063867014</v>
      </c>
      <c r="O278" s="16">
        <v>4.7541431261770049</v>
      </c>
      <c r="P278" s="16">
        <v>5.3735418355224276</v>
      </c>
      <c r="Q278" s="16">
        <v>0.12229284685549675</v>
      </c>
      <c r="R278" s="16">
        <v>2.2758331580684006</v>
      </c>
      <c r="S278" s="16">
        <v>43.013799260098843</v>
      </c>
      <c r="T278" s="22" t="s">
        <v>33</v>
      </c>
      <c r="U278" s="10">
        <v>3</v>
      </c>
      <c r="V278" s="22" t="s">
        <v>33</v>
      </c>
      <c r="W278" s="10">
        <v>3</v>
      </c>
      <c r="X278" s="22" t="s">
        <v>33</v>
      </c>
      <c r="Y278" s="10">
        <v>3</v>
      </c>
      <c r="Z278" s="22" t="s">
        <v>124</v>
      </c>
      <c r="AA278" s="15">
        <v>2</v>
      </c>
      <c r="AB278" s="11">
        <v>64.900093292618621</v>
      </c>
      <c r="AC278" s="10">
        <v>32.285429289202312</v>
      </c>
      <c r="AD278" s="21">
        <v>2.8144774181790719</v>
      </c>
      <c r="AE278" s="12">
        <v>475.41431261770049</v>
      </c>
      <c r="AF278" s="10">
        <v>389.25449724688735</v>
      </c>
      <c r="AG278" s="10">
        <v>278.01563766418207</v>
      </c>
      <c r="AH278" s="10">
        <v>497.34123832248332</v>
      </c>
      <c r="AI278" s="10">
        <v>4.3939952120600259</v>
      </c>
      <c r="AJ278" s="10"/>
      <c r="AK278" s="10"/>
      <c r="AL278" s="10"/>
      <c r="AM278" s="10"/>
      <c r="AN278" s="10">
        <v>4.7541431261770049</v>
      </c>
      <c r="AO278" s="10">
        <v>1.9129860945066108</v>
      </c>
      <c r="AP278" s="10">
        <v>2.2241251013134566</v>
      </c>
      <c r="AQ278" s="10">
        <v>111.47500000000001</v>
      </c>
      <c r="AR278" s="10"/>
      <c r="AS278" s="10"/>
      <c r="AT278" s="10">
        <v>1.1215761894326612</v>
      </c>
      <c r="AU278" s="10">
        <v>1</v>
      </c>
      <c r="AV278" s="16"/>
      <c r="AW278" s="21">
        <v>58.388174587033099</v>
      </c>
      <c r="AX278" s="1" t="s">
        <v>120</v>
      </c>
      <c r="AY278" s="25">
        <v>43.871128608923897</v>
      </c>
      <c r="AZ278" s="19">
        <v>100</v>
      </c>
      <c r="BA278" s="19">
        <v>0</v>
      </c>
      <c r="BB278" s="19">
        <v>0</v>
      </c>
      <c r="BC278" s="19">
        <v>100</v>
      </c>
      <c r="BD278" s="19">
        <v>0</v>
      </c>
      <c r="BE278" s="19">
        <v>0</v>
      </c>
      <c r="BF278" s="26">
        <v>64.900093292618621</v>
      </c>
      <c r="BG278" s="26">
        <v>32.285429289202312</v>
      </c>
      <c r="BH278" s="26">
        <v>2.8144774181790719</v>
      </c>
      <c r="BI278" s="23"/>
      <c r="BJ278" s="27">
        <f t="shared" ca="1" si="32"/>
        <v>1</v>
      </c>
      <c r="BK278" s="26">
        <f t="shared" ca="1" si="33"/>
        <v>4.2667291769969262</v>
      </c>
      <c r="BL278" s="25">
        <f t="shared" si="30"/>
        <v>3.7528909744562022</v>
      </c>
      <c r="BM278" s="25">
        <f t="shared" ca="1" si="34"/>
        <v>3.3592869961888097</v>
      </c>
      <c r="BN278" s="24">
        <f t="shared" si="31"/>
        <v>3.1832133191330176</v>
      </c>
      <c r="BO278" s="23"/>
      <c r="BP278" s="2"/>
    </row>
    <row r="279" spans="1:68" x14ac:dyDescent="0.2">
      <c r="A279">
        <v>13.3</v>
      </c>
      <c r="B279">
        <v>2</v>
      </c>
      <c r="C279">
        <v>1.2642500000000001</v>
      </c>
      <c r="D279">
        <v>-0.27287</v>
      </c>
      <c r="E279">
        <v>0.16044</v>
      </c>
      <c r="F279">
        <v>1.4415800000000001</v>
      </c>
      <c r="G279">
        <v>1.9267300000000001</v>
      </c>
      <c r="H279" s="23"/>
      <c r="I279" s="17">
        <f t="shared" si="28"/>
        <v>43.635170603674538</v>
      </c>
      <c r="J279" s="16">
        <f t="shared" si="29"/>
        <v>-44.035170603674537</v>
      </c>
      <c r="K279" s="10">
        <v>95</v>
      </c>
      <c r="L279" s="16">
        <v>4245.4068241469904</v>
      </c>
      <c r="M279" s="16">
        <v>1532.8083989501388</v>
      </c>
      <c r="N279" s="16">
        <v>18.908573928258967</v>
      </c>
      <c r="O279" s="16">
        <v>4.6858757062147065</v>
      </c>
      <c r="P279" s="16">
        <v>5.3115510598709159</v>
      </c>
      <c r="Q279" s="16">
        <v>0.12229284685549675</v>
      </c>
      <c r="R279" s="16">
        <v>2.3023942625615796</v>
      </c>
      <c r="S279" s="16">
        <v>43.449677337236793</v>
      </c>
      <c r="T279" s="22" t="s">
        <v>33</v>
      </c>
      <c r="U279" s="10">
        <v>3</v>
      </c>
      <c r="V279" s="22" t="s">
        <v>33</v>
      </c>
      <c r="W279" s="10">
        <v>3</v>
      </c>
      <c r="X279" s="22" t="s">
        <v>33</v>
      </c>
      <c r="Y279" s="10">
        <v>3</v>
      </c>
      <c r="Z279" s="22" t="s">
        <v>124</v>
      </c>
      <c r="AA279" s="15">
        <v>2</v>
      </c>
      <c r="AB279" s="11">
        <v>66.082496096411674</v>
      </c>
      <c r="AC279" s="10">
        <v>31.183484621643188</v>
      </c>
      <c r="AD279" s="21">
        <v>2.7340192819451423</v>
      </c>
      <c r="AE279" s="12">
        <v>468.58757062147072</v>
      </c>
      <c r="AF279" s="10">
        <v>381.04475955251479</v>
      </c>
      <c r="AG279" s="10">
        <v>273.36632949031872</v>
      </c>
      <c r="AH279" s="10">
        <v>504.84555584182954</v>
      </c>
      <c r="AI279" s="10">
        <v>4.3433047773817322</v>
      </c>
      <c r="AJ279" s="10"/>
      <c r="AK279" s="10"/>
      <c r="AL279" s="10"/>
      <c r="AM279" s="10"/>
      <c r="AN279" s="10">
        <v>4.6858757062147065</v>
      </c>
      <c r="AO279" s="10">
        <v>1.9061723046668677</v>
      </c>
      <c r="AP279" s="10">
        <v>2.1869306359225495</v>
      </c>
      <c r="AQ279" s="10">
        <v>111.47500000000001</v>
      </c>
      <c r="AR279" s="10"/>
      <c r="AS279" s="10"/>
      <c r="AT279" s="10">
        <v>1.0927071397894528</v>
      </c>
      <c r="AU279" s="10">
        <v>1</v>
      </c>
      <c r="AV279" s="16"/>
      <c r="AW279" s="21">
        <v>57.156713932877217</v>
      </c>
      <c r="AX279" s="1" t="s">
        <v>120</v>
      </c>
      <c r="AY279" s="25">
        <v>44.035170603674501</v>
      </c>
      <c r="AZ279" s="19">
        <v>100</v>
      </c>
      <c r="BA279" s="19">
        <v>0</v>
      </c>
      <c r="BB279" s="19">
        <v>0</v>
      </c>
      <c r="BC279" s="19">
        <v>100</v>
      </c>
      <c r="BD279" s="19">
        <v>0</v>
      </c>
      <c r="BE279" s="19">
        <v>0</v>
      </c>
      <c r="BF279" s="26">
        <v>66.082496096411674</v>
      </c>
      <c r="BG279" s="26">
        <v>31.183484621643188</v>
      </c>
      <c r="BH279" s="26">
        <v>2.7340192819451423</v>
      </c>
      <c r="BI279" s="23"/>
      <c r="BJ279" s="27">
        <f t="shared" ca="1" si="32"/>
        <v>1</v>
      </c>
      <c r="BK279" s="26">
        <f t="shared" ca="1" si="33"/>
        <v>4.1607909377082573</v>
      </c>
      <c r="BL279" s="25">
        <f t="shared" si="30"/>
        <v>3.8350169202961464</v>
      </c>
      <c r="BM279" s="25">
        <f t="shared" ca="1" si="34"/>
        <v>3.3735403502491899</v>
      </c>
      <c r="BN279" s="24">
        <f t="shared" si="31"/>
        <v>3.1900878902715437</v>
      </c>
      <c r="BO279" s="23"/>
      <c r="BP279" s="2"/>
    </row>
    <row r="280" spans="1:68" x14ac:dyDescent="0.2">
      <c r="A280">
        <v>13.35</v>
      </c>
      <c r="B280">
        <v>2.1</v>
      </c>
      <c r="C280">
        <v>1.26454</v>
      </c>
      <c r="D280">
        <v>-0.27272000000000002</v>
      </c>
      <c r="E280">
        <v>0.16163</v>
      </c>
      <c r="F280">
        <v>1.4474800000000001</v>
      </c>
      <c r="G280">
        <v>1.9362299999999999</v>
      </c>
      <c r="H280" s="23"/>
      <c r="I280" s="17">
        <f t="shared" si="28"/>
        <v>43.799212598425193</v>
      </c>
      <c r="J280" s="16">
        <f t="shared" si="29"/>
        <v>-44.199212598425191</v>
      </c>
      <c r="K280" s="10">
        <v>95</v>
      </c>
      <c r="L280" s="16">
        <v>4260.9908136483027</v>
      </c>
      <c r="M280" s="16">
        <v>1538.1561679790102</v>
      </c>
      <c r="N280" s="16">
        <v>18.979658792650916</v>
      </c>
      <c r="O280" s="16">
        <v>4.7650659133709876</v>
      </c>
      <c r="P280" s="16">
        <v>5.3960012717665187</v>
      </c>
      <c r="Q280" s="16">
        <v>0.12323259721555424</v>
      </c>
      <c r="R280" s="16">
        <v>2.283776281898668</v>
      </c>
      <c r="S280" s="16">
        <v>43.814955444134078</v>
      </c>
      <c r="T280" s="22" t="s">
        <v>33</v>
      </c>
      <c r="U280" s="10">
        <v>3</v>
      </c>
      <c r="V280" s="22" t="s">
        <v>33</v>
      </c>
      <c r="W280" s="10">
        <v>3</v>
      </c>
      <c r="X280" s="22" t="s">
        <v>33</v>
      </c>
      <c r="Y280" s="10">
        <v>3</v>
      </c>
      <c r="Z280" s="22" t="s">
        <v>124</v>
      </c>
      <c r="AA280" s="15">
        <v>2</v>
      </c>
      <c r="AB280" s="11">
        <v>65.141903971240609</v>
      </c>
      <c r="AC280" s="10">
        <v>32.06041756974075</v>
      </c>
      <c r="AD280" s="21">
        <v>2.7976784590186381</v>
      </c>
      <c r="AE280" s="12">
        <v>476.50659133709877</v>
      </c>
      <c r="AF280" s="10">
        <v>390.06337333427319</v>
      </c>
      <c r="AG280" s="10">
        <v>279.70009538248888</v>
      </c>
      <c r="AH280" s="10">
        <v>510.89753111622508</v>
      </c>
      <c r="AI280" s="10">
        <v>4.3787126082622585</v>
      </c>
      <c r="AJ280" s="10"/>
      <c r="AK280" s="10"/>
      <c r="AL280" s="10"/>
      <c r="AM280" s="10"/>
      <c r="AN280" s="10">
        <v>4.7650659133709876</v>
      </c>
      <c r="AO280" s="10">
        <v>1.9243046019689218</v>
      </c>
      <c r="AP280" s="10">
        <v>2.2376007630599113</v>
      </c>
      <c r="AQ280" s="10">
        <v>111.47500000000001</v>
      </c>
      <c r="AR280" s="10"/>
      <c r="AS280" s="10"/>
      <c r="AT280" s="10">
        <v>1.1157632996977866</v>
      </c>
      <c r="AU280" s="10">
        <v>1</v>
      </c>
      <c r="AV280" s="16"/>
      <c r="AW280" s="21">
        <v>58.509506000140981</v>
      </c>
      <c r="AX280" s="1" t="s">
        <v>120</v>
      </c>
      <c r="AY280" s="25">
        <v>44.199212598425198</v>
      </c>
      <c r="AZ280" s="19">
        <v>100</v>
      </c>
      <c r="BA280" s="19">
        <v>0</v>
      </c>
      <c r="BB280" s="19">
        <v>0</v>
      </c>
      <c r="BC280" s="19">
        <v>100</v>
      </c>
      <c r="BD280" s="19">
        <v>0</v>
      </c>
      <c r="BE280" s="19">
        <v>0</v>
      </c>
      <c r="BF280" s="26">
        <v>65.141903971240609</v>
      </c>
      <c r="BG280" s="26">
        <v>32.06041756974075</v>
      </c>
      <c r="BH280" s="26">
        <v>2.7976784590186381</v>
      </c>
      <c r="BI280" s="23"/>
      <c r="BJ280" s="27">
        <f t="shared" ca="1" si="32"/>
        <v>1</v>
      </c>
      <c r="BK280" s="26">
        <f t="shared" ca="1" si="33"/>
        <v>4.2460004165024792</v>
      </c>
      <c r="BL280" s="25">
        <f t="shared" si="30"/>
        <v>3.7737674440749833</v>
      </c>
      <c r="BM280" s="25">
        <f t="shared" ca="1" si="34"/>
        <v>3.3623620234261615</v>
      </c>
      <c r="BN280" s="24">
        <f t="shared" si="31"/>
        <v>3.1823903298668341</v>
      </c>
      <c r="BO280" s="23"/>
      <c r="BP280" s="2"/>
    </row>
    <row r="281" spans="1:68" x14ac:dyDescent="0.2">
      <c r="A281">
        <v>13.4</v>
      </c>
      <c r="B281">
        <v>2</v>
      </c>
      <c r="C281">
        <v>1.26478</v>
      </c>
      <c r="D281">
        <v>-0.27261999999999997</v>
      </c>
      <c r="E281">
        <v>0.16234999999999999</v>
      </c>
      <c r="F281">
        <v>1.4448000000000001</v>
      </c>
      <c r="G281">
        <v>1.9322999999999999</v>
      </c>
      <c r="H281" s="23"/>
      <c r="I281" s="17">
        <f t="shared" si="28"/>
        <v>43.963254593175854</v>
      </c>
      <c r="J281" s="16">
        <f t="shared" si="29"/>
        <v>-44.363254593175853</v>
      </c>
      <c r="K281" s="10">
        <v>95</v>
      </c>
      <c r="L281" s="16">
        <v>4276.5748031496159</v>
      </c>
      <c r="M281" s="16">
        <v>1543.5039370078819</v>
      </c>
      <c r="N281" s="16">
        <v>19.050743657042872</v>
      </c>
      <c r="O281" s="16">
        <v>4.8306026365348353</v>
      </c>
      <c r="P281" s="16">
        <v>5.4647205188062573</v>
      </c>
      <c r="Q281" s="16">
        <v>0.12385909745559295</v>
      </c>
      <c r="R281" s="16">
        <v>2.2665220852437917</v>
      </c>
      <c r="S281" s="16">
        <v>44.035964046626553</v>
      </c>
      <c r="T281" s="22" t="s">
        <v>33</v>
      </c>
      <c r="U281" s="10">
        <v>3</v>
      </c>
      <c r="V281" s="22" t="s">
        <v>33</v>
      </c>
      <c r="W281" s="10">
        <v>3</v>
      </c>
      <c r="X281" s="22" t="s">
        <v>33</v>
      </c>
      <c r="Y281" s="10">
        <v>3</v>
      </c>
      <c r="Z281" s="22" t="s">
        <v>124</v>
      </c>
      <c r="AA281" s="15">
        <v>2</v>
      </c>
      <c r="AB281" s="11">
        <v>64.311152476971685</v>
      </c>
      <c r="AC281" s="10">
        <v>32.832652135033698</v>
      </c>
      <c r="AD281" s="21">
        <v>2.8561953879946183</v>
      </c>
      <c r="AE281" s="12">
        <v>483.0602636534835</v>
      </c>
      <c r="AF281" s="10">
        <v>397.23128536828284</v>
      </c>
      <c r="AG281" s="10">
        <v>284.85403891046928</v>
      </c>
      <c r="AH281" s="10">
        <v>513.9816765857214</v>
      </c>
      <c r="AI281" s="10">
        <v>4.4120461323121765</v>
      </c>
      <c r="AJ281" s="10"/>
      <c r="AK281" s="10"/>
      <c r="AL281" s="10"/>
      <c r="AM281" s="10"/>
      <c r="AN281" s="10">
        <v>4.8306026365348353</v>
      </c>
      <c r="AO281" s="10">
        <v>1.939352055824771</v>
      </c>
      <c r="AP281" s="10">
        <v>2.2788323112837543</v>
      </c>
      <c r="AQ281" s="10">
        <v>111.47500000000001</v>
      </c>
      <c r="AR281" s="10"/>
      <c r="AS281" s="10"/>
      <c r="AT281" s="10">
        <v>1.1331372041328978</v>
      </c>
      <c r="AU281" s="10">
        <v>1</v>
      </c>
      <c r="AV281" s="16"/>
      <c r="AW281" s="21">
        <v>59.584692805242426</v>
      </c>
      <c r="AX281" s="1" t="s">
        <v>120</v>
      </c>
      <c r="AY281" s="25">
        <v>44.363254593175903</v>
      </c>
      <c r="AZ281" s="19">
        <v>100</v>
      </c>
      <c r="BA281" s="19">
        <v>0</v>
      </c>
      <c r="BB281" s="19">
        <v>0</v>
      </c>
      <c r="BC281" s="19">
        <v>100</v>
      </c>
      <c r="BD281" s="19">
        <v>0</v>
      </c>
      <c r="BE281" s="19">
        <v>0</v>
      </c>
      <c r="BF281" s="26">
        <v>64.311152476971685</v>
      </c>
      <c r="BG281" s="26">
        <v>32.832652135033698</v>
      </c>
      <c r="BH281" s="26">
        <v>2.8561953879946183</v>
      </c>
      <c r="BI281" s="23"/>
      <c r="BJ281" s="27">
        <f t="shared" ca="1" si="32"/>
        <v>1</v>
      </c>
      <c r="BK281" s="26">
        <f t="shared" ca="1" si="33"/>
        <v>4.3102359993714261</v>
      </c>
      <c r="BL281" s="25">
        <f t="shared" si="30"/>
        <v>3.7234807702575847</v>
      </c>
      <c r="BM281" s="25">
        <f t="shared" ca="1" si="34"/>
        <v>3.3537371736498431</v>
      </c>
      <c r="BN281" s="24">
        <f t="shared" si="31"/>
        <v>3.1759844719043691</v>
      </c>
      <c r="BO281" s="23"/>
      <c r="BP281" s="2"/>
    </row>
    <row r="282" spans="1:68" x14ac:dyDescent="0.2">
      <c r="A282">
        <v>13.45</v>
      </c>
      <c r="B282">
        <v>2.1</v>
      </c>
      <c r="C282">
        <v>1.2646900000000001</v>
      </c>
      <c r="D282">
        <v>-0.27284000000000003</v>
      </c>
      <c r="E282">
        <v>0.16334000000000001</v>
      </c>
      <c r="F282">
        <v>1.4418</v>
      </c>
      <c r="G282">
        <v>1.9324300000000001</v>
      </c>
      <c r="H282" s="23"/>
      <c r="I282" s="17">
        <f t="shared" si="28"/>
        <v>44.127296587926502</v>
      </c>
      <c r="J282" s="16">
        <f t="shared" si="29"/>
        <v>-44.5272965879265</v>
      </c>
      <c r="K282" s="10">
        <v>95</v>
      </c>
      <c r="L282" s="16">
        <v>4292.1587926509274</v>
      </c>
      <c r="M282" s="16">
        <v>1548.8517060367531</v>
      </c>
      <c r="N282" s="16">
        <v>19.121828521434818</v>
      </c>
      <c r="O282" s="16">
        <v>4.8060263653484157</v>
      </c>
      <c r="P282" s="16">
        <v>5.4445202179491892</v>
      </c>
      <c r="Q282" s="16">
        <v>0.12248079692750811</v>
      </c>
      <c r="R282" s="16">
        <v>2.2496159812892289</v>
      </c>
      <c r="S282" s="16">
        <v>44.33985087505372</v>
      </c>
      <c r="T282" s="22" t="s">
        <v>33</v>
      </c>
      <c r="U282" s="10">
        <v>3</v>
      </c>
      <c r="V282" s="22" t="s">
        <v>33</v>
      </c>
      <c r="W282" s="10">
        <v>3</v>
      </c>
      <c r="X282" s="22" t="s">
        <v>33</v>
      </c>
      <c r="Y282" s="10">
        <v>3</v>
      </c>
      <c r="Z282" s="22" t="s">
        <v>124</v>
      </c>
      <c r="AA282" s="15">
        <v>2</v>
      </c>
      <c r="AB282" s="11">
        <v>64.103363755020581</v>
      </c>
      <c r="AC282" s="10">
        <v>33.025437889911856</v>
      </c>
      <c r="AD282" s="21">
        <v>2.8711983550675608</v>
      </c>
      <c r="AE282" s="12">
        <v>480.60263653484151</v>
      </c>
      <c r="AF282" s="10">
        <v>393.93807412031532</v>
      </c>
      <c r="AG282" s="10">
        <v>283.33901634618917</v>
      </c>
      <c r="AH282" s="10">
        <v>518.77074556016032</v>
      </c>
      <c r="AI282" s="10">
        <v>4.4452031294110546</v>
      </c>
      <c r="AJ282" s="10"/>
      <c r="AK282" s="10"/>
      <c r="AL282" s="10"/>
      <c r="AM282" s="10"/>
      <c r="AN282" s="10">
        <v>4.8060263653484157</v>
      </c>
      <c r="AO282" s="10">
        <v>1.9359786970430233</v>
      </c>
      <c r="AP282" s="10">
        <v>2.2667121307695135</v>
      </c>
      <c r="AQ282" s="10">
        <v>111.47500000000001</v>
      </c>
      <c r="AR282" s="10"/>
      <c r="AS282" s="10"/>
      <c r="AT282" s="10">
        <v>1.1191763477688192</v>
      </c>
      <c r="AU282" s="10">
        <v>1</v>
      </c>
      <c r="AV282" s="16"/>
      <c r="AW282" s="21">
        <v>59.090711118047302</v>
      </c>
      <c r="AX282" s="1" t="s">
        <v>120</v>
      </c>
      <c r="AY282" s="25">
        <v>44.5272965879265</v>
      </c>
      <c r="AZ282" s="19">
        <v>100</v>
      </c>
      <c r="BA282" s="19">
        <v>0</v>
      </c>
      <c r="BB282" s="19">
        <v>0</v>
      </c>
      <c r="BC282" s="19">
        <v>100</v>
      </c>
      <c r="BD282" s="19">
        <v>0</v>
      </c>
      <c r="BE282" s="19">
        <v>0</v>
      </c>
      <c r="BF282" s="26">
        <v>64.103363755020581</v>
      </c>
      <c r="BG282" s="26">
        <v>33.025437889911856</v>
      </c>
      <c r="BH282" s="26">
        <v>2.8711983550675608</v>
      </c>
      <c r="BI282" s="23"/>
      <c r="BJ282" s="27">
        <f t="shared" ca="1" si="32"/>
        <v>1</v>
      </c>
      <c r="BK282" s="26">
        <f t="shared" ca="1" si="33"/>
        <v>4.2592080426651977</v>
      </c>
      <c r="BL282" s="25">
        <f t="shared" si="30"/>
        <v>3.7132937515372619</v>
      </c>
      <c r="BM282" s="25">
        <f t="shared" ca="1" si="34"/>
        <v>3.3574768706077571</v>
      </c>
      <c r="BN282" s="24">
        <f t="shared" si="31"/>
        <v>3.1757702238956584</v>
      </c>
      <c r="BO282" s="23"/>
      <c r="BP282" s="2"/>
    </row>
    <row r="283" spans="1:68" x14ac:dyDescent="0.2">
      <c r="A283">
        <v>13.5</v>
      </c>
      <c r="B283">
        <v>2</v>
      </c>
      <c r="C283">
        <v>1.2647200000000001</v>
      </c>
      <c r="D283">
        <v>-0.2732</v>
      </c>
      <c r="E283">
        <v>0.16550999999999999</v>
      </c>
      <c r="F283">
        <v>1.4400500000000001</v>
      </c>
      <c r="G283">
        <v>1.9339999999999999</v>
      </c>
      <c r="H283" s="23"/>
      <c r="I283" s="17">
        <f t="shared" si="28"/>
        <v>44.291338582677163</v>
      </c>
      <c r="J283" s="16">
        <f t="shared" si="29"/>
        <v>-44.691338582677162</v>
      </c>
      <c r="K283" s="10">
        <v>95</v>
      </c>
      <c r="L283" s="16">
        <v>4307.7427821522406</v>
      </c>
      <c r="M283" s="16">
        <v>1554.1994750656247</v>
      </c>
      <c r="N283" s="16">
        <v>19.19291338582677</v>
      </c>
      <c r="O283" s="16">
        <v>4.8142184557438892</v>
      </c>
      <c r="P283" s="16">
        <v>5.4623040816928361</v>
      </c>
      <c r="Q283" s="16">
        <v>0.12022539606337003</v>
      </c>
      <c r="R283" s="16">
        <v>2.2010015236301284</v>
      </c>
      <c r="S283" s="16">
        <v>45.005946246454663</v>
      </c>
      <c r="T283" s="22" t="s">
        <v>33</v>
      </c>
      <c r="U283" s="10">
        <v>3</v>
      </c>
      <c r="V283" s="22" t="s">
        <v>33</v>
      </c>
      <c r="W283" s="10">
        <v>3</v>
      </c>
      <c r="X283" s="22" t="s">
        <v>33</v>
      </c>
      <c r="Y283" s="10">
        <v>3</v>
      </c>
      <c r="Z283" s="22" t="s">
        <v>124</v>
      </c>
      <c r="AA283" s="15">
        <v>2</v>
      </c>
      <c r="AB283" s="11">
        <v>62.9465508741078</v>
      </c>
      <c r="AC283" s="10">
        <v>34.095795293990022</v>
      </c>
      <c r="AD283" s="21">
        <v>2.9576538319021837</v>
      </c>
      <c r="AE283" s="12">
        <v>481.42184557438895</v>
      </c>
      <c r="AF283" s="10">
        <v>395.11358811949071</v>
      </c>
      <c r="AG283" s="10">
        <v>284.67280612696271</v>
      </c>
      <c r="AH283" s="10">
        <v>531.01096170434516</v>
      </c>
      <c r="AI283" s="10">
        <v>4.543386223334787</v>
      </c>
      <c r="AJ283" s="10"/>
      <c r="AK283" s="10"/>
      <c r="AL283" s="10"/>
      <c r="AM283" s="10"/>
      <c r="AN283" s="10">
        <v>4.8142184557438892</v>
      </c>
      <c r="AO283" s="10">
        <v>1.9365947763802558</v>
      </c>
      <c r="AP283" s="10">
        <v>2.2773824490157017</v>
      </c>
      <c r="AQ283" s="10">
        <v>111.47500000000001</v>
      </c>
      <c r="AR283" s="10"/>
      <c r="AS283" s="10"/>
      <c r="AT283" s="10">
        <v>1.1186005480730907</v>
      </c>
      <c r="AU283" s="10">
        <v>1</v>
      </c>
      <c r="AV283" s="16"/>
      <c r="AW283" s="21">
        <v>59.267038217923606</v>
      </c>
      <c r="AX283" s="1" t="s">
        <v>120</v>
      </c>
      <c r="AY283" s="25">
        <v>44.691338582677197</v>
      </c>
      <c r="AZ283" s="19">
        <v>100</v>
      </c>
      <c r="BA283" s="19">
        <v>0</v>
      </c>
      <c r="BB283" s="19">
        <v>0</v>
      </c>
      <c r="BC283" s="19">
        <v>100</v>
      </c>
      <c r="BD283" s="19">
        <v>0</v>
      </c>
      <c r="BE283" s="19">
        <v>0</v>
      </c>
      <c r="BF283" s="26">
        <v>62.9465508741078</v>
      </c>
      <c r="BG283" s="26">
        <v>34.095795293990022</v>
      </c>
      <c r="BH283" s="26">
        <v>2.9576538319021837</v>
      </c>
      <c r="BI283" s="23"/>
      <c r="BJ283" s="27">
        <f t="shared" ca="1" si="32"/>
        <v>1</v>
      </c>
      <c r="BK283" s="26">
        <f t="shared" ca="1" si="33"/>
        <v>4.2574106396182119</v>
      </c>
      <c r="BL283" s="25">
        <f t="shared" si="30"/>
        <v>3.6339078743947226</v>
      </c>
      <c r="BM283" s="25">
        <f t="shared" ca="1" si="34"/>
        <v>3.3526385618617378</v>
      </c>
      <c r="BN283" s="24">
        <f t="shared" si="31"/>
        <v>3.1698517595772153</v>
      </c>
      <c r="BO283" s="23"/>
      <c r="BP283" s="2"/>
    </row>
    <row r="284" spans="1:68" x14ac:dyDescent="0.2">
      <c r="A284">
        <v>13.55</v>
      </c>
      <c r="B284">
        <v>2</v>
      </c>
      <c r="C284">
        <v>1.2647299999999999</v>
      </c>
      <c r="D284">
        <v>-0.27362999999999998</v>
      </c>
      <c r="E284">
        <v>0.16674</v>
      </c>
      <c r="F284">
        <v>1.4415</v>
      </c>
      <c r="G284">
        <v>1.93398</v>
      </c>
      <c r="H284" s="23"/>
      <c r="I284" s="17">
        <f t="shared" si="28"/>
        <v>44.455380577427825</v>
      </c>
      <c r="J284" s="16">
        <f t="shared" si="29"/>
        <v>-44.855380577427823</v>
      </c>
      <c r="K284" s="10">
        <v>95</v>
      </c>
      <c r="L284" s="16">
        <v>4323.3267716535538</v>
      </c>
      <c r="M284" s="16">
        <v>1559.5472440944964</v>
      </c>
      <c r="N284" s="16">
        <v>19.263998250218723</v>
      </c>
      <c r="O284" s="16">
        <v>4.8169491525423389</v>
      </c>
      <c r="P284" s="16">
        <v>5.4704715901126004</v>
      </c>
      <c r="Q284" s="16">
        <v>0.11753144503120497</v>
      </c>
      <c r="R284" s="16">
        <v>2.1484700742004179</v>
      </c>
      <c r="S284" s="16">
        <v>45.383502609045976</v>
      </c>
      <c r="T284" s="22" t="s">
        <v>33</v>
      </c>
      <c r="U284" s="10">
        <v>3</v>
      </c>
      <c r="V284" s="22" t="s">
        <v>33</v>
      </c>
      <c r="W284" s="10">
        <v>3</v>
      </c>
      <c r="X284" s="22" t="s">
        <v>33</v>
      </c>
      <c r="Y284" s="10">
        <v>3</v>
      </c>
      <c r="Z284" s="22" t="s">
        <v>124</v>
      </c>
      <c r="AA284" s="15">
        <v>2</v>
      </c>
      <c r="AB284" s="11">
        <v>61.686002816003182</v>
      </c>
      <c r="AC284" s="10">
        <v>35.255905138190244</v>
      </c>
      <c r="AD284" s="21">
        <v>3.0580920458065801</v>
      </c>
      <c r="AE284" s="12">
        <v>481.69491525423393</v>
      </c>
      <c r="AF284" s="10">
        <v>395.15776619820923</v>
      </c>
      <c r="AG284" s="10">
        <v>285.28536925844503</v>
      </c>
      <c r="AH284" s="10">
        <v>537.31551823873201</v>
      </c>
      <c r="AI284" s="10">
        <v>4.6544748842832426</v>
      </c>
      <c r="AJ284" s="10"/>
      <c r="AK284" s="10"/>
      <c r="AL284" s="10"/>
      <c r="AM284" s="10"/>
      <c r="AN284" s="10">
        <v>4.8169491525423389</v>
      </c>
      <c r="AO284" s="10">
        <v>1.9346351787931328</v>
      </c>
      <c r="AP284" s="10">
        <v>2.2822829540675604</v>
      </c>
      <c r="AQ284" s="10">
        <v>111.47500000000001</v>
      </c>
      <c r="AR284" s="10"/>
      <c r="AS284" s="10"/>
      <c r="AT284" s="10">
        <v>1.1146776118679127</v>
      </c>
      <c r="AU284" s="10">
        <v>1</v>
      </c>
      <c r="AV284" s="16"/>
      <c r="AW284" s="21">
        <v>59.273664929731382</v>
      </c>
      <c r="AX284" s="1" t="s">
        <v>120</v>
      </c>
      <c r="AY284" s="25">
        <v>44.855380577427802</v>
      </c>
      <c r="AZ284" s="19">
        <v>100</v>
      </c>
      <c r="BA284" s="19">
        <v>0</v>
      </c>
      <c r="BB284" s="19">
        <v>0</v>
      </c>
      <c r="BC284" s="19">
        <v>100</v>
      </c>
      <c r="BD284" s="19">
        <v>0</v>
      </c>
      <c r="BE284" s="19">
        <v>0</v>
      </c>
      <c r="BF284" s="26">
        <v>61.686002816003182</v>
      </c>
      <c r="BG284" s="26">
        <v>35.255905138190244</v>
      </c>
      <c r="BH284" s="26">
        <v>3.0580920458065801</v>
      </c>
      <c r="BI284" s="23"/>
      <c r="BJ284" s="27">
        <f t="shared" ca="1" si="32"/>
        <v>1</v>
      </c>
      <c r="BK284" s="26">
        <f t="shared" ca="1" si="33"/>
        <v>4.2432933235145205</v>
      </c>
      <c r="BL284" s="25">
        <f t="shared" si="30"/>
        <v>3.5520779016133117</v>
      </c>
      <c r="BM284" s="25">
        <f t="shared" ca="1" si="34"/>
        <v>3.3486206335893405</v>
      </c>
      <c r="BN284" s="24">
        <f t="shared" si="31"/>
        <v>3.1641277544447868</v>
      </c>
      <c r="BO284" s="23"/>
      <c r="BP284" s="2"/>
    </row>
    <row r="285" spans="1:68" x14ac:dyDescent="0.2">
      <c r="A285">
        <v>13.6</v>
      </c>
      <c r="B285">
        <v>2</v>
      </c>
      <c r="C285">
        <v>1.26495</v>
      </c>
      <c r="D285">
        <v>-0.27372000000000002</v>
      </c>
      <c r="E285">
        <v>0.16686999999999999</v>
      </c>
      <c r="F285">
        <v>1.4435800000000001</v>
      </c>
      <c r="G285">
        <v>1.93493</v>
      </c>
      <c r="H285" s="23"/>
      <c r="I285" s="17">
        <f t="shared" si="28"/>
        <v>44.619422572178472</v>
      </c>
      <c r="J285" s="16">
        <f t="shared" si="29"/>
        <v>-45.01942257217847</v>
      </c>
      <c r="K285" s="10">
        <v>95</v>
      </c>
      <c r="L285" s="16">
        <v>4338.9107611548652</v>
      </c>
      <c r="M285" s="16">
        <v>1564.8950131233676</v>
      </c>
      <c r="N285" s="16">
        <v>19.335083114610669</v>
      </c>
      <c r="O285" s="16">
        <v>4.877024482109225</v>
      </c>
      <c r="P285" s="16">
        <v>5.5311215420459678</v>
      </c>
      <c r="Q285" s="16">
        <v>0.1169675948151702</v>
      </c>
      <c r="R285" s="16">
        <v>2.1147174931163013</v>
      </c>
      <c r="S285" s="16">
        <v>45.423406940051564</v>
      </c>
      <c r="T285" s="22" t="s">
        <v>33</v>
      </c>
      <c r="U285" s="10">
        <v>3</v>
      </c>
      <c r="V285" s="22" t="s">
        <v>33</v>
      </c>
      <c r="W285" s="10">
        <v>3</v>
      </c>
      <c r="X285" s="22" t="s">
        <v>33</v>
      </c>
      <c r="Y285" s="10">
        <v>3</v>
      </c>
      <c r="Z285" s="22" t="s">
        <v>124</v>
      </c>
      <c r="AA285" s="15">
        <v>2</v>
      </c>
      <c r="AB285" s="11">
        <v>60.460731305014136</v>
      </c>
      <c r="AC285" s="10">
        <v>36.376523615870333</v>
      </c>
      <c r="AD285" s="21">
        <v>3.1627450791155285</v>
      </c>
      <c r="AE285" s="12">
        <v>487.70244821092246</v>
      </c>
      <c r="AF285" s="10">
        <v>401.37634939617533</v>
      </c>
      <c r="AG285" s="10">
        <v>289.83411565344761</v>
      </c>
      <c r="AH285" s="10">
        <v>536.67409012335554</v>
      </c>
      <c r="AI285" s="10">
        <v>4.7287640228784165</v>
      </c>
      <c r="AJ285" s="10"/>
      <c r="AK285" s="10"/>
      <c r="AL285" s="10"/>
      <c r="AM285" s="10"/>
      <c r="AN285" s="10">
        <v>4.877024482109225</v>
      </c>
      <c r="AO285" s="10">
        <v>1.9457305675275178</v>
      </c>
      <c r="AP285" s="10">
        <v>2.3186729252275806</v>
      </c>
      <c r="AQ285" s="10">
        <v>111.47500000000001</v>
      </c>
      <c r="AR285" s="10"/>
      <c r="AS285" s="10"/>
      <c r="AT285" s="10">
        <v>1.1290113240754684</v>
      </c>
      <c r="AU285" s="10">
        <v>1</v>
      </c>
      <c r="AV285" s="16"/>
      <c r="AW285" s="21">
        <v>60.206452409426298</v>
      </c>
      <c r="AX285" s="1" t="s">
        <v>120</v>
      </c>
      <c r="AY285" s="25">
        <v>45.019422572178499</v>
      </c>
      <c r="AZ285" s="19">
        <v>100</v>
      </c>
      <c r="BA285" s="19">
        <v>0</v>
      </c>
      <c r="BB285" s="19">
        <v>0</v>
      </c>
      <c r="BC285" s="19">
        <v>100</v>
      </c>
      <c r="BD285" s="19">
        <v>0</v>
      </c>
      <c r="BE285" s="19">
        <v>0</v>
      </c>
      <c r="BF285" s="26">
        <v>60.460731305014136</v>
      </c>
      <c r="BG285" s="26">
        <v>36.376523615870333</v>
      </c>
      <c r="BH285" s="26">
        <v>3.1627450791155285</v>
      </c>
      <c r="BI285" s="23"/>
      <c r="BJ285" s="27">
        <f t="shared" ca="1" si="32"/>
        <v>1</v>
      </c>
      <c r="BK285" s="26">
        <f t="shared" ca="1" si="33"/>
        <v>4.2963472095920343</v>
      </c>
      <c r="BL285" s="25">
        <f t="shared" si="30"/>
        <v>3.4794530211195398</v>
      </c>
      <c r="BM285" s="25">
        <f t="shared" ca="1" si="34"/>
        <v>3.3393002407143424</v>
      </c>
      <c r="BN285" s="24">
        <f t="shared" si="31"/>
        <v>3.156583708930575</v>
      </c>
      <c r="BO285" s="23"/>
      <c r="BP285" s="2"/>
    </row>
    <row r="286" spans="1:68" x14ac:dyDescent="0.2">
      <c r="A286">
        <v>13.65</v>
      </c>
      <c r="B286">
        <v>2.1</v>
      </c>
      <c r="C286">
        <v>1.2647200000000001</v>
      </c>
      <c r="D286">
        <v>-0.27384999999999998</v>
      </c>
      <c r="E286">
        <v>0.16855999999999999</v>
      </c>
      <c r="F286">
        <v>1.4381299999999999</v>
      </c>
      <c r="G286">
        <v>1.9286000000000001</v>
      </c>
      <c r="H286" s="23"/>
      <c r="I286" s="17">
        <f t="shared" si="28"/>
        <v>44.783464566929133</v>
      </c>
      <c r="J286" s="16">
        <f t="shared" si="29"/>
        <v>-45.183464566929132</v>
      </c>
      <c r="K286" s="10">
        <v>95</v>
      </c>
      <c r="L286" s="16">
        <v>4354.4947506561784</v>
      </c>
      <c r="M286" s="16">
        <v>1570.2427821522392</v>
      </c>
      <c r="N286" s="16">
        <v>19.406167979002625</v>
      </c>
      <c r="O286" s="16">
        <v>4.8142184557438892</v>
      </c>
      <c r="P286" s="16">
        <v>5.4757856064448776</v>
      </c>
      <c r="Q286" s="16">
        <v>0.11615314450312049</v>
      </c>
      <c r="R286" s="16">
        <v>2.1212142485346912</v>
      </c>
      <c r="S286" s="16">
        <v>45.942163243124192</v>
      </c>
      <c r="T286" s="22" t="s">
        <v>33</v>
      </c>
      <c r="U286" s="10">
        <v>3</v>
      </c>
      <c r="V286" s="22" t="s">
        <v>33</v>
      </c>
      <c r="W286" s="10">
        <v>3</v>
      </c>
      <c r="X286" s="22" t="s">
        <v>33</v>
      </c>
      <c r="Y286" s="10">
        <v>3</v>
      </c>
      <c r="Z286" s="22" t="s">
        <v>124</v>
      </c>
      <c r="AA286" s="15">
        <v>2</v>
      </c>
      <c r="AB286" s="11">
        <v>61.109274195281579</v>
      </c>
      <c r="AC286" s="10">
        <v>35.784286517992456</v>
      </c>
      <c r="AD286" s="21">
        <v>3.1064392867259674</v>
      </c>
      <c r="AE286" s="12">
        <v>481.42184557438895</v>
      </c>
      <c r="AF286" s="10">
        <v>393.94953406067577</v>
      </c>
      <c r="AG286" s="10">
        <v>285.6839204833658</v>
      </c>
      <c r="AH286" s="10">
        <v>545.88333114764362</v>
      </c>
      <c r="AI286" s="10">
        <v>4.7142809864245807</v>
      </c>
      <c r="AJ286" s="10"/>
      <c r="AK286" s="10"/>
      <c r="AL286" s="10"/>
      <c r="AM286" s="10"/>
      <c r="AN286" s="10">
        <v>4.8142184557438892</v>
      </c>
      <c r="AO286" s="10">
        <v>1.9379822928867918</v>
      </c>
      <c r="AP286" s="10">
        <v>2.2854713638669266</v>
      </c>
      <c r="AQ286" s="10">
        <v>111.47500000000001</v>
      </c>
      <c r="AR286" s="10"/>
      <c r="AS286" s="10"/>
      <c r="AT286" s="10">
        <v>1.10310193539996</v>
      </c>
      <c r="AU286" s="10">
        <v>1</v>
      </c>
      <c r="AV286" s="16"/>
      <c r="AW286" s="21">
        <v>59.092430109101372</v>
      </c>
      <c r="AX286" s="1" t="s">
        <v>120</v>
      </c>
      <c r="AY286" s="25">
        <v>45.183464566929104</v>
      </c>
      <c r="AZ286" s="19">
        <v>100</v>
      </c>
      <c r="BA286" s="19">
        <v>0</v>
      </c>
      <c r="BB286" s="19">
        <v>0</v>
      </c>
      <c r="BC286" s="19">
        <v>100</v>
      </c>
      <c r="BD286" s="19">
        <v>0</v>
      </c>
      <c r="BE286" s="19">
        <v>0</v>
      </c>
      <c r="BF286" s="26">
        <v>61.109274195281579</v>
      </c>
      <c r="BG286" s="26">
        <v>35.784286517992456</v>
      </c>
      <c r="BH286" s="26">
        <v>3.1064392867259674</v>
      </c>
      <c r="BI286" s="23"/>
      <c r="BJ286" s="27">
        <f t="shared" ca="1" si="32"/>
        <v>1</v>
      </c>
      <c r="BK286" s="26">
        <f t="shared" ca="1" si="33"/>
        <v>4.2013098466157901</v>
      </c>
      <c r="BL286" s="25">
        <f t="shared" si="30"/>
        <v>3.5213520767286801</v>
      </c>
      <c r="BM286" s="25">
        <f t="shared" ca="1" si="34"/>
        <v>3.3502956402526047</v>
      </c>
      <c r="BN286" s="24">
        <f t="shared" si="31"/>
        <v>3.1610437579293897</v>
      </c>
      <c r="BO286" s="23"/>
      <c r="BP286" s="2"/>
    </row>
    <row r="287" spans="1:68" x14ac:dyDescent="0.2">
      <c r="A287">
        <v>13.7</v>
      </c>
      <c r="B287">
        <v>2</v>
      </c>
      <c r="C287">
        <v>1.26485</v>
      </c>
      <c r="D287">
        <v>-0.27382000000000001</v>
      </c>
      <c r="E287">
        <v>0.16913</v>
      </c>
      <c r="F287">
        <v>1.43733</v>
      </c>
      <c r="G287">
        <v>1.9297299999999999</v>
      </c>
      <c r="H287" s="23"/>
      <c r="I287" s="17">
        <f t="shared" si="28"/>
        <v>44.947506561679788</v>
      </c>
      <c r="J287" s="16">
        <f t="shared" si="29"/>
        <v>-45.347506561679786</v>
      </c>
      <c r="K287" s="10">
        <v>95</v>
      </c>
      <c r="L287" s="16">
        <v>4370.0787401574908</v>
      </c>
      <c r="M287" s="16">
        <v>1575.5905511811106</v>
      </c>
      <c r="N287" s="16">
        <v>19.477252843394574</v>
      </c>
      <c r="O287" s="16">
        <v>4.8497175141242934</v>
      </c>
      <c r="P287" s="16">
        <v>5.5138041628936962</v>
      </c>
      <c r="Q287" s="16">
        <v>0.11634109457513184</v>
      </c>
      <c r="R287" s="16">
        <v>2.109996857669949</v>
      </c>
      <c r="S287" s="16">
        <v>46.11712838676408</v>
      </c>
      <c r="T287" s="22" t="s">
        <v>33</v>
      </c>
      <c r="U287" s="10">
        <v>3</v>
      </c>
      <c r="V287" s="22" t="s">
        <v>33</v>
      </c>
      <c r="W287" s="10">
        <v>3</v>
      </c>
      <c r="X287" s="22" t="s">
        <v>33</v>
      </c>
      <c r="Y287" s="10">
        <v>3</v>
      </c>
      <c r="Z287" s="22" t="s">
        <v>124</v>
      </c>
      <c r="AA287" s="15">
        <v>2</v>
      </c>
      <c r="AB287" s="11">
        <v>60.619412752947412</v>
      </c>
      <c r="AC287" s="10">
        <v>36.231814332555864</v>
      </c>
      <c r="AD287" s="21">
        <v>3.148772914496726</v>
      </c>
      <c r="AE287" s="12">
        <v>484.97175141242934</v>
      </c>
      <c r="AF287" s="10">
        <v>397.50560014281245</v>
      </c>
      <c r="AG287" s="10">
        <v>288.53531221702724</v>
      </c>
      <c r="AH287" s="10">
        <v>548.02029689217272</v>
      </c>
      <c r="AI287" s="10">
        <v>4.73934355098657</v>
      </c>
      <c r="AJ287" s="10"/>
      <c r="AK287" s="10"/>
      <c r="AL287" s="10"/>
      <c r="AM287" s="10"/>
      <c r="AN287" s="10">
        <v>4.8497175141242934</v>
      </c>
      <c r="AO287" s="10">
        <v>1.9472007349108529</v>
      </c>
      <c r="AP287" s="10">
        <v>2.3082824977362177</v>
      </c>
      <c r="AQ287" s="10">
        <v>111.47500000000001</v>
      </c>
      <c r="AR287" s="10"/>
      <c r="AS287" s="10"/>
      <c r="AT287" s="10">
        <v>1.1095653710173827</v>
      </c>
      <c r="AU287" s="10">
        <v>1</v>
      </c>
      <c r="AV287" s="16"/>
      <c r="AW287" s="21">
        <v>59.625840021421872</v>
      </c>
      <c r="AX287" s="1" t="s">
        <v>120</v>
      </c>
      <c r="AY287" s="25">
        <v>45.347506561679801</v>
      </c>
      <c r="AZ287" s="19">
        <v>100</v>
      </c>
      <c r="BA287" s="19">
        <v>0</v>
      </c>
      <c r="BB287" s="19">
        <v>0</v>
      </c>
      <c r="BC287" s="19">
        <v>100</v>
      </c>
      <c r="BD287" s="19">
        <v>0</v>
      </c>
      <c r="BE287" s="19">
        <v>0</v>
      </c>
      <c r="BF287" s="26">
        <v>60.619412752947412</v>
      </c>
      <c r="BG287" s="26">
        <v>36.231814332555864</v>
      </c>
      <c r="BH287" s="26">
        <v>3.148772914496726</v>
      </c>
      <c r="BI287" s="23"/>
      <c r="BJ287" s="27">
        <f t="shared" ca="1" si="32"/>
        <v>1</v>
      </c>
      <c r="BK287" s="26">
        <f t="shared" ca="1" si="33"/>
        <v>4.225418577586173</v>
      </c>
      <c r="BL287" s="25">
        <f t="shared" si="30"/>
        <v>3.495022983487778</v>
      </c>
      <c r="BM287" s="25">
        <f t="shared" ca="1" si="34"/>
        <v>3.3464657446589534</v>
      </c>
      <c r="BN287" s="24">
        <f t="shared" si="31"/>
        <v>3.1572964807377946</v>
      </c>
      <c r="BO287" s="23"/>
      <c r="BP287" s="2"/>
    </row>
    <row r="288" spans="1:68" x14ac:dyDescent="0.2">
      <c r="A288">
        <v>13.75</v>
      </c>
      <c r="B288">
        <v>2</v>
      </c>
      <c r="C288">
        <v>1.2648200000000001</v>
      </c>
      <c r="D288">
        <v>-0.27381</v>
      </c>
      <c r="E288">
        <v>0.16708000000000001</v>
      </c>
      <c r="F288">
        <v>1.4358299999999999</v>
      </c>
      <c r="G288">
        <v>1.9311499999999999</v>
      </c>
      <c r="H288" s="23"/>
      <c r="I288" s="17">
        <f t="shared" si="28"/>
        <v>45.111548556430442</v>
      </c>
      <c r="J288" s="16">
        <f t="shared" si="29"/>
        <v>-45.511548556430441</v>
      </c>
      <c r="K288" s="10">
        <v>95</v>
      </c>
      <c r="L288" s="16">
        <v>4385.6627296588031</v>
      </c>
      <c r="M288" s="16">
        <v>1580.9383202099821</v>
      </c>
      <c r="N288" s="16">
        <v>19.548337707786526</v>
      </c>
      <c r="O288" s="16">
        <v>4.8415254237288199</v>
      </c>
      <c r="P288" s="16">
        <v>5.4965507197960308</v>
      </c>
      <c r="Q288" s="16">
        <v>0.11640374459913576</v>
      </c>
      <c r="R288" s="16">
        <v>2.1177598558292812</v>
      </c>
      <c r="S288" s="16">
        <v>45.487867782445207</v>
      </c>
      <c r="T288" s="22" t="s">
        <v>33</v>
      </c>
      <c r="U288" s="10">
        <v>3</v>
      </c>
      <c r="V288" s="22" t="s">
        <v>33</v>
      </c>
      <c r="W288" s="10">
        <v>3</v>
      </c>
      <c r="X288" s="22" t="s">
        <v>33</v>
      </c>
      <c r="Y288" s="10">
        <v>3</v>
      </c>
      <c r="Z288" s="22" t="s">
        <v>124</v>
      </c>
      <c r="AA288" s="15">
        <v>2</v>
      </c>
      <c r="AB288" s="11">
        <v>60.779505878713877</v>
      </c>
      <c r="AC288" s="10">
        <v>36.085688025381081</v>
      </c>
      <c r="AD288" s="21">
        <v>3.1348060959050406</v>
      </c>
      <c r="AE288" s="12">
        <v>484.15254237288201</v>
      </c>
      <c r="AF288" s="10">
        <v>394.55907804300995</v>
      </c>
      <c r="AG288" s="10">
        <v>287.24130398470231</v>
      </c>
      <c r="AH288" s="10">
        <v>533.61319010726424</v>
      </c>
      <c r="AI288" s="10">
        <v>4.721970705259289</v>
      </c>
      <c r="AJ288" s="10"/>
      <c r="AK288" s="10"/>
      <c r="AL288" s="10"/>
      <c r="AM288" s="10"/>
      <c r="AN288" s="10">
        <v>4.8415254237288199</v>
      </c>
      <c r="AO288" s="10">
        <v>1.9474730384732042</v>
      </c>
      <c r="AP288" s="10">
        <v>2.2979304318776186</v>
      </c>
      <c r="AQ288" s="10">
        <v>111.47500000000001</v>
      </c>
      <c r="AR288" s="10"/>
      <c r="AS288" s="10"/>
      <c r="AT288" s="10">
        <v>1.0969956331678579</v>
      </c>
      <c r="AU288" s="10">
        <v>1</v>
      </c>
      <c r="AV288" s="16"/>
      <c r="AW288" s="21">
        <v>59.183861706451488</v>
      </c>
      <c r="AX288" s="1" t="s">
        <v>120</v>
      </c>
      <c r="AY288" s="25">
        <v>45.511548556430398</v>
      </c>
      <c r="AZ288" s="19">
        <v>100</v>
      </c>
      <c r="BA288" s="19">
        <v>0</v>
      </c>
      <c r="BB288" s="19">
        <v>0</v>
      </c>
      <c r="BC288" s="19">
        <v>100</v>
      </c>
      <c r="BD288" s="19">
        <v>0</v>
      </c>
      <c r="BE288" s="19">
        <v>0</v>
      </c>
      <c r="BF288" s="26">
        <v>60.779505878713877</v>
      </c>
      <c r="BG288" s="26">
        <v>36.085688025381081</v>
      </c>
      <c r="BH288" s="26">
        <v>3.1348060959050406</v>
      </c>
      <c r="BI288" s="23"/>
      <c r="BJ288" s="27">
        <f t="shared" ca="1" si="32"/>
        <v>1</v>
      </c>
      <c r="BK288" s="26">
        <f t="shared" ca="1" si="33"/>
        <v>4.1794411745650208</v>
      </c>
      <c r="BL288" s="25">
        <f t="shared" si="30"/>
        <v>3.5234150389966024</v>
      </c>
      <c r="BM288" s="25">
        <f t="shared" ca="1" si="34"/>
        <v>3.3523556639297367</v>
      </c>
      <c r="BN288" s="24">
        <f t="shared" si="31"/>
        <v>3.1592638304156884</v>
      </c>
      <c r="BO288" s="23"/>
      <c r="BP288" s="2"/>
    </row>
    <row r="289" spans="1:68" x14ac:dyDescent="0.2">
      <c r="A289">
        <v>13.8</v>
      </c>
      <c r="B289">
        <v>2</v>
      </c>
      <c r="C289">
        <v>1.2649600000000001</v>
      </c>
      <c r="D289">
        <v>-0.27381</v>
      </c>
      <c r="E289">
        <v>0.16752</v>
      </c>
      <c r="F289">
        <v>1.4316800000000001</v>
      </c>
      <c r="G289">
        <v>1.9262300000000001</v>
      </c>
      <c r="H289" s="23"/>
      <c r="I289" s="17">
        <f t="shared" si="28"/>
        <v>45.275590551181104</v>
      </c>
      <c r="J289" s="16">
        <f t="shared" si="29"/>
        <v>-45.675590551181102</v>
      </c>
      <c r="K289" s="10">
        <v>95</v>
      </c>
      <c r="L289" s="16">
        <v>4401.2467191601163</v>
      </c>
      <c r="M289" s="16">
        <v>1586.2860892388537</v>
      </c>
      <c r="N289" s="16">
        <v>19.619422572178479</v>
      </c>
      <c r="O289" s="16">
        <v>4.8797551789077351</v>
      </c>
      <c r="P289" s="16">
        <v>5.5367253506768801</v>
      </c>
      <c r="Q289" s="16">
        <v>0.11640374459913576</v>
      </c>
      <c r="R289" s="16">
        <v>2.1023933322772654</v>
      </c>
      <c r="S289" s="16">
        <v>45.6229285950795</v>
      </c>
      <c r="T289" s="22" t="s">
        <v>33</v>
      </c>
      <c r="U289" s="10">
        <v>3</v>
      </c>
      <c r="V289" s="22" t="s">
        <v>33</v>
      </c>
      <c r="W289" s="10">
        <v>3</v>
      </c>
      <c r="X289" s="22" t="s">
        <v>33</v>
      </c>
      <c r="Y289" s="10">
        <v>3</v>
      </c>
      <c r="Z289" s="22" t="s">
        <v>124</v>
      </c>
      <c r="AA289" s="15">
        <v>2</v>
      </c>
      <c r="AB289" s="11">
        <v>60.166220775057525</v>
      </c>
      <c r="AC289" s="10">
        <v>36.644756993005245</v>
      </c>
      <c r="AD289" s="21">
        <v>3.1890222319372272</v>
      </c>
      <c r="AE289" s="12">
        <v>487.97551789077352</v>
      </c>
      <c r="AF289" s="10">
        <v>398.36879994067976</v>
      </c>
      <c r="AG289" s="10">
        <v>290.25440130076601</v>
      </c>
      <c r="AH289" s="10">
        <v>534.92926675682099</v>
      </c>
      <c r="AI289" s="10">
        <v>4.7564838826653926</v>
      </c>
      <c r="AJ289" s="10"/>
      <c r="AK289" s="10"/>
      <c r="AL289" s="10"/>
      <c r="AM289" s="10"/>
      <c r="AN289" s="10">
        <v>4.8797551789077351</v>
      </c>
      <c r="AO289" s="10">
        <v>1.9565879969071138</v>
      </c>
      <c r="AP289" s="10">
        <v>2.3220352104061281</v>
      </c>
      <c r="AQ289" s="10">
        <v>111.47500000000001</v>
      </c>
      <c r="AR289" s="10"/>
      <c r="AS289" s="10"/>
      <c r="AT289" s="10">
        <v>1.1041724386681369</v>
      </c>
      <c r="AU289" s="10">
        <v>1</v>
      </c>
      <c r="AV289" s="16"/>
      <c r="AW289" s="21">
        <v>59.755319991101963</v>
      </c>
      <c r="AX289" s="1" t="s">
        <v>120</v>
      </c>
      <c r="AY289" s="25">
        <v>45.675590551181102</v>
      </c>
      <c r="AZ289" s="19">
        <v>100</v>
      </c>
      <c r="BA289" s="19">
        <v>0</v>
      </c>
      <c r="BB289" s="19">
        <v>0</v>
      </c>
      <c r="BC289" s="19">
        <v>100</v>
      </c>
      <c r="BD289" s="19">
        <v>0</v>
      </c>
      <c r="BE289" s="19">
        <v>0</v>
      </c>
      <c r="BF289" s="26">
        <v>60.166220775057525</v>
      </c>
      <c r="BG289" s="26">
        <v>36.644756993005245</v>
      </c>
      <c r="BH289" s="26">
        <v>3.1890222319372272</v>
      </c>
      <c r="BI289" s="23"/>
      <c r="BJ289" s="27">
        <f t="shared" ca="1" si="32"/>
        <v>1</v>
      </c>
      <c r="BK289" s="26">
        <f t="shared" ca="1" si="33"/>
        <v>4.2061794700571076</v>
      </c>
      <c r="BL289" s="25">
        <f t="shared" si="30"/>
        <v>3.4892142059741191</v>
      </c>
      <c r="BM289" s="25">
        <f t="shared" ca="1" si="34"/>
        <v>3.3477699089899007</v>
      </c>
      <c r="BN289" s="24">
        <f t="shared" si="31"/>
        <v>3.1549582363923947</v>
      </c>
      <c r="BO289" s="23"/>
      <c r="BP289" s="2"/>
    </row>
    <row r="290" spans="1:68" x14ac:dyDescent="0.2">
      <c r="A290">
        <v>13.85</v>
      </c>
      <c r="B290">
        <v>2</v>
      </c>
      <c r="C290">
        <v>1.2649600000000001</v>
      </c>
      <c r="D290">
        <v>-0.27379999999999999</v>
      </c>
      <c r="E290">
        <v>0.16896</v>
      </c>
      <c r="F290">
        <v>1.4341999999999999</v>
      </c>
      <c r="G290">
        <v>1.929</v>
      </c>
      <c r="H290" s="23"/>
      <c r="I290" s="17">
        <f t="shared" si="28"/>
        <v>45.439632545931758</v>
      </c>
      <c r="J290" s="16">
        <f t="shared" si="29"/>
        <v>-45.839632545931757</v>
      </c>
      <c r="K290" s="10">
        <v>95</v>
      </c>
      <c r="L290" s="16">
        <v>4416.8307086614286</v>
      </c>
      <c r="M290" s="16">
        <v>1591.6338582677251</v>
      </c>
      <c r="N290" s="16">
        <v>19.690507436570428</v>
      </c>
      <c r="O290" s="16">
        <v>4.8797551789077351</v>
      </c>
      <c r="P290" s="16">
        <v>5.5430903984286637</v>
      </c>
      <c r="Q290" s="16">
        <v>0.11646639462313967</v>
      </c>
      <c r="R290" s="16">
        <v>2.1011094218516653</v>
      </c>
      <c r="S290" s="16">
        <v>46.064945800064464</v>
      </c>
      <c r="T290" s="22" t="s">
        <v>33</v>
      </c>
      <c r="U290" s="10">
        <v>3</v>
      </c>
      <c r="V290" s="22" t="s">
        <v>33</v>
      </c>
      <c r="W290" s="10">
        <v>3</v>
      </c>
      <c r="X290" s="22" t="s">
        <v>33</v>
      </c>
      <c r="Y290" s="10">
        <v>3</v>
      </c>
      <c r="Z290" s="22" t="s">
        <v>124</v>
      </c>
      <c r="AA290" s="15">
        <v>2</v>
      </c>
      <c r="AB290" s="11">
        <v>60.194084308200559</v>
      </c>
      <c r="AC290" s="10">
        <v>36.6193989667686</v>
      </c>
      <c r="AD290" s="21">
        <v>3.1865167250308426</v>
      </c>
      <c r="AE290" s="12">
        <v>487.97551789077352</v>
      </c>
      <c r="AF290" s="10">
        <v>398.20092382316528</v>
      </c>
      <c r="AG290" s="10">
        <v>290.73177988214979</v>
      </c>
      <c r="AH290" s="10">
        <v>542.55987490616303</v>
      </c>
      <c r="AI290" s="10">
        <v>4.7593903944265801</v>
      </c>
      <c r="AJ290" s="10"/>
      <c r="AK290" s="10"/>
      <c r="AL290" s="10"/>
      <c r="AM290" s="10"/>
      <c r="AN290" s="10">
        <v>4.8797551789077351</v>
      </c>
      <c r="AO290" s="10">
        <v>1.9605563160433812</v>
      </c>
      <c r="AP290" s="10">
        <v>2.3258542390571981</v>
      </c>
      <c r="AQ290" s="10">
        <v>111.47500000000001</v>
      </c>
      <c r="AR290" s="10"/>
      <c r="AS290" s="10"/>
      <c r="AT290" s="10">
        <v>1.0997652897481021</v>
      </c>
      <c r="AU290" s="10">
        <v>1</v>
      </c>
      <c r="AV290" s="16"/>
      <c r="AW290" s="21">
        <v>59.73013857347479</v>
      </c>
      <c r="AX290" s="1" t="s">
        <v>120</v>
      </c>
      <c r="AY290" s="25">
        <v>45.839632545931799</v>
      </c>
      <c r="AZ290" s="19">
        <v>100</v>
      </c>
      <c r="BA290" s="19">
        <v>0</v>
      </c>
      <c r="BB290" s="19">
        <v>0</v>
      </c>
      <c r="BC290" s="19">
        <v>100</v>
      </c>
      <c r="BD290" s="19">
        <v>0</v>
      </c>
      <c r="BE290" s="19">
        <v>0</v>
      </c>
      <c r="BF290" s="26">
        <v>60.194084308200559</v>
      </c>
      <c r="BG290" s="26">
        <v>36.6193989667686</v>
      </c>
      <c r="BH290" s="26">
        <v>3.1865167250308426</v>
      </c>
      <c r="BI290" s="23"/>
      <c r="BJ290" s="27">
        <f t="shared" ca="1" si="32"/>
        <v>1</v>
      </c>
      <c r="BK290" s="26">
        <f t="shared" ca="1" si="33"/>
        <v>4.1902539667348933</v>
      </c>
      <c r="BL290" s="25">
        <f t="shared" si="30"/>
        <v>3.4925860266137128</v>
      </c>
      <c r="BM290" s="25">
        <f t="shared" ca="1" si="34"/>
        <v>3.3493914054041358</v>
      </c>
      <c r="BN290" s="24">
        <f t="shared" si="31"/>
        <v>3.1543932517959723</v>
      </c>
      <c r="BO290" s="23"/>
      <c r="BP290" s="2"/>
    </row>
    <row r="291" spans="1:68" x14ac:dyDescent="0.2">
      <c r="A291">
        <v>13.9</v>
      </c>
      <c r="B291">
        <v>2.1</v>
      </c>
      <c r="C291">
        <v>1.26505</v>
      </c>
      <c r="D291">
        <v>-0.27351999999999999</v>
      </c>
      <c r="E291">
        <v>0.16979</v>
      </c>
      <c r="F291">
        <v>1.43275</v>
      </c>
      <c r="G291">
        <v>1.9238</v>
      </c>
      <c r="H291" s="23"/>
      <c r="I291" s="17">
        <f t="shared" si="28"/>
        <v>45.603674540682412</v>
      </c>
      <c r="J291" s="16">
        <f t="shared" si="29"/>
        <v>-46.003674540682411</v>
      </c>
      <c r="K291" s="10">
        <v>95</v>
      </c>
      <c r="L291" s="16">
        <v>4432.4146981627409</v>
      </c>
      <c r="M291" s="16">
        <v>1596.9816272965966</v>
      </c>
      <c r="N291" s="16">
        <v>19.761592300962377</v>
      </c>
      <c r="O291" s="16">
        <v>4.9043314500941548</v>
      </c>
      <c r="P291" s="16">
        <v>5.5713354124164578</v>
      </c>
      <c r="Q291" s="16">
        <v>0.11822059529524721</v>
      </c>
      <c r="R291" s="16">
        <v>2.1219436013810435</v>
      </c>
      <c r="S291" s="16">
        <v>46.319719605715513</v>
      </c>
      <c r="T291" s="22" t="s">
        <v>33</v>
      </c>
      <c r="U291" s="10">
        <v>3</v>
      </c>
      <c r="V291" s="22" t="s">
        <v>33</v>
      </c>
      <c r="W291" s="10">
        <v>3</v>
      </c>
      <c r="X291" s="22" t="s">
        <v>33</v>
      </c>
      <c r="Y291" s="10">
        <v>3</v>
      </c>
      <c r="Z291" s="22" t="s">
        <v>124</v>
      </c>
      <c r="AA291" s="15">
        <v>2</v>
      </c>
      <c r="AB291" s="11">
        <v>60.580376418332534</v>
      </c>
      <c r="AC291" s="10">
        <v>36.267425385690004</v>
      </c>
      <c r="AD291" s="21">
        <v>3.1521981959774594</v>
      </c>
      <c r="AE291" s="12">
        <v>490.43314500941551</v>
      </c>
      <c r="AF291" s="10">
        <v>400.60716138047565</v>
      </c>
      <c r="AG291" s="10">
        <v>292.85015593123433</v>
      </c>
      <c r="AH291" s="10">
        <v>546.33861884063595</v>
      </c>
      <c r="AI291" s="10">
        <v>4.7126605973370879</v>
      </c>
      <c r="AJ291" s="10"/>
      <c r="AK291" s="10"/>
      <c r="AL291" s="10"/>
      <c r="AM291" s="10"/>
      <c r="AN291" s="10">
        <v>4.9043314500941548</v>
      </c>
      <c r="AO291" s="10">
        <v>1.9718439571845596</v>
      </c>
      <c r="AP291" s="10">
        <v>2.3428012474498745</v>
      </c>
      <c r="AQ291" s="10">
        <v>111.47500000000001</v>
      </c>
      <c r="AR291" s="10"/>
      <c r="AS291" s="10"/>
      <c r="AT291" s="10">
        <v>1.1028280505582888</v>
      </c>
      <c r="AU291" s="10">
        <v>1</v>
      </c>
      <c r="AV291" s="16"/>
      <c r="AW291" s="21">
        <v>60.091074207071344</v>
      </c>
      <c r="AX291" s="1" t="s">
        <v>120</v>
      </c>
      <c r="AY291" s="25">
        <v>46.003674540682397</v>
      </c>
      <c r="AZ291" s="19">
        <v>100</v>
      </c>
      <c r="BA291" s="19">
        <v>0</v>
      </c>
      <c r="BB291" s="19">
        <v>0</v>
      </c>
      <c r="BC291" s="19">
        <v>100</v>
      </c>
      <c r="BD291" s="19">
        <v>0</v>
      </c>
      <c r="BE291" s="19">
        <v>0</v>
      </c>
      <c r="BF291" s="26">
        <v>60.580376418332534</v>
      </c>
      <c r="BG291" s="26">
        <v>36.267425385690004</v>
      </c>
      <c r="BH291" s="26">
        <v>3.1521981959774594</v>
      </c>
      <c r="BI291" s="23"/>
      <c r="BJ291" s="27">
        <f t="shared" ca="1" si="32"/>
        <v>1</v>
      </c>
      <c r="BK291" s="26">
        <f t="shared" ca="1" si="33"/>
        <v>4.2018367725553825</v>
      </c>
      <c r="BL291" s="25">
        <f t="shared" si="30"/>
        <v>3.5235792215255342</v>
      </c>
      <c r="BM291" s="25">
        <f t="shared" ca="1" si="34"/>
        <v>3.3503941730609377</v>
      </c>
      <c r="BN291" s="24">
        <f t="shared" si="31"/>
        <v>3.1545668591874252</v>
      </c>
      <c r="BO291" s="23"/>
      <c r="BP291" s="2"/>
    </row>
    <row r="292" spans="1:68" x14ac:dyDescent="0.2">
      <c r="A292">
        <v>13.95</v>
      </c>
      <c r="B292">
        <v>2</v>
      </c>
      <c r="C292">
        <v>1.26505</v>
      </c>
      <c r="D292">
        <v>-0.27346999999999999</v>
      </c>
      <c r="E292">
        <v>0.16832</v>
      </c>
      <c r="F292">
        <v>1.42933</v>
      </c>
      <c r="G292">
        <v>1.92093</v>
      </c>
      <c r="H292" s="23"/>
      <c r="I292" s="17">
        <f t="shared" si="28"/>
        <v>45.767716535433067</v>
      </c>
      <c r="J292" s="16">
        <f t="shared" si="29"/>
        <v>-46.167716535433065</v>
      </c>
      <c r="K292" s="10">
        <v>95</v>
      </c>
      <c r="L292" s="16">
        <v>4447.9986876640533</v>
      </c>
      <c r="M292" s="16">
        <v>1602.329396325468</v>
      </c>
      <c r="N292" s="16">
        <v>19.832677165354326</v>
      </c>
      <c r="O292" s="16">
        <v>4.9043314500941548</v>
      </c>
      <c r="P292" s="16">
        <v>5.5648377595031793</v>
      </c>
      <c r="Q292" s="16">
        <v>0.11853384541526639</v>
      </c>
      <c r="R292" s="16">
        <v>2.1300503363794188</v>
      </c>
      <c r="S292" s="16">
        <v>45.868493708960038</v>
      </c>
      <c r="T292" s="22" t="s">
        <v>33</v>
      </c>
      <c r="U292" s="10">
        <v>3</v>
      </c>
      <c r="V292" s="22" t="s">
        <v>33</v>
      </c>
      <c r="W292" s="10">
        <v>3</v>
      </c>
      <c r="X292" s="22" t="s">
        <v>33</v>
      </c>
      <c r="Y292" s="10">
        <v>3</v>
      </c>
      <c r="Z292" s="22" t="s">
        <v>124</v>
      </c>
      <c r="AA292" s="15">
        <v>2</v>
      </c>
      <c r="AB292" s="11">
        <v>60.719167477167986</v>
      </c>
      <c r="AC292" s="10">
        <v>36.140777571873521</v>
      </c>
      <c r="AD292" s="21">
        <v>3.1400549509584961</v>
      </c>
      <c r="AE292" s="12">
        <v>490.43314500941551</v>
      </c>
      <c r="AF292" s="10">
        <v>398.9260263611892</v>
      </c>
      <c r="AG292" s="10">
        <v>292.36283196273843</v>
      </c>
      <c r="AH292" s="10">
        <v>535.59394032560317</v>
      </c>
      <c r="AI292" s="10">
        <v>4.6947247345326275</v>
      </c>
      <c r="AJ292" s="10"/>
      <c r="AK292" s="10"/>
      <c r="AL292" s="10"/>
      <c r="AM292" s="10"/>
      <c r="AN292" s="10">
        <v>4.9043314500941548</v>
      </c>
      <c r="AO292" s="10">
        <v>1.9743856711228001</v>
      </c>
      <c r="AP292" s="10">
        <v>2.3389026557019075</v>
      </c>
      <c r="AQ292" s="10">
        <v>111.47500000000001</v>
      </c>
      <c r="AR292" s="10"/>
      <c r="AS292" s="10"/>
      <c r="AT292" s="10">
        <v>1.0940970748487899</v>
      </c>
      <c r="AU292" s="10">
        <v>1</v>
      </c>
      <c r="AV292" s="16"/>
      <c r="AW292" s="21">
        <v>59.838903954178377</v>
      </c>
      <c r="AX292" s="1" t="s">
        <v>120</v>
      </c>
      <c r="AY292" s="25">
        <v>46.167716535433101</v>
      </c>
      <c r="AZ292" s="19">
        <v>100</v>
      </c>
      <c r="BA292" s="19">
        <v>0</v>
      </c>
      <c r="BB292" s="19">
        <v>0</v>
      </c>
      <c r="BC292" s="19">
        <v>100</v>
      </c>
      <c r="BD292" s="19">
        <v>0</v>
      </c>
      <c r="BE292" s="19">
        <v>0</v>
      </c>
      <c r="BF292" s="26">
        <v>60.719167477167986</v>
      </c>
      <c r="BG292" s="26">
        <v>36.140777571873521</v>
      </c>
      <c r="BH292" s="26">
        <v>3.1400549509584961</v>
      </c>
      <c r="BI292" s="23"/>
      <c r="BJ292" s="27">
        <f t="shared" ca="1" si="32"/>
        <v>1</v>
      </c>
      <c r="BK292" s="26">
        <f t="shared" ca="1" si="33"/>
        <v>4.1699770638078659</v>
      </c>
      <c r="BL292" s="25">
        <f t="shared" si="30"/>
        <v>3.5480268922690086</v>
      </c>
      <c r="BM292" s="25">
        <f t="shared" ca="1" si="34"/>
        <v>3.3547863951160917</v>
      </c>
      <c r="BN292" s="24">
        <f t="shared" si="31"/>
        <v>3.1558207601149793</v>
      </c>
      <c r="BO292" s="23"/>
      <c r="BP292" s="2"/>
    </row>
    <row r="293" spans="1:68" x14ac:dyDescent="0.2">
      <c r="A293">
        <v>14</v>
      </c>
      <c r="B293">
        <v>2.1</v>
      </c>
      <c r="C293">
        <v>1.26502</v>
      </c>
      <c r="D293">
        <v>-0.27349000000000001</v>
      </c>
      <c r="E293">
        <v>0.16905000000000001</v>
      </c>
      <c r="F293">
        <v>1.4327000000000001</v>
      </c>
      <c r="G293">
        <v>1.9248499999999999</v>
      </c>
      <c r="H293" s="23"/>
      <c r="I293" s="17">
        <f t="shared" si="28"/>
        <v>45.931758530183721</v>
      </c>
      <c r="J293" s="16">
        <f t="shared" si="29"/>
        <v>-46.33175853018372</v>
      </c>
      <c r="K293" s="10">
        <v>95</v>
      </c>
      <c r="L293" s="16">
        <v>4463.5826771653656</v>
      </c>
      <c r="M293" s="16">
        <v>1607.6771653543394</v>
      </c>
      <c r="N293" s="16">
        <v>19.903762029746279</v>
      </c>
      <c r="O293" s="16">
        <v>4.8961393596986822</v>
      </c>
      <c r="P293" s="16">
        <v>5.5598723947040973</v>
      </c>
      <c r="Q293" s="16">
        <v>0.11840854536725857</v>
      </c>
      <c r="R293" s="16">
        <v>2.1296989743873502</v>
      </c>
      <c r="S293" s="16">
        <v>46.092571875376024</v>
      </c>
      <c r="T293" s="22" t="s">
        <v>33</v>
      </c>
      <c r="U293" s="10">
        <v>3</v>
      </c>
      <c r="V293" s="22" t="s">
        <v>33</v>
      </c>
      <c r="W293" s="10">
        <v>3</v>
      </c>
      <c r="X293" s="22" t="s">
        <v>33</v>
      </c>
      <c r="Y293" s="10">
        <v>3</v>
      </c>
      <c r="Z293" s="22" t="s">
        <v>124</v>
      </c>
      <c r="AA293" s="15">
        <v>2</v>
      </c>
      <c r="AB293" s="11">
        <v>60.794890676030015</v>
      </c>
      <c r="AC293" s="10">
        <v>36.071638633161747</v>
      </c>
      <c r="AD293" s="21">
        <v>3.133470690808235</v>
      </c>
      <c r="AE293" s="12">
        <v>489.61393596986818</v>
      </c>
      <c r="AF293" s="10">
        <v>397.42516053180827</v>
      </c>
      <c r="AG293" s="10">
        <v>291.9904296028073</v>
      </c>
      <c r="AH293" s="10">
        <v>538.7412311100976</v>
      </c>
      <c r="AI293" s="10">
        <v>4.695499279599689</v>
      </c>
      <c r="AJ293" s="10"/>
      <c r="AK293" s="10"/>
      <c r="AL293" s="10"/>
      <c r="AM293" s="10"/>
      <c r="AN293" s="10">
        <v>4.8961393596986822</v>
      </c>
      <c r="AO293" s="10">
        <v>1.9761706303936848</v>
      </c>
      <c r="AP293" s="10">
        <v>2.3359234368224584</v>
      </c>
      <c r="AQ293" s="10">
        <v>111.47500000000001</v>
      </c>
      <c r="AR293" s="10"/>
      <c r="AS293" s="10"/>
      <c r="AT293" s="10">
        <v>1.0859450397989363</v>
      </c>
      <c r="AU293" s="10">
        <v>1</v>
      </c>
      <c r="AV293" s="16"/>
      <c r="AW293" s="21">
        <v>59.61377407977124</v>
      </c>
      <c r="AX293" s="1" t="s">
        <v>120</v>
      </c>
      <c r="AY293" s="25">
        <v>46.331758530183698</v>
      </c>
      <c r="AZ293" s="19">
        <v>100</v>
      </c>
      <c r="BA293" s="19">
        <v>0</v>
      </c>
      <c r="BB293" s="19">
        <v>0</v>
      </c>
      <c r="BC293" s="19">
        <v>100</v>
      </c>
      <c r="BD293" s="19">
        <v>0</v>
      </c>
      <c r="BE293" s="19">
        <v>0</v>
      </c>
      <c r="BF293" s="26">
        <v>60.794890676030015</v>
      </c>
      <c r="BG293" s="26">
        <v>36.071638633161747</v>
      </c>
      <c r="BH293" s="26">
        <v>3.133470690808235</v>
      </c>
      <c r="BI293" s="23"/>
      <c r="BJ293" s="27">
        <f t="shared" ca="1" si="32"/>
        <v>1</v>
      </c>
      <c r="BK293" s="26">
        <f t="shared" ca="1" si="33"/>
        <v>4.1402355246961422</v>
      </c>
      <c r="BL293" s="25">
        <f t="shared" si="30"/>
        <v>3.557862424939052</v>
      </c>
      <c r="BM293" s="25">
        <f t="shared" ca="1" si="34"/>
        <v>3.3580615074626574</v>
      </c>
      <c r="BN293" s="24">
        <f t="shared" si="31"/>
        <v>3.1561234291482338</v>
      </c>
      <c r="BO293" s="23"/>
      <c r="BP293" s="2"/>
    </row>
    <row r="294" spans="1:68" x14ac:dyDescent="0.2">
      <c r="A294">
        <v>14.05</v>
      </c>
      <c r="B294">
        <v>2</v>
      </c>
      <c r="C294">
        <v>1.26529</v>
      </c>
      <c r="D294">
        <v>-0.27340999999999999</v>
      </c>
      <c r="E294">
        <v>0.17005000000000001</v>
      </c>
      <c r="F294">
        <v>1.4301299999999999</v>
      </c>
      <c r="G294">
        <v>1.9233800000000001</v>
      </c>
      <c r="H294" s="23"/>
      <c r="I294" s="17">
        <f t="shared" si="28"/>
        <v>46.095800524934383</v>
      </c>
      <c r="J294" s="16">
        <f t="shared" si="29"/>
        <v>-46.495800524934381</v>
      </c>
      <c r="K294" s="10">
        <v>95</v>
      </c>
      <c r="L294" s="16">
        <v>4479.1666666666788</v>
      </c>
      <c r="M294" s="16">
        <v>1613.0249343832111</v>
      </c>
      <c r="N294" s="16">
        <v>19.974846894138231</v>
      </c>
      <c r="O294" s="16">
        <v>4.9698681732580026</v>
      </c>
      <c r="P294" s="16">
        <v>5.6380213803132673</v>
      </c>
      <c r="Q294" s="16">
        <v>0.11890974555928946</v>
      </c>
      <c r="R294" s="16">
        <v>2.1090687235507155</v>
      </c>
      <c r="S294" s="16">
        <v>46.399528267726694</v>
      </c>
      <c r="T294" s="22" t="s">
        <v>33</v>
      </c>
      <c r="U294" s="10">
        <v>3</v>
      </c>
      <c r="V294" s="22" t="s">
        <v>33</v>
      </c>
      <c r="W294" s="10">
        <v>3</v>
      </c>
      <c r="X294" s="22" t="s">
        <v>33</v>
      </c>
      <c r="Y294" s="10">
        <v>3</v>
      </c>
      <c r="Z294" s="22" t="s">
        <v>124</v>
      </c>
      <c r="AA294" s="15">
        <v>2</v>
      </c>
      <c r="AB294" s="11">
        <v>59.845151478794854</v>
      </c>
      <c r="AC294" s="10">
        <v>36.936657452596684</v>
      </c>
      <c r="AD294" s="21">
        <v>3.2181910686084625</v>
      </c>
      <c r="AE294" s="12">
        <v>496.98681732580025</v>
      </c>
      <c r="AF294" s="10">
        <v>405.70245357398636</v>
      </c>
      <c r="AG294" s="10">
        <v>297.85160352349504</v>
      </c>
      <c r="AH294" s="10">
        <v>543.59344539953406</v>
      </c>
      <c r="AI294" s="10">
        <v>4.741429185467477</v>
      </c>
      <c r="AJ294" s="10"/>
      <c r="AK294" s="10"/>
      <c r="AL294" s="10"/>
      <c r="AM294" s="10"/>
      <c r="AN294" s="10">
        <v>4.9698681732580026</v>
      </c>
      <c r="AO294" s="10">
        <v>1.9923598013289194</v>
      </c>
      <c r="AP294" s="10">
        <v>2.3828128281879604</v>
      </c>
      <c r="AQ294" s="10">
        <v>111.47500000000001</v>
      </c>
      <c r="AR294" s="10"/>
      <c r="AS294" s="10"/>
      <c r="AT294" s="10">
        <v>1.1058181113492795</v>
      </c>
      <c r="AU294" s="10">
        <v>1</v>
      </c>
      <c r="AV294" s="16"/>
      <c r="AW294" s="21">
        <v>60.855368036097957</v>
      </c>
      <c r="AX294" s="1" t="s">
        <v>120</v>
      </c>
      <c r="AY294" s="25">
        <v>46.495800524934403</v>
      </c>
      <c r="AZ294" s="19">
        <v>100</v>
      </c>
      <c r="BA294" s="19">
        <v>0</v>
      </c>
      <c r="BB294" s="19">
        <v>0</v>
      </c>
      <c r="BC294" s="19">
        <v>100</v>
      </c>
      <c r="BD294" s="19">
        <v>0</v>
      </c>
      <c r="BE294" s="19">
        <v>0</v>
      </c>
      <c r="BF294" s="26">
        <v>59.845151478794854</v>
      </c>
      <c r="BG294" s="26">
        <v>36.936657452596684</v>
      </c>
      <c r="BH294" s="26">
        <v>3.2181910686084625</v>
      </c>
      <c r="BI294" s="23"/>
      <c r="BJ294" s="27">
        <f t="shared" ca="1" si="32"/>
        <v>1</v>
      </c>
      <c r="BK294" s="26">
        <f t="shared" ca="1" si="33"/>
        <v>4.2137452119169181</v>
      </c>
      <c r="BL294" s="25">
        <f t="shared" si="30"/>
        <v>3.4989528693912884</v>
      </c>
      <c r="BM294" s="25">
        <f t="shared" ca="1" si="34"/>
        <v>3.3477440518505039</v>
      </c>
      <c r="BN294" s="24">
        <f t="shared" si="31"/>
        <v>3.1487672788667527</v>
      </c>
      <c r="BO294" s="23"/>
      <c r="BP294" s="2"/>
    </row>
    <row r="295" spans="1:68" x14ac:dyDescent="0.2">
      <c r="A295">
        <v>14.1</v>
      </c>
      <c r="B295">
        <v>0.3</v>
      </c>
      <c r="C295">
        <v>1.26552</v>
      </c>
      <c r="D295">
        <v>-0.27323999999999998</v>
      </c>
      <c r="E295">
        <v>0.17113</v>
      </c>
      <c r="F295">
        <v>1.43</v>
      </c>
      <c r="G295">
        <v>1.9228000000000001</v>
      </c>
      <c r="H295" s="23"/>
      <c r="I295" s="17">
        <f t="shared" si="28"/>
        <v>46.259842519685037</v>
      </c>
      <c r="J295" s="16">
        <f t="shared" si="29"/>
        <v>-46.659842519685036</v>
      </c>
      <c r="K295" s="10">
        <v>95</v>
      </c>
      <c r="L295" s="16">
        <v>4494.7506561679911</v>
      </c>
      <c r="M295" s="16">
        <v>1618.3727034120825</v>
      </c>
      <c r="N295" s="16">
        <v>20.045931758530184</v>
      </c>
      <c r="O295" s="16">
        <v>5.0326741996233366</v>
      </c>
      <c r="P295" s="16">
        <v>5.7056011924924386</v>
      </c>
      <c r="Q295" s="16">
        <v>0.11997479596735477</v>
      </c>
      <c r="R295" s="16">
        <v>2.1027546777230133</v>
      </c>
      <c r="S295" s="16">
        <v>46.731041171465414</v>
      </c>
      <c r="T295" s="22" t="s">
        <v>33</v>
      </c>
      <c r="U295" s="10">
        <v>3</v>
      </c>
      <c r="V295" s="22" t="s">
        <v>33</v>
      </c>
      <c r="W295" s="10">
        <v>3</v>
      </c>
      <c r="X295" s="22" t="s">
        <v>33</v>
      </c>
      <c r="Y295" s="10">
        <v>3</v>
      </c>
      <c r="Z295" s="22" t="s">
        <v>124</v>
      </c>
      <c r="AA295" s="15">
        <v>2</v>
      </c>
      <c r="AB295" s="11">
        <v>59.328121681136949</v>
      </c>
      <c r="AC295" s="10">
        <v>37.405535300924221</v>
      </c>
      <c r="AD295" s="21">
        <v>3.2663430179388278</v>
      </c>
      <c r="AE295" s="12">
        <v>503.26741996233369</v>
      </c>
      <c r="AF295" s="10">
        <v>412.73631444792932</v>
      </c>
      <c r="AG295" s="10">
        <v>302.92008943693287</v>
      </c>
      <c r="AH295" s="10">
        <v>548.95082220895324</v>
      </c>
      <c r="AI295" s="10">
        <v>4.7556665101934712</v>
      </c>
      <c r="AJ295" s="10"/>
      <c r="AK295" s="10"/>
      <c r="AL295" s="10"/>
      <c r="AM295" s="10"/>
      <c r="AN295" s="10">
        <v>5.0326741996233366</v>
      </c>
      <c r="AO295" s="10">
        <v>2.0082466323096226</v>
      </c>
      <c r="AP295" s="10">
        <v>2.4233607154954631</v>
      </c>
      <c r="AQ295" s="10">
        <v>111.47500000000001</v>
      </c>
      <c r="AR295" s="10"/>
      <c r="AS295" s="10"/>
      <c r="AT295" s="10">
        <v>1.1220263035868216</v>
      </c>
      <c r="AU295" s="10">
        <v>1</v>
      </c>
      <c r="AV295" s="16"/>
      <c r="AW295" s="21">
        <v>61.910447167189396</v>
      </c>
      <c r="AX295" s="1" t="s">
        <v>120</v>
      </c>
      <c r="AY295" s="25">
        <v>46.659842519685</v>
      </c>
      <c r="AZ295" s="19">
        <v>100</v>
      </c>
      <c r="BA295" s="19">
        <v>0</v>
      </c>
      <c r="BB295" s="19">
        <v>0</v>
      </c>
      <c r="BC295" s="19">
        <v>100</v>
      </c>
      <c r="BD295" s="19">
        <v>0</v>
      </c>
      <c r="BE295" s="19">
        <v>0</v>
      </c>
      <c r="BF295" s="26">
        <v>59.328121681136949</v>
      </c>
      <c r="BG295" s="26">
        <v>37.405535300924221</v>
      </c>
      <c r="BH295" s="26">
        <v>3.2663430179388278</v>
      </c>
      <c r="BI295" s="23"/>
      <c r="BJ295" s="27">
        <f t="shared" ca="1" si="32"/>
        <v>1</v>
      </c>
      <c r="BK295" s="26">
        <f t="shared" ca="1" si="33"/>
        <v>4.2737076040856614</v>
      </c>
      <c r="BL295" s="25">
        <f t="shared" si="30"/>
        <v>3.4692585351962664</v>
      </c>
      <c r="BM295" s="25">
        <f t="shared" ca="1" si="34"/>
        <v>3.3405781641075918</v>
      </c>
      <c r="BN295" s="24">
        <f t="shared" si="31"/>
        <v>3.143619264766365</v>
      </c>
      <c r="BO295" s="23"/>
      <c r="BP295" s="2"/>
    </row>
    <row r="296" spans="1:68" x14ac:dyDescent="0.2">
      <c r="A296">
        <v>14.15</v>
      </c>
      <c r="B296">
        <v>0.2</v>
      </c>
      <c r="C296">
        <v>1.2656700000000001</v>
      </c>
      <c r="D296">
        <v>-0.27227000000000001</v>
      </c>
      <c r="E296">
        <v>0.17163</v>
      </c>
      <c r="F296">
        <v>1.4287300000000001</v>
      </c>
      <c r="G296">
        <v>1.9248499999999999</v>
      </c>
      <c r="H296" s="23"/>
      <c r="I296" s="17">
        <f t="shared" si="28"/>
        <v>46.423884514435692</v>
      </c>
      <c r="J296" s="16">
        <f t="shared" si="29"/>
        <v>-46.82388451443569</v>
      </c>
      <c r="K296" s="10">
        <v>95</v>
      </c>
      <c r="L296" s="16">
        <v>4510.3346456693034</v>
      </c>
      <c r="M296" s="16">
        <v>1623.7204724409539</v>
      </c>
      <c r="N296" s="16">
        <v>20.117016622922133</v>
      </c>
      <c r="O296" s="16">
        <v>5.0736346516007647</v>
      </c>
      <c r="P296" s="16">
        <v>5.7487717304947914</v>
      </c>
      <c r="Q296" s="16">
        <v>0.1260518482957271</v>
      </c>
      <c r="R296" s="16">
        <v>2.1926744390819279</v>
      </c>
      <c r="S296" s="16">
        <v>46.884519367640742</v>
      </c>
      <c r="T296" s="22" t="s">
        <v>33</v>
      </c>
      <c r="U296" s="10">
        <v>3</v>
      </c>
      <c r="V296" s="22" t="s">
        <v>33</v>
      </c>
      <c r="W296" s="10">
        <v>3</v>
      </c>
      <c r="X296" s="22" t="s">
        <v>33</v>
      </c>
      <c r="Y296" s="10">
        <v>3</v>
      </c>
      <c r="Z296" s="22" t="s">
        <v>124</v>
      </c>
      <c r="AA296" s="15">
        <v>2</v>
      </c>
      <c r="AB296" s="11">
        <v>61.30716724552552</v>
      </c>
      <c r="AC296" s="10">
        <v>35.603161149744906</v>
      </c>
      <c r="AD296" s="21">
        <v>3.0896716047295683</v>
      </c>
      <c r="AE296" s="12">
        <v>507.36346516007643</v>
      </c>
      <c r="AF296" s="10">
        <v>416.89849600695243</v>
      </c>
      <c r="AG296" s="10">
        <v>306.15787978710932</v>
      </c>
      <c r="AH296" s="10">
        <v>550.64577074849706</v>
      </c>
      <c r="AI296" s="10">
        <v>4.5606405683221247</v>
      </c>
      <c r="AJ296" s="10"/>
      <c r="AK296" s="10"/>
      <c r="AL296" s="10"/>
      <c r="AM296" s="10"/>
      <c r="AN296" s="10">
        <v>5.0736346516007647</v>
      </c>
      <c r="AO296" s="10">
        <v>2.0316294720474244</v>
      </c>
      <c r="AP296" s="10">
        <v>2.4492630382968748</v>
      </c>
      <c r="AQ296" s="10">
        <v>111.47500000000001</v>
      </c>
      <c r="AR296" s="10"/>
      <c r="AS296" s="10"/>
      <c r="AT296" s="10">
        <v>1.1299641097141966</v>
      </c>
      <c r="AU296" s="10">
        <v>1</v>
      </c>
      <c r="AV296" s="16"/>
      <c r="AW296" s="21">
        <v>62.534774401042867</v>
      </c>
      <c r="AX296" s="1" t="s">
        <v>120</v>
      </c>
      <c r="AY296" s="25">
        <v>46.823884514435697</v>
      </c>
      <c r="AZ296" s="19">
        <v>100</v>
      </c>
      <c r="BA296" s="19">
        <v>0</v>
      </c>
      <c r="BB296" s="19">
        <v>0</v>
      </c>
      <c r="BC296" s="19">
        <v>100</v>
      </c>
      <c r="BD296" s="19">
        <v>0</v>
      </c>
      <c r="BE296" s="19">
        <v>0</v>
      </c>
      <c r="BF296" s="26">
        <v>61.30716724552552</v>
      </c>
      <c r="BG296" s="26">
        <v>35.603161149744906</v>
      </c>
      <c r="BH296" s="26">
        <v>3.0896716047295683</v>
      </c>
      <c r="BI296" s="23"/>
      <c r="BJ296" s="27">
        <f t="shared" ca="1" si="32"/>
        <v>1</v>
      </c>
      <c r="BK296" s="26">
        <f t="shared" ca="1" si="33"/>
        <v>4.3032091630995728</v>
      </c>
      <c r="BL296" s="25">
        <f t="shared" si="30"/>
        <v>3.6080744579822364</v>
      </c>
      <c r="BM296" s="25">
        <f t="shared" ca="1" si="34"/>
        <v>3.3470556320844933</v>
      </c>
      <c r="BN296" s="24">
        <f t="shared" si="31"/>
        <v>3.1497401995758256</v>
      </c>
      <c r="BO296" s="23"/>
      <c r="BP296" s="2"/>
    </row>
    <row r="297" spans="1:68" x14ac:dyDescent="0.2">
      <c r="A297">
        <v>14.2</v>
      </c>
      <c r="B297">
        <v>2.1</v>
      </c>
      <c r="C297">
        <v>1.2657700000000001</v>
      </c>
      <c r="D297">
        <v>-0.27288000000000001</v>
      </c>
      <c r="E297">
        <v>0.17616000000000001</v>
      </c>
      <c r="F297">
        <v>1.4291799999999999</v>
      </c>
      <c r="G297">
        <v>1.92293</v>
      </c>
      <c r="H297" s="23"/>
      <c r="I297" s="17">
        <f t="shared" si="28"/>
        <v>46.587926509186346</v>
      </c>
      <c r="J297" s="16">
        <f t="shared" si="29"/>
        <v>-46.987926509186345</v>
      </c>
      <c r="K297" s="10">
        <v>95</v>
      </c>
      <c r="L297" s="16">
        <v>4525.9186351706157</v>
      </c>
      <c r="M297" s="16">
        <v>1629.0682414698254</v>
      </c>
      <c r="N297" s="16">
        <v>20.188101487314086</v>
      </c>
      <c r="O297" s="16">
        <v>5.1009416195856954</v>
      </c>
      <c r="P297" s="16">
        <v>5.796102077865541</v>
      </c>
      <c r="Q297" s="16">
        <v>0.12223019683149286</v>
      </c>
      <c r="R297" s="16">
        <v>2.1088344406195323</v>
      </c>
      <c r="S297" s="16">
        <v>48.275031824989263</v>
      </c>
      <c r="T297" s="22" t="s">
        <v>33</v>
      </c>
      <c r="U297" s="10">
        <v>3</v>
      </c>
      <c r="V297" s="22" t="s">
        <v>33</v>
      </c>
      <c r="W297" s="10">
        <v>3</v>
      </c>
      <c r="X297" s="22" t="s">
        <v>33</v>
      </c>
      <c r="Y297" s="10">
        <v>3</v>
      </c>
      <c r="Z297" s="22" t="s">
        <v>124</v>
      </c>
      <c r="AA297" s="15">
        <v>2</v>
      </c>
      <c r="AB297" s="11">
        <v>59.243512255696238</v>
      </c>
      <c r="AC297" s="10">
        <v>37.482122806833893</v>
      </c>
      <c r="AD297" s="21">
        <v>3.2743649374698718</v>
      </c>
      <c r="AE297" s="12">
        <v>510.09416195856954</v>
      </c>
      <c r="AF297" s="10">
        <v>421.55006690343407</v>
      </c>
      <c r="AG297" s="10">
        <v>309.70765583991556</v>
      </c>
      <c r="AH297" s="10">
        <v>577.78828123217511</v>
      </c>
      <c r="AI297" s="10">
        <v>4.7419559389698724</v>
      </c>
      <c r="AJ297" s="10"/>
      <c r="AK297" s="10"/>
      <c r="AL297" s="10"/>
      <c r="AM297" s="10"/>
      <c r="AN297" s="10">
        <v>5.1009416195856954</v>
      </c>
      <c r="AO297" s="10">
        <v>2.0333174743928044</v>
      </c>
      <c r="AP297" s="10">
        <v>2.4776612467193244</v>
      </c>
      <c r="AQ297" s="10">
        <v>111.47500000000001</v>
      </c>
      <c r="AR297" s="10"/>
      <c r="AS297" s="10"/>
      <c r="AT297" s="10">
        <v>1.1392407663583006</v>
      </c>
      <c r="AU297" s="10">
        <v>1</v>
      </c>
      <c r="AV297" s="16"/>
      <c r="AW297" s="21">
        <v>63.232510035515105</v>
      </c>
      <c r="AX297" s="1" t="s">
        <v>120</v>
      </c>
      <c r="AY297" s="25">
        <v>46.987926509186302</v>
      </c>
      <c r="AZ297" s="19">
        <v>100</v>
      </c>
      <c r="BA297" s="19">
        <v>0</v>
      </c>
      <c r="BB297" s="19">
        <v>0</v>
      </c>
      <c r="BC297" s="19">
        <v>100</v>
      </c>
      <c r="BD297" s="19">
        <v>0</v>
      </c>
      <c r="BE297" s="19">
        <v>0</v>
      </c>
      <c r="BF297" s="26">
        <v>59.243512255696238</v>
      </c>
      <c r="BG297" s="26">
        <v>37.482122806833893</v>
      </c>
      <c r="BH297" s="26">
        <v>3.2743649374698718</v>
      </c>
      <c r="BI297" s="23"/>
      <c r="BJ297" s="27">
        <f t="shared" ca="1" si="32"/>
        <v>1</v>
      </c>
      <c r="BK297" s="26">
        <f t="shared" ca="1" si="33"/>
        <v>4.337624011493169</v>
      </c>
      <c r="BL297" s="25">
        <f t="shared" si="30"/>
        <v>3.4595317858539656</v>
      </c>
      <c r="BM297" s="25">
        <f t="shared" ca="1" si="34"/>
        <v>3.3344570358431587</v>
      </c>
      <c r="BN297" s="24">
        <f t="shared" si="31"/>
        <v>3.1382828475654461</v>
      </c>
      <c r="BO297" s="23"/>
      <c r="BP297" s="2"/>
    </row>
    <row r="298" spans="1:68" x14ac:dyDescent="0.2">
      <c r="A298">
        <v>14.25</v>
      </c>
      <c r="B298">
        <v>2</v>
      </c>
      <c r="C298">
        <v>1.26566</v>
      </c>
      <c r="D298">
        <v>-0.27245000000000003</v>
      </c>
      <c r="E298">
        <v>0.16974</v>
      </c>
      <c r="F298">
        <v>1.4254500000000001</v>
      </c>
      <c r="G298">
        <v>1.91855</v>
      </c>
      <c r="H298" s="23"/>
      <c r="I298" s="17">
        <f t="shared" si="28"/>
        <v>46.751968503937007</v>
      </c>
      <c r="J298" s="16">
        <f t="shared" si="29"/>
        <v>-47.151968503937006</v>
      </c>
      <c r="K298" s="10">
        <v>122</v>
      </c>
      <c r="L298" s="16">
        <v>4545.931758530196</v>
      </c>
      <c r="M298" s="16">
        <v>1638.8451443569647</v>
      </c>
      <c r="N298" s="16">
        <v>20.259186351706035</v>
      </c>
      <c r="O298" s="16">
        <v>5.0709039548022528</v>
      </c>
      <c r="P298" s="16">
        <v>5.7376869085220639</v>
      </c>
      <c r="Q298" s="16">
        <v>0.12492414786365789</v>
      </c>
      <c r="R298" s="16">
        <v>2.1772562681681138</v>
      </c>
      <c r="S298" s="16">
        <v>46.304371786097981</v>
      </c>
      <c r="T298" s="22" t="s">
        <v>33</v>
      </c>
      <c r="U298" s="10">
        <v>3</v>
      </c>
      <c r="V298" s="22" t="s">
        <v>33</v>
      </c>
      <c r="W298" s="10">
        <v>3</v>
      </c>
      <c r="X298" s="22" t="s">
        <v>33</v>
      </c>
      <c r="Y298" s="10">
        <v>3</v>
      </c>
      <c r="Z298" s="22" t="s">
        <v>124</v>
      </c>
      <c r="AA298" s="15">
        <v>2</v>
      </c>
      <c r="AB298" s="11">
        <v>60.865077924559088</v>
      </c>
      <c r="AC298" s="10">
        <v>36.007528653835259</v>
      </c>
      <c r="AD298" s="21">
        <v>3.1273934216056505</v>
      </c>
      <c r="AE298" s="12">
        <v>507.09039548022531</v>
      </c>
      <c r="AF298" s="10">
        <v>339.50786232728314</v>
      </c>
      <c r="AG298" s="10">
        <v>305.32651813915481</v>
      </c>
      <c r="AH298" s="10">
        <v>535.78667179320576</v>
      </c>
      <c r="AI298" s="10">
        <v>4.5929365992427416</v>
      </c>
      <c r="AJ298" s="10"/>
      <c r="AK298" s="10"/>
      <c r="AL298" s="10"/>
      <c r="AM298" s="10"/>
      <c r="AN298" s="10">
        <v>5.0709039548022528</v>
      </c>
      <c r="AO298" s="10">
        <v>2.0354174931275009</v>
      </c>
      <c r="AP298" s="10">
        <v>2.4426121451132383</v>
      </c>
      <c r="AQ298" s="10">
        <v>111.47500000000001</v>
      </c>
      <c r="AR298" s="10"/>
      <c r="AS298" s="10"/>
      <c r="AT298" s="10">
        <v>0.90192505061183059</v>
      </c>
      <c r="AU298" s="10">
        <v>1</v>
      </c>
      <c r="AV298" s="16"/>
      <c r="AW298" s="21">
        <v>50.926179349092472</v>
      </c>
      <c r="AX298" s="1" t="s">
        <v>120</v>
      </c>
      <c r="AY298" s="25">
        <v>47.151968503936999</v>
      </c>
      <c r="AZ298" s="19">
        <v>100</v>
      </c>
      <c r="BA298" s="19">
        <v>0</v>
      </c>
      <c r="BB298" s="19">
        <v>0</v>
      </c>
      <c r="BC298" s="19">
        <v>100</v>
      </c>
      <c r="BD298" s="19">
        <v>0</v>
      </c>
      <c r="BE298" s="19">
        <v>0</v>
      </c>
      <c r="BF298" s="26">
        <v>60.865077924559088</v>
      </c>
      <c r="BG298" s="26">
        <v>36.007528653835259</v>
      </c>
      <c r="BH298" s="26">
        <v>3.1273934216056505</v>
      </c>
      <c r="BI298" s="23"/>
      <c r="BJ298" s="27">
        <f t="shared" ca="1" si="32"/>
        <v>1</v>
      </c>
      <c r="BK298" s="26">
        <f t="shared" ca="1" si="33"/>
        <v>4.2282469959862148</v>
      </c>
      <c r="BL298" s="25">
        <f t="shared" si="30"/>
        <v>3.6056048036412554</v>
      </c>
      <c r="BM298" s="25">
        <f t="shared" ca="1" si="34"/>
        <v>3.3533677419312085</v>
      </c>
      <c r="BN298" s="24">
        <f t="shared" si="31"/>
        <v>3.1489509619493097</v>
      </c>
      <c r="BO298" s="23"/>
      <c r="BP298" s="2"/>
    </row>
    <row r="299" spans="1:68" x14ac:dyDescent="0.2">
      <c r="A299">
        <v>14.3</v>
      </c>
      <c r="B299">
        <v>2.1</v>
      </c>
      <c r="C299">
        <v>1.26583</v>
      </c>
      <c r="D299">
        <v>-0.27346999999999999</v>
      </c>
      <c r="E299">
        <v>0.17047000000000001</v>
      </c>
      <c r="F299">
        <v>1.4292499999999999</v>
      </c>
      <c r="G299">
        <v>1.92238</v>
      </c>
      <c r="H299" s="23"/>
      <c r="I299" s="17">
        <f t="shared" si="28"/>
        <v>46.916010498687662</v>
      </c>
      <c r="J299" s="16">
        <f t="shared" si="29"/>
        <v>-47.31601049868766</v>
      </c>
      <c r="K299" s="10">
        <v>122</v>
      </c>
      <c r="L299" s="16">
        <v>4565.9448818897763</v>
      </c>
      <c r="M299" s="16">
        <v>1648.6220472441037</v>
      </c>
      <c r="N299" s="16">
        <v>20.330271216097984</v>
      </c>
      <c r="O299" s="16">
        <v>5.1173258003766424</v>
      </c>
      <c r="P299" s="16">
        <v>5.7873354796928433</v>
      </c>
      <c r="Q299" s="16">
        <v>0.11853384541526639</v>
      </c>
      <c r="R299" s="16">
        <v>2.0481592233799009</v>
      </c>
      <c r="S299" s="16">
        <v>46.528449952513967</v>
      </c>
      <c r="T299" s="22" t="s">
        <v>122</v>
      </c>
      <c r="U299" s="10">
        <v>4</v>
      </c>
      <c r="V299" s="22" t="s">
        <v>33</v>
      </c>
      <c r="W299" s="10">
        <v>3</v>
      </c>
      <c r="X299" s="22" t="s">
        <v>33</v>
      </c>
      <c r="Y299" s="10">
        <v>3</v>
      </c>
      <c r="Z299" s="22" t="s">
        <v>124</v>
      </c>
      <c r="AA299" s="15">
        <v>2</v>
      </c>
      <c r="AB299" s="11">
        <v>57.422460497777735</v>
      </c>
      <c r="AC299" s="10">
        <v>39.12021402650263</v>
      </c>
      <c r="AD299" s="21">
        <v>3.457325475719633</v>
      </c>
      <c r="AE299" s="12">
        <v>511.73258003766421</v>
      </c>
      <c r="AF299" s="10">
        <v>344.17162814975245</v>
      </c>
      <c r="AG299" s="10">
        <v>309.05016097696324</v>
      </c>
      <c r="AH299" s="10">
        <v>538.93396257770019</v>
      </c>
      <c r="AI299" s="10">
        <v>4.8824329113914597</v>
      </c>
      <c r="AJ299" s="10"/>
      <c r="AK299" s="10"/>
      <c r="AL299" s="10"/>
      <c r="AM299" s="10"/>
      <c r="AN299" s="10">
        <v>3.4115505335844283</v>
      </c>
      <c r="AO299" s="10">
        <v>2.0330877456937153</v>
      </c>
      <c r="AP299" s="10">
        <v>2.472401287815706</v>
      </c>
      <c r="AQ299" s="10">
        <v>114.66</v>
      </c>
      <c r="AR299" s="10"/>
      <c r="AS299" s="10"/>
      <c r="AT299" s="10">
        <v>0.90920664336367185</v>
      </c>
      <c r="AU299" s="10">
        <v>1</v>
      </c>
      <c r="AV299" s="16"/>
      <c r="AW299" s="21">
        <v>51.62574422246287</v>
      </c>
      <c r="AX299" s="1" t="s">
        <v>120</v>
      </c>
      <c r="AY299" s="25">
        <v>47.316010498687703</v>
      </c>
      <c r="AZ299" s="19">
        <v>100</v>
      </c>
      <c r="BA299" s="19">
        <v>0</v>
      </c>
      <c r="BB299" s="19">
        <v>0</v>
      </c>
      <c r="BC299" s="19">
        <v>100</v>
      </c>
      <c r="BD299" s="19">
        <v>0</v>
      </c>
      <c r="BE299" s="19">
        <v>0</v>
      </c>
      <c r="BF299" s="26">
        <v>57.422460497777735</v>
      </c>
      <c r="BG299" s="26">
        <v>39.12021402650263</v>
      </c>
      <c r="BH299" s="26">
        <v>3.457325475719633</v>
      </c>
      <c r="BI299" s="23"/>
      <c r="BJ299" s="27">
        <f t="shared" ca="1" si="32"/>
        <v>1</v>
      </c>
      <c r="BK299" s="26">
        <f t="shared" ca="1" si="33"/>
        <v>4.2512631013348088</v>
      </c>
      <c r="BL299" s="25">
        <f t="shared" si="30"/>
        <v>3.3824647761841584</v>
      </c>
      <c r="BM299" s="25">
        <f t="shared" ca="1" si="34"/>
        <v>3.3367404946093662</v>
      </c>
      <c r="BN299" s="24">
        <f t="shared" si="31"/>
        <v>3.13263776597692</v>
      </c>
      <c r="BO299" s="23"/>
      <c r="BP299" s="2"/>
    </row>
    <row r="300" spans="1:68" x14ac:dyDescent="0.2">
      <c r="A300">
        <v>14.35</v>
      </c>
      <c r="B300">
        <v>2</v>
      </c>
      <c r="C300">
        <v>1.26559</v>
      </c>
      <c r="D300">
        <v>-0.27334000000000003</v>
      </c>
      <c r="E300">
        <v>0.16968</v>
      </c>
      <c r="F300">
        <v>1.421</v>
      </c>
      <c r="G300">
        <v>1.90988</v>
      </c>
      <c r="H300" s="23"/>
      <c r="I300" s="17">
        <f t="shared" si="28"/>
        <v>47.080052493438316</v>
      </c>
      <c r="J300" s="16">
        <f t="shared" si="29"/>
        <v>-47.480052493438315</v>
      </c>
      <c r="K300" s="10">
        <v>122</v>
      </c>
      <c r="L300" s="16">
        <v>4585.9580052493566</v>
      </c>
      <c r="M300" s="16">
        <v>1658.3989501312426</v>
      </c>
      <c r="N300" s="16">
        <v>20.401356080489936</v>
      </c>
      <c r="O300" s="16">
        <v>5.0517890772127956</v>
      </c>
      <c r="P300" s="16">
        <v>5.718306820609615</v>
      </c>
      <c r="Q300" s="16">
        <v>0.11934829572731609</v>
      </c>
      <c r="R300" s="16">
        <v>2.0871264776693574</v>
      </c>
      <c r="S300" s="16">
        <v>46.285954402556939</v>
      </c>
      <c r="T300" s="22" t="s">
        <v>33</v>
      </c>
      <c r="U300" s="10">
        <v>3</v>
      </c>
      <c r="V300" s="22" t="s">
        <v>33</v>
      </c>
      <c r="W300" s="10">
        <v>3</v>
      </c>
      <c r="X300" s="22" t="s">
        <v>33</v>
      </c>
      <c r="Y300" s="10">
        <v>3</v>
      </c>
      <c r="Z300" s="22" t="s">
        <v>124</v>
      </c>
      <c r="AA300" s="15">
        <v>2</v>
      </c>
      <c r="AB300" s="11">
        <v>58.763255746639715</v>
      </c>
      <c r="AC300" s="10">
        <v>37.916066914434992</v>
      </c>
      <c r="AD300" s="21">
        <v>3.3206773389252953</v>
      </c>
      <c r="AE300" s="12">
        <v>505.17890772127959</v>
      </c>
      <c r="AF300" s="10">
        <v>334.87336688351502</v>
      </c>
      <c r="AG300" s="10">
        <v>303.87301154572111</v>
      </c>
      <c r="AH300" s="10">
        <v>532.48316548252114</v>
      </c>
      <c r="AI300" s="10">
        <v>4.7912764784464583</v>
      </c>
      <c r="AJ300" s="10"/>
      <c r="AK300" s="10"/>
      <c r="AL300" s="10"/>
      <c r="AM300" s="10"/>
      <c r="AN300" s="10">
        <v>5.0517890772127956</v>
      </c>
      <c r="AO300" s="10">
        <v>2.0287045612430012</v>
      </c>
      <c r="AP300" s="10">
        <v>2.4309840923657688</v>
      </c>
      <c r="AQ300" s="10">
        <v>111.47500000000001</v>
      </c>
      <c r="AR300" s="10"/>
      <c r="AS300" s="10"/>
      <c r="AT300" s="10">
        <v>0.87793086525724273</v>
      </c>
      <c r="AU300" s="10">
        <v>1</v>
      </c>
      <c r="AV300" s="16"/>
      <c r="AW300" s="21">
        <v>50.23100503252725</v>
      </c>
      <c r="AX300" s="1" t="s">
        <v>120</v>
      </c>
      <c r="AY300" s="25">
        <v>47.480052493438301</v>
      </c>
      <c r="AZ300" s="19">
        <v>100</v>
      </c>
      <c r="BA300" s="19">
        <v>0</v>
      </c>
      <c r="BB300" s="19">
        <v>0</v>
      </c>
      <c r="BC300" s="19">
        <v>100</v>
      </c>
      <c r="BD300" s="19">
        <v>0</v>
      </c>
      <c r="BE300" s="19">
        <v>0</v>
      </c>
      <c r="BF300" s="26">
        <v>58.763255746639715</v>
      </c>
      <c r="BG300" s="26">
        <v>37.916066914434992</v>
      </c>
      <c r="BH300" s="26">
        <v>3.3206773389252953</v>
      </c>
      <c r="BI300" s="23"/>
      <c r="BJ300" s="27">
        <f t="shared" ca="1" si="32"/>
        <v>1</v>
      </c>
      <c r="BK300" s="26">
        <f t="shared" ca="1" si="33"/>
        <v>4.1308851741782187</v>
      </c>
      <c r="BL300" s="25">
        <f t="shared" si="30"/>
        <v>3.4842882803995883</v>
      </c>
      <c r="BM300" s="25">
        <f t="shared" ca="1" si="34"/>
        <v>3.3541192415676342</v>
      </c>
      <c r="BN300" s="24">
        <f t="shared" si="31"/>
        <v>3.1411884294110335</v>
      </c>
      <c r="BO300" s="23"/>
      <c r="BP300" s="2"/>
    </row>
    <row r="301" spans="1:68" x14ac:dyDescent="0.2">
      <c r="A301">
        <v>14.4</v>
      </c>
      <c r="B301">
        <v>2</v>
      </c>
      <c r="C301">
        <v>1.26603</v>
      </c>
      <c r="D301">
        <v>-0.27332000000000001</v>
      </c>
      <c r="E301">
        <v>0.17055999999999999</v>
      </c>
      <c r="F301">
        <v>1.41205</v>
      </c>
      <c r="G301">
        <v>1.9044300000000001</v>
      </c>
      <c r="H301" s="23"/>
      <c r="I301" s="17">
        <f t="shared" si="28"/>
        <v>47.244094488188978</v>
      </c>
      <c r="J301" s="16">
        <f t="shared" si="29"/>
        <v>-47.644094488188976</v>
      </c>
      <c r="K301" s="10">
        <v>122</v>
      </c>
      <c r="L301" s="16">
        <v>4605.9711286089369</v>
      </c>
      <c r="M301" s="16">
        <v>1668.175853018382</v>
      </c>
      <c r="N301" s="16">
        <v>20.472440944881889</v>
      </c>
      <c r="O301" s="16">
        <v>5.1719397363465038</v>
      </c>
      <c r="P301" s="16">
        <v>5.8423472311471913</v>
      </c>
      <c r="Q301" s="16">
        <v>0.11947359577532389</v>
      </c>
      <c r="R301" s="16">
        <v>2.0449588332986552</v>
      </c>
      <c r="S301" s="16">
        <v>46.556076027825526</v>
      </c>
      <c r="T301" s="22" t="s">
        <v>122</v>
      </c>
      <c r="U301" s="10">
        <v>4</v>
      </c>
      <c r="V301" s="22" t="s">
        <v>33</v>
      </c>
      <c r="W301" s="10">
        <v>3</v>
      </c>
      <c r="X301" s="22" t="s">
        <v>33</v>
      </c>
      <c r="Y301" s="10">
        <v>3</v>
      </c>
      <c r="Z301" s="22" t="s">
        <v>124</v>
      </c>
      <c r="AA301" s="15">
        <v>2</v>
      </c>
      <c r="AB301" s="11">
        <v>57.006778940238505</v>
      </c>
      <c r="AC301" s="10">
        <v>39.491211606109786</v>
      </c>
      <c r="AD301" s="21">
        <v>3.5020094536517066</v>
      </c>
      <c r="AE301" s="12">
        <v>517.19397363465043</v>
      </c>
      <c r="AF301" s="10">
        <v>348.28911380796046</v>
      </c>
      <c r="AG301" s="10">
        <v>313.17604233603936</v>
      </c>
      <c r="AH301" s="10">
        <v>536.57763599198336</v>
      </c>
      <c r="AI301" s="10">
        <v>4.8900739893474201</v>
      </c>
      <c r="AJ301" s="10"/>
      <c r="AK301" s="10"/>
      <c r="AL301" s="10"/>
      <c r="AM301" s="10"/>
      <c r="AN301" s="10">
        <v>3.4479598242310026</v>
      </c>
      <c r="AO301" s="10">
        <v>2.052942135753042</v>
      </c>
      <c r="AP301" s="10">
        <v>2.5054083386883148</v>
      </c>
      <c r="AQ301" s="10">
        <v>114.66</v>
      </c>
      <c r="AR301" s="10"/>
      <c r="AS301" s="10"/>
      <c r="AT301" s="10">
        <v>0.90923368814353867</v>
      </c>
      <c r="AU301" s="10">
        <v>1</v>
      </c>
      <c r="AV301" s="16"/>
      <c r="AW301" s="21">
        <v>52.243367071194072</v>
      </c>
      <c r="AX301" s="1" t="s">
        <v>120</v>
      </c>
      <c r="AY301" s="25">
        <v>47.644094488188998</v>
      </c>
      <c r="AZ301" s="19">
        <v>100</v>
      </c>
      <c r="BA301" s="19">
        <v>0</v>
      </c>
      <c r="BB301" s="19">
        <v>0</v>
      </c>
      <c r="BC301" s="19">
        <v>100</v>
      </c>
      <c r="BD301" s="19">
        <v>0</v>
      </c>
      <c r="BE301" s="19">
        <v>0</v>
      </c>
      <c r="BF301" s="26">
        <v>57.006778940238505</v>
      </c>
      <c r="BG301" s="26">
        <v>39.491211606109786</v>
      </c>
      <c r="BH301" s="26">
        <v>3.5020094536517066</v>
      </c>
      <c r="BI301" s="23"/>
      <c r="BJ301" s="27">
        <f t="shared" ca="1" si="32"/>
        <v>1</v>
      </c>
      <c r="BK301" s="26">
        <f t="shared" ca="1" si="33"/>
        <v>4.2433915590357394</v>
      </c>
      <c r="BL301" s="25">
        <f t="shared" si="30"/>
        <v>3.3755690155818399</v>
      </c>
      <c r="BM301" s="25">
        <f t="shared" ca="1" si="34"/>
        <v>3.3369614890571135</v>
      </c>
      <c r="BN301" s="24">
        <f t="shared" si="31"/>
        <v>3.1287217686198754</v>
      </c>
      <c r="BO301" s="23"/>
      <c r="BP301" s="2"/>
    </row>
    <row r="302" spans="1:68" x14ac:dyDescent="0.2">
      <c r="A302">
        <v>14.45</v>
      </c>
      <c r="B302">
        <v>2</v>
      </c>
      <c r="C302">
        <v>1.26634</v>
      </c>
      <c r="D302">
        <v>-0.27305000000000001</v>
      </c>
      <c r="E302">
        <v>0.17283000000000001</v>
      </c>
      <c r="F302">
        <v>1.41815</v>
      </c>
      <c r="G302">
        <v>1.9076500000000001</v>
      </c>
      <c r="H302" s="23"/>
      <c r="I302" s="17">
        <f t="shared" si="28"/>
        <v>47.408136482939625</v>
      </c>
      <c r="J302" s="16">
        <f t="shared" si="29"/>
        <v>-47.808136482939624</v>
      </c>
      <c r="K302" s="10">
        <v>122</v>
      </c>
      <c r="L302" s="16">
        <v>4625.9842519685162</v>
      </c>
      <c r="M302" s="16">
        <v>1677.9527559055205</v>
      </c>
      <c r="N302" s="16">
        <v>20.543525809273838</v>
      </c>
      <c r="O302" s="16">
        <v>5.2565913370998087</v>
      </c>
      <c r="P302" s="16">
        <v>5.9370326224536552</v>
      </c>
      <c r="Q302" s="16">
        <v>0.12116514642342754</v>
      </c>
      <c r="R302" s="16">
        <v>2.0408367972442174</v>
      </c>
      <c r="S302" s="16">
        <v>47.252867038461545</v>
      </c>
      <c r="T302" s="22" t="s">
        <v>122</v>
      </c>
      <c r="U302" s="10">
        <v>4</v>
      </c>
      <c r="V302" s="22" t="s">
        <v>33</v>
      </c>
      <c r="W302" s="10">
        <v>3</v>
      </c>
      <c r="X302" s="22" t="s">
        <v>33</v>
      </c>
      <c r="Y302" s="10">
        <v>3</v>
      </c>
      <c r="Z302" s="22" t="s">
        <v>124</v>
      </c>
      <c r="AA302" s="15">
        <v>2</v>
      </c>
      <c r="AB302" s="11">
        <v>56.470055834721578</v>
      </c>
      <c r="AC302" s="10">
        <v>39.968527774221137</v>
      </c>
      <c r="AD302" s="21">
        <v>3.5614163910572874</v>
      </c>
      <c r="AE302" s="12">
        <v>525.65913370998089</v>
      </c>
      <c r="AF302" s="10">
        <v>358.25132905815735</v>
      </c>
      <c r="AG302" s="10">
        <v>320.27744668402414</v>
      </c>
      <c r="AH302" s="10">
        <v>549.44930528614714</v>
      </c>
      <c r="AI302" s="10">
        <v>4.8999508503096374</v>
      </c>
      <c r="AJ302" s="10"/>
      <c r="AK302" s="10"/>
      <c r="AL302" s="10"/>
      <c r="AM302" s="10"/>
      <c r="AN302" s="10">
        <v>3.5043942247332058</v>
      </c>
      <c r="AO302" s="10">
        <v>2.0763410484598421</v>
      </c>
      <c r="AP302" s="10">
        <v>2.5622195734721931</v>
      </c>
      <c r="AQ302" s="10">
        <v>114.66</v>
      </c>
      <c r="AR302" s="10"/>
      <c r="AS302" s="10"/>
      <c r="AT302" s="10">
        <v>0.93079625310224101</v>
      </c>
      <c r="AU302" s="10">
        <v>1</v>
      </c>
      <c r="AV302" s="16"/>
      <c r="AW302" s="21">
        <v>53.73769935872361</v>
      </c>
      <c r="AX302" s="1" t="s">
        <v>120</v>
      </c>
      <c r="AY302" s="25">
        <v>47.808136482939602</v>
      </c>
      <c r="AZ302" s="19">
        <v>100</v>
      </c>
      <c r="BA302" s="19">
        <v>0</v>
      </c>
      <c r="BB302" s="19">
        <v>0</v>
      </c>
      <c r="BC302" s="19">
        <v>100</v>
      </c>
      <c r="BD302" s="19">
        <v>0</v>
      </c>
      <c r="BE302" s="19">
        <v>0</v>
      </c>
      <c r="BF302" s="26">
        <v>56.470055834721578</v>
      </c>
      <c r="BG302" s="26">
        <v>39.968527774221137</v>
      </c>
      <c r="BH302" s="26">
        <v>3.5614163910572874</v>
      </c>
      <c r="BI302" s="23"/>
      <c r="BJ302" s="27">
        <f t="shared" ca="1" si="32"/>
        <v>1</v>
      </c>
      <c r="BK302" s="26">
        <f t="shared" ca="1" si="33"/>
        <v>4.3195977761765469</v>
      </c>
      <c r="BL302" s="25">
        <f t="shared" si="30"/>
        <v>3.3433717570614543</v>
      </c>
      <c r="BM302" s="25">
        <f t="shared" ca="1" si="34"/>
        <v>3.328196477997071</v>
      </c>
      <c r="BN302" s="24">
        <f t="shared" si="31"/>
        <v>3.1222047588711552</v>
      </c>
      <c r="BO302" s="23"/>
      <c r="BP302" s="2"/>
    </row>
    <row r="303" spans="1:68" x14ac:dyDescent="0.2">
      <c r="A303">
        <v>14.5</v>
      </c>
      <c r="B303">
        <v>2</v>
      </c>
      <c r="C303">
        <v>1.26633</v>
      </c>
      <c r="D303">
        <v>-0.27373999999999998</v>
      </c>
      <c r="E303">
        <v>0.17252000000000001</v>
      </c>
      <c r="F303">
        <v>1.41903</v>
      </c>
      <c r="G303">
        <v>1.91408</v>
      </c>
      <c r="H303" s="23"/>
      <c r="I303" s="17">
        <f t="shared" si="28"/>
        <v>47.572178477690287</v>
      </c>
      <c r="J303" s="16">
        <f t="shared" si="29"/>
        <v>-47.972178477690285</v>
      </c>
      <c r="K303" s="10">
        <v>122</v>
      </c>
      <c r="L303" s="16">
        <v>4645.9973753280965</v>
      </c>
      <c r="M303" s="16">
        <v>1687.7296587926598</v>
      </c>
      <c r="N303" s="16">
        <v>20.614610673665791</v>
      </c>
      <c r="O303" s="16">
        <v>5.2538606403012977</v>
      </c>
      <c r="P303" s="16">
        <v>5.9329316723196905</v>
      </c>
      <c r="Q303" s="16">
        <v>0.11684229476716274</v>
      </c>
      <c r="R303" s="16">
        <v>1.9693854778792537</v>
      </c>
      <c r="S303" s="16">
        <v>47.157710556832832</v>
      </c>
      <c r="T303" s="22" t="s">
        <v>122</v>
      </c>
      <c r="U303" s="10">
        <v>4</v>
      </c>
      <c r="V303" s="22" t="s">
        <v>33</v>
      </c>
      <c r="W303" s="10">
        <v>3</v>
      </c>
      <c r="X303" s="22" t="s">
        <v>33</v>
      </c>
      <c r="Y303" s="10">
        <v>3</v>
      </c>
      <c r="Z303" s="22" t="s">
        <v>124</v>
      </c>
      <c r="AA303" s="15">
        <v>2</v>
      </c>
      <c r="AB303" s="11">
        <v>54.728175540016522</v>
      </c>
      <c r="AC303" s="10">
        <v>41.503509680527827</v>
      </c>
      <c r="AD303" s="21">
        <v>3.7683147794556509</v>
      </c>
      <c r="AE303" s="12">
        <v>525.38606403012977</v>
      </c>
      <c r="AF303" s="10">
        <v>356.59162178595096</v>
      </c>
      <c r="AG303" s="10">
        <v>319.96987542397676</v>
      </c>
      <c r="AH303" s="10">
        <v>546.02948331086486</v>
      </c>
      <c r="AI303" s="10">
        <v>5.0777260786794107</v>
      </c>
      <c r="AJ303" s="10"/>
      <c r="AK303" s="10"/>
      <c r="AL303" s="10"/>
      <c r="AM303" s="10"/>
      <c r="AN303" s="10">
        <v>3.5025737602008653</v>
      </c>
      <c r="AO303" s="10">
        <v>2.0700171142692669</v>
      </c>
      <c r="AP303" s="10">
        <v>2.5597590033918145</v>
      </c>
      <c r="AQ303" s="10">
        <v>114.66</v>
      </c>
      <c r="AR303" s="10"/>
      <c r="AS303" s="10"/>
      <c r="AT303" s="10">
        <v>0.9206013183059627</v>
      </c>
      <c r="AU303" s="10">
        <v>1</v>
      </c>
      <c r="AV303" s="16"/>
      <c r="AW303" s="21">
        <v>53.488743267892644</v>
      </c>
      <c r="AX303" s="1" t="s">
        <v>120</v>
      </c>
      <c r="AY303" s="25">
        <v>47.972178477690299</v>
      </c>
      <c r="AZ303" s="19">
        <v>100</v>
      </c>
      <c r="BA303" s="19">
        <v>0</v>
      </c>
      <c r="BB303" s="19">
        <v>0</v>
      </c>
      <c r="BC303" s="19">
        <v>100</v>
      </c>
      <c r="BD303" s="19">
        <v>0</v>
      </c>
      <c r="BE303" s="19">
        <v>0</v>
      </c>
      <c r="BF303" s="26">
        <v>54.728175540016522</v>
      </c>
      <c r="BG303" s="26">
        <v>41.503509680527827</v>
      </c>
      <c r="BH303" s="26">
        <v>3.7683147794556509</v>
      </c>
      <c r="BI303" s="23"/>
      <c r="BJ303" s="27">
        <f t="shared" ca="1" si="32"/>
        <v>1</v>
      </c>
      <c r="BK303" s="26">
        <f t="shared" ca="1" si="33"/>
        <v>4.2778569018429851</v>
      </c>
      <c r="BL303" s="25">
        <f t="shared" si="30"/>
        <v>3.236688749176559</v>
      </c>
      <c r="BM303" s="25">
        <f t="shared" ca="1" si="34"/>
        <v>3.3244376431763762</v>
      </c>
      <c r="BN303" s="24">
        <f t="shared" si="31"/>
        <v>3.1149125784635672</v>
      </c>
      <c r="BO303" s="23"/>
      <c r="BP303" s="2"/>
    </row>
    <row r="304" spans="1:68" x14ac:dyDescent="0.2">
      <c r="A304">
        <v>14.55</v>
      </c>
      <c r="B304">
        <v>2</v>
      </c>
      <c r="C304">
        <v>1.26583</v>
      </c>
      <c r="D304">
        <v>-0.27494000000000002</v>
      </c>
      <c r="E304">
        <v>0.17599999999999999</v>
      </c>
      <c r="F304">
        <v>1.4186300000000001</v>
      </c>
      <c r="G304">
        <v>1.9158299999999999</v>
      </c>
      <c r="H304" s="23"/>
      <c r="I304" s="17">
        <f t="shared" si="28"/>
        <v>47.736220472440948</v>
      </c>
      <c r="J304" s="16">
        <f t="shared" si="29"/>
        <v>-48.136220472440947</v>
      </c>
      <c r="K304" s="10">
        <v>122</v>
      </c>
      <c r="L304" s="16">
        <v>4666.0104986876768</v>
      </c>
      <c r="M304" s="16">
        <v>1697.5065616797992</v>
      </c>
      <c r="N304" s="16">
        <v>20.685695538057743</v>
      </c>
      <c r="O304" s="16">
        <v>5.1173258003766424</v>
      </c>
      <c r="P304" s="16">
        <v>5.8117790311285118</v>
      </c>
      <c r="Q304" s="16">
        <v>0.10932429188670165</v>
      </c>
      <c r="R304" s="16">
        <v>1.8810813573803997</v>
      </c>
      <c r="S304" s="16">
        <v>48.225918802213144</v>
      </c>
      <c r="T304" s="22" t="s">
        <v>122</v>
      </c>
      <c r="U304" s="10">
        <v>4</v>
      </c>
      <c r="V304" s="22" t="s">
        <v>33</v>
      </c>
      <c r="W304" s="10">
        <v>3</v>
      </c>
      <c r="X304" s="22" t="s">
        <v>33</v>
      </c>
      <c r="Y304" s="10">
        <v>3</v>
      </c>
      <c r="Z304" s="22" t="s">
        <v>124</v>
      </c>
      <c r="AA304" s="15">
        <v>2</v>
      </c>
      <c r="AB304" s="11">
        <v>53.539118494631708</v>
      </c>
      <c r="AC304" s="10">
        <v>42.538022611243477</v>
      </c>
      <c r="AD304" s="21">
        <v>3.9228588941248153</v>
      </c>
      <c r="AE304" s="12">
        <v>511.73258003766421</v>
      </c>
      <c r="AF304" s="10">
        <v>341.1611273305428</v>
      </c>
      <c r="AG304" s="10">
        <v>310.88342733463838</v>
      </c>
      <c r="AH304" s="10">
        <v>566.54173571976821</v>
      </c>
      <c r="AI304" s="10">
        <v>5.3160911731781946</v>
      </c>
      <c r="AJ304" s="10"/>
      <c r="AK304" s="10"/>
      <c r="AL304" s="10"/>
      <c r="AM304" s="10"/>
      <c r="AN304" s="10">
        <v>3.4115505335844283</v>
      </c>
      <c r="AO304" s="10">
        <v>2.0372361213508454</v>
      </c>
      <c r="AP304" s="10">
        <v>2.4870674186771069</v>
      </c>
      <c r="AQ304" s="10">
        <v>114.66</v>
      </c>
      <c r="AR304" s="10"/>
      <c r="AS304" s="10"/>
      <c r="AT304" s="10">
        <v>0.87347279653886589</v>
      </c>
      <c r="AU304" s="10">
        <v>1</v>
      </c>
      <c r="AV304" s="16"/>
      <c r="AW304" s="21">
        <v>51.17416909958142</v>
      </c>
      <c r="AX304" s="1" t="s">
        <v>120</v>
      </c>
      <c r="AY304" s="25">
        <v>48.136220472440897</v>
      </c>
      <c r="AZ304" s="19">
        <v>100</v>
      </c>
      <c r="BA304" s="19">
        <v>0</v>
      </c>
      <c r="BB304" s="19">
        <v>0</v>
      </c>
      <c r="BC304" s="19">
        <v>100</v>
      </c>
      <c r="BD304" s="19">
        <v>0</v>
      </c>
      <c r="BE304" s="19">
        <v>0</v>
      </c>
      <c r="BF304" s="26">
        <v>53.539118494631708</v>
      </c>
      <c r="BG304" s="26">
        <v>42.538022611243477</v>
      </c>
      <c r="BH304" s="26">
        <v>3.9228588941248153</v>
      </c>
      <c r="BI304" s="23"/>
      <c r="BJ304" s="27">
        <f t="shared" ca="1" si="32"/>
        <v>1</v>
      </c>
      <c r="BK304" s="26">
        <f t="shared" ca="1" si="33"/>
        <v>4.0986866976728358</v>
      </c>
      <c r="BL304" s="25">
        <f t="shared" si="30"/>
        <v>3.1426099753636847</v>
      </c>
      <c r="BM304" s="25">
        <f t="shared" ca="1" si="34"/>
        <v>3.3337015151622635</v>
      </c>
      <c r="BN304" s="24">
        <f t="shared" si="31"/>
        <v>3.1131330488008833</v>
      </c>
      <c r="BO304" s="23"/>
      <c r="BP304" s="2"/>
    </row>
    <row r="305" spans="1:68" x14ac:dyDescent="0.2">
      <c r="A305">
        <v>14.6</v>
      </c>
      <c r="B305">
        <v>2</v>
      </c>
      <c r="C305">
        <v>1.2658799999999999</v>
      </c>
      <c r="D305">
        <v>-0.27534999999999998</v>
      </c>
      <c r="E305">
        <v>0.17929</v>
      </c>
      <c r="F305">
        <v>1.41378</v>
      </c>
      <c r="G305">
        <v>1.9102300000000001</v>
      </c>
      <c r="H305" s="23"/>
      <c r="I305" s="17">
        <f t="shared" si="28"/>
        <v>47.900262467191595</v>
      </c>
      <c r="J305" s="16">
        <f t="shared" si="29"/>
        <v>-48.300262467191594</v>
      </c>
      <c r="K305" s="10">
        <v>122</v>
      </c>
      <c r="L305" s="16">
        <v>4686.0236220472561</v>
      </c>
      <c r="M305" s="16">
        <v>1707.2834645669377</v>
      </c>
      <c r="N305" s="16">
        <v>20.756780402449692</v>
      </c>
      <c r="O305" s="16">
        <v>5.1309792843690776</v>
      </c>
      <c r="P305" s="16">
        <v>5.8399748811649523</v>
      </c>
      <c r="Q305" s="16">
        <v>0.10675564090254439</v>
      </c>
      <c r="R305" s="16">
        <v>1.8280154123068568</v>
      </c>
      <c r="S305" s="16">
        <v>49.235805333046841</v>
      </c>
      <c r="T305" s="22" t="s">
        <v>122</v>
      </c>
      <c r="U305" s="10">
        <v>4</v>
      </c>
      <c r="V305" s="22" t="s">
        <v>33</v>
      </c>
      <c r="W305" s="10">
        <v>3</v>
      </c>
      <c r="X305" s="22" t="s">
        <v>33</v>
      </c>
      <c r="Y305" s="10">
        <v>3</v>
      </c>
      <c r="Z305" s="22" t="s">
        <v>124</v>
      </c>
      <c r="AA305" s="15">
        <v>2</v>
      </c>
      <c r="AB305" s="11">
        <v>52.276355074792363</v>
      </c>
      <c r="AC305" s="10">
        <v>43.623818294885673</v>
      </c>
      <c r="AD305" s="21">
        <v>4.0998266303219619</v>
      </c>
      <c r="AE305" s="12">
        <v>513.09792843690775</v>
      </c>
      <c r="AF305" s="10">
        <v>343.30104360779592</v>
      </c>
      <c r="AG305" s="10">
        <v>312.99811608737144</v>
      </c>
      <c r="AH305" s="10">
        <v>585.85422714371271</v>
      </c>
      <c r="AI305" s="10">
        <v>5.4704133962309101</v>
      </c>
      <c r="AJ305" s="10"/>
      <c r="AK305" s="10"/>
      <c r="AL305" s="10"/>
      <c r="AM305" s="10"/>
      <c r="AN305" s="10">
        <v>3.4206528562460519</v>
      </c>
      <c r="AO305" s="10">
        <v>2.0396966988120675</v>
      </c>
      <c r="AP305" s="10">
        <v>2.5039849286989715</v>
      </c>
      <c r="AQ305" s="10">
        <v>114.66</v>
      </c>
      <c r="AR305" s="10"/>
      <c r="AS305" s="10"/>
      <c r="AT305" s="10">
        <v>0.87390861885324833</v>
      </c>
      <c r="AU305" s="10">
        <v>1</v>
      </c>
      <c r="AV305" s="16"/>
      <c r="AW305" s="21">
        <v>51.495156541169386</v>
      </c>
      <c r="AX305" s="1" t="s">
        <v>120</v>
      </c>
      <c r="AY305" s="25">
        <v>48.300262467191601</v>
      </c>
      <c r="AZ305" s="19">
        <v>100</v>
      </c>
      <c r="BA305" s="19">
        <v>0</v>
      </c>
      <c r="BB305" s="19">
        <v>0</v>
      </c>
      <c r="BC305" s="19">
        <v>100</v>
      </c>
      <c r="BD305" s="19">
        <v>0</v>
      </c>
      <c r="BE305" s="19">
        <v>0</v>
      </c>
      <c r="BF305" s="26">
        <v>52.276355074792363</v>
      </c>
      <c r="BG305" s="26">
        <v>43.623818294885673</v>
      </c>
      <c r="BH305" s="26">
        <v>4.0998266303219619</v>
      </c>
      <c r="BI305" s="23"/>
      <c r="BJ305" s="27">
        <f t="shared" ca="1" si="32"/>
        <v>1</v>
      </c>
      <c r="BK305" s="26">
        <f t="shared" ca="1" si="33"/>
        <v>4.0965230938124844</v>
      </c>
      <c r="BL305" s="25">
        <f t="shared" si="30"/>
        <v>3.0528100743777662</v>
      </c>
      <c r="BM305" s="25">
        <f t="shared" ca="1" si="34"/>
        <v>3.3274300991001913</v>
      </c>
      <c r="BN305" s="24">
        <f t="shared" si="31"/>
        <v>3.1053392059997194</v>
      </c>
      <c r="BO305" s="23"/>
      <c r="BP305" s="2"/>
    </row>
    <row r="306" spans="1:68" x14ac:dyDescent="0.2">
      <c r="A306">
        <v>14.65</v>
      </c>
      <c r="B306">
        <v>2.1</v>
      </c>
      <c r="C306">
        <v>1.26573</v>
      </c>
      <c r="D306">
        <v>-0.27509</v>
      </c>
      <c r="E306">
        <v>0.18242</v>
      </c>
      <c r="F306">
        <v>1.4153800000000001</v>
      </c>
      <c r="G306">
        <v>1.91188</v>
      </c>
      <c r="H306" s="23"/>
      <c r="I306" s="17">
        <f t="shared" si="28"/>
        <v>48.064304461942257</v>
      </c>
      <c r="J306" s="16">
        <f t="shared" si="29"/>
        <v>-48.464304461942255</v>
      </c>
      <c r="K306" s="10">
        <v>122</v>
      </c>
      <c r="L306" s="16">
        <v>4706.0367454068364</v>
      </c>
      <c r="M306" s="16">
        <v>1717.0603674540771</v>
      </c>
      <c r="N306" s="16">
        <v>20.827865266841641</v>
      </c>
      <c r="O306" s="16">
        <v>5.0900188323917108</v>
      </c>
      <c r="P306" s="16">
        <v>5.8128495677036147</v>
      </c>
      <c r="Q306" s="16">
        <v>0.10838454152664415</v>
      </c>
      <c r="R306" s="16">
        <v>1.8645681479326812</v>
      </c>
      <c r="S306" s="16">
        <v>50.196578841104433</v>
      </c>
      <c r="T306" s="22" t="s">
        <v>122</v>
      </c>
      <c r="U306" s="10">
        <v>4</v>
      </c>
      <c r="V306" s="22" t="s">
        <v>33</v>
      </c>
      <c r="W306" s="10">
        <v>3</v>
      </c>
      <c r="X306" s="22" t="s">
        <v>33</v>
      </c>
      <c r="Y306" s="10">
        <v>3</v>
      </c>
      <c r="Z306" s="22" t="s">
        <v>124</v>
      </c>
      <c r="AA306" s="15">
        <v>2</v>
      </c>
      <c r="AB306" s="11">
        <v>53.530218475932159</v>
      </c>
      <c r="AC306" s="10">
        <v>42.545722711997129</v>
      </c>
      <c r="AD306" s="21">
        <v>3.9240588120707116</v>
      </c>
      <c r="AE306" s="12">
        <v>509.00188323917109</v>
      </c>
      <c r="AF306" s="10">
        <v>338.93258770883961</v>
      </c>
      <c r="AG306" s="10">
        <v>310.96371757777109</v>
      </c>
      <c r="AH306" s="10">
        <v>604.15639352769165</v>
      </c>
      <c r="AI306" s="10">
        <v>5.3631721699672852</v>
      </c>
      <c r="AJ306" s="10"/>
      <c r="AK306" s="10"/>
      <c r="AL306" s="10"/>
      <c r="AM306" s="10"/>
      <c r="AN306" s="10">
        <v>3.3933458882611407</v>
      </c>
      <c r="AO306" s="10">
        <v>2.0439838640928727</v>
      </c>
      <c r="AP306" s="10">
        <v>2.4877097406221687</v>
      </c>
      <c r="AQ306" s="10">
        <v>114.66</v>
      </c>
      <c r="AR306" s="10"/>
      <c r="AS306" s="10"/>
      <c r="AT306" s="10">
        <v>0.85705076858408102</v>
      </c>
      <c r="AU306" s="10">
        <v>1</v>
      </c>
      <c r="AV306" s="16"/>
      <c r="AW306" s="21">
        <v>50.839888156325941</v>
      </c>
      <c r="AX306" s="1" t="s">
        <v>120</v>
      </c>
      <c r="AY306" s="25">
        <v>48.464304461942298</v>
      </c>
      <c r="AZ306" s="19">
        <v>100</v>
      </c>
      <c r="BA306" s="19">
        <v>0</v>
      </c>
      <c r="BB306" s="19">
        <v>0</v>
      </c>
      <c r="BC306" s="19">
        <v>100</v>
      </c>
      <c r="BD306" s="19">
        <v>0</v>
      </c>
      <c r="BE306" s="19">
        <v>0</v>
      </c>
      <c r="BF306" s="26">
        <v>53.530218475932159</v>
      </c>
      <c r="BG306" s="26">
        <v>42.545722711997129</v>
      </c>
      <c r="BH306" s="26">
        <v>3.9240588120707116</v>
      </c>
      <c r="BI306" s="23"/>
      <c r="BJ306" s="27">
        <f t="shared" ca="1" si="32"/>
        <v>1</v>
      </c>
      <c r="BK306" s="26">
        <f t="shared" ca="1" si="33"/>
        <v>4.0299470660197736</v>
      </c>
      <c r="BL306" s="25">
        <f t="shared" si="30"/>
        <v>3.1326540347769187</v>
      </c>
      <c r="BM306" s="25">
        <f t="shared" ca="1" si="34"/>
        <v>3.3392911441909834</v>
      </c>
      <c r="BN306" s="24">
        <f t="shared" si="31"/>
        <v>3.1112264493213218</v>
      </c>
      <c r="BO306" s="23"/>
      <c r="BP306" s="2"/>
    </row>
    <row r="307" spans="1:68" x14ac:dyDescent="0.2">
      <c r="A307">
        <v>14.7</v>
      </c>
      <c r="B307">
        <v>2</v>
      </c>
      <c r="C307">
        <v>1.2658799999999999</v>
      </c>
      <c r="D307">
        <v>-0.27456000000000003</v>
      </c>
      <c r="E307">
        <v>0.18692</v>
      </c>
      <c r="F307">
        <v>1.4157</v>
      </c>
      <c r="G307">
        <v>1.91133</v>
      </c>
      <c r="H307" s="23"/>
      <c r="I307" s="17">
        <f t="shared" si="28"/>
        <v>48.228346456692911</v>
      </c>
      <c r="J307" s="16">
        <f t="shared" si="29"/>
        <v>-48.62834645669291</v>
      </c>
      <c r="K307" s="10">
        <v>122</v>
      </c>
      <c r="L307" s="16">
        <v>4726.0498687664167</v>
      </c>
      <c r="M307" s="16">
        <v>1726.837270341216</v>
      </c>
      <c r="N307" s="16">
        <v>20.898950131233594</v>
      </c>
      <c r="O307" s="16">
        <v>5.1309792843690776</v>
      </c>
      <c r="P307" s="16">
        <v>5.8737007939053045</v>
      </c>
      <c r="Q307" s="16">
        <v>0.11170499279884753</v>
      </c>
      <c r="R307" s="16">
        <v>1.9017821424399992</v>
      </c>
      <c r="S307" s="16">
        <v>51.577882606682422</v>
      </c>
      <c r="T307" s="22" t="s">
        <v>122</v>
      </c>
      <c r="U307" s="10">
        <v>4</v>
      </c>
      <c r="V307" s="22" t="s">
        <v>33</v>
      </c>
      <c r="W307" s="10">
        <v>3</v>
      </c>
      <c r="X307" s="22" t="s">
        <v>33</v>
      </c>
      <c r="Y307" s="10">
        <v>3</v>
      </c>
      <c r="Z307" s="22" t="s">
        <v>124</v>
      </c>
      <c r="AA307" s="15">
        <v>2</v>
      </c>
      <c r="AB307" s="11">
        <v>54.343135500165545</v>
      </c>
      <c r="AC307" s="10">
        <v>41.839738794878194</v>
      </c>
      <c r="AD307" s="21">
        <v>3.817125704956259</v>
      </c>
      <c r="AE307" s="12">
        <v>513.09792843690775</v>
      </c>
      <c r="AF307" s="10">
        <v>344.91431294671025</v>
      </c>
      <c r="AG307" s="10">
        <v>315.52755954289785</v>
      </c>
      <c r="AH307" s="10">
        <v>631.10946806637594</v>
      </c>
      <c r="AI307" s="10">
        <v>5.2582258381971831</v>
      </c>
      <c r="AJ307" s="10"/>
      <c r="AK307" s="10"/>
      <c r="AL307" s="10"/>
      <c r="AM307" s="10"/>
      <c r="AN307" s="10">
        <v>3.4206528562460519</v>
      </c>
      <c r="AO307" s="10">
        <v>2.066125964425308</v>
      </c>
      <c r="AP307" s="10">
        <v>2.5242204763431828</v>
      </c>
      <c r="AQ307" s="10">
        <v>114.66</v>
      </c>
      <c r="AR307" s="10"/>
      <c r="AS307" s="10"/>
      <c r="AT307" s="10">
        <v>0.86772019909960785</v>
      </c>
      <c r="AU307" s="10">
        <v>1</v>
      </c>
      <c r="AV307" s="16"/>
      <c r="AW307" s="21">
        <v>51.73714694200654</v>
      </c>
      <c r="AX307" s="1" t="s">
        <v>120</v>
      </c>
      <c r="AY307" s="25">
        <v>48.628346456692903</v>
      </c>
      <c r="AZ307" s="19">
        <v>100</v>
      </c>
      <c r="BA307" s="19">
        <v>0</v>
      </c>
      <c r="BB307" s="19">
        <v>0</v>
      </c>
      <c r="BC307" s="19">
        <v>100</v>
      </c>
      <c r="BD307" s="19">
        <v>0</v>
      </c>
      <c r="BE307" s="19">
        <v>0</v>
      </c>
      <c r="BF307" s="26">
        <v>54.343135500165545</v>
      </c>
      <c r="BG307" s="26">
        <v>41.839738794878194</v>
      </c>
      <c r="BH307" s="26">
        <v>3.817125704956259</v>
      </c>
      <c r="BI307" s="23"/>
      <c r="BJ307" s="27">
        <f t="shared" ca="1" si="32"/>
        <v>1</v>
      </c>
      <c r="BK307" s="26">
        <f t="shared" ca="1" si="33"/>
        <v>4.0660181706970002</v>
      </c>
      <c r="BL307" s="25">
        <f t="shared" si="30"/>
        <v>3.1818657508885995</v>
      </c>
      <c r="BM307" s="25">
        <f t="shared" ca="1" si="34"/>
        <v>3.3394587840813768</v>
      </c>
      <c r="BN307" s="24">
        <f t="shared" si="31"/>
        <v>3.1113835332078712</v>
      </c>
      <c r="BO307" s="23"/>
      <c r="BP307" s="2"/>
    </row>
    <row r="308" spans="1:68" x14ac:dyDescent="0.2">
      <c r="A308">
        <v>14.75</v>
      </c>
      <c r="B308">
        <v>2.1</v>
      </c>
      <c r="C308">
        <v>1.26589</v>
      </c>
      <c r="D308">
        <v>-0.27413999999999999</v>
      </c>
      <c r="E308">
        <v>0.18540999999999999</v>
      </c>
      <c r="F308">
        <v>1.4152499999999999</v>
      </c>
      <c r="G308">
        <v>1.91185</v>
      </c>
      <c r="H308" s="23"/>
      <c r="I308" s="17">
        <f t="shared" si="28"/>
        <v>48.392388451443566</v>
      </c>
      <c r="J308" s="16">
        <f t="shared" si="29"/>
        <v>-48.792388451443564</v>
      </c>
      <c r="K308" s="10">
        <v>122</v>
      </c>
      <c r="L308" s="16">
        <v>4746.062992125997</v>
      </c>
      <c r="M308" s="16">
        <v>1736.614173228355</v>
      </c>
      <c r="N308" s="16">
        <v>20.970034995625543</v>
      </c>
      <c r="O308" s="16">
        <v>5.1337099811675886</v>
      </c>
      <c r="P308" s="16">
        <v>5.8697570309085423</v>
      </c>
      <c r="Q308" s="16">
        <v>0.11433629380700905</v>
      </c>
      <c r="R308" s="16">
        <v>1.9478880165728369</v>
      </c>
      <c r="S308" s="16">
        <v>51.114378454232913</v>
      </c>
      <c r="T308" s="22" t="s">
        <v>122</v>
      </c>
      <c r="U308" s="10">
        <v>4</v>
      </c>
      <c r="V308" s="22" t="s">
        <v>33</v>
      </c>
      <c r="W308" s="10">
        <v>3</v>
      </c>
      <c r="X308" s="22" t="s">
        <v>33</v>
      </c>
      <c r="Y308" s="10">
        <v>3</v>
      </c>
      <c r="Z308" s="22" t="s">
        <v>124</v>
      </c>
      <c r="AA308" s="15">
        <v>2</v>
      </c>
      <c r="AB308" s="11">
        <v>55.408595516553163</v>
      </c>
      <c r="AC308" s="10">
        <v>40.906562840328959</v>
      </c>
      <c r="AD308" s="21">
        <v>3.6848416431178812</v>
      </c>
      <c r="AE308" s="12">
        <v>513.37099811675887</v>
      </c>
      <c r="AF308" s="10">
        <v>343.27309827888052</v>
      </c>
      <c r="AG308" s="10">
        <v>315.23177731814064</v>
      </c>
      <c r="AH308" s="10">
        <v>620.11220829135164</v>
      </c>
      <c r="AI308" s="10">
        <v>5.1337653473500247</v>
      </c>
      <c r="AJ308" s="10"/>
      <c r="AK308" s="10"/>
      <c r="AL308" s="10"/>
      <c r="AM308" s="10"/>
      <c r="AN308" s="10">
        <v>3.4224733207783924</v>
      </c>
      <c r="AO308" s="10">
        <v>2.0764384117648</v>
      </c>
      <c r="AP308" s="10">
        <v>2.5218542185451254</v>
      </c>
      <c r="AQ308" s="10">
        <v>114.66</v>
      </c>
      <c r="AR308" s="10"/>
      <c r="AS308" s="10"/>
      <c r="AT308" s="10">
        <v>0.85825206174395519</v>
      </c>
      <c r="AU308" s="10">
        <v>1</v>
      </c>
      <c r="AV308" s="16"/>
      <c r="AW308" s="21">
        <v>51.49096474183208</v>
      </c>
      <c r="AX308" s="1" t="s">
        <v>120</v>
      </c>
      <c r="AY308" s="25">
        <v>48.7923884514436</v>
      </c>
      <c r="AZ308" s="19">
        <v>100</v>
      </c>
      <c r="BA308" s="19">
        <v>0</v>
      </c>
      <c r="BB308" s="19">
        <v>0</v>
      </c>
      <c r="BC308" s="19">
        <v>100</v>
      </c>
      <c r="BD308" s="19">
        <v>0</v>
      </c>
      <c r="BE308" s="19">
        <v>0</v>
      </c>
      <c r="BF308" s="26">
        <v>55.408595516553163</v>
      </c>
      <c r="BG308" s="26">
        <v>40.906562840328959</v>
      </c>
      <c r="BH308" s="26">
        <v>3.6848416431178812</v>
      </c>
      <c r="BI308" s="23"/>
      <c r="BJ308" s="27">
        <f t="shared" ca="1" si="32"/>
        <v>1</v>
      </c>
      <c r="BK308" s="26">
        <f t="shared" ca="1" si="33"/>
        <v>4.0270609197495526</v>
      </c>
      <c r="BL308" s="25">
        <f t="shared" si="30"/>
        <v>3.2698103602248971</v>
      </c>
      <c r="BM308" s="25">
        <f t="shared" ca="1" si="34"/>
        <v>3.3491582744660167</v>
      </c>
      <c r="BN308" s="24">
        <f t="shared" si="31"/>
        <v>3.1166646523262025</v>
      </c>
      <c r="BO308" s="23"/>
      <c r="BP308" s="2"/>
    </row>
    <row r="309" spans="1:68" x14ac:dyDescent="0.2">
      <c r="A309">
        <v>14.8</v>
      </c>
      <c r="B309">
        <v>2</v>
      </c>
      <c r="C309">
        <v>1.2652699999999999</v>
      </c>
      <c r="D309">
        <v>-0.27416000000000001</v>
      </c>
      <c r="E309">
        <v>0.18529999999999999</v>
      </c>
      <c r="F309">
        <v>1.41188</v>
      </c>
      <c r="G309">
        <v>1.9059999999999999</v>
      </c>
      <c r="I309" s="17">
        <f t="shared" si="28"/>
        <v>48.556430446194227</v>
      </c>
      <c r="J309" s="16">
        <f t="shared" si="29"/>
        <v>-48.956430446194226</v>
      </c>
      <c r="K309" s="10">
        <v>122</v>
      </c>
      <c r="L309" s="16">
        <v>4766.0761154855772</v>
      </c>
      <c r="M309" s="16">
        <v>1746.3910761154943</v>
      </c>
      <c r="N309" s="16">
        <v>21.041119860017499</v>
      </c>
      <c r="O309" s="16">
        <v>4.9644067796609797</v>
      </c>
      <c r="P309" s="16">
        <v>5.6999676104764498</v>
      </c>
      <c r="Q309" s="16">
        <v>0.11421099375900123</v>
      </c>
      <c r="R309" s="16">
        <v>2.0037130307386875</v>
      </c>
      <c r="S309" s="16">
        <v>51.080613251074347</v>
      </c>
      <c r="T309" s="22" t="s">
        <v>33</v>
      </c>
      <c r="U309" s="10">
        <v>3</v>
      </c>
      <c r="V309" s="22" t="s">
        <v>33</v>
      </c>
      <c r="W309" s="10">
        <v>3</v>
      </c>
      <c r="X309" s="22" t="s">
        <v>33</v>
      </c>
      <c r="Y309" s="10">
        <v>3</v>
      </c>
      <c r="Z309" s="22" t="s">
        <v>124</v>
      </c>
      <c r="AA309" s="15">
        <v>2</v>
      </c>
      <c r="AB309" s="11">
        <v>57.877695245467407</v>
      </c>
      <c r="AC309" s="10">
        <v>38.712629419247477</v>
      </c>
      <c r="AD309" s="21">
        <v>3.4096753352851157</v>
      </c>
      <c r="AE309" s="12">
        <v>496.44067796609795</v>
      </c>
      <c r="AF309" s="10">
        <v>322.12062979512962</v>
      </c>
      <c r="AG309" s="10">
        <v>302.49757078573373</v>
      </c>
      <c r="AH309" s="10">
        <v>617.95529261602655</v>
      </c>
      <c r="AI309" s="10">
        <v>4.9907346244653645</v>
      </c>
      <c r="AJ309" s="10"/>
      <c r="AK309" s="10"/>
      <c r="AL309" s="10"/>
      <c r="AM309" s="10"/>
      <c r="AN309" s="10">
        <v>4.9644067796609797</v>
      </c>
      <c r="AO309" s="10">
        <v>2.0547501693700165</v>
      </c>
      <c r="AP309" s="10">
        <v>2.41998056628587</v>
      </c>
      <c r="AQ309" s="10">
        <v>111.47500000000001</v>
      </c>
      <c r="AR309" s="10"/>
      <c r="AS309" s="10"/>
      <c r="AT309" s="10">
        <v>0.79806333082668879</v>
      </c>
      <c r="AU309" s="10">
        <v>1</v>
      </c>
      <c r="AV309" s="16"/>
      <c r="AW309" s="21">
        <v>48.31809446926944</v>
      </c>
      <c r="AX309" s="1" t="s">
        <v>120</v>
      </c>
      <c r="AY309" s="25">
        <v>48.956430446194197</v>
      </c>
      <c r="AZ309" s="19">
        <v>100</v>
      </c>
      <c r="BA309" s="19">
        <v>0</v>
      </c>
      <c r="BB309" s="19">
        <v>0</v>
      </c>
      <c r="BC309" s="19">
        <v>100</v>
      </c>
      <c r="BD309" s="19">
        <v>0</v>
      </c>
      <c r="BE309" s="19">
        <v>0</v>
      </c>
      <c r="BF309" s="26">
        <v>57.877695245467407</v>
      </c>
      <c r="BG309" s="26">
        <v>38.712629419247477</v>
      </c>
      <c r="BH309" s="26">
        <v>3.4096753352851157</v>
      </c>
      <c r="BI309" s="23"/>
      <c r="BJ309" s="27">
        <f t="shared" ca="1" si="32"/>
        <v>1</v>
      </c>
      <c r="BK309" s="26">
        <f t="shared" ca="1" si="33"/>
        <v>3.7986102862040756</v>
      </c>
      <c r="BL309" s="25">
        <f t="shared" si="30"/>
        <v>3.4432746292387724</v>
      </c>
      <c r="BM309" s="25">
        <f t="shared" ca="1" si="34"/>
        <v>3.3824870387439749</v>
      </c>
      <c r="BN309" s="24">
        <f t="shared" si="31"/>
        <v>3.1337643713087395</v>
      </c>
      <c r="BO309" s="23"/>
      <c r="BP309" s="2"/>
    </row>
    <row r="310" spans="1:68" x14ac:dyDescent="0.2">
      <c r="A310">
        <v>14.85</v>
      </c>
      <c r="B310">
        <v>2</v>
      </c>
      <c r="C310">
        <v>1.26549</v>
      </c>
      <c r="D310">
        <v>-0.27454000000000001</v>
      </c>
      <c r="E310">
        <v>0.18479999999999999</v>
      </c>
      <c r="F310">
        <v>1.4149</v>
      </c>
      <c r="G310">
        <v>1.90995</v>
      </c>
      <c r="I310" s="17">
        <f t="shared" si="28"/>
        <v>48.720472440944881</v>
      </c>
      <c r="J310" s="16">
        <f t="shared" si="29"/>
        <v>-49.12047244094488</v>
      </c>
      <c r="K310" s="10">
        <v>122</v>
      </c>
      <c r="L310" s="16">
        <v>4786.0892388451575</v>
      </c>
      <c r="M310" s="16">
        <v>1756.1679790026333</v>
      </c>
      <c r="N310" s="16">
        <v>21.112204724409448</v>
      </c>
      <c r="O310" s="16">
        <v>5.024482109227864</v>
      </c>
      <c r="P310" s="16">
        <v>5.7578328540184094</v>
      </c>
      <c r="Q310" s="16">
        <v>0.11183029284685535</v>
      </c>
      <c r="R310" s="16">
        <v>1.9422288851057674</v>
      </c>
      <c r="S310" s="16">
        <v>50.927135054899011</v>
      </c>
      <c r="T310" s="22" t="s">
        <v>122</v>
      </c>
      <c r="U310" s="10">
        <v>4</v>
      </c>
      <c r="V310" s="22" t="s">
        <v>33</v>
      </c>
      <c r="W310" s="10">
        <v>3</v>
      </c>
      <c r="X310" s="22" t="s">
        <v>33</v>
      </c>
      <c r="Y310" s="10">
        <v>3</v>
      </c>
      <c r="Z310" s="22" t="s">
        <v>124</v>
      </c>
      <c r="AA310" s="15">
        <v>2</v>
      </c>
      <c r="AB310" s="11">
        <v>55.94342290002065</v>
      </c>
      <c r="AC310" s="10">
        <v>40.434933155876962</v>
      </c>
      <c r="AD310" s="21">
        <v>3.6216439441023884</v>
      </c>
      <c r="AE310" s="12">
        <v>502.44821092278642</v>
      </c>
      <c r="AF310" s="10">
        <v>327.7510629553849</v>
      </c>
      <c r="AG310" s="10">
        <v>306.83746405138072</v>
      </c>
      <c r="AH310" s="10">
        <v>613.33570965578531</v>
      </c>
      <c r="AI310" s="10">
        <v>5.1487237558283114</v>
      </c>
      <c r="AJ310" s="10"/>
      <c r="AK310" s="10"/>
      <c r="AL310" s="10"/>
      <c r="AM310" s="10"/>
      <c r="AN310" s="10">
        <v>3.3496547394852425</v>
      </c>
      <c r="AO310" s="10">
        <v>2.062160489068555</v>
      </c>
      <c r="AP310" s="10">
        <v>2.4546997124110455</v>
      </c>
      <c r="AQ310" s="10">
        <v>114.66</v>
      </c>
      <c r="AR310" s="10"/>
      <c r="AS310" s="10"/>
      <c r="AT310" s="10">
        <v>0.80793878776167527</v>
      </c>
      <c r="AU310" s="10">
        <v>1</v>
      </c>
      <c r="AV310" s="16"/>
      <c r="AW310" s="21">
        <v>49.162659443307732</v>
      </c>
      <c r="AX310" s="1" t="s">
        <v>120</v>
      </c>
      <c r="AY310" s="25">
        <v>49.120472440944901</v>
      </c>
      <c r="AZ310" s="19">
        <v>100</v>
      </c>
      <c r="BA310" s="19">
        <v>0</v>
      </c>
      <c r="BB310" s="19">
        <v>0</v>
      </c>
      <c r="BC310" s="19">
        <v>100</v>
      </c>
      <c r="BD310" s="19">
        <v>0</v>
      </c>
      <c r="BE310" s="19">
        <v>0</v>
      </c>
      <c r="BF310" s="26">
        <v>55.94342290002065</v>
      </c>
      <c r="BG310" s="26">
        <v>40.434933155876962</v>
      </c>
      <c r="BH310" s="26">
        <v>3.6216439441023884</v>
      </c>
      <c r="BI310" s="23"/>
      <c r="BJ310" s="27">
        <f t="shared" ca="1" si="32"/>
        <v>1</v>
      </c>
      <c r="BK310" s="26">
        <f t="shared" ca="1" si="33"/>
        <v>3.8319662752383956</v>
      </c>
      <c r="BL310" s="25">
        <f t="shared" si="30"/>
        <v>3.3235462397617455</v>
      </c>
      <c r="BM310" s="25">
        <f t="shared" ca="1" si="34"/>
        <v>3.3712773510279495</v>
      </c>
      <c r="BN310" s="24">
        <f t="shared" si="31"/>
        <v>3.1233717655396158</v>
      </c>
      <c r="BO310" s="23"/>
      <c r="BP310" s="2"/>
    </row>
    <row r="311" spans="1:68" x14ac:dyDescent="0.2">
      <c r="A311">
        <v>14.9</v>
      </c>
      <c r="B311">
        <v>0.5</v>
      </c>
      <c r="C311">
        <v>1.2654099999999999</v>
      </c>
      <c r="D311">
        <v>-0.28089999999999998</v>
      </c>
      <c r="E311">
        <v>0.18548999999999999</v>
      </c>
      <c r="F311">
        <v>1.4075500000000001</v>
      </c>
      <c r="G311">
        <v>1.90463</v>
      </c>
      <c r="I311" s="17">
        <f t="shared" si="28"/>
        <v>48.884514435695536</v>
      </c>
      <c r="J311" s="16">
        <f t="shared" si="29"/>
        <v>-49.284514435695534</v>
      </c>
      <c r="K311" s="10">
        <v>122</v>
      </c>
      <c r="L311" s="16">
        <v>4806.1023622047378</v>
      </c>
      <c r="M311" s="16">
        <v>1765.9448818897722</v>
      </c>
      <c r="N311" s="16">
        <v>21.183289588801401</v>
      </c>
      <c r="O311" s="16">
        <v>5.0026365348398949</v>
      </c>
      <c r="P311" s="16">
        <v>5.7390371983448372</v>
      </c>
      <c r="Q311" s="16">
        <v>7.1984877580412859E-2</v>
      </c>
      <c r="R311" s="16">
        <v>1.2543023349138354</v>
      </c>
      <c r="S311" s="16">
        <v>51.138934965620969</v>
      </c>
      <c r="T311" s="22" t="s">
        <v>119</v>
      </c>
      <c r="U311" s="10">
        <v>1</v>
      </c>
      <c r="V311" s="22" t="s">
        <v>33</v>
      </c>
      <c r="W311" s="10">
        <v>3</v>
      </c>
      <c r="X311" s="22" t="s">
        <v>33</v>
      </c>
      <c r="Y311" s="10">
        <v>3</v>
      </c>
      <c r="Z311" s="22" t="s">
        <v>124</v>
      </c>
      <c r="AA311" s="15">
        <v>2</v>
      </c>
      <c r="AB311" s="11">
        <v>39.770228527696077</v>
      </c>
      <c r="AC311" s="10">
        <v>53.436684959314263</v>
      </c>
      <c r="AD311" s="21">
        <v>6.7930865129896585</v>
      </c>
      <c r="AE311" s="12">
        <v>500.26365348398951</v>
      </c>
      <c r="AF311" s="10">
        <v>324.36256679616577</v>
      </c>
      <c r="AG311" s="10">
        <v>305.4277898758628</v>
      </c>
      <c r="AH311" s="10">
        <v>616.23041918028832</v>
      </c>
      <c r="AI311" s="10">
        <v>7.9725595031176857</v>
      </c>
      <c r="AJ311" s="10"/>
      <c r="AK311" s="10"/>
      <c r="AL311" s="10"/>
      <c r="AM311" s="10"/>
      <c r="AN311" s="10">
        <v>2.5013182674199474</v>
      </c>
      <c r="AO311" s="10">
        <v>1.9532022027397518</v>
      </c>
      <c r="AP311" s="10">
        <v>2.4434223190069022</v>
      </c>
      <c r="AQ311" s="10">
        <v>111.47500000000001</v>
      </c>
      <c r="AR311" s="10"/>
      <c r="AS311" s="10"/>
      <c r="AT311" s="10">
        <v>0.79449828278824586</v>
      </c>
      <c r="AU311" s="10">
        <v>1</v>
      </c>
      <c r="AV311" s="16"/>
      <c r="AW311" s="21">
        <v>48.654385019424865</v>
      </c>
      <c r="AX311" s="1" t="s">
        <v>120</v>
      </c>
      <c r="AY311" s="25">
        <v>49.284514435695499</v>
      </c>
      <c r="AZ311" s="19">
        <v>100</v>
      </c>
      <c r="BA311" s="19">
        <v>0</v>
      </c>
      <c r="BB311" s="19">
        <v>0</v>
      </c>
      <c r="BC311" s="19">
        <v>100</v>
      </c>
      <c r="BD311" s="19">
        <v>0</v>
      </c>
      <c r="BE311" s="19">
        <v>0</v>
      </c>
      <c r="BF311" s="26">
        <v>39.770228527696077</v>
      </c>
      <c r="BG311" s="26">
        <v>53.436684959314263</v>
      </c>
      <c r="BH311" s="26">
        <v>6.7930865129896585</v>
      </c>
      <c r="BI311" s="23"/>
      <c r="BJ311" s="27">
        <f t="shared" ca="1" si="32"/>
        <v>1</v>
      </c>
      <c r="BK311" s="26">
        <f t="shared" ca="1" si="33"/>
        <v>3.7781315277208023</v>
      </c>
      <c r="BL311" s="25">
        <f t="shared" si="30"/>
        <v>2.1578291158401099</v>
      </c>
      <c r="BM311" s="25">
        <f t="shared" ca="1" si="34"/>
        <v>3.2837196775745938</v>
      </c>
      <c r="BN311" s="24">
        <f t="shared" si="31"/>
        <v>3.0375047538095417</v>
      </c>
      <c r="BO311" s="23"/>
      <c r="BP311" s="2"/>
    </row>
    <row r="312" spans="1:68" x14ac:dyDescent="0.2">
      <c r="A312">
        <v>14.95</v>
      </c>
      <c r="B312">
        <v>2</v>
      </c>
      <c r="C312">
        <v>1.2650300000000001</v>
      </c>
      <c r="D312">
        <v>-0.28161000000000003</v>
      </c>
      <c r="E312">
        <v>0.18625</v>
      </c>
      <c r="F312">
        <v>1.41405</v>
      </c>
      <c r="G312">
        <v>1.9100999999999999</v>
      </c>
      <c r="I312" s="17">
        <f t="shared" si="28"/>
        <v>49.04855643044619</v>
      </c>
      <c r="J312" s="16">
        <f t="shared" si="29"/>
        <v>-49.448556430446189</v>
      </c>
      <c r="K312" s="10">
        <v>122</v>
      </c>
      <c r="L312" s="16">
        <v>4826.1154855643181</v>
      </c>
      <c r="M312" s="16">
        <v>1775.7217847769111</v>
      </c>
      <c r="N312" s="16">
        <v>21.25437445319335</v>
      </c>
      <c r="O312" s="16">
        <v>4.8988700564971932</v>
      </c>
      <c r="P312" s="16">
        <v>5.6386300507600211</v>
      </c>
      <c r="Q312" s="16">
        <v>6.7536725876139903E-2</v>
      </c>
      <c r="R312" s="16">
        <v>1.1977506108427303</v>
      </c>
      <c r="S312" s="16">
        <v>51.372221823807479</v>
      </c>
      <c r="T312" s="22" t="s">
        <v>119</v>
      </c>
      <c r="U312" s="10">
        <v>1</v>
      </c>
      <c r="V312" s="22" t="s">
        <v>33</v>
      </c>
      <c r="W312" s="10">
        <v>3</v>
      </c>
      <c r="X312" s="22" t="s">
        <v>33</v>
      </c>
      <c r="Y312" s="10">
        <v>3</v>
      </c>
      <c r="Z312" s="22" t="s">
        <v>124</v>
      </c>
      <c r="AA312" s="15">
        <v>2</v>
      </c>
      <c r="AB312" s="11">
        <v>39.130217750592827</v>
      </c>
      <c r="AC312" s="10">
        <v>53.880697813537246</v>
      </c>
      <c r="AD312" s="21">
        <v>6.9890844358699287</v>
      </c>
      <c r="AE312" s="12">
        <v>489.8870056497193</v>
      </c>
      <c r="AF312" s="10">
        <v>311.37271864738858</v>
      </c>
      <c r="AG312" s="10">
        <v>297.89725380700156</v>
      </c>
      <c r="AH312" s="10">
        <v>619.5671459097764</v>
      </c>
      <c r="AI312" s="10">
        <v>8.348983427329717</v>
      </c>
      <c r="AJ312" s="10"/>
      <c r="AK312" s="10"/>
      <c r="AL312" s="10"/>
      <c r="AM312" s="10"/>
      <c r="AN312" s="10">
        <v>2.4494350282485966</v>
      </c>
      <c r="AO312" s="10">
        <v>1.9279606913173697</v>
      </c>
      <c r="AP312" s="10">
        <v>2.3831780304560128</v>
      </c>
      <c r="AQ312" s="10">
        <v>111.47500000000001</v>
      </c>
      <c r="AR312" s="10"/>
      <c r="AS312" s="10"/>
      <c r="AT312" s="10">
        <v>0.75669868509169924</v>
      </c>
      <c r="AU312" s="10">
        <v>1</v>
      </c>
      <c r="AV312" s="16"/>
      <c r="AW312" s="21">
        <v>46.705907797108289</v>
      </c>
      <c r="AX312" s="1" t="s">
        <v>120</v>
      </c>
      <c r="AY312" s="25">
        <v>49.448556430446203</v>
      </c>
      <c r="AZ312" s="19">
        <v>100</v>
      </c>
      <c r="BA312" s="19">
        <v>0</v>
      </c>
      <c r="BB312" s="19">
        <v>0</v>
      </c>
      <c r="BC312" s="19">
        <v>100</v>
      </c>
      <c r="BD312" s="19">
        <v>0</v>
      </c>
      <c r="BE312" s="19">
        <v>0</v>
      </c>
      <c r="BF312" s="26">
        <v>39.130217750592827</v>
      </c>
      <c r="BG312" s="26">
        <v>53.880697813537246</v>
      </c>
      <c r="BH312" s="26">
        <v>6.9890844358699287</v>
      </c>
      <c r="BI312" s="23"/>
      <c r="BJ312" s="27">
        <f t="shared" ca="1" si="32"/>
        <v>1</v>
      </c>
      <c r="BK312" s="26">
        <f t="shared" ca="1" si="33"/>
        <v>3.6329703623961556</v>
      </c>
      <c r="BL312" s="25">
        <f t="shared" si="30"/>
        <v>2.0937904789516013</v>
      </c>
      <c r="BM312" s="25">
        <f t="shared" ca="1" si="34"/>
        <v>3.2925751720062495</v>
      </c>
      <c r="BN312" s="24">
        <f t="shared" si="31"/>
        <v>3.0357893853151192</v>
      </c>
      <c r="BO312" s="23"/>
      <c r="BP312" s="2"/>
    </row>
    <row r="313" spans="1:68" x14ac:dyDescent="0.2">
      <c r="A313">
        <v>15</v>
      </c>
      <c r="B313">
        <v>2</v>
      </c>
      <c r="C313">
        <v>1.2621100000000001</v>
      </c>
      <c r="D313">
        <v>-0.27728000000000003</v>
      </c>
      <c r="E313">
        <v>0.19373000000000001</v>
      </c>
      <c r="F313">
        <v>1.4123300000000001</v>
      </c>
      <c r="G313">
        <v>1.90913</v>
      </c>
      <c r="I313" s="17">
        <f t="shared" si="28"/>
        <v>49.212598425196845</v>
      </c>
      <c r="J313" s="16">
        <f t="shared" si="29"/>
        <v>-49.612598425196843</v>
      </c>
      <c r="K313" s="10">
        <v>122</v>
      </c>
      <c r="L313" s="16">
        <v>4846.1286089238984</v>
      </c>
      <c r="M313" s="16">
        <v>1785.4986876640501</v>
      </c>
      <c r="N313" s="16">
        <v>21.325459317585299</v>
      </c>
      <c r="O313" s="16">
        <v>4.1015065913371087</v>
      </c>
      <c r="P313" s="16">
        <v>4.8743294725328115</v>
      </c>
      <c r="Q313" s="16">
        <v>9.46641862698029E-2</v>
      </c>
      <c r="R313" s="16">
        <v>1.942096585863599</v>
      </c>
      <c r="S313" s="16">
        <v>53.668255638590466</v>
      </c>
      <c r="T313" s="22" t="s">
        <v>33</v>
      </c>
      <c r="U313" s="10">
        <v>3</v>
      </c>
      <c r="V313" s="22" t="s">
        <v>33</v>
      </c>
      <c r="W313" s="10">
        <v>3</v>
      </c>
      <c r="X313" s="22" t="s">
        <v>33</v>
      </c>
      <c r="Y313" s="10">
        <v>3</v>
      </c>
      <c r="Z313" s="22" t="s">
        <v>124</v>
      </c>
      <c r="AA313" s="15">
        <v>2</v>
      </c>
      <c r="AB313" s="11">
        <v>62.973058263360493</v>
      </c>
      <c r="AC313" s="10">
        <v>34.071327446140941</v>
      </c>
      <c r="AD313" s="21">
        <v>2.955614290498572</v>
      </c>
      <c r="AE313" s="12">
        <v>410.15065913371092</v>
      </c>
      <c r="AF313" s="10">
        <v>220.27776101127105</v>
      </c>
      <c r="AG313" s="10">
        <v>243.71647362664058</v>
      </c>
      <c r="AH313" s="10">
        <v>665.33752431782068</v>
      </c>
      <c r="AI313" s="10">
        <v>5.1490744964948609</v>
      </c>
      <c r="AJ313" s="10"/>
      <c r="AK313" s="10"/>
      <c r="AL313" s="10"/>
      <c r="AM313" s="10"/>
      <c r="AN313" s="10">
        <v>4.1015065913371087</v>
      </c>
      <c r="AO313" s="10">
        <v>1.9111781735302826</v>
      </c>
      <c r="AP313" s="10">
        <v>1</v>
      </c>
      <c r="AQ313" s="10">
        <v>111.47500000000001</v>
      </c>
      <c r="AR313" s="10"/>
      <c r="AS313" s="10"/>
      <c r="AT313" s="10">
        <v>0.52309342175471452</v>
      </c>
      <c r="AU313" s="10">
        <v>1</v>
      </c>
      <c r="AV313" s="16"/>
      <c r="AW313" s="21">
        <v>33.041664151690661</v>
      </c>
      <c r="AX313" s="1" t="s">
        <v>120</v>
      </c>
      <c r="AY313" s="25">
        <v>49.612598425196801</v>
      </c>
      <c r="AZ313" s="19">
        <v>100</v>
      </c>
      <c r="BA313" s="19">
        <v>0</v>
      </c>
      <c r="BB313" s="19">
        <v>0</v>
      </c>
      <c r="BC313" s="19">
        <v>100</v>
      </c>
      <c r="BD313" s="19">
        <v>0</v>
      </c>
      <c r="BE313" s="19">
        <v>0</v>
      </c>
      <c r="BF313" s="26">
        <v>62.973058263360493</v>
      </c>
      <c r="BG313" s="26">
        <v>34.071327446140941</v>
      </c>
      <c r="BH313" s="26">
        <v>2.955614290498572</v>
      </c>
      <c r="BI313" s="23"/>
      <c r="BJ313" s="27">
        <f t="shared" ca="1" si="32"/>
        <v>1</v>
      </c>
      <c r="BK313" s="26">
        <f t="shared" ca="1" si="33"/>
        <v>2.7457484959317755</v>
      </c>
      <c r="BL313" s="25">
        <f t="shared" si="30"/>
        <v>3.8618500969563936</v>
      </c>
      <c r="BM313" s="25">
        <f t="shared" ca="1" si="34"/>
        <v>3.5289555512928135</v>
      </c>
      <c r="BN313" s="24">
        <f t="shared" si="31"/>
        <v>3.1868989657379352</v>
      </c>
      <c r="BO313" s="23"/>
      <c r="BP313" s="2"/>
    </row>
    <row r="314" spans="1:68" x14ac:dyDescent="0.2">
      <c r="A314">
        <v>15.05</v>
      </c>
      <c r="B314">
        <v>2.1</v>
      </c>
      <c r="C314">
        <v>1.26183</v>
      </c>
      <c r="D314">
        <v>-0.27728000000000003</v>
      </c>
      <c r="E314">
        <v>0.19331999999999999</v>
      </c>
      <c r="F314">
        <v>1.40923</v>
      </c>
      <c r="G314">
        <v>1.9060299999999999</v>
      </c>
      <c r="I314" s="17">
        <f t="shared" si="28"/>
        <v>49.376640419947506</v>
      </c>
      <c r="J314" s="16">
        <f t="shared" si="29"/>
        <v>-49.776640419947505</v>
      </c>
      <c r="K314" s="10">
        <v>122</v>
      </c>
      <c r="L314" s="16">
        <v>4866.1417322834786</v>
      </c>
      <c r="M314" s="16">
        <v>1795.2755905511895</v>
      </c>
      <c r="N314" s="16">
        <v>21.396544181977251</v>
      </c>
      <c r="O314" s="16">
        <v>4.0250470809792773</v>
      </c>
      <c r="P314" s="16">
        <v>4.796057691634541</v>
      </c>
      <c r="Q314" s="16">
        <v>9.46641862698029E-2</v>
      </c>
      <c r="R314" s="16">
        <v>1.9737916504824291</v>
      </c>
      <c r="S314" s="16">
        <v>53.542403517726683</v>
      </c>
      <c r="T314" s="22" t="s">
        <v>33</v>
      </c>
      <c r="U314" s="10">
        <v>3</v>
      </c>
      <c r="V314" s="22" t="s">
        <v>33</v>
      </c>
      <c r="W314" s="10">
        <v>3</v>
      </c>
      <c r="X314" s="22" t="s">
        <v>33</v>
      </c>
      <c r="Y314" s="10">
        <v>3</v>
      </c>
      <c r="Z314" s="22" t="s">
        <v>124</v>
      </c>
      <c r="AA314" s="15">
        <v>2</v>
      </c>
      <c r="AB314" s="11">
        <v>64.386670273167141</v>
      </c>
      <c r="AC314" s="10">
        <v>32.762549444346945</v>
      </c>
      <c r="AD314" s="21">
        <v>2.850780282485911</v>
      </c>
      <c r="AE314" s="12">
        <v>402.50470809792773</v>
      </c>
      <c r="AF314" s="10">
        <v>209.8920736491462</v>
      </c>
      <c r="AG314" s="10">
        <v>239.80288458172706</v>
      </c>
      <c r="AH314" s="10">
        <v>661.28624919255981</v>
      </c>
      <c r="AI314" s="10">
        <v>5.0663908713748107</v>
      </c>
      <c r="AJ314" s="10"/>
      <c r="AK314" s="10"/>
      <c r="AL314" s="10"/>
      <c r="AM314" s="10"/>
      <c r="AN314" s="10">
        <v>4.0250470809792773</v>
      </c>
      <c r="AO314" s="10">
        <v>1.9078566241883137</v>
      </c>
      <c r="AP314" s="10">
        <v>1</v>
      </c>
      <c r="AQ314" s="10">
        <v>111.47500000000001</v>
      </c>
      <c r="AR314" s="10"/>
      <c r="AS314" s="10"/>
      <c r="AT314" s="10">
        <v>0.49436921993325728</v>
      </c>
      <c r="AU314" s="10">
        <v>1</v>
      </c>
      <c r="AV314" s="16"/>
      <c r="AW314" s="21">
        <v>31.48381104737193</v>
      </c>
      <c r="AX314" s="1" t="s">
        <v>120</v>
      </c>
      <c r="AY314" s="25">
        <v>49.776640419947498</v>
      </c>
      <c r="AZ314" s="19">
        <v>100</v>
      </c>
      <c r="BA314" s="19">
        <v>0</v>
      </c>
      <c r="BB314" s="19">
        <v>0</v>
      </c>
      <c r="BC314" s="19">
        <v>100</v>
      </c>
      <c r="BD314" s="19">
        <v>0</v>
      </c>
      <c r="BE314" s="19">
        <v>0</v>
      </c>
      <c r="BF314" s="26">
        <v>64.386670273167141</v>
      </c>
      <c r="BG314" s="26">
        <v>32.762549444346945</v>
      </c>
      <c r="BH314" s="26">
        <v>2.850780282485911</v>
      </c>
      <c r="BI314" s="23"/>
      <c r="BJ314" s="27">
        <f t="shared" ca="1" si="32"/>
        <v>1</v>
      </c>
      <c r="BK314" s="26">
        <f t="shared" ca="1" si="33"/>
        <v>2.6324502354174069</v>
      </c>
      <c r="BL314" s="25">
        <f t="shared" si="30"/>
        <v>4.0061241666068392</v>
      </c>
      <c r="BM314" s="25">
        <f t="shared" ca="1" si="34"/>
        <v>3.5528337074345688</v>
      </c>
      <c r="BN314" s="24">
        <f t="shared" si="31"/>
        <v>3.1964208491153459</v>
      </c>
      <c r="BO314" s="23"/>
      <c r="BP314" s="2"/>
    </row>
    <row r="315" spans="1:68" x14ac:dyDescent="0.2">
      <c r="A315">
        <v>15.1</v>
      </c>
      <c r="B315">
        <v>2</v>
      </c>
      <c r="C315">
        <v>1.2654000000000001</v>
      </c>
      <c r="D315">
        <v>-0.28032000000000001</v>
      </c>
      <c r="E315">
        <v>0.19073999999999999</v>
      </c>
      <c r="F315">
        <v>1.4047799999999999</v>
      </c>
      <c r="G315">
        <v>1.90073</v>
      </c>
      <c r="I315" s="17">
        <f t="shared" si="28"/>
        <v>49.540682414698161</v>
      </c>
      <c r="J315" s="16">
        <f t="shared" si="29"/>
        <v>-49.940682414698159</v>
      </c>
      <c r="K315" s="10">
        <v>122</v>
      </c>
      <c r="L315" s="16">
        <v>4886.1548556430589</v>
      </c>
      <c r="M315" s="16">
        <v>1805.0524934383284</v>
      </c>
      <c r="N315" s="16">
        <v>21.467629046369201</v>
      </c>
      <c r="O315" s="16">
        <v>4.9999058380414452</v>
      </c>
      <c r="P315" s="16">
        <v>5.7595124048080972</v>
      </c>
      <c r="Q315" s="16">
        <v>7.5618578972635422E-2</v>
      </c>
      <c r="R315" s="16">
        <v>1.3129336939965315</v>
      </c>
      <c r="S315" s="16">
        <v>52.750456025461965</v>
      </c>
      <c r="T315" s="22" t="s">
        <v>119</v>
      </c>
      <c r="U315" s="10">
        <v>1</v>
      </c>
      <c r="V315" s="22" t="s">
        <v>33</v>
      </c>
      <c r="W315" s="10">
        <v>3</v>
      </c>
      <c r="X315" s="22" t="s">
        <v>33</v>
      </c>
      <c r="Y315" s="10">
        <v>3</v>
      </c>
      <c r="Z315" s="22" t="s">
        <v>124</v>
      </c>
      <c r="AA315" s="15">
        <v>2</v>
      </c>
      <c r="AB315" s="11">
        <v>41.227315695006979</v>
      </c>
      <c r="AC315" s="10">
        <v>52.400842796728739</v>
      </c>
      <c r="AD315" s="21">
        <v>6.3718415082642821</v>
      </c>
      <c r="AE315" s="12">
        <v>499.99058380414453</v>
      </c>
      <c r="AF315" s="10">
        <v>322.06244441311873</v>
      </c>
      <c r="AG315" s="10">
        <v>306.96343036060728</v>
      </c>
      <c r="AH315" s="10">
        <v>643.53244071276549</v>
      </c>
      <c r="AI315" s="10">
        <v>7.6165308619358338</v>
      </c>
      <c r="AJ315" s="10"/>
      <c r="AK315" s="10"/>
      <c r="AL315" s="10"/>
      <c r="AM315" s="10"/>
      <c r="AN315" s="10">
        <v>2.4999529190207226</v>
      </c>
      <c r="AO315" s="10">
        <v>1.9845430453074864</v>
      </c>
      <c r="AP315" s="10">
        <v>2.4557074428848584</v>
      </c>
      <c r="AQ315" s="10">
        <v>111.47500000000001</v>
      </c>
      <c r="AR315" s="10"/>
      <c r="AS315" s="10"/>
      <c r="AT315" s="10">
        <v>0.77055184184746783</v>
      </c>
      <c r="AU315" s="10">
        <v>1</v>
      </c>
      <c r="AV315" s="16"/>
      <c r="AW315" s="21">
        <v>48.309366661967815</v>
      </c>
      <c r="AX315" s="1" t="s">
        <v>120</v>
      </c>
      <c r="AY315" s="25">
        <v>49.940682414698202</v>
      </c>
      <c r="AZ315" s="19">
        <v>100</v>
      </c>
      <c r="BA315" s="19">
        <v>0</v>
      </c>
      <c r="BB315" s="19">
        <v>0</v>
      </c>
      <c r="BC315" s="19">
        <v>100</v>
      </c>
      <c r="BD315" s="19">
        <v>0</v>
      </c>
      <c r="BE315" s="19">
        <v>0</v>
      </c>
      <c r="BF315" s="26">
        <v>41.227315695006979</v>
      </c>
      <c r="BG315" s="26">
        <v>52.400842796728739</v>
      </c>
      <c r="BH315" s="26">
        <v>6.3718415082642821</v>
      </c>
      <c r="BI315" s="23"/>
      <c r="BJ315" s="27">
        <f t="shared" ca="1" si="32"/>
        <v>1</v>
      </c>
      <c r="BK315" s="26">
        <f t="shared" ca="1" si="33"/>
        <v>3.674613330130144</v>
      </c>
      <c r="BL315" s="25">
        <f t="shared" si="30"/>
        <v>2.280116435189246</v>
      </c>
      <c r="BM315" s="25">
        <f t="shared" ca="1" si="34"/>
        <v>3.3057138039135152</v>
      </c>
      <c r="BN315" s="24">
        <f t="shared" si="31"/>
        <v>3.0447794644562576</v>
      </c>
      <c r="BO315" s="23"/>
      <c r="BP315" s="2"/>
    </row>
    <row r="316" spans="1:68" x14ac:dyDescent="0.2">
      <c r="A316">
        <v>15.15</v>
      </c>
      <c r="B316">
        <v>0.8</v>
      </c>
      <c r="C316">
        <v>1.26478</v>
      </c>
      <c r="D316">
        <v>-0.28714000000000001</v>
      </c>
      <c r="E316">
        <v>0.19247</v>
      </c>
      <c r="F316">
        <v>1.4048</v>
      </c>
      <c r="G316">
        <v>1.90008</v>
      </c>
      <c r="I316" s="17">
        <f t="shared" si="28"/>
        <v>49.704724409448815</v>
      </c>
      <c r="J316" s="16">
        <f t="shared" si="29"/>
        <v>-50.104724409448814</v>
      </c>
      <c r="K316" s="10">
        <v>122</v>
      </c>
      <c r="L316" s="16">
        <v>4906.1679790026392</v>
      </c>
      <c r="M316" s="16">
        <v>1814.8293963254673</v>
      </c>
      <c r="N316" s="16">
        <v>21.538713910761153</v>
      </c>
      <c r="O316" s="16">
        <v>4.8306026365348353</v>
      </c>
      <c r="P316" s="16">
        <v>5.5978561009477277</v>
      </c>
      <c r="Q316" s="16">
        <v>3.2891262602016177E-2</v>
      </c>
      <c r="R316" s="16">
        <v>0.58756891940197642</v>
      </c>
      <c r="S316" s="16">
        <v>53.281490584228621</v>
      </c>
      <c r="T316" s="22" t="s">
        <v>119</v>
      </c>
      <c r="U316" s="10">
        <v>1</v>
      </c>
      <c r="V316" s="22" t="s">
        <v>143</v>
      </c>
      <c r="W316" s="10">
        <v>4</v>
      </c>
      <c r="X316" s="22" t="s">
        <v>33</v>
      </c>
      <c r="Y316" s="10">
        <v>3</v>
      </c>
      <c r="Z316" s="22" t="s">
        <v>124</v>
      </c>
      <c r="AA316" s="15">
        <v>2</v>
      </c>
      <c r="AB316" s="11">
        <v>27.038539864720889</v>
      </c>
      <c r="AC316" s="10">
        <v>60.656556573912667</v>
      </c>
      <c r="AD316" s="21">
        <v>12.304903561366444</v>
      </c>
      <c r="AE316" s="12">
        <v>483.0602636534835</v>
      </c>
      <c r="AF316" s="10">
        <v>301.86681317310001</v>
      </c>
      <c r="AG316" s="10">
        <v>294.83920757107956</v>
      </c>
      <c r="AH316" s="10">
        <v>652.99426299704498</v>
      </c>
      <c r="AI316" s="10">
        <v>17.019280070460383</v>
      </c>
      <c r="AJ316" s="10"/>
      <c r="AK316" s="10"/>
      <c r="AL316" s="10"/>
      <c r="AM316" s="10"/>
      <c r="AN316" s="10">
        <v>2.4153013182674177</v>
      </c>
      <c r="AO316" s="10">
        <v>1.8054313180287738</v>
      </c>
      <c r="AP316" s="10">
        <v>2.3587136605686365</v>
      </c>
      <c r="AQ316" s="10">
        <v>111.47500000000001</v>
      </c>
      <c r="AR316" s="10"/>
      <c r="AS316" s="10"/>
      <c r="AT316" s="10">
        <v>0.71580319792085667</v>
      </c>
      <c r="AU316" s="10">
        <v>1</v>
      </c>
      <c r="AV316" s="16"/>
      <c r="AW316" s="21">
        <v>45.280021975964999</v>
      </c>
      <c r="AX316" s="1" t="s">
        <v>120</v>
      </c>
      <c r="AY316" s="25">
        <v>50.104724409448799</v>
      </c>
      <c r="AZ316" s="19">
        <v>100</v>
      </c>
      <c r="BA316" s="19">
        <v>0</v>
      </c>
      <c r="BB316" s="19">
        <v>0</v>
      </c>
      <c r="BC316" s="19">
        <v>100</v>
      </c>
      <c r="BD316" s="19">
        <v>0</v>
      </c>
      <c r="BE316" s="19">
        <v>0</v>
      </c>
      <c r="BF316" s="26">
        <v>27.038539864720889</v>
      </c>
      <c r="BG316" s="26">
        <v>60.656556573912667</v>
      </c>
      <c r="BH316" s="26">
        <v>12.304903561366444</v>
      </c>
      <c r="BI316" s="23"/>
      <c r="BJ316" s="27">
        <f t="shared" ca="1" si="32"/>
        <v>1</v>
      </c>
      <c r="BK316" s="26">
        <f t="shared" ca="1" si="33"/>
        <v>3.4656393794520968</v>
      </c>
      <c r="BL316" s="25">
        <f t="shared" si="30"/>
        <v>1.0459028965023527</v>
      </c>
      <c r="BM316" s="25">
        <f t="shared" ca="1" si="34"/>
        <v>3.1815889655477583</v>
      </c>
      <c r="BN316" s="24">
        <f t="shared" si="31"/>
        <v>2.919898535524136</v>
      </c>
      <c r="BO316" s="23"/>
      <c r="BP316" s="2"/>
    </row>
    <row r="317" spans="1:68" x14ac:dyDescent="0.2">
      <c r="A317">
        <v>15.2</v>
      </c>
      <c r="B317">
        <v>0.1</v>
      </c>
      <c r="C317">
        <v>1.2632399999999999</v>
      </c>
      <c r="D317">
        <v>-0.27748</v>
      </c>
      <c r="E317">
        <v>0.19208</v>
      </c>
      <c r="F317">
        <v>1.4053800000000001</v>
      </c>
      <c r="G317">
        <v>1.89975</v>
      </c>
      <c r="I317" s="17">
        <f t="shared" si="28"/>
        <v>49.868766404199469</v>
      </c>
      <c r="J317" s="16">
        <f t="shared" si="29"/>
        <v>-50.268766404199468</v>
      </c>
      <c r="K317" s="10">
        <v>122</v>
      </c>
      <c r="L317" s="16">
        <v>4926.1811023622195</v>
      </c>
      <c r="M317" s="16">
        <v>1824.6062992126062</v>
      </c>
      <c r="N317" s="16">
        <v>21.609798775153102</v>
      </c>
      <c r="O317" s="16">
        <v>4.4100753295668236</v>
      </c>
      <c r="P317" s="16">
        <v>5.1756049268802746</v>
      </c>
      <c r="Q317" s="16">
        <v>9.3411185789726209E-2</v>
      </c>
      <c r="R317" s="16">
        <v>1.804836093740102</v>
      </c>
      <c r="S317" s="16">
        <v>53.161777591211866</v>
      </c>
      <c r="T317" s="22" t="s">
        <v>33</v>
      </c>
      <c r="U317" s="10">
        <v>3</v>
      </c>
      <c r="V317" s="22" t="s">
        <v>33</v>
      </c>
      <c r="W317" s="10">
        <v>3</v>
      </c>
      <c r="X317" s="22" t="s">
        <v>33</v>
      </c>
      <c r="Y317" s="10">
        <v>3</v>
      </c>
      <c r="Z317" s="22" t="s">
        <v>124</v>
      </c>
      <c r="AA317" s="15">
        <v>2</v>
      </c>
      <c r="AB317" s="11">
        <v>57.047257714832504</v>
      </c>
      <c r="AC317" s="10">
        <v>39.455134318149078</v>
      </c>
      <c r="AD317" s="21">
        <v>3.4976079670184159</v>
      </c>
      <c r="AE317" s="12">
        <v>441.00753295668238</v>
      </c>
      <c r="AF317" s="10">
        <v>251.01296190871847</v>
      </c>
      <c r="AG317" s="10">
        <v>263.17036951602057</v>
      </c>
      <c r="AH317" s="10">
        <v>649.06927850178022</v>
      </c>
      <c r="AI317" s="10">
        <v>5.5406693353950667</v>
      </c>
      <c r="AJ317" s="10"/>
      <c r="AK317" s="10"/>
      <c r="AL317" s="10"/>
      <c r="AM317" s="10"/>
      <c r="AN317" s="10">
        <v>4.4100753295668236</v>
      </c>
      <c r="AO317" s="10">
        <v>1.964179167362589</v>
      </c>
      <c r="AP317" s="10">
        <v>2.1053629561281646</v>
      </c>
      <c r="AQ317" s="10">
        <v>111.47500000000001</v>
      </c>
      <c r="AR317" s="10"/>
      <c r="AS317" s="10"/>
      <c r="AT317" s="10">
        <v>0.58641430907380077</v>
      </c>
      <c r="AU317" s="10">
        <v>1</v>
      </c>
      <c r="AV317" s="16"/>
      <c r="AW317" s="21">
        <v>37.651944286307774</v>
      </c>
      <c r="AX317" s="1" t="s">
        <v>120</v>
      </c>
      <c r="AY317" s="25">
        <v>50.268766404199503</v>
      </c>
      <c r="AZ317" s="19">
        <v>100</v>
      </c>
      <c r="BA317" s="19">
        <v>0</v>
      </c>
      <c r="BB317" s="19">
        <v>0</v>
      </c>
      <c r="BC317" s="19">
        <v>100</v>
      </c>
      <c r="BD317" s="19">
        <v>0</v>
      </c>
      <c r="BE317" s="19">
        <v>0</v>
      </c>
      <c r="BF317" s="26">
        <v>57.047257714832504</v>
      </c>
      <c r="BG317" s="26">
        <v>39.455134318149078</v>
      </c>
      <c r="BH317" s="26">
        <v>3.4976079670184159</v>
      </c>
      <c r="BI317" s="23"/>
      <c r="BJ317" s="27">
        <f t="shared" ca="1" si="32"/>
        <v>1</v>
      </c>
      <c r="BK317" s="26">
        <f t="shared" ca="1" si="33"/>
        <v>2.9732599047473727</v>
      </c>
      <c r="BL317" s="25">
        <f t="shared" si="30"/>
        <v>3.4437121007201665</v>
      </c>
      <c r="BM317" s="25">
        <f t="shared" ca="1" si="34"/>
        <v>3.473867658724783</v>
      </c>
      <c r="BN317" s="24">
        <f t="shared" si="31"/>
        <v>3.1489279265728265</v>
      </c>
      <c r="BO317" s="23"/>
      <c r="BP317" s="2"/>
    </row>
    <row r="318" spans="1:68" x14ac:dyDescent="0.2">
      <c r="A318">
        <v>15.25</v>
      </c>
      <c r="B318">
        <v>2</v>
      </c>
      <c r="C318">
        <v>1.25966</v>
      </c>
      <c r="D318">
        <v>-0.27736</v>
      </c>
      <c r="E318">
        <v>0.19492999999999999</v>
      </c>
      <c r="F318">
        <v>1.4097999999999999</v>
      </c>
      <c r="G318">
        <v>1.9070499999999999</v>
      </c>
      <c r="I318" s="17">
        <f t="shared" si="28"/>
        <v>50.032808398950131</v>
      </c>
      <c r="J318" s="16">
        <f t="shared" si="29"/>
        <v>-50.432808398950129</v>
      </c>
      <c r="K318" s="10">
        <v>122</v>
      </c>
      <c r="L318" s="16">
        <v>4946.1942257217997</v>
      </c>
      <c r="M318" s="16">
        <v>1834.3832020997456</v>
      </c>
      <c r="N318" s="16">
        <v>21.680883639545058</v>
      </c>
      <c r="O318" s="16">
        <v>3.4324858757062069</v>
      </c>
      <c r="P318" s="16">
        <v>4.2106129633617284</v>
      </c>
      <c r="Q318" s="16">
        <v>9.4162986077772362E-2</v>
      </c>
      <c r="R318" s="16">
        <v>2.2363248984678274</v>
      </c>
      <c r="S318" s="16">
        <v>54.036603309411255</v>
      </c>
      <c r="T318" s="22" t="s">
        <v>33</v>
      </c>
      <c r="U318" s="10">
        <v>3</v>
      </c>
      <c r="V318" s="22" t="s">
        <v>33</v>
      </c>
      <c r="W318" s="10">
        <v>3</v>
      </c>
      <c r="X318" s="22" t="s">
        <v>142</v>
      </c>
      <c r="Y318" s="10">
        <v>2</v>
      </c>
      <c r="Z318" s="22" t="e">
        <v>#NUM!</v>
      </c>
      <c r="AA318" s="15" t="e">
        <v>#NUM!</v>
      </c>
      <c r="AB318" s="11">
        <v>76.526836009069754</v>
      </c>
      <c r="AC318" s="10">
        <v>21.364661954802315</v>
      </c>
      <c r="AD318" s="21">
        <v>2.1085020361279292</v>
      </c>
      <c r="AE318" s="12">
        <v>343.24858757062071</v>
      </c>
      <c r="AF318" s="10">
        <v>136.30725306185533</v>
      </c>
      <c r="AG318" s="10">
        <v>210.53064816808643</v>
      </c>
      <c r="AH318" s="10">
        <v>665.60337606581891</v>
      </c>
      <c r="AI318" s="10">
        <v>4.4716221720964144</v>
      </c>
      <c r="AJ318" s="10"/>
      <c r="AK318" s="10"/>
      <c r="AL318" s="10"/>
      <c r="AM318" s="10"/>
      <c r="AN318" s="10">
        <v>3.4324858757062069</v>
      </c>
      <c r="AO318" s="10">
        <v>1.8892714540129645</v>
      </c>
      <c r="AP318" s="10">
        <v>1</v>
      </c>
      <c r="AQ318" s="10">
        <v>111.47500000000001</v>
      </c>
      <c r="AR318" s="10"/>
      <c r="AS318" s="10"/>
      <c r="AT318" s="10">
        <v>0.3071269068263609</v>
      </c>
      <c r="AU318" s="10">
        <v>1</v>
      </c>
      <c r="AV318" s="16"/>
      <c r="AW318" s="21">
        <v>20.446087959278298</v>
      </c>
      <c r="AX318" s="1" t="s">
        <v>120</v>
      </c>
      <c r="AY318" s="25">
        <v>50.432808398950101</v>
      </c>
      <c r="AZ318" s="19">
        <v>100</v>
      </c>
      <c r="BA318" s="19">
        <v>0</v>
      </c>
      <c r="BB318" s="19">
        <v>0</v>
      </c>
      <c r="BC318" s="19" t="e">
        <v>#NUM!</v>
      </c>
      <c r="BD318" s="19" t="e">
        <v>#NUM!</v>
      </c>
      <c r="BE318" s="19" t="e">
        <v>#NUM!</v>
      </c>
      <c r="BF318" s="26">
        <v>76.526836009069754</v>
      </c>
      <c r="BG318" s="26">
        <v>21.364661954802315</v>
      </c>
      <c r="BH318" s="26">
        <v>2.1085020361279292</v>
      </c>
      <c r="BI318" s="23"/>
      <c r="BJ318" s="27">
        <f t="shared" ca="1" si="32"/>
        <v>1</v>
      </c>
      <c r="BK318" s="26">
        <f t="shared" ca="1" si="33"/>
        <v>1.8943870054108249</v>
      </c>
      <c r="BL318" s="25">
        <f t="shared" si="30"/>
        <v>5.4194029971370012</v>
      </c>
      <c r="BM318" s="25">
        <f t="shared" ca="1" si="34"/>
        <v>3.7430178093481885</v>
      </c>
      <c r="BN318" s="24">
        <f t="shared" si="31"/>
        <v>3.2719801701075255</v>
      </c>
      <c r="BO318" s="23"/>
      <c r="BP318" s="2"/>
    </row>
    <row r="319" spans="1:68" x14ac:dyDescent="0.2">
      <c r="A319">
        <v>15.3</v>
      </c>
      <c r="B319">
        <v>2</v>
      </c>
      <c r="C319">
        <v>1.2640199999999999</v>
      </c>
      <c r="D319">
        <v>-0.27777000000000002</v>
      </c>
      <c r="E319">
        <v>0.17180999999999999</v>
      </c>
      <c r="F319">
        <v>1.40385</v>
      </c>
      <c r="G319">
        <v>1.89923</v>
      </c>
      <c r="I319" s="17">
        <f t="shared" si="28"/>
        <v>50.196850393700785</v>
      </c>
      <c r="J319" s="16">
        <f t="shared" si="29"/>
        <v>-50.596850393700784</v>
      </c>
      <c r="K319" s="10">
        <v>122</v>
      </c>
      <c r="L319" s="16">
        <v>4966.20734908138</v>
      </c>
      <c r="M319" s="16">
        <v>1844.1601049868846</v>
      </c>
      <c r="N319" s="16">
        <v>21.751968503937007</v>
      </c>
      <c r="O319" s="16">
        <v>4.6230696798493112</v>
      </c>
      <c r="P319" s="16">
        <v>5.2990023897123102</v>
      </c>
      <c r="Q319" s="16">
        <v>9.1594335093614768E-2</v>
      </c>
      <c r="R319" s="16">
        <v>1.7285203583119642</v>
      </c>
      <c r="S319" s="16">
        <v>46.939771518263861</v>
      </c>
      <c r="T319" s="22" t="s">
        <v>122</v>
      </c>
      <c r="U319" s="10">
        <v>4</v>
      </c>
      <c r="V319" s="22" t="s">
        <v>33</v>
      </c>
      <c r="W319" s="10">
        <v>3</v>
      </c>
      <c r="X319" s="22" t="s">
        <v>33</v>
      </c>
      <c r="Y319" s="10">
        <v>3</v>
      </c>
      <c r="Z319" s="22" t="s">
        <v>124</v>
      </c>
      <c r="AA319" s="15">
        <v>2</v>
      </c>
      <c r="AB319" s="11">
        <v>52.906297955339298</v>
      </c>
      <c r="AC319" s="10">
        <v>43.083869439253178</v>
      </c>
      <c r="AD319" s="21">
        <v>4.0098326054075226</v>
      </c>
      <c r="AE319" s="12">
        <v>462.30696798493108</v>
      </c>
      <c r="AF319" s="10">
        <v>263.17582537606614</v>
      </c>
      <c r="AG319" s="10">
        <v>272.42517922842325</v>
      </c>
      <c r="AH319" s="10">
        <v>518.14909058043816</v>
      </c>
      <c r="AI319" s="10">
        <v>5.7852948921965748</v>
      </c>
      <c r="AJ319" s="10"/>
      <c r="AK319" s="10"/>
      <c r="AL319" s="10"/>
      <c r="AM319" s="10"/>
      <c r="AN319" s="10">
        <v>3.082046453232874</v>
      </c>
      <c r="AO319" s="10">
        <v>1.9846152126402445</v>
      </c>
      <c r="AP319" s="10">
        <v>2.1794014338273859</v>
      </c>
      <c r="AQ319" s="10">
        <v>114.66</v>
      </c>
      <c r="AR319" s="10"/>
      <c r="AS319" s="10"/>
      <c r="AT319" s="10">
        <v>0.60938771320795415</v>
      </c>
      <c r="AU319" s="10">
        <v>1</v>
      </c>
      <c r="AV319" s="16"/>
      <c r="AW319" s="21">
        <v>39.476373806409924</v>
      </c>
      <c r="AX319" s="1" t="s">
        <v>120</v>
      </c>
      <c r="AY319" s="25">
        <v>50.596850393700798</v>
      </c>
      <c r="AZ319" s="19">
        <v>100</v>
      </c>
      <c r="BA319" s="19">
        <v>0</v>
      </c>
      <c r="BB319" s="19">
        <v>0</v>
      </c>
      <c r="BC319" s="19">
        <v>100</v>
      </c>
      <c r="BD319" s="19">
        <v>0</v>
      </c>
      <c r="BE319" s="19">
        <v>0</v>
      </c>
      <c r="BF319" s="26">
        <v>52.906297955339298</v>
      </c>
      <c r="BG319" s="26">
        <v>43.083869439253178</v>
      </c>
      <c r="BH319" s="26">
        <v>4.0098326054075226</v>
      </c>
      <c r="BI319" s="23"/>
      <c r="BJ319" s="27">
        <f t="shared" ca="1" si="32"/>
        <v>1</v>
      </c>
      <c r="BK319" s="26">
        <f t="shared" ca="1" si="33"/>
        <v>3.0538549310952008</v>
      </c>
      <c r="BL319" s="25">
        <f t="shared" si="30"/>
        <v>3.252756734470557</v>
      </c>
      <c r="BM319" s="25">
        <f t="shared" ca="1" si="34"/>
        <v>3.451351273289009</v>
      </c>
      <c r="BN319" s="24">
        <f t="shared" si="31"/>
        <v>3.1311140629778511</v>
      </c>
      <c r="BO319" s="23"/>
      <c r="BP319" s="2"/>
    </row>
    <row r="320" spans="1:68" x14ac:dyDescent="0.2">
      <c r="A320">
        <v>15.35</v>
      </c>
      <c r="B320">
        <v>2.1</v>
      </c>
      <c r="C320">
        <v>1.26616</v>
      </c>
      <c r="D320">
        <v>-0.27683000000000002</v>
      </c>
      <c r="E320">
        <v>0.17191999999999999</v>
      </c>
      <c r="F320">
        <v>1.40245</v>
      </c>
      <c r="G320">
        <v>1.8979299999999999</v>
      </c>
      <c r="I320" s="17">
        <f t="shared" si="28"/>
        <v>50.36089238845144</v>
      </c>
      <c r="J320" s="16">
        <f t="shared" si="29"/>
        <v>-50.760892388451438</v>
      </c>
      <c r="K320" s="10">
        <v>122</v>
      </c>
      <c r="L320" s="16">
        <v>4986.2204724409603</v>
      </c>
      <c r="M320" s="16">
        <v>1853.9370078740235</v>
      </c>
      <c r="N320" s="16">
        <v>21.823053368328956</v>
      </c>
      <c r="O320" s="16">
        <v>5.207438794726909</v>
      </c>
      <c r="P320" s="16">
        <v>5.8838577235153915</v>
      </c>
      <c r="Q320" s="16">
        <v>9.7483437349975749E-2</v>
      </c>
      <c r="R320" s="16">
        <v>1.656794605355157</v>
      </c>
      <c r="S320" s="16">
        <v>46.973536721422434</v>
      </c>
      <c r="T320" s="22" t="s">
        <v>122</v>
      </c>
      <c r="U320" s="10">
        <v>4</v>
      </c>
      <c r="V320" s="22" t="s">
        <v>33</v>
      </c>
      <c r="W320" s="10">
        <v>3</v>
      </c>
      <c r="X320" s="22" t="s">
        <v>33</v>
      </c>
      <c r="Y320" s="10">
        <v>3</v>
      </c>
      <c r="Z320" s="22" t="s">
        <v>124</v>
      </c>
      <c r="AA320" s="15">
        <v>2</v>
      </c>
      <c r="AB320" s="11">
        <v>47.483367396594531</v>
      </c>
      <c r="AC320" s="10">
        <v>47.607320733076804</v>
      </c>
      <c r="AD320" s="21">
        <v>4.9093118703286613</v>
      </c>
      <c r="AE320" s="12">
        <v>520.74387947269088</v>
      </c>
      <c r="AF320" s="10">
        <v>330.80509268468865</v>
      </c>
      <c r="AG320" s="10">
        <v>316.28932926365439</v>
      </c>
      <c r="AH320" s="10">
        <v>517.38137183506581</v>
      </c>
      <c r="AI320" s="10">
        <v>6.0357511834463997</v>
      </c>
      <c r="AJ320" s="10"/>
      <c r="AK320" s="10"/>
      <c r="AL320" s="10"/>
      <c r="AM320" s="10"/>
      <c r="AN320" s="10">
        <v>3.4716258631512726</v>
      </c>
      <c r="AO320" s="10">
        <v>2.0886289130499667</v>
      </c>
      <c r="AP320" s="10">
        <v>2.5303146341092351</v>
      </c>
      <c r="AQ320" s="10">
        <v>114.66</v>
      </c>
      <c r="AR320" s="10"/>
      <c r="AS320" s="10"/>
      <c r="AT320" s="10">
        <v>0.77048041738651241</v>
      </c>
      <c r="AU320" s="10">
        <v>1</v>
      </c>
      <c r="AV320" s="16"/>
      <c r="AW320" s="21">
        <v>49.620763902703303</v>
      </c>
      <c r="AX320" s="1" t="s">
        <v>120</v>
      </c>
      <c r="AY320" s="25">
        <v>50.760892388451403</v>
      </c>
      <c r="AZ320" s="19">
        <v>100</v>
      </c>
      <c r="BA320" s="19">
        <v>0</v>
      </c>
      <c r="BB320" s="19">
        <v>0</v>
      </c>
      <c r="BC320" s="19">
        <v>100</v>
      </c>
      <c r="BD320" s="19">
        <v>0</v>
      </c>
      <c r="BE320" s="19">
        <v>0</v>
      </c>
      <c r="BF320" s="26">
        <v>47.483367396594531</v>
      </c>
      <c r="BG320" s="26">
        <v>47.607320733076804</v>
      </c>
      <c r="BH320" s="26">
        <v>4.9093118703286613</v>
      </c>
      <c r="BI320" s="23"/>
      <c r="BJ320" s="27">
        <f t="shared" ca="1" si="32"/>
        <v>1</v>
      </c>
      <c r="BK320" s="26">
        <f t="shared" ca="1" si="33"/>
        <v>3.6578885613629386</v>
      </c>
      <c r="BL320" s="25">
        <f t="shared" si="30"/>
        <v>2.8749836935733191</v>
      </c>
      <c r="BM320" s="25">
        <f t="shared" ca="1" si="34"/>
        <v>3.3566539673351627</v>
      </c>
      <c r="BN320" s="24">
        <f t="shared" si="31"/>
        <v>3.0823088592077301</v>
      </c>
      <c r="BO320" s="23"/>
      <c r="BP320" s="2"/>
    </row>
    <row r="321" spans="1:68" x14ac:dyDescent="0.2">
      <c r="A321">
        <v>15.4</v>
      </c>
      <c r="B321">
        <v>2</v>
      </c>
      <c r="C321">
        <v>1.2688600000000001</v>
      </c>
      <c r="D321">
        <v>-0.27373999999999998</v>
      </c>
      <c r="E321">
        <v>0.16538</v>
      </c>
      <c r="F321">
        <v>1.40368</v>
      </c>
      <c r="G321">
        <v>1.90225</v>
      </c>
      <c r="I321" s="17">
        <f t="shared" si="28"/>
        <v>50.524934383202101</v>
      </c>
      <c r="J321" s="16">
        <f t="shared" si="29"/>
        <v>-50.9249343832021</v>
      </c>
      <c r="K321" s="10">
        <v>122</v>
      </c>
      <c r="L321" s="16">
        <v>5006.2335958005406</v>
      </c>
      <c r="M321" s="16">
        <v>1863.7139107611629</v>
      </c>
      <c r="N321" s="16">
        <v>21.894138232720909</v>
      </c>
      <c r="O321" s="16">
        <v>5.9447269303201686</v>
      </c>
      <c r="P321" s="16">
        <v>6.5922379339026351</v>
      </c>
      <c r="Q321" s="16">
        <v>0.11684229476716274</v>
      </c>
      <c r="R321" s="16">
        <v>1.772422293289277</v>
      </c>
      <c r="S321" s="16">
        <v>44.966041915449075</v>
      </c>
      <c r="T321" s="22" t="s">
        <v>122</v>
      </c>
      <c r="U321" s="10">
        <v>4</v>
      </c>
      <c r="V321" s="22" t="s">
        <v>33</v>
      </c>
      <c r="W321" s="10">
        <v>3</v>
      </c>
      <c r="X321" s="22" t="s">
        <v>33</v>
      </c>
      <c r="Y321" s="10">
        <v>3</v>
      </c>
      <c r="Z321" s="22" t="s">
        <v>33</v>
      </c>
      <c r="AA321" s="15">
        <v>3</v>
      </c>
      <c r="AB321" s="11">
        <v>45.945050822447598</v>
      </c>
      <c r="AC321" s="10">
        <v>48.833110427236598</v>
      </c>
      <c r="AD321" s="21">
        <v>5.2218387503158024</v>
      </c>
      <c r="AE321" s="12">
        <v>594.47269303201688</v>
      </c>
      <c r="AF321" s="10">
        <v>412.96669841497726</v>
      </c>
      <c r="AG321" s="10">
        <v>369.41784504269765</v>
      </c>
      <c r="AH321" s="10">
        <v>474.62201861612226</v>
      </c>
      <c r="AI321" s="10">
        <v>5.6419962882784054</v>
      </c>
      <c r="AJ321" s="10"/>
      <c r="AK321" s="10"/>
      <c r="AL321" s="10"/>
      <c r="AM321" s="10"/>
      <c r="AN321" s="10">
        <v>3.9631512868801124</v>
      </c>
      <c r="AO321" s="10">
        <v>2.2542498864440925</v>
      </c>
      <c r="AP321" s="10">
        <v>2.9553427603415812</v>
      </c>
      <c r="AQ321" s="10">
        <v>114.66</v>
      </c>
      <c r="AR321" s="10"/>
      <c r="AS321" s="10"/>
      <c r="AT321" s="10">
        <v>0.96718560537218368</v>
      </c>
      <c r="AU321" s="10">
        <v>1</v>
      </c>
      <c r="AV321" s="16"/>
      <c r="AW321" s="21">
        <v>61.945004762246583</v>
      </c>
      <c r="AX321" s="1" t="s">
        <v>120</v>
      </c>
      <c r="AY321" s="25">
        <v>50.9249343832021</v>
      </c>
      <c r="AZ321" s="19">
        <v>100</v>
      </c>
      <c r="BA321" s="19">
        <v>0</v>
      </c>
      <c r="BB321" s="19">
        <v>0</v>
      </c>
      <c r="BC321" s="19">
        <v>100</v>
      </c>
      <c r="BD321" s="19">
        <v>0</v>
      </c>
      <c r="BE321" s="19">
        <v>0</v>
      </c>
      <c r="BF321" s="26">
        <v>45.945050822447598</v>
      </c>
      <c r="BG321" s="26">
        <v>48.833110427236598</v>
      </c>
      <c r="BH321" s="26">
        <v>5.2218387503158024</v>
      </c>
      <c r="BI321" s="23"/>
      <c r="BJ321" s="27">
        <f t="shared" ca="1" si="32"/>
        <v>1</v>
      </c>
      <c r="BK321" s="26">
        <f t="shared" ca="1" si="33"/>
        <v>4.3881425280903974</v>
      </c>
      <c r="BL321" s="25">
        <f t="shared" si="30"/>
        <v>2.8573938232945304</v>
      </c>
      <c r="BM321" s="25">
        <f t="shared" ca="1" si="34"/>
        <v>3.2870765246469893</v>
      </c>
      <c r="BN321" s="24">
        <f t="shared" si="31"/>
        <v>3.0527244808903924</v>
      </c>
      <c r="BO321" s="23"/>
      <c r="BP321" s="2"/>
    </row>
    <row r="322" spans="1:68" x14ac:dyDescent="0.2">
      <c r="A322">
        <v>15.45</v>
      </c>
      <c r="B322">
        <v>2.1</v>
      </c>
      <c r="C322">
        <v>1.27024</v>
      </c>
      <c r="D322">
        <v>-0.27154</v>
      </c>
      <c r="E322">
        <v>0.15479999999999999</v>
      </c>
      <c r="F322">
        <v>1.4026000000000001</v>
      </c>
      <c r="G322">
        <v>1.90035</v>
      </c>
      <c r="I322" s="17">
        <f t="shared" si="28"/>
        <v>50.688976377952748</v>
      </c>
      <c r="J322" s="16">
        <f t="shared" si="29"/>
        <v>-51.088976377952747</v>
      </c>
      <c r="K322" s="10">
        <v>122</v>
      </c>
      <c r="L322" s="16">
        <v>5026.2467191601199</v>
      </c>
      <c r="M322" s="16">
        <v>1873.4908136483014</v>
      </c>
      <c r="N322" s="16">
        <v>21.965223097112855</v>
      </c>
      <c r="O322" s="16">
        <v>6.3215630885122422</v>
      </c>
      <c r="P322" s="16">
        <v>6.9223086718072997</v>
      </c>
      <c r="Q322" s="16">
        <v>0.13062530004800754</v>
      </c>
      <c r="R322" s="16">
        <v>1.8870192914108155</v>
      </c>
      <c r="S322" s="16">
        <v>41.718443284379028</v>
      </c>
      <c r="T322" s="22" t="s">
        <v>122</v>
      </c>
      <c r="U322" s="10">
        <v>4</v>
      </c>
      <c r="V322" s="22" t="s">
        <v>33</v>
      </c>
      <c r="W322" s="10">
        <v>3</v>
      </c>
      <c r="X322" s="22" t="s">
        <v>33</v>
      </c>
      <c r="Y322" s="10">
        <v>3</v>
      </c>
      <c r="Z322" s="22" t="s">
        <v>33</v>
      </c>
      <c r="AA322" s="15">
        <v>3</v>
      </c>
      <c r="AB322" s="11">
        <v>46.437591497212594</v>
      </c>
      <c r="AC322" s="10">
        <v>48.443702116940457</v>
      </c>
      <c r="AD322" s="21">
        <v>5.118706385846945</v>
      </c>
      <c r="AE322" s="12">
        <v>632.15630885122414</v>
      </c>
      <c r="AF322" s="10">
        <v>450.6213073826097</v>
      </c>
      <c r="AG322" s="10">
        <v>394.1731503855475</v>
      </c>
      <c r="AH322" s="10">
        <v>406.35195813804694</v>
      </c>
      <c r="AI322" s="10">
        <v>5.2993628870235749</v>
      </c>
      <c r="AJ322" s="10"/>
      <c r="AK322" s="10"/>
      <c r="AL322" s="10"/>
      <c r="AM322" s="10"/>
      <c r="AN322" s="10">
        <v>4.2143753923414948</v>
      </c>
      <c r="AO322" s="10">
        <v>2.3456982635000614</v>
      </c>
      <c r="AP322" s="10">
        <v>3.1533852030843796</v>
      </c>
      <c r="AQ322" s="10">
        <v>114.66</v>
      </c>
      <c r="AR322" s="10"/>
      <c r="AS322" s="10"/>
      <c r="AT322" s="10">
        <v>1.0541496552730769</v>
      </c>
      <c r="AU322" s="10">
        <v>1</v>
      </c>
      <c r="AV322" s="16"/>
      <c r="AW322" s="21">
        <v>67.593196107391464</v>
      </c>
      <c r="AX322" s="1" t="s">
        <v>120</v>
      </c>
      <c r="AY322" s="25">
        <v>51.088976377952697</v>
      </c>
      <c r="AZ322" s="19">
        <v>100</v>
      </c>
      <c r="BA322" s="19">
        <v>0</v>
      </c>
      <c r="BB322" s="19">
        <v>0</v>
      </c>
      <c r="BC322" s="19">
        <v>100</v>
      </c>
      <c r="BD322" s="19">
        <v>0</v>
      </c>
      <c r="BE322" s="19">
        <v>0</v>
      </c>
      <c r="BF322" s="26">
        <v>46.437591497212594</v>
      </c>
      <c r="BG322" s="26">
        <v>48.443702116940457</v>
      </c>
      <c r="BH322" s="26">
        <v>5.118706385846945</v>
      </c>
      <c r="BI322" s="23"/>
      <c r="BJ322" s="27">
        <f t="shared" ca="1" si="32"/>
        <v>1</v>
      </c>
      <c r="BK322" s="26">
        <f t="shared" ca="1" si="33"/>
        <v>4.7069195964095591</v>
      </c>
      <c r="BL322" s="25">
        <f t="shared" si="30"/>
        <v>2.9625722394966423</v>
      </c>
      <c r="BM322" s="25">
        <f t="shared" ca="1" si="34"/>
        <v>3.2690098434193362</v>
      </c>
      <c r="BN322" s="24">
        <f t="shared" si="31"/>
        <v>3.0474027309160383</v>
      </c>
      <c r="BO322" s="23"/>
      <c r="BP322" s="2"/>
    </row>
    <row r="323" spans="1:68" x14ac:dyDescent="0.2">
      <c r="A323">
        <v>15.5</v>
      </c>
      <c r="B323">
        <v>2</v>
      </c>
      <c r="C323">
        <v>1.2721899999999999</v>
      </c>
      <c r="D323">
        <v>-0.26748</v>
      </c>
      <c r="E323">
        <v>0.14685999999999999</v>
      </c>
      <c r="F323">
        <v>1.4012</v>
      </c>
      <c r="G323">
        <v>1.8988</v>
      </c>
      <c r="I323" s="17">
        <f t="shared" si="28"/>
        <v>50.85301837270341</v>
      </c>
      <c r="J323" s="16">
        <f t="shared" si="29"/>
        <v>-51.253018372703409</v>
      </c>
      <c r="K323" s="10">
        <v>122</v>
      </c>
      <c r="L323" s="16">
        <v>5046.2598425197002</v>
      </c>
      <c r="M323" s="16">
        <v>1883.2677165354407</v>
      </c>
      <c r="N323" s="16">
        <v>22.036307961504811</v>
      </c>
      <c r="O323" s="16">
        <v>6.8540489642184292</v>
      </c>
      <c r="P323" s="16">
        <v>7.4196983814376818</v>
      </c>
      <c r="Q323" s="16">
        <v>0.15606120979356686</v>
      </c>
      <c r="R323" s="16">
        <v>2.1033363052060827</v>
      </c>
      <c r="S323" s="16">
        <v>39.28120952911474</v>
      </c>
      <c r="T323" s="22" t="s">
        <v>122</v>
      </c>
      <c r="U323" s="10">
        <v>4</v>
      </c>
      <c r="V323" s="22" t="s">
        <v>33</v>
      </c>
      <c r="W323" s="10">
        <v>3</v>
      </c>
      <c r="X323" s="22" t="s">
        <v>33</v>
      </c>
      <c r="Y323" s="10">
        <v>3</v>
      </c>
      <c r="Z323" s="22" t="s">
        <v>33</v>
      </c>
      <c r="AA323" s="15">
        <v>3</v>
      </c>
      <c r="AB323" s="11">
        <v>48.781010421337641</v>
      </c>
      <c r="AC323" s="10">
        <v>46.552219283694726</v>
      </c>
      <c r="AD323" s="21">
        <v>4.6667702949676357</v>
      </c>
      <c r="AE323" s="12">
        <v>685.40489642184298</v>
      </c>
      <c r="AF323" s="10">
        <v>507.96050125914979</v>
      </c>
      <c r="AG323" s="10">
        <v>431.47737860782615</v>
      </c>
      <c r="AH323" s="10">
        <v>354.75226081940423</v>
      </c>
      <c r="AI323" s="10">
        <v>4.7543514440598269</v>
      </c>
      <c r="AJ323" s="10"/>
      <c r="AK323" s="10"/>
      <c r="AL323" s="10"/>
      <c r="AM323" s="10"/>
      <c r="AN323" s="10">
        <v>4.5693659761456198</v>
      </c>
      <c r="AO323" s="10">
        <v>2.4900195328823025</v>
      </c>
      <c r="AP323" s="10">
        <v>3.4518190288626087</v>
      </c>
      <c r="AQ323" s="10">
        <v>114.66</v>
      </c>
      <c r="AR323" s="10"/>
      <c r="AS323" s="10"/>
      <c r="AT323" s="10">
        <v>1.1888713957878851</v>
      </c>
      <c r="AU323" s="10">
        <v>1</v>
      </c>
      <c r="AV323" s="16"/>
      <c r="AW323" s="21">
        <v>76.194075188872461</v>
      </c>
      <c r="AX323" s="1" t="s">
        <v>120</v>
      </c>
      <c r="AY323" s="25">
        <v>51.253018372703401</v>
      </c>
      <c r="AZ323" s="19">
        <v>100</v>
      </c>
      <c r="BA323" s="19">
        <v>0</v>
      </c>
      <c r="BB323" s="19">
        <v>0</v>
      </c>
      <c r="BC323" s="19">
        <v>100</v>
      </c>
      <c r="BD323" s="19">
        <v>0</v>
      </c>
      <c r="BE323" s="19">
        <v>0</v>
      </c>
      <c r="BF323" s="26">
        <v>48.781010421337641</v>
      </c>
      <c r="BG323" s="26">
        <v>46.552219283694726</v>
      </c>
      <c r="BH323" s="26">
        <v>4.6667702949676357</v>
      </c>
      <c r="BI323" s="23"/>
      <c r="BJ323" s="27">
        <f t="shared" ca="1" si="32"/>
        <v>1</v>
      </c>
      <c r="BK323" s="26">
        <f t="shared" ca="1" si="33"/>
        <v>5.2000768846458199</v>
      </c>
      <c r="BL323" s="25">
        <f t="shared" si="30"/>
        <v>3.1871546586708819</v>
      </c>
      <c r="BM323" s="25">
        <f t="shared" ca="1" si="34"/>
        <v>3.2487814011907497</v>
      </c>
      <c r="BN323" s="24">
        <f t="shared" si="31"/>
        <v>3.0447939656622633</v>
      </c>
      <c r="BO323" s="23"/>
      <c r="BP323" s="2"/>
    </row>
    <row r="324" spans="1:68" x14ac:dyDescent="0.2">
      <c r="A324">
        <v>15.55</v>
      </c>
      <c r="B324">
        <v>2</v>
      </c>
      <c r="C324">
        <v>1.27352</v>
      </c>
      <c r="D324">
        <v>-0.26005</v>
      </c>
      <c r="E324">
        <v>0.12731999999999999</v>
      </c>
      <c r="F324">
        <v>1.3952800000000001</v>
      </c>
      <c r="G324">
        <v>1.8947000000000001</v>
      </c>
      <c r="I324" s="17">
        <f t="shared" si="28"/>
        <v>51.017060367454071</v>
      </c>
      <c r="J324" s="16">
        <f t="shared" si="29"/>
        <v>-51.41706036745407</v>
      </c>
      <c r="K324" s="10">
        <v>122</v>
      </c>
      <c r="L324" s="16">
        <v>5066.2729658792805</v>
      </c>
      <c r="M324" s="16">
        <v>1893.0446194225801</v>
      </c>
      <c r="N324" s="16">
        <v>22.107392825896763</v>
      </c>
      <c r="O324" s="16">
        <v>7.2172316384180668</v>
      </c>
      <c r="P324" s="16">
        <v>7.696510893783258</v>
      </c>
      <c r="Q324" s="16">
        <v>0.2026101776284204</v>
      </c>
      <c r="R324" s="16">
        <v>2.6324938718929864</v>
      </c>
      <c r="S324" s="16">
        <v>33.28328162258272</v>
      </c>
      <c r="T324" s="22" t="s">
        <v>122</v>
      </c>
      <c r="U324" s="10">
        <v>4</v>
      </c>
      <c r="V324" s="22" t="s">
        <v>33</v>
      </c>
      <c r="W324" s="10">
        <v>3</v>
      </c>
      <c r="X324" s="22" t="s">
        <v>33</v>
      </c>
      <c r="Y324" s="10">
        <v>3</v>
      </c>
      <c r="Z324" s="22" t="s">
        <v>33</v>
      </c>
      <c r="AA324" s="15">
        <v>3</v>
      </c>
      <c r="AB324" s="11">
        <v>59.16430134861605</v>
      </c>
      <c r="AC324" s="10">
        <v>37.55378676737908</v>
      </c>
      <c r="AD324" s="21">
        <v>3.281911884004872</v>
      </c>
      <c r="AE324" s="12">
        <v>721.7231638418067</v>
      </c>
      <c r="AF324" s="10">
        <v>539.34943663159527</v>
      </c>
      <c r="AG324" s="10">
        <v>452.23831703374435</v>
      </c>
      <c r="AH324" s="10">
        <v>229.90399810325397</v>
      </c>
      <c r="AI324" s="10">
        <v>3.7986793081532042</v>
      </c>
      <c r="AJ324" s="10"/>
      <c r="AK324" s="10"/>
      <c r="AL324" s="10"/>
      <c r="AM324" s="10"/>
      <c r="AN324" s="10">
        <v>4.8114877589453782</v>
      </c>
      <c r="AO324" s="10">
        <v>2.6341387518752382</v>
      </c>
      <c r="AP324" s="10">
        <v>3.6179065362699547</v>
      </c>
      <c r="AQ324" s="10">
        <v>114.66</v>
      </c>
      <c r="AR324" s="10"/>
      <c r="AS324" s="10"/>
      <c r="AT324" s="10">
        <v>1.2592242531360691</v>
      </c>
      <c r="AU324" s="10">
        <v>1</v>
      </c>
      <c r="AV324" s="16"/>
      <c r="AW324" s="21">
        <v>80.902415494739301</v>
      </c>
      <c r="AX324" s="1" t="s">
        <v>120</v>
      </c>
      <c r="AY324" s="25">
        <v>51.417060367454098</v>
      </c>
      <c r="AZ324" s="19">
        <v>100</v>
      </c>
      <c r="BA324" s="19">
        <v>0</v>
      </c>
      <c r="BB324" s="19">
        <v>0</v>
      </c>
      <c r="BC324" s="19">
        <v>100</v>
      </c>
      <c r="BD324" s="19">
        <v>0</v>
      </c>
      <c r="BE324" s="19">
        <v>0</v>
      </c>
      <c r="BF324" s="26">
        <v>59.16430134861605</v>
      </c>
      <c r="BG324" s="26">
        <v>37.55378676737908</v>
      </c>
      <c r="BH324" s="26">
        <v>3.281911884004872</v>
      </c>
      <c r="BI324" s="23"/>
      <c r="BJ324" s="27">
        <f t="shared" ca="1" si="32"/>
        <v>1</v>
      </c>
      <c r="BK324" s="26">
        <f t="shared" ca="1" si="33"/>
        <v>5.4551005907283479</v>
      </c>
      <c r="BL324" s="25">
        <f t="shared" si="30"/>
        <v>3.9239877163065722</v>
      </c>
      <c r="BM324" s="25">
        <f t="shared" ca="1" si="34"/>
        <v>3.2802400954746846</v>
      </c>
      <c r="BN324" s="24">
        <f t="shared" si="31"/>
        <v>3.0818417545676278</v>
      </c>
      <c r="BO324" s="23"/>
      <c r="BP324" s="2"/>
    </row>
    <row r="325" spans="1:68" x14ac:dyDescent="0.2">
      <c r="A325">
        <v>15.6</v>
      </c>
      <c r="B325">
        <v>0.9</v>
      </c>
      <c r="C325">
        <v>1.2721100000000001</v>
      </c>
      <c r="D325">
        <v>-0.25767000000000001</v>
      </c>
      <c r="E325">
        <v>0.11706999999999999</v>
      </c>
      <c r="F325">
        <v>1.39418</v>
      </c>
      <c r="G325">
        <v>1.8972500000000001</v>
      </c>
      <c r="I325" s="17">
        <f t="shared" si="28"/>
        <v>51.181102362204719</v>
      </c>
      <c r="J325" s="16">
        <f t="shared" si="29"/>
        <v>-51.581102362204717</v>
      </c>
      <c r="K325" s="10">
        <v>122</v>
      </c>
      <c r="L325" s="16">
        <v>5086.2860892388599</v>
      </c>
      <c r="M325" s="16">
        <v>1902.8215223097186</v>
      </c>
      <c r="N325" s="16">
        <v>22.178477690288712</v>
      </c>
      <c r="O325" s="16">
        <v>6.8322033898305197</v>
      </c>
      <c r="P325" s="16">
        <v>7.2661758816847524</v>
      </c>
      <c r="Q325" s="16">
        <v>0.21752088334133443</v>
      </c>
      <c r="R325" s="16">
        <v>2.9936088374852212</v>
      </c>
      <c r="S325" s="16">
        <v>30.136978600988392</v>
      </c>
      <c r="T325" s="22" t="s">
        <v>33</v>
      </c>
      <c r="U325" s="10">
        <v>3</v>
      </c>
      <c r="V325" s="22" t="s">
        <v>33</v>
      </c>
      <c r="W325" s="10">
        <v>3</v>
      </c>
      <c r="X325" s="22" t="s">
        <v>33</v>
      </c>
      <c r="Y325" s="10">
        <v>3</v>
      </c>
      <c r="Z325" s="22" t="s">
        <v>33</v>
      </c>
      <c r="AA325" s="15">
        <v>3</v>
      </c>
      <c r="AB325" s="11">
        <v>69.142667596688213</v>
      </c>
      <c r="AC325" s="10">
        <v>28.31558817619279</v>
      </c>
      <c r="AD325" s="21">
        <v>2.5417442271189916</v>
      </c>
      <c r="AE325" s="12">
        <v>683.22033898305199</v>
      </c>
      <c r="AF325" s="10">
        <v>487.54454559885465</v>
      </c>
      <c r="AG325" s="10">
        <v>419.96319112635643</v>
      </c>
      <c r="AH325" s="10">
        <v>163.71773302010769</v>
      </c>
      <c r="AI325" s="10">
        <v>3.3404497858178734</v>
      </c>
      <c r="AJ325" s="10"/>
      <c r="AK325" s="10"/>
      <c r="AL325" s="10"/>
      <c r="AM325" s="10"/>
      <c r="AN325" s="10">
        <v>6.8322033898305197</v>
      </c>
      <c r="AO325" s="10">
        <v>2.5932410923284466</v>
      </c>
      <c r="AP325" s="10">
        <v>3.3597055290108511</v>
      </c>
      <c r="AQ325" s="10">
        <v>111.47500000000001</v>
      </c>
      <c r="AR325" s="10"/>
      <c r="AS325" s="10"/>
      <c r="AT325" s="10">
        <v>1.1263997705136348</v>
      </c>
      <c r="AU325" s="10">
        <v>1</v>
      </c>
      <c r="AV325" s="16"/>
      <c r="AW325" s="21">
        <v>73.131681839828204</v>
      </c>
      <c r="AX325" s="1" t="s">
        <v>120</v>
      </c>
      <c r="AY325" s="25">
        <v>51.581102362204703</v>
      </c>
      <c r="AZ325" s="19">
        <v>100</v>
      </c>
      <c r="BA325" s="19">
        <v>0</v>
      </c>
      <c r="BB325" s="19">
        <v>0</v>
      </c>
      <c r="BC325" s="19">
        <v>100</v>
      </c>
      <c r="BD325" s="19">
        <v>0</v>
      </c>
      <c r="BE325" s="19">
        <v>0</v>
      </c>
      <c r="BF325" s="26">
        <v>69.142667596688213</v>
      </c>
      <c r="BG325" s="26">
        <v>28.31558817619279</v>
      </c>
      <c r="BH325" s="26">
        <v>2.5417442271189916</v>
      </c>
      <c r="BI325" s="23"/>
      <c r="BJ325" s="27">
        <f t="shared" ca="1" si="32"/>
        <v>1</v>
      </c>
      <c r="BK325" s="26">
        <f t="shared" ca="1" si="33"/>
        <v>4.9642415557002124</v>
      </c>
      <c r="BL325" s="25">
        <f t="shared" si="30"/>
        <v>4.6055340042160715</v>
      </c>
      <c r="BM325" s="25">
        <f t="shared" ca="1" si="34"/>
        <v>3.3530039715736852</v>
      </c>
      <c r="BN325" s="24">
        <f t="shared" si="31"/>
        <v>3.1328953766047283</v>
      </c>
      <c r="BO325" s="23"/>
      <c r="BP325" s="2"/>
    </row>
    <row r="326" spans="1:68" x14ac:dyDescent="0.2">
      <c r="A326">
        <v>15.65</v>
      </c>
      <c r="B326">
        <v>2</v>
      </c>
      <c r="C326">
        <v>1.2754700000000001</v>
      </c>
      <c r="D326">
        <v>-0.25591999999999998</v>
      </c>
      <c r="E326">
        <v>0.11883000000000001</v>
      </c>
      <c r="F326">
        <v>1.39405</v>
      </c>
      <c r="G326">
        <v>1.8964300000000001</v>
      </c>
      <c r="I326" s="17">
        <f t="shared" si="28"/>
        <v>51.34514435695538</v>
      </c>
      <c r="J326" s="16">
        <f t="shared" si="29"/>
        <v>-51.745144356955379</v>
      </c>
      <c r="K326" s="10">
        <v>122</v>
      </c>
      <c r="L326" s="16">
        <v>5106.2992125984401</v>
      </c>
      <c r="M326" s="16">
        <v>1912.598425196858</v>
      </c>
      <c r="N326" s="16">
        <v>22.249562554680665</v>
      </c>
      <c r="O326" s="16">
        <v>7.7497175141243133</v>
      </c>
      <c r="P326" s="16">
        <v>8.1914695087862821</v>
      </c>
      <c r="Q326" s="16">
        <v>0.22848463754200671</v>
      </c>
      <c r="R326" s="16">
        <v>2.7892997379399502</v>
      </c>
      <c r="S326" s="16">
        <v>30.677221851525566</v>
      </c>
      <c r="T326" s="22" t="s">
        <v>122</v>
      </c>
      <c r="U326" s="10">
        <v>4</v>
      </c>
      <c r="V326" s="22" t="s">
        <v>33</v>
      </c>
      <c r="W326" s="10">
        <v>3</v>
      </c>
      <c r="X326" s="22" t="s">
        <v>33</v>
      </c>
      <c r="Y326" s="10">
        <v>3</v>
      </c>
      <c r="Z326" s="22" t="s">
        <v>33</v>
      </c>
      <c r="AA326" s="15">
        <v>3</v>
      </c>
      <c r="AB326" s="11">
        <v>60.457207067388012</v>
      </c>
      <c r="AC326" s="10">
        <v>36.379736072925901</v>
      </c>
      <c r="AD326" s="21">
        <v>3.1630568596860842</v>
      </c>
      <c r="AE326" s="12">
        <v>774.97175141243133</v>
      </c>
      <c r="AF326" s="10">
        <v>595.22537682494169</v>
      </c>
      <c r="AG326" s="10">
        <v>489.36021315897119</v>
      </c>
      <c r="AH326" s="10">
        <v>173.36899124938083</v>
      </c>
      <c r="AI326" s="10">
        <v>3.5851292222131512</v>
      </c>
      <c r="AJ326" s="10"/>
      <c r="AK326" s="10"/>
      <c r="AL326" s="10"/>
      <c r="AM326" s="10"/>
      <c r="AN326" s="10">
        <v>5.1664783427495422</v>
      </c>
      <c r="AO326" s="10">
        <v>2.775457055001092</v>
      </c>
      <c r="AP326" s="10">
        <v>3.9148817052717693</v>
      </c>
      <c r="AQ326" s="10">
        <v>114.66</v>
      </c>
      <c r="AR326" s="10"/>
      <c r="AS326" s="10"/>
      <c r="AT326" s="10">
        <v>1.3814762190525698</v>
      </c>
      <c r="AU326" s="10">
        <v>1</v>
      </c>
      <c r="AV326" s="16"/>
      <c r="AW326" s="21">
        <v>89.283806523741248</v>
      </c>
      <c r="AX326" s="1" t="s">
        <v>120</v>
      </c>
      <c r="AY326" s="25">
        <v>51.7451443569554</v>
      </c>
      <c r="AZ326" s="19">
        <v>100</v>
      </c>
      <c r="BA326" s="19">
        <v>0</v>
      </c>
      <c r="BB326" s="19">
        <v>0</v>
      </c>
      <c r="BC326" s="19">
        <v>100</v>
      </c>
      <c r="BD326" s="19">
        <v>0</v>
      </c>
      <c r="BE326" s="19">
        <v>0</v>
      </c>
      <c r="BF326" s="26">
        <v>60.457207067388012</v>
      </c>
      <c r="BG326" s="26">
        <v>36.379736072925901</v>
      </c>
      <c r="BH326" s="26">
        <v>3.1630568596860842</v>
      </c>
      <c r="BI326" s="23"/>
      <c r="BJ326" s="27">
        <f t="shared" ca="1" si="32"/>
        <v>1</v>
      </c>
      <c r="BK326" s="26">
        <f t="shared" ca="1" si="33"/>
        <v>5.8959788193977278</v>
      </c>
      <c r="BL326" s="25">
        <f t="shared" si="30"/>
        <v>4.0523532097074195</v>
      </c>
      <c r="BM326" s="25">
        <f t="shared" ca="1" si="34"/>
        <v>3.2599865514193636</v>
      </c>
      <c r="BN326" s="24">
        <f t="shared" si="31"/>
        <v>3.0725086285712533</v>
      </c>
      <c r="BO326" s="23"/>
      <c r="BP326" s="2"/>
    </row>
    <row r="327" spans="1:68" x14ac:dyDescent="0.2">
      <c r="A327">
        <v>15.7</v>
      </c>
      <c r="B327">
        <v>2.1</v>
      </c>
      <c r="C327">
        <v>1.27813</v>
      </c>
      <c r="D327">
        <v>-0.24994</v>
      </c>
      <c r="E327">
        <v>0.12008000000000001</v>
      </c>
      <c r="F327">
        <v>1.39158</v>
      </c>
      <c r="G327">
        <v>1.89273</v>
      </c>
      <c r="I327" s="17">
        <f t="shared" si="28"/>
        <v>51.509186351706035</v>
      </c>
      <c r="J327" s="16">
        <f t="shared" si="29"/>
        <v>-51.909186351706033</v>
      </c>
      <c r="K327" s="10">
        <v>122</v>
      </c>
      <c r="L327" s="16">
        <v>5126.3123359580204</v>
      </c>
      <c r="M327" s="16">
        <v>1922.3753280839969</v>
      </c>
      <c r="N327" s="16">
        <v>22.320647419072614</v>
      </c>
      <c r="O327" s="16">
        <v>8.4760828625235298</v>
      </c>
      <c r="P327" s="16">
        <v>8.9233600722478101</v>
      </c>
      <c r="Q327" s="16">
        <v>0.26594935189630331</v>
      </c>
      <c r="R327" s="16">
        <v>2.9803723008267018</v>
      </c>
      <c r="S327" s="16">
        <v>31.060917341963901</v>
      </c>
      <c r="T327" s="22" t="s">
        <v>122</v>
      </c>
      <c r="U327" s="10">
        <v>4</v>
      </c>
      <c r="V327" s="22" t="s">
        <v>33</v>
      </c>
      <c r="W327" s="10">
        <v>3</v>
      </c>
      <c r="X327" s="22" t="s">
        <v>33</v>
      </c>
      <c r="Y327" s="10">
        <v>3</v>
      </c>
      <c r="Z327" s="22" t="s">
        <v>33</v>
      </c>
      <c r="AA327" s="15">
        <v>3</v>
      </c>
      <c r="AB327" s="11">
        <v>62.402282344676898</v>
      </c>
      <c r="AC327" s="10">
        <v>34.597542163310138</v>
      </c>
      <c r="AD327" s="21">
        <v>3.0001754920129606</v>
      </c>
      <c r="AE327" s="12">
        <v>847.60828625235297</v>
      </c>
      <c r="AF327" s="10">
        <v>680.1529064463225</v>
      </c>
      <c r="AG327" s="10">
        <v>544.25200541858578</v>
      </c>
      <c r="AH327" s="10">
        <v>179.79983841376361</v>
      </c>
      <c r="AI327" s="10">
        <v>3.3552855115537676</v>
      </c>
      <c r="AJ327" s="10"/>
      <c r="AK327" s="10"/>
      <c r="AL327" s="10"/>
      <c r="AM327" s="10"/>
      <c r="AN327" s="10">
        <v>5.6507219083490199</v>
      </c>
      <c r="AO327" s="10">
        <v>2.9722303765322726</v>
      </c>
      <c r="AP327" s="10">
        <v>4.3540160433486861</v>
      </c>
      <c r="AQ327" s="10">
        <v>114.66</v>
      </c>
      <c r="AR327" s="10"/>
      <c r="AS327" s="10"/>
      <c r="AT327" s="10">
        <v>1.5806190077158264</v>
      </c>
      <c r="AU327" s="10">
        <v>1</v>
      </c>
      <c r="AV327" s="16"/>
      <c r="AW327" s="21">
        <v>102.02293596694838</v>
      </c>
      <c r="AX327" s="1" t="s">
        <v>120</v>
      </c>
      <c r="AY327" s="25">
        <v>51.909186351705998</v>
      </c>
      <c r="AZ327" s="19">
        <v>100</v>
      </c>
      <c r="BA327" s="19">
        <v>0</v>
      </c>
      <c r="BB327" s="19">
        <v>0</v>
      </c>
      <c r="BC327" s="19">
        <v>100</v>
      </c>
      <c r="BD327" s="19">
        <v>0</v>
      </c>
      <c r="BE327" s="19">
        <v>0</v>
      </c>
      <c r="BF327" s="26">
        <v>62.402282344676898</v>
      </c>
      <c r="BG327" s="26">
        <v>34.597542163310138</v>
      </c>
      <c r="BH327" s="26">
        <v>3.0001754920129606</v>
      </c>
      <c r="BI327" s="23"/>
      <c r="BJ327" s="27">
        <f t="shared" ca="1" si="32"/>
        <v>1</v>
      </c>
      <c r="BK327" s="26">
        <f t="shared" ca="1" si="33"/>
        <v>6.6170261460938766</v>
      </c>
      <c r="BL327" s="25">
        <f t="shared" si="30"/>
        <v>4.1814595239282371</v>
      </c>
      <c r="BM327" s="25">
        <f t="shared" ca="1" si="34"/>
        <v>3.2263719183914565</v>
      </c>
      <c r="BN327" s="24">
        <f t="shared" si="31"/>
        <v>3.0571955852875616</v>
      </c>
      <c r="BO327" s="23"/>
      <c r="BP327" s="2"/>
    </row>
    <row r="328" spans="1:68" x14ac:dyDescent="0.2">
      <c r="A328">
        <v>15.75</v>
      </c>
      <c r="B328">
        <v>2</v>
      </c>
      <c r="C328">
        <v>1.28393</v>
      </c>
      <c r="D328">
        <v>-0.24479999999999999</v>
      </c>
      <c r="E328">
        <v>0.11448</v>
      </c>
      <c r="F328">
        <v>1.39445</v>
      </c>
      <c r="G328">
        <v>1.89178</v>
      </c>
      <c r="I328" s="17">
        <f t="shared" si="28"/>
        <v>51.673228346456689</v>
      </c>
      <c r="J328" s="16">
        <f t="shared" si="29"/>
        <v>-52.073228346456688</v>
      </c>
      <c r="K328" s="10">
        <v>122</v>
      </c>
      <c r="L328" s="16">
        <v>5146.3254593176007</v>
      </c>
      <c r="M328" s="16">
        <v>1932.1522309711359</v>
      </c>
      <c r="N328" s="16">
        <v>22.391732283464567</v>
      </c>
      <c r="O328" s="16">
        <v>10.059887005649712</v>
      </c>
      <c r="P328" s="16">
        <v>10.482411251894835</v>
      </c>
      <c r="Q328" s="16">
        <v>0.29815146423427741</v>
      </c>
      <c r="R328" s="16">
        <v>2.8443022990572193</v>
      </c>
      <c r="S328" s="16">
        <v>29.341961544800171</v>
      </c>
      <c r="T328" s="22" t="s">
        <v>122</v>
      </c>
      <c r="U328" s="10">
        <v>4</v>
      </c>
      <c r="V328" s="22" t="s">
        <v>33</v>
      </c>
      <c r="W328" s="10">
        <v>3</v>
      </c>
      <c r="X328" s="22" t="s">
        <v>33</v>
      </c>
      <c r="Y328" s="10">
        <v>3</v>
      </c>
      <c r="Z328" s="22" t="s">
        <v>33</v>
      </c>
      <c r="AA328" s="15">
        <v>3</v>
      </c>
      <c r="AB328" s="11">
        <v>53.684416356534328</v>
      </c>
      <c r="AC328" s="10">
        <v>42.412221535968037</v>
      </c>
      <c r="AD328" s="21">
        <v>3.903362107497633</v>
      </c>
      <c r="AE328" s="12">
        <v>1005.9887005649711</v>
      </c>
      <c r="AF328" s="10">
        <v>862.39344973658547</v>
      </c>
      <c r="AG328" s="10">
        <v>661.18084389211253</v>
      </c>
      <c r="AH328" s="10">
        <v>142.97614480461814</v>
      </c>
      <c r="AI328" s="10">
        <v>3.5158006950648772</v>
      </c>
      <c r="AJ328" s="10"/>
      <c r="AK328" s="10"/>
      <c r="AL328" s="10"/>
      <c r="AM328" s="10"/>
      <c r="AN328" s="10">
        <v>6.706591337099808</v>
      </c>
      <c r="AO328" s="10">
        <v>3.3084479317009996</v>
      </c>
      <c r="AP328" s="10">
        <v>5.2894467511369001</v>
      </c>
      <c r="AQ328" s="10">
        <v>114.66</v>
      </c>
      <c r="AR328" s="10"/>
      <c r="AS328" s="10"/>
      <c r="AT328" s="10">
        <v>2.0172297706096067</v>
      </c>
      <c r="AU328" s="10">
        <v>1</v>
      </c>
      <c r="AV328" s="16"/>
      <c r="AW328" s="21">
        <v>129.35901746048782</v>
      </c>
      <c r="AX328" s="1" t="s">
        <v>120</v>
      </c>
      <c r="AY328" s="25">
        <v>52.073228346456702</v>
      </c>
      <c r="AZ328" s="19">
        <v>100</v>
      </c>
      <c r="BA328" s="19">
        <v>0</v>
      </c>
      <c r="BB328" s="19">
        <v>0</v>
      </c>
      <c r="BC328" s="19">
        <v>100</v>
      </c>
      <c r="BD328" s="19">
        <v>0</v>
      </c>
      <c r="BE328" s="19">
        <v>0</v>
      </c>
      <c r="BF328" s="26">
        <v>53.684416356534328</v>
      </c>
      <c r="BG328" s="26">
        <v>42.412221535968037</v>
      </c>
      <c r="BH328" s="26">
        <v>3.903362107497633</v>
      </c>
      <c r="BI328" s="23"/>
      <c r="BJ328" s="27">
        <f t="shared" ca="1" si="32"/>
        <v>1</v>
      </c>
      <c r="BK328" s="26">
        <f t="shared" ca="1" si="33"/>
        <v>8.1869827806069893</v>
      </c>
      <c r="BL328" s="25">
        <f t="shared" si="30"/>
        <v>3.7696560349071775</v>
      </c>
      <c r="BM328" s="25">
        <f t="shared" ca="1" si="34"/>
        <v>3.124790456014539</v>
      </c>
      <c r="BN328" s="24">
        <f t="shared" si="31"/>
        <v>2.9878170903472809</v>
      </c>
      <c r="BO328" s="23"/>
      <c r="BP328" s="2"/>
    </row>
    <row r="329" spans="1:68" x14ac:dyDescent="0.2">
      <c r="A329">
        <v>15.8</v>
      </c>
      <c r="B329">
        <v>2</v>
      </c>
      <c r="C329">
        <v>1.2883500000000001</v>
      </c>
      <c r="D329">
        <v>-0.23476</v>
      </c>
      <c r="E329">
        <v>0.11167000000000001</v>
      </c>
      <c r="F329">
        <v>1.3951</v>
      </c>
      <c r="G329">
        <v>1.8953</v>
      </c>
      <c r="I329" s="17">
        <f t="shared" si="28"/>
        <v>51.837270341207351</v>
      </c>
      <c r="J329" s="16">
        <f t="shared" si="29"/>
        <v>-52.237270341207349</v>
      </c>
      <c r="K329" s="10">
        <v>122</v>
      </c>
      <c r="L329" s="16">
        <v>5166.338582677181</v>
      </c>
      <c r="M329" s="16">
        <v>1941.9291338582752</v>
      </c>
      <c r="N329" s="16">
        <v>22.462817147856516</v>
      </c>
      <c r="O329" s="16">
        <v>11.266854990583823</v>
      </c>
      <c r="P329" s="16">
        <v>11.676958553368868</v>
      </c>
      <c r="Q329" s="16">
        <v>0.36105208833413338</v>
      </c>
      <c r="R329" s="16">
        <v>3.0920045376881795</v>
      </c>
      <c r="S329" s="16">
        <v>28.479414082294795</v>
      </c>
      <c r="T329" s="22" t="s">
        <v>122</v>
      </c>
      <c r="U329" s="10">
        <v>4</v>
      </c>
      <c r="V329" s="22" t="s">
        <v>33</v>
      </c>
      <c r="W329" s="10">
        <v>3</v>
      </c>
      <c r="X329" s="22" t="s">
        <v>33</v>
      </c>
      <c r="Y329" s="10">
        <v>3</v>
      </c>
      <c r="Z329" s="22" t="s">
        <v>33</v>
      </c>
      <c r="AA329" s="15">
        <v>3</v>
      </c>
      <c r="AB329" s="11">
        <v>56.170895546984823</v>
      </c>
      <c r="AC329" s="10">
        <v>40.233714808824146</v>
      </c>
      <c r="AD329" s="21">
        <v>3.5953896441910285</v>
      </c>
      <c r="AE329" s="12">
        <v>1126.6854990583822</v>
      </c>
      <c r="AF329" s="10">
        <v>1001.7511838300258</v>
      </c>
      <c r="AG329" s="10">
        <v>750.77189150266508</v>
      </c>
      <c r="AH329" s="10">
        <v>123.76999407987319</v>
      </c>
      <c r="AI329" s="10">
        <v>3.2341479057067519</v>
      </c>
      <c r="AJ329" s="10"/>
      <c r="AK329" s="10"/>
      <c r="AL329" s="10"/>
      <c r="AM329" s="10"/>
      <c r="AN329" s="10">
        <v>7.5112366603892156</v>
      </c>
      <c r="AO329" s="10">
        <v>3.6246389591957056</v>
      </c>
      <c r="AP329" s="10">
        <v>6.0061751320213208</v>
      </c>
      <c r="AQ329" s="10">
        <v>114.66</v>
      </c>
      <c r="AR329" s="10"/>
      <c r="AS329" s="10"/>
      <c r="AT329" s="10">
        <v>2.34827329279205</v>
      </c>
      <c r="AU329" s="10">
        <v>1</v>
      </c>
      <c r="AV329" s="16"/>
      <c r="AW329" s="21">
        <v>150.26267757450387</v>
      </c>
      <c r="AX329" s="1" t="s">
        <v>120</v>
      </c>
      <c r="AY329" s="25">
        <v>52.237270341207299</v>
      </c>
      <c r="AZ329" s="19">
        <v>100</v>
      </c>
      <c r="BA329" s="19">
        <v>0</v>
      </c>
      <c r="BB329" s="19">
        <v>0</v>
      </c>
      <c r="BC329" s="19">
        <v>100</v>
      </c>
      <c r="BD329" s="19">
        <v>0</v>
      </c>
      <c r="BE329" s="19">
        <v>0</v>
      </c>
      <c r="BF329" s="26">
        <v>56.170895546984823</v>
      </c>
      <c r="BG329" s="26">
        <v>40.233714808824146</v>
      </c>
      <c r="BH329" s="26">
        <v>3.5953896441910285</v>
      </c>
      <c r="BI329" s="23"/>
      <c r="BJ329" s="27">
        <f t="shared" ca="1" si="32"/>
        <v>1</v>
      </c>
      <c r="BK329" s="26">
        <f t="shared" ca="1" si="33"/>
        <v>9.3657272075243032</v>
      </c>
      <c r="BL329" s="25">
        <f t="shared" si="30"/>
        <v>3.97031510111688</v>
      </c>
      <c r="BM329" s="25">
        <f t="shared" ca="1" si="34"/>
        <v>3.090375243830989</v>
      </c>
      <c r="BN329" s="24">
        <f t="shared" si="31"/>
        <v>2.9698466876363088</v>
      </c>
      <c r="BO329" s="23"/>
      <c r="BP329" s="2"/>
    </row>
    <row r="330" spans="1:68" x14ac:dyDescent="0.2">
      <c r="A330">
        <v>15.85</v>
      </c>
      <c r="B330">
        <v>2.1</v>
      </c>
      <c r="C330">
        <v>1.2918799999999999</v>
      </c>
      <c r="D330">
        <v>-0.23272999999999999</v>
      </c>
      <c r="E330">
        <v>0.11196</v>
      </c>
      <c r="F330">
        <v>1.39463</v>
      </c>
      <c r="G330">
        <v>1.8978999999999999</v>
      </c>
      <c r="I330" s="17">
        <f t="shared" si="28"/>
        <v>52.001312335958005</v>
      </c>
      <c r="J330" s="16">
        <f t="shared" si="29"/>
        <v>-52.401312335958004</v>
      </c>
      <c r="K330" s="10">
        <v>122</v>
      </c>
      <c r="L330" s="16">
        <v>5186.3517060367612</v>
      </c>
      <c r="M330" s="16">
        <v>1951.7060367454142</v>
      </c>
      <c r="N330" s="16">
        <v>22.533902012248468</v>
      </c>
      <c r="O330" s="16">
        <v>12.230790960451946</v>
      </c>
      <c r="P330" s="16">
        <v>12.642176373131447</v>
      </c>
      <c r="Q330" s="16">
        <v>0.37377004320691304</v>
      </c>
      <c r="R330" s="16">
        <v>2.9565324211208646</v>
      </c>
      <c r="S330" s="16">
        <v>28.568431436076487</v>
      </c>
      <c r="T330" s="22" t="s">
        <v>122</v>
      </c>
      <c r="U330" s="10">
        <v>4</v>
      </c>
      <c r="V330" s="22" t="s">
        <v>143</v>
      </c>
      <c r="W330" s="10">
        <v>4</v>
      </c>
      <c r="X330" s="22" t="s">
        <v>33</v>
      </c>
      <c r="Y330" s="10">
        <v>3</v>
      </c>
      <c r="Z330" s="22" t="s">
        <v>33</v>
      </c>
      <c r="AA330" s="15">
        <v>3</v>
      </c>
      <c r="AB330" s="11">
        <v>50.387981442294738</v>
      </c>
      <c r="AC330" s="10">
        <v>45.220769433930329</v>
      </c>
      <c r="AD330" s="21">
        <v>4.3912491237749309</v>
      </c>
      <c r="AE330" s="12">
        <v>1223.0790960451945</v>
      </c>
      <c r="AF330" s="10">
        <v>1114.1289788985891</v>
      </c>
      <c r="AG330" s="10">
        <v>823.16322798485851</v>
      </c>
      <c r="AH330" s="10">
        <v>124.1388910044621</v>
      </c>
      <c r="AI330" s="10">
        <v>3.3823407206909146</v>
      </c>
      <c r="AJ330" s="10"/>
      <c r="AK330" s="10"/>
      <c r="AL330" s="10"/>
      <c r="AM330" s="10"/>
      <c r="AN330" s="10">
        <v>8.1538606403012981</v>
      </c>
      <c r="AO330" s="10">
        <v>3.824234873174746</v>
      </c>
      <c r="AP330" s="10">
        <v>6.5853058238788682</v>
      </c>
      <c r="AQ330" s="10">
        <v>114.66</v>
      </c>
      <c r="AR330" s="10"/>
      <c r="AS330" s="10"/>
      <c r="AT330" s="10">
        <v>2.6117454156227669</v>
      </c>
      <c r="AU330" s="10">
        <v>1</v>
      </c>
      <c r="AV330" s="16"/>
      <c r="AW330" s="21">
        <v>167.11934683478836</v>
      </c>
      <c r="AX330" s="1" t="s">
        <v>120</v>
      </c>
      <c r="AY330" s="25">
        <v>52.401312335958004</v>
      </c>
      <c r="AZ330" s="19">
        <v>100</v>
      </c>
      <c r="BA330" s="19">
        <v>0</v>
      </c>
      <c r="BB330" s="19">
        <v>0</v>
      </c>
      <c r="BC330" s="19">
        <v>100</v>
      </c>
      <c r="BD330" s="19">
        <v>0</v>
      </c>
      <c r="BE330" s="19">
        <v>0</v>
      </c>
      <c r="BF330" s="26">
        <v>50.387981442294738</v>
      </c>
      <c r="BG330" s="26">
        <v>45.220769433930329</v>
      </c>
      <c r="BH330" s="26">
        <v>4.3912491237749309</v>
      </c>
      <c r="BI330" s="23"/>
      <c r="BJ330" s="27">
        <f t="shared" ca="1" si="32"/>
        <v>1</v>
      </c>
      <c r="BK330" s="26">
        <f t="shared" ca="1" si="33"/>
        <v>10.297657875640299</v>
      </c>
      <c r="BL330" s="25">
        <f t="shared" si="30"/>
        <v>3.7194748120354122</v>
      </c>
      <c r="BM330" s="25">
        <f t="shared" ca="1" si="34"/>
        <v>3.040387922626719</v>
      </c>
      <c r="BN330" s="24">
        <f t="shared" si="31"/>
        <v>2.9304456505545047</v>
      </c>
      <c r="BO330" s="23"/>
      <c r="BP330" s="2"/>
    </row>
    <row r="331" spans="1:68" x14ac:dyDescent="0.2">
      <c r="A331">
        <v>15.9</v>
      </c>
      <c r="B331">
        <v>2</v>
      </c>
      <c r="C331">
        <v>1.29766</v>
      </c>
      <c r="D331">
        <v>-0.22581999999999999</v>
      </c>
      <c r="E331">
        <v>0.11676</v>
      </c>
      <c r="F331">
        <v>1.3892800000000001</v>
      </c>
      <c r="G331">
        <v>1.8906499999999999</v>
      </c>
      <c r="I331" s="17">
        <f t="shared" si="28"/>
        <v>52.165354330708659</v>
      </c>
      <c r="J331" s="16">
        <f t="shared" si="29"/>
        <v>-52.565354330708658</v>
      </c>
      <c r="K331" s="10">
        <v>122</v>
      </c>
      <c r="L331" s="16">
        <v>5206.3648293963415</v>
      </c>
      <c r="M331" s="16">
        <v>1961.4829396325531</v>
      </c>
      <c r="N331" s="16">
        <v>22.604986876640417</v>
      </c>
      <c r="O331" s="16">
        <v>13.809133709981168</v>
      </c>
      <c r="P331" s="16">
        <v>14.241735948499947</v>
      </c>
      <c r="Q331" s="16">
        <v>0.41706120979356687</v>
      </c>
      <c r="R331" s="16">
        <v>2.9284436342712494</v>
      </c>
      <c r="S331" s="16">
        <v>30.04182211935969</v>
      </c>
      <c r="T331" s="22" t="s">
        <v>122</v>
      </c>
      <c r="U331" s="10">
        <v>5</v>
      </c>
      <c r="V331" s="22" t="s">
        <v>143</v>
      </c>
      <c r="W331" s="10">
        <v>4</v>
      </c>
      <c r="X331" s="22" t="s">
        <v>33</v>
      </c>
      <c r="Y331" s="10">
        <v>3</v>
      </c>
      <c r="Z331" s="22" t="s">
        <v>33</v>
      </c>
      <c r="AA331" s="15">
        <v>3</v>
      </c>
      <c r="AB331" s="11">
        <v>46.163469635283334</v>
      </c>
      <c r="AC331" s="10">
        <v>48.660790233562565</v>
      </c>
      <c r="AD331" s="21">
        <v>5.1757401311541038</v>
      </c>
      <c r="AE331" s="12">
        <v>1380.9133709981168</v>
      </c>
      <c r="AF331" s="10">
        <v>1301.1352158031434</v>
      </c>
      <c r="AG331" s="10">
        <v>943.130196137496</v>
      </c>
      <c r="AH331" s="10">
        <v>152.98632499308218</v>
      </c>
      <c r="AI331" s="10">
        <v>3.4147831575008358</v>
      </c>
      <c r="AJ331" s="10"/>
      <c r="AK331" s="10"/>
      <c r="AL331" s="10"/>
      <c r="AM331" s="10"/>
      <c r="AN331" s="10">
        <v>6.9045668549905841</v>
      </c>
      <c r="AO331" s="10">
        <v>4.1826441202031113</v>
      </c>
      <c r="AP331" s="10">
        <v>7.5450415690999684</v>
      </c>
      <c r="AQ331" s="10">
        <v>114.66</v>
      </c>
      <c r="AR331" s="10"/>
      <c r="AS331" s="10"/>
      <c r="AT331" s="10">
        <v>3.0577116646709595</v>
      </c>
      <c r="AU331" s="10">
        <v>1</v>
      </c>
      <c r="AV331" s="16"/>
      <c r="AW331" s="21">
        <v>195.17028237047151</v>
      </c>
      <c r="AX331" s="1" t="s">
        <v>120</v>
      </c>
      <c r="AY331" s="25">
        <v>52.565354330708701</v>
      </c>
      <c r="AZ331" s="19">
        <v>0</v>
      </c>
      <c r="BA331" s="19">
        <v>100</v>
      </c>
      <c r="BB331" s="19">
        <v>0</v>
      </c>
      <c r="BC331" s="19">
        <v>100</v>
      </c>
      <c r="BD331" s="19">
        <v>0</v>
      </c>
      <c r="BE331" s="19">
        <v>0</v>
      </c>
      <c r="BF331" s="26">
        <v>46.163469635283334</v>
      </c>
      <c r="BG331" s="26">
        <v>48.660790233562565</v>
      </c>
      <c r="BH331" s="26">
        <v>5.1757401311541038</v>
      </c>
      <c r="BI331" s="23"/>
      <c r="BJ331" s="27">
        <f t="shared" ca="1" si="32"/>
        <v>1</v>
      </c>
      <c r="BK331" s="26">
        <f t="shared" ca="1" si="33"/>
        <v>11.867096367386239</v>
      </c>
      <c r="BL331" s="25">
        <f t="shared" si="30"/>
        <v>3.5834453876274117</v>
      </c>
      <c r="BM331" s="25">
        <f t="shared" ca="1" si="34"/>
        <v>2.9811589552761104</v>
      </c>
      <c r="BN331" s="24">
        <f t="shared" si="31"/>
        <v>2.8859147434638395</v>
      </c>
      <c r="BO331" s="23"/>
      <c r="BP331" s="2"/>
    </row>
    <row r="332" spans="1:68" x14ac:dyDescent="0.2">
      <c r="A332">
        <v>15.95</v>
      </c>
      <c r="B332">
        <v>2</v>
      </c>
      <c r="C332">
        <v>1.3016099999999999</v>
      </c>
      <c r="D332">
        <v>-0.22092999999999999</v>
      </c>
      <c r="E332">
        <v>0.12178</v>
      </c>
      <c r="F332">
        <v>1.3904799999999999</v>
      </c>
      <c r="G332">
        <v>1.8935299999999999</v>
      </c>
      <c r="I332" s="17">
        <f t="shared" si="28"/>
        <v>52.329396325459314</v>
      </c>
      <c r="J332" s="16">
        <f t="shared" si="29"/>
        <v>-52.729396325459312</v>
      </c>
      <c r="K332" s="10">
        <v>122</v>
      </c>
      <c r="L332" s="16">
        <v>5226.3779527559218</v>
      </c>
      <c r="M332" s="16">
        <v>1971.259842519692</v>
      </c>
      <c r="N332" s="16">
        <v>22.67607174103237</v>
      </c>
      <c r="O332" s="16">
        <v>14.887758945386038</v>
      </c>
      <c r="P332" s="16">
        <v>15.342550447595062</v>
      </c>
      <c r="Q332" s="16">
        <v>0.44769707153144495</v>
      </c>
      <c r="R332" s="16">
        <v>2.9180094473902884</v>
      </c>
      <c r="S332" s="16">
        <v>31.582743208960032</v>
      </c>
      <c r="T332" s="22" t="s">
        <v>122</v>
      </c>
      <c r="U332" s="10">
        <v>5</v>
      </c>
      <c r="V332" s="22" t="s">
        <v>143</v>
      </c>
      <c r="W332" s="10">
        <v>4</v>
      </c>
      <c r="X332" s="22" t="s">
        <v>143</v>
      </c>
      <c r="Y332" s="10">
        <v>4</v>
      </c>
      <c r="Z332" s="22" t="s">
        <v>33</v>
      </c>
      <c r="AA332" s="15">
        <v>3</v>
      </c>
      <c r="AB332" s="11">
        <v>43.768119774355839</v>
      </c>
      <c r="AC332" s="10">
        <v>50.517455528461632</v>
      </c>
      <c r="AD332" s="21">
        <v>5.7144246971825314</v>
      </c>
      <c r="AE332" s="12">
        <v>1488.7758945386038</v>
      </c>
      <c r="AF332" s="10">
        <v>1429.4655613814168</v>
      </c>
      <c r="AG332" s="10">
        <v>1022.8366965063375</v>
      </c>
      <c r="AH332" s="10">
        <v>183.22295591165476</v>
      </c>
      <c r="AI332" s="10">
        <v>3.4269937024855985</v>
      </c>
      <c r="AJ332" s="10"/>
      <c r="AK332" s="10"/>
      <c r="AL332" s="10"/>
      <c r="AM332" s="10"/>
      <c r="AN332" s="10">
        <v>7.4438794726930189</v>
      </c>
      <c r="AO332" s="10">
        <v>4.4307033101314808</v>
      </c>
      <c r="AP332" s="10">
        <v>8.1598568755443619</v>
      </c>
      <c r="AQ332" s="10">
        <v>114.66</v>
      </c>
      <c r="AR332" s="10"/>
      <c r="AS332" s="10"/>
      <c r="AT332" s="10">
        <v>3.3574626299071664</v>
      </c>
      <c r="AU332" s="10">
        <v>1</v>
      </c>
      <c r="AV332" s="16"/>
      <c r="AW332" s="21">
        <v>214.41983420721252</v>
      </c>
      <c r="AX332" s="1" t="s">
        <v>120</v>
      </c>
      <c r="AY332" s="25">
        <v>52.729396325459298</v>
      </c>
      <c r="AZ332" s="19">
        <v>0</v>
      </c>
      <c r="BA332" s="19">
        <v>100</v>
      </c>
      <c r="BB332" s="19">
        <v>0</v>
      </c>
      <c r="BC332" s="19">
        <v>100</v>
      </c>
      <c r="BD332" s="19">
        <v>0</v>
      </c>
      <c r="BE332" s="19">
        <v>0</v>
      </c>
      <c r="BF332" s="26">
        <v>43.768119774355839</v>
      </c>
      <c r="BG332" s="26">
        <v>50.517455528461632</v>
      </c>
      <c r="BH332" s="26">
        <v>5.7144246971825314</v>
      </c>
      <c r="BI332" s="23"/>
      <c r="BJ332" s="27">
        <f t="shared" ca="1" si="32"/>
        <v>1</v>
      </c>
      <c r="BK332" s="26">
        <f t="shared" ca="1" si="33"/>
        <v>12.914950324302504</v>
      </c>
      <c r="BL332" s="25">
        <f t="shared" si="30"/>
        <v>3.5170426461983326</v>
      </c>
      <c r="BM332" s="25">
        <f t="shared" ca="1" si="34"/>
        <v>2.9468333677628293</v>
      </c>
      <c r="BN332" s="24">
        <f t="shared" si="31"/>
        <v>2.85882561302871</v>
      </c>
      <c r="BO332" s="23"/>
      <c r="BP332" s="2"/>
    </row>
    <row r="333" spans="1:68" x14ac:dyDescent="0.2">
      <c r="A333">
        <v>16</v>
      </c>
      <c r="B333">
        <v>2</v>
      </c>
      <c r="C333">
        <v>1.3043800000000001</v>
      </c>
      <c r="D333">
        <v>-0.21149999999999999</v>
      </c>
      <c r="E333">
        <v>0.12336999999999999</v>
      </c>
      <c r="F333">
        <v>1.37903</v>
      </c>
      <c r="G333">
        <v>1.8883300000000001</v>
      </c>
      <c r="I333" s="17">
        <f t="shared" ref="I333:I396" si="35">IF(A333="(m)",0,A333/0.3048)</f>
        <v>52.493438320209968</v>
      </c>
      <c r="J333" s="16">
        <f t="shared" ref="J333:J396" si="36">$J$7-I333</f>
        <v>-52.893438320209967</v>
      </c>
      <c r="K333" s="10">
        <v>122</v>
      </c>
      <c r="L333" s="16">
        <v>5246.3910761155021</v>
      </c>
      <c r="M333" s="16">
        <v>1981.036745406831</v>
      </c>
      <c r="N333" s="16">
        <v>22.747156605424319</v>
      </c>
      <c r="O333" s="16">
        <v>15.644161958568755</v>
      </c>
      <c r="P333" s="16">
        <v>16.10598153433704</v>
      </c>
      <c r="Q333" s="16">
        <v>0.50677604416706656</v>
      </c>
      <c r="R333" s="16">
        <v>3.14650829002038</v>
      </c>
      <c r="S333" s="16">
        <v>32.070803872797583</v>
      </c>
      <c r="T333" s="22" t="s">
        <v>122</v>
      </c>
      <c r="U333" s="10">
        <v>4</v>
      </c>
      <c r="V333" s="22" t="s">
        <v>143</v>
      </c>
      <c r="W333" s="10">
        <v>4</v>
      </c>
      <c r="X333" s="22" t="s">
        <v>143</v>
      </c>
      <c r="Y333" s="10">
        <v>4</v>
      </c>
      <c r="Z333" s="22" t="s">
        <v>33</v>
      </c>
      <c r="AA333" s="15">
        <v>3</v>
      </c>
      <c r="AB333" s="11">
        <v>47.772806868407194</v>
      </c>
      <c r="AC333" s="10">
        <v>47.373602243957166</v>
      </c>
      <c r="AD333" s="21">
        <v>4.8535908876356366</v>
      </c>
      <c r="AE333" s="12">
        <v>1564.4161958568754</v>
      </c>
      <c r="AF333" s="10">
        <v>1518.1037408004979</v>
      </c>
      <c r="AG333" s="10">
        <v>1073.732102289136</v>
      </c>
      <c r="AH333" s="10">
        <v>191.8007437859643</v>
      </c>
      <c r="AI333" s="10">
        <v>3.1781260617416742</v>
      </c>
      <c r="AJ333" s="10"/>
      <c r="AK333" s="10"/>
      <c r="AL333" s="10"/>
      <c r="AM333" s="10"/>
      <c r="AN333" s="10">
        <v>10.429441305712503</v>
      </c>
      <c r="AO333" s="10">
        <v>4.6530108671496144</v>
      </c>
      <c r="AP333" s="10">
        <v>8.5161247160239526</v>
      </c>
      <c r="AQ333" s="10">
        <v>114.66</v>
      </c>
      <c r="AR333" s="10"/>
      <c r="AS333" s="10"/>
      <c r="AT333" s="10">
        <v>3.557766917053931</v>
      </c>
      <c r="AU333" s="10">
        <v>1</v>
      </c>
      <c r="AV333" s="16"/>
      <c r="AW333" s="21">
        <v>227.71556112007468</v>
      </c>
      <c r="AX333" s="1" t="s">
        <v>120</v>
      </c>
      <c r="AY333" s="25">
        <v>52.893438320210002</v>
      </c>
      <c r="AZ333" s="19">
        <v>100</v>
      </c>
      <c r="BA333" s="19">
        <v>0</v>
      </c>
      <c r="BB333" s="19">
        <v>0</v>
      </c>
      <c r="BC333" s="19">
        <v>100</v>
      </c>
      <c r="BD333" s="19">
        <v>0</v>
      </c>
      <c r="BE333" s="19">
        <v>0</v>
      </c>
      <c r="BF333" s="26">
        <v>47.772806868407194</v>
      </c>
      <c r="BG333" s="26">
        <v>47.373602243957166</v>
      </c>
      <c r="BH333" s="26">
        <v>4.8535908876356366</v>
      </c>
      <c r="BI333" s="23"/>
      <c r="BJ333" s="27">
        <f t="shared" ca="1" si="32"/>
        <v>1</v>
      </c>
      <c r="BK333" s="26">
        <f t="shared" ca="1" si="33"/>
        <v>13.611848470292186</v>
      </c>
      <c r="BL333" s="25">
        <f t="shared" si="30"/>
        <v>3.7586893710759517</v>
      </c>
      <c r="BM333" s="25">
        <f t="shared" ca="1" si="34"/>
        <v>2.9460887791432158</v>
      </c>
      <c r="BN333" s="24">
        <f t="shared" si="31"/>
        <v>2.8613525456176818</v>
      </c>
      <c r="BO333" s="23"/>
      <c r="BP333" s="2"/>
    </row>
    <row r="334" spans="1:68" x14ac:dyDescent="0.2">
      <c r="A334">
        <v>16.05</v>
      </c>
      <c r="B334">
        <v>2</v>
      </c>
      <c r="C334">
        <v>1.30996</v>
      </c>
      <c r="D334">
        <v>-0.20876</v>
      </c>
      <c r="E334">
        <v>0.11858</v>
      </c>
      <c r="F334">
        <v>1.37805</v>
      </c>
      <c r="G334">
        <v>1.89045</v>
      </c>
      <c r="I334" s="17">
        <f t="shared" si="35"/>
        <v>52.65748031496063</v>
      </c>
      <c r="J334" s="16">
        <f t="shared" si="36"/>
        <v>-53.057480314960628</v>
      </c>
      <c r="K334" s="10">
        <v>122</v>
      </c>
      <c r="L334" s="16">
        <v>5266.4041994750824</v>
      </c>
      <c r="M334" s="16">
        <v>1990.8136482939703</v>
      </c>
      <c r="N334" s="16">
        <v>22.818241469816272</v>
      </c>
      <c r="O334" s="16">
        <v>17.167890772128054</v>
      </c>
      <c r="P334" s="16">
        <v>17.608537723777559</v>
      </c>
      <c r="Q334" s="16">
        <v>0.52394215074411887</v>
      </c>
      <c r="R334" s="16">
        <v>2.9755006290875445</v>
      </c>
      <c r="S334" s="16">
        <v>30.600482753437902</v>
      </c>
      <c r="T334" s="22" t="s">
        <v>122</v>
      </c>
      <c r="U334" s="10">
        <v>5</v>
      </c>
      <c r="V334" s="22" t="s">
        <v>143</v>
      </c>
      <c r="W334" s="10">
        <v>4</v>
      </c>
      <c r="X334" s="22" t="s">
        <v>143</v>
      </c>
      <c r="Y334" s="10">
        <v>4</v>
      </c>
      <c r="Z334" s="22" t="s">
        <v>123</v>
      </c>
      <c r="AA334" s="15">
        <v>4</v>
      </c>
      <c r="AB334" s="11">
        <v>40.833670379548558</v>
      </c>
      <c r="AC334" s="10">
        <v>52.684013972925214</v>
      </c>
      <c r="AD334" s="21">
        <v>6.482315647526228</v>
      </c>
      <c r="AE334" s="12">
        <v>1716.7890772128053</v>
      </c>
      <c r="AF334" s="10">
        <v>1693.697814654701</v>
      </c>
      <c r="AG334" s="10">
        <v>1173.902514918504</v>
      </c>
      <c r="AH334" s="10">
        <v>160.09182069164495</v>
      </c>
      <c r="AI334" s="10">
        <v>3.3607789903464282</v>
      </c>
      <c r="AJ334" s="10"/>
      <c r="AK334" s="10"/>
      <c r="AL334" s="10"/>
      <c r="AM334" s="10"/>
      <c r="AN334" s="10">
        <v>8.5839453860640269</v>
      </c>
      <c r="AO334" s="10">
        <v>4.9547377289824182</v>
      </c>
      <c r="AP334" s="10">
        <v>9.2173176044295282</v>
      </c>
      <c r="AQ334" s="10">
        <v>114.66</v>
      </c>
      <c r="AR334" s="10"/>
      <c r="AS334" s="10"/>
      <c r="AT334" s="10">
        <v>3.9703800432876317</v>
      </c>
      <c r="AU334" s="10">
        <v>1</v>
      </c>
      <c r="AV334" s="16"/>
      <c r="AW334" s="21">
        <v>254.05467219820514</v>
      </c>
      <c r="AX334" s="1" t="s">
        <v>120</v>
      </c>
      <c r="AY334" s="25">
        <v>53.0574803149606</v>
      </c>
      <c r="AZ334" s="19">
        <v>0</v>
      </c>
      <c r="BA334" s="19">
        <v>100</v>
      </c>
      <c r="BB334" s="19">
        <v>0</v>
      </c>
      <c r="BC334" s="19">
        <v>0</v>
      </c>
      <c r="BD334" s="19">
        <v>100</v>
      </c>
      <c r="BE334" s="19">
        <v>0</v>
      </c>
      <c r="BF334" s="26">
        <v>40.833670379548558</v>
      </c>
      <c r="BG334" s="26">
        <v>52.684013972925214</v>
      </c>
      <c r="BH334" s="26">
        <v>6.482315647526228</v>
      </c>
      <c r="BI334" s="23"/>
      <c r="BJ334" s="27">
        <f t="shared" ca="1" si="32"/>
        <v>0.99914824554073212</v>
      </c>
      <c r="BK334" s="26">
        <f t="shared" ca="1" si="33"/>
        <v>15.043631731259095</v>
      </c>
      <c r="BL334" s="25">
        <f t="shared" ref="BL334:BL397" si="37">(Q334/(P334-(L334/2000)))*100</f>
        <v>3.4987005560197972</v>
      </c>
      <c r="BM334" s="25">
        <f t="shared" ca="1" si="34"/>
        <v>2.8926802070430706</v>
      </c>
      <c r="BN334" s="24">
        <f t="shared" ref="BN334:BN397" si="38">SQRT(((3.47-LOG(P334/1.06))^2)+((LOG(R334)+1.22)^2))</f>
        <v>2.8158067022363147</v>
      </c>
      <c r="BO334" s="23"/>
      <c r="BP334" s="2"/>
    </row>
    <row r="335" spans="1:68" x14ac:dyDescent="0.2">
      <c r="A335">
        <v>16.100000000000001</v>
      </c>
      <c r="B335">
        <v>2</v>
      </c>
      <c r="C335">
        <v>1.3135699999999999</v>
      </c>
      <c r="D335">
        <v>-0.20427000000000001</v>
      </c>
      <c r="E335">
        <v>0.11670999999999999</v>
      </c>
      <c r="F335">
        <v>1.3742799999999999</v>
      </c>
      <c r="G335">
        <v>1.8921300000000001</v>
      </c>
      <c r="I335" s="17">
        <f t="shared" si="35"/>
        <v>52.821522309711291</v>
      </c>
      <c r="J335" s="16">
        <f t="shared" si="36"/>
        <v>-53.22152230971129</v>
      </c>
      <c r="K335" s="10">
        <v>122</v>
      </c>
      <c r="L335" s="16">
        <v>5286.4173228346626</v>
      </c>
      <c r="M335" s="16">
        <v>2000.5905511811097</v>
      </c>
      <c r="N335" s="16">
        <v>22.889326334208228</v>
      </c>
      <c r="O335" s="16">
        <v>18.153672316384146</v>
      </c>
      <c r="P335" s="16">
        <v>18.586053546300434</v>
      </c>
      <c r="Q335" s="16">
        <v>0.55207201152184326</v>
      </c>
      <c r="R335" s="16">
        <v>2.9703562950927447</v>
      </c>
      <c r="S335" s="16">
        <v>30.026474299742155</v>
      </c>
      <c r="T335" s="22" t="s">
        <v>122</v>
      </c>
      <c r="U335" s="10">
        <v>5</v>
      </c>
      <c r="V335" s="22" t="s">
        <v>143</v>
      </c>
      <c r="W335" s="10">
        <v>4</v>
      </c>
      <c r="X335" s="22" t="s">
        <v>143</v>
      </c>
      <c r="Y335" s="10">
        <v>4</v>
      </c>
      <c r="Z335" s="22" t="s">
        <v>123</v>
      </c>
      <c r="AA335" s="15">
        <v>4</v>
      </c>
      <c r="AB335" s="11">
        <v>39.056890853169982</v>
      </c>
      <c r="AC335" s="10">
        <v>53.931126328858802</v>
      </c>
      <c r="AD335" s="21">
        <v>7.0119828179712158</v>
      </c>
      <c r="AE335" s="12">
        <v>1815.3672316384145</v>
      </c>
      <c r="AF335" s="10">
        <v>1807.5224335774171</v>
      </c>
      <c r="AG335" s="10">
        <v>1239.070236420029</v>
      </c>
      <c r="AH335" s="10">
        <v>146.82132957669791</v>
      </c>
      <c r="AI335" s="10">
        <v>3.3665994939801545</v>
      </c>
      <c r="AJ335" s="10"/>
      <c r="AK335" s="10"/>
      <c r="AL335" s="10"/>
      <c r="AM335" s="10"/>
      <c r="AN335" s="10">
        <v>9.0768361581920729</v>
      </c>
      <c r="AO335" s="10">
        <v>5.1737321111434058</v>
      </c>
      <c r="AP335" s="10">
        <v>9.6734916549402019</v>
      </c>
      <c r="AQ335" s="10">
        <v>114.66</v>
      </c>
      <c r="AR335" s="10"/>
      <c r="AS335" s="10"/>
      <c r="AT335" s="10">
        <v>4.2290881261009483</v>
      </c>
      <c r="AU335" s="10">
        <v>1</v>
      </c>
      <c r="AV335" s="16"/>
      <c r="AW335" s="21">
        <v>271.12836503661254</v>
      </c>
      <c r="AX335" s="1" t="s">
        <v>120</v>
      </c>
      <c r="AY335" s="25">
        <v>53.221522309711297</v>
      </c>
      <c r="AZ335" s="19">
        <v>0</v>
      </c>
      <c r="BA335" s="19">
        <v>100</v>
      </c>
      <c r="BB335" s="19">
        <v>0</v>
      </c>
      <c r="BC335" s="19">
        <v>0</v>
      </c>
      <c r="BD335" s="19">
        <v>100</v>
      </c>
      <c r="BE335" s="19">
        <v>0</v>
      </c>
      <c r="BF335" s="26">
        <v>39.056890853169982</v>
      </c>
      <c r="BG335" s="26">
        <v>53.931126328858802</v>
      </c>
      <c r="BH335" s="26">
        <v>7.0119828179712158</v>
      </c>
      <c r="BI335" s="23"/>
      <c r="BJ335" s="27">
        <f t="shared" ref="BJ335:BJ398" ca="1" si="39">IF((0.381*BM335)+(0.05*(M335/2116.217)-0.15)&lt;1,(0.381*BM335)+(0.05*(M335/2116.217)-0.15),1)</f>
        <v>0.99084285492638358</v>
      </c>
      <c r="BK335" s="26">
        <f t="shared" ref="BK335:BK398" ca="1" si="40">((P335-(L335/2000))/1.06)*(1.06/(M335/2000))^BJ335</f>
        <v>15.929679853743192</v>
      </c>
      <c r="BL335" s="25">
        <f t="shared" si="37"/>
        <v>3.4628199390267804</v>
      </c>
      <c r="BM335" s="25">
        <f t="shared" ref="BM335:BM398" ca="1" si="41">SQRT(((3.47-LOG(BK335))^2)+((LOG(BL335)+1.22)^2))</f>
        <v>2.8702749835522328</v>
      </c>
      <c r="BN335" s="24">
        <f t="shared" si="38"/>
        <v>2.7966417641630983</v>
      </c>
      <c r="BO335" s="23"/>
      <c r="BP335" s="2"/>
    </row>
    <row r="336" spans="1:68" x14ac:dyDescent="0.2">
      <c r="A336">
        <v>16.149999999999999</v>
      </c>
      <c r="B336">
        <v>2.1</v>
      </c>
      <c r="C336">
        <v>1.31758</v>
      </c>
      <c r="D336">
        <v>-0.19803999999999999</v>
      </c>
      <c r="E336">
        <v>0.12039</v>
      </c>
      <c r="F336">
        <v>1.3703000000000001</v>
      </c>
      <c r="G336">
        <v>1.88845</v>
      </c>
      <c r="I336" s="17">
        <f t="shared" si="35"/>
        <v>52.985564304461938</v>
      </c>
      <c r="J336" s="16">
        <f t="shared" si="36"/>
        <v>-53.385564304461937</v>
      </c>
      <c r="K336" s="10">
        <v>122</v>
      </c>
      <c r="L336" s="16">
        <v>5306.430446194242</v>
      </c>
      <c r="M336" s="16">
        <v>2010.3674540682482</v>
      </c>
      <c r="N336" s="16">
        <v>22.96041119860017</v>
      </c>
      <c r="O336" s="16">
        <v>19.248681732580021</v>
      </c>
      <c r="P336" s="16">
        <v>19.697329195639753</v>
      </c>
      <c r="Q336" s="16">
        <v>0.59110297647623611</v>
      </c>
      <c r="R336" s="16">
        <v>3.0009295707312647</v>
      </c>
      <c r="S336" s="16">
        <v>31.156073823592603</v>
      </c>
      <c r="T336" s="22" t="s">
        <v>122</v>
      </c>
      <c r="U336" s="10">
        <v>5</v>
      </c>
      <c r="V336" s="22" t="s">
        <v>143</v>
      </c>
      <c r="W336" s="10">
        <v>4</v>
      </c>
      <c r="X336" s="22" t="s">
        <v>143</v>
      </c>
      <c r="Y336" s="10">
        <v>4</v>
      </c>
      <c r="Z336" s="22" t="s">
        <v>123</v>
      </c>
      <c r="AA336" s="15">
        <v>4</v>
      </c>
      <c r="AB336" s="11">
        <v>38.120032251983169</v>
      </c>
      <c r="AC336" s="10">
        <v>54.567198973184709</v>
      </c>
      <c r="AD336" s="21">
        <v>7.312768774832124</v>
      </c>
      <c r="AE336" s="12">
        <v>1924.8681732580021</v>
      </c>
      <c r="AF336" s="10">
        <v>1937.0835027138323</v>
      </c>
      <c r="AG336" s="10">
        <v>1313.1552797093168</v>
      </c>
      <c r="AH336" s="10">
        <v>168.59648828555862</v>
      </c>
      <c r="AI336" s="10">
        <v>3.3323007969038096</v>
      </c>
      <c r="AJ336" s="10"/>
      <c r="AK336" s="10"/>
      <c r="AL336" s="10"/>
      <c r="AM336" s="10"/>
      <c r="AN336" s="10">
        <v>9.6243408662900105</v>
      </c>
      <c r="AO336" s="10">
        <v>5.4298194956379131</v>
      </c>
      <c r="AP336" s="10">
        <v>10.192086957965218</v>
      </c>
      <c r="AQ336" s="10">
        <v>114.66</v>
      </c>
      <c r="AR336" s="10"/>
      <c r="AS336" s="10"/>
      <c r="AT336" s="10">
        <v>4.5245992108069562</v>
      </c>
      <c r="AU336" s="10">
        <v>1</v>
      </c>
      <c r="AV336" s="16"/>
      <c r="AW336" s="21">
        <v>290.56252540707482</v>
      </c>
      <c r="AX336" s="1" t="s">
        <v>120</v>
      </c>
      <c r="AY336" s="25">
        <v>53.385564304461901</v>
      </c>
      <c r="AZ336" s="19">
        <v>0</v>
      </c>
      <c r="BA336" s="19">
        <v>100</v>
      </c>
      <c r="BB336" s="19">
        <v>0</v>
      </c>
      <c r="BC336" s="19">
        <v>0</v>
      </c>
      <c r="BD336" s="19">
        <v>100</v>
      </c>
      <c r="BE336" s="19">
        <v>0</v>
      </c>
      <c r="BF336" s="26">
        <v>38.120032251983169</v>
      </c>
      <c r="BG336" s="26">
        <v>54.567198973184709</v>
      </c>
      <c r="BH336" s="26">
        <v>7.312768774832124</v>
      </c>
      <c r="BI336" s="23"/>
      <c r="BJ336" s="27">
        <f t="shared" ca="1" si="39"/>
        <v>0.98319903468908243</v>
      </c>
      <c r="BK336" s="26">
        <f t="shared" ca="1" si="40"/>
        <v>16.941097550043331</v>
      </c>
      <c r="BL336" s="25">
        <f t="shared" si="37"/>
        <v>3.4680768823095098</v>
      </c>
      <c r="BM336" s="25">
        <f t="shared" ca="1" si="41"/>
        <v>2.8496061652504965</v>
      </c>
      <c r="BN336" s="24">
        <f t="shared" si="38"/>
        <v>2.7793221413309754</v>
      </c>
      <c r="BO336" s="23"/>
      <c r="BP336" s="2"/>
    </row>
    <row r="337" spans="1:68" x14ac:dyDescent="0.2">
      <c r="A337">
        <v>16.2</v>
      </c>
      <c r="B337">
        <v>2</v>
      </c>
      <c r="C337">
        <v>1.3204400000000001</v>
      </c>
      <c r="D337">
        <v>-0.19431000000000001</v>
      </c>
      <c r="E337">
        <v>0.12253</v>
      </c>
      <c r="F337">
        <v>1.37303</v>
      </c>
      <c r="G337">
        <v>1.88785</v>
      </c>
      <c r="I337" s="17">
        <f t="shared" si="35"/>
        <v>53.149606299212593</v>
      </c>
      <c r="J337" s="16">
        <f t="shared" si="36"/>
        <v>-53.549606299212591</v>
      </c>
      <c r="K337" s="10">
        <v>122</v>
      </c>
      <c r="L337" s="16">
        <v>5326.4435695538223</v>
      </c>
      <c r="M337" s="16">
        <v>2020.1443569553871</v>
      </c>
      <c r="N337" s="16">
        <v>23.031496062992122</v>
      </c>
      <c r="O337" s="16">
        <v>20.029661016949156</v>
      </c>
      <c r="P337" s="16">
        <v>20.487767648195568</v>
      </c>
      <c r="Q337" s="16">
        <v>0.61447143542966853</v>
      </c>
      <c r="R337" s="16">
        <v>2.999211265868623</v>
      </c>
      <c r="S337" s="16">
        <v>31.812960503223032</v>
      </c>
      <c r="T337" s="22" t="s">
        <v>122</v>
      </c>
      <c r="U337" s="10">
        <v>5</v>
      </c>
      <c r="V337" s="22" t="s">
        <v>143</v>
      </c>
      <c r="W337" s="10">
        <v>4</v>
      </c>
      <c r="X337" s="22" t="s">
        <v>143</v>
      </c>
      <c r="Y337" s="10">
        <v>4</v>
      </c>
      <c r="Z337" s="22" t="s">
        <v>123</v>
      </c>
      <c r="AA337" s="15">
        <v>4</v>
      </c>
      <c r="AB337" s="11">
        <v>36.971763668920474</v>
      </c>
      <c r="AC337" s="10">
        <v>55.325249864987327</v>
      </c>
      <c r="AD337" s="21">
        <v>7.7029864660921952</v>
      </c>
      <c r="AE337" s="12">
        <v>2002.9661016949153</v>
      </c>
      <c r="AF337" s="10">
        <v>2028.8990192874824</v>
      </c>
      <c r="AG337" s="10">
        <v>1365.8511765463713</v>
      </c>
      <c r="AH337" s="10">
        <v>180.64726848475016</v>
      </c>
      <c r="AI337" s="10">
        <v>3.3342099350589858</v>
      </c>
      <c r="AJ337" s="10"/>
      <c r="AK337" s="10"/>
      <c r="AL337" s="10"/>
      <c r="AM337" s="10"/>
      <c r="AN337" s="10">
        <v>10.014830508474578</v>
      </c>
      <c r="AO337" s="10">
        <v>5.60734901185144</v>
      </c>
      <c r="AP337" s="10">
        <v>10.560958235824598</v>
      </c>
      <c r="AQ337" s="10">
        <v>114.66</v>
      </c>
      <c r="AR337" s="10"/>
      <c r="AS337" s="10"/>
      <c r="AT337" s="10">
        <v>4.725787696608692</v>
      </c>
      <c r="AU337" s="10">
        <v>1</v>
      </c>
      <c r="AV337" s="16"/>
      <c r="AW337" s="21">
        <v>304.33485289312233</v>
      </c>
      <c r="AX337" s="1" t="s">
        <v>120</v>
      </c>
      <c r="AY337" s="25">
        <v>53.549606299212599</v>
      </c>
      <c r="AZ337" s="19">
        <v>0</v>
      </c>
      <c r="BA337" s="19">
        <v>100</v>
      </c>
      <c r="BB337" s="19">
        <v>0</v>
      </c>
      <c r="BC337" s="19">
        <v>0</v>
      </c>
      <c r="BD337" s="19">
        <v>100</v>
      </c>
      <c r="BE337" s="19">
        <v>0</v>
      </c>
      <c r="BF337" s="26">
        <v>36.971763668920474</v>
      </c>
      <c r="BG337" s="26">
        <v>55.325249864987327</v>
      </c>
      <c r="BH337" s="26">
        <v>7.7029864660921952</v>
      </c>
      <c r="BI337" s="23"/>
      <c r="BJ337" s="27">
        <f t="shared" ca="1" si="39"/>
        <v>0.97765128699229209</v>
      </c>
      <c r="BK337" s="26">
        <f t="shared" ca="1" si="40"/>
        <v>17.627786498014213</v>
      </c>
      <c r="BL337" s="25">
        <f t="shared" si="37"/>
        <v>3.4473329090013412</v>
      </c>
      <c r="BM337" s="25">
        <f t="shared" ca="1" si="41"/>
        <v>2.834438849679759</v>
      </c>
      <c r="BN337" s="24">
        <f t="shared" si="38"/>
        <v>2.7656580454490847</v>
      </c>
      <c r="BO337" s="23"/>
      <c r="BP337" s="2"/>
    </row>
    <row r="338" spans="1:68" x14ac:dyDescent="0.2">
      <c r="A338">
        <v>16.25</v>
      </c>
      <c r="B338">
        <v>2.1</v>
      </c>
      <c r="C338">
        <v>1.3263100000000001</v>
      </c>
      <c r="D338">
        <v>-0.18817999999999999</v>
      </c>
      <c r="E338">
        <v>0.12393</v>
      </c>
      <c r="F338">
        <v>1.37225</v>
      </c>
      <c r="G338">
        <v>1.8873500000000001</v>
      </c>
      <c r="I338" s="17">
        <f t="shared" si="35"/>
        <v>53.313648293963254</v>
      </c>
      <c r="J338" s="16">
        <f t="shared" si="36"/>
        <v>-53.713648293963253</v>
      </c>
      <c r="K338" s="10">
        <v>122</v>
      </c>
      <c r="L338" s="16">
        <v>5346.4566929134025</v>
      </c>
      <c r="M338" s="16">
        <v>2029.9212598425265</v>
      </c>
      <c r="N338" s="16">
        <v>23.102580927384075</v>
      </c>
      <c r="O338" s="16">
        <v>21.632580037664802</v>
      </c>
      <c r="P338" s="16">
        <v>22.096874909781004</v>
      </c>
      <c r="Q338" s="16">
        <v>0.65287590014402308</v>
      </c>
      <c r="R338" s="16">
        <v>2.9546073949806941</v>
      </c>
      <c r="S338" s="16">
        <v>32.242699452513961</v>
      </c>
      <c r="T338" s="22" t="s">
        <v>122</v>
      </c>
      <c r="U338" s="10">
        <v>5</v>
      </c>
      <c r="V338" s="22" t="s">
        <v>143</v>
      </c>
      <c r="W338" s="10">
        <v>4</v>
      </c>
      <c r="X338" s="22" t="s">
        <v>143</v>
      </c>
      <c r="Y338" s="10">
        <v>4</v>
      </c>
      <c r="Z338" s="22" t="s">
        <v>123</v>
      </c>
      <c r="AA338" s="15">
        <v>4</v>
      </c>
      <c r="AB338" s="11">
        <v>33.834077359641455</v>
      </c>
      <c r="AC338" s="10">
        <v>57.2645542298308</v>
      </c>
      <c r="AD338" s="21">
        <v>8.9013684105277449</v>
      </c>
      <c r="AE338" s="12">
        <v>2163.2580037664802</v>
      </c>
      <c r="AF338" s="10">
        <v>2217.0285133940288</v>
      </c>
      <c r="AG338" s="10">
        <v>1473.1249939854004</v>
      </c>
      <c r="AH338" s="10">
        <v>188.02529537410049</v>
      </c>
      <c r="AI338" s="10">
        <v>3.3845444294859832</v>
      </c>
      <c r="AJ338" s="10"/>
      <c r="AK338" s="10"/>
      <c r="AL338" s="10"/>
      <c r="AM338" s="10"/>
      <c r="AN338" s="10">
        <v>10.816290018832401</v>
      </c>
      <c r="AO338" s="10">
        <v>5.9505151932150797</v>
      </c>
      <c r="AP338" s="10">
        <v>11.311874957897802</v>
      </c>
      <c r="AQ338" s="10">
        <v>114.66</v>
      </c>
      <c r="AR338" s="10"/>
      <c r="AS338" s="10"/>
      <c r="AT338" s="10">
        <v>5.1605713127767485</v>
      </c>
      <c r="AU338" s="10">
        <v>1</v>
      </c>
      <c r="AV338" s="16"/>
      <c r="AW338" s="21">
        <v>332.55427700910434</v>
      </c>
      <c r="AX338" s="1" t="s">
        <v>120</v>
      </c>
      <c r="AY338" s="25">
        <v>53.713648293963303</v>
      </c>
      <c r="AZ338" s="19">
        <v>0</v>
      </c>
      <c r="BA338" s="19">
        <v>100</v>
      </c>
      <c r="BB338" s="19">
        <v>0</v>
      </c>
      <c r="BC338" s="19">
        <v>0</v>
      </c>
      <c r="BD338" s="19">
        <v>100</v>
      </c>
      <c r="BE338" s="19">
        <v>0</v>
      </c>
      <c r="BF338" s="26">
        <v>33.834077359641455</v>
      </c>
      <c r="BG338" s="26">
        <v>57.2645542298308</v>
      </c>
      <c r="BH338" s="26">
        <v>8.9013684105277449</v>
      </c>
      <c r="BI338" s="23"/>
      <c r="BJ338" s="27">
        <f t="shared" ca="1" si="39"/>
        <v>0.9648309344092969</v>
      </c>
      <c r="BK338" s="26">
        <f t="shared" ca="1" si="40"/>
        <v>19.108139320505003</v>
      </c>
      <c r="BL338" s="25">
        <f t="shared" si="37"/>
        <v>3.36124268949983</v>
      </c>
      <c r="BM338" s="25">
        <f t="shared" ca="1" si="41"/>
        <v>2.800183332307959</v>
      </c>
      <c r="BN338" s="24">
        <f t="shared" si="38"/>
        <v>2.7357783158193683</v>
      </c>
      <c r="BO338" s="23"/>
      <c r="BP338" s="2"/>
    </row>
    <row r="339" spans="1:68" x14ac:dyDescent="0.2">
      <c r="A339">
        <v>16.3</v>
      </c>
      <c r="B339">
        <v>2</v>
      </c>
      <c r="C339">
        <v>1.3302</v>
      </c>
      <c r="D339">
        <v>-0.18565000000000001</v>
      </c>
      <c r="E339">
        <v>0.1177</v>
      </c>
      <c r="F339">
        <v>1.37033</v>
      </c>
      <c r="G339">
        <v>1.89445</v>
      </c>
      <c r="I339" s="17">
        <f t="shared" si="35"/>
        <v>53.477690288713909</v>
      </c>
      <c r="J339" s="16">
        <f t="shared" si="36"/>
        <v>-53.877690288713907</v>
      </c>
      <c r="K339" s="10">
        <v>122</v>
      </c>
      <c r="L339" s="16">
        <v>5366.4698162729828</v>
      </c>
      <c r="M339" s="16">
        <v>2039.6981627296655</v>
      </c>
      <c r="N339" s="16">
        <v>23.173665791776028</v>
      </c>
      <c r="O339" s="16">
        <v>22.694821092278726</v>
      </c>
      <c r="P339" s="16">
        <v>23.131578292524363</v>
      </c>
      <c r="Q339" s="16">
        <v>0.6687263562169945</v>
      </c>
      <c r="R339" s="16">
        <v>2.8909672645775006</v>
      </c>
      <c r="S339" s="16">
        <v>30.330361128169312</v>
      </c>
      <c r="T339" s="22" t="s">
        <v>122</v>
      </c>
      <c r="U339" s="10">
        <v>5</v>
      </c>
      <c r="V339" s="22" t="s">
        <v>143</v>
      </c>
      <c r="W339" s="10">
        <v>4</v>
      </c>
      <c r="X339" s="22" t="s">
        <v>143</v>
      </c>
      <c r="Y339" s="10">
        <v>4</v>
      </c>
      <c r="Z339" s="22" t="s">
        <v>123</v>
      </c>
      <c r="AA339" s="15">
        <v>4</v>
      </c>
      <c r="AB339" s="11">
        <v>31.092487867173283</v>
      </c>
      <c r="AC339" s="10">
        <v>58.780435513103122</v>
      </c>
      <c r="AD339" s="21">
        <v>10.127076619723594</v>
      </c>
      <c r="AE339" s="12">
        <v>2269.4821092278726</v>
      </c>
      <c r="AF339" s="10">
        <v>2337.5810805779784</v>
      </c>
      <c r="AG339" s="10">
        <v>1542.1052195016241</v>
      </c>
      <c r="AH339" s="10">
        <v>147.2234469200904</v>
      </c>
      <c r="AI339" s="10">
        <v>3.4590498905083402</v>
      </c>
      <c r="AJ339" s="10"/>
      <c r="AK339" s="10"/>
      <c r="AL339" s="10"/>
      <c r="AM339" s="10"/>
      <c r="AN339" s="10">
        <v>11.347410546139363</v>
      </c>
      <c r="AO339" s="10">
        <v>6.1614702111137039</v>
      </c>
      <c r="AP339" s="10">
        <v>11.794736536511369</v>
      </c>
      <c r="AQ339" s="10">
        <v>114.66</v>
      </c>
      <c r="AR339" s="10"/>
      <c r="AS339" s="10"/>
      <c r="AT339" s="10">
        <v>5.4280124213495045</v>
      </c>
      <c r="AU339" s="10">
        <v>1</v>
      </c>
      <c r="AV339" s="16"/>
      <c r="AW339" s="21">
        <v>350.63716208669678</v>
      </c>
      <c r="AX339" s="1" t="s">
        <v>120</v>
      </c>
      <c r="AY339" s="25">
        <v>53.8776902887139</v>
      </c>
      <c r="AZ339" s="19">
        <v>0</v>
      </c>
      <c r="BA339" s="19">
        <v>100</v>
      </c>
      <c r="BB339" s="19">
        <v>0</v>
      </c>
      <c r="BC339" s="19">
        <v>0</v>
      </c>
      <c r="BD339" s="19">
        <v>100</v>
      </c>
      <c r="BE339" s="19">
        <v>0</v>
      </c>
      <c r="BF339" s="26">
        <v>31.092487867173283</v>
      </c>
      <c r="BG339" s="26">
        <v>58.780435513103122</v>
      </c>
      <c r="BH339" s="26">
        <v>10.127076619723594</v>
      </c>
      <c r="BI339" s="23"/>
      <c r="BJ339" s="27">
        <f t="shared" ca="1" si="39"/>
        <v>0.95622579109317729</v>
      </c>
      <c r="BK339" s="26">
        <f t="shared" ca="1" si="40"/>
        <v>20.016499449104806</v>
      </c>
      <c r="BL339" s="25">
        <f t="shared" si="37"/>
        <v>3.2703204540645632</v>
      </c>
      <c r="BM339" s="25">
        <f t="shared" ca="1" si="41"/>
        <v>2.7769913563190349</v>
      </c>
      <c r="BN339" s="24">
        <f t="shared" si="38"/>
        <v>2.7143131574035388</v>
      </c>
      <c r="BO339" s="23"/>
      <c r="BP339" s="2"/>
    </row>
    <row r="340" spans="1:68" x14ac:dyDescent="0.2">
      <c r="A340">
        <v>16.350000000000001</v>
      </c>
      <c r="B340">
        <v>0.3</v>
      </c>
      <c r="C340">
        <v>1.3334699999999999</v>
      </c>
      <c r="D340">
        <v>-0.18864</v>
      </c>
      <c r="E340">
        <v>0.11269999999999999</v>
      </c>
      <c r="F340">
        <v>1.3742300000000001</v>
      </c>
      <c r="G340">
        <v>1.89595</v>
      </c>
      <c r="I340" s="17">
        <f t="shared" si="35"/>
        <v>53.64173228346457</v>
      </c>
      <c r="J340" s="16">
        <f t="shared" si="36"/>
        <v>-54.041732283464569</v>
      </c>
      <c r="K340" s="10">
        <v>122</v>
      </c>
      <c r="L340" s="16">
        <v>5386.4829396325631</v>
      </c>
      <c r="M340" s="16">
        <v>2049.4750656168048</v>
      </c>
      <c r="N340" s="16">
        <v>23.24475065616798</v>
      </c>
      <c r="O340" s="16">
        <v>23.587758945386039</v>
      </c>
      <c r="P340" s="16">
        <v>24.00241528538243</v>
      </c>
      <c r="Q340" s="16">
        <v>0.64999399903984612</v>
      </c>
      <c r="R340" s="16">
        <v>2.708035801029137</v>
      </c>
      <c r="S340" s="16">
        <v>28.79557916641598</v>
      </c>
      <c r="T340" s="22" t="s">
        <v>122</v>
      </c>
      <c r="U340" s="10">
        <v>5</v>
      </c>
      <c r="V340" s="22" t="s">
        <v>143</v>
      </c>
      <c r="W340" s="10">
        <v>4</v>
      </c>
      <c r="X340" s="22" t="s">
        <v>143</v>
      </c>
      <c r="Y340" s="10">
        <v>4</v>
      </c>
      <c r="Z340" s="22" t="s">
        <v>123</v>
      </c>
      <c r="AA340" s="15">
        <v>4</v>
      </c>
      <c r="AB340" s="11">
        <v>26.372415144588821</v>
      </c>
      <c r="AC340" s="10">
        <v>60.916767032104438</v>
      </c>
      <c r="AD340" s="21">
        <v>12.710817823306739</v>
      </c>
      <c r="AE340" s="12">
        <v>2358.775894538604</v>
      </c>
      <c r="AF340" s="10">
        <v>2438.8552489518934</v>
      </c>
      <c r="AG340" s="10">
        <v>1600.1610190254953</v>
      </c>
      <c r="AH340" s="10">
        <v>114.188472210816</v>
      </c>
      <c r="AI340" s="10">
        <v>3.6927133667138712</v>
      </c>
      <c r="AJ340" s="10"/>
      <c r="AK340" s="10"/>
      <c r="AL340" s="10"/>
      <c r="AM340" s="10"/>
      <c r="AN340" s="10">
        <v>11.793879472693019</v>
      </c>
      <c r="AO340" s="10">
        <v>6.2996000668756125</v>
      </c>
      <c r="AP340" s="10">
        <v>12.201127133178467</v>
      </c>
      <c r="AQ340" s="10">
        <v>114.66</v>
      </c>
      <c r="AR340" s="10"/>
      <c r="AS340" s="10"/>
      <c r="AT340" s="10">
        <v>5.6466334708104062</v>
      </c>
      <c r="AU340" s="10">
        <v>1</v>
      </c>
      <c r="AV340" s="16"/>
      <c r="AW340" s="21">
        <v>365.82828734278399</v>
      </c>
      <c r="AX340" s="1" t="s">
        <v>120</v>
      </c>
      <c r="AY340" s="25">
        <v>54.041732283464597</v>
      </c>
      <c r="AZ340" s="19">
        <v>0</v>
      </c>
      <c r="BA340" s="19">
        <v>100</v>
      </c>
      <c r="BB340" s="19">
        <v>0</v>
      </c>
      <c r="BC340" s="19">
        <v>0</v>
      </c>
      <c r="BD340" s="19">
        <v>100</v>
      </c>
      <c r="BE340" s="19">
        <v>0</v>
      </c>
      <c r="BF340" s="26">
        <v>26.372415144588821</v>
      </c>
      <c r="BG340" s="26">
        <v>60.916767032104438</v>
      </c>
      <c r="BH340" s="26">
        <v>12.710817823306739</v>
      </c>
      <c r="BI340" s="23"/>
      <c r="BJ340" s="27">
        <f t="shared" ca="1" si="39"/>
        <v>0.94458494223430167</v>
      </c>
      <c r="BK340" s="26">
        <f t="shared" ca="1" si="40"/>
        <v>20.755812693416974</v>
      </c>
      <c r="BL340" s="25">
        <f t="shared" si="37"/>
        <v>3.0503012677339547</v>
      </c>
      <c r="BM340" s="25">
        <f t="shared" ca="1" si="41"/>
        <v>2.7458316492467616</v>
      </c>
      <c r="BN340" s="24">
        <f t="shared" si="38"/>
        <v>2.6841585206386038</v>
      </c>
      <c r="BO340" s="23"/>
      <c r="BP340" s="2"/>
    </row>
    <row r="341" spans="1:68" x14ac:dyDescent="0.2">
      <c r="A341">
        <v>16.399999999999999</v>
      </c>
      <c r="B341">
        <v>0.5</v>
      </c>
      <c r="C341">
        <v>1.3399700000000001</v>
      </c>
      <c r="D341">
        <v>-0.19183</v>
      </c>
      <c r="E341">
        <v>0.10786</v>
      </c>
      <c r="F341">
        <v>1.36433</v>
      </c>
      <c r="G341">
        <v>1.8917299999999999</v>
      </c>
      <c r="I341" s="17">
        <f t="shared" si="35"/>
        <v>53.805774278215218</v>
      </c>
      <c r="J341" s="16">
        <f t="shared" si="36"/>
        <v>-54.205774278215216</v>
      </c>
      <c r="K341" s="10">
        <v>122</v>
      </c>
      <c r="L341" s="16">
        <v>5406.4960629921425</v>
      </c>
      <c r="M341" s="16">
        <v>2059.2519685039433</v>
      </c>
      <c r="N341" s="16">
        <v>23.315835520559929</v>
      </c>
      <c r="O341" s="16">
        <v>25.362711864406798</v>
      </c>
      <c r="P341" s="16">
        <v>25.755974571681914</v>
      </c>
      <c r="Q341" s="16">
        <v>0.63000864138262114</v>
      </c>
      <c r="R341" s="16">
        <v>2.4460679584429346</v>
      </c>
      <c r="S341" s="16">
        <v>27.30991022743876</v>
      </c>
      <c r="T341" s="22" t="s">
        <v>122</v>
      </c>
      <c r="U341" s="10">
        <v>5</v>
      </c>
      <c r="V341" s="22" t="s">
        <v>143</v>
      </c>
      <c r="W341" s="10">
        <v>4</v>
      </c>
      <c r="X341" s="22" t="s">
        <v>143</v>
      </c>
      <c r="Y341" s="10">
        <v>4</v>
      </c>
      <c r="Z341" s="22" t="s">
        <v>123</v>
      </c>
      <c r="AA341" s="15">
        <v>4</v>
      </c>
      <c r="AB341" s="11">
        <v>19.996577277528672</v>
      </c>
      <c r="AC341" s="10">
        <v>62.533100802171312</v>
      </c>
      <c r="AD341" s="21">
        <v>17.470321920300016</v>
      </c>
      <c r="AE341" s="12">
        <v>2536.2711864406797</v>
      </c>
      <c r="AF341" s="10">
        <v>2643.9790989071516</v>
      </c>
      <c r="AG341" s="10">
        <v>1717.064971445461</v>
      </c>
      <c r="AH341" s="10">
        <v>82.163822541507358</v>
      </c>
      <c r="AI341" s="10">
        <v>4.0881938563822997</v>
      </c>
      <c r="AJ341" s="10"/>
      <c r="AK341" s="10"/>
      <c r="AL341" s="10"/>
      <c r="AM341" s="10"/>
      <c r="AN341" s="10">
        <v>12.681355932203399</v>
      </c>
      <c r="AO341" s="10">
        <v>6.590459083402477</v>
      </c>
      <c r="AP341" s="10">
        <v>13.019454800118226</v>
      </c>
      <c r="AQ341" s="10">
        <v>114.66</v>
      </c>
      <c r="AR341" s="10"/>
      <c r="AS341" s="10"/>
      <c r="AT341" s="10">
        <v>6.1155304040437439</v>
      </c>
      <c r="AU341" s="10">
        <v>1</v>
      </c>
      <c r="AV341" s="16"/>
      <c r="AW341" s="21">
        <v>396.59686483607271</v>
      </c>
      <c r="AX341" s="1" t="s">
        <v>120</v>
      </c>
      <c r="AY341" s="25">
        <v>54.205774278215202</v>
      </c>
      <c r="AZ341" s="19">
        <v>0</v>
      </c>
      <c r="BA341" s="19">
        <v>100</v>
      </c>
      <c r="BB341" s="19">
        <v>0</v>
      </c>
      <c r="BC341" s="19">
        <v>0</v>
      </c>
      <c r="BD341" s="19">
        <v>100</v>
      </c>
      <c r="BE341" s="19">
        <v>0</v>
      </c>
      <c r="BF341" s="26">
        <v>19.996577277528672</v>
      </c>
      <c r="BG341" s="26">
        <v>62.533100802171312</v>
      </c>
      <c r="BH341" s="26">
        <v>17.470321920300016</v>
      </c>
      <c r="BI341" s="23"/>
      <c r="BJ341" s="27">
        <f t="shared" ca="1" si="39"/>
        <v>0.92401075609973438</v>
      </c>
      <c r="BK341" s="26">
        <f t="shared" ca="1" si="40"/>
        <v>22.340008602022912</v>
      </c>
      <c r="BL341" s="25">
        <f t="shared" si="37"/>
        <v>2.7329029400681999</v>
      </c>
      <c r="BM341" s="25">
        <f t="shared" ca="1" si="41"/>
        <v>2.6912248627107305</v>
      </c>
      <c r="BN341" s="24">
        <f t="shared" si="38"/>
        <v>2.6328711614502542</v>
      </c>
      <c r="BO341" s="23"/>
      <c r="BP341" s="2"/>
    </row>
    <row r="342" spans="1:68" x14ac:dyDescent="0.2">
      <c r="A342">
        <v>16.45</v>
      </c>
      <c r="B342">
        <v>2.1</v>
      </c>
      <c r="C342">
        <v>1.33571</v>
      </c>
      <c r="D342">
        <v>-0.19151000000000001</v>
      </c>
      <c r="E342">
        <v>0.10804</v>
      </c>
      <c r="F342">
        <v>1.3642000000000001</v>
      </c>
      <c r="G342">
        <v>1.8977299999999999</v>
      </c>
      <c r="I342" s="17">
        <f t="shared" si="35"/>
        <v>53.969816272965872</v>
      </c>
      <c r="J342" s="16">
        <f t="shared" si="36"/>
        <v>-54.36981627296587</v>
      </c>
      <c r="K342" s="10">
        <v>122</v>
      </c>
      <c r="L342" s="16">
        <v>5426.5091863517227</v>
      </c>
      <c r="M342" s="16">
        <v>2069.0288713910822</v>
      </c>
      <c r="N342" s="16">
        <v>23.386920384951878</v>
      </c>
      <c r="O342" s="16">
        <v>24.199435028248569</v>
      </c>
      <c r="P342" s="16">
        <v>24.593493366492659</v>
      </c>
      <c r="Q342" s="16">
        <v>0.63201344215074384</v>
      </c>
      <c r="R342" s="16">
        <v>2.5698400496930986</v>
      </c>
      <c r="S342" s="16">
        <v>27.365162378061875</v>
      </c>
      <c r="T342" s="22" t="s">
        <v>122</v>
      </c>
      <c r="U342" s="10">
        <v>5</v>
      </c>
      <c r="V342" s="22" t="s">
        <v>143</v>
      </c>
      <c r="W342" s="10">
        <v>4</v>
      </c>
      <c r="X342" s="22" t="s">
        <v>143</v>
      </c>
      <c r="Y342" s="10">
        <v>4</v>
      </c>
      <c r="Z342" s="22" t="s">
        <v>123</v>
      </c>
      <c r="AA342" s="15">
        <v>4</v>
      </c>
      <c r="AB342" s="11">
        <v>23.160017542002201</v>
      </c>
      <c r="AC342" s="10">
        <v>61.94708567511524</v>
      </c>
      <c r="AD342" s="21">
        <v>14.892896782882561</v>
      </c>
      <c r="AE342" s="12">
        <v>2419.9435028248568</v>
      </c>
      <c r="AF342" s="10">
        <v>2506.03936162844</v>
      </c>
      <c r="AG342" s="10">
        <v>1639.5662244328441</v>
      </c>
      <c r="AH342" s="10">
        <v>81.83812100111993</v>
      </c>
      <c r="AI342" s="10">
        <v>3.8912927678881193</v>
      </c>
      <c r="AJ342" s="10"/>
      <c r="AK342" s="10"/>
      <c r="AL342" s="10"/>
      <c r="AM342" s="10"/>
      <c r="AN342" s="10">
        <v>12.099717514124285</v>
      </c>
      <c r="AO342" s="10">
        <v>6.3930172442757156</v>
      </c>
      <c r="AP342" s="10">
        <v>12.476963571029907</v>
      </c>
      <c r="AQ342" s="10">
        <v>114.66</v>
      </c>
      <c r="AR342" s="10"/>
      <c r="AS342" s="10"/>
      <c r="AT342" s="10">
        <v>5.7521448628285023</v>
      </c>
      <c r="AU342" s="10">
        <v>1</v>
      </c>
      <c r="AV342" s="16"/>
      <c r="AW342" s="21">
        <v>375.90590424426597</v>
      </c>
      <c r="AX342" s="1" t="s">
        <v>120</v>
      </c>
      <c r="AY342" s="25">
        <v>54.369816272965899</v>
      </c>
      <c r="AZ342" s="19">
        <v>0</v>
      </c>
      <c r="BA342" s="19">
        <v>100</v>
      </c>
      <c r="BB342" s="19">
        <v>0</v>
      </c>
      <c r="BC342" s="19">
        <v>0</v>
      </c>
      <c r="BD342" s="19">
        <v>100</v>
      </c>
      <c r="BE342" s="19">
        <v>0</v>
      </c>
      <c r="BF342" s="26">
        <v>23.160017542002201</v>
      </c>
      <c r="BG342" s="26">
        <v>61.94708567511524</v>
      </c>
      <c r="BH342" s="26">
        <v>14.892896782882561</v>
      </c>
      <c r="BI342" s="23"/>
      <c r="BJ342" s="27">
        <f t="shared" ca="1" si="39"/>
        <v>0.93721907919865288</v>
      </c>
      <c r="BK342" s="26">
        <f t="shared" ca="1" si="40"/>
        <v>21.11795940931275</v>
      </c>
      <c r="BL342" s="25">
        <f t="shared" si="37"/>
        <v>2.8885125464055332</v>
      </c>
      <c r="BM342" s="25">
        <f t="shared" ca="1" si="41"/>
        <v>2.7252860794121947</v>
      </c>
      <c r="BN342" s="24">
        <f t="shared" si="38"/>
        <v>2.6618515537529412</v>
      </c>
      <c r="BO342" s="23"/>
      <c r="BP342" s="2"/>
    </row>
    <row r="343" spans="1:68" x14ac:dyDescent="0.2">
      <c r="A343">
        <v>16.5</v>
      </c>
      <c r="B343">
        <v>2</v>
      </c>
      <c r="C343">
        <v>1.33168</v>
      </c>
      <c r="D343">
        <v>-0.17272000000000001</v>
      </c>
      <c r="E343">
        <v>0.10893</v>
      </c>
      <c r="F343">
        <v>1.36548</v>
      </c>
      <c r="G343">
        <v>1.8974800000000001</v>
      </c>
      <c r="I343" s="17">
        <f t="shared" si="35"/>
        <v>54.133858267716533</v>
      </c>
      <c r="J343" s="16">
        <f t="shared" si="36"/>
        <v>-54.533858267716532</v>
      </c>
      <c r="K343" s="10">
        <v>122</v>
      </c>
      <c r="L343" s="16">
        <v>5446.522309711303</v>
      </c>
      <c r="M343" s="16">
        <v>2078.8057742782216</v>
      </c>
      <c r="N343" s="16">
        <v>23.458005249343831</v>
      </c>
      <c r="O343" s="16">
        <v>23.098964218455727</v>
      </c>
      <c r="P343" s="16">
        <v>23.496956509824184</v>
      </c>
      <c r="Q343" s="16">
        <v>0.74973283725396034</v>
      </c>
      <c r="R343" s="16">
        <v>3.1907657357262149</v>
      </c>
      <c r="S343" s="16">
        <v>27.638353567253972</v>
      </c>
      <c r="T343" s="22" t="s">
        <v>122</v>
      </c>
      <c r="U343" s="10">
        <v>5</v>
      </c>
      <c r="V343" s="22" t="s">
        <v>143</v>
      </c>
      <c r="W343" s="10">
        <v>4</v>
      </c>
      <c r="X343" s="22" t="s">
        <v>143</v>
      </c>
      <c r="Y343" s="10">
        <v>4</v>
      </c>
      <c r="Z343" s="22" t="s">
        <v>123</v>
      </c>
      <c r="AA343" s="15">
        <v>4</v>
      </c>
      <c r="AB343" s="11">
        <v>37.056251739641972</v>
      </c>
      <c r="AC343" s="10">
        <v>55.270309497207933</v>
      </c>
      <c r="AD343" s="21">
        <v>7.6734387631500987</v>
      </c>
      <c r="AE343" s="12">
        <v>2309.8964218455726</v>
      </c>
      <c r="AF343" s="10">
        <v>2375.8577829992323</v>
      </c>
      <c r="AG343" s="10">
        <v>1566.4637673216123</v>
      </c>
      <c r="AH343" s="10">
        <v>85.995736825580053</v>
      </c>
      <c r="AI343" s="10">
        <v>3.1340439343548394</v>
      </c>
      <c r="AJ343" s="10"/>
      <c r="AK343" s="10"/>
      <c r="AL343" s="10"/>
      <c r="AM343" s="10"/>
      <c r="AN343" s="10">
        <v>11.549482109227863</v>
      </c>
      <c r="AO343" s="10">
        <v>6.3460445004442008</v>
      </c>
      <c r="AP343" s="10">
        <v>11.965246371251286</v>
      </c>
      <c r="AQ343" s="10">
        <v>114.66</v>
      </c>
      <c r="AR343" s="10"/>
      <c r="AS343" s="10"/>
      <c r="AT343" s="10">
        <v>5.4118232001736164</v>
      </c>
      <c r="AU343" s="10">
        <v>1</v>
      </c>
      <c r="AV343" s="16"/>
      <c r="AW343" s="21">
        <v>356.37866744988486</v>
      </c>
      <c r="AX343" s="1" t="s">
        <v>120</v>
      </c>
      <c r="AY343" s="25">
        <v>54.533858267716496</v>
      </c>
      <c r="AZ343" s="19">
        <v>0</v>
      </c>
      <c r="BA343" s="19">
        <v>100</v>
      </c>
      <c r="BB343" s="19">
        <v>0</v>
      </c>
      <c r="BC343" s="19">
        <v>0</v>
      </c>
      <c r="BD343" s="19">
        <v>100</v>
      </c>
      <c r="BE343" s="19">
        <v>0</v>
      </c>
      <c r="BF343" s="26">
        <v>37.056251739641972</v>
      </c>
      <c r="BG343" s="26">
        <v>55.270309497207933</v>
      </c>
      <c r="BH343" s="26">
        <v>7.6734387631500987</v>
      </c>
      <c r="BI343" s="23"/>
      <c r="BJ343" s="27">
        <f t="shared" ca="1" si="39"/>
        <v>0.96768713839576126</v>
      </c>
      <c r="BK343" s="26">
        <f t="shared" ca="1" si="40"/>
        <v>19.973513669312393</v>
      </c>
      <c r="BL343" s="25">
        <f t="shared" si="37"/>
        <v>3.6090489652561675</v>
      </c>
      <c r="BM343" s="25">
        <f t="shared" ca="1" si="41"/>
        <v>2.804648440728331</v>
      </c>
      <c r="BN343" s="24">
        <f t="shared" si="38"/>
        <v>2.7357704151008009</v>
      </c>
      <c r="BO343" s="23"/>
      <c r="BP343" s="2"/>
    </row>
    <row r="344" spans="1:68" x14ac:dyDescent="0.2">
      <c r="A344">
        <v>16.55</v>
      </c>
      <c r="B344">
        <v>2</v>
      </c>
      <c r="C344">
        <v>1.33205</v>
      </c>
      <c r="D344">
        <v>-0.17211000000000001</v>
      </c>
      <c r="E344">
        <v>0.10877000000000001</v>
      </c>
      <c r="F344">
        <v>1.3627</v>
      </c>
      <c r="G344">
        <v>1.89375</v>
      </c>
      <c r="I344" s="17">
        <f t="shared" si="35"/>
        <v>54.297900262467188</v>
      </c>
      <c r="J344" s="16">
        <f t="shared" si="36"/>
        <v>-54.697900262467186</v>
      </c>
      <c r="K344" s="10">
        <v>122</v>
      </c>
      <c r="L344" s="16">
        <v>5466.5354330708833</v>
      </c>
      <c r="M344" s="16">
        <v>2088.5826771653606</v>
      </c>
      <c r="N344" s="16">
        <v>23.52909011373578</v>
      </c>
      <c r="O344" s="16">
        <v>23.199999999999978</v>
      </c>
      <c r="P344" s="16">
        <v>23.597285063840459</v>
      </c>
      <c r="Q344" s="16">
        <v>0.75355448871819475</v>
      </c>
      <c r="R344" s="16">
        <v>3.1933948616525876</v>
      </c>
      <c r="S344" s="16">
        <v>27.589240544477864</v>
      </c>
      <c r="T344" s="22" t="s">
        <v>122</v>
      </c>
      <c r="U344" s="10">
        <v>5</v>
      </c>
      <c r="V344" s="22" t="s">
        <v>143</v>
      </c>
      <c r="W344" s="10">
        <v>4</v>
      </c>
      <c r="X344" s="22" t="s">
        <v>143</v>
      </c>
      <c r="Y344" s="10">
        <v>4</v>
      </c>
      <c r="Z344" s="22" t="s">
        <v>123</v>
      </c>
      <c r="AA344" s="15">
        <v>4</v>
      </c>
      <c r="AB344" s="11">
        <v>36.989883668880118</v>
      </c>
      <c r="AC344" s="10">
        <v>55.31347830119406</v>
      </c>
      <c r="AD344" s="21">
        <v>7.6966380299258201</v>
      </c>
      <c r="AE344" s="12">
        <v>2319.9999999999977</v>
      </c>
      <c r="AF344" s="10">
        <v>2386.4838997447014</v>
      </c>
      <c r="AG344" s="10">
        <v>1573.1523375893639</v>
      </c>
      <c r="AH344" s="10">
        <v>83.523094575265731</v>
      </c>
      <c r="AI344" s="10">
        <v>3.1314636721200779</v>
      </c>
      <c r="AJ344" s="10"/>
      <c r="AK344" s="10"/>
      <c r="AL344" s="10"/>
      <c r="AM344" s="10"/>
      <c r="AN344" s="10">
        <v>11.599999999999989</v>
      </c>
      <c r="AO344" s="10">
        <v>6.3742608295766017</v>
      </c>
      <c r="AP344" s="10">
        <v>12.012066363125548</v>
      </c>
      <c r="AQ344" s="10">
        <v>114.66</v>
      </c>
      <c r="AR344" s="10"/>
      <c r="AS344" s="10"/>
      <c r="AT344" s="10">
        <v>5.4103874091333788</v>
      </c>
      <c r="AU344" s="10">
        <v>1</v>
      </c>
      <c r="AV344" s="16"/>
      <c r="AW344" s="21">
        <v>357.97258496170519</v>
      </c>
      <c r="AX344" s="1" t="s">
        <v>120</v>
      </c>
      <c r="AY344" s="25">
        <v>54.697900262467201</v>
      </c>
      <c r="AZ344" s="19">
        <v>0</v>
      </c>
      <c r="BA344" s="19">
        <v>100</v>
      </c>
      <c r="BB344" s="19">
        <v>0</v>
      </c>
      <c r="BC344" s="19">
        <v>0</v>
      </c>
      <c r="BD344" s="19">
        <v>100</v>
      </c>
      <c r="BE344" s="19">
        <v>0</v>
      </c>
      <c r="BF344" s="26">
        <v>36.989883668880118</v>
      </c>
      <c r="BG344" s="26">
        <v>55.31347830119406</v>
      </c>
      <c r="BH344" s="26">
        <v>7.6966380299258201</v>
      </c>
      <c r="BI344" s="23"/>
      <c r="BJ344" s="27">
        <f t="shared" ca="1" si="39"/>
        <v>0.96802157754567153</v>
      </c>
      <c r="BK344" s="26">
        <f t="shared" ca="1" si="40"/>
        <v>19.969578811659062</v>
      </c>
      <c r="BL344" s="25">
        <f t="shared" si="37"/>
        <v>3.6117420541520522</v>
      </c>
      <c r="BM344" s="25">
        <f t="shared" ca="1" si="41"/>
        <v>2.8049199357788552</v>
      </c>
      <c r="BN344" s="24">
        <f t="shared" si="38"/>
        <v>2.734559361329207</v>
      </c>
      <c r="BO344" s="23"/>
      <c r="BP344" s="2"/>
    </row>
    <row r="345" spans="1:68" x14ac:dyDescent="0.2">
      <c r="A345">
        <v>16.600000000000001</v>
      </c>
      <c r="B345">
        <v>2</v>
      </c>
      <c r="C345">
        <v>1.3435299999999999</v>
      </c>
      <c r="D345">
        <v>-0.16062000000000001</v>
      </c>
      <c r="E345">
        <v>9.7259999999999999E-2</v>
      </c>
      <c r="F345">
        <v>1.3613</v>
      </c>
      <c r="G345">
        <v>1.89255</v>
      </c>
      <c r="I345" s="17">
        <f t="shared" si="35"/>
        <v>54.461942257217849</v>
      </c>
      <c r="J345" s="16">
        <f t="shared" si="36"/>
        <v>-54.861942257217848</v>
      </c>
      <c r="K345" s="10">
        <v>122</v>
      </c>
      <c r="L345" s="16">
        <v>5486.5485564304636</v>
      </c>
      <c r="M345" s="16">
        <v>2098.3595800525</v>
      </c>
      <c r="N345" s="16">
        <v>23.600174978127733</v>
      </c>
      <c r="O345" s="16">
        <v>26.334839924670394</v>
      </c>
      <c r="P345" s="16">
        <v>26.681248808217106</v>
      </c>
      <c r="Q345" s="16">
        <v>0.82553936629860758</v>
      </c>
      <c r="R345" s="16">
        <v>3.0940806865245514</v>
      </c>
      <c r="S345" s="16">
        <v>24.056172468521698</v>
      </c>
      <c r="T345" s="22" t="s">
        <v>122</v>
      </c>
      <c r="U345" s="10">
        <v>5</v>
      </c>
      <c r="V345" s="22" t="s">
        <v>143</v>
      </c>
      <c r="W345" s="10">
        <v>4</v>
      </c>
      <c r="X345" s="22" t="s">
        <v>143</v>
      </c>
      <c r="Y345" s="10">
        <v>4</v>
      </c>
      <c r="Z345" s="22" t="s">
        <v>123</v>
      </c>
      <c r="AA345" s="15">
        <v>4</v>
      </c>
      <c r="AB345" s="11">
        <v>31.172200822564449</v>
      </c>
      <c r="AC345" s="10">
        <v>58.738960353514386</v>
      </c>
      <c r="AD345" s="21">
        <v>10.088838823921169</v>
      </c>
      <c r="AE345" s="12">
        <v>2633.4839924670396</v>
      </c>
      <c r="AF345" s="10">
        <v>2748.1259212384489</v>
      </c>
      <c r="AG345" s="10">
        <v>1778.7499205478071</v>
      </c>
      <c r="AH345" s="10">
        <v>9.3805198023901468</v>
      </c>
      <c r="AI345" s="10">
        <v>3.2319777708294262</v>
      </c>
      <c r="AJ345" s="10"/>
      <c r="AK345" s="10"/>
      <c r="AL345" s="10"/>
      <c r="AM345" s="10"/>
      <c r="AN345" s="10">
        <v>13.167419962335197</v>
      </c>
      <c r="AO345" s="10">
        <v>7.0172860347050552</v>
      </c>
      <c r="AP345" s="10">
        <v>13.45124944383465</v>
      </c>
      <c r="AQ345" s="10">
        <v>114.66</v>
      </c>
      <c r="AR345" s="10"/>
      <c r="AS345" s="10"/>
      <c r="AT345" s="10">
        <v>6.2435310053876476</v>
      </c>
      <c r="AU345" s="10">
        <v>1</v>
      </c>
      <c r="AV345" s="16"/>
      <c r="AW345" s="21">
        <v>412.21888818576736</v>
      </c>
      <c r="AX345" s="1" t="s">
        <v>120</v>
      </c>
      <c r="AY345" s="25">
        <v>54.861942257217798</v>
      </c>
      <c r="AZ345" s="19">
        <v>0</v>
      </c>
      <c r="BA345" s="19">
        <v>100</v>
      </c>
      <c r="BB345" s="19">
        <v>0</v>
      </c>
      <c r="BC345" s="19">
        <v>0</v>
      </c>
      <c r="BD345" s="19">
        <v>100</v>
      </c>
      <c r="BE345" s="19">
        <v>0</v>
      </c>
      <c r="BF345" s="26">
        <v>31.172200822564449</v>
      </c>
      <c r="BG345" s="26">
        <v>58.738960353514386</v>
      </c>
      <c r="BH345" s="26">
        <v>10.088838823921169</v>
      </c>
      <c r="BI345" s="23"/>
      <c r="BJ345" s="27">
        <f t="shared" ca="1" si="39"/>
        <v>0.94645374386891368</v>
      </c>
      <c r="BK345" s="26">
        <f t="shared" ca="1" si="40"/>
        <v>22.803362166138498</v>
      </c>
      <c r="BL345" s="25">
        <f t="shared" si="37"/>
        <v>3.4486600579507884</v>
      </c>
      <c r="BM345" s="25">
        <f t="shared" ca="1" si="41"/>
        <v>2.7477051504444234</v>
      </c>
      <c r="BN345" s="24">
        <f t="shared" si="38"/>
        <v>2.6846027814884472</v>
      </c>
      <c r="BO345" s="23"/>
      <c r="BP345" s="2"/>
    </row>
    <row r="346" spans="1:68" x14ac:dyDescent="0.2">
      <c r="A346">
        <v>16.649999999999999</v>
      </c>
      <c r="B346">
        <v>2</v>
      </c>
      <c r="C346">
        <v>1.3461099999999999</v>
      </c>
      <c r="D346">
        <v>-0.15418000000000001</v>
      </c>
      <c r="E346">
        <v>9.6970000000000001E-2</v>
      </c>
      <c r="F346">
        <v>1.3625</v>
      </c>
      <c r="G346">
        <v>1.89273</v>
      </c>
      <c r="I346" s="17">
        <f t="shared" si="35"/>
        <v>54.625984251968497</v>
      </c>
      <c r="J346" s="16">
        <f t="shared" si="36"/>
        <v>-55.025984251968495</v>
      </c>
      <c r="K346" s="10">
        <v>122</v>
      </c>
      <c r="L346" s="16">
        <v>5506.5616797900429</v>
      </c>
      <c r="M346" s="16">
        <v>2108.1364829396384</v>
      </c>
      <c r="N346" s="16">
        <v>23.671259842519682</v>
      </c>
      <c r="O346" s="16">
        <v>27.039359698681697</v>
      </c>
      <c r="P346" s="16">
        <v>27.384486732333954</v>
      </c>
      <c r="Q346" s="16">
        <v>0.86588598175708087</v>
      </c>
      <c r="R346" s="16">
        <v>3.1619580466143806</v>
      </c>
      <c r="S346" s="16">
        <v>23.967155114740006</v>
      </c>
      <c r="T346" s="22" t="s">
        <v>122</v>
      </c>
      <c r="U346" s="10">
        <v>5</v>
      </c>
      <c r="V346" s="22" t="s">
        <v>143</v>
      </c>
      <c r="W346" s="10">
        <v>4</v>
      </c>
      <c r="X346" s="22" t="s">
        <v>143</v>
      </c>
      <c r="Y346" s="10">
        <v>4</v>
      </c>
      <c r="Z346" s="22" t="s">
        <v>123</v>
      </c>
      <c r="AA346" s="15">
        <v>4</v>
      </c>
      <c r="AB346" s="11">
        <v>31.912502338279438</v>
      </c>
      <c r="AC346" s="10">
        <v>58.346080871490017</v>
      </c>
      <c r="AD346" s="21">
        <v>9.7414167902305415</v>
      </c>
      <c r="AE346" s="12">
        <v>2703.9359698681696</v>
      </c>
      <c r="AF346" s="10">
        <v>2829.6825521133974</v>
      </c>
      <c r="AG346" s="10">
        <v>1825.6324488222635</v>
      </c>
      <c r="AH346" s="10">
        <v>6.0869884571038142</v>
      </c>
      <c r="AI346" s="10">
        <v>3.1625973060292027</v>
      </c>
      <c r="AJ346" s="10"/>
      <c r="AK346" s="10"/>
      <c r="AL346" s="10"/>
      <c r="AM346" s="10"/>
      <c r="AN346" s="10">
        <v>13.519679849340848</v>
      </c>
      <c r="AO346" s="10">
        <v>7.194824552069182</v>
      </c>
      <c r="AP346" s="10">
        <v>13.779427141755846</v>
      </c>
      <c r="AQ346" s="10">
        <v>114.66</v>
      </c>
      <c r="AR346" s="10"/>
      <c r="AS346" s="10"/>
      <c r="AT346" s="10">
        <v>6.4067281409837165</v>
      </c>
      <c r="AU346" s="10">
        <v>1</v>
      </c>
      <c r="AV346" s="16"/>
      <c r="AW346" s="21">
        <v>424.45238281700961</v>
      </c>
      <c r="AX346" s="1" t="s">
        <v>120</v>
      </c>
      <c r="AY346" s="25">
        <v>55.025984251968502</v>
      </c>
      <c r="AZ346" s="19">
        <v>0</v>
      </c>
      <c r="BA346" s="19">
        <v>100</v>
      </c>
      <c r="BB346" s="19">
        <v>0</v>
      </c>
      <c r="BC346" s="19">
        <v>0</v>
      </c>
      <c r="BD346" s="19">
        <v>100</v>
      </c>
      <c r="BE346" s="19">
        <v>0</v>
      </c>
      <c r="BF346" s="26">
        <v>31.912502338279438</v>
      </c>
      <c r="BG346" s="26">
        <v>58.346080871490017</v>
      </c>
      <c r="BH346" s="26">
        <v>9.7414167902305415</v>
      </c>
      <c r="BI346" s="23"/>
      <c r="BJ346" s="27">
        <f t="shared" ca="1" si="39"/>
        <v>0.94565479040369804</v>
      </c>
      <c r="BK346" s="26">
        <f t="shared" ca="1" si="40"/>
        <v>23.360627229378821</v>
      </c>
      <c r="BL346" s="25">
        <f t="shared" si="37"/>
        <v>3.5154023133836199</v>
      </c>
      <c r="BM346" s="25">
        <f t="shared" ca="1" si="41"/>
        <v>2.745001861728213</v>
      </c>
      <c r="BN346" s="24">
        <f t="shared" si="38"/>
        <v>2.6819386687075846</v>
      </c>
      <c r="BO346" s="23"/>
      <c r="BP346" s="2"/>
    </row>
    <row r="347" spans="1:68" x14ac:dyDescent="0.2">
      <c r="A347">
        <v>16.7</v>
      </c>
      <c r="B347">
        <v>2</v>
      </c>
      <c r="C347">
        <v>1.34491</v>
      </c>
      <c r="D347">
        <v>-0.15967000000000001</v>
      </c>
      <c r="E347">
        <v>9.2840000000000006E-2</v>
      </c>
      <c r="F347">
        <v>1.36243</v>
      </c>
      <c r="G347">
        <v>1.89533</v>
      </c>
      <c r="I347" s="17">
        <f t="shared" si="35"/>
        <v>54.790026246719158</v>
      </c>
      <c r="J347" s="16">
        <f t="shared" si="36"/>
        <v>-55.190026246719157</v>
      </c>
      <c r="K347" s="10">
        <v>122</v>
      </c>
      <c r="L347" s="16">
        <v>5526.5748031496232</v>
      </c>
      <c r="M347" s="16">
        <v>2117.9133858267778</v>
      </c>
      <c r="N347" s="16">
        <v>23.742344706911634</v>
      </c>
      <c r="O347" s="16">
        <v>26.711676082862528</v>
      </c>
      <c r="P347" s="16">
        <v>27.038547805948905</v>
      </c>
      <c r="Q347" s="16">
        <v>0.8314911185789724</v>
      </c>
      <c r="R347" s="16">
        <v>3.0752062741921047</v>
      </c>
      <c r="S347" s="16">
        <v>22.699425214331757</v>
      </c>
      <c r="T347" s="22" t="s">
        <v>122</v>
      </c>
      <c r="U347" s="10">
        <v>5</v>
      </c>
      <c r="V347" s="22" t="s">
        <v>143</v>
      </c>
      <c r="W347" s="10">
        <v>4</v>
      </c>
      <c r="X347" s="22" t="s">
        <v>143</v>
      </c>
      <c r="Y347" s="10">
        <v>4</v>
      </c>
      <c r="Z347" s="22" t="s">
        <v>123</v>
      </c>
      <c r="AA347" s="15">
        <v>4</v>
      </c>
      <c r="AB347" s="11">
        <v>30.352413365882946</v>
      </c>
      <c r="AC347" s="10">
        <v>59.15758573658605</v>
      </c>
      <c r="AD347" s="21">
        <v>10.490000897531004</v>
      </c>
      <c r="AE347" s="12">
        <v>2671.1676082862527</v>
      </c>
      <c r="AF347" s="10">
        <v>2787.8066123410636</v>
      </c>
      <c r="AG347" s="10">
        <v>1802.5698537299272</v>
      </c>
      <c r="AH347" s="10">
        <v>0</v>
      </c>
      <c r="AI347" s="10">
        <v>3.2518143852405887</v>
      </c>
      <c r="AJ347" s="10"/>
      <c r="AK347" s="10"/>
      <c r="AL347" s="10"/>
      <c r="AM347" s="10"/>
      <c r="AN347" s="10">
        <v>13.355838041431264</v>
      </c>
      <c r="AO347" s="10">
        <v>7.0998825303937103</v>
      </c>
      <c r="AP347" s="10">
        <v>13.617988976109491</v>
      </c>
      <c r="AQ347" s="10">
        <v>114.66</v>
      </c>
      <c r="AR347" s="10"/>
      <c r="AS347" s="10"/>
      <c r="AT347" s="10">
        <v>6.2764959555902475</v>
      </c>
      <c r="AU347" s="10">
        <v>1</v>
      </c>
      <c r="AV347" s="16"/>
      <c r="AW347" s="21">
        <v>418.17099185115956</v>
      </c>
      <c r="AX347" s="1" t="s">
        <v>120</v>
      </c>
      <c r="AY347" s="25">
        <v>55.190026246719199</v>
      </c>
      <c r="AZ347" s="19">
        <v>0</v>
      </c>
      <c r="BA347" s="19">
        <v>100</v>
      </c>
      <c r="BB347" s="19">
        <v>0</v>
      </c>
      <c r="BC347" s="19">
        <v>0</v>
      </c>
      <c r="BD347" s="19">
        <v>100</v>
      </c>
      <c r="BE347" s="19">
        <v>0</v>
      </c>
      <c r="BF347" s="26">
        <v>30.352413365882946</v>
      </c>
      <c r="BG347" s="26">
        <v>59.15758573658605</v>
      </c>
      <c r="BH347" s="26">
        <v>10.490000897531004</v>
      </c>
      <c r="BI347" s="23"/>
      <c r="BJ347" s="27">
        <f t="shared" ca="1" si="39"/>
        <v>0.94553231968400653</v>
      </c>
      <c r="BK347" s="26">
        <f t="shared" ca="1" si="40"/>
        <v>22.922522295819586</v>
      </c>
      <c r="BL347" s="25">
        <f t="shared" si="37"/>
        <v>3.4252613761010289</v>
      </c>
      <c r="BM347" s="25">
        <f t="shared" ca="1" si="41"/>
        <v>2.7440741182758455</v>
      </c>
      <c r="BN347" s="24">
        <f t="shared" si="38"/>
        <v>2.6784574311538054</v>
      </c>
      <c r="BO347" s="23"/>
      <c r="BP347" s="2"/>
    </row>
    <row r="348" spans="1:68" x14ac:dyDescent="0.2">
      <c r="A348">
        <v>16.75</v>
      </c>
      <c r="B348">
        <v>2.1</v>
      </c>
      <c r="C348">
        <v>1.3479300000000001</v>
      </c>
      <c r="D348">
        <v>-0.16361999999999999</v>
      </c>
      <c r="E348">
        <v>9.0520000000000003E-2</v>
      </c>
      <c r="F348">
        <v>1.3577300000000001</v>
      </c>
      <c r="G348">
        <v>1.8918999999999999</v>
      </c>
      <c r="I348" s="17">
        <f t="shared" si="35"/>
        <v>54.954068241469813</v>
      </c>
      <c r="J348" s="16">
        <f t="shared" si="36"/>
        <v>-55.354068241469811</v>
      </c>
      <c r="K348" s="10">
        <v>122</v>
      </c>
      <c r="L348" s="16">
        <v>5546.5879265092035</v>
      </c>
      <c r="M348" s="16">
        <v>2127.6902887139167</v>
      </c>
      <c r="N348" s="16">
        <v>23.813429571303587</v>
      </c>
      <c r="O348" s="16">
        <v>27.536346516007544</v>
      </c>
      <c r="P348" s="16">
        <v>27.852963439938272</v>
      </c>
      <c r="Q348" s="16">
        <v>0.80674435909745545</v>
      </c>
      <c r="R348" s="16">
        <v>2.89643994556309</v>
      </c>
      <c r="S348" s="16">
        <v>21.98728638407821</v>
      </c>
      <c r="T348" s="22" t="s">
        <v>122</v>
      </c>
      <c r="U348" s="10">
        <v>5</v>
      </c>
      <c r="V348" s="22" t="s">
        <v>143</v>
      </c>
      <c r="W348" s="10">
        <v>4</v>
      </c>
      <c r="X348" s="22" t="s">
        <v>143</v>
      </c>
      <c r="Y348" s="10">
        <v>4</v>
      </c>
      <c r="Z348" s="22" t="s">
        <v>123</v>
      </c>
      <c r="AA348" s="15">
        <v>4</v>
      </c>
      <c r="AB348" s="11">
        <v>25.969806485520337</v>
      </c>
      <c r="AC348" s="10">
        <v>61.066753822180843</v>
      </c>
      <c r="AD348" s="21">
        <v>12.963439692298817</v>
      </c>
      <c r="AE348" s="12">
        <v>2753.6346516007543</v>
      </c>
      <c r="AF348" s="10">
        <v>2882.4429737892483</v>
      </c>
      <c r="AG348" s="10">
        <v>1856.8642293292182</v>
      </c>
      <c r="AH348" s="10">
        <v>0</v>
      </c>
      <c r="AI348" s="10">
        <v>3.452514185670756</v>
      </c>
      <c r="AJ348" s="10"/>
      <c r="AK348" s="10"/>
      <c r="AL348" s="10"/>
      <c r="AM348" s="10"/>
      <c r="AN348" s="10">
        <v>13.768173258003772</v>
      </c>
      <c r="AO348" s="10">
        <v>7.2222252989157987</v>
      </c>
      <c r="AP348" s="10">
        <v>13.998049605304526</v>
      </c>
      <c r="AQ348" s="10">
        <v>114.66</v>
      </c>
      <c r="AR348" s="10"/>
      <c r="AS348" s="10"/>
      <c r="AT348" s="10">
        <v>6.4688910095498304</v>
      </c>
      <c r="AU348" s="10">
        <v>1</v>
      </c>
      <c r="AV348" s="16"/>
      <c r="AW348" s="21">
        <v>432.36644606838723</v>
      </c>
      <c r="AX348" s="1" t="s">
        <v>120</v>
      </c>
      <c r="AY348" s="25">
        <v>55.354068241469797</v>
      </c>
      <c r="AZ348" s="19">
        <v>0</v>
      </c>
      <c r="BA348" s="19">
        <v>100</v>
      </c>
      <c r="BB348" s="19">
        <v>0</v>
      </c>
      <c r="BC348" s="19">
        <v>0</v>
      </c>
      <c r="BD348" s="19">
        <v>100</v>
      </c>
      <c r="BE348" s="19">
        <v>0</v>
      </c>
      <c r="BF348" s="26">
        <v>25.969806485520337</v>
      </c>
      <c r="BG348" s="26">
        <v>61.066753822180843</v>
      </c>
      <c r="BH348" s="26">
        <v>12.963439692298817</v>
      </c>
      <c r="BI348" s="23"/>
      <c r="BJ348" s="27">
        <f t="shared" ca="1" si="39"/>
        <v>0.93553144256193677</v>
      </c>
      <c r="BK348" s="26">
        <f t="shared" ca="1" si="40"/>
        <v>23.580052788810463</v>
      </c>
      <c r="BL348" s="25">
        <f t="shared" si="37"/>
        <v>3.2167264399057491</v>
      </c>
      <c r="BM348" s="25">
        <f t="shared" ca="1" si="41"/>
        <v>2.7172187989642174</v>
      </c>
      <c r="BN348" s="24">
        <f t="shared" si="38"/>
        <v>2.6519709181356159</v>
      </c>
      <c r="BO348" s="23"/>
      <c r="BP348" s="2"/>
    </row>
    <row r="349" spans="1:68" x14ac:dyDescent="0.2">
      <c r="A349">
        <v>16.8</v>
      </c>
      <c r="B349">
        <v>2.1</v>
      </c>
      <c r="C349">
        <v>1.34063</v>
      </c>
      <c r="D349">
        <v>-0.15964</v>
      </c>
      <c r="E349">
        <v>8.3989999999999995E-2</v>
      </c>
      <c r="F349">
        <v>1.3567</v>
      </c>
      <c r="G349">
        <v>1.8934500000000001</v>
      </c>
      <c r="I349" s="17">
        <f t="shared" si="35"/>
        <v>55.118110236220474</v>
      </c>
      <c r="J349" s="16">
        <f t="shared" si="36"/>
        <v>-55.518110236220473</v>
      </c>
      <c r="K349" s="10">
        <v>122</v>
      </c>
      <c r="L349" s="16">
        <v>5566.6010498687838</v>
      </c>
      <c r="M349" s="16">
        <v>2137.4671916010561</v>
      </c>
      <c r="N349" s="16">
        <v>23.884514435695539</v>
      </c>
      <c r="O349" s="16">
        <v>25.542937853107336</v>
      </c>
      <c r="P349" s="16">
        <v>25.830691053552545</v>
      </c>
      <c r="Q349" s="16">
        <v>0.83167906865098395</v>
      </c>
      <c r="R349" s="16">
        <v>3.2197321663858522</v>
      </c>
      <c r="S349" s="16">
        <v>19.982861142028359</v>
      </c>
      <c r="T349" s="22" t="s">
        <v>122</v>
      </c>
      <c r="U349" s="10">
        <v>5</v>
      </c>
      <c r="V349" s="22" t="s">
        <v>143</v>
      </c>
      <c r="W349" s="10">
        <v>4</v>
      </c>
      <c r="X349" s="22" t="s">
        <v>143</v>
      </c>
      <c r="Y349" s="10">
        <v>4</v>
      </c>
      <c r="Z349" s="22" t="s">
        <v>123</v>
      </c>
      <c r="AA349" s="15">
        <v>4</v>
      </c>
      <c r="AB349" s="11">
        <v>34.57193805889947</v>
      </c>
      <c r="AC349" s="10">
        <v>56.826957551895369</v>
      </c>
      <c r="AD349" s="21">
        <v>8.6011043892051617</v>
      </c>
      <c r="AE349" s="12">
        <v>2554.2937853107333</v>
      </c>
      <c r="AF349" s="10">
        <v>2643.3513328403642</v>
      </c>
      <c r="AG349" s="10">
        <v>1722.0460702368364</v>
      </c>
      <c r="AH349" s="10">
        <v>0</v>
      </c>
      <c r="AI349" s="10">
        <v>3.1058484008081315</v>
      </c>
      <c r="AJ349" s="10"/>
      <c r="AK349" s="10"/>
      <c r="AL349" s="10"/>
      <c r="AM349" s="10"/>
      <c r="AN349" s="10">
        <v>12.771468926553668</v>
      </c>
      <c r="AO349" s="10">
        <v>6.8951721886048771</v>
      </c>
      <c r="AP349" s="10">
        <v>13.054322491657855</v>
      </c>
      <c r="AQ349" s="10">
        <v>114.66</v>
      </c>
      <c r="AR349" s="10"/>
      <c r="AS349" s="10"/>
      <c r="AT349" s="10">
        <v>5.8781819756973075</v>
      </c>
      <c r="AU349" s="10">
        <v>1</v>
      </c>
      <c r="AV349" s="16"/>
      <c r="AW349" s="21">
        <v>396.50269992605462</v>
      </c>
      <c r="AX349" s="1" t="s">
        <v>120</v>
      </c>
      <c r="AY349" s="25">
        <v>55.518110236220501</v>
      </c>
      <c r="AZ349" s="19">
        <v>0</v>
      </c>
      <c r="BA349" s="19">
        <v>100</v>
      </c>
      <c r="BB349" s="19">
        <v>0</v>
      </c>
      <c r="BC349" s="19">
        <v>0</v>
      </c>
      <c r="BD349" s="19">
        <v>100</v>
      </c>
      <c r="BE349" s="19">
        <v>0</v>
      </c>
      <c r="BF349" s="26">
        <v>34.57193805889947</v>
      </c>
      <c r="BG349" s="26">
        <v>56.826957551895369</v>
      </c>
      <c r="BH349" s="26">
        <v>8.6011043892051617</v>
      </c>
      <c r="BI349" s="23"/>
      <c r="BJ349" s="27">
        <f t="shared" ca="1" si="39"/>
        <v>0.95923312763233792</v>
      </c>
      <c r="BK349" s="26">
        <f t="shared" ca="1" si="40"/>
        <v>21.572355857186686</v>
      </c>
      <c r="BL349" s="25">
        <f t="shared" si="37"/>
        <v>3.6085606638125931</v>
      </c>
      <c r="BM349" s="25">
        <f t="shared" ca="1" si="41"/>
        <v>2.7788216481367654</v>
      </c>
      <c r="BN349" s="24">
        <f t="shared" si="38"/>
        <v>2.7064658983619458</v>
      </c>
      <c r="BO349" s="23"/>
      <c r="BP349" s="2"/>
    </row>
    <row r="350" spans="1:68" x14ac:dyDescent="0.2">
      <c r="A350">
        <v>16.850000000000001</v>
      </c>
      <c r="B350">
        <v>2</v>
      </c>
      <c r="C350">
        <v>1.3391200000000001</v>
      </c>
      <c r="D350">
        <v>-0.15643000000000001</v>
      </c>
      <c r="E350">
        <v>8.1939999999999999E-2</v>
      </c>
      <c r="F350">
        <v>1.3562000000000001</v>
      </c>
      <c r="G350">
        <v>1.8916500000000001</v>
      </c>
      <c r="I350" s="17">
        <f t="shared" si="35"/>
        <v>55.282152230971128</v>
      </c>
      <c r="J350" s="16">
        <f t="shared" si="36"/>
        <v>-55.682152230971127</v>
      </c>
      <c r="K350" s="10">
        <v>122</v>
      </c>
      <c r="L350" s="16">
        <v>5586.6141732283641</v>
      </c>
      <c r="M350" s="16">
        <v>2147.2440944881951</v>
      </c>
      <c r="N350" s="16">
        <v>23.955599300087489</v>
      </c>
      <c r="O350" s="16">
        <v>25.130602636534853</v>
      </c>
      <c r="P350" s="16">
        <v>25.409294484277869</v>
      </c>
      <c r="Q350" s="16">
        <v>0.85178972635621675</v>
      </c>
      <c r="R350" s="16">
        <v>3.352276179424289</v>
      </c>
      <c r="S350" s="16">
        <v>19.353600537709493</v>
      </c>
      <c r="T350" s="22" t="s">
        <v>122</v>
      </c>
      <c r="U350" s="10">
        <v>5</v>
      </c>
      <c r="V350" s="22" t="s">
        <v>143</v>
      </c>
      <c r="W350" s="10">
        <v>4</v>
      </c>
      <c r="X350" s="22" t="s">
        <v>143</v>
      </c>
      <c r="Y350" s="10">
        <v>4</v>
      </c>
      <c r="Z350" s="22" t="s">
        <v>123</v>
      </c>
      <c r="AA350" s="15">
        <v>4</v>
      </c>
      <c r="AB350" s="11">
        <v>38.006288288080896</v>
      </c>
      <c r="AC350" s="10">
        <v>54.643366783199831</v>
      </c>
      <c r="AD350" s="21">
        <v>7.3503449287192755</v>
      </c>
      <c r="AE350" s="12">
        <v>2513.060263653485</v>
      </c>
      <c r="AF350" s="10">
        <v>2592.5980233163095</v>
      </c>
      <c r="AG350" s="10">
        <v>1693.9529656185246</v>
      </c>
      <c r="AH350" s="10">
        <v>0</v>
      </c>
      <c r="AI350" s="10">
        <v>2.9830477755318396</v>
      </c>
      <c r="AJ350" s="10"/>
      <c r="AK350" s="10"/>
      <c r="AL350" s="10"/>
      <c r="AM350" s="10"/>
      <c r="AN350" s="10">
        <v>12.565301318267426</v>
      </c>
      <c r="AO350" s="10">
        <v>6.84753051517378</v>
      </c>
      <c r="AP350" s="10">
        <v>12.857670759329672</v>
      </c>
      <c r="AQ350" s="10">
        <v>114.66</v>
      </c>
      <c r="AR350" s="10"/>
      <c r="AS350" s="10"/>
      <c r="AT350" s="10">
        <v>5.7320674023810056</v>
      </c>
      <c r="AU350" s="10">
        <v>1</v>
      </c>
      <c r="AV350" s="16"/>
      <c r="AW350" s="21">
        <v>388.88970349744642</v>
      </c>
      <c r="AX350" s="1" t="s">
        <v>120</v>
      </c>
      <c r="AY350" s="25">
        <v>55.682152230971099</v>
      </c>
      <c r="AZ350" s="19">
        <v>0</v>
      </c>
      <c r="BA350" s="19">
        <v>100</v>
      </c>
      <c r="BB350" s="19">
        <v>0</v>
      </c>
      <c r="BC350" s="19">
        <v>0</v>
      </c>
      <c r="BD350" s="19">
        <v>100</v>
      </c>
      <c r="BE350" s="19">
        <v>0</v>
      </c>
      <c r="BF350" s="26">
        <v>38.006288288080896</v>
      </c>
      <c r="BG350" s="26">
        <v>54.643366783199831</v>
      </c>
      <c r="BH350" s="26">
        <v>7.3503449287192755</v>
      </c>
      <c r="BI350" s="23"/>
      <c r="BJ350" s="27">
        <f t="shared" ca="1" si="39"/>
        <v>0.96696945463038753</v>
      </c>
      <c r="BK350" s="26">
        <f t="shared" ca="1" si="40"/>
        <v>21.074015973518829</v>
      </c>
      <c r="BL350" s="25">
        <f t="shared" si="37"/>
        <v>3.7663167713128889</v>
      </c>
      <c r="BM350" s="25">
        <f t="shared" ca="1" si="41"/>
        <v>2.7985206703477599</v>
      </c>
      <c r="BN350" s="24">
        <f t="shared" si="38"/>
        <v>2.7231636942560855</v>
      </c>
      <c r="BO350" s="23"/>
      <c r="BP350" s="2"/>
    </row>
    <row r="351" spans="1:68" x14ac:dyDescent="0.2">
      <c r="A351">
        <v>16.899999999999999</v>
      </c>
      <c r="B351">
        <v>2.1</v>
      </c>
      <c r="C351">
        <v>1.3389500000000001</v>
      </c>
      <c r="D351">
        <v>-0.15017</v>
      </c>
      <c r="E351">
        <v>7.9320000000000002E-2</v>
      </c>
      <c r="F351">
        <v>1.35358</v>
      </c>
      <c r="G351">
        <v>1.8927499999999999</v>
      </c>
      <c r="I351" s="17">
        <f t="shared" si="35"/>
        <v>55.446194225721776</v>
      </c>
      <c r="J351" s="16">
        <f t="shared" si="36"/>
        <v>-55.846194225721774</v>
      </c>
      <c r="K351" s="10">
        <v>122</v>
      </c>
      <c r="L351" s="16">
        <v>5606.6272965879434</v>
      </c>
      <c r="M351" s="16">
        <v>2157.0209973753335</v>
      </c>
      <c r="N351" s="16">
        <v>24.026684164479438</v>
      </c>
      <c r="O351" s="16">
        <v>25.084180790960463</v>
      </c>
      <c r="P351" s="16">
        <v>25.351291787932873</v>
      </c>
      <c r="Q351" s="16">
        <v>0.89100864138262104</v>
      </c>
      <c r="R351" s="16">
        <v>3.5146478879105407</v>
      </c>
      <c r="S351" s="16">
        <v>18.54937478975075</v>
      </c>
      <c r="T351" s="22" t="s">
        <v>122</v>
      </c>
      <c r="U351" s="10">
        <v>5</v>
      </c>
      <c r="V351" s="22" t="s">
        <v>143</v>
      </c>
      <c r="W351" s="10">
        <v>4</v>
      </c>
      <c r="X351" s="22" t="s">
        <v>143</v>
      </c>
      <c r="Y351" s="10">
        <v>4</v>
      </c>
      <c r="Z351" s="22" t="s">
        <v>123</v>
      </c>
      <c r="AA351" s="15">
        <v>4</v>
      </c>
      <c r="AB351" s="11">
        <v>41.858425504653432</v>
      </c>
      <c r="AC351" s="10">
        <v>51.941876208832241</v>
      </c>
      <c r="AD351" s="21">
        <v>6.1996982865143302</v>
      </c>
      <c r="AE351" s="12">
        <v>2508.4180790960463</v>
      </c>
      <c r="AF351" s="10">
        <v>2584.5969341369232</v>
      </c>
      <c r="AG351" s="10">
        <v>1690.086119195525</v>
      </c>
      <c r="AH351" s="10">
        <v>0</v>
      </c>
      <c r="AI351" s="10">
        <v>2.8452352323535326</v>
      </c>
      <c r="AJ351" s="10"/>
      <c r="AK351" s="10"/>
      <c r="AL351" s="10"/>
      <c r="AM351" s="10"/>
      <c r="AN351" s="10">
        <v>12.542090395480232</v>
      </c>
      <c r="AO351" s="10">
        <v>6.8858881600312438</v>
      </c>
      <c r="AP351" s="10">
        <v>12.830602834368673</v>
      </c>
      <c r="AQ351" s="10">
        <v>114.66</v>
      </c>
      <c r="AR351" s="10"/>
      <c r="AS351" s="10"/>
      <c r="AT351" s="10">
        <v>5.6861761040600927</v>
      </c>
      <c r="AU351" s="10">
        <v>1</v>
      </c>
      <c r="AV351" s="16"/>
      <c r="AW351" s="21">
        <v>387.68954012053848</v>
      </c>
      <c r="AX351" s="1" t="s">
        <v>120</v>
      </c>
      <c r="AY351" s="25">
        <v>55.846194225721803</v>
      </c>
      <c r="AZ351" s="19">
        <v>0</v>
      </c>
      <c r="BA351" s="19">
        <v>100</v>
      </c>
      <c r="BB351" s="19">
        <v>0</v>
      </c>
      <c r="BC351" s="19">
        <v>0</v>
      </c>
      <c r="BD351" s="19">
        <v>100</v>
      </c>
      <c r="BE351" s="19">
        <v>0</v>
      </c>
      <c r="BF351" s="26">
        <v>41.858425504653432</v>
      </c>
      <c r="BG351" s="26">
        <v>51.941876208832241</v>
      </c>
      <c r="BH351" s="26">
        <v>6.1996982865143302</v>
      </c>
      <c r="BI351" s="23"/>
      <c r="BJ351" s="27">
        <f t="shared" ca="1" si="39"/>
        <v>0.97326669752676254</v>
      </c>
      <c r="BK351" s="26">
        <f t="shared" ca="1" si="40"/>
        <v>20.916269197932156</v>
      </c>
      <c r="BL351" s="25">
        <f t="shared" si="37"/>
        <v>3.9516121395214827</v>
      </c>
      <c r="BM351" s="25">
        <f t="shared" ca="1" si="41"/>
        <v>2.814442568932312</v>
      </c>
      <c r="BN351" s="24">
        <f t="shared" si="38"/>
        <v>2.7371332519359188</v>
      </c>
      <c r="BO351" s="23"/>
      <c r="BP351" s="2"/>
    </row>
    <row r="352" spans="1:68" x14ac:dyDescent="0.2">
      <c r="A352">
        <v>16.95</v>
      </c>
      <c r="B352">
        <v>2</v>
      </c>
      <c r="C352">
        <v>1.3396300000000001</v>
      </c>
      <c r="D352">
        <v>-0.14327999999999999</v>
      </c>
      <c r="E352">
        <v>7.7829999999999996E-2</v>
      </c>
      <c r="F352">
        <v>1.355</v>
      </c>
      <c r="G352">
        <v>1.8960300000000001</v>
      </c>
      <c r="I352" s="17">
        <f t="shared" si="35"/>
        <v>55.610236220472437</v>
      </c>
      <c r="J352" s="16">
        <f t="shared" si="36"/>
        <v>-56.010236220472436</v>
      </c>
      <c r="K352" s="10">
        <v>122</v>
      </c>
      <c r="L352" s="16">
        <v>5626.6404199475237</v>
      </c>
      <c r="M352" s="16">
        <v>2166.7979002624729</v>
      </c>
      <c r="N352" s="16">
        <v>24.097769028871387</v>
      </c>
      <c r="O352" s="16">
        <v>25.269868173258022</v>
      </c>
      <c r="P352" s="16">
        <v>25.530393113876158</v>
      </c>
      <c r="Q352" s="16">
        <v>0.93417450792126733</v>
      </c>
      <c r="R352" s="16">
        <v>3.6590682476155418</v>
      </c>
      <c r="S352" s="16">
        <v>18.092009765148259</v>
      </c>
      <c r="T352" s="22" t="s">
        <v>122</v>
      </c>
      <c r="U352" s="10">
        <v>5</v>
      </c>
      <c r="V352" s="22" t="s">
        <v>143</v>
      </c>
      <c r="W352" s="10">
        <v>4</v>
      </c>
      <c r="X352" s="22" t="s">
        <v>143</v>
      </c>
      <c r="Y352" s="10">
        <v>4</v>
      </c>
      <c r="Z352" s="22" t="s">
        <v>123</v>
      </c>
      <c r="AA352" s="15">
        <v>4</v>
      </c>
      <c r="AB352" s="11">
        <v>45.149401456954806</v>
      </c>
      <c r="AC352" s="10">
        <v>49.455821080025039</v>
      </c>
      <c r="AD352" s="21">
        <v>5.3947774630201533</v>
      </c>
      <c r="AE352" s="12">
        <v>2526.9868173258023</v>
      </c>
      <c r="AF352" s="10">
        <v>2604.4904358149811</v>
      </c>
      <c r="AG352" s="10">
        <v>1702.026207591744</v>
      </c>
      <c r="AH352" s="10">
        <v>0</v>
      </c>
      <c r="AI352" s="10">
        <v>2.7329361802739185</v>
      </c>
      <c r="AJ352" s="10"/>
      <c r="AK352" s="10"/>
      <c r="AL352" s="10"/>
      <c r="AM352" s="10"/>
      <c r="AN352" s="10">
        <v>12.634934086629011</v>
      </c>
      <c r="AO352" s="10">
        <v>6.9705096937675357</v>
      </c>
      <c r="AP352" s="10">
        <v>12.914183453142208</v>
      </c>
      <c r="AQ352" s="10">
        <v>114.66</v>
      </c>
      <c r="AR352" s="10"/>
      <c r="AS352" s="10"/>
      <c r="AT352" s="10">
        <v>5.7048561681663275</v>
      </c>
      <c r="AU352" s="10">
        <v>1</v>
      </c>
      <c r="AV352" s="16"/>
      <c r="AW352" s="21">
        <v>390.6735653722472</v>
      </c>
      <c r="AX352" s="1" t="s">
        <v>120</v>
      </c>
      <c r="AY352" s="25">
        <v>56.0102362204724</v>
      </c>
      <c r="AZ352" s="19">
        <v>0</v>
      </c>
      <c r="BA352" s="19">
        <v>100</v>
      </c>
      <c r="BB352" s="19">
        <v>0</v>
      </c>
      <c r="BC352" s="19">
        <v>0</v>
      </c>
      <c r="BD352" s="19">
        <v>100</v>
      </c>
      <c r="BE352" s="19">
        <v>0</v>
      </c>
      <c r="BF352" s="26">
        <v>45.149401456954806</v>
      </c>
      <c r="BG352" s="26">
        <v>49.455821080025039</v>
      </c>
      <c r="BH352" s="26">
        <v>5.3947774630201533</v>
      </c>
      <c r="BI352" s="23"/>
      <c r="BJ352" s="27">
        <f t="shared" ca="1" si="39"/>
        <v>0.97738956225143625</v>
      </c>
      <c r="BK352" s="26">
        <f t="shared" ca="1" si="40"/>
        <v>20.978690018988718</v>
      </c>
      <c r="BL352" s="25">
        <f t="shared" si="37"/>
        <v>4.1122133642525416</v>
      </c>
      <c r="BM352" s="25">
        <f t="shared" ca="1" si="41"/>
        <v>2.824657438194814</v>
      </c>
      <c r="BN352" s="24">
        <f t="shared" si="38"/>
        <v>2.7461230128760059</v>
      </c>
      <c r="BO352" s="23"/>
      <c r="BP352" s="2"/>
    </row>
    <row r="353" spans="1:68" x14ac:dyDescent="0.2">
      <c r="A353">
        <v>17</v>
      </c>
      <c r="B353">
        <v>2</v>
      </c>
      <c r="C353">
        <v>1.3418099999999999</v>
      </c>
      <c r="D353">
        <v>-0.13516</v>
      </c>
      <c r="E353">
        <v>7.9229999999999995E-2</v>
      </c>
      <c r="F353">
        <v>1.3547800000000001</v>
      </c>
      <c r="G353">
        <v>1.8944799999999999</v>
      </c>
      <c r="I353" s="17">
        <f t="shared" si="35"/>
        <v>55.774278215223092</v>
      </c>
      <c r="J353" s="16">
        <f t="shared" si="36"/>
        <v>-56.17427821522309</v>
      </c>
      <c r="K353" s="10">
        <v>122</v>
      </c>
      <c r="L353" s="16">
        <v>5646.653543307104</v>
      </c>
      <c r="M353" s="16">
        <v>2176.5748031496119</v>
      </c>
      <c r="N353" s="16">
        <v>24.168853893263339</v>
      </c>
      <c r="O353" s="16">
        <v>25.865160075329545</v>
      </c>
      <c r="P353" s="16">
        <v>26.131873256817467</v>
      </c>
      <c r="Q353" s="16">
        <v>0.98504632741238585</v>
      </c>
      <c r="R353" s="16">
        <v>3.769520530470964</v>
      </c>
      <c r="S353" s="16">
        <v>18.521748714439187</v>
      </c>
      <c r="T353" s="22" t="s">
        <v>122</v>
      </c>
      <c r="U353" s="10">
        <v>4</v>
      </c>
      <c r="V353" s="22" t="s">
        <v>143</v>
      </c>
      <c r="W353" s="10">
        <v>4</v>
      </c>
      <c r="X353" s="22" t="s">
        <v>143</v>
      </c>
      <c r="Y353" s="10">
        <v>4</v>
      </c>
      <c r="Z353" s="22" t="s">
        <v>123</v>
      </c>
      <c r="AA353" s="15">
        <v>4</v>
      </c>
      <c r="AB353" s="11">
        <v>47.244035590417795</v>
      </c>
      <c r="AC353" s="10">
        <v>47.799856391890089</v>
      </c>
      <c r="AD353" s="21">
        <v>4.9561080176921148</v>
      </c>
      <c r="AE353" s="12">
        <v>2586.5160075329545</v>
      </c>
      <c r="AF353" s="10">
        <v>2674.0755630222188</v>
      </c>
      <c r="AG353" s="10">
        <v>1742.1248837878311</v>
      </c>
      <c r="AH353" s="10">
        <v>0</v>
      </c>
      <c r="AI353" s="10">
        <v>2.6528572849424434</v>
      </c>
      <c r="AJ353" s="10"/>
      <c r="AK353" s="10"/>
      <c r="AL353" s="10"/>
      <c r="AM353" s="10"/>
      <c r="AN353" s="10">
        <v>17.243440050219697</v>
      </c>
      <c r="AO353" s="10">
        <v>7.1391512333743909</v>
      </c>
      <c r="AP353" s="10">
        <v>13.194874186514818</v>
      </c>
      <c r="AQ353" s="10">
        <v>114.66</v>
      </c>
      <c r="AR353" s="10"/>
      <c r="AS353" s="10"/>
      <c r="AT353" s="10">
        <v>5.8372121777620922</v>
      </c>
      <c r="AU353" s="10">
        <v>1</v>
      </c>
      <c r="AV353" s="16"/>
      <c r="AW353" s="21">
        <v>401.1113344533328</v>
      </c>
      <c r="AX353" s="1" t="s">
        <v>120</v>
      </c>
      <c r="AY353" s="25">
        <v>56.174278215223097</v>
      </c>
      <c r="AZ353" s="19">
        <v>100</v>
      </c>
      <c r="BA353" s="19">
        <v>0</v>
      </c>
      <c r="BB353" s="19">
        <v>0</v>
      </c>
      <c r="BC353" s="19">
        <v>0</v>
      </c>
      <c r="BD353" s="19">
        <v>100</v>
      </c>
      <c r="BE353" s="19">
        <v>0</v>
      </c>
      <c r="BF353" s="26">
        <v>47.244035590417795</v>
      </c>
      <c r="BG353" s="26">
        <v>47.799856391890089</v>
      </c>
      <c r="BH353" s="26">
        <v>4.9561080176921148</v>
      </c>
      <c r="BI353" s="23"/>
      <c r="BJ353" s="27">
        <f t="shared" ca="1" si="39"/>
        <v>0.97789209072717287</v>
      </c>
      <c r="BK353" s="26">
        <f t="shared" ca="1" si="40"/>
        <v>21.430112684488847</v>
      </c>
      <c r="BL353" s="25">
        <f t="shared" si="37"/>
        <v>4.2261164935332882</v>
      </c>
      <c r="BM353" s="25">
        <f t="shared" ca="1" si="41"/>
        <v>2.825370112578216</v>
      </c>
      <c r="BN353" s="24">
        <f t="shared" si="38"/>
        <v>2.746869166322039</v>
      </c>
      <c r="BO353" s="23"/>
      <c r="BP353" s="2"/>
    </row>
    <row r="354" spans="1:68" x14ac:dyDescent="0.2">
      <c r="A354">
        <v>17.05</v>
      </c>
      <c r="B354">
        <v>2</v>
      </c>
      <c r="C354">
        <v>1.34467</v>
      </c>
      <c r="D354">
        <v>-0.11319</v>
      </c>
      <c r="E354">
        <v>8.1559999999999994E-2</v>
      </c>
      <c r="F354">
        <v>1.3544</v>
      </c>
      <c r="G354">
        <v>1.897</v>
      </c>
      <c r="I354" s="17">
        <f t="shared" si="35"/>
        <v>55.938320209973753</v>
      </c>
      <c r="J354" s="16">
        <f t="shared" si="36"/>
        <v>-56.338320209973752</v>
      </c>
      <c r="K354" s="10">
        <v>122</v>
      </c>
      <c r="L354" s="16">
        <v>5666.6666666666843</v>
      </c>
      <c r="M354" s="16">
        <v>2186.3517060367512</v>
      </c>
      <c r="N354" s="16">
        <v>24.239938757655292</v>
      </c>
      <c r="O354" s="16">
        <v>26.646139359698683</v>
      </c>
      <c r="P354" s="16">
        <v>26.923151542062758</v>
      </c>
      <c r="Q354" s="16">
        <v>1.1226884301488236</v>
      </c>
      <c r="R354" s="16">
        <v>4.1699740403526588</v>
      </c>
      <c r="S354" s="16">
        <v>19.236957108616238</v>
      </c>
      <c r="T354" s="22" t="s">
        <v>122</v>
      </c>
      <c r="U354" s="10">
        <v>4</v>
      </c>
      <c r="V354" s="22" t="s">
        <v>143</v>
      </c>
      <c r="W354" s="10">
        <v>4</v>
      </c>
      <c r="X354" s="22" t="s">
        <v>143</v>
      </c>
      <c r="Y354" s="10">
        <v>4</v>
      </c>
      <c r="Z354" s="22" t="s">
        <v>33</v>
      </c>
      <c r="AA354" s="15">
        <v>3</v>
      </c>
      <c r="AB354" s="11">
        <v>56.776768207842892</v>
      </c>
      <c r="AC354" s="10">
        <v>39.696003341943978</v>
      </c>
      <c r="AD354" s="21">
        <v>3.5272284502131299</v>
      </c>
      <c r="AE354" s="12">
        <v>2664.6139359698682</v>
      </c>
      <c r="AF354" s="10">
        <v>2765.9898834416895</v>
      </c>
      <c r="AG354" s="10">
        <v>1794.8767694708506</v>
      </c>
      <c r="AH354" s="10">
        <v>0</v>
      </c>
      <c r="AI354" s="10">
        <v>2.3980964637262563</v>
      </c>
      <c r="AJ354" s="10"/>
      <c r="AK354" s="10"/>
      <c r="AL354" s="10"/>
      <c r="AM354" s="10"/>
      <c r="AN354" s="10">
        <v>17.764092906465788</v>
      </c>
      <c r="AO354" s="10">
        <v>7.4275953415859268</v>
      </c>
      <c r="AP354" s="10">
        <v>13.564137386295954</v>
      </c>
      <c r="AQ354" s="10">
        <v>114.66</v>
      </c>
      <c r="AR354" s="10"/>
      <c r="AS354" s="10"/>
      <c r="AT354" s="10">
        <v>6.0195337317428557</v>
      </c>
      <c r="AU354" s="10">
        <v>1</v>
      </c>
      <c r="AV354" s="16"/>
      <c r="AW354" s="21">
        <v>414.89848251625341</v>
      </c>
      <c r="AX354" s="1" t="s">
        <v>120</v>
      </c>
      <c r="AY354" s="25">
        <v>56.338320209973801</v>
      </c>
      <c r="AZ354" s="19">
        <v>100</v>
      </c>
      <c r="BA354" s="19">
        <v>0</v>
      </c>
      <c r="BB354" s="19">
        <v>0</v>
      </c>
      <c r="BC354" s="19">
        <v>100</v>
      </c>
      <c r="BD354" s="19">
        <v>0</v>
      </c>
      <c r="BE354" s="19">
        <v>0</v>
      </c>
      <c r="BF354" s="26">
        <v>56.776768207842892</v>
      </c>
      <c r="BG354" s="26">
        <v>39.696003341943978</v>
      </c>
      <c r="BH354" s="26">
        <v>3.5272284502131299</v>
      </c>
      <c r="BI354" s="23"/>
      <c r="BJ354" s="27">
        <f t="shared" ca="1" si="39"/>
        <v>0.9852542232104734</v>
      </c>
      <c r="BK354" s="26">
        <f t="shared" ca="1" si="40"/>
        <v>22.046560906286032</v>
      </c>
      <c r="BL354" s="25">
        <f t="shared" si="37"/>
        <v>4.6604271581509717</v>
      </c>
      <c r="BM354" s="25">
        <f t="shared" ca="1" si="41"/>
        <v>2.8440869969552236</v>
      </c>
      <c r="BN354" s="24">
        <f t="shared" si="38"/>
        <v>2.7660547820545722</v>
      </c>
      <c r="BO354" s="23"/>
      <c r="BP354" s="2"/>
    </row>
    <row r="355" spans="1:68" x14ac:dyDescent="0.2">
      <c r="A355">
        <v>17.100000000000001</v>
      </c>
      <c r="B355">
        <v>2</v>
      </c>
      <c r="C355">
        <v>1.35433</v>
      </c>
      <c r="D355">
        <v>-9.5019999999999993E-2</v>
      </c>
      <c r="E355">
        <v>8.2869999999999999E-2</v>
      </c>
      <c r="F355">
        <v>1.3545799999999999</v>
      </c>
      <c r="G355">
        <v>1.8998299999999999</v>
      </c>
      <c r="I355" s="17">
        <f t="shared" si="35"/>
        <v>56.102362204724415</v>
      </c>
      <c r="J355" s="16">
        <f t="shared" si="36"/>
        <v>-56.502362204724413</v>
      </c>
      <c r="K355" s="10">
        <v>122</v>
      </c>
      <c r="L355" s="16">
        <v>5686.6797900262645</v>
      </c>
      <c r="M355" s="16">
        <v>2196.1286089238906</v>
      </c>
      <c r="N355" s="16">
        <v>24.311023622047244</v>
      </c>
      <c r="O355" s="16">
        <v>29.283992467043312</v>
      </c>
      <c r="P355" s="16">
        <v>29.56679507479269</v>
      </c>
      <c r="Q355" s="16">
        <v>1.2365235237638021</v>
      </c>
      <c r="R355" s="16">
        <v>4.1821358068599261</v>
      </c>
      <c r="S355" s="16">
        <v>19.639069982595615</v>
      </c>
      <c r="T355" s="22" t="s">
        <v>122</v>
      </c>
      <c r="U355" s="10">
        <v>4</v>
      </c>
      <c r="V355" s="22" t="s">
        <v>143</v>
      </c>
      <c r="W355" s="10">
        <v>4</v>
      </c>
      <c r="X355" s="22" t="s">
        <v>143</v>
      </c>
      <c r="Y355" s="10">
        <v>4</v>
      </c>
      <c r="Z355" s="22" t="s">
        <v>123</v>
      </c>
      <c r="AA355" s="15">
        <v>4</v>
      </c>
      <c r="AB355" s="11">
        <v>54.276532156648614</v>
      </c>
      <c r="AC355" s="10">
        <v>41.897780823407302</v>
      </c>
      <c r="AD355" s="21">
        <v>3.8256870199440867</v>
      </c>
      <c r="AE355" s="12">
        <v>2928.3992467043313</v>
      </c>
      <c r="AF355" s="10">
        <v>3075.8295270946473</v>
      </c>
      <c r="AG355" s="10">
        <v>1971.1196716528461</v>
      </c>
      <c r="AH355" s="10">
        <v>0</v>
      </c>
      <c r="AI355" s="10">
        <v>2.3911227329339892</v>
      </c>
      <c r="AJ355" s="10"/>
      <c r="AK355" s="10"/>
      <c r="AL355" s="10"/>
      <c r="AM355" s="10"/>
      <c r="AN355" s="10">
        <v>19.522661644695543</v>
      </c>
      <c r="AO355" s="10">
        <v>8.0258494954649837</v>
      </c>
      <c r="AP355" s="10">
        <v>14.797837701569922</v>
      </c>
      <c r="AQ355" s="10">
        <v>114.66</v>
      </c>
      <c r="AR355" s="10"/>
      <c r="AS355" s="10"/>
      <c r="AT355" s="10">
        <v>6.6978579133766196</v>
      </c>
      <c r="AU355" s="10">
        <v>1</v>
      </c>
      <c r="AV355" s="16"/>
      <c r="AW355" s="21">
        <v>461.3744290641971</v>
      </c>
      <c r="AX355" s="1" t="s">
        <v>120</v>
      </c>
      <c r="AY355" s="25">
        <v>56.502362204724399</v>
      </c>
      <c r="AZ355" s="19">
        <v>100</v>
      </c>
      <c r="BA355" s="19">
        <v>0</v>
      </c>
      <c r="BB355" s="19">
        <v>0</v>
      </c>
      <c r="BC355" s="19">
        <v>0</v>
      </c>
      <c r="BD355" s="19">
        <v>100</v>
      </c>
      <c r="BE355" s="19">
        <v>0</v>
      </c>
      <c r="BF355" s="26">
        <v>54.276532156648614</v>
      </c>
      <c r="BG355" s="26">
        <v>41.897780823407302</v>
      </c>
      <c r="BH355" s="26">
        <v>3.8256870199440867</v>
      </c>
      <c r="BI355" s="23"/>
      <c r="BJ355" s="27">
        <f t="shared" ca="1" si="39"/>
        <v>0.97239520831803228</v>
      </c>
      <c r="BK355" s="26">
        <f t="shared" ca="1" si="40"/>
        <v>24.360589485896408</v>
      </c>
      <c r="BL355" s="25">
        <f t="shared" si="37"/>
        <v>4.6271094641213315</v>
      </c>
      <c r="BM355" s="25">
        <f t="shared" ca="1" si="41"/>
        <v>2.8097300037056132</v>
      </c>
      <c r="BN355" s="24">
        <f t="shared" si="38"/>
        <v>2.7366683876900462</v>
      </c>
      <c r="BO355" s="23"/>
      <c r="BP355" s="2"/>
    </row>
    <row r="356" spans="1:68" x14ac:dyDescent="0.2">
      <c r="A356">
        <v>17.149999999999999</v>
      </c>
      <c r="B356">
        <v>2</v>
      </c>
      <c r="C356">
        <v>1.3577900000000001</v>
      </c>
      <c r="D356">
        <v>-9.6860000000000002E-2</v>
      </c>
      <c r="E356">
        <v>8.2900000000000001E-2</v>
      </c>
      <c r="F356">
        <v>1.35595</v>
      </c>
      <c r="G356">
        <v>1.90188</v>
      </c>
      <c r="I356" s="17">
        <f t="shared" si="35"/>
        <v>56.266404199475055</v>
      </c>
      <c r="J356" s="16">
        <f t="shared" si="36"/>
        <v>-56.666404199475053</v>
      </c>
      <c r="K356" s="10">
        <v>122</v>
      </c>
      <c r="L356" s="16">
        <v>5706.692913385843</v>
      </c>
      <c r="M356" s="16">
        <v>2205.9055118110286</v>
      </c>
      <c r="N356" s="16">
        <v>24.38210848643919</v>
      </c>
      <c r="O356" s="16">
        <v>30.228813559322042</v>
      </c>
      <c r="P356" s="16">
        <v>30.511748772232913</v>
      </c>
      <c r="Q356" s="16">
        <v>1.2249959193470954</v>
      </c>
      <c r="R356" s="16">
        <v>4.0148335268868554</v>
      </c>
      <c r="S356" s="16">
        <v>19.648278674366136</v>
      </c>
      <c r="T356" s="22" t="s">
        <v>122</v>
      </c>
      <c r="U356" s="10">
        <v>4</v>
      </c>
      <c r="V356" s="22" t="s">
        <v>143</v>
      </c>
      <c r="W356" s="10">
        <v>4</v>
      </c>
      <c r="X356" s="22" t="s">
        <v>143</v>
      </c>
      <c r="Y356" s="10">
        <v>4</v>
      </c>
      <c r="Z356" s="22" t="s">
        <v>123</v>
      </c>
      <c r="AA356" s="15">
        <v>4</v>
      </c>
      <c r="AB356" s="11">
        <v>48.924339904516962</v>
      </c>
      <c r="AC356" s="10">
        <v>46.434553247287504</v>
      </c>
      <c r="AD356" s="21">
        <v>4.6411068481955358</v>
      </c>
      <c r="AE356" s="12">
        <v>3022.8813559322043</v>
      </c>
      <c r="AF356" s="10">
        <v>3185.8233077723453</v>
      </c>
      <c r="AG356" s="10">
        <v>2034.1165848155276</v>
      </c>
      <c r="AH356" s="10">
        <v>0</v>
      </c>
      <c r="AI356" s="10">
        <v>2.4907632989092092</v>
      </c>
      <c r="AJ356" s="10"/>
      <c r="AK356" s="10"/>
      <c r="AL356" s="10"/>
      <c r="AM356" s="10"/>
      <c r="AN356" s="10">
        <v>20.15254237288136</v>
      </c>
      <c r="AO356" s="10">
        <v>8.1929572814465637</v>
      </c>
      <c r="AP356" s="10">
        <v>15.255874386116457</v>
      </c>
      <c r="AQ356" s="10">
        <v>114.66</v>
      </c>
      <c r="AR356" s="10"/>
      <c r="AS356" s="10"/>
      <c r="AT356" s="10">
        <v>6.9170874680467387</v>
      </c>
      <c r="AU356" s="10">
        <v>1</v>
      </c>
      <c r="AV356" s="16"/>
      <c r="AW356" s="21">
        <v>477.87349616585175</v>
      </c>
      <c r="AX356" s="1" t="s">
        <v>120</v>
      </c>
      <c r="AY356" s="25">
        <v>56.666404199475103</v>
      </c>
      <c r="AZ356" s="19">
        <v>100</v>
      </c>
      <c r="BA356" s="19">
        <v>0</v>
      </c>
      <c r="BB356" s="19">
        <v>0</v>
      </c>
      <c r="BC356" s="19">
        <v>0</v>
      </c>
      <c r="BD356" s="19">
        <v>100</v>
      </c>
      <c r="BE356" s="19">
        <v>0</v>
      </c>
      <c r="BF356" s="26">
        <v>48.924339904516962</v>
      </c>
      <c r="BG356" s="26">
        <v>46.434553247287504</v>
      </c>
      <c r="BH356" s="26">
        <v>4.6411068481955358</v>
      </c>
      <c r="BI356" s="23"/>
      <c r="BJ356" s="27">
        <f t="shared" ca="1" si="39"/>
        <v>0.9640404517650687</v>
      </c>
      <c r="BK356" s="26">
        <f t="shared" ca="1" si="40"/>
        <v>25.11253292299418</v>
      </c>
      <c r="BL356" s="25">
        <f t="shared" si="37"/>
        <v>4.4290190929026521</v>
      </c>
      <c r="BM356" s="25">
        <f t="shared" ca="1" si="41"/>
        <v>2.7871952108220848</v>
      </c>
      <c r="BN356" s="24">
        <f t="shared" si="38"/>
        <v>2.7146336483971405</v>
      </c>
      <c r="BO356" s="23"/>
      <c r="BP356" s="2"/>
    </row>
    <row r="357" spans="1:68" x14ac:dyDescent="0.2">
      <c r="A357">
        <v>17.2</v>
      </c>
      <c r="B357">
        <v>2</v>
      </c>
      <c r="C357">
        <v>1.3555299999999999</v>
      </c>
      <c r="D357">
        <v>-0.10136000000000001</v>
      </c>
      <c r="E357">
        <v>8.3150000000000002E-2</v>
      </c>
      <c r="F357">
        <v>1.3483499999999999</v>
      </c>
      <c r="G357">
        <v>1.90065</v>
      </c>
      <c r="I357" s="17">
        <f t="shared" si="35"/>
        <v>56.430446194225716</v>
      </c>
      <c r="J357" s="16">
        <f t="shared" si="36"/>
        <v>-56.830446194225715</v>
      </c>
      <c r="K357" s="10">
        <v>122</v>
      </c>
      <c r="L357" s="16">
        <v>5726.7060367454233</v>
      </c>
      <c r="M357" s="16">
        <v>2215.682414698168</v>
      </c>
      <c r="N357" s="16">
        <v>24.453193350831143</v>
      </c>
      <c r="O357" s="16">
        <v>29.611676082862491</v>
      </c>
      <c r="P357" s="16">
        <v>29.895716338785824</v>
      </c>
      <c r="Q357" s="16">
        <v>1.1968034085453669</v>
      </c>
      <c r="R357" s="16">
        <v>4.0032605172690552</v>
      </c>
      <c r="S357" s="16">
        <v>19.7250177724538</v>
      </c>
      <c r="T357" s="22" t="s">
        <v>122</v>
      </c>
      <c r="U357" s="10">
        <v>4</v>
      </c>
      <c r="V357" s="22" t="s">
        <v>143</v>
      </c>
      <c r="W357" s="10">
        <v>4</v>
      </c>
      <c r="X357" s="22" t="s">
        <v>143</v>
      </c>
      <c r="Y357" s="10">
        <v>4</v>
      </c>
      <c r="Z357" s="22" t="s">
        <v>123</v>
      </c>
      <c r="AA357" s="15">
        <v>4</v>
      </c>
      <c r="AB357" s="11">
        <v>49.245966062986597</v>
      </c>
      <c r="AC357" s="10">
        <v>46.169723447109234</v>
      </c>
      <c r="AD357" s="21">
        <v>4.5843104899041673</v>
      </c>
      <c r="AE357" s="12">
        <v>2961.1676082862491</v>
      </c>
      <c r="AF357" s="10">
        <v>3112.1716612868299</v>
      </c>
      <c r="AG357" s="10">
        <v>1993.0477559190549</v>
      </c>
      <c r="AH357" s="10">
        <v>0</v>
      </c>
      <c r="AI357" s="10">
        <v>2.49796383644345</v>
      </c>
      <c r="AJ357" s="10"/>
      <c r="AK357" s="10"/>
      <c r="AL357" s="10"/>
      <c r="AM357" s="10"/>
      <c r="AN357" s="10">
        <v>19.741117388574995</v>
      </c>
      <c r="AO357" s="10">
        <v>8.0603256682391926</v>
      </c>
      <c r="AP357" s="10">
        <v>14.951334291433385</v>
      </c>
      <c r="AQ357" s="10">
        <v>114.66</v>
      </c>
      <c r="AR357" s="10"/>
      <c r="AS357" s="10"/>
      <c r="AT357" s="10">
        <v>6.7178639299840803</v>
      </c>
      <c r="AU357" s="10">
        <v>1</v>
      </c>
      <c r="AV357" s="16"/>
      <c r="AW357" s="21">
        <v>466.82574919302448</v>
      </c>
      <c r="AX357" s="1" t="s">
        <v>120</v>
      </c>
      <c r="AY357" s="25">
        <v>56.830446194225701</v>
      </c>
      <c r="AZ357" s="19">
        <v>100</v>
      </c>
      <c r="BA357" s="19">
        <v>0</v>
      </c>
      <c r="BB357" s="19">
        <v>0</v>
      </c>
      <c r="BC357" s="19">
        <v>0</v>
      </c>
      <c r="BD357" s="19">
        <v>100</v>
      </c>
      <c r="BE357" s="19">
        <v>0</v>
      </c>
      <c r="BF357" s="26">
        <v>49.245966062986597</v>
      </c>
      <c r="BG357" s="26">
        <v>46.169723447109234</v>
      </c>
      <c r="BH357" s="26">
        <v>4.5843104899041673</v>
      </c>
      <c r="BI357" s="23"/>
      <c r="BJ357" s="27">
        <f t="shared" ca="1" si="39"/>
        <v>0.96758969366089309</v>
      </c>
      <c r="BK357" s="26">
        <f t="shared" ca="1" si="40"/>
        <v>24.435873021245364</v>
      </c>
      <c r="BL357" s="25">
        <f t="shared" si="37"/>
        <v>4.4272984731661165</v>
      </c>
      <c r="BM357" s="25">
        <f t="shared" ca="1" si="41"/>
        <v>2.7959045083553238</v>
      </c>
      <c r="BN357" s="24">
        <f t="shared" si="38"/>
        <v>2.7203617085155498</v>
      </c>
      <c r="BO357" s="23"/>
      <c r="BP357" s="2"/>
    </row>
    <row r="358" spans="1:68" x14ac:dyDescent="0.2">
      <c r="A358">
        <v>17.25</v>
      </c>
      <c r="B358">
        <v>2.1</v>
      </c>
      <c r="C358">
        <v>1.35189</v>
      </c>
      <c r="D358">
        <v>-0.10896</v>
      </c>
      <c r="E358">
        <v>8.2890000000000005E-2</v>
      </c>
      <c r="F358">
        <v>1.3462799999999999</v>
      </c>
      <c r="G358">
        <v>1.8976999999999999</v>
      </c>
      <c r="I358" s="17">
        <f t="shared" si="35"/>
        <v>56.594488188976378</v>
      </c>
      <c r="J358" s="16">
        <f t="shared" si="36"/>
        <v>-56.994488188976376</v>
      </c>
      <c r="K358" s="10">
        <v>122</v>
      </c>
      <c r="L358" s="16">
        <v>5746.7191601050035</v>
      </c>
      <c r="M358" s="16">
        <v>2225.4593175853074</v>
      </c>
      <c r="N358" s="16">
        <v>24.524278215223099</v>
      </c>
      <c r="O358" s="16">
        <v>28.617702448210924</v>
      </c>
      <c r="P358" s="16">
        <v>28.900593459401296</v>
      </c>
      <c r="Q358" s="16">
        <v>1.1491893903024479</v>
      </c>
      <c r="R358" s="16">
        <v>3.9763522223749326</v>
      </c>
      <c r="S358" s="16">
        <v>19.645209110442629</v>
      </c>
      <c r="T358" s="22" t="s">
        <v>122</v>
      </c>
      <c r="U358" s="10">
        <v>4</v>
      </c>
      <c r="V358" s="22" t="s">
        <v>143</v>
      </c>
      <c r="W358" s="10">
        <v>4</v>
      </c>
      <c r="X358" s="22" t="s">
        <v>143</v>
      </c>
      <c r="Y358" s="10">
        <v>4</v>
      </c>
      <c r="Z358" s="22" t="s">
        <v>123</v>
      </c>
      <c r="AA358" s="15">
        <v>4</v>
      </c>
      <c r="AB358" s="11">
        <v>49.568358459712691</v>
      </c>
      <c r="AC358" s="10">
        <v>45.903178399649228</v>
      </c>
      <c r="AD358" s="21">
        <v>4.5284631406380784</v>
      </c>
      <c r="AE358" s="12">
        <v>2861.7702448210921</v>
      </c>
      <c r="AF358" s="10">
        <v>2993.9211388086751</v>
      </c>
      <c r="AG358" s="10">
        <v>1926.706230626753</v>
      </c>
      <c r="AH358" s="10">
        <v>0</v>
      </c>
      <c r="AI358" s="10">
        <v>2.5148677583766355</v>
      </c>
      <c r="AJ358" s="10"/>
      <c r="AK358" s="10"/>
      <c r="AL358" s="10"/>
      <c r="AM358" s="10"/>
      <c r="AN358" s="10">
        <v>19.078468298807284</v>
      </c>
      <c r="AO358" s="10">
        <v>7.8392434867515473</v>
      </c>
      <c r="AP358" s="10">
        <v>14.486943614387272</v>
      </c>
      <c r="AQ358" s="10">
        <v>114.66</v>
      </c>
      <c r="AR358" s="10"/>
      <c r="AS358" s="10"/>
      <c r="AT358" s="10">
        <v>6.4202184032548448</v>
      </c>
      <c r="AU358" s="10">
        <v>1</v>
      </c>
      <c r="AV358" s="16"/>
      <c r="AW358" s="21">
        <v>449.08817082130128</v>
      </c>
      <c r="AX358" s="1" t="s">
        <v>120</v>
      </c>
      <c r="AY358" s="25">
        <v>56.994488188976398</v>
      </c>
      <c r="AZ358" s="19">
        <v>100</v>
      </c>
      <c r="BA358" s="19">
        <v>0</v>
      </c>
      <c r="BB358" s="19">
        <v>0</v>
      </c>
      <c r="BC358" s="19">
        <v>0</v>
      </c>
      <c r="BD358" s="19">
        <v>100</v>
      </c>
      <c r="BE358" s="19">
        <v>0</v>
      </c>
      <c r="BF358" s="26">
        <v>49.568358459712691</v>
      </c>
      <c r="BG358" s="26">
        <v>45.903178399649228</v>
      </c>
      <c r="BH358" s="26">
        <v>4.5284631406380784</v>
      </c>
      <c r="BI358" s="23"/>
      <c r="BJ358" s="27">
        <f t="shared" ca="1" si="39"/>
        <v>0.97275819134309227</v>
      </c>
      <c r="BK358" s="26">
        <f t="shared" ca="1" si="40"/>
        <v>23.421392467257736</v>
      </c>
      <c r="BL358" s="25">
        <f t="shared" si="37"/>
        <v>4.4153343210792277</v>
      </c>
      <c r="BM358" s="25">
        <f t="shared" ca="1" si="41"/>
        <v>2.8088638210758972</v>
      </c>
      <c r="BN358" s="24">
        <f t="shared" si="38"/>
        <v>2.7293414634524313</v>
      </c>
      <c r="BO358" s="23"/>
      <c r="BP358" s="2"/>
    </row>
    <row r="359" spans="1:68" x14ac:dyDescent="0.2">
      <c r="A359">
        <v>17.3</v>
      </c>
      <c r="B359">
        <v>2</v>
      </c>
      <c r="C359">
        <v>1.3539600000000001</v>
      </c>
      <c r="D359">
        <v>-0.12224</v>
      </c>
      <c r="E359">
        <v>8.3409999999999998E-2</v>
      </c>
      <c r="F359">
        <v>1.3476999999999999</v>
      </c>
      <c r="G359">
        <v>1.9005300000000001</v>
      </c>
      <c r="I359" s="17">
        <f t="shared" si="35"/>
        <v>56.758530183727032</v>
      </c>
      <c r="J359" s="16">
        <f t="shared" si="36"/>
        <v>-57.158530183727031</v>
      </c>
      <c r="K359" s="10">
        <v>122</v>
      </c>
      <c r="L359" s="16">
        <v>5766.7322834645838</v>
      </c>
      <c r="M359" s="16">
        <v>2235.2362204724463</v>
      </c>
      <c r="N359" s="16">
        <v>24.595363079615044</v>
      </c>
      <c r="O359" s="16">
        <v>29.182956685499065</v>
      </c>
      <c r="P359" s="16">
        <v>29.468146186155359</v>
      </c>
      <c r="Q359" s="16">
        <v>1.0659901584253477</v>
      </c>
      <c r="R359" s="16">
        <v>3.6174320287788184</v>
      </c>
      <c r="S359" s="16">
        <v>19.804826434464974</v>
      </c>
      <c r="T359" s="22" t="s">
        <v>122</v>
      </c>
      <c r="U359" s="10">
        <v>5</v>
      </c>
      <c r="V359" s="22" t="s">
        <v>143</v>
      </c>
      <c r="W359" s="10">
        <v>4</v>
      </c>
      <c r="X359" s="22" t="s">
        <v>143</v>
      </c>
      <c r="Y359" s="10">
        <v>4</v>
      </c>
      <c r="Z359" s="22" t="s">
        <v>123</v>
      </c>
      <c r="AA359" s="15">
        <v>4</v>
      </c>
      <c r="AB359" s="11">
        <v>40.010812301446201</v>
      </c>
      <c r="AC359" s="10">
        <v>53.268012475154947</v>
      </c>
      <c r="AD359" s="21">
        <v>6.7211752233988555</v>
      </c>
      <c r="AE359" s="12">
        <v>2918.2956685499066</v>
      </c>
      <c r="AF359" s="10">
        <v>3059.5148052880008</v>
      </c>
      <c r="AG359" s="10">
        <v>1964.543079077024</v>
      </c>
      <c r="AH359" s="10">
        <v>0</v>
      </c>
      <c r="AI359" s="10">
        <v>2.7643919555209511</v>
      </c>
      <c r="AJ359" s="10"/>
      <c r="AK359" s="10"/>
      <c r="AL359" s="10"/>
      <c r="AM359" s="10"/>
      <c r="AN359" s="10">
        <v>14.591478342749532</v>
      </c>
      <c r="AO359" s="10">
        <v>7.864299395108028</v>
      </c>
      <c r="AP359" s="10">
        <v>14.751801553539167</v>
      </c>
      <c r="AQ359" s="10">
        <v>114.66</v>
      </c>
      <c r="AR359" s="10"/>
      <c r="AS359" s="10"/>
      <c r="AT359" s="10">
        <v>6.5376917996749313</v>
      </c>
      <c r="AU359" s="10">
        <v>1</v>
      </c>
      <c r="AV359" s="16"/>
      <c r="AW359" s="21">
        <v>458.92722079320015</v>
      </c>
      <c r="AX359" s="1" t="s">
        <v>120</v>
      </c>
      <c r="AY359" s="25">
        <v>57.158530183727002</v>
      </c>
      <c r="AZ359" s="19">
        <v>0</v>
      </c>
      <c r="BA359" s="19">
        <v>100</v>
      </c>
      <c r="BB359" s="19">
        <v>0</v>
      </c>
      <c r="BC359" s="19">
        <v>0</v>
      </c>
      <c r="BD359" s="19">
        <v>100</v>
      </c>
      <c r="BE359" s="19">
        <v>0</v>
      </c>
      <c r="BF359" s="26">
        <v>40.010812301446201</v>
      </c>
      <c r="BG359" s="26">
        <v>53.268012475154947</v>
      </c>
      <c r="BH359" s="26">
        <v>6.7211752233988555</v>
      </c>
      <c r="BI359" s="23"/>
      <c r="BJ359" s="27">
        <f t="shared" ca="1" si="39"/>
        <v>0.96027465484590213</v>
      </c>
      <c r="BK359" s="26">
        <f t="shared" ca="1" si="40"/>
        <v>23.83706769225865</v>
      </c>
      <c r="BL359" s="25">
        <f t="shared" si="37"/>
        <v>4.0097761073970979</v>
      </c>
      <c r="BM359" s="25">
        <f t="shared" ca="1" si="41"/>
        <v>2.7754923354253704</v>
      </c>
      <c r="BN359" s="24">
        <f t="shared" si="38"/>
        <v>2.6957732970557733</v>
      </c>
      <c r="BO359" s="23"/>
      <c r="BP359" s="2"/>
    </row>
    <row r="360" spans="1:68" x14ac:dyDescent="0.2">
      <c r="A360">
        <v>17.350000000000001</v>
      </c>
      <c r="B360">
        <v>2.1</v>
      </c>
      <c r="C360">
        <v>1.34413</v>
      </c>
      <c r="D360">
        <v>-0.13392999999999999</v>
      </c>
      <c r="E360">
        <v>8.2059999999999994E-2</v>
      </c>
      <c r="F360">
        <v>1.34995</v>
      </c>
      <c r="G360">
        <v>1.9035</v>
      </c>
      <c r="I360" s="17">
        <f t="shared" si="35"/>
        <v>56.922572178477694</v>
      </c>
      <c r="J360" s="16">
        <f t="shared" si="36"/>
        <v>-57.322572178477692</v>
      </c>
      <c r="K360" s="10">
        <v>122</v>
      </c>
      <c r="L360" s="16">
        <v>5786.7454068241641</v>
      </c>
      <c r="M360" s="16">
        <v>2245.0131233595857</v>
      </c>
      <c r="N360" s="16">
        <v>24.666447944007</v>
      </c>
      <c r="O360" s="16">
        <v>26.498681732580039</v>
      </c>
      <c r="P360" s="16">
        <v>26.777904000969038</v>
      </c>
      <c r="Q360" s="16">
        <v>0.99275228036485819</v>
      </c>
      <c r="R360" s="16">
        <v>3.7073561856407151</v>
      </c>
      <c r="S360" s="16">
        <v>19.390435304791573</v>
      </c>
      <c r="T360" s="22" t="s">
        <v>122</v>
      </c>
      <c r="U360" s="10">
        <v>5</v>
      </c>
      <c r="V360" s="22" t="s">
        <v>143</v>
      </c>
      <c r="W360" s="10">
        <v>4</v>
      </c>
      <c r="X360" s="22" t="s">
        <v>143</v>
      </c>
      <c r="Y360" s="10">
        <v>4</v>
      </c>
      <c r="Z360" s="22" t="s">
        <v>123</v>
      </c>
      <c r="AA360" s="15">
        <v>4</v>
      </c>
      <c r="AB360" s="11">
        <v>45.012332675552237</v>
      </c>
      <c r="AC360" s="10">
        <v>49.562288130473462</v>
      </c>
      <c r="AD360" s="21">
        <v>5.425379193974301</v>
      </c>
      <c r="AE360" s="12">
        <v>2649.8681732580039</v>
      </c>
      <c r="AF360" s="10">
        <v>2741.8384821272816</v>
      </c>
      <c r="AG360" s="10">
        <v>1785.1936000646026</v>
      </c>
      <c r="AH360" s="10">
        <v>0</v>
      </c>
      <c r="AI360" s="10">
        <v>2.6973399639160309</v>
      </c>
      <c r="AJ360" s="10"/>
      <c r="AK360" s="10"/>
      <c r="AL360" s="10"/>
      <c r="AM360" s="10"/>
      <c r="AN360" s="10">
        <v>13.249340866290019</v>
      </c>
      <c r="AO360" s="10">
        <v>7.3065758316991092</v>
      </c>
      <c r="AP360" s="10">
        <v>13.496355200452218</v>
      </c>
      <c r="AQ360" s="10">
        <v>114.66</v>
      </c>
      <c r="AR360" s="10"/>
      <c r="AS360" s="10"/>
      <c r="AT360" s="10">
        <v>5.8000782163276714</v>
      </c>
      <c r="AU360" s="10">
        <v>1</v>
      </c>
      <c r="AV360" s="16"/>
      <c r="AW360" s="21">
        <v>411.27577231909225</v>
      </c>
      <c r="AX360" s="1" t="s">
        <v>120</v>
      </c>
      <c r="AY360" s="25">
        <v>57.322572178477699</v>
      </c>
      <c r="AZ360" s="19">
        <v>0</v>
      </c>
      <c r="BA360" s="19">
        <v>100</v>
      </c>
      <c r="BB360" s="19">
        <v>0</v>
      </c>
      <c r="BC360" s="19">
        <v>0</v>
      </c>
      <c r="BD360" s="19">
        <v>100</v>
      </c>
      <c r="BE360" s="19">
        <v>0</v>
      </c>
      <c r="BF360" s="26">
        <v>45.012332675552237</v>
      </c>
      <c r="BG360" s="26">
        <v>49.562288130473462</v>
      </c>
      <c r="BH360" s="26">
        <v>5.425379193974301</v>
      </c>
      <c r="BI360" s="23"/>
      <c r="BJ360" s="27">
        <f t="shared" ca="1" si="39"/>
        <v>0.97845451551852447</v>
      </c>
      <c r="BK360" s="26">
        <f t="shared" ca="1" si="40"/>
        <v>21.304137265400147</v>
      </c>
      <c r="BL360" s="25">
        <f t="shared" si="37"/>
        <v>4.1564654043112936</v>
      </c>
      <c r="BM360" s="25">
        <f t="shared" ca="1" si="41"/>
        <v>2.8226022071759269</v>
      </c>
      <c r="BN360" s="24">
        <f t="shared" si="38"/>
        <v>2.7341229783010261</v>
      </c>
      <c r="BO360" s="23"/>
      <c r="BP360" s="2"/>
    </row>
    <row r="361" spans="1:68" x14ac:dyDescent="0.2">
      <c r="A361">
        <v>17.399999999999999</v>
      </c>
      <c r="B361">
        <v>2</v>
      </c>
      <c r="C361">
        <v>1.3393999999999999</v>
      </c>
      <c r="D361">
        <v>-0.13425999999999999</v>
      </c>
      <c r="E361">
        <v>8.2600000000000007E-2</v>
      </c>
      <c r="F361">
        <v>1.3466</v>
      </c>
      <c r="G361">
        <v>1.90215</v>
      </c>
      <c r="I361" s="17">
        <f t="shared" si="35"/>
        <v>57.086614173228341</v>
      </c>
      <c r="J361" s="16">
        <f t="shared" si="36"/>
        <v>-57.48661417322834</v>
      </c>
      <c r="K361" s="10">
        <v>122</v>
      </c>
      <c r="L361" s="16">
        <v>5806.7585301837435</v>
      </c>
      <c r="M361" s="16">
        <v>2254.7900262467242</v>
      </c>
      <c r="N361" s="16">
        <v>24.737532808398946</v>
      </c>
      <c r="O361" s="16">
        <v>25.207062146892625</v>
      </c>
      <c r="P361" s="16">
        <v>25.488671308188543</v>
      </c>
      <c r="Q361" s="16">
        <v>0.99068482957273163</v>
      </c>
      <c r="R361" s="16">
        <v>3.8867652911137118</v>
      </c>
      <c r="S361" s="16">
        <v>19.556191756660937</v>
      </c>
      <c r="T361" s="22" t="s">
        <v>122</v>
      </c>
      <c r="U361" s="10">
        <v>4</v>
      </c>
      <c r="V361" s="22" t="s">
        <v>143</v>
      </c>
      <c r="W361" s="10">
        <v>4</v>
      </c>
      <c r="X361" s="22" t="s">
        <v>143</v>
      </c>
      <c r="Y361" s="10">
        <v>4</v>
      </c>
      <c r="Z361" s="22" t="s">
        <v>33</v>
      </c>
      <c r="AA361" s="15">
        <v>3</v>
      </c>
      <c r="AB361" s="11">
        <v>51.061166655653366</v>
      </c>
      <c r="AC361" s="10">
        <v>44.655322722720868</v>
      </c>
      <c r="AD361" s="21">
        <v>4.2835106216257648</v>
      </c>
      <c r="AE361" s="12">
        <v>2520.7062146892627</v>
      </c>
      <c r="AF361" s="10">
        <v>2588.9868051319545</v>
      </c>
      <c r="AG361" s="10">
        <v>1699.2447538792362</v>
      </c>
      <c r="AH361" s="10">
        <v>0</v>
      </c>
      <c r="AI361" s="10">
        <v>2.5728335134778888</v>
      </c>
      <c r="AJ361" s="10"/>
      <c r="AK361" s="10"/>
      <c r="AL361" s="10"/>
      <c r="AM361" s="10"/>
      <c r="AN361" s="10">
        <v>16.804708097928415</v>
      </c>
      <c r="AO361" s="10">
        <v>7.0749546072613398</v>
      </c>
      <c r="AP361" s="10">
        <v>12.894713277154654</v>
      </c>
      <c r="AQ361" s="10">
        <v>114.66</v>
      </c>
      <c r="AR361" s="10"/>
      <c r="AS361" s="10"/>
      <c r="AT361" s="10">
        <v>5.4360767456631356</v>
      </c>
      <c r="AU361" s="10">
        <v>1</v>
      </c>
      <c r="AV361" s="16"/>
      <c r="AW361" s="21">
        <v>388.34802076979321</v>
      </c>
      <c r="AX361" s="1" t="s">
        <v>120</v>
      </c>
      <c r="AY361" s="25">
        <v>57.486614173228297</v>
      </c>
      <c r="AZ361" s="19">
        <v>100</v>
      </c>
      <c r="BA361" s="19">
        <v>0</v>
      </c>
      <c r="BB361" s="19">
        <v>0</v>
      </c>
      <c r="BC361" s="19">
        <v>100</v>
      </c>
      <c r="BD361" s="19">
        <v>0</v>
      </c>
      <c r="BE361" s="19">
        <v>0</v>
      </c>
      <c r="BF361" s="26">
        <v>51.061166655653366</v>
      </c>
      <c r="BG361" s="26">
        <v>44.655322722720868</v>
      </c>
      <c r="BH361" s="26">
        <v>4.2835106216257648</v>
      </c>
      <c r="BI361" s="23"/>
      <c r="BJ361" s="27">
        <f t="shared" ca="1" si="39"/>
        <v>0.99215125061892162</v>
      </c>
      <c r="BK361" s="26">
        <f t="shared" ca="1" si="40"/>
        <v>20.042860979421842</v>
      </c>
      <c r="BL361" s="25">
        <f t="shared" si="37"/>
        <v>4.3864158483420645</v>
      </c>
      <c r="BM361" s="25">
        <f t="shared" ca="1" si="41"/>
        <v>2.8579453451411143</v>
      </c>
      <c r="BN361" s="24">
        <f t="shared" si="38"/>
        <v>2.7637579834554034</v>
      </c>
      <c r="BO361" s="23"/>
      <c r="BP361" s="2"/>
    </row>
    <row r="362" spans="1:68" x14ac:dyDescent="0.2">
      <c r="A362">
        <v>17.45</v>
      </c>
      <c r="B362">
        <v>0.7</v>
      </c>
      <c r="C362">
        <v>1.3341499999999999</v>
      </c>
      <c r="D362">
        <v>-0.14102000000000001</v>
      </c>
      <c r="E362">
        <v>8.2049999999999998E-2</v>
      </c>
      <c r="F362">
        <v>1.3451</v>
      </c>
      <c r="G362">
        <v>1.9034500000000001</v>
      </c>
      <c r="I362" s="17">
        <f t="shared" si="35"/>
        <v>57.250656167978995</v>
      </c>
      <c r="J362" s="16">
        <f t="shared" si="36"/>
        <v>-57.650656167978994</v>
      </c>
      <c r="K362" s="10">
        <v>122</v>
      </c>
      <c r="L362" s="16">
        <v>5826.7716535433237</v>
      </c>
      <c r="M362" s="16">
        <v>2264.5669291338631</v>
      </c>
      <c r="N362" s="16">
        <v>24.808617672790898</v>
      </c>
      <c r="O362" s="16">
        <v>23.77344632768359</v>
      </c>
      <c r="P362" s="16">
        <v>24.05262439435209</v>
      </c>
      <c r="Q362" s="16">
        <v>0.94833341334613519</v>
      </c>
      <c r="R362" s="16">
        <v>3.9427440340722977</v>
      </c>
      <c r="S362" s="16">
        <v>19.387365740868066</v>
      </c>
      <c r="T362" s="22" t="s">
        <v>122</v>
      </c>
      <c r="U362" s="10">
        <v>4</v>
      </c>
      <c r="V362" s="22" t="s">
        <v>143</v>
      </c>
      <c r="W362" s="10">
        <v>4</v>
      </c>
      <c r="X362" s="22" t="s">
        <v>143</v>
      </c>
      <c r="Y362" s="10">
        <v>4</v>
      </c>
      <c r="Z362" s="22" t="s">
        <v>33</v>
      </c>
      <c r="AA362" s="15">
        <v>3</v>
      </c>
      <c r="AB362" s="11">
        <v>54.261128773236052</v>
      </c>
      <c r="AC362" s="10">
        <v>41.911199221811529</v>
      </c>
      <c r="AD362" s="21">
        <v>3.8276720049524151</v>
      </c>
      <c r="AE362" s="12">
        <v>2377.3446327683587</v>
      </c>
      <c r="AF362" s="10">
        <v>2418.8628668359261</v>
      </c>
      <c r="AG362" s="10">
        <v>1603.5082929568061</v>
      </c>
      <c r="AH362" s="10">
        <v>0</v>
      </c>
      <c r="AI362" s="10">
        <v>2.5363046430562757</v>
      </c>
      <c r="AJ362" s="10"/>
      <c r="AK362" s="10"/>
      <c r="AL362" s="10"/>
      <c r="AM362" s="10"/>
      <c r="AN362" s="10">
        <v>15.848964218455727</v>
      </c>
      <c r="AO362" s="10">
        <v>6.7732284195823578</v>
      </c>
      <c r="AP362" s="10">
        <v>12.224558050697642</v>
      </c>
      <c r="AQ362" s="10">
        <v>114.66</v>
      </c>
      <c r="AR362" s="10"/>
      <c r="AS362" s="10"/>
      <c r="AT362" s="10">
        <v>5.0385906177049771</v>
      </c>
      <c r="AU362" s="10">
        <v>1</v>
      </c>
      <c r="AV362" s="16"/>
      <c r="AW362" s="21">
        <v>362.82943002538889</v>
      </c>
      <c r="AX362" s="1" t="s">
        <v>120</v>
      </c>
      <c r="AY362" s="25">
        <v>57.650656167979001</v>
      </c>
      <c r="AZ362" s="19">
        <v>100</v>
      </c>
      <c r="BA362" s="19">
        <v>0</v>
      </c>
      <c r="BB362" s="19">
        <v>0</v>
      </c>
      <c r="BC362" s="19">
        <v>100</v>
      </c>
      <c r="BD362" s="19">
        <v>0</v>
      </c>
      <c r="BE362" s="19">
        <v>0</v>
      </c>
      <c r="BF362" s="26">
        <v>54.261128773236052</v>
      </c>
      <c r="BG362" s="26">
        <v>41.911199221811529</v>
      </c>
      <c r="BH362" s="26">
        <v>3.8276720049524151</v>
      </c>
      <c r="BI362" s="23"/>
      <c r="BJ362" s="27">
        <f t="shared" ca="1" si="39"/>
        <v>1</v>
      </c>
      <c r="BK362" s="26">
        <f t="shared" ca="1" si="40"/>
        <v>18.669563964413829</v>
      </c>
      <c r="BL362" s="25">
        <f t="shared" si="37"/>
        <v>4.4861285344521296</v>
      </c>
      <c r="BM362" s="25">
        <f t="shared" ca="1" si="41"/>
        <v>2.8877178922411302</v>
      </c>
      <c r="BN362" s="24">
        <f t="shared" si="38"/>
        <v>2.7868847829231376</v>
      </c>
      <c r="BO362" s="23"/>
      <c r="BP362" s="2"/>
    </row>
    <row r="363" spans="1:68" x14ac:dyDescent="0.2">
      <c r="A363">
        <v>17.5</v>
      </c>
      <c r="B363">
        <v>2</v>
      </c>
      <c r="C363">
        <v>1.3318399999999999</v>
      </c>
      <c r="D363">
        <v>-0.14726</v>
      </c>
      <c r="E363">
        <v>8.2299999999999998E-2</v>
      </c>
      <c r="F363">
        <v>1.3488800000000001</v>
      </c>
      <c r="G363">
        <v>1.90768</v>
      </c>
      <c r="I363" s="17">
        <f t="shared" si="35"/>
        <v>57.414698162729657</v>
      </c>
      <c r="J363" s="16">
        <f t="shared" si="36"/>
        <v>-57.814698162729655</v>
      </c>
      <c r="K363" s="10">
        <v>122</v>
      </c>
      <c r="L363" s="16">
        <v>5846.784776902904</v>
      </c>
      <c r="M363" s="16">
        <v>2274.3438320210025</v>
      </c>
      <c r="N363" s="16">
        <v>24.879702537182851</v>
      </c>
      <c r="O363" s="16">
        <v>23.142655367231605</v>
      </c>
      <c r="P363" s="16">
        <v>23.422938476912567</v>
      </c>
      <c r="Q363" s="16">
        <v>0.90923979836773861</v>
      </c>
      <c r="R363" s="16">
        <v>3.8818348913137206</v>
      </c>
      <c r="S363" s="16">
        <v>19.464104838955734</v>
      </c>
      <c r="T363" s="22" t="s">
        <v>122</v>
      </c>
      <c r="U363" s="10">
        <v>4</v>
      </c>
      <c r="V363" s="22" t="s">
        <v>143</v>
      </c>
      <c r="W363" s="10">
        <v>4</v>
      </c>
      <c r="X363" s="22" t="s">
        <v>143</v>
      </c>
      <c r="Y363" s="10">
        <v>4</v>
      </c>
      <c r="Z363" s="22" t="s">
        <v>33</v>
      </c>
      <c r="AA363" s="15">
        <v>3</v>
      </c>
      <c r="AB363" s="11">
        <v>53.499435881954597</v>
      </c>
      <c r="AC363" s="10">
        <v>42.572350072132714</v>
      </c>
      <c r="AD363" s="21">
        <v>3.9282140459126915</v>
      </c>
      <c r="AE363" s="12">
        <v>2314.2655367231605</v>
      </c>
      <c r="AF363" s="10">
        <v>2343.6049281160067</v>
      </c>
      <c r="AG363" s="10">
        <v>1561.5292317941712</v>
      </c>
      <c r="AH363" s="10">
        <v>0</v>
      </c>
      <c r="AI363" s="10">
        <v>2.5761013232110246</v>
      </c>
      <c r="AJ363" s="10"/>
      <c r="AK363" s="10"/>
      <c r="AL363" s="10"/>
      <c r="AM363" s="10"/>
      <c r="AN363" s="10">
        <v>15.428436911487736</v>
      </c>
      <c r="AO363" s="10">
        <v>6.6219924424688124</v>
      </c>
      <c r="AP363" s="10">
        <v>11.930704622559198</v>
      </c>
      <c r="AQ363" s="10">
        <v>114.66</v>
      </c>
      <c r="AR363" s="10"/>
      <c r="AS363" s="10"/>
      <c r="AT363" s="10">
        <v>4.852018821833334</v>
      </c>
      <c r="AU363" s="10">
        <v>1</v>
      </c>
      <c r="AV363" s="16"/>
      <c r="AW363" s="21">
        <v>351.54073921740104</v>
      </c>
      <c r="AX363" s="1" t="s">
        <v>120</v>
      </c>
      <c r="AY363" s="25">
        <v>57.814698162729698</v>
      </c>
      <c r="AZ363" s="19">
        <v>100</v>
      </c>
      <c r="BA363" s="19">
        <v>0</v>
      </c>
      <c r="BB363" s="19">
        <v>0</v>
      </c>
      <c r="BC363" s="19">
        <v>100</v>
      </c>
      <c r="BD363" s="19">
        <v>0</v>
      </c>
      <c r="BE363" s="19">
        <v>0</v>
      </c>
      <c r="BF363" s="26">
        <v>53.499435881954597</v>
      </c>
      <c r="BG363" s="26">
        <v>42.572350072132714</v>
      </c>
      <c r="BH363" s="26">
        <v>3.9282140459126915</v>
      </c>
      <c r="BI363" s="23"/>
      <c r="BJ363" s="27">
        <f t="shared" ca="1" si="39"/>
        <v>1</v>
      </c>
      <c r="BK363" s="26">
        <f t="shared" ca="1" si="40"/>
        <v>18.026778361163654</v>
      </c>
      <c r="BL363" s="25">
        <f t="shared" si="37"/>
        <v>4.4354142986587197</v>
      </c>
      <c r="BM363" s="25">
        <f t="shared" ca="1" si="41"/>
        <v>2.8961356759000365</v>
      </c>
      <c r="BN363" s="24">
        <f t="shared" si="38"/>
        <v>2.791247856374981</v>
      </c>
      <c r="BO363" s="23"/>
      <c r="BP363" s="2"/>
    </row>
    <row r="364" spans="1:68" x14ac:dyDescent="0.2">
      <c r="A364">
        <v>17.55</v>
      </c>
      <c r="B364">
        <v>2</v>
      </c>
      <c r="C364">
        <v>1.3328100000000001</v>
      </c>
      <c r="D364">
        <v>-0.1474</v>
      </c>
      <c r="E364">
        <v>8.269E-2</v>
      </c>
      <c r="F364">
        <v>1.3455299999999999</v>
      </c>
      <c r="G364">
        <v>1.9056</v>
      </c>
      <c r="I364" s="17">
        <f t="shared" si="35"/>
        <v>57.578740157480311</v>
      </c>
      <c r="J364" s="16">
        <f t="shared" si="36"/>
        <v>-57.97874015748031</v>
      </c>
      <c r="K364" s="10">
        <v>122</v>
      </c>
      <c r="L364" s="16">
        <v>5866.7979002624843</v>
      </c>
      <c r="M364" s="16">
        <v>2284.1207349081415</v>
      </c>
      <c r="N364" s="16">
        <v>24.9507874015748</v>
      </c>
      <c r="O364" s="16">
        <v>23.407532956685504</v>
      </c>
      <c r="P364" s="16">
        <v>23.689539933465909</v>
      </c>
      <c r="Q364" s="16">
        <v>0.9083626980316849</v>
      </c>
      <c r="R364" s="16">
        <v>3.8344463446014525</v>
      </c>
      <c r="S364" s="16">
        <v>19.583817831972492</v>
      </c>
      <c r="T364" s="22" t="s">
        <v>122</v>
      </c>
      <c r="U364" s="10">
        <v>4</v>
      </c>
      <c r="V364" s="22" t="s">
        <v>143</v>
      </c>
      <c r="W364" s="10">
        <v>4</v>
      </c>
      <c r="X364" s="22" t="s">
        <v>143</v>
      </c>
      <c r="Y364" s="10">
        <v>4</v>
      </c>
      <c r="Z364" s="22" t="s">
        <v>33</v>
      </c>
      <c r="AA364" s="15">
        <v>3</v>
      </c>
      <c r="AB364" s="11">
        <v>51.945003717110488</v>
      </c>
      <c r="AC364" s="10">
        <v>43.906423603499867</v>
      </c>
      <c r="AD364" s="21">
        <v>4.1485726793896447</v>
      </c>
      <c r="AE364" s="12">
        <v>2340.7532956685504</v>
      </c>
      <c r="AF364" s="10">
        <v>2373.7925628070129</v>
      </c>
      <c r="AG364" s="10">
        <v>1579.3026622310606</v>
      </c>
      <c r="AH364" s="10">
        <v>0</v>
      </c>
      <c r="AI364" s="10">
        <v>2.6079384352526094</v>
      </c>
      <c r="AJ364" s="10"/>
      <c r="AK364" s="10"/>
      <c r="AL364" s="10"/>
      <c r="AM364" s="10"/>
      <c r="AN364" s="10">
        <v>15.605021971123669</v>
      </c>
      <c r="AO364" s="10">
        <v>6.6757721150078781</v>
      </c>
      <c r="AP364" s="10">
        <v>12.055118635617424</v>
      </c>
      <c r="AQ364" s="10">
        <v>114.66</v>
      </c>
      <c r="AR364" s="10"/>
      <c r="AS364" s="10"/>
      <c r="AT364" s="10">
        <v>4.8954638848598764</v>
      </c>
      <c r="AU364" s="10">
        <v>1</v>
      </c>
      <c r="AV364" s="16"/>
      <c r="AW364" s="21">
        <v>356.06888442105196</v>
      </c>
      <c r="AX364" s="1" t="s">
        <v>120</v>
      </c>
      <c r="AY364" s="25">
        <v>57.978740157480303</v>
      </c>
      <c r="AZ364" s="19">
        <v>100</v>
      </c>
      <c r="BA364" s="19">
        <v>0</v>
      </c>
      <c r="BB364" s="19">
        <v>0</v>
      </c>
      <c r="BC364" s="19">
        <v>100</v>
      </c>
      <c r="BD364" s="19">
        <v>0</v>
      </c>
      <c r="BE364" s="19">
        <v>0</v>
      </c>
      <c r="BF364" s="26">
        <v>51.945003717110488</v>
      </c>
      <c r="BG364" s="26">
        <v>43.906423603499867</v>
      </c>
      <c r="BH364" s="26">
        <v>4.1485726793896447</v>
      </c>
      <c r="BI364" s="23"/>
      <c r="BJ364" s="27">
        <f t="shared" ca="1" si="39"/>
        <v>1</v>
      </c>
      <c r="BK364" s="26">
        <f t="shared" ca="1" si="40"/>
        <v>18.174294087102535</v>
      </c>
      <c r="BL364" s="25">
        <f t="shared" si="37"/>
        <v>4.3763563697173735</v>
      </c>
      <c r="BM364" s="25">
        <f t="shared" ca="1" si="41"/>
        <v>2.8896778927582294</v>
      </c>
      <c r="BN364" s="24">
        <f t="shared" si="38"/>
        <v>2.7840475279008126</v>
      </c>
      <c r="BO364" s="23"/>
      <c r="BP364" s="2"/>
    </row>
    <row r="365" spans="1:68" x14ac:dyDescent="0.2">
      <c r="A365">
        <v>17.600000000000001</v>
      </c>
      <c r="B365">
        <v>2</v>
      </c>
      <c r="C365">
        <v>1.33023</v>
      </c>
      <c r="D365">
        <v>-0.14510000000000001</v>
      </c>
      <c r="E365">
        <v>8.3210000000000006E-2</v>
      </c>
      <c r="F365">
        <v>1.3451</v>
      </c>
      <c r="G365">
        <v>1.9054</v>
      </c>
      <c r="I365" s="17">
        <f t="shared" si="35"/>
        <v>57.742782152230973</v>
      </c>
      <c r="J365" s="16">
        <f t="shared" si="36"/>
        <v>-58.142782152230971</v>
      </c>
      <c r="K365" s="10">
        <v>122</v>
      </c>
      <c r="L365" s="16">
        <v>5886.8110236220646</v>
      </c>
      <c r="M365" s="16">
        <v>2293.8976377952808</v>
      </c>
      <c r="N365" s="16">
        <v>25.021872265966756</v>
      </c>
      <c r="O365" s="16">
        <v>22.703013182674198</v>
      </c>
      <c r="P365" s="16">
        <v>22.987318648920525</v>
      </c>
      <c r="Q365" s="16">
        <v>0.92277220355256828</v>
      </c>
      <c r="R365" s="16">
        <v>4.0142663772397018</v>
      </c>
      <c r="S365" s="16">
        <v>19.743435155994842</v>
      </c>
      <c r="T365" s="22" t="s">
        <v>122</v>
      </c>
      <c r="U365" s="10">
        <v>4</v>
      </c>
      <c r="V365" s="22" t="s">
        <v>143</v>
      </c>
      <c r="W365" s="10">
        <v>4</v>
      </c>
      <c r="X365" s="22" t="s">
        <v>143</v>
      </c>
      <c r="Y365" s="10">
        <v>4</v>
      </c>
      <c r="Z365" s="22" t="s">
        <v>33</v>
      </c>
      <c r="AA365" s="15">
        <v>3</v>
      </c>
      <c r="AB365" s="11">
        <v>57.533510837026753</v>
      </c>
      <c r="AC365" s="10">
        <v>39.020909939668961</v>
      </c>
      <c r="AD365" s="21">
        <v>3.4455792233042861</v>
      </c>
      <c r="AE365" s="12">
        <v>2270.3013182674194</v>
      </c>
      <c r="AF365" s="10">
        <v>2290.0010514864043</v>
      </c>
      <c r="AG365" s="10">
        <v>1532.4879099280352</v>
      </c>
      <c r="AH365" s="10">
        <v>0</v>
      </c>
      <c r="AI365" s="10">
        <v>2.4911152026927073</v>
      </c>
      <c r="AJ365" s="10"/>
      <c r="AK365" s="10"/>
      <c r="AL365" s="10"/>
      <c r="AM365" s="10"/>
      <c r="AN365" s="10">
        <v>15.135342121782799</v>
      </c>
      <c r="AO365" s="10">
        <v>6.5671816810512134</v>
      </c>
      <c r="AP365" s="10">
        <v>11.727415369496246</v>
      </c>
      <c r="AQ365" s="10">
        <v>114.66</v>
      </c>
      <c r="AR365" s="10"/>
      <c r="AS365" s="10"/>
      <c r="AT365" s="10">
        <v>4.6929933388943228</v>
      </c>
      <c r="AU365" s="10">
        <v>1</v>
      </c>
      <c r="AV365" s="16"/>
      <c r="AW365" s="21">
        <v>343.50015772296064</v>
      </c>
      <c r="AX365" s="1" t="s">
        <v>120</v>
      </c>
      <c r="AY365" s="25">
        <v>58.142782152231</v>
      </c>
      <c r="AZ365" s="19">
        <v>100</v>
      </c>
      <c r="BA365" s="19">
        <v>0</v>
      </c>
      <c r="BB365" s="19">
        <v>0</v>
      </c>
      <c r="BC365" s="19">
        <v>100</v>
      </c>
      <c r="BD365" s="19">
        <v>0</v>
      </c>
      <c r="BE365" s="19">
        <v>0</v>
      </c>
      <c r="BF365" s="26">
        <v>57.533510837026753</v>
      </c>
      <c r="BG365" s="26">
        <v>39.020909939668961</v>
      </c>
      <c r="BH365" s="26">
        <v>3.4455792233042861</v>
      </c>
      <c r="BI365" s="23"/>
      <c r="BJ365" s="27">
        <f t="shared" ca="1" si="39"/>
        <v>1</v>
      </c>
      <c r="BK365" s="26">
        <f t="shared" ca="1" si="40"/>
        <v>17.475856644042903</v>
      </c>
      <c r="BL365" s="25">
        <f t="shared" si="37"/>
        <v>4.6037527564622049</v>
      </c>
      <c r="BM365" s="25">
        <f t="shared" ca="1" si="41"/>
        <v>2.9168718052683338</v>
      </c>
      <c r="BN365" s="24">
        <f t="shared" si="38"/>
        <v>2.8069052106951884</v>
      </c>
      <c r="BO365" s="23"/>
      <c r="BP365" s="2"/>
    </row>
    <row r="366" spans="1:68" x14ac:dyDescent="0.2">
      <c r="A366">
        <v>17.649999999999999</v>
      </c>
      <c r="B366">
        <v>2.1</v>
      </c>
      <c r="C366">
        <v>1.3330500000000001</v>
      </c>
      <c r="D366">
        <v>-0.15035999999999999</v>
      </c>
      <c r="E366">
        <v>8.3180000000000004E-2</v>
      </c>
      <c r="F366">
        <v>1.3430800000000001</v>
      </c>
      <c r="G366">
        <v>1.90628</v>
      </c>
      <c r="I366" s="17">
        <f t="shared" si="35"/>
        <v>57.90682414698162</v>
      </c>
      <c r="J366" s="16">
        <f t="shared" si="36"/>
        <v>-58.306824146981619</v>
      </c>
      <c r="K366" s="10">
        <v>122</v>
      </c>
      <c r="L366" s="16">
        <v>5906.8241469816439</v>
      </c>
      <c r="M366" s="16">
        <v>2303.6745406824193</v>
      </c>
      <c r="N366" s="16">
        <v>25.092957130358702</v>
      </c>
      <c r="O366" s="16">
        <v>23.473069679849349</v>
      </c>
      <c r="P366" s="16">
        <v>23.757242540934179</v>
      </c>
      <c r="Q366" s="16">
        <v>0.88981829092654807</v>
      </c>
      <c r="R366" s="16">
        <v>3.7454611552387629</v>
      </c>
      <c r="S366" s="16">
        <v>19.734226464224321</v>
      </c>
      <c r="T366" s="22" t="s">
        <v>122</v>
      </c>
      <c r="U366" s="10">
        <v>4</v>
      </c>
      <c r="V366" s="22" t="s">
        <v>143</v>
      </c>
      <c r="W366" s="10">
        <v>4</v>
      </c>
      <c r="X366" s="22" t="s">
        <v>143</v>
      </c>
      <c r="Y366" s="10">
        <v>4</v>
      </c>
      <c r="Z366" s="22" t="s">
        <v>33</v>
      </c>
      <c r="AA366" s="15">
        <v>3</v>
      </c>
      <c r="AB366" s="11">
        <v>49.600073408596188</v>
      </c>
      <c r="AC366" s="10">
        <v>45.876899386321085</v>
      </c>
      <c r="AD366" s="21">
        <v>4.5230272050827232</v>
      </c>
      <c r="AE366" s="12">
        <v>2347.306967984935</v>
      </c>
      <c r="AF366" s="10">
        <v>2379.4030903492117</v>
      </c>
      <c r="AG366" s="10">
        <v>1583.816169395612</v>
      </c>
      <c r="AH366" s="10">
        <v>0</v>
      </c>
      <c r="AI366" s="10">
        <v>2.6698982009232792</v>
      </c>
      <c r="AJ366" s="10"/>
      <c r="AK366" s="10"/>
      <c r="AL366" s="10"/>
      <c r="AM366" s="10"/>
      <c r="AN366" s="10">
        <v>15.648713119899567</v>
      </c>
      <c r="AO366" s="10">
        <v>6.6796080498954957</v>
      </c>
      <c r="AP366" s="10">
        <v>12.086713185769284</v>
      </c>
      <c r="AQ366" s="10">
        <v>114.66</v>
      </c>
      <c r="AR366" s="10"/>
      <c r="AS366" s="10"/>
      <c r="AT366" s="10">
        <v>4.863688772244898</v>
      </c>
      <c r="AU366" s="10">
        <v>1</v>
      </c>
      <c r="AV366" s="16"/>
      <c r="AW366" s="21">
        <v>356.91046355238171</v>
      </c>
      <c r="AX366" s="1" t="s">
        <v>120</v>
      </c>
      <c r="AY366" s="25">
        <v>58.306824146981597</v>
      </c>
      <c r="AZ366" s="19">
        <v>100</v>
      </c>
      <c r="BA366" s="19">
        <v>0</v>
      </c>
      <c r="BB366" s="19">
        <v>0</v>
      </c>
      <c r="BC366" s="19">
        <v>100</v>
      </c>
      <c r="BD366" s="19">
        <v>0</v>
      </c>
      <c r="BE366" s="19">
        <v>0</v>
      </c>
      <c r="BF366" s="26">
        <v>49.600073408596188</v>
      </c>
      <c r="BG366" s="26">
        <v>45.876899386321085</v>
      </c>
      <c r="BH366" s="26">
        <v>4.5230272050827232</v>
      </c>
      <c r="BI366" s="23"/>
      <c r="BJ366" s="27">
        <f t="shared" ca="1" si="39"/>
        <v>1</v>
      </c>
      <c r="BK366" s="26">
        <f t="shared" ca="1" si="40"/>
        <v>18.061431942795725</v>
      </c>
      <c r="BL366" s="25">
        <f t="shared" si="37"/>
        <v>4.2771848786167324</v>
      </c>
      <c r="BM366" s="25">
        <f t="shared" ca="1" si="41"/>
        <v>2.8853512684702034</v>
      </c>
      <c r="BN366" s="24">
        <f t="shared" si="38"/>
        <v>2.7765055712057127</v>
      </c>
      <c r="BO366" s="23"/>
      <c r="BP366" s="2"/>
    </row>
    <row r="367" spans="1:68" x14ac:dyDescent="0.2">
      <c r="A367">
        <v>17.7</v>
      </c>
      <c r="B367">
        <v>2</v>
      </c>
      <c r="C367">
        <v>1.3319099999999999</v>
      </c>
      <c r="D367">
        <v>-0.14513999999999999</v>
      </c>
      <c r="E367">
        <v>8.3320000000000005E-2</v>
      </c>
      <c r="F367">
        <v>1.3392999999999999</v>
      </c>
      <c r="G367">
        <v>1.8996299999999999</v>
      </c>
      <c r="I367" s="17">
        <f t="shared" si="35"/>
        <v>58.070866141732282</v>
      </c>
      <c r="J367" s="16">
        <f t="shared" si="36"/>
        <v>-58.47086614173228</v>
      </c>
      <c r="K367" s="10">
        <v>122</v>
      </c>
      <c r="L367" s="16">
        <v>5926.8372703412242</v>
      </c>
      <c r="M367" s="16">
        <v>2313.4514435695587</v>
      </c>
      <c r="N367" s="16">
        <v>25.164041994750654</v>
      </c>
      <c r="O367" s="16">
        <v>23.161770244821064</v>
      </c>
      <c r="P367" s="16">
        <v>23.446561929992871</v>
      </c>
      <c r="Q367" s="16">
        <v>0.92252160345655287</v>
      </c>
      <c r="R367" s="16">
        <v>3.9345709030220846</v>
      </c>
      <c r="S367" s="16">
        <v>19.777200359153415</v>
      </c>
      <c r="T367" s="22" t="s">
        <v>122</v>
      </c>
      <c r="U367" s="10">
        <v>4</v>
      </c>
      <c r="V367" s="22" t="s">
        <v>143</v>
      </c>
      <c r="W367" s="10">
        <v>4</v>
      </c>
      <c r="X367" s="22" t="s">
        <v>143</v>
      </c>
      <c r="Y367" s="10">
        <v>4</v>
      </c>
      <c r="Z367" s="22" t="s">
        <v>33</v>
      </c>
      <c r="AA367" s="15">
        <v>3</v>
      </c>
      <c r="AB367" s="11">
        <v>54.85846747832116</v>
      </c>
      <c r="AC367" s="10">
        <v>41.389474059067382</v>
      </c>
      <c r="AD367" s="21">
        <v>3.7520584626114575</v>
      </c>
      <c r="AE367" s="12">
        <v>2316.1770244821064</v>
      </c>
      <c r="AF367" s="10">
        <v>2341.6751876879057</v>
      </c>
      <c r="AG367" s="10">
        <v>1563.1041286661914</v>
      </c>
      <c r="AH367" s="10">
        <v>0</v>
      </c>
      <c r="AI367" s="10">
        <v>2.5415732100085302</v>
      </c>
      <c r="AJ367" s="10"/>
      <c r="AK367" s="10"/>
      <c r="AL367" s="10"/>
      <c r="AM367" s="10"/>
      <c r="AN367" s="10">
        <v>15.441180163214042</v>
      </c>
      <c r="AO367" s="10">
        <v>6.6629629119883704</v>
      </c>
      <c r="AP367" s="10">
        <v>11.941728900663339</v>
      </c>
      <c r="AQ367" s="10">
        <v>114.66</v>
      </c>
      <c r="AR367" s="10"/>
      <c r="AS367" s="10"/>
      <c r="AT367" s="10">
        <v>4.7614311695308604</v>
      </c>
      <c r="AU367" s="10">
        <v>1</v>
      </c>
      <c r="AV367" s="16"/>
      <c r="AW367" s="21">
        <v>351.25127815318586</v>
      </c>
      <c r="AX367" s="1" t="s">
        <v>120</v>
      </c>
      <c r="AY367" s="25">
        <v>58.470866141732301</v>
      </c>
      <c r="AZ367" s="19">
        <v>100</v>
      </c>
      <c r="BA367" s="19">
        <v>0</v>
      </c>
      <c r="BB367" s="19">
        <v>0</v>
      </c>
      <c r="BC367" s="19">
        <v>100</v>
      </c>
      <c r="BD367" s="19">
        <v>0</v>
      </c>
      <c r="BE367" s="19">
        <v>0</v>
      </c>
      <c r="BF367" s="26">
        <v>54.85846747832116</v>
      </c>
      <c r="BG367" s="26">
        <v>41.389474059067382</v>
      </c>
      <c r="BH367" s="26">
        <v>3.7520584626114575</v>
      </c>
      <c r="BI367" s="23"/>
      <c r="BJ367" s="27">
        <f t="shared" ca="1" si="39"/>
        <v>1</v>
      </c>
      <c r="BK367" s="26">
        <f t="shared" ca="1" si="40"/>
        <v>17.707865321104492</v>
      </c>
      <c r="BL367" s="25">
        <f t="shared" si="37"/>
        <v>4.5038087669373885</v>
      </c>
      <c r="BM367" s="25">
        <f t="shared" ca="1" si="41"/>
        <v>2.9063460200385913</v>
      </c>
      <c r="BN367" s="24">
        <f t="shared" si="38"/>
        <v>2.7947166215175221</v>
      </c>
      <c r="BO367" s="23"/>
      <c r="BP367" s="2"/>
    </row>
    <row r="368" spans="1:68" x14ac:dyDescent="0.2">
      <c r="A368">
        <v>17.75</v>
      </c>
      <c r="B368">
        <v>2.1</v>
      </c>
      <c r="C368">
        <v>1.33094</v>
      </c>
      <c r="D368">
        <v>-0.14448</v>
      </c>
      <c r="E368">
        <v>8.3239999999999995E-2</v>
      </c>
      <c r="F368">
        <v>1.33815</v>
      </c>
      <c r="G368">
        <v>1.90663</v>
      </c>
      <c r="I368" s="17">
        <f t="shared" si="35"/>
        <v>58.234908136482936</v>
      </c>
      <c r="J368" s="16">
        <f t="shared" si="36"/>
        <v>-58.634908136482935</v>
      </c>
      <c r="K368" s="10">
        <v>122</v>
      </c>
      <c r="L368" s="16">
        <v>5946.8503937008045</v>
      </c>
      <c r="M368" s="16">
        <v>2323.2283464566976</v>
      </c>
      <c r="N368" s="16">
        <v>25.235126859142603</v>
      </c>
      <c r="O368" s="16">
        <v>22.896892655367228</v>
      </c>
      <c r="P368" s="16">
        <v>23.181330726775048</v>
      </c>
      <c r="Q368" s="16">
        <v>0.92665650504080621</v>
      </c>
      <c r="R368" s="16">
        <v>3.9974258422123001</v>
      </c>
      <c r="S368" s="16">
        <v>19.752643847765363</v>
      </c>
      <c r="T368" s="22" t="s">
        <v>122</v>
      </c>
      <c r="U368" s="10">
        <v>4</v>
      </c>
      <c r="V368" s="22" t="s">
        <v>143</v>
      </c>
      <c r="W368" s="10">
        <v>4</v>
      </c>
      <c r="X368" s="22" t="s">
        <v>143</v>
      </c>
      <c r="Y368" s="10">
        <v>4</v>
      </c>
      <c r="Z368" s="22" t="s">
        <v>33</v>
      </c>
      <c r="AA368" s="15">
        <v>3</v>
      </c>
      <c r="AB368" s="11">
        <v>56.838657003334212</v>
      </c>
      <c r="AC368" s="10">
        <v>39.640935254385077</v>
      </c>
      <c r="AD368" s="21">
        <v>3.520407742280713</v>
      </c>
      <c r="AE368" s="12">
        <v>2289.6892655367228</v>
      </c>
      <c r="AF368" s="10">
        <v>2309.2942741705401</v>
      </c>
      <c r="AG368" s="10">
        <v>1545.42204845167</v>
      </c>
      <c r="AH368" s="10">
        <v>0</v>
      </c>
      <c r="AI368" s="10">
        <v>2.5016098846415842</v>
      </c>
      <c r="AJ368" s="10"/>
      <c r="AK368" s="10"/>
      <c r="AL368" s="10"/>
      <c r="AM368" s="10"/>
      <c r="AN368" s="10">
        <v>15.264595103578152</v>
      </c>
      <c r="AO368" s="10">
        <v>6.6239777655496574</v>
      </c>
      <c r="AP368" s="10">
        <v>11.817954339161689</v>
      </c>
      <c r="AQ368" s="10">
        <v>114.66</v>
      </c>
      <c r="AR368" s="10"/>
      <c r="AS368" s="10"/>
      <c r="AT368" s="10">
        <v>4.6714978447686368</v>
      </c>
      <c r="AU368" s="10">
        <v>1</v>
      </c>
      <c r="AV368" s="16"/>
      <c r="AW368" s="21">
        <v>346.39414112558097</v>
      </c>
      <c r="AX368" s="1" t="s">
        <v>120</v>
      </c>
      <c r="AY368" s="25">
        <v>58.634908136482899</v>
      </c>
      <c r="AZ368" s="19">
        <v>100</v>
      </c>
      <c r="BA368" s="19">
        <v>0</v>
      </c>
      <c r="BB368" s="19">
        <v>0</v>
      </c>
      <c r="BC368" s="19">
        <v>100</v>
      </c>
      <c r="BD368" s="19">
        <v>0</v>
      </c>
      <c r="BE368" s="19">
        <v>0</v>
      </c>
      <c r="BF368" s="26">
        <v>56.838657003334212</v>
      </c>
      <c r="BG368" s="26">
        <v>39.640935254385077</v>
      </c>
      <c r="BH368" s="26">
        <v>3.520407742280713</v>
      </c>
      <c r="BI368" s="23"/>
      <c r="BJ368" s="27">
        <f t="shared" ca="1" si="39"/>
        <v>1</v>
      </c>
      <c r="BK368" s="26">
        <f t="shared" ca="1" si="40"/>
        <v>17.396400625659545</v>
      </c>
      <c r="BL368" s="25">
        <f t="shared" si="37"/>
        <v>4.5856138018290791</v>
      </c>
      <c r="BM368" s="25">
        <f t="shared" ca="1" si="41"/>
        <v>2.9172774545234472</v>
      </c>
      <c r="BN368" s="24">
        <f t="shared" si="38"/>
        <v>2.8029444287325407</v>
      </c>
      <c r="BO368" s="23"/>
      <c r="BP368" s="2"/>
    </row>
    <row r="369" spans="1:68" x14ac:dyDescent="0.2">
      <c r="A369">
        <v>17.8</v>
      </c>
      <c r="B369">
        <v>2</v>
      </c>
      <c r="C369">
        <v>1.3305199999999999</v>
      </c>
      <c r="D369">
        <v>-0.1512</v>
      </c>
      <c r="E369">
        <v>8.3400000000000002E-2</v>
      </c>
      <c r="F369">
        <v>1.3412999999999999</v>
      </c>
      <c r="G369">
        <v>1.9056999999999999</v>
      </c>
      <c r="I369" s="17">
        <f t="shared" si="35"/>
        <v>58.398950131233597</v>
      </c>
      <c r="J369" s="16">
        <f t="shared" si="36"/>
        <v>-58.798950131233596</v>
      </c>
      <c r="K369" s="10">
        <v>122</v>
      </c>
      <c r="L369" s="16">
        <v>5966.8635170603848</v>
      </c>
      <c r="M369" s="16">
        <v>2333.005249343837</v>
      </c>
      <c r="N369" s="16">
        <v>25.30621172353456</v>
      </c>
      <c r="O369" s="16">
        <v>22.782203389830478</v>
      </c>
      <c r="P369" s="16">
        <v>23.067348688766277</v>
      </c>
      <c r="Q369" s="16">
        <v>0.88455568891022551</v>
      </c>
      <c r="R369" s="16">
        <v>3.8346656169506002</v>
      </c>
      <c r="S369" s="16">
        <v>19.801756870541467</v>
      </c>
      <c r="T369" s="22" t="s">
        <v>122</v>
      </c>
      <c r="U369" s="10">
        <v>4</v>
      </c>
      <c r="V369" s="22" t="s">
        <v>143</v>
      </c>
      <c r="W369" s="10">
        <v>4</v>
      </c>
      <c r="X369" s="22" t="s">
        <v>143</v>
      </c>
      <c r="Y369" s="10">
        <v>4</v>
      </c>
      <c r="Z369" s="22" t="s">
        <v>33</v>
      </c>
      <c r="AA369" s="15">
        <v>3</v>
      </c>
      <c r="AB369" s="11">
        <v>52.778591244898323</v>
      </c>
      <c r="AC369" s="10">
        <v>43.193611249646203</v>
      </c>
      <c r="AD369" s="21">
        <v>4.0277975054554744</v>
      </c>
      <c r="AE369" s="12">
        <v>2278.2203389830479</v>
      </c>
      <c r="AF369" s="10">
        <v>2294.7073800895328</v>
      </c>
      <c r="AG369" s="10">
        <v>1537.8232459177518</v>
      </c>
      <c r="AH369" s="10">
        <v>0</v>
      </c>
      <c r="AI369" s="10">
        <v>2.6077893091372575</v>
      </c>
      <c r="AJ369" s="10"/>
      <c r="AK369" s="10"/>
      <c r="AL369" s="10"/>
      <c r="AM369" s="10"/>
      <c r="AN369" s="10">
        <v>15.188135593220318</v>
      </c>
      <c r="AO369" s="10">
        <v>6.5637233812510996</v>
      </c>
      <c r="AP369" s="10">
        <v>11.764762721424262</v>
      </c>
      <c r="AQ369" s="10">
        <v>114.66</v>
      </c>
      <c r="AR369" s="10"/>
      <c r="AS369" s="10"/>
      <c r="AT369" s="10">
        <v>4.6200121981599525</v>
      </c>
      <c r="AU369" s="10">
        <v>1</v>
      </c>
      <c r="AV369" s="16"/>
      <c r="AW369" s="21">
        <v>344.20610701342991</v>
      </c>
      <c r="AX369" s="1" t="s">
        <v>120</v>
      </c>
      <c r="AY369" s="25">
        <v>58.798950131233603</v>
      </c>
      <c r="AZ369" s="19">
        <v>100</v>
      </c>
      <c r="BA369" s="19">
        <v>0</v>
      </c>
      <c r="BB369" s="19">
        <v>0</v>
      </c>
      <c r="BC369" s="19">
        <v>100</v>
      </c>
      <c r="BD369" s="19">
        <v>0</v>
      </c>
      <c r="BE369" s="19">
        <v>0</v>
      </c>
      <c r="BF369" s="26">
        <v>52.778591244898323</v>
      </c>
      <c r="BG369" s="26">
        <v>43.193611249646203</v>
      </c>
      <c r="BH369" s="26">
        <v>4.0277975054554744</v>
      </c>
      <c r="BI369" s="23"/>
      <c r="BJ369" s="27">
        <f t="shared" ca="1" si="39"/>
        <v>1</v>
      </c>
      <c r="BK369" s="26">
        <f t="shared" ca="1" si="40"/>
        <v>17.217206807301213</v>
      </c>
      <c r="BL369" s="25">
        <f t="shared" si="37"/>
        <v>4.4042986832839262</v>
      </c>
      <c r="BM369" s="25">
        <f t="shared" ca="1" si="41"/>
        <v>2.9094603047509318</v>
      </c>
      <c r="BN369" s="24">
        <f t="shared" si="38"/>
        <v>2.7928786380621</v>
      </c>
      <c r="BO369" s="23"/>
      <c r="BP369" s="2"/>
    </row>
    <row r="370" spans="1:68" x14ac:dyDescent="0.2">
      <c r="A370">
        <v>17.850000000000001</v>
      </c>
      <c r="B370">
        <v>2</v>
      </c>
      <c r="C370">
        <v>1.33026</v>
      </c>
      <c r="D370">
        <v>-0.16211</v>
      </c>
      <c r="E370">
        <v>8.3460000000000006E-2</v>
      </c>
      <c r="F370">
        <v>1.3403499999999999</v>
      </c>
      <c r="G370">
        <v>1.9077</v>
      </c>
      <c r="I370" s="17">
        <f t="shared" si="35"/>
        <v>58.562992125984252</v>
      </c>
      <c r="J370" s="16">
        <f t="shared" si="36"/>
        <v>-58.96299212598425</v>
      </c>
      <c r="K370" s="10">
        <v>122</v>
      </c>
      <c r="L370" s="16">
        <v>5986.876640419965</v>
      </c>
      <c r="M370" s="16">
        <v>2342.782152230976</v>
      </c>
      <c r="N370" s="16">
        <v>25.377296587926509</v>
      </c>
      <c r="O370" s="16">
        <v>22.711205273069673</v>
      </c>
      <c r="P370" s="16">
        <v>22.996615782328462</v>
      </c>
      <c r="Q370" s="16">
        <v>0.81620451272203531</v>
      </c>
      <c r="R370" s="16">
        <v>3.5492375071519882</v>
      </c>
      <c r="S370" s="16">
        <v>19.820174254082509</v>
      </c>
      <c r="T370" s="22" t="s">
        <v>122</v>
      </c>
      <c r="U370" s="10">
        <v>5</v>
      </c>
      <c r="V370" s="22" t="s">
        <v>143</v>
      </c>
      <c r="W370" s="10">
        <v>4</v>
      </c>
      <c r="X370" s="22" t="s">
        <v>143</v>
      </c>
      <c r="Y370" s="10">
        <v>4</v>
      </c>
      <c r="Z370" s="22" t="s">
        <v>33</v>
      </c>
      <c r="AA370" s="15">
        <v>3</v>
      </c>
      <c r="AB370" s="11">
        <v>45.682866157511683</v>
      </c>
      <c r="AC370" s="10">
        <v>49.039183438570973</v>
      </c>
      <c r="AD370" s="21">
        <v>5.2779504039173464</v>
      </c>
      <c r="AE370" s="12">
        <v>2271.1205273069672</v>
      </c>
      <c r="AF370" s="10">
        <v>2285.2086191345202</v>
      </c>
      <c r="AG370" s="10">
        <v>1533.1077188218974</v>
      </c>
      <c r="AH370" s="10">
        <v>0</v>
      </c>
      <c r="AI370" s="10">
        <v>2.8175065714394223</v>
      </c>
      <c r="AJ370" s="10"/>
      <c r="AK370" s="10"/>
      <c r="AL370" s="10"/>
      <c r="AM370" s="10"/>
      <c r="AN370" s="10">
        <v>11.355602636534837</v>
      </c>
      <c r="AO370" s="10">
        <v>6.4808405195840004</v>
      </c>
      <c r="AP370" s="10">
        <v>11.731754031753283</v>
      </c>
      <c r="AQ370" s="10">
        <v>114.66</v>
      </c>
      <c r="AR370" s="10"/>
      <c r="AS370" s="10"/>
      <c r="AT370" s="10">
        <v>4.5796912867903226</v>
      </c>
      <c r="AU370" s="10">
        <v>1</v>
      </c>
      <c r="AV370" s="16"/>
      <c r="AW370" s="21">
        <v>342.78129287017799</v>
      </c>
      <c r="AX370" s="1" t="s">
        <v>120</v>
      </c>
      <c r="AY370" s="25">
        <v>58.9629921259843</v>
      </c>
      <c r="AZ370" s="19">
        <v>0</v>
      </c>
      <c r="BA370" s="19">
        <v>100</v>
      </c>
      <c r="BB370" s="19">
        <v>0</v>
      </c>
      <c r="BC370" s="19">
        <v>100</v>
      </c>
      <c r="BD370" s="19">
        <v>0</v>
      </c>
      <c r="BE370" s="19">
        <v>0</v>
      </c>
      <c r="BF370" s="26">
        <v>45.682866157511683</v>
      </c>
      <c r="BG370" s="26">
        <v>49.039183438570973</v>
      </c>
      <c r="BH370" s="26">
        <v>5.2779504039173464</v>
      </c>
      <c r="BI370" s="23"/>
      <c r="BJ370" s="27">
        <f t="shared" ca="1" si="39"/>
        <v>1</v>
      </c>
      <c r="BK370" s="26">
        <f t="shared" ca="1" si="40"/>
        <v>17.076429785048454</v>
      </c>
      <c r="BL370" s="25">
        <f t="shared" si="37"/>
        <v>4.0803743018715064</v>
      </c>
      <c r="BM370" s="25">
        <f t="shared" ca="1" si="41"/>
        <v>2.8910775406148317</v>
      </c>
      <c r="BN370" s="24">
        <f t="shared" si="38"/>
        <v>2.7723286331162211</v>
      </c>
      <c r="BO370" s="23"/>
      <c r="BP370" s="2"/>
    </row>
    <row r="371" spans="1:68" x14ac:dyDescent="0.2">
      <c r="A371">
        <v>17.899999999999999</v>
      </c>
      <c r="B371">
        <v>0.6</v>
      </c>
      <c r="C371">
        <v>1.32416</v>
      </c>
      <c r="D371">
        <v>-0.17204</v>
      </c>
      <c r="E371">
        <v>8.3760000000000001E-2</v>
      </c>
      <c r="F371">
        <v>1.33975</v>
      </c>
      <c r="G371">
        <v>1.9044000000000001</v>
      </c>
      <c r="I371" s="17">
        <f t="shared" si="35"/>
        <v>58.727034120734899</v>
      </c>
      <c r="J371" s="16">
        <f t="shared" si="36"/>
        <v>-59.127034120734898</v>
      </c>
      <c r="K371" s="10">
        <v>122</v>
      </c>
      <c r="L371" s="16">
        <v>6006.8897637795444</v>
      </c>
      <c r="M371" s="16">
        <v>2352.5590551181144</v>
      </c>
      <c r="N371" s="16">
        <v>25.448381452318458</v>
      </c>
      <c r="O371" s="16">
        <v>21.045480225988694</v>
      </c>
      <c r="P371" s="16">
        <v>21.332216786862435</v>
      </c>
      <c r="Q371" s="16">
        <v>0.7539930388862216</v>
      </c>
      <c r="R371" s="16">
        <v>3.5345273602815266</v>
      </c>
      <c r="S371" s="16">
        <v>19.912261171787708</v>
      </c>
      <c r="T371" s="22" t="s">
        <v>122</v>
      </c>
      <c r="U371" s="10">
        <v>4</v>
      </c>
      <c r="V371" s="22" t="s">
        <v>143</v>
      </c>
      <c r="W371" s="10">
        <v>4</v>
      </c>
      <c r="X371" s="22" t="s">
        <v>143</v>
      </c>
      <c r="Y371" s="10">
        <v>4</v>
      </c>
      <c r="Z371" s="22" t="s">
        <v>33</v>
      </c>
      <c r="AA371" s="15">
        <v>3</v>
      </c>
      <c r="AB371" s="11">
        <v>47.587179769193668</v>
      </c>
      <c r="AC371" s="10">
        <v>47.52360288723456</v>
      </c>
      <c r="AD371" s="21">
        <v>4.8892173435717723</v>
      </c>
      <c r="AE371" s="12">
        <v>2104.5480225988695</v>
      </c>
      <c r="AF371" s="10">
        <v>2088.2197300585422</v>
      </c>
      <c r="AG371" s="10">
        <v>1422.1477857908289</v>
      </c>
      <c r="AH371" s="10">
        <v>0</v>
      </c>
      <c r="AI371" s="10">
        <v>2.8292325905785307</v>
      </c>
      <c r="AJ371" s="10"/>
      <c r="AK371" s="10"/>
      <c r="AL371" s="10"/>
      <c r="AM371" s="10"/>
      <c r="AN371" s="10">
        <v>14.030320150659129</v>
      </c>
      <c r="AO371" s="10">
        <v>6.1091206770294679</v>
      </c>
      <c r="AP371" s="10">
        <v>10.955034500535803</v>
      </c>
      <c r="AQ371" s="10">
        <v>114.66</v>
      </c>
      <c r="AR371" s="10"/>
      <c r="AS371" s="10"/>
      <c r="AT371" s="10">
        <v>4.1478370527045554</v>
      </c>
      <c r="AU371" s="10">
        <v>1</v>
      </c>
      <c r="AV371" s="16"/>
      <c r="AW371" s="21">
        <v>313.23295950878133</v>
      </c>
      <c r="AX371" s="1" t="s">
        <v>120</v>
      </c>
      <c r="AY371" s="25">
        <v>59.127034120734898</v>
      </c>
      <c r="AZ371" s="19">
        <v>100</v>
      </c>
      <c r="BA371" s="19">
        <v>0</v>
      </c>
      <c r="BB371" s="19">
        <v>0</v>
      </c>
      <c r="BC371" s="19">
        <v>100</v>
      </c>
      <c r="BD371" s="19">
        <v>0</v>
      </c>
      <c r="BE371" s="19">
        <v>0</v>
      </c>
      <c r="BF371" s="26">
        <v>47.587179769193668</v>
      </c>
      <c r="BG371" s="26">
        <v>47.52360288723456</v>
      </c>
      <c r="BH371" s="26">
        <v>4.8892173435717723</v>
      </c>
      <c r="BI371" s="23"/>
      <c r="BJ371" s="27">
        <f t="shared" ca="1" si="39"/>
        <v>1</v>
      </c>
      <c r="BK371" s="26">
        <f t="shared" ca="1" si="40"/>
        <v>15.58198665839862</v>
      </c>
      <c r="BL371" s="25">
        <f t="shared" si="37"/>
        <v>4.1137128160870429</v>
      </c>
      <c r="BM371" s="25">
        <f t="shared" ca="1" si="41"/>
        <v>2.9241855342139367</v>
      </c>
      <c r="BN371" s="24">
        <f t="shared" si="38"/>
        <v>2.7963763935868222</v>
      </c>
      <c r="BO371" s="23"/>
      <c r="BP371" s="2"/>
    </row>
    <row r="372" spans="1:68" x14ac:dyDescent="0.2">
      <c r="A372">
        <v>17.95</v>
      </c>
      <c r="B372">
        <v>2</v>
      </c>
      <c r="C372">
        <v>1.3223199999999999</v>
      </c>
      <c r="D372">
        <v>-0.17676</v>
      </c>
      <c r="E372">
        <v>8.4190000000000001E-2</v>
      </c>
      <c r="F372">
        <v>1.3331500000000001</v>
      </c>
      <c r="G372">
        <v>1.8986799999999999</v>
      </c>
      <c r="I372" s="17">
        <f t="shared" si="35"/>
        <v>58.891076115485561</v>
      </c>
      <c r="J372" s="16">
        <f t="shared" si="36"/>
        <v>-59.291076115485559</v>
      </c>
      <c r="K372" s="10">
        <v>122</v>
      </c>
      <c r="L372" s="16">
        <v>6026.9028871391247</v>
      </c>
      <c r="M372" s="16">
        <v>2362.3359580052538</v>
      </c>
      <c r="N372" s="16">
        <v>25.51946631671041</v>
      </c>
      <c r="O372" s="16">
        <v>20.543032015065886</v>
      </c>
      <c r="P372" s="16">
        <v>20.831669249921063</v>
      </c>
      <c r="Q372" s="16">
        <v>0.72442222755640895</v>
      </c>
      <c r="R372" s="16">
        <v>3.4775044614303003</v>
      </c>
      <c r="S372" s="16">
        <v>20.044252420498495</v>
      </c>
      <c r="T372" s="22" t="s">
        <v>122</v>
      </c>
      <c r="U372" s="10">
        <v>5</v>
      </c>
      <c r="V372" s="22" t="s">
        <v>143</v>
      </c>
      <c r="W372" s="10">
        <v>4</v>
      </c>
      <c r="X372" s="22" t="s">
        <v>143</v>
      </c>
      <c r="Y372" s="10">
        <v>4</v>
      </c>
      <c r="Z372" s="22" t="s">
        <v>33</v>
      </c>
      <c r="AA372" s="15">
        <v>3</v>
      </c>
      <c r="AB372" s="11">
        <v>46.906871608846451</v>
      </c>
      <c r="AC372" s="10">
        <v>48.069971059520412</v>
      </c>
      <c r="AD372" s="21">
        <v>5.0231573316331328</v>
      </c>
      <c r="AE372" s="12">
        <v>2054.3032015065887</v>
      </c>
      <c r="AF372" s="10">
        <v>2028.154541985464</v>
      </c>
      <c r="AG372" s="10">
        <v>1388.7779499947376</v>
      </c>
      <c r="AH372" s="10">
        <v>0</v>
      </c>
      <c r="AI372" s="10">
        <v>2.8756253545932164</v>
      </c>
      <c r="AJ372" s="10"/>
      <c r="AK372" s="10"/>
      <c r="AL372" s="10"/>
      <c r="AM372" s="10"/>
      <c r="AN372" s="10">
        <v>10.271516007532943</v>
      </c>
      <c r="AO372" s="10">
        <v>5.9876737167637417</v>
      </c>
      <c r="AP372" s="10">
        <v>10.721445649963163</v>
      </c>
      <c r="AQ372" s="10">
        <v>114.66</v>
      </c>
      <c r="AR372" s="10"/>
      <c r="AS372" s="10"/>
      <c r="AT372" s="10">
        <v>4.0050998581963215</v>
      </c>
      <c r="AU372" s="10">
        <v>1</v>
      </c>
      <c r="AV372" s="16"/>
      <c r="AW372" s="21">
        <v>304.22318129781962</v>
      </c>
      <c r="AX372" s="1" t="s">
        <v>120</v>
      </c>
      <c r="AY372" s="25">
        <v>59.291076115485602</v>
      </c>
      <c r="AZ372" s="19">
        <v>0</v>
      </c>
      <c r="BA372" s="19">
        <v>100</v>
      </c>
      <c r="BB372" s="19">
        <v>0</v>
      </c>
      <c r="BC372" s="19">
        <v>100</v>
      </c>
      <c r="BD372" s="19">
        <v>0</v>
      </c>
      <c r="BE372" s="19">
        <v>0</v>
      </c>
      <c r="BF372" s="26">
        <v>46.906871608846451</v>
      </c>
      <c r="BG372" s="26">
        <v>48.069971059520412</v>
      </c>
      <c r="BH372" s="26">
        <v>5.0231573316331328</v>
      </c>
      <c r="BI372" s="23"/>
      <c r="BJ372" s="27">
        <f t="shared" ca="1" si="39"/>
        <v>1</v>
      </c>
      <c r="BK372" s="26">
        <f t="shared" ca="1" si="40"/>
        <v>15.085253006432776</v>
      </c>
      <c r="BL372" s="25">
        <f t="shared" si="37"/>
        <v>4.0656267390455882</v>
      </c>
      <c r="BM372" s="25">
        <f t="shared" ca="1" si="41"/>
        <v>2.9319683865864983</v>
      </c>
      <c r="BN372" s="24">
        <f t="shared" si="38"/>
        <v>2.7999236063178397</v>
      </c>
      <c r="BO372" s="23"/>
      <c r="BP372" s="2"/>
    </row>
    <row r="373" spans="1:68" x14ac:dyDescent="0.2">
      <c r="A373">
        <v>18</v>
      </c>
      <c r="B373">
        <v>2</v>
      </c>
      <c r="C373">
        <v>1.32473</v>
      </c>
      <c r="D373">
        <v>-0.17896000000000001</v>
      </c>
      <c r="E373">
        <v>8.6800000000000002E-2</v>
      </c>
      <c r="F373">
        <v>1.3414999999999999</v>
      </c>
      <c r="G373">
        <v>1.9110499999999999</v>
      </c>
      <c r="I373" s="17">
        <f t="shared" si="35"/>
        <v>59.055118110236215</v>
      </c>
      <c r="J373" s="16">
        <f t="shared" si="36"/>
        <v>-59.455118110236214</v>
      </c>
      <c r="K373" s="10">
        <v>122</v>
      </c>
      <c r="L373" s="16">
        <v>6046.916010498705</v>
      </c>
      <c r="M373" s="16">
        <v>2372.1128608923927</v>
      </c>
      <c r="N373" s="16">
        <v>25.590551181102359</v>
      </c>
      <c r="O373" s="16">
        <v>21.201129943502806</v>
      </c>
      <c r="P373" s="16">
        <v>21.501303827408091</v>
      </c>
      <c r="Q373" s="16">
        <v>0.71063922227556398</v>
      </c>
      <c r="R373" s="16">
        <v>3.3050982767365933</v>
      </c>
      <c r="S373" s="16">
        <v>20.845408604533734</v>
      </c>
      <c r="T373" s="22" t="s">
        <v>122</v>
      </c>
      <c r="U373" s="10">
        <v>5</v>
      </c>
      <c r="V373" s="22" t="s">
        <v>143</v>
      </c>
      <c r="W373" s="10">
        <v>4</v>
      </c>
      <c r="X373" s="22" t="s">
        <v>143</v>
      </c>
      <c r="Y373" s="10">
        <v>4</v>
      </c>
      <c r="Z373" s="22" t="s">
        <v>33</v>
      </c>
      <c r="AA373" s="15">
        <v>3</v>
      </c>
      <c r="AB373" s="11">
        <v>41.857777015338279</v>
      </c>
      <c r="AC373" s="10">
        <v>51.942350907719309</v>
      </c>
      <c r="AD373" s="21">
        <v>6.1998720769424107</v>
      </c>
      <c r="AE373" s="12">
        <v>2120.1129943502806</v>
      </c>
      <c r="AF373" s="10">
        <v>2105.7578379627857</v>
      </c>
      <c r="AG373" s="10">
        <v>1433.4202551605395</v>
      </c>
      <c r="AH373" s="10">
        <v>0</v>
      </c>
      <c r="AI373" s="10">
        <v>3.025628638756805</v>
      </c>
      <c r="AJ373" s="10"/>
      <c r="AK373" s="10"/>
      <c r="AL373" s="10"/>
      <c r="AM373" s="10"/>
      <c r="AN373" s="10">
        <v>10.600564971751403</v>
      </c>
      <c r="AO373" s="10">
        <v>6.0996219647518446</v>
      </c>
      <c r="AP373" s="10">
        <v>11.033941786123776</v>
      </c>
      <c r="AQ373" s="10">
        <v>114.66</v>
      </c>
      <c r="AR373" s="10"/>
      <c r="AS373" s="10"/>
      <c r="AT373" s="10">
        <v>4.1480553987581796</v>
      </c>
      <c r="AU373" s="10">
        <v>1</v>
      </c>
      <c r="AV373" s="16"/>
      <c r="AW373" s="21">
        <v>315.86367569441785</v>
      </c>
      <c r="AX373" s="1" t="s">
        <v>120</v>
      </c>
      <c r="AY373" s="25">
        <v>59.455118110236199</v>
      </c>
      <c r="AZ373" s="19">
        <v>0</v>
      </c>
      <c r="BA373" s="19">
        <v>100</v>
      </c>
      <c r="BB373" s="19">
        <v>0</v>
      </c>
      <c r="BC373" s="19">
        <v>100</v>
      </c>
      <c r="BD373" s="19">
        <v>0</v>
      </c>
      <c r="BE373" s="19">
        <v>0</v>
      </c>
      <c r="BF373" s="26">
        <v>41.857777015338279</v>
      </c>
      <c r="BG373" s="26">
        <v>51.942350907719309</v>
      </c>
      <c r="BH373" s="26">
        <v>6.1998720769424107</v>
      </c>
      <c r="BI373" s="23"/>
      <c r="BJ373" s="27">
        <f t="shared" ca="1" si="39"/>
        <v>1</v>
      </c>
      <c r="BK373" s="26">
        <f t="shared" ca="1" si="40"/>
        <v>15.579229915061749</v>
      </c>
      <c r="BL373" s="25">
        <f t="shared" si="37"/>
        <v>3.8458986459523405</v>
      </c>
      <c r="BM373" s="25">
        <f t="shared" ca="1" si="41"/>
        <v>2.9059962089827471</v>
      </c>
      <c r="BN373" s="24">
        <f t="shared" si="38"/>
        <v>2.7753637221385365</v>
      </c>
      <c r="BO373" s="23"/>
      <c r="BP373" s="2"/>
    </row>
    <row r="374" spans="1:68" x14ac:dyDescent="0.2">
      <c r="A374">
        <v>18.05</v>
      </c>
      <c r="B374">
        <v>2</v>
      </c>
      <c r="C374">
        <v>1.3279099999999999</v>
      </c>
      <c r="D374">
        <v>-0.17782000000000001</v>
      </c>
      <c r="E374">
        <v>8.5599999999999996E-2</v>
      </c>
      <c r="F374">
        <v>1.33833</v>
      </c>
      <c r="G374">
        <v>1.9085799999999999</v>
      </c>
      <c r="I374" s="17">
        <f t="shared" si="35"/>
        <v>59.219160104986877</v>
      </c>
      <c r="J374" s="16">
        <f t="shared" si="36"/>
        <v>-59.619160104986875</v>
      </c>
      <c r="K374" s="10">
        <v>122</v>
      </c>
      <c r="L374" s="16">
        <v>6066.9291338582852</v>
      </c>
      <c r="M374" s="16">
        <v>2381.8897637795321</v>
      </c>
      <c r="N374" s="16">
        <v>25.661636045494312</v>
      </c>
      <c r="O374" s="16">
        <v>22.0694915254237</v>
      </c>
      <c r="P374" s="16">
        <v>22.364361202869166</v>
      </c>
      <c r="Q374" s="16">
        <v>0.71778132501200176</v>
      </c>
      <c r="R374" s="16">
        <v>3.2094872663741287</v>
      </c>
      <c r="S374" s="16">
        <v>20.477060933712931</v>
      </c>
      <c r="T374" s="22" t="s">
        <v>122</v>
      </c>
      <c r="U374" s="10">
        <v>5</v>
      </c>
      <c r="V374" s="22" t="s">
        <v>143</v>
      </c>
      <c r="W374" s="10">
        <v>4</v>
      </c>
      <c r="X374" s="22" t="s">
        <v>143</v>
      </c>
      <c r="Y374" s="10">
        <v>4</v>
      </c>
      <c r="Z374" s="22" t="s">
        <v>123</v>
      </c>
      <c r="AA374" s="15">
        <v>4</v>
      </c>
      <c r="AB374" s="11">
        <v>38.45222204220385</v>
      </c>
      <c r="AC374" s="10">
        <v>54.343426438545947</v>
      </c>
      <c r="AD374" s="21">
        <v>7.2043515192502028</v>
      </c>
      <c r="AE374" s="12">
        <v>2206.94915254237</v>
      </c>
      <c r="AF374" s="10">
        <v>2206.116757231172</v>
      </c>
      <c r="AG374" s="10">
        <v>1490.9574135246112</v>
      </c>
      <c r="AH374" s="10">
        <v>0</v>
      </c>
      <c r="AI374" s="10">
        <v>3.1157624785647937</v>
      </c>
      <c r="AJ374" s="10"/>
      <c r="AK374" s="10"/>
      <c r="AL374" s="10"/>
      <c r="AM374" s="10"/>
      <c r="AN374" s="10">
        <v>11.03474576271185</v>
      </c>
      <c r="AO374" s="10">
        <v>6.2715431033208624</v>
      </c>
      <c r="AP374" s="10">
        <v>11.436701894672277</v>
      </c>
      <c r="AQ374" s="10">
        <v>114.66</v>
      </c>
      <c r="AR374" s="10"/>
      <c r="AS374" s="10"/>
      <c r="AT374" s="10">
        <v>4.3370245589761751</v>
      </c>
      <c r="AU374" s="10">
        <v>1</v>
      </c>
      <c r="AV374" s="16"/>
      <c r="AW374" s="21">
        <v>330.91751358467582</v>
      </c>
      <c r="AX374" s="1" t="s">
        <v>120</v>
      </c>
      <c r="AY374" s="25">
        <v>59.619160104986904</v>
      </c>
      <c r="AZ374" s="19">
        <v>0</v>
      </c>
      <c r="BA374" s="19">
        <v>100</v>
      </c>
      <c r="BB374" s="19">
        <v>0</v>
      </c>
      <c r="BC374" s="19">
        <v>0</v>
      </c>
      <c r="BD374" s="19">
        <v>100</v>
      </c>
      <c r="BE374" s="19">
        <v>0</v>
      </c>
      <c r="BF374" s="26">
        <v>38.45222204220385</v>
      </c>
      <c r="BG374" s="26">
        <v>54.343426438545947</v>
      </c>
      <c r="BH374" s="26">
        <v>7.2043515192502028</v>
      </c>
      <c r="BI374" s="23"/>
      <c r="BJ374" s="27">
        <f t="shared" ca="1" si="39"/>
        <v>1</v>
      </c>
      <c r="BK374" s="26">
        <f t="shared" ca="1" si="40"/>
        <v>16.231562795136384</v>
      </c>
      <c r="BL374" s="25">
        <f t="shared" si="37"/>
        <v>3.7131300142462202</v>
      </c>
      <c r="BM374" s="25">
        <f t="shared" ca="1" si="41"/>
        <v>2.8825581063830805</v>
      </c>
      <c r="BN374" s="24">
        <f t="shared" si="38"/>
        <v>2.7540552691188354</v>
      </c>
      <c r="BO374" s="23"/>
      <c r="BP374" s="2"/>
    </row>
    <row r="375" spans="1:68" x14ac:dyDescent="0.2">
      <c r="A375">
        <v>18.100000000000001</v>
      </c>
      <c r="B375">
        <v>2</v>
      </c>
      <c r="C375">
        <v>1.3261099999999999</v>
      </c>
      <c r="D375">
        <v>-0.17985999999999999</v>
      </c>
      <c r="E375">
        <v>8.6669999999999997E-2</v>
      </c>
      <c r="F375">
        <v>1.3328800000000001</v>
      </c>
      <c r="G375">
        <v>1.9037500000000001</v>
      </c>
      <c r="I375" s="17">
        <f t="shared" si="35"/>
        <v>59.383202099737531</v>
      </c>
      <c r="J375" s="16">
        <f t="shared" si="36"/>
        <v>-59.78320209973753</v>
      </c>
      <c r="K375" s="10">
        <v>122</v>
      </c>
      <c r="L375" s="16">
        <v>6086.9422572178655</v>
      </c>
      <c r="M375" s="16">
        <v>2391.6666666666711</v>
      </c>
      <c r="N375" s="16">
        <v>25.732720909886261</v>
      </c>
      <c r="O375" s="16">
        <v>21.57796610169488</v>
      </c>
      <c r="P375" s="16">
        <v>21.877565363233686</v>
      </c>
      <c r="Q375" s="16">
        <v>0.7050007201152183</v>
      </c>
      <c r="R375" s="16">
        <v>3.2224825222097442</v>
      </c>
      <c r="S375" s="16">
        <v>20.805504273528147</v>
      </c>
      <c r="T375" s="22" t="s">
        <v>122</v>
      </c>
      <c r="U375" s="10">
        <v>5</v>
      </c>
      <c r="V375" s="22" t="s">
        <v>143</v>
      </c>
      <c r="W375" s="10">
        <v>4</v>
      </c>
      <c r="X375" s="22" t="s">
        <v>143</v>
      </c>
      <c r="Y375" s="10">
        <v>4</v>
      </c>
      <c r="Z375" s="22" t="s">
        <v>123</v>
      </c>
      <c r="AA375" s="15">
        <v>4</v>
      </c>
      <c r="AB375" s="11">
        <v>39.410724711565329</v>
      </c>
      <c r="AC375" s="10">
        <v>53.686942253851477</v>
      </c>
      <c r="AD375" s="21">
        <v>6.9023330345831919</v>
      </c>
      <c r="AE375" s="12">
        <v>2157.7966101694883</v>
      </c>
      <c r="AF375" s="10">
        <v>2147.6694158999644</v>
      </c>
      <c r="AG375" s="10">
        <v>1458.5043575489124</v>
      </c>
      <c r="AH375" s="10">
        <v>0</v>
      </c>
      <c r="AI375" s="10">
        <v>3.103197591012139</v>
      </c>
      <c r="AJ375" s="10"/>
      <c r="AK375" s="10"/>
      <c r="AL375" s="10"/>
      <c r="AM375" s="10"/>
      <c r="AN375" s="10">
        <v>10.78898305084744</v>
      </c>
      <c r="AO375" s="10">
        <v>6.172216341940798</v>
      </c>
      <c r="AP375" s="10">
        <v>11.209530502842387</v>
      </c>
      <c r="AQ375" s="10">
        <v>114.66</v>
      </c>
      <c r="AR375" s="10"/>
      <c r="AS375" s="10"/>
      <c r="AT375" s="10">
        <v>4.1982836690069147</v>
      </c>
      <c r="AU375" s="10">
        <v>1</v>
      </c>
      <c r="AV375" s="16"/>
      <c r="AW375" s="21">
        <v>322.1504123849947</v>
      </c>
      <c r="AX375" s="1" t="s">
        <v>120</v>
      </c>
      <c r="AY375" s="25">
        <v>59.783202099737501</v>
      </c>
      <c r="AZ375" s="19">
        <v>0</v>
      </c>
      <c r="BA375" s="19">
        <v>100</v>
      </c>
      <c r="BB375" s="19">
        <v>0</v>
      </c>
      <c r="BC375" s="19">
        <v>0</v>
      </c>
      <c r="BD375" s="19">
        <v>100</v>
      </c>
      <c r="BE375" s="19">
        <v>0</v>
      </c>
      <c r="BF375" s="26">
        <v>39.410724711565329</v>
      </c>
      <c r="BG375" s="26">
        <v>53.686942253851477</v>
      </c>
      <c r="BH375" s="26">
        <v>6.9023330345831919</v>
      </c>
      <c r="BI375" s="23"/>
      <c r="BJ375" s="27">
        <f t="shared" ca="1" si="39"/>
        <v>1</v>
      </c>
      <c r="BK375" s="26">
        <f t="shared" ca="1" si="40"/>
        <v>15.749765213623458</v>
      </c>
      <c r="BL375" s="25">
        <f t="shared" si="37"/>
        <v>3.7432154226941226</v>
      </c>
      <c r="BM375" s="25">
        <f t="shared" ca="1" si="41"/>
        <v>2.8949974230060862</v>
      </c>
      <c r="BN375" s="24">
        <f t="shared" si="38"/>
        <v>2.762605721864392</v>
      </c>
      <c r="BO375" s="23"/>
      <c r="BP375" s="2"/>
    </row>
    <row r="376" spans="1:68" x14ac:dyDescent="0.2">
      <c r="A376">
        <v>18.149999999999999</v>
      </c>
      <c r="B376">
        <v>2</v>
      </c>
      <c r="C376">
        <v>1.3202799999999999</v>
      </c>
      <c r="D376">
        <v>-0.17748</v>
      </c>
      <c r="E376">
        <v>8.6379999999999998E-2</v>
      </c>
      <c r="F376">
        <v>1.33233</v>
      </c>
      <c r="G376">
        <v>1.9033800000000001</v>
      </c>
      <c r="I376" s="17">
        <f t="shared" si="35"/>
        <v>59.547244094488178</v>
      </c>
      <c r="J376" s="16">
        <f t="shared" si="36"/>
        <v>-59.947244094488177</v>
      </c>
      <c r="K376" s="10">
        <v>122</v>
      </c>
      <c r="L376" s="16">
        <v>6106.9553805774449</v>
      </c>
      <c r="M376" s="16">
        <v>2401.4435695538095</v>
      </c>
      <c r="N376" s="16">
        <v>25.80380577427821</v>
      </c>
      <c r="O376" s="16">
        <v>19.985969868173218</v>
      </c>
      <c r="P376" s="16">
        <v>20.284287279817566</v>
      </c>
      <c r="Q376" s="16">
        <v>0.71991142582813239</v>
      </c>
      <c r="R376" s="16">
        <v>3.5491088047467603</v>
      </c>
      <c r="S376" s="16">
        <v>20.716486919746455</v>
      </c>
      <c r="T376" s="22" t="s">
        <v>122</v>
      </c>
      <c r="U376" s="10">
        <v>4</v>
      </c>
      <c r="V376" s="22" t="s">
        <v>143</v>
      </c>
      <c r="W376" s="10">
        <v>4</v>
      </c>
      <c r="X376" s="22" t="s">
        <v>33</v>
      </c>
      <c r="Y376" s="10">
        <v>3</v>
      </c>
      <c r="Z376" s="22" t="s">
        <v>33</v>
      </c>
      <c r="AA376" s="15">
        <v>3</v>
      </c>
      <c r="AB376" s="11">
        <v>49.541490289672311</v>
      </c>
      <c r="AC376" s="10">
        <v>45.925433286164917</v>
      </c>
      <c r="AD376" s="21">
        <v>4.5330764241627683</v>
      </c>
      <c r="AE376" s="12">
        <v>1998.596986817322</v>
      </c>
      <c r="AF376" s="10">
        <v>1959.0476929475044</v>
      </c>
      <c r="AG376" s="10">
        <v>1352.2858186545045</v>
      </c>
      <c r="AH376" s="10">
        <v>0</v>
      </c>
      <c r="AI376" s="10">
        <v>2.8176087435317529</v>
      </c>
      <c r="AJ376" s="10"/>
      <c r="AK376" s="10"/>
      <c r="AL376" s="10"/>
      <c r="AM376" s="10"/>
      <c r="AN376" s="10">
        <v>13.323979912115478</v>
      </c>
      <c r="AO376" s="10">
        <v>5.9021511522166961</v>
      </c>
      <c r="AP376" s="10">
        <v>10.466000730581531</v>
      </c>
      <c r="AQ376" s="10">
        <v>114.66</v>
      </c>
      <c r="AR376" s="10"/>
      <c r="AS376" s="10"/>
      <c r="AT376" s="10">
        <v>3.7956392855806875</v>
      </c>
      <c r="AU376" s="10">
        <v>1</v>
      </c>
      <c r="AV376" s="16"/>
      <c r="AW376" s="21">
        <v>293.85715394212565</v>
      </c>
      <c r="AX376" s="1" t="s">
        <v>120</v>
      </c>
      <c r="AY376" s="25">
        <v>59.947244094488198</v>
      </c>
      <c r="AZ376" s="19">
        <v>100</v>
      </c>
      <c r="BA376" s="19">
        <v>0</v>
      </c>
      <c r="BB376" s="19">
        <v>0</v>
      </c>
      <c r="BC376" s="19">
        <v>100</v>
      </c>
      <c r="BD376" s="19">
        <v>0</v>
      </c>
      <c r="BE376" s="19">
        <v>0</v>
      </c>
      <c r="BF376" s="26">
        <v>49.541490289672311</v>
      </c>
      <c r="BG376" s="26">
        <v>45.925433286164917</v>
      </c>
      <c r="BH376" s="26">
        <v>4.5330764241627683</v>
      </c>
      <c r="BI376" s="23"/>
      <c r="BJ376" s="27">
        <f t="shared" ca="1" si="39"/>
        <v>1</v>
      </c>
      <c r="BK376" s="26">
        <f t="shared" ca="1" si="40"/>
        <v>14.350376421903883</v>
      </c>
      <c r="BL376" s="25">
        <f t="shared" si="37"/>
        <v>4.1780475960086187</v>
      </c>
      <c r="BM376" s="25">
        <f t="shared" ca="1" si="41"/>
        <v>2.9563126394407568</v>
      </c>
      <c r="BN376" s="24">
        <f t="shared" si="38"/>
        <v>2.8144814432930856</v>
      </c>
      <c r="BO376" s="23"/>
      <c r="BP376" s="2"/>
    </row>
    <row r="377" spans="1:68" x14ac:dyDescent="0.2">
      <c r="A377">
        <v>18.2</v>
      </c>
      <c r="B377">
        <v>2</v>
      </c>
      <c r="C377">
        <v>1.3188599999999999</v>
      </c>
      <c r="D377">
        <v>-0.18731999999999999</v>
      </c>
      <c r="E377">
        <v>8.6319999999999994E-2</v>
      </c>
      <c r="F377">
        <v>1.33318</v>
      </c>
      <c r="G377">
        <v>1.90778</v>
      </c>
      <c r="I377" s="17">
        <f t="shared" si="35"/>
        <v>59.71128608923884</v>
      </c>
      <c r="J377" s="16">
        <f t="shared" si="36"/>
        <v>-60.111286089238838</v>
      </c>
      <c r="K377" s="10">
        <v>122</v>
      </c>
      <c r="L377" s="16">
        <v>6126.9685039370252</v>
      </c>
      <c r="M377" s="16">
        <v>2411.2204724409489</v>
      </c>
      <c r="N377" s="16">
        <v>25.874890638670163</v>
      </c>
      <c r="O377" s="16">
        <v>19.598210922787164</v>
      </c>
      <c r="P377" s="16">
        <v>19.896263124108522</v>
      </c>
      <c r="Q377" s="16">
        <v>0.65826380220835323</v>
      </c>
      <c r="R377" s="16">
        <v>3.3084795778094014</v>
      </c>
      <c r="S377" s="16">
        <v>20.698069536205409</v>
      </c>
      <c r="T377" s="22" t="s">
        <v>122</v>
      </c>
      <c r="U377" s="10">
        <v>5</v>
      </c>
      <c r="V377" s="22" t="s">
        <v>143</v>
      </c>
      <c r="W377" s="10">
        <v>4</v>
      </c>
      <c r="X377" s="22" t="s">
        <v>143</v>
      </c>
      <c r="Y377" s="10">
        <v>4</v>
      </c>
      <c r="Z377" s="22" t="s">
        <v>33</v>
      </c>
      <c r="AA377" s="15">
        <v>3</v>
      </c>
      <c r="AB377" s="11">
        <v>44.230618051153108</v>
      </c>
      <c r="AC377" s="10">
        <v>50.164805980628145</v>
      </c>
      <c r="AD377" s="21">
        <v>5.6045759682187448</v>
      </c>
      <c r="AE377" s="12">
        <v>1959.8210922787162</v>
      </c>
      <c r="AF377" s="10">
        <v>1912.2205497252887</v>
      </c>
      <c r="AG377" s="10">
        <v>1326.4175416072349</v>
      </c>
      <c r="AH377" s="10">
        <v>0</v>
      </c>
      <c r="AI377" s="10">
        <v>3.0225364143311908</v>
      </c>
      <c r="AJ377" s="10"/>
      <c r="AK377" s="10"/>
      <c r="AL377" s="10"/>
      <c r="AM377" s="10"/>
      <c r="AN377" s="10">
        <v>9.799105461393582</v>
      </c>
      <c r="AO377" s="10">
        <v>5.7613494345216418</v>
      </c>
      <c r="AP377" s="10">
        <v>10.284922791250644</v>
      </c>
      <c r="AQ377" s="10">
        <v>114.66</v>
      </c>
      <c r="AR377" s="10"/>
      <c r="AS377" s="10"/>
      <c r="AT377" s="10">
        <v>3.6846129586156469</v>
      </c>
      <c r="AU377" s="10">
        <v>1</v>
      </c>
      <c r="AV377" s="16"/>
      <c r="AW377" s="21">
        <v>286.83308245879329</v>
      </c>
      <c r="AX377" s="1" t="s">
        <v>120</v>
      </c>
      <c r="AY377" s="25">
        <v>60.111286089238803</v>
      </c>
      <c r="AZ377" s="19">
        <v>0</v>
      </c>
      <c r="BA377" s="19">
        <v>100</v>
      </c>
      <c r="BB377" s="19">
        <v>0</v>
      </c>
      <c r="BC377" s="19">
        <v>100</v>
      </c>
      <c r="BD377" s="19">
        <v>0</v>
      </c>
      <c r="BE377" s="19">
        <v>0</v>
      </c>
      <c r="BF377" s="26">
        <v>44.230618051153108</v>
      </c>
      <c r="BG377" s="26">
        <v>50.164805980628145</v>
      </c>
      <c r="BH377" s="26">
        <v>5.6045759682187448</v>
      </c>
      <c r="BI377" s="23"/>
      <c r="BJ377" s="27">
        <f t="shared" ca="1" si="39"/>
        <v>1</v>
      </c>
      <c r="BK377" s="26">
        <f t="shared" ca="1" si="40"/>
        <v>13.962040439296453</v>
      </c>
      <c r="BL377" s="25">
        <f t="shared" si="37"/>
        <v>3.9106068416180992</v>
      </c>
      <c r="BM377" s="25">
        <f t="shared" ca="1" si="41"/>
        <v>2.94789612043955</v>
      </c>
      <c r="BN377" s="24">
        <f t="shared" si="38"/>
        <v>2.8019761457292205</v>
      </c>
      <c r="BO377" s="23"/>
      <c r="BP377" s="2"/>
    </row>
    <row r="378" spans="1:68" x14ac:dyDescent="0.2">
      <c r="A378">
        <v>18.25</v>
      </c>
      <c r="B378">
        <v>2</v>
      </c>
      <c r="C378">
        <v>1.31921</v>
      </c>
      <c r="D378">
        <v>-0.18869</v>
      </c>
      <c r="E378">
        <v>8.6980000000000002E-2</v>
      </c>
      <c r="F378">
        <v>1.3307</v>
      </c>
      <c r="G378">
        <v>1.905</v>
      </c>
      <c r="I378" s="17">
        <f t="shared" si="35"/>
        <v>59.875328083989501</v>
      </c>
      <c r="J378" s="16">
        <f t="shared" si="36"/>
        <v>-60.2753280839895</v>
      </c>
      <c r="K378" s="10">
        <v>122</v>
      </c>
      <c r="L378" s="16">
        <v>6146.9816272966054</v>
      </c>
      <c r="M378" s="16">
        <v>2420.9973753280883</v>
      </c>
      <c r="N378" s="16">
        <v>25.945975503062115</v>
      </c>
      <c r="O378" s="16">
        <v>19.693785310734455</v>
      </c>
      <c r="P378" s="16">
        <v>19.994754825608712</v>
      </c>
      <c r="Q378" s="16">
        <v>0.64968074891982697</v>
      </c>
      <c r="R378" s="16">
        <v>3.2492558902884592</v>
      </c>
      <c r="S378" s="16">
        <v>20.900660755156853</v>
      </c>
      <c r="T378" s="22" t="s">
        <v>122</v>
      </c>
      <c r="U378" s="10">
        <v>5</v>
      </c>
      <c r="V378" s="22" t="s">
        <v>143</v>
      </c>
      <c r="W378" s="10">
        <v>4</v>
      </c>
      <c r="X378" s="22" t="s">
        <v>143</v>
      </c>
      <c r="Y378" s="10">
        <v>4</v>
      </c>
      <c r="Z378" s="22" t="s">
        <v>33</v>
      </c>
      <c r="AA378" s="15">
        <v>3</v>
      </c>
      <c r="AB378" s="11">
        <v>42.686979965079992</v>
      </c>
      <c r="AC378" s="10">
        <v>51.330289843248316</v>
      </c>
      <c r="AD378" s="21">
        <v>5.9827301916716902</v>
      </c>
      <c r="AE378" s="12">
        <v>1969.3785310734456</v>
      </c>
      <c r="AF378" s="10">
        <v>1922.6305661747476</v>
      </c>
      <c r="AG378" s="10">
        <v>1332.9836550405807</v>
      </c>
      <c r="AH378" s="10">
        <v>0</v>
      </c>
      <c r="AI378" s="10">
        <v>3.0776277208232528</v>
      </c>
      <c r="AJ378" s="10"/>
      <c r="AK378" s="10"/>
      <c r="AL378" s="10"/>
      <c r="AM378" s="10"/>
      <c r="AN378" s="10">
        <v>9.8468926553672276</v>
      </c>
      <c r="AO378" s="10">
        <v>5.77388836972266</v>
      </c>
      <c r="AP378" s="10">
        <v>10.330885585284065</v>
      </c>
      <c r="AQ378" s="10">
        <v>114.66</v>
      </c>
      <c r="AR378" s="10"/>
      <c r="AS378" s="10"/>
      <c r="AT378" s="10">
        <v>3.689899286976591</v>
      </c>
      <c r="AU378" s="10">
        <v>1</v>
      </c>
      <c r="AV378" s="16"/>
      <c r="AW378" s="21">
        <v>288.39458492621213</v>
      </c>
      <c r="AX378" s="1" t="s">
        <v>120</v>
      </c>
      <c r="AY378" s="25">
        <v>60.2753280839895</v>
      </c>
      <c r="AZ378" s="19">
        <v>0</v>
      </c>
      <c r="BA378" s="19">
        <v>100</v>
      </c>
      <c r="BB378" s="19">
        <v>0</v>
      </c>
      <c r="BC378" s="19">
        <v>100</v>
      </c>
      <c r="BD378" s="19">
        <v>0</v>
      </c>
      <c r="BE378" s="19">
        <v>0</v>
      </c>
      <c r="BF378" s="26">
        <v>42.686979965079992</v>
      </c>
      <c r="BG378" s="26">
        <v>51.330289843248316</v>
      </c>
      <c r="BH378" s="26">
        <v>5.9827301916716902</v>
      </c>
      <c r="BI378" s="23"/>
      <c r="BJ378" s="27">
        <f t="shared" ca="1" si="39"/>
        <v>1</v>
      </c>
      <c r="BK378" s="26">
        <f t="shared" ca="1" si="40"/>
        <v>13.978754528527546</v>
      </c>
      <c r="BL378" s="25">
        <f t="shared" si="37"/>
        <v>3.8394339126238735</v>
      </c>
      <c r="BM378" s="25">
        <f t="shared" ca="1" si="41"/>
        <v>2.94258847115906</v>
      </c>
      <c r="BN378" s="24">
        <f t="shared" si="38"/>
        <v>2.795428776324258</v>
      </c>
      <c r="BO378" s="23"/>
      <c r="BP378" s="2"/>
    </row>
    <row r="379" spans="1:68" x14ac:dyDescent="0.2">
      <c r="A379">
        <v>18.3</v>
      </c>
      <c r="B379">
        <v>2.1</v>
      </c>
      <c r="C379">
        <v>1.3194600000000001</v>
      </c>
      <c r="D379">
        <v>-0.19228999999999999</v>
      </c>
      <c r="E379">
        <v>8.8139999999999996E-2</v>
      </c>
      <c r="F379">
        <v>1.32995</v>
      </c>
      <c r="G379">
        <v>1.9051800000000001</v>
      </c>
      <c r="I379" s="17">
        <f t="shared" si="35"/>
        <v>60.039370078740156</v>
      </c>
      <c r="J379" s="16">
        <f t="shared" si="36"/>
        <v>-60.439370078740154</v>
      </c>
      <c r="K379" s="10">
        <v>122</v>
      </c>
      <c r="L379" s="16">
        <v>6166.9947506561857</v>
      </c>
      <c r="M379" s="16">
        <v>2430.7742782152272</v>
      </c>
      <c r="N379" s="16">
        <v>26.017060367454068</v>
      </c>
      <c r="O379" s="16">
        <v>19.762052730696812</v>
      </c>
      <c r="P379" s="16">
        <v>20.068149645148896</v>
      </c>
      <c r="Q379" s="16">
        <v>0.62712674027844439</v>
      </c>
      <c r="R379" s="16">
        <v>3.124985369191926</v>
      </c>
      <c r="S379" s="16">
        <v>21.256730170283625</v>
      </c>
      <c r="T379" s="22" t="s">
        <v>122</v>
      </c>
      <c r="U379" s="10">
        <v>5</v>
      </c>
      <c r="V379" s="22" t="s">
        <v>143</v>
      </c>
      <c r="W379" s="10">
        <v>4</v>
      </c>
      <c r="X379" s="22" t="s">
        <v>143</v>
      </c>
      <c r="Y379" s="10">
        <v>4</v>
      </c>
      <c r="Z379" s="22" t="s">
        <v>33</v>
      </c>
      <c r="AA379" s="15">
        <v>3</v>
      </c>
      <c r="AB379" s="11">
        <v>39.70080902712386</v>
      </c>
      <c r="AC379" s="10">
        <v>53.485177050717262</v>
      </c>
      <c r="AD379" s="21">
        <v>6.81401392215888</v>
      </c>
      <c r="AE379" s="12">
        <v>1976.205273069681</v>
      </c>
      <c r="AF379" s="10">
        <v>1930.0880082759704</v>
      </c>
      <c r="AG379" s="10">
        <v>1337.8766430099265</v>
      </c>
      <c r="AH379" s="10">
        <v>0</v>
      </c>
      <c r="AI379" s="10">
        <v>3.2000149820176116</v>
      </c>
      <c r="AJ379" s="10"/>
      <c r="AK379" s="10"/>
      <c r="AL379" s="10"/>
      <c r="AM379" s="10"/>
      <c r="AN379" s="10">
        <v>9.8810263653484061</v>
      </c>
      <c r="AO379" s="10">
        <v>5.7639854635983667</v>
      </c>
      <c r="AP379" s="10">
        <v>10.365136501069484</v>
      </c>
      <c r="AQ379" s="10">
        <v>114.66</v>
      </c>
      <c r="AR379" s="10"/>
      <c r="AS379" s="10"/>
      <c r="AT379" s="10">
        <v>3.6892172369783576</v>
      </c>
      <c r="AU379" s="10">
        <v>1</v>
      </c>
      <c r="AV379" s="16"/>
      <c r="AW379" s="21">
        <v>289.51320124139556</v>
      </c>
      <c r="AX379" s="1" t="s">
        <v>120</v>
      </c>
      <c r="AY379" s="25">
        <v>60.439370078740197</v>
      </c>
      <c r="AZ379" s="19">
        <v>0</v>
      </c>
      <c r="BA379" s="19">
        <v>100</v>
      </c>
      <c r="BB379" s="19">
        <v>0</v>
      </c>
      <c r="BC379" s="19">
        <v>100</v>
      </c>
      <c r="BD379" s="19">
        <v>0</v>
      </c>
      <c r="BE379" s="19">
        <v>0</v>
      </c>
      <c r="BF379" s="26">
        <v>39.70080902712386</v>
      </c>
      <c r="BG379" s="26">
        <v>53.485177050717262</v>
      </c>
      <c r="BH379" s="26">
        <v>6.81401392215888</v>
      </c>
      <c r="BI379" s="23"/>
      <c r="BJ379" s="27">
        <f t="shared" ca="1" si="39"/>
        <v>1</v>
      </c>
      <c r="BK379" s="26">
        <f t="shared" ca="1" si="40"/>
        <v>13.974684874723637</v>
      </c>
      <c r="BL379" s="25">
        <f t="shared" si="37"/>
        <v>3.6923142747688464</v>
      </c>
      <c r="BM379" s="25">
        <f t="shared" ca="1" si="41"/>
        <v>2.9323149908397164</v>
      </c>
      <c r="BN379" s="24">
        <f t="shared" si="38"/>
        <v>2.7837149702888135</v>
      </c>
      <c r="BO379" s="23"/>
      <c r="BP379" s="2"/>
    </row>
    <row r="380" spans="1:68" x14ac:dyDescent="0.2">
      <c r="A380">
        <v>18.350000000000001</v>
      </c>
      <c r="B380">
        <v>2</v>
      </c>
      <c r="C380">
        <v>1.31989</v>
      </c>
      <c r="D380">
        <v>-0.18837999999999999</v>
      </c>
      <c r="E380">
        <v>8.8459999999999997E-2</v>
      </c>
      <c r="F380">
        <v>1.3334299999999999</v>
      </c>
      <c r="G380">
        <v>1.9078999999999999</v>
      </c>
      <c r="I380" s="17">
        <f t="shared" si="35"/>
        <v>60.203412073490817</v>
      </c>
      <c r="J380" s="16">
        <f t="shared" si="36"/>
        <v>-60.603412073490816</v>
      </c>
      <c r="K380" s="10">
        <v>122</v>
      </c>
      <c r="L380" s="16">
        <v>6187.007874015766</v>
      </c>
      <c r="M380" s="16">
        <v>2440.5511811023666</v>
      </c>
      <c r="N380" s="16">
        <v>26.088145231846021</v>
      </c>
      <c r="O380" s="16">
        <v>19.87947269303201</v>
      </c>
      <c r="P380" s="16">
        <v>20.186984062540045</v>
      </c>
      <c r="Q380" s="16">
        <v>0.65162289966394615</v>
      </c>
      <c r="R380" s="16">
        <v>3.2279358701884022</v>
      </c>
      <c r="S380" s="16">
        <v>21.354956215835838</v>
      </c>
      <c r="T380" s="22" t="s">
        <v>122</v>
      </c>
      <c r="U380" s="10">
        <v>5</v>
      </c>
      <c r="V380" s="22" t="s">
        <v>143</v>
      </c>
      <c r="W380" s="10">
        <v>4</v>
      </c>
      <c r="X380" s="22" t="s">
        <v>143</v>
      </c>
      <c r="Y380" s="10">
        <v>4</v>
      </c>
      <c r="Z380" s="22" t="s">
        <v>33</v>
      </c>
      <c r="AA380" s="15">
        <v>3</v>
      </c>
      <c r="AB380" s="11">
        <v>41.934425858696407</v>
      </c>
      <c r="AC380" s="10">
        <v>51.886199819851797</v>
      </c>
      <c r="AD380" s="21">
        <v>6.1793743214517995</v>
      </c>
      <c r="AE380" s="12">
        <v>1987.947269303201</v>
      </c>
      <c r="AF380" s="10">
        <v>1942.8912854184832</v>
      </c>
      <c r="AG380" s="10">
        <v>1345.7989375026696</v>
      </c>
      <c r="AH380" s="10">
        <v>0</v>
      </c>
      <c r="AI380" s="10">
        <v>3.0979549787079068</v>
      </c>
      <c r="AJ380" s="10"/>
      <c r="AK380" s="10"/>
      <c r="AL380" s="10"/>
      <c r="AM380" s="10"/>
      <c r="AN380" s="10">
        <v>9.9397363465160051</v>
      </c>
      <c r="AO380" s="10">
        <v>5.8217609675375472</v>
      </c>
      <c r="AP380" s="10">
        <v>10.420592562518689</v>
      </c>
      <c r="AQ380" s="10">
        <v>114.66</v>
      </c>
      <c r="AR380" s="10"/>
      <c r="AS380" s="10"/>
      <c r="AT380" s="10">
        <v>3.6992272290256434</v>
      </c>
      <c r="AU380" s="10">
        <v>1</v>
      </c>
      <c r="AV380" s="16"/>
      <c r="AW380" s="21">
        <v>291.43369281277245</v>
      </c>
      <c r="AX380" s="1" t="s">
        <v>120</v>
      </c>
      <c r="AY380" s="25">
        <v>60.603412073490802</v>
      </c>
      <c r="AZ380" s="19">
        <v>0</v>
      </c>
      <c r="BA380" s="19">
        <v>100</v>
      </c>
      <c r="BB380" s="19">
        <v>0</v>
      </c>
      <c r="BC380" s="19">
        <v>100</v>
      </c>
      <c r="BD380" s="19">
        <v>0</v>
      </c>
      <c r="BE380" s="19">
        <v>0</v>
      </c>
      <c r="BF380" s="26">
        <v>41.934425858696407</v>
      </c>
      <c r="BG380" s="26">
        <v>51.886199819851797</v>
      </c>
      <c r="BH380" s="26">
        <v>6.1793743214517995</v>
      </c>
      <c r="BI380" s="23"/>
      <c r="BJ380" s="27">
        <f t="shared" ca="1" si="39"/>
        <v>1</v>
      </c>
      <c r="BK380" s="26">
        <f t="shared" ca="1" si="40"/>
        <v>14.007884987530767</v>
      </c>
      <c r="BL380" s="25">
        <f t="shared" si="37"/>
        <v>3.8121137116521471</v>
      </c>
      <c r="BM380" s="25">
        <f t="shared" ca="1" si="41"/>
        <v>2.9399732742835907</v>
      </c>
      <c r="BN380" s="24">
        <f t="shared" si="38"/>
        <v>2.7903956959031206</v>
      </c>
      <c r="BO380" s="23"/>
      <c r="BP380" s="2"/>
    </row>
    <row r="381" spans="1:68" x14ac:dyDescent="0.2">
      <c r="A381">
        <v>18.399999999999999</v>
      </c>
      <c r="B381">
        <v>2.1</v>
      </c>
      <c r="C381">
        <v>1.3222</v>
      </c>
      <c r="D381">
        <v>-0.18612000000000001</v>
      </c>
      <c r="E381">
        <v>8.9160000000000003E-2</v>
      </c>
      <c r="F381">
        <v>1.3293299999999999</v>
      </c>
      <c r="G381">
        <v>1.90568</v>
      </c>
      <c r="I381" s="17">
        <f t="shared" si="35"/>
        <v>60.367454068241464</v>
      </c>
      <c r="J381" s="16">
        <f t="shared" si="36"/>
        <v>-60.767454068241463</v>
      </c>
      <c r="K381" s="10">
        <v>122</v>
      </c>
      <c r="L381" s="16">
        <v>6207.0209973753454</v>
      </c>
      <c r="M381" s="16">
        <v>2450.3280839895051</v>
      </c>
      <c r="N381" s="16">
        <v>26.15923009623797</v>
      </c>
      <c r="O381" s="16">
        <v>20.510263653483996</v>
      </c>
      <c r="P381" s="16">
        <v>20.820869143426926</v>
      </c>
      <c r="Q381" s="16">
        <v>0.66578180508881402</v>
      </c>
      <c r="R381" s="16">
        <v>3.1976657674686888</v>
      </c>
      <c r="S381" s="16">
        <v>21.569825690481306</v>
      </c>
      <c r="T381" s="22" t="s">
        <v>122</v>
      </c>
      <c r="U381" s="10">
        <v>5</v>
      </c>
      <c r="V381" s="22" t="s">
        <v>143</v>
      </c>
      <c r="W381" s="10">
        <v>4</v>
      </c>
      <c r="X381" s="22" t="s">
        <v>143</v>
      </c>
      <c r="Y381" s="10">
        <v>4</v>
      </c>
      <c r="Z381" s="22" t="s">
        <v>33</v>
      </c>
      <c r="AA381" s="15">
        <v>3</v>
      </c>
      <c r="AB381" s="11">
        <v>40.331481614225289</v>
      </c>
      <c r="AC381" s="10">
        <v>53.041721208945511</v>
      </c>
      <c r="AD381" s="21">
        <v>6.6267971768292</v>
      </c>
      <c r="AE381" s="12">
        <v>2051.0263653483994</v>
      </c>
      <c r="AF381" s="10">
        <v>2016.2887582663757</v>
      </c>
      <c r="AG381" s="10">
        <v>1388.0579428951285</v>
      </c>
      <c r="AH381" s="10">
        <v>0</v>
      </c>
      <c r="AI381" s="10">
        <v>3.1272811879635944</v>
      </c>
      <c r="AJ381" s="10"/>
      <c r="AK381" s="10"/>
      <c r="AL381" s="10"/>
      <c r="AM381" s="10"/>
      <c r="AN381" s="10">
        <v>10.255131826741998</v>
      </c>
      <c r="AO381" s="10">
        <v>5.9610113365824073</v>
      </c>
      <c r="AP381" s="10">
        <v>10.716405600265899</v>
      </c>
      <c r="AQ381" s="10">
        <v>114.66</v>
      </c>
      <c r="AR381" s="10"/>
      <c r="AS381" s="10"/>
      <c r="AT381" s="10">
        <v>3.8299195528125245</v>
      </c>
      <c r="AU381" s="10">
        <v>1</v>
      </c>
      <c r="AV381" s="16"/>
      <c r="AW381" s="21">
        <v>302.44331373995635</v>
      </c>
      <c r="AX381" s="1" t="s">
        <v>120</v>
      </c>
      <c r="AY381" s="25">
        <v>60.767454068241499</v>
      </c>
      <c r="AZ381" s="19">
        <v>0</v>
      </c>
      <c r="BA381" s="19">
        <v>100</v>
      </c>
      <c r="BB381" s="19">
        <v>0</v>
      </c>
      <c r="BC381" s="19">
        <v>100</v>
      </c>
      <c r="BD381" s="19">
        <v>0</v>
      </c>
      <c r="BE381" s="19">
        <v>0</v>
      </c>
      <c r="BF381" s="26">
        <v>40.331481614225289</v>
      </c>
      <c r="BG381" s="26">
        <v>53.041721208945511</v>
      </c>
      <c r="BH381" s="26">
        <v>6.6267971768292</v>
      </c>
      <c r="BI381" s="23"/>
      <c r="BJ381" s="27">
        <f t="shared" ca="1" si="39"/>
        <v>1</v>
      </c>
      <c r="BK381" s="26">
        <f t="shared" ca="1" si="40"/>
        <v>14.461213386488811</v>
      </c>
      <c r="BL381" s="25">
        <f t="shared" si="37"/>
        <v>3.7577938023312636</v>
      </c>
      <c r="BM381" s="25">
        <f t="shared" ca="1" si="41"/>
        <v>2.9252245124776817</v>
      </c>
      <c r="BN381" s="24">
        <f t="shared" si="38"/>
        <v>2.7773256691465704</v>
      </c>
      <c r="BO381" s="23"/>
      <c r="BP381" s="2"/>
    </row>
    <row r="382" spans="1:68" x14ac:dyDescent="0.2">
      <c r="A382">
        <v>18.45</v>
      </c>
      <c r="B382">
        <v>2</v>
      </c>
      <c r="C382">
        <v>1.3277600000000001</v>
      </c>
      <c r="D382">
        <v>-0.18304999999999999</v>
      </c>
      <c r="E382">
        <v>9.0010000000000007E-2</v>
      </c>
      <c r="F382">
        <v>1.3307500000000001</v>
      </c>
      <c r="G382">
        <v>1.9073</v>
      </c>
      <c r="I382" s="17">
        <f t="shared" si="35"/>
        <v>60.531496062992119</v>
      </c>
      <c r="J382" s="16">
        <f t="shared" si="36"/>
        <v>-60.931496062992117</v>
      </c>
      <c r="K382" s="10">
        <v>122</v>
      </c>
      <c r="L382" s="16">
        <v>6227.0341207349256</v>
      </c>
      <c r="M382" s="16">
        <v>2460.104986876644</v>
      </c>
      <c r="N382" s="16">
        <v>26.230314960629915</v>
      </c>
      <c r="O382" s="16">
        <v>22.028531073446331</v>
      </c>
      <c r="P382" s="16">
        <v>22.342893709631635</v>
      </c>
      <c r="Q382" s="16">
        <v>0.68501536245799322</v>
      </c>
      <c r="R382" s="16">
        <v>3.0659205175500381</v>
      </c>
      <c r="S382" s="16">
        <v>21.830738623979375</v>
      </c>
      <c r="T382" s="22" t="s">
        <v>122</v>
      </c>
      <c r="U382" s="10">
        <v>5</v>
      </c>
      <c r="V382" s="22" t="s">
        <v>143</v>
      </c>
      <c r="W382" s="10">
        <v>4</v>
      </c>
      <c r="X382" s="22" t="s">
        <v>143</v>
      </c>
      <c r="Y382" s="10">
        <v>4</v>
      </c>
      <c r="Z382" s="22" t="s">
        <v>123</v>
      </c>
      <c r="AA382" s="15">
        <v>4</v>
      </c>
      <c r="AB382" s="11">
        <v>35.328351172329988</v>
      </c>
      <c r="AC382" s="10">
        <v>56.366253057311461</v>
      </c>
      <c r="AD382" s="21">
        <v>8.305395770358551</v>
      </c>
      <c r="AE382" s="12">
        <v>2202.8531073446329</v>
      </c>
      <c r="AF382" s="10">
        <v>2194.173229386955</v>
      </c>
      <c r="AG382" s="10">
        <v>1489.5262473087757</v>
      </c>
      <c r="AH382" s="10">
        <v>0</v>
      </c>
      <c r="AI382" s="10">
        <v>3.261663158831968</v>
      </c>
      <c r="AJ382" s="10"/>
      <c r="AK382" s="10"/>
      <c r="AL382" s="10"/>
      <c r="AM382" s="10"/>
      <c r="AN382" s="10">
        <v>11.014265536723165</v>
      </c>
      <c r="AO382" s="10">
        <v>6.2689635986594316</v>
      </c>
      <c r="AP382" s="10">
        <v>11.426683731161429</v>
      </c>
      <c r="AQ382" s="10">
        <v>114.66</v>
      </c>
      <c r="AR382" s="10"/>
      <c r="AS382" s="10"/>
      <c r="AT382" s="10">
        <v>4.1679285745899346</v>
      </c>
      <c r="AU382" s="10">
        <v>1</v>
      </c>
      <c r="AV382" s="16"/>
      <c r="AW382" s="21">
        <v>329.12598440804328</v>
      </c>
      <c r="AX382" s="1" t="s">
        <v>120</v>
      </c>
      <c r="AY382" s="25">
        <v>60.931496062992103</v>
      </c>
      <c r="AZ382" s="19">
        <v>0</v>
      </c>
      <c r="BA382" s="19">
        <v>100</v>
      </c>
      <c r="BB382" s="19">
        <v>0</v>
      </c>
      <c r="BC382" s="19">
        <v>0</v>
      </c>
      <c r="BD382" s="19">
        <v>100</v>
      </c>
      <c r="BE382" s="19">
        <v>0</v>
      </c>
      <c r="BF382" s="26">
        <v>35.328351172329988</v>
      </c>
      <c r="BG382" s="26">
        <v>56.366253057311461</v>
      </c>
      <c r="BH382" s="26">
        <v>8.305395770358551</v>
      </c>
      <c r="BI382" s="23"/>
      <c r="BJ382" s="27">
        <f t="shared" ca="1" si="39"/>
        <v>1</v>
      </c>
      <c r="BK382" s="26">
        <f t="shared" ca="1" si="40"/>
        <v>15.63297237462848</v>
      </c>
      <c r="BL382" s="25">
        <f t="shared" si="37"/>
        <v>3.5623378487633186</v>
      </c>
      <c r="BM382" s="25">
        <f t="shared" ca="1" si="41"/>
        <v>2.8842732362727417</v>
      </c>
      <c r="BN382" s="24">
        <f t="shared" si="38"/>
        <v>2.7419665370694486</v>
      </c>
      <c r="BO382" s="23"/>
      <c r="BP382" s="2"/>
    </row>
    <row r="383" spans="1:68" x14ac:dyDescent="0.2">
      <c r="A383">
        <v>18.5</v>
      </c>
      <c r="B383">
        <v>2</v>
      </c>
      <c r="C383">
        <v>1.32945</v>
      </c>
      <c r="D383">
        <v>-0.17835999999999999</v>
      </c>
      <c r="E383">
        <v>9.1639999999999999E-2</v>
      </c>
      <c r="F383">
        <v>1.32908</v>
      </c>
      <c r="G383">
        <v>1.9072</v>
      </c>
      <c r="I383" s="17">
        <f t="shared" si="35"/>
        <v>60.69553805774278</v>
      </c>
      <c r="J383" s="16">
        <f t="shared" si="36"/>
        <v>-61.095538057742779</v>
      </c>
      <c r="K383" s="10">
        <v>122</v>
      </c>
      <c r="L383" s="16">
        <v>6247.0472440945059</v>
      </c>
      <c r="M383" s="16">
        <v>2469.8818897637834</v>
      </c>
      <c r="N383" s="16">
        <v>26.301399825021871</v>
      </c>
      <c r="O383" s="16">
        <v>22.490018832391709</v>
      </c>
      <c r="P383" s="16">
        <v>22.811586349018267</v>
      </c>
      <c r="Q383" s="16">
        <v>0.71439822371579431</v>
      </c>
      <c r="R383" s="16">
        <v>3.1317340792765145</v>
      </c>
      <c r="S383" s="16">
        <v>22.331077543510958</v>
      </c>
      <c r="T383" s="22" t="s">
        <v>122</v>
      </c>
      <c r="U383" s="10">
        <v>5</v>
      </c>
      <c r="V383" s="22" t="s">
        <v>143</v>
      </c>
      <c r="W383" s="10">
        <v>4</v>
      </c>
      <c r="X383" s="22" t="s">
        <v>143</v>
      </c>
      <c r="Y383" s="10">
        <v>4</v>
      </c>
      <c r="Z383" s="22" t="s">
        <v>123</v>
      </c>
      <c r="AA383" s="15">
        <v>4</v>
      </c>
      <c r="AB383" s="11">
        <v>36.238913990660073</v>
      </c>
      <c r="AC383" s="10">
        <v>55.796055864868642</v>
      </c>
      <c r="AD383" s="21">
        <v>7.9650301444712834</v>
      </c>
      <c r="AE383" s="12">
        <v>2249.0018832391711</v>
      </c>
      <c r="AF383" s="10">
        <v>2248.1362973524656</v>
      </c>
      <c r="AG383" s="10">
        <v>1520.7724232678845</v>
      </c>
      <c r="AH383" s="10">
        <v>0</v>
      </c>
      <c r="AI383" s="10">
        <v>3.1931191304435962</v>
      </c>
      <c r="AJ383" s="10"/>
      <c r="AK383" s="10"/>
      <c r="AL383" s="10"/>
      <c r="AM383" s="10"/>
      <c r="AN383" s="10">
        <v>11.245009416195854</v>
      </c>
      <c r="AO383" s="10">
        <v>6.396268199663723</v>
      </c>
      <c r="AP383" s="10">
        <v>11.645406962875191</v>
      </c>
      <c r="AQ383" s="10">
        <v>114.66</v>
      </c>
      <c r="AR383" s="10"/>
      <c r="AS383" s="10"/>
      <c r="AT383" s="10">
        <v>4.2577814551661142</v>
      </c>
      <c r="AU383" s="10">
        <v>1</v>
      </c>
      <c r="AV383" s="16"/>
      <c r="AW383" s="21">
        <v>337.22044460286986</v>
      </c>
      <c r="AX383" s="1" t="s">
        <v>120</v>
      </c>
      <c r="AY383" s="25">
        <v>61.0955380577428</v>
      </c>
      <c r="AZ383" s="19">
        <v>0</v>
      </c>
      <c r="BA383" s="19">
        <v>100</v>
      </c>
      <c r="BB383" s="19">
        <v>0</v>
      </c>
      <c r="BC383" s="19">
        <v>0</v>
      </c>
      <c r="BD383" s="19">
        <v>100</v>
      </c>
      <c r="BE383" s="19">
        <v>0</v>
      </c>
      <c r="BF383" s="26">
        <v>36.238913990660073</v>
      </c>
      <c r="BG383" s="26">
        <v>55.796055864868642</v>
      </c>
      <c r="BH383" s="26">
        <v>7.9650301444712834</v>
      </c>
      <c r="BI383" s="23"/>
      <c r="BJ383" s="27">
        <f t="shared" ca="1" si="39"/>
        <v>1</v>
      </c>
      <c r="BK383" s="26">
        <f t="shared" ca="1" si="40"/>
        <v>15.942513533595696</v>
      </c>
      <c r="BL383" s="25">
        <f t="shared" si="37"/>
        <v>3.6285856745932037</v>
      </c>
      <c r="BM383" s="25">
        <f t="shared" ca="1" si="41"/>
        <v>2.8824926432954805</v>
      </c>
      <c r="BN383" s="24">
        <f t="shared" si="38"/>
        <v>2.7406804783897933</v>
      </c>
      <c r="BO383" s="23"/>
      <c r="BP383" s="2"/>
    </row>
    <row r="384" spans="1:68" x14ac:dyDescent="0.2">
      <c r="A384">
        <v>18.55</v>
      </c>
      <c r="B384">
        <v>0.3</v>
      </c>
      <c r="C384">
        <v>1.3311599999999999</v>
      </c>
      <c r="D384">
        <v>-0.18043999999999999</v>
      </c>
      <c r="E384">
        <v>9.2259999999999995E-2</v>
      </c>
      <c r="F384">
        <v>1.3265</v>
      </c>
      <c r="G384">
        <v>1.90893</v>
      </c>
      <c r="I384" s="17">
        <f t="shared" si="35"/>
        <v>60.859580052493435</v>
      </c>
      <c r="J384" s="16">
        <f t="shared" si="36"/>
        <v>-61.259580052493433</v>
      </c>
      <c r="K384" s="10">
        <v>122</v>
      </c>
      <c r="L384" s="16">
        <v>6267.0603674540862</v>
      </c>
      <c r="M384" s="16">
        <v>2479.6587926509224</v>
      </c>
      <c r="N384" s="16">
        <v>26.37248468941382</v>
      </c>
      <c r="O384" s="16">
        <v>22.956967984934046</v>
      </c>
      <c r="P384" s="16">
        <v>23.281276008231512</v>
      </c>
      <c r="Q384" s="16">
        <v>0.70136701872299567</v>
      </c>
      <c r="R384" s="16">
        <v>3.0125798022196673</v>
      </c>
      <c r="S384" s="16">
        <v>22.521390506768366</v>
      </c>
      <c r="T384" s="22" t="s">
        <v>122</v>
      </c>
      <c r="U384" s="10">
        <v>5</v>
      </c>
      <c r="V384" s="22" t="s">
        <v>143</v>
      </c>
      <c r="W384" s="10">
        <v>4</v>
      </c>
      <c r="X384" s="22" t="s">
        <v>143</v>
      </c>
      <c r="Y384" s="10">
        <v>4</v>
      </c>
      <c r="Z384" s="22" t="s">
        <v>123</v>
      </c>
      <c r="AA384" s="15">
        <v>4</v>
      </c>
      <c r="AB384" s="11">
        <v>33.060845303161969</v>
      </c>
      <c r="AC384" s="10">
        <v>57.710116061429517</v>
      </c>
      <c r="AD384" s="21">
        <v>9.2290386354085161</v>
      </c>
      <c r="AE384" s="12">
        <v>2295.6967984934045</v>
      </c>
      <c r="AF384" s="10">
        <v>2302.216661768166</v>
      </c>
      <c r="AG384" s="10">
        <v>1552.0850672154343</v>
      </c>
      <c r="AH384" s="10">
        <v>0</v>
      </c>
      <c r="AI384" s="10">
        <v>3.3194141422019774</v>
      </c>
      <c r="AJ384" s="10"/>
      <c r="AK384" s="10"/>
      <c r="AL384" s="10"/>
      <c r="AM384" s="10"/>
      <c r="AN384" s="10">
        <v>11.478483992467023</v>
      </c>
      <c r="AO384" s="10">
        <v>6.4709953854898865</v>
      </c>
      <c r="AP384" s="10">
        <v>11.864595470508039</v>
      </c>
      <c r="AQ384" s="10">
        <v>114.66</v>
      </c>
      <c r="AR384" s="10"/>
      <c r="AS384" s="10"/>
      <c r="AT384" s="10">
        <v>4.3472447359683555</v>
      </c>
      <c r="AU384" s="10">
        <v>1</v>
      </c>
      <c r="AV384" s="16"/>
      <c r="AW384" s="21">
        <v>345.3324992652249</v>
      </c>
      <c r="AX384" s="1" t="s">
        <v>120</v>
      </c>
      <c r="AY384" s="25">
        <v>61.259580052493398</v>
      </c>
      <c r="AZ384" s="19">
        <v>0</v>
      </c>
      <c r="BA384" s="19">
        <v>100</v>
      </c>
      <c r="BB384" s="19">
        <v>0</v>
      </c>
      <c r="BC384" s="19">
        <v>0</v>
      </c>
      <c r="BD384" s="19">
        <v>100</v>
      </c>
      <c r="BE384" s="19">
        <v>0</v>
      </c>
      <c r="BF384" s="26">
        <v>33.060845303161969</v>
      </c>
      <c r="BG384" s="26">
        <v>57.710116061429517</v>
      </c>
      <c r="BH384" s="26">
        <v>9.2290386354085161</v>
      </c>
      <c r="BI384" s="23"/>
      <c r="BJ384" s="27">
        <f t="shared" ca="1" si="39"/>
        <v>1</v>
      </c>
      <c r="BK384" s="26">
        <f t="shared" ca="1" si="40"/>
        <v>16.250417907671217</v>
      </c>
      <c r="BL384" s="25">
        <f t="shared" si="37"/>
        <v>3.4811190533780012</v>
      </c>
      <c r="BM384" s="25">
        <f t="shared" ca="1" si="41"/>
        <v>2.8648466717119234</v>
      </c>
      <c r="BN384" s="24">
        <f t="shared" si="38"/>
        <v>2.7232424109681754</v>
      </c>
      <c r="BO384" s="23"/>
      <c r="BP384" s="2"/>
    </row>
    <row r="385" spans="1:68" x14ac:dyDescent="0.2">
      <c r="A385">
        <v>18.600000000000001</v>
      </c>
      <c r="B385">
        <v>2</v>
      </c>
      <c r="C385">
        <v>1.3291200000000001</v>
      </c>
      <c r="D385">
        <v>-0.18040999999999999</v>
      </c>
      <c r="E385">
        <v>9.2829999999999996E-2</v>
      </c>
      <c r="F385">
        <v>1.3267500000000001</v>
      </c>
      <c r="G385">
        <v>1.9097500000000001</v>
      </c>
      <c r="I385" s="17">
        <f t="shared" si="35"/>
        <v>61.023622047244096</v>
      </c>
      <c r="J385" s="16">
        <f t="shared" si="36"/>
        <v>-61.423622047244095</v>
      </c>
      <c r="K385" s="10">
        <v>122</v>
      </c>
      <c r="L385" s="16">
        <v>6287.0734908136665</v>
      </c>
      <c r="M385" s="16">
        <v>2489.4356955380617</v>
      </c>
      <c r="N385" s="16">
        <v>26.443569553805773</v>
      </c>
      <c r="O385" s="16">
        <v>22.399905838041441</v>
      </c>
      <c r="P385" s="16">
        <v>22.726733359407319</v>
      </c>
      <c r="Q385" s="16">
        <v>0.70155496879500723</v>
      </c>
      <c r="R385" s="16">
        <v>3.0869151219421123</v>
      </c>
      <c r="S385" s="16">
        <v>22.696355650408247</v>
      </c>
      <c r="T385" s="22" t="s">
        <v>122</v>
      </c>
      <c r="U385" s="10">
        <v>5</v>
      </c>
      <c r="V385" s="22" t="s">
        <v>143</v>
      </c>
      <c r="W385" s="10">
        <v>4</v>
      </c>
      <c r="X385" s="22" t="s">
        <v>143</v>
      </c>
      <c r="Y385" s="10">
        <v>4</v>
      </c>
      <c r="Z385" s="22" t="s">
        <v>123</v>
      </c>
      <c r="AA385" s="15">
        <v>4</v>
      </c>
      <c r="AB385" s="11">
        <v>35.367022111221914</v>
      </c>
      <c r="AC385" s="10">
        <v>56.342379189961804</v>
      </c>
      <c r="AD385" s="21">
        <v>8.2905986988162841</v>
      </c>
      <c r="AE385" s="12">
        <v>2239.9905838041441</v>
      </c>
      <c r="AF385" s="10">
        <v>2235.7991075912269</v>
      </c>
      <c r="AG385" s="10">
        <v>1515.1155572938214</v>
      </c>
      <c r="AH385" s="10">
        <v>0</v>
      </c>
      <c r="AI385" s="10">
        <v>3.2394800650393543</v>
      </c>
      <c r="AJ385" s="10"/>
      <c r="AK385" s="10"/>
      <c r="AL385" s="10"/>
      <c r="AM385" s="10"/>
      <c r="AN385" s="10">
        <v>11.199952919020721</v>
      </c>
      <c r="AO385" s="10">
        <v>6.3752285910491535</v>
      </c>
      <c r="AP385" s="10">
        <v>11.605808901056749</v>
      </c>
      <c r="AQ385" s="10">
        <v>114.66</v>
      </c>
      <c r="AR385" s="10"/>
      <c r="AS385" s="10"/>
      <c r="AT385" s="10">
        <v>4.1982001975866305</v>
      </c>
      <c r="AU385" s="10">
        <v>1</v>
      </c>
      <c r="AV385" s="16"/>
      <c r="AW385" s="21">
        <v>335.36986613868402</v>
      </c>
      <c r="AX385" s="1" t="s">
        <v>120</v>
      </c>
      <c r="AY385" s="25">
        <v>61.423622047244102</v>
      </c>
      <c r="AZ385" s="19">
        <v>0</v>
      </c>
      <c r="BA385" s="19">
        <v>100</v>
      </c>
      <c r="BB385" s="19">
        <v>0</v>
      </c>
      <c r="BC385" s="19">
        <v>0</v>
      </c>
      <c r="BD385" s="19">
        <v>100</v>
      </c>
      <c r="BE385" s="19">
        <v>0</v>
      </c>
      <c r="BF385" s="26">
        <v>35.367022111221914</v>
      </c>
      <c r="BG385" s="26">
        <v>56.342379189961804</v>
      </c>
      <c r="BH385" s="26">
        <v>8.2905986988162841</v>
      </c>
      <c r="BI385" s="23"/>
      <c r="BJ385" s="27">
        <f t="shared" ca="1" si="39"/>
        <v>1</v>
      </c>
      <c r="BK385" s="26">
        <f t="shared" ca="1" si="40"/>
        <v>15.733040744213973</v>
      </c>
      <c r="BL385" s="25">
        <f t="shared" si="37"/>
        <v>3.5824333617395698</v>
      </c>
      <c r="BM385" s="25">
        <f t="shared" ca="1" si="41"/>
        <v>2.8835895431003924</v>
      </c>
      <c r="BN385" s="24">
        <f t="shared" si="38"/>
        <v>2.7380297382633447</v>
      </c>
      <c r="BO385" s="23"/>
      <c r="BP385" s="2"/>
    </row>
    <row r="386" spans="1:68" x14ac:dyDescent="0.2">
      <c r="A386">
        <v>18.649999999999999</v>
      </c>
      <c r="B386">
        <v>2</v>
      </c>
      <c r="C386">
        <v>1.32992</v>
      </c>
      <c r="D386">
        <v>-0.18176999999999999</v>
      </c>
      <c r="E386">
        <v>9.3170000000000003E-2</v>
      </c>
      <c r="F386">
        <v>1.3287500000000001</v>
      </c>
      <c r="G386">
        <v>1.9147000000000001</v>
      </c>
      <c r="I386" s="17">
        <f t="shared" si="35"/>
        <v>61.187664041994744</v>
      </c>
      <c r="J386" s="16">
        <f t="shared" si="36"/>
        <v>-61.587664041994742</v>
      </c>
      <c r="K386" s="10">
        <v>122</v>
      </c>
      <c r="L386" s="16">
        <v>6307.0866141732458</v>
      </c>
      <c r="M386" s="16">
        <v>2499.2125984252002</v>
      </c>
      <c r="N386" s="16">
        <v>26.514654418197722</v>
      </c>
      <c r="O386" s="16">
        <v>22.618361581920894</v>
      </c>
      <c r="P386" s="16">
        <v>22.946691961783721</v>
      </c>
      <c r="Q386" s="16">
        <v>0.69303456553048493</v>
      </c>
      <c r="R386" s="16">
        <v>3.0201937895217776</v>
      </c>
      <c r="S386" s="16">
        <v>22.800720823807474</v>
      </c>
      <c r="T386" s="22" t="s">
        <v>122</v>
      </c>
      <c r="U386" s="10">
        <v>5</v>
      </c>
      <c r="V386" s="22" t="s">
        <v>143</v>
      </c>
      <c r="W386" s="10">
        <v>4</v>
      </c>
      <c r="X386" s="22" t="s">
        <v>143</v>
      </c>
      <c r="Y386" s="10">
        <v>4</v>
      </c>
      <c r="Z386" s="22" t="s">
        <v>123</v>
      </c>
      <c r="AA386" s="15">
        <v>4</v>
      </c>
      <c r="AB386" s="11">
        <v>33.640912590233128</v>
      </c>
      <c r="AC386" s="10">
        <v>57.377130202583224</v>
      </c>
      <c r="AD386" s="21">
        <v>8.9819572071836475</v>
      </c>
      <c r="AE386" s="12">
        <v>2261.8361581920894</v>
      </c>
      <c r="AF386" s="10">
        <v>2260.4993476731811</v>
      </c>
      <c r="AG386" s="10">
        <v>1529.7794641189148</v>
      </c>
      <c r="AH386" s="10">
        <v>0</v>
      </c>
      <c r="AI386" s="10">
        <v>3.3110458125878792</v>
      </c>
      <c r="AJ386" s="10"/>
      <c r="AK386" s="10"/>
      <c r="AL386" s="10"/>
      <c r="AM386" s="10"/>
      <c r="AN386" s="10">
        <v>11.309180790960447</v>
      </c>
      <c r="AO386" s="10">
        <v>6.4098852337229957</v>
      </c>
      <c r="AP386" s="10">
        <v>11.708456248832404</v>
      </c>
      <c r="AQ386" s="10">
        <v>114.66</v>
      </c>
      <c r="AR386" s="10"/>
      <c r="AS386" s="10"/>
      <c r="AT386" s="10">
        <v>4.2293980809945637</v>
      </c>
      <c r="AU386" s="10">
        <v>1</v>
      </c>
      <c r="AV386" s="16"/>
      <c r="AW386" s="21">
        <v>339.07490215097715</v>
      </c>
      <c r="AX386" s="1" t="s">
        <v>120</v>
      </c>
      <c r="AY386" s="25">
        <v>61.587664041994699</v>
      </c>
      <c r="AZ386" s="19">
        <v>0</v>
      </c>
      <c r="BA386" s="19">
        <v>100</v>
      </c>
      <c r="BB386" s="19">
        <v>0</v>
      </c>
      <c r="BC386" s="19">
        <v>0</v>
      </c>
      <c r="BD386" s="19">
        <v>100</v>
      </c>
      <c r="BE386" s="19">
        <v>0</v>
      </c>
      <c r="BF386" s="26">
        <v>33.640912590233128</v>
      </c>
      <c r="BG386" s="26">
        <v>57.377130202583224</v>
      </c>
      <c r="BH386" s="26">
        <v>8.9819572071836475</v>
      </c>
      <c r="BI386" s="23"/>
      <c r="BJ386" s="27">
        <f t="shared" ca="1" si="39"/>
        <v>1</v>
      </c>
      <c r="BK386" s="26">
        <f t="shared" ca="1" si="40"/>
        <v>15.839507745094696</v>
      </c>
      <c r="BL386" s="25">
        <f t="shared" si="37"/>
        <v>3.5013861494240905</v>
      </c>
      <c r="BM386" s="25">
        <f t="shared" ca="1" si="41"/>
        <v>2.8751722814026994</v>
      </c>
      <c r="BN386" s="24">
        <f t="shared" si="38"/>
        <v>2.7288412937083391</v>
      </c>
      <c r="BO386" s="23"/>
      <c r="BP386" s="2"/>
    </row>
    <row r="387" spans="1:68" x14ac:dyDescent="0.2">
      <c r="A387">
        <v>18.7</v>
      </c>
      <c r="B387">
        <v>2</v>
      </c>
      <c r="C387">
        <v>1.3282499999999999</v>
      </c>
      <c r="D387">
        <v>-0.18226999999999999</v>
      </c>
      <c r="E387">
        <v>9.3899999999999997E-2</v>
      </c>
      <c r="F387">
        <v>1.32673</v>
      </c>
      <c r="G387">
        <v>1.9115800000000001</v>
      </c>
      <c r="I387" s="17">
        <f t="shared" si="35"/>
        <v>61.351706036745398</v>
      </c>
      <c r="J387" s="16">
        <f t="shared" si="36"/>
        <v>-61.751706036745396</v>
      </c>
      <c r="K387" s="10">
        <v>122</v>
      </c>
      <c r="L387" s="16">
        <v>6327.0997375328261</v>
      </c>
      <c r="M387" s="16">
        <v>2508.9895013123391</v>
      </c>
      <c r="N387" s="16">
        <v>26.585739282589671</v>
      </c>
      <c r="O387" s="16">
        <v>22.16233521657248</v>
      </c>
      <c r="P387" s="16">
        <v>22.493892322031698</v>
      </c>
      <c r="Q387" s="16">
        <v>0.68990206433029277</v>
      </c>
      <c r="R387" s="16">
        <v>3.0670639587554462</v>
      </c>
      <c r="S387" s="16">
        <v>23.024798990223459</v>
      </c>
      <c r="T387" s="22" t="s">
        <v>122</v>
      </c>
      <c r="U387" s="10">
        <v>5</v>
      </c>
      <c r="V387" s="22" t="s">
        <v>143</v>
      </c>
      <c r="W387" s="10">
        <v>4</v>
      </c>
      <c r="X387" s="22" t="s">
        <v>143</v>
      </c>
      <c r="Y387" s="10">
        <v>4</v>
      </c>
      <c r="Z387" s="22" t="s">
        <v>123</v>
      </c>
      <c r="AA387" s="15">
        <v>4</v>
      </c>
      <c r="AB387" s="11">
        <v>35.23765728609267</v>
      </c>
      <c r="AC387" s="10">
        <v>56.422122758228873</v>
      </c>
      <c r="AD387" s="21">
        <v>8.3402199556784549</v>
      </c>
      <c r="AE387" s="12">
        <v>2216.2335216572478</v>
      </c>
      <c r="AF387" s="10">
        <v>2206.0515592694387</v>
      </c>
      <c r="AG387" s="10">
        <v>1499.5928214687799</v>
      </c>
      <c r="AH387" s="10">
        <v>0</v>
      </c>
      <c r="AI387" s="10">
        <v>3.2604471685219769</v>
      </c>
      <c r="AJ387" s="10"/>
      <c r="AK387" s="10"/>
      <c r="AL387" s="10"/>
      <c r="AM387" s="10"/>
      <c r="AN387" s="10">
        <v>11.08116760828624</v>
      </c>
      <c r="AO387" s="10">
        <v>6.3283882271797554</v>
      </c>
      <c r="AP387" s="10">
        <v>11.497149750281459</v>
      </c>
      <c r="AQ387" s="10">
        <v>114.66</v>
      </c>
      <c r="AR387" s="10"/>
      <c r="AS387" s="10"/>
      <c r="AT387" s="10">
        <v>4.1055624946815819</v>
      </c>
      <c r="AU387" s="10">
        <v>1</v>
      </c>
      <c r="AV387" s="16"/>
      <c r="AW387" s="21">
        <v>330.90773389041578</v>
      </c>
      <c r="AX387" s="1" t="s">
        <v>120</v>
      </c>
      <c r="AY387" s="25">
        <v>61.751706036745396</v>
      </c>
      <c r="AZ387" s="19">
        <v>0</v>
      </c>
      <c r="BA387" s="19">
        <v>100</v>
      </c>
      <c r="BB387" s="19">
        <v>0</v>
      </c>
      <c r="BC387" s="19">
        <v>0</v>
      </c>
      <c r="BD387" s="19">
        <v>100</v>
      </c>
      <c r="BE387" s="19">
        <v>0</v>
      </c>
      <c r="BF387" s="26">
        <v>35.23765728609267</v>
      </c>
      <c r="BG387" s="26">
        <v>56.422122758228873</v>
      </c>
      <c r="BH387" s="26">
        <v>8.3402199556784549</v>
      </c>
      <c r="BI387" s="23"/>
      <c r="BJ387" s="27">
        <f t="shared" ca="1" si="39"/>
        <v>1</v>
      </c>
      <c r="BK387" s="26">
        <f t="shared" ca="1" si="40"/>
        <v>15.408866751458666</v>
      </c>
      <c r="BL387" s="25">
        <f t="shared" si="37"/>
        <v>3.5690110819208711</v>
      </c>
      <c r="BM387" s="25">
        <f t="shared" ca="1" si="41"/>
        <v>2.889722586133221</v>
      </c>
      <c r="BN387" s="24">
        <f t="shared" si="38"/>
        <v>2.7397784395209497</v>
      </c>
      <c r="BO387" s="23"/>
      <c r="BP387" s="2"/>
    </row>
    <row r="388" spans="1:68" x14ac:dyDescent="0.2">
      <c r="A388">
        <v>18.75</v>
      </c>
      <c r="B388">
        <v>2</v>
      </c>
      <c r="C388">
        <v>1.3265800000000001</v>
      </c>
      <c r="D388">
        <v>-0.17402000000000001</v>
      </c>
      <c r="E388">
        <v>9.4009999999999996E-2</v>
      </c>
      <c r="F388">
        <v>1.32195</v>
      </c>
      <c r="G388">
        <v>1.9064000000000001</v>
      </c>
      <c r="I388" s="17">
        <f t="shared" si="35"/>
        <v>61.515748031496059</v>
      </c>
      <c r="J388" s="16">
        <f t="shared" si="36"/>
        <v>-61.915748031496058</v>
      </c>
      <c r="K388" s="10">
        <v>122</v>
      </c>
      <c r="L388" s="16">
        <v>6347.1128608924064</v>
      </c>
      <c r="M388" s="16">
        <v>2518.7664041994785</v>
      </c>
      <c r="N388" s="16">
        <v>26.656824146981627</v>
      </c>
      <c r="O388" s="16">
        <v>21.706308851224122</v>
      </c>
      <c r="P388" s="16">
        <v>22.038352175608825</v>
      </c>
      <c r="Q388" s="16">
        <v>0.74158833413346104</v>
      </c>
      <c r="R388" s="16">
        <v>3.364989942189152</v>
      </c>
      <c r="S388" s="16">
        <v>23.058564193382033</v>
      </c>
      <c r="T388" s="22" t="s">
        <v>122</v>
      </c>
      <c r="U388" s="10">
        <v>5</v>
      </c>
      <c r="V388" s="22" t="s">
        <v>143</v>
      </c>
      <c r="W388" s="10">
        <v>4</v>
      </c>
      <c r="X388" s="22" t="s">
        <v>143</v>
      </c>
      <c r="Y388" s="10">
        <v>4</v>
      </c>
      <c r="Z388" s="22" t="s">
        <v>33</v>
      </c>
      <c r="AA388" s="15">
        <v>3</v>
      </c>
      <c r="AB388" s="11">
        <v>42.713523419569569</v>
      </c>
      <c r="AC388" s="10">
        <v>51.310531647764044</v>
      </c>
      <c r="AD388" s="21">
        <v>5.9759449326663869</v>
      </c>
      <c r="AE388" s="12">
        <v>2170.6308851224121</v>
      </c>
      <c r="AF388" s="10">
        <v>2151.2813583161842</v>
      </c>
      <c r="AG388" s="10">
        <v>1469.2234783739218</v>
      </c>
      <c r="AH388" s="10">
        <v>0</v>
      </c>
      <c r="AI388" s="10">
        <v>2.9717770845681422</v>
      </c>
      <c r="AJ388" s="10"/>
      <c r="AK388" s="10"/>
      <c r="AL388" s="10"/>
      <c r="AM388" s="10"/>
      <c r="AN388" s="10">
        <v>10.853154425612061</v>
      </c>
      <c r="AO388" s="10">
        <v>6.3134448302933812</v>
      </c>
      <c r="AP388" s="10">
        <v>11.284564348617451</v>
      </c>
      <c r="AQ388" s="10">
        <v>114.66</v>
      </c>
      <c r="AR388" s="10"/>
      <c r="AS388" s="10"/>
      <c r="AT388" s="10">
        <v>3.9822410898613341</v>
      </c>
      <c r="AU388" s="10">
        <v>1</v>
      </c>
      <c r="AV388" s="16"/>
      <c r="AW388" s="21">
        <v>322.69220374742764</v>
      </c>
      <c r="AX388" s="1" t="s">
        <v>120</v>
      </c>
      <c r="AY388" s="25">
        <v>61.915748031496101</v>
      </c>
      <c r="AZ388" s="19">
        <v>0</v>
      </c>
      <c r="BA388" s="19">
        <v>100</v>
      </c>
      <c r="BB388" s="19">
        <v>0</v>
      </c>
      <c r="BC388" s="19">
        <v>100</v>
      </c>
      <c r="BD388" s="19">
        <v>0</v>
      </c>
      <c r="BE388" s="19">
        <v>0</v>
      </c>
      <c r="BF388" s="26">
        <v>42.713523419569569</v>
      </c>
      <c r="BG388" s="26">
        <v>51.310531647764044</v>
      </c>
      <c r="BH388" s="26">
        <v>5.9759449326663869</v>
      </c>
      <c r="BI388" s="23"/>
      <c r="BJ388" s="27">
        <f t="shared" ca="1" si="39"/>
        <v>1</v>
      </c>
      <c r="BK388" s="26">
        <f t="shared" ca="1" si="40"/>
        <v>14.979392859702909</v>
      </c>
      <c r="BL388" s="25">
        <f t="shared" si="37"/>
        <v>3.9310700425877751</v>
      </c>
      <c r="BM388" s="25">
        <f t="shared" ca="1" si="41"/>
        <v>2.925270277031061</v>
      </c>
      <c r="BN388" s="24">
        <f t="shared" si="38"/>
        <v>2.771931064596175</v>
      </c>
      <c r="BO388" s="23"/>
      <c r="BP388" s="2"/>
    </row>
    <row r="389" spans="1:68" x14ac:dyDescent="0.2">
      <c r="A389">
        <v>18.8</v>
      </c>
      <c r="B389">
        <v>2</v>
      </c>
      <c r="C389">
        <v>1.3276300000000001</v>
      </c>
      <c r="D389">
        <v>-0.17327999999999999</v>
      </c>
      <c r="E389">
        <v>9.4600000000000004E-2</v>
      </c>
      <c r="F389">
        <v>1.3251299999999999</v>
      </c>
      <c r="G389">
        <v>1.9145000000000001</v>
      </c>
      <c r="I389" s="17">
        <f t="shared" si="35"/>
        <v>61.679790026246721</v>
      </c>
      <c r="J389" s="16">
        <f t="shared" si="36"/>
        <v>-62.079790026246719</v>
      </c>
      <c r="K389" s="10">
        <v>122</v>
      </c>
      <c r="L389" s="16">
        <v>6367.1259842519867</v>
      </c>
      <c r="M389" s="16">
        <v>2528.5433070866179</v>
      </c>
      <c r="N389" s="16">
        <v>26.727909011373576</v>
      </c>
      <c r="O389" s="16">
        <v>21.993032015065928</v>
      </c>
      <c r="P389" s="16">
        <v>22.327683240960042</v>
      </c>
      <c r="Q389" s="16">
        <v>0.74622443590974541</v>
      </c>
      <c r="R389" s="16">
        <v>3.3421489720026112</v>
      </c>
      <c r="S389" s="16">
        <v>23.239668464868931</v>
      </c>
      <c r="T389" s="22" t="s">
        <v>122</v>
      </c>
      <c r="U389" s="10">
        <v>5</v>
      </c>
      <c r="V389" s="22" t="s">
        <v>143</v>
      </c>
      <c r="W389" s="10">
        <v>4</v>
      </c>
      <c r="X389" s="22" t="s">
        <v>143</v>
      </c>
      <c r="Y389" s="10">
        <v>4</v>
      </c>
      <c r="Z389" s="22" t="s">
        <v>33</v>
      </c>
      <c r="AA389" s="15">
        <v>3</v>
      </c>
      <c r="AB389" s="11">
        <v>41.792789610587299</v>
      </c>
      <c r="AC389" s="10">
        <v>51.989890178395186</v>
      </c>
      <c r="AD389" s="21">
        <v>6.2173202110175172</v>
      </c>
      <c r="AE389" s="12">
        <v>2199.3032015065928</v>
      </c>
      <c r="AF389" s="10">
        <v>2184.1430646304698</v>
      </c>
      <c r="AG389" s="10">
        <v>1488.5122160640028</v>
      </c>
      <c r="AH389" s="10">
        <v>0</v>
      </c>
      <c r="AI389" s="10">
        <v>2.9920868530309748</v>
      </c>
      <c r="AJ389" s="10"/>
      <c r="AK389" s="10"/>
      <c r="AL389" s="10"/>
      <c r="AM389" s="10"/>
      <c r="AN389" s="10">
        <v>10.996516007532964</v>
      </c>
      <c r="AO389" s="10">
        <v>6.3774201604354088</v>
      </c>
      <c r="AP389" s="10">
        <v>11.41958551244802</v>
      </c>
      <c r="AQ389" s="10">
        <v>114.66</v>
      </c>
      <c r="AR389" s="10"/>
      <c r="AS389" s="10"/>
      <c r="AT389" s="10">
        <v>4.0296449856066179</v>
      </c>
      <c r="AU389" s="10">
        <v>1</v>
      </c>
      <c r="AV389" s="16"/>
      <c r="AW389" s="21">
        <v>327.62145969457043</v>
      </c>
      <c r="AX389" s="1" t="s">
        <v>120</v>
      </c>
      <c r="AY389" s="25">
        <v>62.079790026246698</v>
      </c>
      <c r="AZ389" s="19">
        <v>0</v>
      </c>
      <c r="BA389" s="19">
        <v>100</v>
      </c>
      <c r="BB389" s="19">
        <v>0</v>
      </c>
      <c r="BC389" s="19">
        <v>100</v>
      </c>
      <c r="BD389" s="19">
        <v>0</v>
      </c>
      <c r="BE389" s="19">
        <v>0</v>
      </c>
      <c r="BF389" s="26">
        <v>41.792789610587299</v>
      </c>
      <c r="BG389" s="26">
        <v>51.989890178395186</v>
      </c>
      <c r="BH389" s="26">
        <v>6.2173202110175172</v>
      </c>
      <c r="BI389" s="23"/>
      <c r="BJ389" s="27">
        <f t="shared" ca="1" si="39"/>
        <v>1</v>
      </c>
      <c r="BK389" s="26">
        <f t="shared" ca="1" si="40"/>
        <v>15.142410410911145</v>
      </c>
      <c r="BL389" s="25">
        <f t="shared" si="37"/>
        <v>3.897930154064893</v>
      </c>
      <c r="BM389" s="25">
        <f t="shared" ca="1" si="41"/>
        <v>2.9193024588162286</v>
      </c>
      <c r="BN389" s="24">
        <f t="shared" si="38"/>
        <v>2.76566917658509</v>
      </c>
      <c r="BO389" s="23"/>
      <c r="BP389" s="2"/>
    </row>
    <row r="390" spans="1:68" x14ac:dyDescent="0.2">
      <c r="A390">
        <v>18.850000000000001</v>
      </c>
      <c r="B390">
        <v>2.1</v>
      </c>
      <c r="C390">
        <v>1.3261700000000001</v>
      </c>
      <c r="D390">
        <v>-0.17176</v>
      </c>
      <c r="E390">
        <v>9.4909999999999994E-2</v>
      </c>
      <c r="F390">
        <v>1.3239000000000001</v>
      </c>
      <c r="G390">
        <v>1.91465</v>
      </c>
      <c r="I390" s="17">
        <f t="shared" si="35"/>
        <v>61.843832020997375</v>
      </c>
      <c r="J390" s="16">
        <f t="shared" si="36"/>
        <v>-62.243832020997374</v>
      </c>
      <c r="K390" s="10">
        <v>122</v>
      </c>
      <c r="L390" s="16">
        <v>6387.1391076115669</v>
      </c>
      <c r="M390" s="16">
        <v>2538.3202099737568</v>
      </c>
      <c r="N390" s="16">
        <v>26.798993875765529</v>
      </c>
      <c r="O390" s="16">
        <v>21.594350282485888</v>
      </c>
      <c r="P390" s="16">
        <v>21.930371761715453</v>
      </c>
      <c r="Q390" s="16">
        <v>0.75574723955832923</v>
      </c>
      <c r="R390" s="16">
        <v>3.4461214236124409</v>
      </c>
      <c r="S390" s="16">
        <v>23.334824946497633</v>
      </c>
      <c r="T390" s="22" t="s">
        <v>122</v>
      </c>
      <c r="U390" s="10">
        <v>5</v>
      </c>
      <c r="V390" s="22" t="s">
        <v>143</v>
      </c>
      <c r="W390" s="10">
        <v>4</v>
      </c>
      <c r="X390" s="22" t="s">
        <v>143</v>
      </c>
      <c r="Y390" s="10">
        <v>4</v>
      </c>
      <c r="Z390" s="22" t="s">
        <v>33</v>
      </c>
      <c r="AA390" s="15">
        <v>3</v>
      </c>
      <c r="AB390" s="11">
        <v>44.843658396165061</v>
      </c>
      <c r="AC390" s="10">
        <v>49.692972289978762</v>
      </c>
      <c r="AD390" s="21">
        <v>5.463369313856175</v>
      </c>
      <c r="AE390" s="12">
        <v>2159.4350282485889</v>
      </c>
      <c r="AF390" s="10">
        <v>2136.2232951099545</v>
      </c>
      <c r="AG390" s="10">
        <v>1462.0247841143635</v>
      </c>
      <c r="AH390" s="10">
        <v>0</v>
      </c>
      <c r="AI390" s="10">
        <v>2.9018130154907227</v>
      </c>
      <c r="AJ390" s="10"/>
      <c r="AK390" s="10"/>
      <c r="AL390" s="10"/>
      <c r="AM390" s="10"/>
      <c r="AN390" s="10">
        <v>10.797175141242944</v>
      </c>
      <c r="AO390" s="10">
        <v>6.3208167838364169</v>
      </c>
      <c r="AP390" s="10">
        <v>11.234173488800545</v>
      </c>
      <c r="AQ390" s="10">
        <v>114.66</v>
      </c>
      <c r="AR390" s="10"/>
      <c r="AS390" s="10"/>
      <c r="AT390" s="10">
        <v>3.9208811489311794</v>
      </c>
      <c r="AU390" s="10">
        <v>1</v>
      </c>
      <c r="AV390" s="16"/>
      <c r="AW390" s="21">
        <v>320.4334942664932</v>
      </c>
      <c r="AX390" s="1" t="s">
        <v>120</v>
      </c>
      <c r="AY390" s="25">
        <v>62.243832020997402</v>
      </c>
      <c r="AZ390" s="19">
        <v>0</v>
      </c>
      <c r="BA390" s="19">
        <v>100</v>
      </c>
      <c r="BB390" s="19">
        <v>0</v>
      </c>
      <c r="BC390" s="19">
        <v>100</v>
      </c>
      <c r="BD390" s="19">
        <v>0</v>
      </c>
      <c r="BE390" s="19">
        <v>0</v>
      </c>
      <c r="BF390" s="26">
        <v>44.843658396165061</v>
      </c>
      <c r="BG390" s="26">
        <v>49.692972289978762</v>
      </c>
      <c r="BH390" s="26">
        <v>5.463369313856175</v>
      </c>
      <c r="BI390" s="23"/>
      <c r="BJ390" s="27">
        <f t="shared" ca="1" si="39"/>
        <v>1</v>
      </c>
      <c r="BK390" s="26">
        <f t="shared" ca="1" si="40"/>
        <v>14.763150948637316</v>
      </c>
      <c r="BL390" s="25">
        <f t="shared" si="37"/>
        <v>4.033491047043734</v>
      </c>
      <c r="BM390" s="25">
        <f t="shared" ca="1" si="41"/>
        <v>2.937156527251251</v>
      </c>
      <c r="BN390" s="24">
        <f t="shared" si="38"/>
        <v>2.7801162468115566</v>
      </c>
      <c r="BO390" s="23"/>
      <c r="BP390" s="2"/>
    </row>
    <row r="391" spans="1:68" x14ac:dyDescent="0.2">
      <c r="A391">
        <v>18.899999999999999</v>
      </c>
      <c r="B391">
        <v>2</v>
      </c>
      <c r="C391">
        <v>1.3251900000000001</v>
      </c>
      <c r="D391">
        <v>-0.17852999999999999</v>
      </c>
      <c r="E391">
        <v>9.5250000000000001E-2</v>
      </c>
      <c r="F391">
        <v>1.32643</v>
      </c>
      <c r="G391">
        <v>1.9147799999999999</v>
      </c>
      <c r="I391" s="17">
        <f t="shared" si="35"/>
        <v>62.007874015748023</v>
      </c>
      <c r="J391" s="16">
        <f t="shared" si="36"/>
        <v>-62.407874015748021</v>
      </c>
      <c r="K391" s="10">
        <v>122</v>
      </c>
      <c r="L391" s="16">
        <v>6407.1522309711463</v>
      </c>
      <c r="M391" s="16">
        <v>2548.0971128608953</v>
      </c>
      <c r="N391" s="16">
        <v>26.870078740157474</v>
      </c>
      <c r="O391" s="16">
        <v>21.326741996233537</v>
      </c>
      <c r="P391" s="16">
        <v>21.66426633396005</v>
      </c>
      <c r="Q391" s="16">
        <v>0.71333317330772916</v>
      </c>
      <c r="R391" s="16">
        <v>3.2926717310040461</v>
      </c>
      <c r="S391" s="16">
        <v>23.43919011989686</v>
      </c>
      <c r="T391" s="22" t="s">
        <v>122</v>
      </c>
      <c r="U391" s="10">
        <v>5</v>
      </c>
      <c r="V391" s="22" t="s">
        <v>143</v>
      </c>
      <c r="W391" s="10">
        <v>4</v>
      </c>
      <c r="X391" s="22" t="s">
        <v>143</v>
      </c>
      <c r="Y391" s="10">
        <v>4</v>
      </c>
      <c r="Z391" s="22" t="s">
        <v>33</v>
      </c>
      <c r="AA391" s="15">
        <v>3</v>
      </c>
      <c r="AB391" s="11">
        <v>41.526529721635974</v>
      </c>
      <c r="AC391" s="10">
        <v>52.183998524054005</v>
      </c>
      <c r="AD391" s="21">
        <v>6.2894717543100214</v>
      </c>
      <c r="AE391" s="12">
        <v>2132.6741996233536</v>
      </c>
      <c r="AF391" s="10">
        <v>2103.7395316469906</v>
      </c>
      <c r="AG391" s="10">
        <v>1444.2844222640033</v>
      </c>
      <c r="AH391" s="10">
        <v>0</v>
      </c>
      <c r="AI391" s="10">
        <v>3.0370473636467441</v>
      </c>
      <c r="AJ391" s="10"/>
      <c r="AK391" s="10"/>
      <c r="AL391" s="10"/>
      <c r="AM391" s="10"/>
      <c r="AN391" s="10">
        <v>10.663370998116768</v>
      </c>
      <c r="AO391" s="10">
        <v>6.2257218811163062</v>
      </c>
      <c r="AP391" s="10">
        <v>11.109990955848023</v>
      </c>
      <c r="AQ391" s="10">
        <v>114.66</v>
      </c>
      <c r="AR391" s="10"/>
      <c r="AS391" s="10"/>
      <c r="AT391" s="10">
        <v>3.8426969384420033</v>
      </c>
      <c r="AU391" s="10">
        <v>1</v>
      </c>
      <c r="AV391" s="16"/>
      <c r="AW391" s="21">
        <v>315.56092974704859</v>
      </c>
      <c r="AX391" s="1" t="s">
        <v>120</v>
      </c>
      <c r="AY391" s="25">
        <v>62.407874015748</v>
      </c>
      <c r="AZ391" s="19">
        <v>0</v>
      </c>
      <c r="BA391" s="19">
        <v>100</v>
      </c>
      <c r="BB391" s="19">
        <v>0</v>
      </c>
      <c r="BC391" s="19">
        <v>100</v>
      </c>
      <c r="BD391" s="19">
        <v>0</v>
      </c>
      <c r="BE391" s="19">
        <v>0</v>
      </c>
      <c r="BF391" s="26">
        <v>41.526529721635974</v>
      </c>
      <c r="BG391" s="26">
        <v>52.183998524054005</v>
      </c>
      <c r="BH391" s="26">
        <v>6.2894717543100214</v>
      </c>
      <c r="BI391" s="23"/>
      <c r="BJ391" s="27">
        <f t="shared" ca="1" si="39"/>
        <v>1</v>
      </c>
      <c r="BK391" s="26">
        <f t="shared" ca="1" si="40"/>
        <v>14.489785436590051</v>
      </c>
      <c r="BL391" s="25">
        <f t="shared" si="37"/>
        <v>3.8640655623691864</v>
      </c>
      <c r="BM391" s="25">
        <f t="shared" ca="1" si="41"/>
        <v>2.9319967043413828</v>
      </c>
      <c r="BN391" s="24">
        <f t="shared" si="38"/>
        <v>2.771783193917881</v>
      </c>
      <c r="BO391" s="23"/>
      <c r="BP391" s="2"/>
    </row>
    <row r="392" spans="1:68" x14ac:dyDescent="0.2">
      <c r="A392">
        <v>18.95</v>
      </c>
      <c r="B392">
        <v>2</v>
      </c>
      <c r="C392">
        <v>1.32335</v>
      </c>
      <c r="D392">
        <v>-0.17993000000000001</v>
      </c>
      <c r="E392">
        <v>9.5750000000000002E-2</v>
      </c>
      <c r="F392">
        <v>1.32443</v>
      </c>
      <c r="G392">
        <v>1.9105799999999999</v>
      </c>
      <c r="I392" s="17">
        <f t="shared" si="35"/>
        <v>62.171916010498684</v>
      </c>
      <c r="J392" s="16">
        <f t="shared" si="36"/>
        <v>-62.571916010498683</v>
      </c>
      <c r="K392" s="10">
        <v>122</v>
      </c>
      <c r="L392" s="16">
        <v>6427.1653543307266</v>
      </c>
      <c r="M392" s="16">
        <v>2557.8740157480347</v>
      </c>
      <c r="N392" s="16">
        <v>26.94116360454943</v>
      </c>
      <c r="O392" s="16">
        <v>20.824293785310733</v>
      </c>
      <c r="P392" s="16">
        <v>21.164028209062174</v>
      </c>
      <c r="Q392" s="16">
        <v>0.70456216994719145</v>
      </c>
      <c r="R392" s="16">
        <v>3.3290551448306358</v>
      </c>
      <c r="S392" s="16">
        <v>23.592668316072196</v>
      </c>
      <c r="T392" s="22" t="s">
        <v>122</v>
      </c>
      <c r="U392" s="10">
        <v>5</v>
      </c>
      <c r="V392" s="22" t="s">
        <v>143</v>
      </c>
      <c r="W392" s="10">
        <v>4</v>
      </c>
      <c r="X392" s="22" t="s">
        <v>143</v>
      </c>
      <c r="Y392" s="10">
        <v>4</v>
      </c>
      <c r="Z392" s="22" t="s">
        <v>33</v>
      </c>
      <c r="AA392" s="15">
        <v>3</v>
      </c>
      <c r="AB392" s="11">
        <v>43.100210542787714</v>
      </c>
      <c r="AC392" s="10">
        <v>51.021550457680938</v>
      </c>
      <c r="AD392" s="21">
        <v>5.8782389995313462</v>
      </c>
      <c r="AE392" s="12">
        <v>2082.4293785310733</v>
      </c>
      <c r="AF392" s="10">
        <v>2043.7107449907944</v>
      </c>
      <c r="AG392" s="10">
        <v>1410.9352139374782</v>
      </c>
      <c r="AH392" s="10">
        <v>0</v>
      </c>
      <c r="AI392" s="10">
        <v>3.0038553177852947</v>
      </c>
      <c r="AJ392" s="10"/>
      <c r="AK392" s="10"/>
      <c r="AL392" s="10"/>
      <c r="AM392" s="10"/>
      <c r="AN392" s="10">
        <v>10.412146892655366</v>
      </c>
      <c r="AO392" s="10">
        <v>6.1278957629330577</v>
      </c>
      <c r="AP392" s="10">
        <v>10.876546497562348</v>
      </c>
      <c r="AQ392" s="10">
        <v>114.66</v>
      </c>
      <c r="AR392" s="10"/>
      <c r="AS392" s="10"/>
      <c r="AT392" s="10">
        <v>3.7126294429420503</v>
      </c>
      <c r="AU392" s="10">
        <v>1</v>
      </c>
      <c r="AV392" s="16"/>
      <c r="AW392" s="21">
        <v>306.55661174861916</v>
      </c>
      <c r="AX392" s="1" t="s">
        <v>120</v>
      </c>
      <c r="AY392" s="25">
        <v>62.571916010498697</v>
      </c>
      <c r="AZ392" s="19">
        <v>0</v>
      </c>
      <c r="BA392" s="19">
        <v>100</v>
      </c>
      <c r="BB392" s="19">
        <v>0</v>
      </c>
      <c r="BC392" s="19">
        <v>100</v>
      </c>
      <c r="BD392" s="19">
        <v>0</v>
      </c>
      <c r="BE392" s="19">
        <v>0</v>
      </c>
      <c r="BF392" s="26">
        <v>43.100210542787714</v>
      </c>
      <c r="BG392" s="26">
        <v>51.021550457680938</v>
      </c>
      <c r="BH392" s="26">
        <v>5.8782389995313462</v>
      </c>
      <c r="BI392" s="23"/>
      <c r="BJ392" s="27">
        <f t="shared" ca="1" si="39"/>
        <v>1</v>
      </c>
      <c r="BK392" s="26">
        <f t="shared" ca="1" si="40"/>
        <v>14.035441480996719</v>
      </c>
      <c r="BL392" s="25">
        <f t="shared" si="37"/>
        <v>3.9250400147184581</v>
      </c>
      <c r="BM392" s="25">
        <f t="shared" ca="1" si="41"/>
        <v>2.9470848429366692</v>
      </c>
      <c r="BN392" s="24">
        <f t="shared" si="38"/>
        <v>2.7826809393898144</v>
      </c>
      <c r="BO392" s="23"/>
      <c r="BP392" s="2"/>
    </row>
    <row r="393" spans="1:68" x14ac:dyDescent="0.2">
      <c r="A393">
        <v>19</v>
      </c>
      <c r="B393">
        <v>2</v>
      </c>
      <c r="C393">
        <v>1.3243</v>
      </c>
      <c r="D393">
        <v>-0.18059</v>
      </c>
      <c r="E393">
        <v>9.5799999999999996E-2</v>
      </c>
      <c r="F393">
        <v>1.32345</v>
      </c>
      <c r="G393">
        <v>1.9091499999999999</v>
      </c>
      <c r="I393" s="17">
        <f t="shared" si="35"/>
        <v>62.335958005249338</v>
      </c>
      <c r="J393" s="16">
        <f t="shared" si="36"/>
        <v>-62.735958005249337</v>
      </c>
      <c r="K393" s="10">
        <v>122</v>
      </c>
      <c r="L393" s="16">
        <v>6447.1784776903069</v>
      </c>
      <c r="M393" s="16">
        <v>2567.6509186351736</v>
      </c>
      <c r="N393" s="16">
        <v>27.01224846894138</v>
      </c>
      <c r="O393" s="16">
        <v>21.083709981167608</v>
      </c>
      <c r="P393" s="16">
        <v>21.42366541352154</v>
      </c>
      <c r="Q393" s="16">
        <v>0.70042726836293789</v>
      </c>
      <c r="R393" s="16">
        <v>3.2694091083072245</v>
      </c>
      <c r="S393" s="16">
        <v>23.608016135689727</v>
      </c>
      <c r="T393" s="22" t="s">
        <v>122</v>
      </c>
      <c r="U393" s="10">
        <v>5</v>
      </c>
      <c r="V393" s="22" t="s">
        <v>143</v>
      </c>
      <c r="W393" s="10">
        <v>4</v>
      </c>
      <c r="X393" s="22" t="s">
        <v>143</v>
      </c>
      <c r="Y393" s="10">
        <v>4</v>
      </c>
      <c r="Z393" s="22" t="s">
        <v>33</v>
      </c>
      <c r="AA393" s="15">
        <v>3</v>
      </c>
      <c r="AB393" s="11">
        <v>41.319444930134402</v>
      </c>
      <c r="AC393" s="10">
        <v>52.334221910540691</v>
      </c>
      <c r="AD393" s="21">
        <v>6.3463331593249031</v>
      </c>
      <c r="AE393" s="12">
        <v>2108.3709981167608</v>
      </c>
      <c r="AF393" s="10">
        <v>2073.0790559060388</v>
      </c>
      <c r="AG393" s="10">
        <v>1428.244360901436</v>
      </c>
      <c r="AH393" s="10">
        <v>0</v>
      </c>
      <c r="AI393" s="10">
        <v>3.058656677315498</v>
      </c>
      <c r="AJ393" s="10"/>
      <c r="AK393" s="10"/>
      <c r="AL393" s="10"/>
      <c r="AM393" s="10"/>
      <c r="AN393" s="10">
        <v>10.541854990583804</v>
      </c>
      <c r="AO393" s="10">
        <v>6.1756937602314519</v>
      </c>
      <c r="AP393" s="10">
        <v>10.997710526310051</v>
      </c>
      <c r="AQ393" s="10">
        <v>114.66</v>
      </c>
      <c r="AR393" s="10"/>
      <c r="AS393" s="10"/>
      <c r="AT393" s="10">
        <v>3.7535414379792988</v>
      </c>
      <c r="AU393" s="10">
        <v>1</v>
      </c>
      <c r="AV393" s="16"/>
      <c r="AW393" s="21">
        <v>310.96185838590577</v>
      </c>
      <c r="AX393" s="1" t="s">
        <v>120</v>
      </c>
      <c r="AY393" s="25">
        <v>62.735958005249302</v>
      </c>
      <c r="AZ393" s="19">
        <v>0</v>
      </c>
      <c r="BA393" s="19">
        <v>100</v>
      </c>
      <c r="BB393" s="19">
        <v>0</v>
      </c>
      <c r="BC393" s="19">
        <v>100</v>
      </c>
      <c r="BD393" s="19">
        <v>0</v>
      </c>
      <c r="BE393" s="19">
        <v>0</v>
      </c>
      <c r="BF393" s="26">
        <v>41.319444930134402</v>
      </c>
      <c r="BG393" s="26">
        <v>52.334221910540691</v>
      </c>
      <c r="BH393" s="26">
        <v>6.3463331593249031</v>
      </c>
      <c r="BI393" s="23"/>
      <c r="BJ393" s="27">
        <f t="shared" ca="1" si="39"/>
        <v>1</v>
      </c>
      <c r="BK393" s="26">
        <f t="shared" ca="1" si="40"/>
        <v>14.176441230843464</v>
      </c>
      <c r="BL393" s="25">
        <f t="shared" si="37"/>
        <v>3.8484853669871635</v>
      </c>
      <c r="BM393" s="25">
        <f t="shared" ca="1" si="41"/>
        <v>2.9384012577922278</v>
      </c>
      <c r="BN393" s="24">
        <f t="shared" si="38"/>
        <v>2.773637202269204</v>
      </c>
      <c r="BO393" s="23"/>
      <c r="BP393" s="2"/>
    </row>
    <row r="394" spans="1:68" x14ac:dyDescent="0.2">
      <c r="A394">
        <v>19.05</v>
      </c>
      <c r="B394">
        <v>2</v>
      </c>
      <c r="C394">
        <v>1.3222799999999999</v>
      </c>
      <c r="D394">
        <v>-0.18468999999999999</v>
      </c>
      <c r="E394">
        <v>9.6320000000000003E-2</v>
      </c>
      <c r="F394">
        <v>1.3240799999999999</v>
      </c>
      <c r="G394">
        <v>1.91405</v>
      </c>
      <c r="I394" s="17">
        <f t="shared" si="35"/>
        <v>62.5</v>
      </c>
      <c r="J394" s="16">
        <f t="shared" si="36"/>
        <v>-62.9</v>
      </c>
      <c r="K394" s="10">
        <v>122</v>
      </c>
      <c r="L394" s="16">
        <v>6467.1916010498871</v>
      </c>
      <c r="M394" s="16">
        <v>2577.427821522313</v>
      </c>
      <c r="N394" s="16">
        <v>27.083333333333332</v>
      </c>
      <c r="O394" s="16">
        <v>20.532109227871903</v>
      </c>
      <c r="P394" s="16">
        <v>20.874363149691757</v>
      </c>
      <c r="Q394" s="16">
        <v>0.67474075852136328</v>
      </c>
      <c r="R394" s="16">
        <v>3.2323896718800107</v>
      </c>
      <c r="S394" s="16">
        <v>23.767633459712076</v>
      </c>
      <c r="T394" s="22" t="s">
        <v>122</v>
      </c>
      <c r="U394" s="10">
        <v>5</v>
      </c>
      <c r="V394" s="22" t="s">
        <v>143</v>
      </c>
      <c r="W394" s="10">
        <v>4</v>
      </c>
      <c r="X394" s="22" t="s">
        <v>143</v>
      </c>
      <c r="Y394" s="10">
        <v>4</v>
      </c>
      <c r="Z394" s="22" t="s">
        <v>33</v>
      </c>
      <c r="AA394" s="15">
        <v>3</v>
      </c>
      <c r="AB394" s="11">
        <v>41.227601363387734</v>
      </c>
      <c r="AC394" s="10">
        <v>52.400636425226729</v>
      </c>
      <c r="AD394" s="21">
        <v>6.3717622113855388</v>
      </c>
      <c r="AE394" s="12">
        <v>2053.2109227871906</v>
      </c>
      <c r="AF394" s="10">
        <v>2007.2780176107947</v>
      </c>
      <c r="AG394" s="10">
        <v>1391.6242099794504</v>
      </c>
      <c r="AH394" s="10">
        <v>0</v>
      </c>
      <c r="AI394" s="10">
        <v>3.0936864100867631</v>
      </c>
      <c r="AJ394" s="10"/>
      <c r="AK394" s="10"/>
      <c r="AL394" s="10"/>
      <c r="AM394" s="10"/>
      <c r="AN394" s="10">
        <v>10.266054613935951</v>
      </c>
      <c r="AO394" s="10">
        <v>6.0475291969714569</v>
      </c>
      <c r="AP394" s="10">
        <v>10.741369469856153</v>
      </c>
      <c r="AQ394" s="10">
        <v>114.66</v>
      </c>
      <c r="AR394" s="10"/>
      <c r="AS394" s="10"/>
      <c r="AT394" s="10">
        <v>3.6140360450063489</v>
      </c>
      <c r="AU394" s="10">
        <v>1</v>
      </c>
      <c r="AV394" s="16"/>
      <c r="AW394" s="21">
        <v>301.09170264161918</v>
      </c>
      <c r="AX394" s="1" t="s">
        <v>120</v>
      </c>
      <c r="AY394" s="25">
        <v>62.9</v>
      </c>
      <c r="AZ394" s="19">
        <v>0</v>
      </c>
      <c r="BA394" s="19">
        <v>100</v>
      </c>
      <c r="BB394" s="19">
        <v>0</v>
      </c>
      <c r="BC394" s="19">
        <v>100</v>
      </c>
      <c r="BD394" s="19">
        <v>0</v>
      </c>
      <c r="BE394" s="19">
        <v>0</v>
      </c>
      <c r="BF394" s="26">
        <v>41.227601363387734</v>
      </c>
      <c r="BG394" s="26">
        <v>52.400636425226729</v>
      </c>
      <c r="BH394" s="26">
        <v>6.3717622113855388</v>
      </c>
      <c r="BI394" s="23"/>
      <c r="BJ394" s="27">
        <f t="shared" ca="1" si="39"/>
        <v>1</v>
      </c>
      <c r="BK394" s="26">
        <f t="shared" ca="1" si="40"/>
        <v>13.688660611064252</v>
      </c>
      <c r="BL394" s="25">
        <f t="shared" si="37"/>
        <v>3.824894604447191</v>
      </c>
      <c r="BM394" s="25">
        <f t="shared" ca="1" si="41"/>
        <v>2.9487807905670689</v>
      </c>
      <c r="BN394" s="24">
        <f t="shared" si="38"/>
        <v>2.7793687571405958</v>
      </c>
      <c r="BO394" s="23"/>
      <c r="BP394" s="2"/>
    </row>
    <row r="395" spans="1:68" x14ac:dyDescent="0.2">
      <c r="A395">
        <v>19.100000000000001</v>
      </c>
      <c r="B395">
        <v>2</v>
      </c>
      <c r="C395">
        <v>1.3220700000000001</v>
      </c>
      <c r="D395">
        <v>-0.19067000000000001</v>
      </c>
      <c r="E395">
        <v>9.6579999999999999E-2</v>
      </c>
      <c r="F395">
        <v>1.3210999999999999</v>
      </c>
      <c r="G395">
        <v>1.9087000000000001</v>
      </c>
      <c r="I395" s="17">
        <f t="shared" si="35"/>
        <v>62.664041994750654</v>
      </c>
      <c r="J395" s="16">
        <f t="shared" si="36"/>
        <v>-63.064041994750653</v>
      </c>
      <c r="K395" s="10">
        <v>122</v>
      </c>
      <c r="L395" s="16">
        <v>6487.2047244094674</v>
      </c>
      <c r="M395" s="16">
        <v>2587.204724409452</v>
      </c>
      <c r="N395" s="16">
        <v>27.154418197725285</v>
      </c>
      <c r="O395" s="16">
        <v>20.47476459510359</v>
      </c>
      <c r="P395" s="16">
        <v>20.818167761656404</v>
      </c>
      <c r="Q395" s="16">
        <v>0.63727604416706651</v>
      </c>
      <c r="R395" s="16">
        <v>3.0611533707631216</v>
      </c>
      <c r="S395" s="16">
        <v>23.847442121723244</v>
      </c>
      <c r="T395" s="22" t="s">
        <v>122</v>
      </c>
      <c r="U395" s="10">
        <v>5</v>
      </c>
      <c r="V395" s="22" t="s">
        <v>143</v>
      </c>
      <c r="W395" s="10">
        <v>4</v>
      </c>
      <c r="X395" s="22" t="s">
        <v>143</v>
      </c>
      <c r="Y395" s="10">
        <v>4</v>
      </c>
      <c r="Z395" s="22" t="s">
        <v>33</v>
      </c>
      <c r="AA395" s="15">
        <v>3</v>
      </c>
      <c r="AB395" s="11">
        <v>37.363868188881284</v>
      </c>
      <c r="AC395" s="10">
        <v>55.069138727863972</v>
      </c>
      <c r="AD395" s="21">
        <v>7.5669930832547418</v>
      </c>
      <c r="AE395" s="12">
        <v>2047.4764595103588</v>
      </c>
      <c r="AF395" s="10">
        <v>1999.489552938425</v>
      </c>
      <c r="AG395" s="10">
        <v>1387.8778507770937</v>
      </c>
      <c r="AH395" s="10">
        <v>0</v>
      </c>
      <c r="AI395" s="10">
        <v>3.2667425603399538</v>
      </c>
      <c r="AJ395" s="10"/>
      <c r="AK395" s="10"/>
      <c r="AL395" s="10"/>
      <c r="AM395" s="10"/>
      <c r="AN395" s="10">
        <v>10.237382297551795</v>
      </c>
      <c r="AO395" s="10">
        <v>5.9943146728518437</v>
      </c>
      <c r="AP395" s="10">
        <v>10.715144955439655</v>
      </c>
      <c r="AQ395" s="10">
        <v>114.66</v>
      </c>
      <c r="AR395" s="10"/>
      <c r="AS395" s="10"/>
      <c r="AT395" s="10">
        <v>3.5849764111330296</v>
      </c>
      <c r="AU395" s="10">
        <v>1</v>
      </c>
      <c r="AV395" s="16"/>
      <c r="AW395" s="21">
        <v>299.92343294076375</v>
      </c>
      <c r="AX395" s="1" t="s">
        <v>120</v>
      </c>
      <c r="AY395" s="25">
        <v>63.064041994750703</v>
      </c>
      <c r="AZ395" s="19">
        <v>0</v>
      </c>
      <c r="BA395" s="19">
        <v>100</v>
      </c>
      <c r="BB395" s="19">
        <v>0</v>
      </c>
      <c r="BC395" s="19">
        <v>100</v>
      </c>
      <c r="BD395" s="19">
        <v>0</v>
      </c>
      <c r="BE395" s="19">
        <v>0</v>
      </c>
      <c r="BF395" s="26">
        <v>37.363868188881284</v>
      </c>
      <c r="BG395" s="26">
        <v>55.069138727863972</v>
      </c>
      <c r="BH395" s="26">
        <v>7.5669930832547418</v>
      </c>
      <c r="BI395" s="23"/>
      <c r="BJ395" s="27">
        <f t="shared" ca="1" si="39"/>
        <v>1</v>
      </c>
      <c r="BK395" s="26">
        <f t="shared" ca="1" si="40"/>
        <v>13.585755494059862</v>
      </c>
      <c r="BL395" s="25">
        <f t="shared" si="37"/>
        <v>3.6261269037523371</v>
      </c>
      <c r="BM395" s="25">
        <f t="shared" ca="1" si="41"/>
        <v>2.9372767557168231</v>
      </c>
      <c r="BN395" s="24">
        <f t="shared" si="38"/>
        <v>2.7656424265818016</v>
      </c>
      <c r="BO395" s="23"/>
      <c r="BP395" s="2"/>
    </row>
    <row r="396" spans="1:68" x14ac:dyDescent="0.2">
      <c r="A396">
        <v>19.149999999999999</v>
      </c>
      <c r="B396">
        <v>2</v>
      </c>
      <c r="C396">
        <v>1.3199700000000001</v>
      </c>
      <c r="D396">
        <v>-0.19139</v>
      </c>
      <c r="E396">
        <v>9.7089999999999996E-2</v>
      </c>
      <c r="F396">
        <v>1.3201499999999999</v>
      </c>
      <c r="G396">
        <v>1.9101300000000001</v>
      </c>
      <c r="I396" s="17">
        <f t="shared" si="35"/>
        <v>62.828083989501302</v>
      </c>
      <c r="J396" s="16">
        <f t="shared" si="36"/>
        <v>-63.2280839895013</v>
      </c>
      <c r="K396" s="10">
        <v>122</v>
      </c>
      <c r="L396" s="16">
        <v>6507.2178477690468</v>
      </c>
      <c r="M396" s="16">
        <v>2596.9816272965904</v>
      </c>
      <c r="N396" s="16">
        <v>27.22550306211723</v>
      </c>
      <c r="O396" s="16">
        <v>19.901318267419978</v>
      </c>
      <c r="P396" s="16">
        <v>20.246975721718215</v>
      </c>
      <c r="Q396" s="16">
        <v>0.63276524243879007</v>
      </c>
      <c r="R396" s="16">
        <v>3.125233373792438</v>
      </c>
      <c r="S396" s="16">
        <v>24.003989881822083</v>
      </c>
      <c r="T396" s="22" t="s">
        <v>122</v>
      </c>
      <c r="U396" s="10">
        <v>5</v>
      </c>
      <c r="V396" s="22" t="s">
        <v>143</v>
      </c>
      <c r="W396" s="10">
        <v>4</v>
      </c>
      <c r="X396" s="22" t="s">
        <v>33</v>
      </c>
      <c r="Y396" s="10">
        <v>3</v>
      </c>
      <c r="Z396" s="22" t="s">
        <v>33</v>
      </c>
      <c r="AA396" s="15">
        <v>3</v>
      </c>
      <c r="AB396" s="11">
        <v>39.646111483076822</v>
      </c>
      <c r="AC396" s="10">
        <v>53.523328926031269</v>
      </c>
      <c r="AD396" s="21">
        <v>6.8305595908919123</v>
      </c>
      <c r="AE396" s="12">
        <v>1990.1318267419979</v>
      </c>
      <c r="AF396" s="10">
        <v>1931.113246865722</v>
      </c>
      <c r="AG396" s="10">
        <v>1349.798381447881</v>
      </c>
      <c r="AH396" s="10">
        <v>0</v>
      </c>
      <c r="AI396" s="10">
        <v>3.1997610430817538</v>
      </c>
      <c r="AJ396" s="10"/>
      <c r="AK396" s="10"/>
      <c r="AL396" s="10"/>
      <c r="AM396" s="10"/>
      <c r="AN396" s="10">
        <v>9.9506591337099888</v>
      </c>
      <c r="AO396" s="10">
        <v>5.8883406193127099</v>
      </c>
      <c r="AP396" s="10">
        <v>10.448588670135166</v>
      </c>
      <c r="AQ396" s="10">
        <v>114.66</v>
      </c>
      <c r="AR396" s="10"/>
      <c r="AS396" s="10"/>
      <c r="AT396" s="10">
        <v>3.442647299803657</v>
      </c>
      <c r="AU396" s="10">
        <v>1</v>
      </c>
      <c r="AV396" s="16"/>
      <c r="AW396" s="21">
        <v>289.66698702985826</v>
      </c>
      <c r="AX396" s="1" t="s">
        <v>120</v>
      </c>
      <c r="AY396" s="25">
        <v>63.2280839895013</v>
      </c>
      <c r="AZ396" s="19">
        <v>0</v>
      </c>
      <c r="BA396" s="19">
        <v>100</v>
      </c>
      <c r="BB396" s="19">
        <v>0</v>
      </c>
      <c r="BC396" s="19">
        <v>100</v>
      </c>
      <c r="BD396" s="19">
        <v>0</v>
      </c>
      <c r="BE396" s="19">
        <v>0</v>
      </c>
      <c r="BF396" s="26">
        <v>39.646111483076822</v>
      </c>
      <c r="BG396" s="26">
        <v>53.523328926031269</v>
      </c>
      <c r="BH396" s="26">
        <v>6.8305595908919123</v>
      </c>
      <c r="BI396" s="23"/>
      <c r="BJ396" s="27">
        <f t="shared" ca="1" si="39"/>
        <v>1</v>
      </c>
      <c r="BK396" s="26">
        <f t="shared" ca="1" si="40"/>
        <v>13.08701349229295</v>
      </c>
      <c r="BL396" s="25">
        <f t="shared" si="37"/>
        <v>3.7236013908641978</v>
      </c>
      <c r="BM396" s="25">
        <f t="shared" ca="1" si="41"/>
        <v>2.9571791495108521</v>
      </c>
      <c r="BN396" s="24">
        <f t="shared" si="38"/>
        <v>2.7807022710900817</v>
      </c>
      <c r="BO396" s="23"/>
      <c r="BP396" s="2"/>
    </row>
    <row r="397" spans="1:68" x14ac:dyDescent="0.2">
      <c r="A397">
        <v>19.2</v>
      </c>
      <c r="B397">
        <v>2</v>
      </c>
      <c r="C397">
        <v>1.3219799999999999</v>
      </c>
      <c r="D397">
        <v>-0.19155</v>
      </c>
      <c r="E397">
        <v>9.8540000000000003E-2</v>
      </c>
      <c r="F397">
        <v>1.31548</v>
      </c>
      <c r="G397">
        <v>1.9087799999999999</v>
      </c>
      <c r="I397" s="17">
        <f t="shared" ref="I397:I420" si="42">IF(A397="(m)",0,A397/0.3048)</f>
        <v>62.992125984251963</v>
      </c>
      <c r="J397" s="16">
        <f t="shared" ref="J397:J420" si="43">$J$7-I397</f>
        <v>-63.392125984251962</v>
      </c>
      <c r="K397" s="10">
        <v>122</v>
      </c>
      <c r="L397" s="16">
        <v>6527.2309711286271</v>
      </c>
      <c r="M397" s="16">
        <v>2606.7585301837298</v>
      </c>
      <c r="N397" s="16">
        <v>27.296587926509183</v>
      </c>
      <c r="O397" s="16">
        <v>20.450188323917111</v>
      </c>
      <c r="P397" s="16">
        <v>20.802255027687632</v>
      </c>
      <c r="Q397" s="16">
        <v>0.63176284205472855</v>
      </c>
      <c r="R397" s="16">
        <v>3.0369921011633467</v>
      </c>
      <c r="S397" s="16">
        <v>24.449076650730554</v>
      </c>
      <c r="T397" s="22" t="s">
        <v>122</v>
      </c>
      <c r="U397" s="10">
        <v>5</v>
      </c>
      <c r="V397" s="22" t="s">
        <v>143</v>
      </c>
      <c r="W397" s="10">
        <v>4</v>
      </c>
      <c r="X397" s="22" t="s">
        <v>143</v>
      </c>
      <c r="Y397" s="10">
        <v>4</v>
      </c>
      <c r="Z397" s="22" t="s">
        <v>33</v>
      </c>
      <c r="AA397" s="15">
        <v>3</v>
      </c>
      <c r="AB397" s="11">
        <v>36.882700357314825</v>
      </c>
      <c r="AC397" s="10">
        <v>55.383018669307845</v>
      </c>
      <c r="AD397" s="21">
        <v>7.7342809733773326</v>
      </c>
      <c r="AE397" s="12">
        <v>2045.0188323917112</v>
      </c>
      <c r="AF397" s="10">
        <v>1995.2629814880308</v>
      </c>
      <c r="AG397" s="10">
        <v>1386.8170018458422</v>
      </c>
      <c r="AH397" s="10">
        <v>0</v>
      </c>
      <c r="AI397" s="10">
        <v>3.292731645949758</v>
      </c>
      <c r="AJ397" s="10"/>
      <c r="AK397" s="10"/>
      <c r="AL397" s="10"/>
      <c r="AM397" s="10"/>
      <c r="AN397" s="10">
        <v>10.225094161958555</v>
      </c>
      <c r="AO397" s="10">
        <v>5.9940637190500565</v>
      </c>
      <c r="AP397" s="10">
        <v>10.707719012920895</v>
      </c>
      <c r="AQ397" s="10">
        <v>114.66</v>
      </c>
      <c r="AR397" s="10"/>
      <c r="AS397" s="10"/>
      <c r="AT397" s="10">
        <v>3.5487406649859112</v>
      </c>
      <c r="AU397" s="10">
        <v>1</v>
      </c>
      <c r="AV397" s="16"/>
      <c r="AW397" s="21">
        <v>299.28944722320466</v>
      </c>
      <c r="AX397" s="1" t="s">
        <v>120</v>
      </c>
      <c r="AY397" s="25">
        <v>63.392125984251997</v>
      </c>
      <c r="AZ397" s="19">
        <v>0</v>
      </c>
      <c r="BA397" s="19">
        <v>100</v>
      </c>
      <c r="BB397" s="19">
        <v>0</v>
      </c>
      <c r="BC397" s="19">
        <v>100</v>
      </c>
      <c r="BD397" s="19">
        <v>0</v>
      </c>
      <c r="BE397" s="19">
        <v>0</v>
      </c>
      <c r="BF397" s="26">
        <v>36.882700357314825</v>
      </c>
      <c r="BG397" s="26">
        <v>55.383018669307845</v>
      </c>
      <c r="BH397" s="26">
        <v>7.7342809733773326</v>
      </c>
      <c r="BI397" s="23"/>
      <c r="BJ397" s="27">
        <f t="shared" ca="1" si="39"/>
        <v>1</v>
      </c>
      <c r="BK397" s="26">
        <f t="shared" ca="1" si="40"/>
        <v>13.456282458879809</v>
      </c>
      <c r="BL397" s="25">
        <f t="shared" si="37"/>
        <v>3.6021199964649253</v>
      </c>
      <c r="BM397" s="25">
        <f t="shared" ca="1" si="41"/>
        <v>2.9388417217628433</v>
      </c>
      <c r="BN397" s="24">
        <f t="shared" si="38"/>
        <v>2.7637826336930043</v>
      </c>
      <c r="BO397" s="23"/>
      <c r="BP397" s="2"/>
    </row>
    <row r="398" spans="1:68" x14ac:dyDescent="0.2">
      <c r="A398">
        <v>19.25</v>
      </c>
      <c r="B398">
        <v>2</v>
      </c>
      <c r="C398">
        <v>1.3182700000000001</v>
      </c>
      <c r="D398">
        <v>-0.19191</v>
      </c>
      <c r="E398">
        <v>9.8729999999999998E-2</v>
      </c>
      <c r="F398">
        <v>1.3211999999999999</v>
      </c>
      <c r="G398">
        <v>1.9130499999999999</v>
      </c>
      <c r="I398" s="17">
        <f t="shared" si="42"/>
        <v>63.156167979002625</v>
      </c>
      <c r="J398" s="16">
        <f t="shared" si="43"/>
        <v>-63.556167979002623</v>
      </c>
      <c r="K398" s="10">
        <v>122</v>
      </c>
      <c r="L398" s="16">
        <v>6547.2440944882073</v>
      </c>
      <c r="M398" s="16">
        <v>2616.5354330708692</v>
      </c>
      <c r="N398" s="16">
        <v>27.367672790901135</v>
      </c>
      <c r="O398" s="16">
        <v>19.437099811676088</v>
      </c>
      <c r="P398" s="16">
        <v>19.790006348136078</v>
      </c>
      <c r="Q398" s="16">
        <v>0.62950744119059043</v>
      </c>
      <c r="R398" s="16">
        <v>3.1809360245600966</v>
      </c>
      <c r="S398" s="16">
        <v>24.507398365277176</v>
      </c>
      <c r="T398" s="22" t="s">
        <v>122</v>
      </c>
      <c r="U398" s="10">
        <v>5</v>
      </c>
      <c r="V398" s="22" t="s">
        <v>143</v>
      </c>
      <c r="W398" s="10">
        <v>4</v>
      </c>
      <c r="X398" s="22" t="s">
        <v>33</v>
      </c>
      <c r="Y398" s="10">
        <v>3</v>
      </c>
      <c r="Z398" s="22" t="s">
        <v>33</v>
      </c>
      <c r="AA398" s="15">
        <v>3</v>
      </c>
      <c r="AB398" s="11">
        <v>41.655578392886383</v>
      </c>
      <c r="AC398" s="10">
        <v>52.090053571962109</v>
      </c>
      <c r="AD398" s="21">
        <v>6.2543680351515079</v>
      </c>
      <c r="AE398" s="12">
        <v>1943.7099811676089</v>
      </c>
      <c r="AF398" s="10">
        <v>1874.9976589902255</v>
      </c>
      <c r="AG398" s="10">
        <v>1319.3337565424054</v>
      </c>
      <c r="AH398" s="10">
        <v>0</v>
      </c>
      <c r="AI398" s="10">
        <v>3.1437287398393803</v>
      </c>
      <c r="AJ398" s="10"/>
      <c r="AK398" s="10"/>
      <c r="AL398" s="10"/>
      <c r="AM398" s="10"/>
      <c r="AN398" s="10">
        <v>9.718549905838044</v>
      </c>
      <c r="AO398" s="10">
        <v>5.8096938072815929</v>
      </c>
      <c r="AP398" s="10">
        <v>10.235336295796836</v>
      </c>
      <c r="AQ398" s="10">
        <v>114.66</v>
      </c>
      <c r="AR398" s="10"/>
      <c r="AS398" s="10"/>
      <c r="AT398" s="10">
        <v>3.311395483032654</v>
      </c>
      <c r="AU398" s="10">
        <v>1</v>
      </c>
      <c r="AV398" s="16"/>
      <c r="AW398" s="21">
        <v>281.24964884853381</v>
      </c>
      <c r="AX398" s="1" t="s">
        <v>120</v>
      </c>
      <c r="AY398" s="25">
        <v>63.556167979002602</v>
      </c>
      <c r="AZ398" s="19">
        <v>0</v>
      </c>
      <c r="BA398" s="19">
        <v>100</v>
      </c>
      <c r="BB398" s="19">
        <v>0</v>
      </c>
      <c r="BC398" s="19">
        <v>100</v>
      </c>
      <c r="BD398" s="19">
        <v>0</v>
      </c>
      <c r="BE398" s="19">
        <v>0</v>
      </c>
      <c r="BF398" s="26">
        <v>41.655578392886383</v>
      </c>
      <c r="BG398" s="26">
        <v>52.090053571962109</v>
      </c>
      <c r="BH398" s="26">
        <v>6.2543680351515079</v>
      </c>
      <c r="BI398" s="23"/>
      <c r="BJ398" s="27">
        <f t="shared" ca="1" si="39"/>
        <v>1</v>
      </c>
      <c r="BK398" s="26">
        <f t="shared" ca="1" si="40"/>
        <v>12.624621162884612</v>
      </c>
      <c r="BL398" s="25">
        <f t="shared" ref="BL398:BL420" si="44">(Q398/(P398-(L398/2000)))*100</f>
        <v>3.8114119272254618</v>
      </c>
      <c r="BM398" s="25">
        <f t="shared" ca="1" si="41"/>
        <v>2.9757413969077033</v>
      </c>
      <c r="BN398" s="24">
        <f t="shared" ref="BN398:BN420" si="45">SQRT(((3.47-LOG(P398/1.06))^2)+((LOG(R398)+1.22)^2))</f>
        <v>2.793238353984238</v>
      </c>
      <c r="BO398" s="23"/>
      <c r="BP398" s="2"/>
    </row>
    <row r="399" spans="1:68" x14ac:dyDescent="0.2">
      <c r="A399">
        <v>19.3</v>
      </c>
      <c r="B399">
        <v>2.1</v>
      </c>
      <c r="C399">
        <v>1.31586</v>
      </c>
      <c r="D399">
        <v>-0.19922000000000001</v>
      </c>
      <c r="E399">
        <v>9.8900000000000002E-2</v>
      </c>
      <c r="F399">
        <v>1.31718</v>
      </c>
      <c r="G399">
        <v>1.9081999999999999</v>
      </c>
      <c r="I399" s="17">
        <f t="shared" si="42"/>
        <v>63.320209973753279</v>
      </c>
      <c r="J399" s="16">
        <f t="shared" si="43"/>
        <v>-63.720209973753278</v>
      </c>
      <c r="K399" s="10">
        <v>122</v>
      </c>
      <c r="L399" s="16">
        <v>6567.2572178477876</v>
      </c>
      <c r="M399" s="16">
        <v>2626.3123359580081</v>
      </c>
      <c r="N399" s="16">
        <v>27.438757655293088</v>
      </c>
      <c r="O399" s="16">
        <v>18.779001883239168</v>
      </c>
      <c r="P399" s="16">
        <v>19.132659848947632</v>
      </c>
      <c r="Q399" s="16">
        <v>0.5837102736437827</v>
      </c>
      <c r="R399" s="16">
        <v>3.05085794788689</v>
      </c>
      <c r="S399" s="16">
        <v>24.559580951976791</v>
      </c>
      <c r="T399" s="22" t="s">
        <v>122</v>
      </c>
      <c r="U399" s="10">
        <v>5</v>
      </c>
      <c r="V399" s="22" t="s">
        <v>143</v>
      </c>
      <c r="W399" s="10">
        <v>4</v>
      </c>
      <c r="X399" s="22" t="s">
        <v>33</v>
      </c>
      <c r="Y399" s="10">
        <v>3</v>
      </c>
      <c r="Z399" s="22" t="s">
        <v>33</v>
      </c>
      <c r="AA399" s="15">
        <v>3</v>
      </c>
      <c r="AB399" s="11">
        <v>39.634848485050263</v>
      </c>
      <c r="AC399" s="10">
        <v>53.531178753193643</v>
      </c>
      <c r="AD399" s="21">
        <v>6.8339727617560957</v>
      </c>
      <c r="AE399" s="12">
        <v>1877.9001883239168</v>
      </c>
      <c r="AF399" s="10">
        <v>1796.4855341821979</v>
      </c>
      <c r="AG399" s="10">
        <v>1275.5106565965089</v>
      </c>
      <c r="AH399" s="10">
        <v>0</v>
      </c>
      <c r="AI399" s="10">
        <v>3.2777665072627458</v>
      </c>
      <c r="AJ399" s="10"/>
      <c r="AK399" s="10"/>
      <c r="AL399" s="10"/>
      <c r="AM399" s="10"/>
      <c r="AN399" s="10">
        <v>9.389500941619584</v>
      </c>
      <c r="AO399" s="10">
        <v>5.6329904606955106</v>
      </c>
      <c r="AP399" s="10">
        <v>9.9285745961755616</v>
      </c>
      <c r="AQ399" s="10">
        <v>114.66</v>
      </c>
      <c r="AR399" s="10"/>
      <c r="AS399" s="10"/>
      <c r="AT399" s="10">
        <v>3.1535359650906756</v>
      </c>
      <c r="AU399" s="10">
        <v>1</v>
      </c>
      <c r="AV399" s="16"/>
      <c r="AW399" s="21">
        <v>269.4728301273297</v>
      </c>
      <c r="AX399" s="1" t="s">
        <v>120</v>
      </c>
      <c r="AY399" s="25">
        <v>63.720209973753299</v>
      </c>
      <c r="AZ399" s="19">
        <v>0</v>
      </c>
      <c r="BA399" s="19">
        <v>100</v>
      </c>
      <c r="BB399" s="19">
        <v>0</v>
      </c>
      <c r="BC399" s="19">
        <v>100</v>
      </c>
      <c r="BD399" s="19">
        <v>0</v>
      </c>
      <c r="BE399" s="19">
        <v>0</v>
      </c>
      <c r="BF399" s="26">
        <v>39.634848485050263</v>
      </c>
      <c r="BG399" s="26">
        <v>53.531178753193643</v>
      </c>
      <c r="BH399" s="26">
        <v>6.8339727617560957</v>
      </c>
      <c r="BI399" s="23"/>
      <c r="BJ399" s="27">
        <f t="shared" ref="BJ399:BJ424" ca="1" si="46">IF((0.381*BM399)+(0.05*(M399/2116.217)-0.15)&lt;1,(0.381*BM399)+(0.05*(M399/2116.217)-0.15),1)</f>
        <v>1</v>
      </c>
      <c r="BK399" s="26">
        <f t="shared" ref="BK399:BK424" ca="1" si="47">((P399-(L399/2000))/1.06)*(1.06/(M399/2000))^BJ399</f>
        <v>12.069418418386583</v>
      </c>
      <c r="BL399" s="25">
        <f t="shared" si="44"/>
        <v>3.6829397633448573</v>
      </c>
      <c r="BM399" s="25">
        <f t="shared" ref="BM399:BM424" ca="1" si="48">SQRT(((3.47-LOG(BK399))^2)+((LOG(BL399)+1.22)^2))</f>
        <v>2.9823704208445325</v>
      </c>
      <c r="BN399" s="24">
        <f t="shared" si="45"/>
        <v>2.7937021403529152</v>
      </c>
      <c r="BO399" s="23"/>
      <c r="BP399" s="2"/>
    </row>
    <row r="400" spans="1:68" x14ac:dyDescent="0.2">
      <c r="A400">
        <v>19.350000000000001</v>
      </c>
      <c r="B400">
        <v>2</v>
      </c>
      <c r="C400">
        <v>1.31613</v>
      </c>
      <c r="D400">
        <v>-0.20104</v>
      </c>
      <c r="E400">
        <v>9.9709999999999993E-2</v>
      </c>
      <c r="F400">
        <v>1.32298</v>
      </c>
      <c r="G400">
        <v>1.9129</v>
      </c>
      <c r="I400" s="17">
        <f t="shared" si="42"/>
        <v>63.484251968503941</v>
      </c>
      <c r="J400" s="16">
        <f t="shared" si="43"/>
        <v>-63.884251968503939</v>
      </c>
      <c r="K400" s="10">
        <v>122</v>
      </c>
      <c r="L400" s="16">
        <v>6587.2703412073679</v>
      </c>
      <c r="M400" s="16">
        <v>2636.0892388451475</v>
      </c>
      <c r="N400" s="16">
        <v>27.509842519685041</v>
      </c>
      <c r="O400" s="16">
        <v>18.852730696798492</v>
      </c>
      <c r="P400" s="16">
        <v>19.209969001867336</v>
      </c>
      <c r="Q400" s="16">
        <v>0.57230796927508387</v>
      </c>
      <c r="R400" s="16">
        <v>2.9792238041584129</v>
      </c>
      <c r="S400" s="16">
        <v>24.808215629780833</v>
      </c>
      <c r="T400" s="22" t="s">
        <v>122</v>
      </c>
      <c r="U400" s="10">
        <v>5</v>
      </c>
      <c r="V400" s="22" t="s">
        <v>143</v>
      </c>
      <c r="W400" s="10">
        <v>4</v>
      </c>
      <c r="X400" s="22" t="s">
        <v>33</v>
      </c>
      <c r="Y400" s="10">
        <v>3</v>
      </c>
      <c r="Z400" s="22" t="s">
        <v>33</v>
      </c>
      <c r="AA400" s="15">
        <v>3</v>
      </c>
      <c r="AB400" s="11">
        <v>37.905323756648308</v>
      </c>
      <c r="AC400" s="10">
        <v>54.710781441447338</v>
      </c>
      <c r="AD400" s="21">
        <v>7.383894801904356</v>
      </c>
      <c r="AE400" s="12">
        <v>1885.2730696798492</v>
      </c>
      <c r="AF400" s="10">
        <v>1804.4034860927759</v>
      </c>
      <c r="AG400" s="10">
        <v>1280.664600124489</v>
      </c>
      <c r="AH400" s="10">
        <v>0</v>
      </c>
      <c r="AI400" s="10">
        <v>3.3565789807539663</v>
      </c>
      <c r="AJ400" s="10"/>
      <c r="AK400" s="10"/>
      <c r="AL400" s="10"/>
      <c r="AM400" s="10"/>
      <c r="AN400" s="10">
        <v>9.426365348399246</v>
      </c>
      <c r="AO400" s="10">
        <v>5.6366024270839148</v>
      </c>
      <c r="AP400" s="10">
        <v>9.9646522008714236</v>
      </c>
      <c r="AQ400" s="10">
        <v>114.66</v>
      </c>
      <c r="AR400" s="10"/>
      <c r="AS400" s="10"/>
      <c r="AT400" s="10">
        <v>3.1557470071403038</v>
      </c>
      <c r="AU400" s="10">
        <v>1</v>
      </c>
      <c r="AV400" s="16"/>
      <c r="AW400" s="21">
        <v>270.6605229139164</v>
      </c>
      <c r="AX400" s="1" t="s">
        <v>120</v>
      </c>
      <c r="AY400" s="25">
        <v>63.884251968503897</v>
      </c>
      <c r="AZ400" s="19">
        <v>0</v>
      </c>
      <c r="BA400" s="19">
        <v>100</v>
      </c>
      <c r="BB400" s="19">
        <v>0</v>
      </c>
      <c r="BC400" s="19">
        <v>100</v>
      </c>
      <c r="BD400" s="19">
        <v>0</v>
      </c>
      <c r="BE400" s="19">
        <v>0</v>
      </c>
      <c r="BF400" s="26">
        <v>37.905323756648308</v>
      </c>
      <c r="BG400" s="26">
        <v>54.710781441447338</v>
      </c>
      <c r="BH400" s="26">
        <v>7.383894801904356</v>
      </c>
      <c r="BI400" s="23"/>
      <c r="BJ400" s="27">
        <f t="shared" ca="1" si="46"/>
        <v>1</v>
      </c>
      <c r="BK400" s="26">
        <f t="shared" ca="1" si="47"/>
        <v>12.07571701042753</v>
      </c>
      <c r="BL400" s="25">
        <f t="shared" si="44"/>
        <v>3.5957273536882481</v>
      </c>
      <c r="BM400" s="25">
        <f t="shared" ca="1" si="48"/>
        <v>2.9759668116031319</v>
      </c>
      <c r="BN400" s="24">
        <f t="shared" si="45"/>
        <v>2.78602811323641</v>
      </c>
      <c r="BO400" s="23"/>
      <c r="BP400" s="2"/>
    </row>
    <row r="401" spans="1:68" x14ac:dyDescent="0.2">
      <c r="A401">
        <v>19.399999999999999</v>
      </c>
      <c r="B401">
        <v>2</v>
      </c>
      <c r="C401">
        <v>1.3218300000000001</v>
      </c>
      <c r="D401">
        <v>-0.19583999999999999</v>
      </c>
      <c r="E401">
        <v>0.10137</v>
      </c>
      <c r="F401">
        <v>1.3176000000000001</v>
      </c>
      <c r="G401">
        <v>1.9092499999999999</v>
      </c>
      <c r="I401" s="17">
        <f t="shared" si="42"/>
        <v>63.648293963254588</v>
      </c>
      <c r="J401" s="16">
        <f t="shared" si="43"/>
        <v>-64.048293963254594</v>
      </c>
      <c r="K401" s="10">
        <v>122</v>
      </c>
      <c r="L401" s="16">
        <v>6607.2834645669473</v>
      </c>
      <c r="M401" s="16">
        <v>2645.866141732286</v>
      </c>
      <c r="N401" s="16">
        <v>27.580927384076986</v>
      </c>
      <c r="O401" s="16">
        <v>20.409227871939741</v>
      </c>
      <c r="P401" s="16">
        <v>20.773803662611336</v>
      </c>
      <c r="Q401" s="16">
        <v>0.60488598175708108</v>
      </c>
      <c r="R401" s="16">
        <v>2.9117728827184117</v>
      </c>
      <c r="S401" s="16">
        <v>25.31776324108294</v>
      </c>
      <c r="T401" s="22" t="s">
        <v>122</v>
      </c>
      <c r="U401" s="10">
        <v>5</v>
      </c>
      <c r="V401" s="22" t="s">
        <v>143</v>
      </c>
      <c r="W401" s="10">
        <v>4</v>
      </c>
      <c r="X401" s="22" t="s">
        <v>143</v>
      </c>
      <c r="Y401" s="10">
        <v>4</v>
      </c>
      <c r="Z401" s="22" t="s">
        <v>123</v>
      </c>
      <c r="AA401" s="15">
        <v>4</v>
      </c>
      <c r="AB401" s="11">
        <v>34.215611899505973</v>
      </c>
      <c r="AC401" s="10">
        <v>57.039764730588089</v>
      </c>
      <c r="AD401" s="21">
        <v>8.7446233699059412</v>
      </c>
      <c r="AE401" s="12">
        <v>2040.922787193974</v>
      </c>
      <c r="AF401" s="10">
        <v>1987.2067918650359</v>
      </c>
      <c r="AG401" s="10">
        <v>1384.920244174089</v>
      </c>
      <c r="AH401" s="10">
        <v>0</v>
      </c>
      <c r="AI401" s="10">
        <v>3.434333790025569</v>
      </c>
      <c r="AJ401" s="10"/>
      <c r="AK401" s="10"/>
      <c r="AL401" s="10"/>
      <c r="AM401" s="10"/>
      <c r="AN401" s="10">
        <v>10.204613935969871</v>
      </c>
      <c r="AO401" s="10">
        <v>5.9727480222111211</v>
      </c>
      <c r="AP401" s="10">
        <v>10.694441709218623</v>
      </c>
      <c r="AQ401" s="10">
        <v>114.66</v>
      </c>
      <c r="AR401" s="10"/>
      <c r="AS401" s="10"/>
      <c r="AT401" s="10">
        <v>3.4786628355434592</v>
      </c>
      <c r="AU401" s="10">
        <v>1</v>
      </c>
      <c r="AV401" s="16"/>
      <c r="AW401" s="21">
        <v>298.08101877975537</v>
      </c>
      <c r="AX401" s="1" t="s">
        <v>120</v>
      </c>
      <c r="AY401" s="25">
        <v>64.048293963254594</v>
      </c>
      <c r="AZ401" s="19">
        <v>0</v>
      </c>
      <c r="BA401" s="19">
        <v>100</v>
      </c>
      <c r="BB401" s="19">
        <v>0</v>
      </c>
      <c r="BC401" s="19">
        <v>0</v>
      </c>
      <c r="BD401" s="19">
        <v>100</v>
      </c>
      <c r="BE401" s="19">
        <v>0</v>
      </c>
      <c r="BF401" s="26">
        <v>34.215611899505973</v>
      </c>
      <c r="BG401" s="26">
        <v>57.039764730588089</v>
      </c>
      <c r="BH401" s="26">
        <v>8.7446233699059412</v>
      </c>
      <c r="BI401" s="23"/>
      <c r="BJ401" s="27">
        <f t="shared" ca="1" si="46"/>
        <v>1</v>
      </c>
      <c r="BK401" s="26">
        <f t="shared" ca="1" si="47"/>
        <v>13.205627945251909</v>
      </c>
      <c r="BL401" s="25">
        <f t="shared" si="44"/>
        <v>3.4623948202049046</v>
      </c>
      <c r="BM401" s="25">
        <f t="shared" ca="1" si="48"/>
        <v>2.9350194190220975</v>
      </c>
      <c r="BN401" s="24">
        <f t="shared" si="45"/>
        <v>2.7530265297593393</v>
      </c>
      <c r="BO401" s="23"/>
      <c r="BP401" s="2"/>
    </row>
    <row r="402" spans="1:68" x14ac:dyDescent="0.2">
      <c r="A402">
        <v>19.45</v>
      </c>
      <c r="B402">
        <v>2</v>
      </c>
      <c r="C402">
        <v>1.32575</v>
      </c>
      <c r="D402">
        <v>-0.18534999999999999</v>
      </c>
      <c r="E402">
        <v>0.10246</v>
      </c>
      <c r="F402">
        <v>1.3176000000000001</v>
      </c>
      <c r="G402">
        <v>1.90968</v>
      </c>
      <c r="I402" s="17">
        <f t="shared" si="42"/>
        <v>63.812335958005242</v>
      </c>
      <c r="J402" s="16">
        <f t="shared" si="43"/>
        <v>-64.212335958005241</v>
      </c>
      <c r="K402" s="10">
        <v>122</v>
      </c>
      <c r="L402" s="16">
        <v>6627.2965879265275</v>
      </c>
      <c r="M402" s="16">
        <v>2655.6430446194249</v>
      </c>
      <c r="N402" s="16">
        <v>27.652012248468939</v>
      </c>
      <c r="O402" s="16">
        <v>21.479661016949137</v>
      </c>
      <c r="P402" s="16">
        <v>21.849054795155066</v>
      </c>
      <c r="Q402" s="16">
        <v>0.67060585693710995</v>
      </c>
      <c r="R402" s="16">
        <v>3.069267129513602</v>
      </c>
      <c r="S402" s="16">
        <v>25.652345708745159</v>
      </c>
      <c r="T402" s="22" t="s">
        <v>122</v>
      </c>
      <c r="U402" s="10">
        <v>5</v>
      </c>
      <c r="V402" s="22" t="s">
        <v>143</v>
      </c>
      <c r="W402" s="10">
        <v>4</v>
      </c>
      <c r="X402" s="22" t="s">
        <v>143</v>
      </c>
      <c r="Y402" s="10">
        <v>4</v>
      </c>
      <c r="Z402" s="22" t="s">
        <v>33</v>
      </c>
      <c r="AA402" s="15">
        <v>3</v>
      </c>
      <c r="AB402" s="11">
        <v>36.277781840715008</v>
      </c>
      <c r="AC402" s="10">
        <v>55.771348072096728</v>
      </c>
      <c r="AD402" s="21">
        <v>7.9508700871882656</v>
      </c>
      <c r="AE402" s="12">
        <v>2147.9661016949135</v>
      </c>
      <c r="AF402" s="10">
        <v>2112.5296825549112</v>
      </c>
      <c r="AG402" s="10">
        <v>1456.6036530103379</v>
      </c>
      <c r="AH402" s="10">
        <v>0</v>
      </c>
      <c r="AI402" s="10">
        <v>3.2581067655667808</v>
      </c>
      <c r="AJ402" s="10"/>
      <c r="AK402" s="10"/>
      <c r="AL402" s="10"/>
      <c r="AM402" s="10"/>
      <c r="AN402" s="10">
        <v>10.739830508474569</v>
      </c>
      <c r="AO402" s="10">
        <v>6.2614134522887923</v>
      </c>
      <c r="AP402" s="10">
        <v>11.196225571072365</v>
      </c>
      <c r="AQ402" s="10">
        <v>114.66</v>
      </c>
      <c r="AR402" s="10"/>
      <c r="AS402" s="10"/>
      <c r="AT402" s="10">
        <v>3.6949761541473487</v>
      </c>
      <c r="AU402" s="10">
        <v>1</v>
      </c>
      <c r="AV402" s="16"/>
      <c r="AW402" s="21">
        <v>316.8794523832367</v>
      </c>
      <c r="AX402" s="1" t="s">
        <v>120</v>
      </c>
      <c r="AY402" s="25">
        <v>64.212335958005198</v>
      </c>
      <c r="AZ402" s="19">
        <v>0</v>
      </c>
      <c r="BA402" s="19">
        <v>100</v>
      </c>
      <c r="BB402" s="19">
        <v>0</v>
      </c>
      <c r="BC402" s="19">
        <v>100</v>
      </c>
      <c r="BD402" s="19">
        <v>0</v>
      </c>
      <c r="BE402" s="19">
        <v>0</v>
      </c>
      <c r="BF402" s="26">
        <v>36.277781840715008</v>
      </c>
      <c r="BG402" s="26">
        <v>55.771348072096728</v>
      </c>
      <c r="BH402" s="26">
        <v>7.9508700871882656</v>
      </c>
      <c r="BI402" s="23"/>
      <c r="BJ402" s="27">
        <f t="shared" ca="1" si="46"/>
        <v>1</v>
      </c>
      <c r="BK402" s="26">
        <f t="shared" ca="1" si="47"/>
        <v>13.959260480241293</v>
      </c>
      <c r="BL402" s="25">
        <f t="shared" si="44"/>
        <v>3.6179722138491592</v>
      </c>
      <c r="BM402" s="25">
        <f t="shared" ca="1" si="48"/>
        <v>2.9273201687956272</v>
      </c>
      <c r="BN402" s="24">
        <f t="shared" si="45"/>
        <v>2.7498648568299804</v>
      </c>
      <c r="BO402" s="23"/>
      <c r="BP402" s="2"/>
    </row>
    <row r="403" spans="1:68" x14ac:dyDescent="0.2">
      <c r="A403">
        <v>19.5</v>
      </c>
      <c r="B403">
        <v>0.6</v>
      </c>
      <c r="C403">
        <v>1.3256699999999999</v>
      </c>
      <c r="D403">
        <v>-0.18465000000000001</v>
      </c>
      <c r="E403">
        <v>0.1032</v>
      </c>
      <c r="F403">
        <v>1.3166800000000001</v>
      </c>
      <c r="G403">
        <v>1.91028</v>
      </c>
      <c r="I403" s="17">
        <f t="shared" si="42"/>
        <v>63.976377952755904</v>
      </c>
      <c r="J403" s="16">
        <f t="shared" si="43"/>
        <v>-64.376377952755902</v>
      </c>
      <c r="K403" s="10">
        <v>122</v>
      </c>
      <c r="L403" s="16">
        <v>6647.3097112861078</v>
      </c>
      <c r="M403" s="16">
        <v>2665.4199475065643</v>
      </c>
      <c r="N403" s="16">
        <v>27.723097112860891</v>
      </c>
      <c r="O403" s="16">
        <v>21.457815442561174</v>
      </c>
      <c r="P403" s="16">
        <v>21.830480148083993</v>
      </c>
      <c r="Q403" s="16">
        <v>0.67499135861737858</v>
      </c>
      <c r="R403" s="16">
        <v>3.0919675336441048</v>
      </c>
      <c r="S403" s="16">
        <v>25.879493439084658</v>
      </c>
      <c r="T403" s="22" t="s">
        <v>122</v>
      </c>
      <c r="U403" s="10">
        <v>5</v>
      </c>
      <c r="V403" s="22" t="s">
        <v>143</v>
      </c>
      <c r="W403" s="10">
        <v>4</v>
      </c>
      <c r="X403" s="22" t="s">
        <v>143</v>
      </c>
      <c r="Y403" s="10">
        <v>4</v>
      </c>
      <c r="Z403" s="22" t="s">
        <v>33</v>
      </c>
      <c r="AA403" s="15">
        <v>3</v>
      </c>
      <c r="AB403" s="11">
        <v>36.827021138934526</v>
      </c>
      <c r="AC403" s="10">
        <v>55.419056883908979</v>
      </c>
      <c r="AD403" s="21">
        <v>7.7539219771564927</v>
      </c>
      <c r="AE403" s="12">
        <v>2145.7815442561173</v>
      </c>
      <c r="AF403" s="10">
        <v>2109.1671874077506</v>
      </c>
      <c r="AG403" s="10">
        <v>1455.3653432055996</v>
      </c>
      <c r="AH403" s="10">
        <v>0</v>
      </c>
      <c r="AI403" s="10">
        <v>3.2341866113368547</v>
      </c>
      <c r="AJ403" s="10"/>
      <c r="AK403" s="10"/>
      <c r="AL403" s="10"/>
      <c r="AM403" s="10"/>
      <c r="AN403" s="10">
        <v>10.728907721280587</v>
      </c>
      <c r="AO403" s="10">
        <v>6.268610767080804</v>
      </c>
      <c r="AP403" s="10">
        <v>11.187557402439197</v>
      </c>
      <c r="AQ403" s="10">
        <v>114.66</v>
      </c>
      <c r="AR403" s="10"/>
      <c r="AS403" s="10"/>
      <c r="AT403" s="10">
        <v>3.6745403627590849</v>
      </c>
      <c r="AU403" s="10">
        <v>1</v>
      </c>
      <c r="AV403" s="16"/>
      <c r="AW403" s="21">
        <v>316.37507811116257</v>
      </c>
      <c r="AX403" s="1" t="s">
        <v>120</v>
      </c>
      <c r="AY403" s="25">
        <v>64.376377952755902</v>
      </c>
      <c r="AZ403" s="19">
        <v>0</v>
      </c>
      <c r="BA403" s="19">
        <v>100</v>
      </c>
      <c r="BB403" s="19">
        <v>0</v>
      </c>
      <c r="BC403" s="19">
        <v>100</v>
      </c>
      <c r="BD403" s="19">
        <v>0</v>
      </c>
      <c r="BE403" s="19">
        <v>0</v>
      </c>
      <c r="BF403" s="26">
        <v>36.827021138934526</v>
      </c>
      <c r="BG403" s="26">
        <v>55.419056883908979</v>
      </c>
      <c r="BH403" s="26">
        <v>7.7539219771564927</v>
      </c>
      <c r="BI403" s="23"/>
      <c r="BJ403" s="27">
        <f t="shared" ca="1" si="46"/>
        <v>1</v>
      </c>
      <c r="BK403" s="26">
        <f t="shared" ca="1" si="47"/>
        <v>13.886611233440814</v>
      </c>
      <c r="BL403" s="25">
        <f t="shared" si="44"/>
        <v>3.6472563389522943</v>
      </c>
      <c r="BM403" s="25">
        <f t="shared" ca="1" si="48"/>
        <v>2.9312475056481815</v>
      </c>
      <c r="BN403" s="24">
        <f t="shared" si="45"/>
        <v>2.7521419933560844</v>
      </c>
      <c r="BO403" s="23"/>
      <c r="BP403" s="2"/>
    </row>
    <row r="404" spans="1:68" x14ac:dyDescent="0.2">
      <c r="A404">
        <v>19.55</v>
      </c>
      <c r="B404">
        <v>0.7</v>
      </c>
      <c r="C404">
        <v>1.3249500000000001</v>
      </c>
      <c r="D404">
        <v>-0.18417</v>
      </c>
      <c r="E404">
        <v>0.10394</v>
      </c>
      <c r="F404">
        <v>1.3211299999999999</v>
      </c>
      <c r="G404">
        <v>1.91448</v>
      </c>
      <c r="I404" s="17">
        <f t="shared" si="42"/>
        <v>64.140419947506558</v>
      </c>
      <c r="J404" s="16">
        <f t="shared" si="43"/>
        <v>-64.540419947506564</v>
      </c>
      <c r="K404" s="10">
        <v>122</v>
      </c>
      <c r="L404" s="16">
        <v>6667.3228346456881</v>
      </c>
      <c r="M404" s="16">
        <v>2675.1968503937032</v>
      </c>
      <c r="N404" s="16">
        <v>27.79418197725284</v>
      </c>
      <c r="O404" s="16">
        <v>21.261205273069692</v>
      </c>
      <c r="P404" s="16">
        <v>21.637140905909398</v>
      </c>
      <c r="Q404" s="16">
        <v>0.67799855976956291</v>
      </c>
      <c r="R404" s="16">
        <v>3.1334942205067042</v>
      </c>
      <c r="S404" s="16">
        <v>26.106641169424151</v>
      </c>
      <c r="T404" s="22" t="s">
        <v>122</v>
      </c>
      <c r="U404" s="10">
        <v>5</v>
      </c>
      <c r="V404" s="22" t="s">
        <v>143</v>
      </c>
      <c r="W404" s="10">
        <v>4</v>
      </c>
      <c r="X404" s="22" t="s">
        <v>143</v>
      </c>
      <c r="Y404" s="10">
        <v>4</v>
      </c>
      <c r="Z404" s="22" t="s">
        <v>33</v>
      </c>
      <c r="AA404" s="15">
        <v>3</v>
      </c>
      <c r="AB404" s="11">
        <v>38.042473680278867</v>
      </c>
      <c r="AC404" s="10">
        <v>54.61916075427721</v>
      </c>
      <c r="AD404" s="21">
        <v>7.3383655654439224</v>
      </c>
      <c r="AE404" s="12">
        <v>2126.1205273069691</v>
      </c>
      <c r="AF404" s="10">
        <v>2085.2441516601762</v>
      </c>
      <c r="AG404" s="10">
        <v>1442.4760603939599</v>
      </c>
      <c r="AH404" s="10">
        <v>0</v>
      </c>
      <c r="AI404" s="10">
        <v>3.1913254968068658</v>
      </c>
      <c r="AJ404" s="10"/>
      <c r="AK404" s="10"/>
      <c r="AL404" s="10"/>
      <c r="AM404" s="10"/>
      <c r="AN404" s="10">
        <v>10.630602636534846</v>
      </c>
      <c r="AO404" s="10">
        <v>6.241885881431652</v>
      </c>
      <c r="AP404" s="10">
        <v>11.097332422757718</v>
      </c>
      <c r="AQ404" s="10">
        <v>114.66</v>
      </c>
      <c r="AR404" s="10"/>
      <c r="AS404" s="10"/>
      <c r="AT404" s="10">
        <v>3.6168058148469657</v>
      </c>
      <c r="AU404" s="10">
        <v>1</v>
      </c>
      <c r="AV404" s="16"/>
      <c r="AW404" s="21">
        <v>312.78662274902638</v>
      </c>
      <c r="AX404" s="1" t="s">
        <v>120</v>
      </c>
      <c r="AY404" s="25">
        <v>64.540419947506606</v>
      </c>
      <c r="AZ404" s="19">
        <v>0</v>
      </c>
      <c r="BA404" s="19">
        <v>100</v>
      </c>
      <c r="BB404" s="19">
        <v>0</v>
      </c>
      <c r="BC404" s="19">
        <v>100</v>
      </c>
      <c r="BD404" s="19">
        <v>0</v>
      </c>
      <c r="BE404" s="19">
        <v>0</v>
      </c>
      <c r="BF404" s="26">
        <v>38.042473680278867</v>
      </c>
      <c r="BG404" s="26">
        <v>54.61916075427721</v>
      </c>
      <c r="BH404" s="26">
        <v>7.3383655654439224</v>
      </c>
      <c r="BI404" s="23"/>
      <c r="BJ404" s="27">
        <f t="shared" ca="1" si="46"/>
        <v>1</v>
      </c>
      <c r="BK404" s="26">
        <f t="shared" ca="1" si="47"/>
        <v>13.683837498457631</v>
      </c>
      <c r="BL404" s="25">
        <f t="shared" si="44"/>
        <v>3.704205859833047</v>
      </c>
      <c r="BM404" s="25">
        <f t="shared" ca="1" si="48"/>
        <v>2.9404108115316792</v>
      </c>
      <c r="BN404" s="24">
        <f t="shared" si="45"/>
        <v>2.7587702106730494</v>
      </c>
      <c r="BO404" s="23"/>
      <c r="BP404" s="2"/>
    </row>
    <row r="405" spans="1:68" x14ac:dyDescent="0.2">
      <c r="A405">
        <v>19.600000000000001</v>
      </c>
      <c r="B405">
        <v>0.1</v>
      </c>
      <c r="C405">
        <v>1.3254600000000001</v>
      </c>
      <c r="D405">
        <v>-0.18367</v>
      </c>
      <c r="E405">
        <v>0.11006000000000001</v>
      </c>
      <c r="F405">
        <v>1.3140499999999999</v>
      </c>
      <c r="G405">
        <v>1.9066799999999999</v>
      </c>
      <c r="I405" s="17">
        <f t="shared" si="42"/>
        <v>64.30446194225722</v>
      </c>
      <c r="J405" s="16">
        <f t="shared" si="43"/>
        <v>-64.704461942257225</v>
      </c>
      <c r="K405" s="10">
        <v>122</v>
      </c>
      <c r="L405" s="16">
        <v>6687.3359580052684</v>
      </c>
      <c r="M405" s="16">
        <v>2684.9737532808426</v>
      </c>
      <c r="N405" s="16">
        <v>27.865266841644793</v>
      </c>
      <c r="O405" s="16">
        <v>21.400470809792857</v>
      </c>
      <c r="P405" s="16">
        <v>21.803457895577644</v>
      </c>
      <c r="Q405" s="16">
        <v>0.68113106096975495</v>
      </c>
      <c r="R405" s="16">
        <v>3.1239588886857601</v>
      </c>
      <c r="S405" s="16">
        <v>27.985214290610227</v>
      </c>
      <c r="T405" s="22" t="s">
        <v>122</v>
      </c>
      <c r="U405" s="10">
        <v>5</v>
      </c>
      <c r="V405" s="22" t="s">
        <v>143</v>
      </c>
      <c r="W405" s="10">
        <v>4</v>
      </c>
      <c r="X405" s="22" t="s">
        <v>143</v>
      </c>
      <c r="Y405" s="10">
        <v>4</v>
      </c>
      <c r="Z405" s="22" t="s">
        <v>33</v>
      </c>
      <c r="AA405" s="15">
        <v>3</v>
      </c>
      <c r="AB405" s="11">
        <v>37.726946276554955</v>
      </c>
      <c r="AC405" s="10">
        <v>54.82943295434027</v>
      </c>
      <c r="AD405" s="21">
        <v>7.4436207691047755</v>
      </c>
      <c r="AE405" s="12">
        <v>2140.0470809792855</v>
      </c>
      <c r="AF405" s="10">
        <v>2103.6336137764652</v>
      </c>
      <c r="AG405" s="10">
        <v>1453.5638597051764</v>
      </c>
      <c r="AH405" s="10">
        <v>2.46749037871749</v>
      </c>
      <c r="AI405" s="10">
        <v>3.2010664532806863</v>
      </c>
      <c r="AJ405" s="10"/>
      <c r="AK405" s="10"/>
      <c r="AL405" s="10"/>
      <c r="AM405" s="10"/>
      <c r="AN405" s="10">
        <v>10.700235404896429</v>
      </c>
      <c r="AO405" s="10">
        <v>6.2814498208294456</v>
      </c>
      <c r="AP405" s="10">
        <v>11.174947017936233</v>
      </c>
      <c r="AQ405" s="10">
        <v>114.66</v>
      </c>
      <c r="AR405" s="10"/>
      <c r="AS405" s="10"/>
      <c r="AT405" s="10">
        <v>3.6362953326490932</v>
      </c>
      <c r="AU405" s="10">
        <v>1</v>
      </c>
      <c r="AV405" s="16"/>
      <c r="AW405" s="21">
        <v>315.54504206646976</v>
      </c>
      <c r="AX405" s="1" t="s">
        <v>120</v>
      </c>
      <c r="AY405" s="25">
        <v>64.704461942257197</v>
      </c>
      <c r="AZ405" s="19">
        <v>0</v>
      </c>
      <c r="BA405" s="19">
        <v>100</v>
      </c>
      <c r="BB405" s="19">
        <v>0</v>
      </c>
      <c r="BC405" s="19">
        <v>100</v>
      </c>
      <c r="BD405" s="19">
        <v>0</v>
      </c>
      <c r="BE405" s="19">
        <v>0</v>
      </c>
      <c r="BF405" s="26">
        <v>37.726946276554955</v>
      </c>
      <c r="BG405" s="26">
        <v>54.82943295434027</v>
      </c>
      <c r="BH405" s="26">
        <v>7.4436207691047755</v>
      </c>
      <c r="BI405" s="23"/>
      <c r="BJ405" s="27">
        <f t="shared" ca="1" si="46"/>
        <v>1</v>
      </c>
      <c r="BK405" s="26">
        <f t="shared" ca="1" si="47"/>
        <v>13.750443477533802</v>
      </c>
      <c r="BL405" s="25">
        <f t="shared" si="44"/>
        <v>3.6898093859571435</v>
      </c>
      <c r="BM405" s="25">
        <f t="shared" ca="1" si="48"/>
        <v>2.9377082968857051</v>
      </c>
      <c r="BN405" s="24">
        <f t="shared" si="45"/>
        <v>2.7553432419220774</v>
      </c>
      <c r="BO405" s="23"/>
      <c r="BP405" s="2"/>
    </row>
    <row r="406" spans="1:68" x14ac:dyDescent="0.2">
      <c r="A406">
        <v>19.649999999999999</v>
      </c>
      <c r="B406">
        <v>2.1</v>
      </c>
      <c r="C406">
        <v>1.32802</v>
      </c>
      <c r="D406">
        <v>-0.19073999999999999</v>
      </c>
      <c r="E406">
        <v>0.11083</v>
      </c>
      <c r="F406">
        <v>1.31325</v>
      </c>
      <c r="G406">
        <v>1.9090800000000001</v>
      </c>
      <c r="I406" s="17">
        <f t="shared" si="42"/>
        <v>64.468503937007867</v>
      </c>
      <c r="J406" s="16">
        <f t="shared" si="43"/>
        <v>-64.868503937007873</v>
      </c>
      <c r="K406" s="10">
        <v>122</v>
      </c>
      <c r="L406" s="16">
        <v>6707.3490813648477</v>
      </c>
      <c r="M406" s="16">
        <v>2694.7506561679811</v>
      </c>
      <c r="N406" s="16">
        <v>27.936351706036742</v>
      </c>
      <c r="O406" s="16">
        <v>22.099529190207143</v>
      </c>
      <c r="P406" s="16">
        <v>22.505919808470313</v>
      </c>
      <c r="Q406" s="16">
        <v>0.63683749399903966</v>
      </c>
      <c r="R406" s="16">
        <v>2.8296443754294369</v>
      </c>
      <c r="S406" s="16">
        <v>28.22157071272024</v>
      </c>
      <c r="T406" s="22" t="s">
        <v>122</v>
      </c>
      <c r="U406" s="10">
        <v>5</v>
      </c>
      <c r="V406" s="22" t="s">
        <v>143</v>
      </c>
      <c r="W406" s="10">
        <v>4</v>
      </c>
      <c r="X406" s="22" t="s">
        <v>143</v>
      </c>
      <c r="Y406" s="10">
        <v>4</v>
      </c>
      <c r="Z406" s="22" t="s">
        <v>123</v>
      </c>
      <c r="AA406" s="15">
        <v>4</v>
      </c>
      <c r="AB406" s="11">
        <v>30.446284833625732</v>
      </c>
      <c r="AC406" s="10">
        <v>59.1105499044601</v>
      </c>
      <c r="AD406" s="21">
        <v>10.443165261914171</v>
      </c>
      <c r="AE406" s="12">
        <v>2209.9529190207145</v>
      </c>
      <c r="AF406" s="10">
        <v>2185.0989492132744</v>
      </c>
      <c r="AG406" s="10">
        <v>1500.3946538980208</v>
      </c>
      <c r="AH406" s="10">
        <v>5.8673624232033852</v>
      </c>
      <c r="AI406" s="10">
        <v>3.5340129971217196</v>
      </c>
      <c r="AJ406" s="10"/>
      <c r="AK406" s="10"/>
      <c r="AL406" s="10"/>
      <c r="AM406" s="10"/>
      <c r="AN406" s="10">
        <v>11.049764595103571</v>
      </c>
      <c r="AO406" s="10">
        <v>6.3571557683307933</v>
      </c>
      <c r="AP406" s="10">
        <v>11.502762577286147</v>
      </c>
      <c r="AQ406" s="10">
        <v>114.66</v>
      </c>
      <c r="AR406" s="10"/>
      <c r="AS406" s="10"/>
      <c r="AT406" s="10">
        <v>3.7698268639381975</v>
      </c>
      <c r="AU406" s="10">
        <v>1</v>
      </c>
      <c r="AV406" s="16"/>
      <c r="AW406" s="21">
        <v>327.76484238199117</v>
      </c>
      <c r="AX406" s="1" t="s">
        <v>120</v>
      </c>
      <c r="AY406" s="25">
        <v>64.868503937007901</v>
      </c>
      <c r="AZ406" s="19">
        <v>0</v>
      </c>
      <c r="BA406" s="19">
        <v>100</v>
      </c>
      <c r="BB406" s="19">
        <v>0</v>
      </c>
      <c r="BC406" s="19">
        <v>0</v>
      </c>
      <c r="BD406" s="19">
        <v>100</v>
      </c>
      <c r="BE406" s="19">
        <v>0</v>
      </c>
      <c r="BF406" s="26">
        <v>30.446284833625732</v>
      </c>
      <c r="BG406" s="26">
        <v>59.1105499044601</v>
      </c>
      <c r="BH406" s="26">
        <v>10.443165261914171</v>
      </c>
      <c r="BI406" s="23"/>
      <c r="BJ406" s="27">
        <f t="shared" ca="1" si="46"/>
        <v>1</v>
      </c>
      <c r="BK406" s="26">
        <f t="shared" ca="1" si="47"/>
        <v>14.214484166800778</v>
      </c>
      <c r="BL406" s="25">
        <f t="shared" si="44"/>
        <v>3.3251323022169883</v>
      </c>
      <c r="BM406" s="25">
        <f t="shared" ca="1" si="48"/>
        <v>2.898902117073813</v>
      </c>
      <c r="BN406" s="24">
        <f t="shared" si="45"/>
        <v>2.7179358709535739</v>
      </c>
      <c r="BO406" s="23"/>
      <c r="BP406" s="2"/>
    </row>
    <row r="407" spans="1:68" x14ac:dyDescent="0.2">
      <c r="A407">
        <v>19.7</v>
      </c>
      <c r="B407">
        <v>2.1</v>
      </c>
      <c r="C407">
        <v>1.3278300000000001</v>
      </c>
      <c r="D407">
        <v>-0.19228999999999999</v>
      </c>
      <c r="E407">
        <v>0.10867</v>
      </c>
      <c r="F407">
        <v>1.3174300000000001</v>
      </c>
      <c r="G407">
        <v>1.90465</v>
      </c>
      <c r="I407" s="17">
        <f t="shared" si="42"/>
        <v>64.632545931758528</v>
      </c>
      <c r="J407" s="16">
        <f t="shared" si="43"/>
        <v>-65.032545931758534</v>
      </c>
      <c r="K407" s="10">
        <v>122</v>
      </c>
      <c r="L407" s="16">
        <v>6727.362204724428</v>
      </c>
      <c r="M407" s="16">
        <v>2704.5275590551205</v>
      </c>
      <c r="N407" s="16">
        <v>28.007436570428695</v>
      </c>
      <c r="O407" s="16">
        <v>22.04764595103579</v>
      </c>
      <c r="P407" s="16">
        <v>22.444488997671286</v>
      </c>
      <c r="Q407" s="16">
        <v>0.62712674027844439</v>
      </c>
      <c r="R407" s="16">
        <v>2.7941234943843525</v>
      </c>
      <c r="S407" s="16">
        <v>27.558544905242798</v>
      </c>
      <c r="T407" s="22" t="s">
        <v>122</v>
      </c>
      <c r="U407" s="10">
        <v>5</v>
      </c>
      <c r="V407" s="22" t="s">
        <v>143</v>
      </c>
      <c r="W407" s="10">
        <v>4</v>
      </c>
      <c r="X407" s="22" t="s">
        <v>143</v>
      </c>
      <c r="Y407" s="10">
        <v>4</v>
      </c>
      <c r="Z407" s="22" t="s">
        <v>123</v>
      </c>
      <c r="AA407" s="15">
        <v>4</v>
      </c>
      <c r="AB407" s="11">
        <v>29.755726438792159</v>
      </c>
      <c r="AC407" s="10">
        <v>59.450978842592512</v>
      </c>
      <c r="AD407" s="21">
        <v>10.793294718615329</v>
      </c>
      <c r="AE407" s="12">
        <v>2204.7645951035788</v>
      </c>
      <c r="AF407" s="10">
        <v>2176.6945524510611</v>
      </c>
      <c r="AG407" s="10">
        <v>1496.2992665114191</v>
      </c>
      <c r="AH407" s="10">
        <v>0</v>
      </c>
      <c r="AI407" s="10">
        <v>3.5789398786768247</v>
      </c>
      <c r="AJ407" s="10"/>
      <c r="AK407" s="10"/>
      <c r="AL407" s="10"/>
      <c r="AM407" s="10"/>
      <c r="AN407" s="10">
        <v>11.023822975517895</v>
      </c>
      <c r="AO407" s="10">
        <v>6.337766338159148</v>
      </c>
      <c r="AP407" s="10">
        <v>11.474094865579934</v>
      </c>
      <c r="AQ407" s="10">
        <v>114.66</v>
      </c>
      <c r="AR407" s="10"/>
      <c r="AS407" s="10"/>
      <c r="AT407" s="10">
        <v>3.7402992859318491</v>
      </c>
      <c r="AU407" s="10">
        <v>1</v>
      </c>
      <c r="AV407" s="16"/>
      <c r="AW407" s="21">
        <v>326.50418286765915</v>
      </c>
      <c r="AX407" s="1" t="s">
        <v>120</v>
      </c>
      <c r="AY407" s="25">
        <v>65.032545931758506</v>
      </c>
      <c r="AZ407" s="19">
        <v>0</v>
      </c>
      <c r="BA407" s="19">
        <v>100</v>
      </c>
      <c r="BB407" s="19">
        <v>0</v>
      </c>
      <c r="BC407" s="19">
        <v>0</v>
      </c>
      <c r="BD407" s="19">
        <v>100</v>
      </c>
      <c r="BE407" s="19">
        <v>0</v>
      </c>
      <c r="BF407" s="26">
        <v>29.755726438792159</v>
      </c>
      <c r="BG407" s="26">
        <v>59.450978842592512</v>
      </c>
      <c r="BH407" s="26">
        <v>10.793294718615329</v>
      </c>
      <c r="BI407" s="23"/>
      <c r="BJ407" s="27">
        <f t="shared" ca="1" si="46"/>
        <v>1</v>
      </c>
      <c r="BK407" s="26">
        <f t="shared" ca="1" si="47"/>
        <v>14.110270632239608</v>
      </c>
      <c r="BL407" s="25">
        <f t="shared" si="44"/>
        <v>3.2866886125540868</v>
      </c>
      <c r="BM407" s="25">
        <f t="shared" ca="1" si="48"/>
        <v>2.89842828410104</v>
      </c>
      <c r="BN407" s="24">
        <f t="shared" si="45"/>
        <v>2.7155020696427603</v>
      </c>
      <c r="BO407" s="23"/>
      <c r="BP407" s="2"/>
    </row>
    <row r="408" spans="1:68" x14ac:dyDescent="0.2">
      <c r="A408">
        <v>19.75</v>
      </c>
      <c r="B408">
        <v>2.1</v>
      </c>
      <c r="C408">
        <v>1.3305</v>
      </c>
      <c r="D408">
        <v>-0.19841</v>
      </c>
      <c r="E408">
        <v>0.11094</v>
      </c>
      <c r="F408">
        <v>1.3182799999999999</v>
      </c>
      <c r="G408">
        <v>1.90913</v>
      </c>
      <c r="I408" s="17">
        <f t="shared" si="42"/>
        <v>64.79658792650919</v>
      </c>
      <c r="J408" s="16">
        <f t="shared" si="43"/>
        <v>-65.196587926509196</v>
      </c>
      <c r="K408" s="10">
        <v>122</v>
      </c>
      <c r="L408" s="16">
        <v>6747.3753280840083</v>
      </c>
      <c r="M408" s="16">
        <v>2714.3044619422599</v>
      </c>
      <c r="N408" s="16">
        <v>28.078521434820647</v>
      </c>
      <c r="O408" s="16">
        <v>22.776741996233518</v>
      </c>
      <c r="P408" s="16">
        <v>23.183618833422173</v>
      </c>
      <c r="Q408" s="16">
        <v>0.58878492558809392</v>
      </c>
      <c r="R408" s="16">
        <v>2.539659273293799</v>
      </c>
      <c r="S408" s="16">
        <v>28.255335915878813</v>
      </c>
      <c r="T408" s="22" t="s">
        <v>122</v>
      </c>
      <c r="U408" s="10">
        <v>5</v>
      </c>
      <c r="V408" s="22" t="s">
        <v>143</v>
      </c>
      <c r="W408" s="10">
        <v>4</v>
      </c>
      <c r="X408" s="22" t="s">
        <v>143</v>
      </c>
      <c r="Y408" s="10">
        <v>4</v>
      </c>
      <c r="Z408" s="22" t="s">
        <v>123</v>
      </c>
      <c r="AA408" s="15">
        <v>4</v>
      </c>
      <c r="AB408" s="11">
        <v>24.065860872036744</v>
      </c>
      <c r="AC408" s="10">
        <v>61.696740985421265</v>
      </c>
      <c r="AD408" s="21">
        <v>14.23739814254199</v>
      </c>
      <c r="AE408" s="12">
        <v>2277.6741996233518</v>
      </c>
      <c r="AF408" s="10">
        <v>2262.4737611653072</v>
      </c>
      <c r="AG408" s="10">
        <v>1545.5745888948115</v>
      </c>
      <c r="AH408" s="10">
        <v>3.6373264674822723</v>
      </c>
      <c r="AI408" s="10">
        <v>3.9375360723214445</v>
      </c>
      <c r="AJ408" s="10"/>
      <c r="AK408" s="10"/>
      <c r="AL408" s="10"/>
      <c r="AM408" s="10"/>
      <c r="AN408" s="10">
        <v>11.388370998116759</v>
      </c>
      <c r="AO408" s="10">
        <v>6.4241408590369797</v>
      </c>
      <c r="AP408" s="10">
        <v>11.81902212226368</v>
      </c>
      <c r="AQ408" s="10">
        <v>114.66</v>
      </c>
      <c r="AR408" s="10"/>
      <c r="AS408" s="10"/>
      <c r="AT408" s="10">
        <v>3.8804310503952131</v>
      </c>
      <c r="AU408" s="10">
        <v>1</v>
      </c>
      <c r="AV408" s="16"/>
      <c r="AW408" s="21">
        <v>339.37106417479612</v>
      </c>
      <c r="AX408" s="1" t="s">
        <v>120</v>
      </c>
      <c r="AY408" s="25">
        <v>65.196587926509196</v>
      </c>
      <c r="AZ408" s="19">
        <v>0</v>
      </c>
      <c r="BA408" s="19">
        <v>100</v>
      </c>
      <c r="BB408" s="19">
        <v>0</v>
      </c>
      <c r="BC408" s="19">
        <v>0</v>
      </c>
      <c r="BD408" s="19">
        <v>100</v>
      </c>
      <c r="BE408" s="19">
        <v>0</v>
      </c>
      <c r="BF408" s="26">
        <v>24.065860872036744</v>
      </c>
      <c r="BG408" s="26">
        <v>61.696740985421265</v>
      </c>
      <c r="BH408" s="26">
        <v>14.23739814254199</v>
      </c>
      <c r="BI408" s="23"/>
      <c r="BJ408" s="27">
        <f t="shared" ca="1" si="46"/>
        <v>1</v>
      </c>
      <c r="BK408" s="26">
        <f t="shared" ca="1" si="47"/>
        <v>14.596690568164846</v>
      </c>
      <c r="BL408" s="25">
        <f t="shared" si="44"/>
        <v>2.9721704762819541</v>
      </c>
      <c r="BM408" s="25">
        <f t="shared" ca="1" si="48"/>
        <v>2.8605875920492205</v>
      </c>
      <c r="BN408" s="24">
        <f t="shared" si="45"/>
        <v>2.6790532373549505</v>
      </c>
      <c r="BO408" s="23"/>
      <c r="BP408" s="2"/>
    </row>
    <row r="409" spans="1:68" x14ac:dyDescent="0.2">
      <c r="A409">
        <v>19.8</v>
      </c>
      <c r="B409">
        <v>0.2</v>
      </c>
      <c r="C409">
        <v>1.3295999999999999</v>
      </c>
      <c r="D409">
        <v>-0.20671999999999999</v>
      </c>
      <c r="E409">
        <v>0.11304</v>
      </c>
      <c r="F409">
        <v>1.3188299999999999</v>
      </c>
      <c r="G409">
        <v>1.90943</v>
      </c>
      <c r="I409" s="17">
        <f t="shared" si="42"/>
        <v>64.960629921259837</v>
      </c>
      <c r="J409" s="16">
        <f t="shared" si="43"/>
        <v>-65.360629921259843</v>
      </c>
      <c r="K409" s="10">
        <v>122</v>
      </c>
      <c r="L409" s="16">
        <v>6767.3884514435877</v>
      </c>
      <c r="M409" s="16">
        <v>2724.0813648293984</v>
      </c>
      <c r="N409" s="16">
        <v>28.149606299212596</v>
      </c>
      <c r="O409" s="16">
        <v>22.530979284369078</v>
      </c>
      <c r="P409" s="16">
        <v>22.947138482862417</v>
      </c>
      <c r="Q409" s="16">
        <v>0.53672275564090255</v>
      </c>
      <c r="R409" s="16">
        <v>2.3389528765939271</v>
      </c>
      <c r="S409" s="16">
        <v>28.899944339815207</v>
      </c>
      <c r="T409" s="22" t="s">
        <v>122</v>
      </c>
      <c r="U409" s="10">
        <v>5</v>
      </c>
      <c r="V409" s="22" t="s">
        <v>143</v>
      </c>
      <c r="W409" s="10">
        <v>4</v>
      </c>
      <c r="X409" s="22" t="s">
        <v>143</v>
      </c>
      <c r="Y409" s="10">
        <v>4</v>
      </c>
      <c r="Z409" s="22" t="s">
        <v>123</v>
      </c>
      <c r="AA409" s="15">
        <v>4</v>
      </c>
      <c r="AB409" s="11">
        <v>20.848468040255128</v>
      </c>
      <c r="AC409" s="10">
        <v>62.42305280650082</v>
      </c>
      <c r="AD409" s="21">
        <v>16.728479153244052</v>
      </c>
      <c r="AE409" s="12">
        <v>2253.0979284369078</v>
      </c>
      <c r="AF409" s="10">
        <v>2233.4753009018314</v>
      </c>
      <c r="AG409" s="10">
        <v>1529.809232190828</v>
      </c>
      <c r="AH409" s="10">
        <v>15.43552540668227</v>
      </c>
      <c r="AI409" s="10">
        <v>4.2754174742341897</v>
      </c>
      <c r="AJ409" s="10"/>
      <c r="AK409" s="10"/>
      <c r="AL409" s="10"/>
      <c r="AM409" s="10"/>
      <c r="AN409" s="10">
        <v>11.265489642184539</v>
      </c>
      <c r="AO409" s="10">
        <v>6.3105889526730001</v>
      </c>
      <c r="AP409" s="10">
        <v>11.708664625335794</v>
      </c>
      <c r="AQ409" s="10">
        <v>114.66</v>
      </c>
      <c r="AR409" s="10"/>
      <c r="AS409" s="10"/>
      <c r="AT409" s="10">
        <v>3.8137451495567283</v>
      </c>
      <c r="AU409" s="10">
        <v>1</v>
      </c>
      <c r="AV409" s="16"/>
      <c r="AW409" s="21">
        <v>335.02129513527473</v>
      </c>
      <c r="AX409" s="1" t="s">
        <v>120</v>
      </c>
      <c r="AY409" s="25">
        <v>65.3606299212598</v>
      </c>
      <c r="AZ409" s="19">
        <v>0</v>
      </c>
      <c r="BA409" s="19">
        <v>100</v>
      </c>
      <c r="BB409" s="19">
        <v>0</v>
      </c>
      <c r="BC409" s="19">
        <v>0</v>
      </c>
      <c r="BD409" s="19">
        <v>100</v>
      </c>
      <c r="BE409" s="19">
        <v>0</v>
      </c>
      <c r="BF409" s="26">
        <v>20.848468040255128</v>
      </c>
      <c r="BG409" s="26">
        <v>62.42305280650082</v>
      </c>
      <c r="BH409" s="26">
        <v>16.728479153244052</v>
      </c>
      <c r="BI409" s="23"/>
      <c r="BJ409" s="27">
        <f t="shared" ca="1" si="46"/>
        <v>0.99857624585189941</v>
      </c>
      <c r="BK409" s="26">
        <f t="shared" ca="1" si="47"/>
        <v>14.368461280222974</v>
      </c>
      <c r="BL409" s="25">
        <f t="shared" si="44"/>
        <v>2.7434982745689047</v>
      </c>
      <c r="BM409" s="25">
        <f t="shared" ca="1" si="48"/>
        <v>2.8457065459843469</v>
      </c>
      <c r="BN409" s="24">
        <f t="shared" si="45"/>
        <v>2.6610918080604069</v>
      </c>
      <c r="BO409" s="23"/>
      <c r="BP409" s="2"/>
    </row>
    <row r="410" spans="1:68" x14ac:dyDescent="0.2">
      <c r="A410">
        <v>19.850000000000001</v>
      </c>
      <c r="B410">
        <v>2.1</v>
      </c>
      <c r="C410">
        <v>1.3291599999999999</v>
      </c>
      <c r="D410">
        <v>-0.19621</v>
      </c>
      <c r="E410">
        <v>0.11409</v>
      </c>
      <c r="F410">
        <v>1.3130500000000001</v>
      </c>
      <c r="G410">
        <v>1.9058299999999999</v>
      </c>
      <c r="I410" s="17">
        <f t="shared" si="42"/>
        <v>65.124671916010499</v>
      </c>
      <c r="J410" s="16">
        <f t="shared" si="43"/>
        <v>-65.524671916010504</v>
      </c>
      <c r="K410" s="10">
        <v>122</v>
      </c>
      <c r="L410" s="16">
        <v>6787.4015748031679</v>
      </c>
      <c r="M410" s="16">
        <v>2733.8582677165377</v>
      </c>
      <c r="N410" s="16">
        <v>28.220691163604549</v>
      </c>
      <c r="O410" s="16">
        <v>22.410828625235368</v>
      </c>
      <c r="P410" s="16">
        <v>22.83162900438105</v>
      </c>
      <c r="Q410" s="16">
        <v>0.60256793086893889</v>
      </c>
      <c r="R410" s="16">
        <v>2.6391806329426388</v>
      </c>
      <c r="S410" s="16">
        <v>29.222248551783409</v>
      </c>
      <c r="T410" s="22" t="s">
        <v>122</v>
      </c>
      <c r="U410" s="10">
        <v>5</v>
      </c>
      <c r="V410" s="22" t="s">
        <v>143</v>
      </c>
      <c r="W410" s="10">
        <v>4</v>
      </c>
      <c r="X410" s="22" t="s">
        <v>143</v>
      </c>
      <c r="Y410" s="10">
        <v>4</v>
      </c>
      <c r="Z410" s="22" t="s">
        <v>123</v>
      </c>
      <c r="AA410" s="15">
        <v>4</v>
      </c>
      <c r="AB410" s="11">
        <v>26.339246365896869</v>
      </c>
      <c r="AC410" s="10">
        <v>60.929334191005651</v>
      </c>
      <c r="AD410" s="21">
        <v>12.731419443097483</v>
      </c>
      <c r="AE410" s="12">
        <v>2241.0828625235367</v>
      </c>
      <c r="AF410" s="10">
        <v>2218.7087079416951</v>
      </c>
      <c r="AG410" s="10">
        <v>1522.1086002920702</v>
      </c>
      <c r="AH410" s="10">
        <v>20.603466271107969</v>
      </c>
      <c r="AI410" s="10">
        <v>3.7890547828286314</v>
      </c>
      <c r="AJ410" s="10"/>
      <c r="AK410" s="10"/>
      <c r="AL410" s="10"/>
      <c r="AM410" s="10"/>
      <c r="AN410" s="10">
        <v>11.205414312617684</v>
      </c>
      <c r="AO410" s="10">
        <v>6.3892653041737768</v>
      </c>
      <c r="AP410" s="10">
        <v>11.654760202044489</v>
      </c>
      <c r="AQ410" s="10">
        <v>114.66</v>
      </c>
      <c r="AR410" s="10"/>
      <c r="AS410" s="10"/>
      <c r="AT410" s="10">
        <v>3.7730007484213073</v>
      </c>
      <c r="AU410" s="10">
        <v>1</v>
      </c>
      <c r="AV410" s="16"/>
      <c r="AW410" s="21">
        <v>332.80630619125429</v>
      </c>
      <c r="AX410" s="1" t="s">
        <v>120</v>
      </c>
      <c r="AY410" s="25">
        <v>65.524671916010504</v>
      </c>
      <c r="AZ410" s="19">
        <v>0</v>
      </c>
      <c r="BA410" s="19">
        <v>100</v>
      </c>
      <c r="BB410" s="19">
        <v>0</v>
      </c>
      <c r="BC410" s="19">
        <v>0</v>
      </c>
      <c r="BD410" s="19">
        <v>100</v>
      </c>
      <c r="BE410" s="19">
        <v>0</v>
      </c>
      <c r="BF410" s="26">
        <v>26.339246365896869</v>
      </c>
      <c r="BG410" s="26">
        <v>60.929334191005651</v>
      </c>
      <c r="BH410" s="26">
        <v>12.731419443097483</v>
      </c>
      <c r="BI410" s="23"/>
      <c r="BJ410" s="27">
        <f t="shared" ca="1" si="46"/>
        <v>1</v>
      </c>
      <c r="BK410" s="26">
        <f t="shared" ca="1" si="47"/>
        <v>14.220143338458469</v>
      </c>
      <c r="BL410" s="25">
        <f t="shared" si="44"/>
        <v>3.0999596466385877</v>
      </c>
      <c r="BM410" s="25">
        <f t="shared" ca="1" si="48"/>
        <v>2.8805682582849697</v>
      </c>
      <c r="BN410" s="24">
        <f t="shared" si="45"/>
        <v>2.6944762891950123</v>
      </c>
      <c r="BO410" s="23"/>
      <c r="BP410" s="2"/>
    </row>
    <row r="411" spans="1:68" x14ac:dyDescent="0.2">
      <c r="A411">
        <v>19.899999999999999</v>
      </c>
      <c r="B411">
        <v>2.2000000000000002</v>
      </c>
      <c r="C411">
        <v>1.3234600000000001</v>
      </c>
      <c r="D411">
        <v>-0.19445999999999999</v>
      </c>
      <c r="E411">
        <v>0.1163</v>
      </c>
      <c r="F411">
        <v>1.3129299999999999</v>
      </c>
      <c r="G411">
        <v>1.9045300000000001</v>
      </c>
      <c r="I411" s="17">
        <f t="shared" si="42"/>
        <v>65.288713910761146</v>
      </c>
      <c r="J411" s="16">
        <f t="shared" si="43"/>
        <v>-65.688713910761152</v>
      </c>
      <c r="K411" s="10">
        <v>122</v>
      </c>
      <c r="L411" s="16">
        <v>6807.4146981627473</v>
      </c>
      <c r="M411" s="16">
        <v>2743.6351706036762</v>
      </c>
      <c r="N411" s="16">
        <v>28.291776027996498</v>
      </c>
      <c r="O411" s="16">
        <v>20.854331450094175</v>
      </c>
      <c r="P411" s="16">
        <v>21.284900409470023</v>
      </c>
      <c r="Q411" s="16">
        <v>0.61353168506961098</v>
      </c>
      <c r="R411" s="16">
        <v>2.8824738348159715</v>
      </c>
      <c r="S411" s="16">
        <v>29.900622178878383</v>
      </c>
      <c r="T411" s="22" t="s">
        <v>122</v>
      </c>
      <c r="U411" s="10">
        <v>5</v>
      </c>
      <c r="V411" s="22" t="s">
        <v>143</v>
      </c>
      <c r="W411" s="10">
        <v>4</v>
      </c>
      <c r="X411" s="22" t="s">
        <v>143</v>
      </c>
      <c r="Y411" s="10">
        <v>4</v>
      </c>
      <c r="Z411" s="22" t="s">
        <v>33</v>
      </c>
      <c r="AA411" s="15">
        <v>3</v>
      </c>
      <c r="AB411" s="11">
        <v>33.186912811782207</v>
      </c>
      <c r="AC411" s="10">
        <v>57.63840247767358</v>
      </c>
      <c r="AD411" s="21">
        <v>9.1746847105442093</v>
      </c>
      <c r="AE411" s="12">
        <v>2085.4331450094173</v>
      </c>
      <c r="AF411" s="10">
        <v>2035.5633954015991</v>
      </c>
      <c r="AG411" s="10">
        <v>1418.9933606313348</v>
      </c>
      <c r="AH411" s="10">
        <v>33.096263675284483</v>
      </c>
      <c r="AI411" s="10">
        <v>3.4692422457456371</v>
      </c>
      <c r="AJ411" s="10"/>
      <c r="AK411" s="10"/>
      <c r="AL411" s="10"/>
      <c r="AM411" s="10"/>
      <c r="AN411" s="10">
        <v>10.427165725047088</v>
      </c>
      <c r="AO411" s="10">
        <v>6.1265282227354261</v>
      </c>
      <c r="AP411" s="10">
        <v>10.932953524419343</v>
      </c>
      <c r="AQ411" s="10">
        <v>114.66</v>
      </c>
      <c r="AR411" s="10"/>
      <c r="AS411" s="10"/>
      <c r="AT411" s="10">
        <v>3.4337325226858004</v>
      </c>
      <c r="AU411" s="10">
        <v>1</v>
      </c>
      <c r="AV411" s="16"/>
      <c r="AW411" s="21">
        <v>305.33450931023987</v>
      </c>
      <c r="AX411" s="1" t="s">
        <v>120</v>
      </c>
      <c r="AY411" s="25">
        <v>65.688713910761194</v>
      </c>
      <c r="AZ411" s="19">
        <v>0</v>
      </c>
      <c r="BA411" s="19">
        <v>100</v>
      </c>
      <c r="BB411" s="19">
        <v>0</v>
      </c>
      <c r="BC411" s="19">
        <v>100</v>
      </c>
      <c r="BD411" s="19">
        <v>0</v>
      </c>
      <c r="BE411" s="19">
        <v>0</v>
      </c>
      <c r="BF411" s="26">
        <v>33.186912811782207</v>
      </c>
      <c r="BG411" s="26">
        <v>57.63840247767358</v>
      </c>
      <c r="BH411" s="26">
        <v>9.1746847105442093</v>
      </c>
      <c r="BI411" s="23"/>
      <c r="BJ411" s="27">
        <f t="shared" ca="1" si="46"/>
        <v>1</v>
      </c>
      <c r="BK411" s="26">
        <f t="shared" ca="1" si="47"/>
        <v>13.034672577443514</v>
      </c>
      <c r="BL411" s="25">
        <f t="shared" si="44"/>
        <v>3.4311563160108056</v>
      </c>
      <c r="BM411" s="25">
        <f t="shared" ca="1" si="48"/>
        <v>2.9371967550060858</v>
      </c>
      <c r="BN411" s="24">
        <f t="shared" si="45"/>
        <v>2.7419912424948727</v>
      </c>
      <c r="BO411" s="23"/>
      <c r="BP411" s="2"/>
    </row>
    <row r="412" spans="1:68" x14ac:dyDescent="0.2">
      <c r="A412">
        <v>19.95</v>
      </c>
      <c r="B412">
        <v>2.1</v>
      </c>
      <c r="C412">
        <v>1.3306899999999999</v>
      </c>
      <c r="D412">
        <v>-0.19650999999999999</v>
      </c>
      <c r="E412">
        <v>0.11777</v>
      </c>
      <c r="F412">
        <v>1.3113999999999999</v>
      </c>
      <c r="G412">
        <v>1.9035</v>
      </c>
      <c r="I412" s="17">
        <f t="shared" si="42"/>
        <v>65.452755905511808</v>
      </c>
      <c r="J412" s="16">
        <f t="shared" si="43"/>
        <v>-65.852755905511813</v>
      </c>
      <c r="K412" s="10">
        <v>122</v>
      </c>
      <c r="L412" s="16">
        <v>6827.4278215223276</v>
      </c>
      <c r="M412" s="16">
        <v>2753.4120734908156</v>
      </c>
      <c r="N412" s="16">
        <v>28.362860892388447</v>
      </c>
      <c r="O412" s="16">
        <v>22.828625235404868</v>
      </c>
      <c r="P412" s="16">
        <v>23.265691847693994</v>
      </c>
      <c r="Q412" s="16">
        <v>0.60068843014882367</v>
      </c>
      <c r="R412" s="16">
        <v>2.5818636044917858</v>
      </c>
      <c r="S412" s="16">
        <v>30.351848075633864</v>
      </c>
      <c r="T412" s="22" t="s">
        <v>122</v>
      </c>
      <c r="U412" s="10">
        <v>5</v>
      </c>
      <c r="V412" s="22" t="s">
        <v>143</v>
      </c>
      <c r="W412" s="10">
        <v>4</v>
      </c>
      <c r="X412" s="22" t="s">
        <v>143</v>
      </c>
      <c r="Y412" s="10">
        <v>4</v>
      </c>
      <c r="Z412" s="22" t="s">
        <v>123</v>
      </c>
      <c r="AA412" s="15">
        <v>4</v>
      </c>
      <c r="AB412" s="11">
        <v>24.844753258870533</v>
      </c>
      <c r="AC412" s="10">
        <v>61.455377270867793</v>
      </c>
      <c r="AD412" s="21">
        <v>13.699869470261675</v>
      </c>
      <c r="AE412" s="12">
        <v>2282.8625235404866</v>
      </c>
      <c r="AF412" s="10">
        <v>2267.4204397009144</v>
      </c>
      <c r="AG412" s="10">
        <v>1551.0461231795996</v>
      </c>
      <c r="AH412" s="10">
        <v>40.916307769620005</v>
      </c>
      <c r="AI412" s="10">
        <v>3.8731712947975039</v>
      </c>
      <c r="AJ412" s="10"/>
      <c r="AK412" s="10"/>
      <c r="AL412" s="10"/>
      <c r="AM412" s="10"/>
      <c r="AN412" s="10">
        <v>11.414312617702434</v>
      </c>
      <c r="AO412" s="10">
        <v>6.4752968091594587</v>
      </c>
      <c r="AP412" s="10">
        <v>11.857322862257197</v>
      </c>
      <c r="AQ412" s="10">
        <v>114.66</v>
      </c>
      <c r="AR412" s="10"/>
      <c r="AS412" s="10"/>
      <c r="AT412" s="10">
        <v>3.8311406889231834</v>
      </c>
      <c r="AU412" s="10">
        <v>1</v>
      </c>
      <c r="AV412" s="16"/>
      <c r="AW412" s="21">
        <v>340.11306595513713</v>
      </c>
      <c r="AX412" s="1" t="s">
        <v>120</v>
      </c>
      <c r="AY412" s="25">
        <v>65.852755905511799</v>
      </c>
      <c r="AZ412" s="19">
        <v>0</v>
      </c>
      <c r="BA412" s="19">
        <v>100</v>
      </c>
      <c r="BB412" s="19">
        <v>0</v>
      </c>
      <c r="BC412" s="19">
        <v>0</v>
      </c>
      <c r="BD412" s="19">
        <v>100</v>
      </c>
      <c r="BE412" s="19">
        <v>0</v>
      </c>
      <c r="BF412" s="26">
        <v>24.844753258870533</v>
      </c>
      <c r="BG412" s="26">
        <v>61.455377270867793</v>
      </c>
      <c r="BH412" s="26">
        <v>13.699869470261675</v>
      </c>
      <c r="BI412" s="23"/>
      <c r="BJ412" s="27">
        <f t="shared" ca="1" si="46"/>
        <v>1</v>
      </c>
      <c r="BK412" s="26">
        <f t="shared" ca="1" si="47"/>
        <v>14.419910574274637</v>
      </c>
      <c r="BL412" s="25">
        <f t="shared" si="44"/>
        <v>3.0258366801390433</v>
      </c>
      <c r="BM412" s="25">
        <f t="shared" ca="1" si="48"/>
        <v>2.8694545429587155</v>
      </c>
      <c r="BN412" s="24">
        <f t="shared" si="45"/>
        <v>2.6821821743401713</v>
      </c>
      <c r="BO412" s="23"/>
      <c r="BP412" s="2"/>
    </row>
    <row r="413" spans="1:68" x14ac:dyDescent="0.2">
      <c r="A413">
        <v>20</v>
      </c>
      <c r="B413">
        <v>2.1</v>
      </c>
      <c r="C413">
        <v>1.3297699999999999</v>
      </c>
      <c r="D413">
        <v>-0.19431000000000001</v>
      </c>
      <c r="E413">
        <v>0.11978</v>
      </c>
      <c r="F413">
        <v>1.3137000000000001</v>
      </c>
      <c r="G413">
        <v>1.9061999999999999</v>
      </c>
      <c r="I413" s="17">
        <f t="shared" si="42"/>
        <v>65.616797900262469</v>
      </c>
      <c r="J413" s="16">
        <f t="shared" si="43"/>
        <v>-66.016797900262475</v>
      </c>
      <c r="K413" s="10">
        <v>122</v>
      </c>
      <c r="L413" s="16">
        <v>6847.4409448819079</v>
      </c>
      <c r="M413" s="16">
        <v>2763.188976377955</v>
      </c>
      <c r="N413" s="16">
        <v>28.433945756780403</v>
      </c>
      <c r="O413" s="16">
        <v>22.577401129943468</v>
      </c>
      <c r="P413" s="16">
        <v>23.023352288052791</v>
      </c>
      <c r="Q413" s="16">
        <v>0.61447143542966853</v>
      </c>
      <c r="R413" s="16">
        <v>2.668905152220288</v>
      </c>
      <c r="S413" s="16">
        <v>30.968830424258698</v>
      </c>
      <c r="T413" s="22" t="s">
        <v>122</v>
      </c>
      <c r="U413" s="10">
        <v>5</v>
      </c>
      <c r="V413" s="22" t="s">
        <v>143</v>
      </c>
      <c r="W413" s="10">
        <v>4</v>
      </c>
      <c r="X413" s="22" t="s">
        <v>143</v>
      </c>
      <c r="Y413" s="10">
        <v>4</v>
      </c>
      <c r="Z413" s="22" t="s">
        <v>123</v>
      </c>
      <c r="AA413" s="15">
        <v>4</v>
      </c>
      <c r="AB413" s="11">
        <v>26.780746679501306</v>
      </c>
      <c r="AC413" s="10">
        <v>60.759011305179499</v>
      </c>
      <c r="AD413" s="21">
        <v>12.460242015319196</v>
      </c>
      <c r="AE413" s="12">
        <v>2257.7401129943469</v>
      </c>
      <c r="AF413" s="10">
        <v>2237.7326607219743</v>
      </c>
      <c r="AG413" s="10">
        <v>1534.8901525368528</v>
      </c>
      <c r="AH413" s="10">
        <v>52.146198873839211</v>
      </c>
      <c r="AI413" s="10">
        <v>3.7468547698972752</v>
      </c>
      <c r="AJ413" s="10"/>
      <c r="AK413" s="10"/>
      <c r="AL413" s="10"/>
      <c r="AM413" s="10"/>
      <c r="AN413" s="10">
        <v>11.288700564971734</v>
      </c>
      <c r="AO413" s="10">
        <v>6.4553156983703044</v>
      </c>
      <c r="AP413" s="10">
        <v>11.744231067757969</v>
      </c>
      <c r="AQ413" s="10">
        <v>114.66</v>
      </c>
      <c r="AR413" s="10"/>
      <c r="AS413" s="10"/>
      <c r="AT413" s="10">
        <v>3.7643993218797598</v>
      </c>
      <c r="AU413" s="10">
        <v>1</v>
      </c>
      <c r="AV413" s="16"/>
      <c r="AW413" s="21">
        <v>335.65989910829614</v>
      </c>
      <c r="AX413" s="1" t="s">
        <v>120</v>
      </c>
      <c r="AY413" s="25">
        <v>66.016797900262503</v>
      </c>
      <c r="AZ413" s="19">
        <v>0</v>
      </c>
      <c r="BA413" s="19">
        <v>100</v>
      </c>
      <c r="BB413" s="19">
        <v>0</v>
      </c>
      <c r="BC413" s="19">
        <v>0</v>
      </c>
      <c r="BD413" s="19">
        <v>100</v>
      </c>
      <c r="BE413" s="19">
        <v>0</v>
      </c>
      <c r="BF413" s="26">
        <v>26.780746679501306</v>
      </c>
      <c r="BG413" s="26">
        <v>60.759011305179499</v>
      </c>
      <c r="BH413" s="26">
        <v>12.460242015319196</v>
      </c>
      <c r="BI413" s="23"/>
      <c r="BJ413" s="27">
        <f t="shared" ca="1" si="46"/>
        <v>1</v>
      </c>
      <c r="BK413" s="26">
        <f t="shared" ca="1" si="47"/>
        <v>14.186240596040186</v>
      </c>
      <c r="BL413" s="25">
        <f t="shared" si="44"/>
        <v>3.1351172369483962</v>
      </c>
      <c r="BM413" s="25">
        <f t="shared" ca="1" si="48"/>
        <v>2.8843138133953934</v>
      </c>
      <c r="BN413" s="24">
        <f t="shared" si="45"/>
        <v>2.6945663057665104</v>
      </c>
      <c r="BO413" s="23"/>
      <c r="BP413" s="2"/>
    </row>
    <row r="414" spans="1:68" x14ac:dyDescent="0.2">
      <c r="A414">
        <v>20.05</v>
      </c>
      <c r="B414">
        <v>2.1</v>
      </c>
      <c r="C414">
        <v>1.33084</v>
      </c>
      <c r="D414">
        <v>-0.19758999999999999</v>
      </c>
      <c r="E414">
        <v>0.12171999999999999</v>
      </c>
      <c r="F414">
        <v>1.3146500000000001</v>
      </c>
      <c r="G414">
        <v>1.91055</v>
      </c>
      <c r="I414" s="17">
        <f t="shared" si="42"/>
        <v>65.780839895013116</v>
      </c>
      <c r="J414" s="16">
        <f t="shared" si="43"/>
        <v>-66.180839895013122</v>
      </c>
      <c r="K414" s="10">
        <v>122</v>
      </c>
      <c r="L414" s="16">
        <v>6867.4540682414872</v>
      </c>
      <c r="M414" s="16">
        <v>2772.9658792650935</v>
      </c>
      <c r="N414" s="16">
        <v>28.505030621172352</v>
      </c>
      <c r="O414" s="16">
        <v>22.869585687382294</v>
      </c>
      <c r="P414" s="16">
        <v>23.324111979268327</v>
      </c>
      <c r="Q414" s="16">
        <v>0.59392222755640889</v>
      </c>
      <c r="R414" s="16">
        <v>2.546387309769039</v>
      </c>
      <c r="S414" s="16">
        <v>31.56432582541899</v>
      </c>
      <c r="T414" s="22" t="s">
        <v>122</v>
      </c>
      <c r="U414" s="10">
        <v>5</v>
      </c>
      <c r="V414" s="22" t="s">
        <v>143</v>
      </c>
      <c r="W414" s="10">
        <v>4</v>
      </c>
      <c r="X414" s="22" t="s">
        <v>143</v>
      </c>
      <c r="Y414" s="10">
        <v>4</v>
      </c>
      <c r="Z414" s="22" t="s">
        <v>123</v>
      </c>
      <c r="AA414" s="15">
        <v>4</v>
      </c>
      <c r="AB414" s="11">
        <v>24.185924544042635</v>
      </c>
      <c r="AC414" s="10">
        <v>61.661072108876446</v>
      </c>
      <c r="AD414" s="21">
        <v>14.153003347080917</v>
      </c>
      <c r="AE414" s="12">
        <v>2286.9585687382291</v>
      </c>
      <c r="AF414" s="10">
        <v>2271.9389112555914</v>
      </c>
      <c r="AG414" s="10">
        <v>1554.9407986178885</v>
      </c>
      <c r="AH414" s="10">
        <v>62.934072773073694</v>
      </c>
      <c r="AI414" s="10">
        <v>3.9271323579235928</v>
      </c>
      <c r="AJ414" s="10"/>
      <c r="AK414" s="10"/>
      <c r="AL414" s="10"/>
      <c r="AM414" s="10"/>
      <c r="AN414" s="10">
        <v>11.434792843691147</v>
      </c>
      <c r="AO414" s="10">
        <v>6.4860513347015045</v>
      </c>
      <c r="AP414" s="10">
        <v>11.884585590325219</v>
      </c>
      <c r="AQ414" s="10">
        <v>114.66</v>
      </c>
      <c r="AR414" s="10"/>
      <c r="AS414" s="10"/>
      <c r="AT414" s="10">
        <v>3.8106314273387509</v>
      </c>
      <c r="AU414" s="10">
        <v>1</v>
      </c>
      <c r="AV414" s="16"/>
      <c r="AW414" s="21">
        <v>340.79083668833874</v>
      </c>
      <c r="AX414" s="1" t="s">
        <v>120</v>
      </c>
      <c r="AY414" s="25">
        <v>66.180839895013094</v>
      </c>
      <c r="AZ414" s="19">
        <v>0</v>
      </c>
      <c r="BA414" s="19">
        <v>100</v>
      </c>
      <c r="BB414" s="19">
        <v>0</v>
      </c>
      <c r="BC414" s="19">
        <v>0</v>
      </c>
      <c r="BD414" s="19">
        <v>100</v>
      </c>
      <c r="BE414" s="19">
        <v>0</v>
      </c>
      <c r="BF414" s="26">
        <v>24.185924544042635</v>
      </c>
      <c r="BG414" s="26">
        <v>61.661072108876446</v>
      </c>
      <c r="BH414" s="26">
        <v>14.153003347080917</v>
      </c>
      <c r="BI414" s="23"/>
      <c r="BJ414" s="27">
        <f t="shared" ca="1" si="46"/>
        <v>1</v>
      </c>
      <c r="BK414" s="26">
        <f t="shared" ca="1" si="47"/>
        <v>14.345928375014152</v>
      </c>
      <c r="BL414" s="25">
        <f t="shared" si="44"/>
        <v>2.9859765368759286</v>
      </c>
      <c r="BM414" s="25">
        <f t="shared" ca="1" si="48"/>
        <v>2.8678462603697912</v>
      </c>
      <c r="BN414" s="24">
        <f t="shared" si="45"/>
        <v>2.6776649872900919</v>
      </c>
      <c r="BO414" s="23"/>
      <c r="BP414" s="2"/>
    </row>
    <row r="415" spans="1:68" x14ac:dyDescent="0.2">
      <c r="A415">
        <v>20.100000000000001</v>
      </c>
      <c r="B415">
        <v>2.1</v>
      </c>
      <c r="C415">
        <v>1.33179</v>
      </c>
      <c r="D415">
        <v>-0.19033</v>
      </c>
      <c r="E415">
        <v>0.12286999999999999</v>
      </c>
      <c r="F415">
        <v>1.31358</v>
      </c>
      <c r="G415">
        <v>1.9124300000000001</v>
      </c>
      <c r="I415" s="17">
        <f t="shared" si="42"/>
        <v>65.944881889763778</v>
      </c>
      <c r="J415" s="16">
        <f t="shared" si="43"/>
        <v>-66.344881889763784</v>
      </c>
      <c r="K415" s="10">
        <v>122</v>
      </c>
      <c r="L415" s="16">
        <v>6887.4671916010675</v>
      </c>
      <c r="M415" s="16">
        <v>2782.7427821522328</v>
      </c>
      <c r="N415" s="16">
        <v>28.576115485564305</v>
      </c>
      <c r="O415" s="16">
        <v>23.129001883239173</v>
      </c>
      <c r="P415" s="16">
        <v>23.588611372982534</v>
      </c>
      <c r="Q415" s="16">
        <v>0.63940614498319726</v>
      </c>
      <c r="R415" s="16">
        <v>2.7106561504317623</v>
      </c>
      <c r="S415" s="16">
        <v>31.917325676622259</v>
      </c>
      <c r="T415" s="22" t="s">
        <v>122</v>
      </c>
      <c r="U415" s="10">
        <v>5</v>
      </c>
      <c r="V415" s="22" t="s">
        <v>143</v>
      </c>
      <c r="W415" s="10">
        <v>4</v>
      </c>
      <c r="X415" s="22" t="s">
        <v>143</v>
      </c>
      <c r="Y415" s="10">
        <v>4</v>
      </c>
      <c r="Z415" s="22" t="s">
        <v>123</v>
      </c>
      <c r="AA415" s="15">
        <v>4</v>
      </c>
      <c r="AB415" s="11">
        <v>27.013224357258174</v>
      </c>
      <c r="AC415" s="10">
        <v>60.666714374337552</v>
      </c>
      <c r="AD415" s="21">
        <v>12.320061268404274</v>
      </c>
      <c r="AE415" s="12">
        <v>2312.9001883239171</v>
      </c>
      <c r="AF415" s="10">
        <v>2301.8792444361111</v>
      </c>
      <c r="AG415" s="10">
        <v>1572.5740915321689</v>
      </c>
      <c r="AH415" s="10">
        <v>68.733466787477909</v>
      </c>
      <c r="AI415" s="10">
        <v>3.6891436777797018</v>
      </c>
      <c r="AJ415" s="10"/>
      <c r="AK415" s="10"/>
      <c r="AL415" s="10"/>
      <c r="AM415" s="10"/>
      <c r="AN415" s="10">
        <v>11.564500941619587</v>
      </c>
      <c r="AO415" s="10">
        <v>6.6023962758929509</v>
      </c>
      <c r="AP415" s="10">
        <v>12.008018640725183</v>
      </c>
      <c r="AQ415" s="10">
        <v>114.66</v>
      </c>
      <c r="AR415" s="10"/>
      <c r="AS415" s="10"/>
      <c r="AT415" s="10">
        <v>3.8490736770986751</v>
      </c>
      <c r="AU415" s="10">
        <v>1</v>
      </c>
      <c r="AV415" s="16"/>
      <c r="AW415" s="21">
        <v>345.28188666541666</v>
      </c>
      <c r="AX415" s="1" t="s">
        <v>120</v>
      </c>
      <c r="AY415" s="25">
        <v>66.344881889763798</v>
      </c>
      <c r="AZ415" s="19">
        <v>0</v>
      </c>
      <c r="BA415" s="19">
        <v>100</v>
      </c>
      <c r="BB415" s="19">
        <v>0</v>
      </c>
      <c r="BC415" s="19">
        <v>0</v>
      </c>
      <c r="BD415" s="19">
        <v>100</v>
      </c>
      <c r="BE415" s="19">
        <v>0</v>
      </c>
      <c r="BF415" s="26">
        <v>27.013224357258174</v>
      </c>
      <c r="BG415" s="26">
        <v>60.666714374337552</v>
      </c>
      <c r="BH415" s="26">
        <v>12.320061268404274</v>
      </c>
      <c r="BI415" s="23"/>
      <c r="BJ415" s="27">
        <f t="shared" ca="1" si="46"/>
        <v>1</v>
      </c>
      <c r="BK415" s="26">
        <f t="shared" ca="1" si="47"/>
        <v>14.478433225223581</v>
      </c>
      <c r="BL415" s="25">
        <f t="shared" si="44"/>
        <v>3.1740383439181215</v>
      </c>
      <c r="BM415" s="25">
        <f t="shared" ca="1" si="48"/>
        <v>2.8804019405420656</v>
      </c>
      <c r="BN415" s="24">
        <f t="shared" si="45"/>
        <v>2.6903718419006792</v>
      </c>
      <c r="BO415" s="23"/>
      <c r="BP415" s="2"/>
    </row>
    <row r="416" spans="1:68" x14ac:dyDescent="0.2">
      <c r="A416">
        <v>20.149999999999999</v>
      </c>
      <c r="B416">
        <v>2.1</v>
      </c>
      <c r="C416">
        <v>1.33128</v>
      </c>
      <c r="D416">
        <v>-0.19184000000000001</v>
      </c>
      <c r="E416">
        <v>0.12372</v>
      </c>
      <c r="F416">
        <v>1.31</v>
      </c>
      <c r="G416">
        <v>1.9078999999999999</v>
      </c>
      <c r="I416" s="17">
        <f t="shared" si="42"/>
        <v>66.108923884514425</v>
      </c>
      <c r="J416" s="16">
        <f t="shared" si="43"/>
        <v>-66.508923884514431</v>
      </c>
      <c r="K416" s="10">
        <v>122</v>
      </c>
      <c r="L416" s="16">
        <v>6907.4803149606469</v>
      </c>
      <c r="M416" s="16">
        <v>2792.5196850393713</v>
      </c>
      <c r="N416" s="16">
        <v>28.647200349956247</v>
      </c>
      <c r="O416" s="16">
        <v>22.989736346516004</v>
      </c>
      <c r="P416" s="16">
        <v>23.453102982501736</v>
      </c>
      <c r="Q416" s="16">
        <v>0.62994599135861717</v>
      </c>
      <c r="R416" s="16">
        <v>2.6859814320886124</v>
      </c>
      <c r="S416" s="16">
        <v>32.178238610120324</v>
      </c>
      <c r="T416" s="22" t="s">
        <v>122</v>
      </c>
      <c r="U416" s="10">
        <v>5</v>
      </c>
      <c r="V416" s="22" t="s">
        <v>143</v>
      </c>
      <c r="W416" s="10">
        <v>4</v>
      </c>
      <c r="X416" s="22" t="s">
        <v>143</v>
      </c>
      <c r="Y416" s="10">
        <v>4</v>
      </c>
      <c r="Z416" s="22" t="s">
        <v>123</v>
      </c>
      <c r="AA416" s="15">
        <v>4</v>
      </c>
      <c r="AB416" s="11">
        <v>26.695327224293024</v>
      </c>
      <c r="AC416" s="10">
        <v>60.792474862099368</v>
      </c>
      <c r="AD416" s="21">
        <v>12.512197913607611</v>
      </c>
      <c r="AE416" s="12">
        <v>2298.9736346516006</v>
      </c>
      <c r="AF416" s="10">
        <v>2284.7598382995711</v>
      </c>
      <c r="AG416" s="10">
        <v>1563.5401988334493</v>
      </c>
      <c r="AH416" s="10">
        <v>72.638501351946729</v>
      </c>
      <c r="AI416" s="10">
        <v>3.7230339273879585</v>
      </c>
      <c r="AJ416" s="10"/>
      <c r="AK416" s="10"/>
      <c r="AL416" s="10"/>
      <c r="AM416" s="10"/>
      <c r="AN416" s="10">
        <v>11.494868173258002</v>
      </c>
      <c r="AO416" s="10">
        <v>6.5696175578912808</v>
      </c>
      <c r="AP416" s="10">
        <v>11.944781391834145</v>
      </c>
      <c r="AQ416" s="10">
        <v>114.66</v>
      </c>
      <c r="AR416" s="10"/>
      <c r="AS416" s="10"/>
      <c r="AT416" s="10">
        <v>3.8049321138172543</v>
      </c>
      <c r="AU416" s="10">
        <v>1</v>
      </c>
      <c r="AV416" s="16"/>
      <c r="AW416" s="21">
        <v>342.71397574493568</v>
      </c>
      <c r="AX416" s="1" t="s">
        <v>120</v>
      </c>
      <c r="AY416" s="25">
        <v>66.508923884514402</v>
      </c>
      <c r="AZ416" s="19">
        <v>0</v>
      </c>
      <c r="BA416" s="19">
        <v>100</v>
      </c>
      <c r="BB416" s="19">
        <v>0</v>
      </c>
      <c r="BC416" s="19">
        <v>0</v>
      </c>
      <c r="BD416" s="19">
        <v>100</v>
      </c>
      <c r="BE416" s="19">
        <v>0</v>
      </c>
      <c r="BF416" s="26">
        <v>26.695327224293024</v>
      </c>
      <c r="BG416" s="26">
        <v>60.792474862099368</v>
      </c>
      <c r="BH416" s="26">
        <v>12.512197913607611</v>
      </c>
      <c r="BI416" s="23"/>
      <c r="BJ416" s="27">
        <f t="shared" ca="1" si="46"/>
        <v>1</v>
      </c>
      <c r="BK416" s="26">
        <f t="shared" ca="1" si="47"/>
        <v>14.323525045976137</v>
      </c>
      <c r="BL416" s="25">
        <f t="shared" si="44"/>
        <v>3.1498303064459887</v>
      </c>
      <c r="BM416" s="25">
        <f t="shared" ca="1" si="48"/>
        <v>2.8821651176856364</v>
      </c>
      <c r="BN416" s="24">
        <f t="shared" si="45"/>
        <v>2.6899097277503325</v>
      </c>
      <c r="BO416" s="23"/>
      <c r="BP416" s="2"/>
    </row>
    <row r="417" spans="1:68" x14ac:dyDescent="0.2">
      <c r="A417">
        <v>20.2</v>
      </c>
      <c r="B417">
        <v>2.1</v>
      </c>
      <c r="C417">
        <v>1.33192</v>
      </c>
      <c r="D417">
        <v>-0.19313</v>
      </c>
      <c r="E417">
        <v>0.12523999999999999</v>
      </c>
      <c r="F417">
        <v>1.30935</v>
      </c>
      <c r="G417">
        <v>1.9124000000000001</v>
      </c>
      <c r="I417" s="17">
        <f t="shared" si="42"/>
        <v>66.272965879265087</v>
      </c>
      <c r="J417" s="16">
        <f t="shared" si="43"/>
        <v>-66.672965879265092</v>
      </c>
      <c r="K417" s="10">
        <v>122</v>
      </c>
      <c r="L417" s="16">
        <v>6927.4934383202271</v>
      </c>
      <c r="M417" s="16">
        <v>2802.2965879265107</v>
      </c>
      <c r="N417" s="16">
        <v>28.718285214348199</v>
      </c>
      <c r="O417" s="16">
        <v>23.164500941619576</v>
      </c>
      <c r="P417" s="16">
        <v>23.634586239121081</v>
      </c>
      <c r="Q417" s="16">
        <v>0.62186413826212172</v>
      </c>
      <c r="R417" s="16">
        <v>2.631161518845559</v>
      </c>
      <c r="S417" s="16">
        <v>32.64481232649333</v>
      </c>
      <c r="T417" s="22" t="s">
        <v>122</v>
      </c>
      <c r="U417" s="10">
        <v>5</v>
      </c>
      <c r="V417" s="22" t="s">
        <v>143</v>
      </c>
      <c r="W417" s="10">
        <v>4</v>
      </c>
      <c r="X417" s="22" t="s">
        <v>143</v>
      </c>
      <c r="Y417" s="10">
        <v>4</v>
      </c>
      <c r="Z417" s="22" t="s">
        <v>123</v>
      </c>
      <c r="AA417" s="15">
        <v>4</v>
      </c>
      <c r="AB417" s="11">
        <v>25.47704671709662</v>
      </c>
      <c r="AC417" s="10">
        <v>61.242603118630669</v>
      </c>
      <c r="AD417" s="21">
        <v>13.280350164272713</v>
      </c>
      <c r="AE417" s="12">
        <v>2316.4500941619576</v>
      </c>
      <c r="AF417" s="10">
        <v>2304.9335671159893</v>
      </c>
      <c r="AG417" s="10">
        <v>1575.6390826080719</v>
      </c>
      <c r="AH417" s="10">
        <v>80.774272021271258</v>
      </c>
      <c r="AI417" s="10">
        <v>3.8006028624147601</v>
      </c>
      <c r="AJ417" s="10"/>
      <c r="AK417" s="10"/>
      <c r="AL417" s="10"/>
      <c r="AM417" s="10"/>
      <c r="AN417" s="10">
        <v>11.582250470809788</v>
      </c>
      <c r="AO417" s="10">
        <v>6.596341484230213</v>
      </c>
      <c r="AP417" s="10">
        <v>12.029473578256503</v>
      </c>
      <c r="AQ417" s="10">
        <v>114.66</v>
      </c>
      <c r="AR417" s="10"/>
      <c r="AS417" s="10"/>
      <c r="AT417" s="10">
        <v>3.8260977500041644</v>
      </c>
      <c r="AU417" s="10">
        <v>1</v>
      </c>
      <c r="AV417" s="16"/>
      <c r="AW417" s="21">
        <v>345.74003506739837</v>
      </c>
      <c r="AX417" s="1" t="s">
        <v>120</v>
      </c>
      <c r="AY417" s="25">
        <v>66.672965879265107</v>
      </c>
      <c r="AZ417" s="19">
        <v>0</v>
      </c>
      <c r="BA417" s="19">
        <v>100</v>
      </c>
      <c r="BB417" s="19">
        <v>0</v>
      </c>
      <c r="BC417" s="19">
        <v>0</v>
      </c>
      <c r="BD417" s="19">
        <v>100</v>
      </c>
      <c r="BE417" s="19">
        <v>0</v>
      </c>
      <c r="BF417" s="26">
        <v>25.47704671709662</v>
      </c>
      <c r="BG417" s="26">
        <v>61.242603118630669</v>
      </c>
      <c r="BH417" s="26">
        <v>13.280350164272713</v>
      </c>
      <c r="BI417" s="23"/>
      <c r="BJ417" s="27">
        <f t="shared" ca="1" si="46"/>
        <v>1</v>
      </c>
      <c r="BK417" s="26">
        <f t="shared" ca="1" si="47"/>
        <v>14.395934824932915</v>
      </c>
      <c r="BL417" s="25">
        <f t="shared" si="44"/>
        <v>3.0829858997526003</v>
      </c>
      <c r="BM417" s="25">
        <f t="shared" ca="1" si="48"/>
        <v>2.8748597547736137</v>
      </c>
      <c r="BN417" s="24">
        <f t="shared" si="45"/>
        <v>2.6817793112184956</v>
      </c>
      <c r="BO417" s="23"/>
      <c r="BP417" s="2"/>
    </row>
    <row r="418" spans="1:68" x14ac:dyDescent="0.2">
      <c r="A418">
        <v>20.25</v>
      </c>
      <c r="B418">
        <v>2.2000000000000002</v>
      </c>
      <c r="C418">
        <v>1.3303700000000001</v>
      </c>
      <c r="D418">
        <v>-0.19917000000000001</v>
      </c>
      <c r="E418">
        <v>0.12567</v>
      </c>
      <c r="F418">
        <v>1.30735</v>
      </c>
      <c r="G418">
        <v>1.9111499999999999</v>
      </c>
      <c r="I418" s="17">
        <f t="shared" si="42"/>
        <v>66.437007874015748</v>
      </c>
      <c r="J418" s="16">
        <f t="shared" si="43"/>
        <v>-66.837007874015754</v>
      </c>
      <c r="K418" s="10">
        <v>122</v>
      </c>
      <c r="L418" s="16">
        <v>6947.5065616798074</v>
      </c>
      <c r="M418" s="16">
        <v>2812.0734908136501</v>
      </c>
      <c r="N418" s="16">
        <v>28.789370078740156</v>
      </c>
      <c r="O418" s="16">
        <v>22.741242937853112</v>
      </c>
      <c r="P418" s="16">
        <v>23.213228909336053</v>
      </c>
      <c r="Q418" s="16">
        <v>0.58402352376380195</v>
      </c>
      <c r="R418" s="16">
        <v>2.5159081747947414</v>
      </c>
      <c r="S418" s="16">
        <v>32.776803575204127</v>
      </c>
      <c r="T418" s="22" t="s">
        <v>122</v>
      </c>
      <c r="U418" s="10">
        <v>5</v>
      </c>
      <c r="V418" s="22" t="s">
        <v>143</v>
      </c>
      <c r="W418" s="10">
        <v>4</v>
      </c>
      <c r="X418" s="22" t="s">
        <v>143</v>
      </c>
      <c r="Y418" s="10">
        <v>4</v>
      </c>
      <c r="Z418" s="22" t="s">
        <v>123</v>
      </c>
      <c r="AA418" s="15">
        <v>4</v>
      </c>
      <c r="AB418" s="11">
        <v>23.801690734158811</v>
      </c>
      <c r="AC418" s="10">
        <v>61.773202306205945</v>
      </c>
      <c r="AD418" s="21">
        <v>14.425106959635245</v>
      </c>
      <c r="AE418" s="12">
        <v>2274.1242937853112</v>
      </c>
      <c r="AF418" s="10">
        <v>2254.1848740024816</v>
      </c>
      <c r="AG418" s="10">
        <v>1547.548593955737</v>
      </c>
      <c r="AH418" s="10">
        <v>82.027203355830267</v>
      </c>
      <c r="AI418" s="10">
        <v>3.974707861035446</v>
      </c>
      <c r="AJ418" s="10"/>
      <c r="AK418" s="10"/>
      <c r="AL418" s="10"/>
      <c r="AM418" s="10"/>
      <c r="AN418" s="10">
        <v>11.370621468926556</v>
      </c>
      <c r="AO418" s="10">
        <v>6.4710528307957533</v>
      </c>
      <c r="AP418" s="10">
        <v>11.832840157690157</v>
      </c>
      <c r="AQ418" s="10">
        <v>114.66</v>
      </c>
      <c r="AR418" s="10"/>
      <c r="AS418" s="10"/>
      <c r="AT418" s="10">
        <v>3.7240004653834897</v>
      </c>
      <c r="AU418" s="10">
        <v>1</v>
      </c>
      <c r="AV418" s="16"/>
      <c r="AW418" s="21">
        <v>338.12773110037222</v>
      </c>
      <c r="AX418" s="1" t="s">
        <v>120</v>
      </c>
      <c r="AY418" s="25">
        <v>66.837007874015796</v>
      </c>
      <c r="AZ418" s="19">
        <v>0</v>
      </c>
      <c r="BA418" s="19">
        <v>100</v>
      </c>
      <c r="BB418" s="19">
        <v>0</v>
      </c>
      <c r="BC418" s="19">
        <v>0</v>
      </c>
      <c r="BD418" s="19">
        <v>100</v>
      </c>
      <c r="BE418" s="19">
        <v>0</v>
      </c>
      <c r="BF418" s="26">
        <v>23.801690734158811</v>
      </c>
      <c r="BG418" s="26">
        <v>61.773202306205945</v>
      </c>
      <c r="BH418" s="26">
        <v>14.425106959635245</v>
      </c>
      <c r="BI418" s="23"/>
      <c r="BJ418" s="27">
        <f t="shared" ca="1" si="46"/>
        <v>1</v>
      </c>
      <c r="BK418" s="26">
        <f t="shared" ca="1" si="47"/>
        <v>14.039089442704924</v>
      </c>
      <c r="BL418" s="25">
        <f t="shared" si="44"/>
        <v>2.9586577412456614</v>
      </c>
      <c r="BM418" s="25">
        <f t="shared" ca="1" si="48"/>
        <v>2.8730742727573833</v>
      </c>
      <c r="BN418" s="24">
        <f t="shared" si="45"/>
        <v>2.6761392528254127</v>
      </c>
      <c r="BO418" s="23"/>
      <c r="BP418" s="2"/>
    </row>
    <row r="419" spans="1:68" x14ac:dyDescent="0.2">
      <c r="A419">
        <v>20.3</v>
      </c>
      <c r="B419">
        <v>2.1</v>
      </c>
      <c r="C419">
        <v>1.3294299999999999</v>
      </c>
      <c r="D419">
        <v>-0.20391000000000001</v>
      </c>
      <c r="E419">
        <v>0.1278</v>
      </c>
      <c r="F419">
        <v>1.3069999999999999</v>
      </c>
      <c r="G419">
        <v>1.90568</v>
      </c>
      <c r="I419" s="17">
        <f t="shared" si="42"/>
        <v>66.60104986876641</v>
      </c>
      <c r="J419" s="16">
        <f t="shared" si="43"/>
        <v>-67.001049868766415</v>
      </c>
      <c r="K419" s="10">
        <v>122</v>
      </c>
      <c r="L419" s="16">
        <v>6967.5196850393877</v>
      </c>
      <c r="M419" s="16">
        <v>2821.8503937007895</v>
      </c>
      <c r="N419" s="16">
        <v>28.860454943132108</v>
      </c>
      <c r="O419" s="16">
        <v>22.484557438794688</v>
      </c>
      <c r="P419" s="16">
        <v>22.965958376743806</v>
      </c>
      <c r="Q419" s="16">
        <v>0.5543274123859816</v>
      </c>
      <c r="R419" s="16">
        <v>2.4136916182314185</v>
      </c>
      <c r="S419" s="16">
        <v>33.430620690911041</v>
      </c>
      <c r="T419" s="22" t="s">
        <v>122</v>
      </c>
      <c r="U419" s="10">
        <v>5</v>
      </c>
      <c r="V419" s="22" t="s">
        <v>143</v>
      </c>
      <c r="W419" s="10">
        <v>4</v>
      </c>
      <c r="X419" s="22" t="s">
        <v>143</v>
      </c>
      <c r="Y419" s="10">
        <v>4</v>
      </c>
      <c r="Z419" s="22" t="s">
        <v>123</v>
      </c>
      <c r="AA419" s="15">
        <v>4</v>
      </c>
      <c r="AB419" s="11">
        <v>22.276429058229063</v>
      </c>
      <c r="AC419" s="10">
        <v>62.157872902941783</v>
      </c>
      <c r="AD419" s="21">
        <v>15.565698038829153</v>
      </c>
      <c r="AE419" s="12">
        <v>2248.4557438794686</v>
      </c>
      <c r="AF419" s="10">
        <v>2223.9169805587121</v>
      </c>
      <c r="AG419" s="10">
        <v>1531.0638917829206</v>
      </c>
      <c r="AH419" s="10">
        <v>94.014838240023778</v>
      </c>
      <c r="AI419" s="10">
        <v>4.1430313319508842</v>
      </c>
      <c r="AJ419" s="10"/>
      <c r="AK419" s="10"/>
      <c r="AL419" s="10"/>
      <c r="AM419" s="10"/>
      <c r="AN419" s="10">
        <v>11.242278719397344</v>
      </c>
      <c r="AO419" s="10">
        <v>6.3876827931908897</v>
      </c>
      <c r="AP419" s="10">
        <v>11.717447242480443</v>
      </c>
      <c r="AQ419" s="10">
        <v>114.66</v>
      </c>
      <c r="AR419" s="10"/>
      <c r="AS419" s="10"/>
      <c r="AT419" s="10">
        <v>3.6581100071701433</v>
      </c>
      <c r="AU419" s="10">
        <v>1</v>
      </c>
      <c r="AV419" s="16"/>
      <c r="AW419" s="21">
        <v>333.58754708380684</v>
      </c>
      <c r="AX419" s="1" t="s">
        <v>120</v>
      </c>
      <c r="AY419" s="25">
        <v>67.001049868766401</v>
      </c>
      <c r="AZ419" s="19">
        <v>0</v>
      </c>
      <c r="BA419" s="19">
        <v>100</v>
      </c>
      <c r="BB419" s="19">
        <v>0</v>
      </c>
      <c r="BC419" s="19">
        <v>0</v>
      </c>
      <c r="BD419" s="19">
        <v>100</v>
      </c>
      <c r="BE419" s="19">
        <v>0</v>
      </c>
      <c r="BF419" s="26">
        <v>22.276429058229063</v>
      </c>
      <c r="BG419" s="26">
        <v>62.157872902941783</v>
      </c>
      <c r="BH419" s="26">
        <v>15.565698038829153</v>
      </c>
      <c r="BI419" s="23"/>
      <c r="BJ419" s="27">
        <f t="shared" ca="1" si="46"/>
        <v>1</v>
      </c>
      <c r="BK419" s="26">
        <f t="shared" ca="1" si="47"/>
        <v>13.808101646858518</v>
      </c>
      <c r="BL419" s="25">
        <f t="shared" si="44"/>
        <v>2.8453021429393726</v>
      </c>
      <c r="BM419" s="25">
        <f t="shared" ca="1" si="48"/>
        <v>2.8689687279609539</v>
      </c>
      <c r="BN419" s="24">
        <f t="shared" si="45"/>
        <v>2.6689865900903151</v>
      </c>
      <c r="BO419" s="23"/>
      <c r="BP419" s="2"/>
    </row>
    <row r="420" spans="1:68" x14ac:dyDescent="0.2">
      <c r="A420">
        <v>20.350000000000001</v>
      </c>
      <c r="B420">
        <v>2.2000000000000002</v>
      </c>
      <c r="C420">
        <v>1.3270999999999999</v>
      </c>
      <c r="D420">
        <v>-0.20230999999999999</v>
      </c>
      <c r="E420">
        <v>0.12819</v>
      </c>
      <c r="F420">
        <v>1.3062800000000001</v>
      </c>
      <c r="G420">
        <v>1.90865</v>
      </c>
      <c r="I420" s="17">
        <f t="shared" si="42"/>
        <v>66.765091863517057</v>
      </c>
      <c r="J420" s="16">
        <f t="shared" si="43"/>
        <v>-67.165091863517063</v>
      </c>
      <c r="K420" s="10">
        <v>122</v>
      </c>
      <c r="L420" s="16">
        <v>6987.5328083989671</v>
      </c>
      <c r="M420" s="16">
        <v>2831.627296587928</v>
      </c>
      <c r="N420" s="16">
        <v>28.931539807524057</v>
      </c>
      <c r="O420" s="16">
        <v>21.848305084745739</v>
      </c>
      <c r="P420" s="16">
        <v>22.3314298897943</v>
      </c>
      <c r="Q420" s="16">
        <v>0.56435141622659624</v>
      </c>
      <c r="R420" s="16">
        <v>2.5271620268458976</v>
      </c>
      <c r="S420" s="16">
        <v>33.550333683927803</v>
      </c>
      <c r="T420" s="22" t="s">
        <v>122</v>
      </c>
      <c r="U420" s="10">
        <v>5</v>
      </c>
      <c r="V420" s="22" t="s">
        <v>143</v>
      </c>
      <c r="W420" s="10">
        <v>4</v>
      </c>
      <c r="X420" s="22" t="s">
        <v>143</v>
      </c>
      <c r="Y420" s="10">
        <v>4</v>
      </c>
      <c r="Z420" s="22" t="s">
        <v>123</v>
      </c>
      <c r="AA420" s="15">
        <v>4</v>
      </c>
      <c r="AB420" s="11">
        <v>24.991970346877849</v>
      </c>
      <c r="AC420" s="10">
        <v>61.407156873004801</v>
      </c>
      <c r="AD420" s="21">
        <v>13.600872780117349</v>
      </c>
      <c r="AE420" s="12">
        <v>2184.8305084745739</v>
      </c>
      <c r="AF420" s="10">
        <v>2148.089327778795</v>
      </c>
      <c r="AG420" s="10">
        <v>1488.7619926529533</v>
      </c>
      <c r="AH420" s="10">
        <v>95.015188314591342</v>
      </c>
      <c r="AI420" s="10">
        <v>3.9570078585269055</v>
      </c>
      <c r="AJ420" s="10"/>
      <c r="AK420" s="10"/>
      <c r="AL420" s="10"/>
      <c r="AM420" s="10"/>
      <c r="AN420" s="10">
        <v>10.92415254237287</v>
      </c>
      <c r="AO420" s="10">
        <v>6.2917593362956659</v>
      </c>
      <c r="AP420" s="10">
        <v>11.421333948570673</v>
      </c>
      <c r="AQ420" s="10">
        <v>114.66</v>
      </c>
      <c r="AR420" s="10"/>
      <c r="AS420" s="10"/>
      <c r="AT420" s="10">
        <v>3.5144249519961095</v>
      </c>
      <c r="AU420" s="10">
        <v>1</v>
      </c>
      <c r="AV420" s="16"/>
      <c r="AW420" s="21">
        <v>322.21339916681922</v>
      </c>
      <c r="AX420" s="1" t="s">
        <v>120</v>
      </c>
      <c r="AY420" s="25">
        <v>67.165091863517105</v>
      </c>
      <c r="AZ420" s="19">
        <v>0</v>
      </c>
      <c r="BA420" s="19">
        <v>100</v>
      </c>
      <c r="BB420" s="19">
        <v>0</v>
      </c>
      <c r="BC420" s="19">
        <v>0</v>
      </c>
      <c r="BD420" s="19">
        <v>100</v>
      </c>
      <c r="BE420" s="19">
        <v>0</v>
      </c>
      <c r="BF420" s="26">
        <v>24.991970346877849</v>
      </c>
      <c r="BG420" s="26">
        <v>61.407156873004801</v>
      </c>
      <c r="BH420" s="26">
        <v>13.600872780117349</v>
      </c>
      <c r="BI420" s="23"/>
      <c r="BJ420" s="27">
        <f t="shared" ca="1" si="46"/>
        <v>1</v>
      </c>
      <c r="BK420" s="26">
        <f t="shared" ca="1" si="47"/>
        <v>13.305185684778461</v>
      </c>
      <c r="BL420" s="25">
        <f t="shared" si="44"/>
        <v>2.9958673837557215</v>
      </c>
      <c r="BM420" s="25">
        <f t="shared" ca="1" si="48"/>
        <v>2.8951349936289885</v>
      </c>
      <c r="BN420" s="24">
        <f t="shared" si="45"/>
        <v>2.6907109294277247</v>
      </c>
      <c r="BO420" s="23"/>
      <c r="BP420" s="2"/>
    </row>
    <row r="421" spans="1:68" x14ac:dyDescent="0.2">
      <c r="A421">
        <v>20.399999999999999</v>
      </c>
      <c r="B421">
        <v>2.1</v>
      </c>
      <c r="C421">
        <v>1.32698</v>
      </c>
      <c r="D421">
        <v>-0.20812</v>
      </c>
      <c r="E421">
        <v>0.12962000000000001</v>
      </c>
      <c r="F421">
        <v>1.30623</v>
      </c>
      <c r="G421">
        <v>1.9103000000000001</v>
      </c>
      <c r="I421" s="17">
        <f t="shared" ref="I421:I424" si="49">IF(A421="(m)",0,A421/0.3048)</f>
        <v>66.929133858267704</v>
      </c>
      <c r="J421" s="16">
        <f t="shared" ref="J421:J424" si="50">$J$7-I421</f>
        <v>-67.32913385826771</v>
      </c>
      <c r="K421" s="10">
        <v>122</v>
      </c>
      <c r="L421" s="16">
        <v>7007.5459317585464</v>
      </c>
      <c r="M421" s="16">
        <v>2841.4041994750664</v>
      </c>
      <c r="N421" s="16">
        <v>29.002624671916003</v>
      </c>
      <c r="O421" s="16">
        <v>21.815536723163845</v>
      </c>
      <c r="P421" s="16">
        <v>22.304982374243689</v>
      </c>
      <c r="Q421" s="16">
        <v>0.52795175228036462</v>
      </c>
      <c r="R421" s="16">
        <v>2.3669678075603779</v>
      </c>
      <c r="S421" s="16">
        <v>33.989281324989257</v>
      </c>
      <c r="T421" s="22" t="s">
        <v>122</v>
      </c>
      <c r="U421" s="10">
        <v>5</v>
      </c>
      <c r="V421" s="22" t="s">
        <v>143</v>
      </c>
      <c r="W421" s="10">
        <v>4</v>
      </c>
      <c r="X421" s="22" t="s">
        <v>143</v>
      </c>
      <c r="Y421" s="10">
        <v>4</v>
      </c>
      <c r="Z421" s="22" t="s">
        <v>123</v>
      </c>
      <c r="AA421" s="15">
        <v>4</v>
      </c>
      <c r="AB421" s="11">
        <v>22.175443737088194</v>
      </c>
      <c r="AC421" s="10">
        <v>62.179765558305206</v>
      </c>
      <c r="AD421" s="21">
        <v>15.644790704606597</v>
      </c>
      <c r="AE421" s="12">
        <v>2181.5536723163846</v>
      </c>
      <c r="AF421" s="10">
        <v>2143.800612810513</v>
      </c>
      <c r="AG421" s="10">
        <v>1486.9988249495793</v>
      </c>
      <c r="AH421" s="10">
        <v>102.58265114893553</v>
      </c>
      <c r="AI421" s="10">
        <v>4.2248145361583731</v>
      </c>
      <c r="AJ421" s="10"/>
      <c r="AK421" s="10"/>
      <c r="AL421" s="10"/>
      <c r="AM421" s="10"/>
      <c r="AN421" s="10">
        <v>10.907768361581923</v>
      </c>
      <c r="AO421" s="10">
        <v>6.2377782781549156</v>
      </c>
      <c r="AP421" s="10">
        <v>11.408991774647054</v>
      </c>
      <c r="AQ421" s="10">
        <v>114.66</v>
      </c>
      <c r="AR421" s="10"/>
      <c r="AS421" s="10"/>
      <c r="AT421" s="10">
        <v>3.4943424395978857</v>
      </c>
      <c r="AU421" s="10">
        <v>1</v>
      </c>
      <c r="AV421" s="16"/>
      <c r="AW421" s="21">
        <v>321.57009192157693</v>
      </c>
      <c r="AX421" s="1" t="s">
        <v>120</v>
      </c>
      <c r="AY421" s="25">
        <v>67.329133858267696</v>
      </c>
      <c r="AZ421" s="19">
        <v>0</v>
      </c>
      <c r="BA421" s="19">
        <v>100</v>
      </c>
      <c r="BB421" s="19">
        <v>0</v>
      </c>
      <c r="BC421" s="19">
        <v>0</v>
      </c>
      <c r="BD421" s="19">
        <v>100</v>
      </c>
      <c r="BE421" s="19">
        <v>0</v>
      </c>
      <c r="BF421" s="26">
        <v>22.175443737088194</v>
      </c>
      <c r="BG421" s="26">
        <v>62.179765558305206</v>
      </c>
      <c r="BH421" s="26">
        <v>15.644790704606597</v>
      </c>
      <c r="BI421" s="23"/>
      <c r="BJ421" s="27">
        <f t="shared" ca="1" si="46"/>
        <v>1</v>
      </c>
      <c r="BK421" s="26">
        <f t="shared" ca="1" si="47"/>
        <v>13.233745070017024</v>
      </c>
      <c r="BL421" s="25">
        <f t="shared" ref="BL421:BL424" si="51">(Q421/(P421-(L421/2000)))*100</f>
        <v>2.8080733574803212</v>
      </c>
      <c r="BM421" s="25">
        <f t="shared" ca="1" si="48"/>
        <v>2.8806562780454019</v>
      </c>
      <c r="BN421" s="24">
        <f t="shared" ref="BN421:BN424" si="52">SQRT(((3.47-LOG(P421/1.06))^2)+((LOG(R421)+1.22)^2))</f>
        <v>2.6740691756002195</v>
      </c>
      <c r="BO421" s="23"/>
      <c r="BP421" s="2"/>
    </row>
    <row r="422" spans="1:68" x14ac:dyDescent="0.2">
      <c r="A422">
        <v>20.45</v>
      </c>
      <c r="B422">
        <v>2.1</v>
      </c>
      <c r="C422">
        <v>1.3242100000000001</v>
      </c>
      <c r="D422">
        <v>-0.20935000000000001</v>
      </c>
      <c r="E422">
        <v>0.12989999999999999</v>
      </c>
      <c r="F422">
        <v>1.30705</v>
      </c>
      <c r="G422">
        <v>1.9095800000000001</v>
      </c>
      <c r="I422" s="17">
        <f t="shared" si="49"/>
        <v>67.093175853018366</v>
      </c>
      <c r="J422" s="16">
        <f t="shared" si="50"/>
        <v>-67.493175853018371</v>
      </c>
      <c r="K422" s="10">
        <v>122</v>
      </c>
      <c r="L422" s="16">
        <v>7027.5590551181267</v>
      </c>
      <c r="M422" s="16">
        <v>2851.1811023622058</v>
      </c>
      <c r="N422" s="16">
        <v>29.073709536307959</v>
      </c>
      <c r="O422" s="16">
        <v>21.059133709981186</v>
      </c>
      <c r="P422" s="16">
        <v>21.549817009234989</v>
      </c>
      <c r="Q422" s="16">
        <v>0.52024579932789228</v>
      </c>
      <c r="R422" s="16">
        <v>2.4141541392437134</v>
      </c>
      <c r="S422" s="16">
        <v>34.075229114847431</v>
      </c>
      <c r="T422" s="22" t="s">
        <v>122</v>
      </c>
      <c r="U422" s="10">
        <v>5</v>
      </c>
      <c r="V422" s="22" t="s">
        <v>143</v>
      </c>
      <c r="W422" s="10">
        <v>4</v>
      </c>
      <c r="X422" s="22" t="s">
        <v>143</v>
      </c>
      <c r="Y422" s="10">
        <v>4</v>
      </c>
      <c r="Z422" s="22" t="s">
        <v>123</v>
      </c>
      <c r="AA422" s="15">
        <v>4</v>
      </c>
      <c r="AB422" s="11">
        <v>23.830826477300576</v>
      </c>
      <c r="AC422" s="10">
        <v>61.764906606868863</v>
      </c>
      <c r="AD422" s="21">
        <v>14.404266915830561</v>
      </c>
      <c r="AE422" s="12">
        <v>2105.9133709981188</v>
      </c>
      <c r="AF422" s="10">
        <v>2053.780386141279</v>
      </c>
      <c r="AG422" s="10">
        <v>1436.6544672823327</v>
      </c>
      <c r="AH422" s="10">
        <v>102.8884027585263</v>
      </c>
      <c r="AI422" s="10">
        <v>4.1422375802121394</v>
      </c>
      <c r="AJ422" s="10"/>
      <c r="AK422" s="10"/>
      <c r="AL422" s="10"/>
      <c r="AM422" s="10"/>
      <c r="AN422" s="10">
        <v>10.529566854990593</v>
      </c>
      <c r="AO422" s="10">
        <v>6.0935270514312991</v>
      </c>
      <c r="AP422" s="10">
        <v>11.056581270976327</v>
      </c>
      <c r="AQ422" s="10">
        <v>114.66</v>
      </c>
      <c r="AR422" s="10"/>
      <c r="AS422" s="10"/>
      <c r="AT422" s="10">
        <v>3.3283694410664793</v>
      </c>
      <c r="AU422" s="10">
        <v>1</v>
      </c>
      <c r="AV422" s="16"/>
      <c r="AW422" s="21">
        <v>308.06705792119186</v>
      </c>
      <c r="AX422" s="1" t="s">
        <v>120</v>
      </c>
      <c r="AY422" s="25">
        <v>67.4931758530184</v>
      </c>
      <c r="AZ422" s="19">
        <v>0</v>
      </c>
      <c r="BA422" s="19">
        <v>100</v>
      </c>
      <c r="BB422" s="19">
        <v>0</v>
      </c>
      <c r="BC422" s="19">
        <v>0</v>
      </c>
      <c r="BD422" s="19">
        <v>100</v>
      </c>
      <c r="BE422" s="19">
        <v>0</v>
      </c>
      <c r="BF422" s="26">
        <v>23.830826477300576</v>
      </c>
      <c r="BG422" s="26">
        <v>61.764906606868863</v>
      </c>
      <c r="BH422" s="26">
        <v>14.404266915830561</v>
      </c>
      <c r="BI422" s="23"/>
      <c r="BJ422" s="27">
        <f t="shared" ca="1" si="46"/>
        <v>1</v>
      </c>
      <c r="BK422" s="26">
        <f t="shared" ca="1" si="47"/>
        <v>12.651625297833979</v>
      </c>
      <c r="BL422" s="25">
        <f t="shared" si="51"/>
        <v>2.8844794753639564</v>
      </c>
      <c r="BM422" s="25">
        <f t="shared" ca="1" si="48"/>
        <v>2.903335614796255</v>
      </c>
      <c r="BN422" s="24">
        <f t="shared" si="52"/>
        <v>2.6911900977911887</v>
      </c>
      <c r="BO422" s="23"/>
      <c r="BP422" s="2"/>
    </row>
    <row r="423" spans="1:68" x14ac:dyDescent="0.2">
      <c r="A423">
        <v>20.5</v>
      </c>
      <c r="B423">
        <v>0.7</v>
      </c>
      <c r="C423">
        <v>1.3204199999999999</v>
      </c>
      <c r="D423">
        <v>-0.20730999999999999</v>
      </c>
      <c r="E423">
        <v>0.12995999999999999</v>
      </c>
      <c r="F423">
        <v>1.3089999999999999</v>
      </c>
      <c r="G423">
        <v>1.9117500000000001</v>
      </c>
      <c r="I423" s="17">
        <f t="shared" si="49"/>
        <v>67.257217847769027</v>
      </c>
      <c r="J423" s="16">
        <f t="shared" si="50"/>
        <v>-67.657217847769033</v>
      </c>
      <c r="K423" s="10">
        <v>122</v>
      </c>
      <c r="L423" s="16">
        <v>7047.572178477707</v>
      </c>
      <c r="M423" s="16">
        <v>2860.9580052493452</v>
      </c>
      <c r="N423" s="16">
        <v>29.144794400699912</v>
      </c>
      <c r="O423" s="16">
        <v>20.024199623352139</v>
      </c>
      <c r="P423" s="16">
        <v>20.515148132928932</v>
      </c>
      <c r="Q423" s="16">
        <v>0.53302640422467584</v>
      </c>
      <c r="R423" s="16">
        <v>2.5982088979855495</v>
      </c>
      <c r="S423" s="16">
        <v>34.093646498388473</v>
      </c>
      <c r="T423" s="22" t="s">
        <v>122</v>
      </c>
      <c r="U423" s="10">
        <v>5</v>
      </c>
      <c r="V423" s="22" t="s">
        <v>143</v>
      </c>
      <c r="W423" s="10">
        <v>4</v>
      </c>
      <c r="X423" s="22" t="s">
        <v>143</v>
      </c>
      <c r="Y423" s="10">
        <v>4</v>
      </c>
      <c r="Z423" s="22" t="s">
        <v>123</v>
      </c>
      <c r="AA423" s="15">
        <v>4</v>
      </c>
      <c r="AB423" s="11">
        <v>28.562443419796644</v>
      </c>
      <c r="AC423" s="10">
        <v>60.007697418514631</v>
      </c>
      <c r="AD423" s="21">
        <v>11.429859161688725</v>
      </c>
      <c r="AE423" s="12">
        <v>2002.4199623352138</v>
      </c>
      <c r="AF423" s="10">
        <v>1930.8773934370611</v>
      </c>
      <c r="AG423" s="10">
        <v>1367.6765421952621</v>
      </c>
      <c r="AH423" s="10">
        <v>101.80495743816471</v>
      </c>
      <c r="AI423" s="10">
        <v>3.8488052318476882</v>
      </c>
      <c r="AJ423" s="10"/>
      <c r="AK423" s="10"/>
      <c r="AL423" s="10"/>
      <c r="AM423" s="10"/>
      <c r="AN423" s="10">
        <v>10.01209981167607</v>
      </c>
      <c r="AO423" s="10">
        <v>5.9283611447035316</v>
      </c>
      <c r="AP423" s="10">
        <v>10.573735795366835</v>
      </c>
      <c r="AQ423" s="10">
        <v>114.66</v>
      </c>
      <c r="AR423" s="10"/>
      <c r="AS423" s="10"/>
      <c r="AT423" s="10">
        <v>3.1083193261543021</v>
      </c>
      <c r="AU423" s="10">
        <v>1</v>
      </c>
      <c r="AV423" s="16"/>
      <c r="AW423" s="21">
        <v>289.63160901555915</v>
      </c>
      <c r="AX423" s="1" t="s">
        <v>120</v>
      </c>
      <c r="AY423" s="25">
        <v>67.657217847769004</v>
      </c>
      <c r="AZ423" s="19">
        <v>0</v>
      </c>
      <c r="BA423" s="19">
        <v>100</v>
      </c>
      <c r="BB423" s="19">
        <v>0</v>
      </c>
      <c r="BC423" s="19">
        <v>0</v>
      </c>
      <c r="BD423" s="19">
        <v>100</v>
      </c>
      <c r="BE423" s="19">
        <v>0</v>
      </c>
      <c r="BF423" s="26">
        <v>28.562443419796644</v>
      </c>
      <c r="BG423" s="26">
        <v>60.007697418514631</v>
      </c>
      <c r="BH423" s="26">
        <v>11.429859161688725</v>
      </c>
      <c r="BI423" s="23"/>
      <c r="BJ423" s="27">
        <f t="shared" ca="1" si="46"/>
        <v>1</v>
      </c>
      <c r="BK423" s="26">
        <f t="shared" ca="1" si="47"/>
        <v>11.878092591722057</v>
      </c>
      <c r="BL423" s="25">
        <f t="shared" si="51"/>
        <v>3.137043415672617</v>
      </c>
      <c r="BM423" s="25">
        <f t="shared" ca="1" si="48"/>
        <v>2.9468086242604783</v>
      </c>
      <c r="BN423" s="24">
        <f t="shared" si="52"/>
        <v>2.72739029276529</v>
      </c>
      <c r="BP423" s="2"/>
    </row>
    <row r="424" spans="1:68" x14ac:dyDescent="0.2">
      <c r="A424">
        <v>20.55</v>
      </c>
      <c r="B424">
        <v>0</v>
      </c>
      <c r="C424">
        <v>1.3273600000000001</v>
      </c>
      <c r="D424">
        <v>-0.20197999999999999</v>
      </c>
      <c r="E424">
        <v>0.13242999999999999</v>
      </c>
      <c r="F424">
        <v>1.30935</v>
      </c>
      <c r="G424">
        <v>1.9124300000000001</v>
      </c>
      <c r="I424" s="17">
        <f t="shared" si="49"/>
        <v>67.421259842519689</v>
      </c>
      <c r="J424" s="16">
        <f t="shared" si="50"/>
        <v>-67.821259842519694</v>
      </c>
      <c r="K424" s="10">
        <v>122</v>
      </c>
      <c r="L424" s="16">
        <v>7067.5853018372873</v>
      </c>
      <c r="M424" s="16">
        <v>2870.7349081364846</v>
      </c>
      <c r="N424" s="16">
        <v>29.215879265091864</v>
      </c>
      <c r="O424" s="16">
        <v>21.919303201506608</v>
      </c>
      <c r="P424" s="16">
        <v>22.421169536046531</v>
      </c>
      <c r="Q424" s="16">
        <v>0.56641886701872279</v>
      </c>
      <c r="R424" s="16">
        <v>2.5262681596876146</v>
      </c>
      <c r="S424" s="16">
        <v>34.851828787494618</v>
      </c>
      <c r="T424" s="22" t="s">
        <v>122</v>
      </c>
      <c r="U424" s="10">
        <v>5</v>
      </c>
      <c r="V424" s="22" t="s">
        <v>143</v>
      </c>
      <c r="W424" s="10">
        <v>4</v>
      </c>
      <c r="X424" s="22" t="s">
        <v>143</v>
      </c>
      <c r="Y424" s="10">
        <v>4</v>
      </c>
      <c r="Z424" s="22" t="s">
        <v>123</v>
      </c>
      <c r="AA424" s="15">
        <v>4</v>
      </c>
      <c r="AB424" s="11">
        <v>24.935701510766982</v>
      </c>
      <c r="AC424" s="10">
        <v>61.425683238948139</v>
      </c>
      <c r="AD424" s="21">
        <v>13.638615250284882</v>
      </c>
      <c r="AE424" s="12">
        <v>2191.9303201506609</v>
      </c>
      <c r="AF424" s="10">
        <v>2153.9379630179797</v>
      </c>
      <c r="AG424" s="10">
        <v>1494.7446357364354</v>
      </c>
      <c r="AH424" s="10">
        <v>115.93953303228523</v>
      </c>
      <c r="AI424" s="10">
        <v>3.9584079630075966</v>
      </c>
      <c r="AJ424" s="10"/>
      <c r="AK424" s="10"/>
      <c r="AL424" s="10"/>
      <c r="AM424" s="10"/>
      <c r="AN424" s="10">
        <v>10.959651600753304</v>
      </c>
      <c r="AO424" s="10">
        <v>6.3299988012517776</v>
      </c>
      <c r="AP424" s="10">
        <v>11.463212450155048</v>
      </c>
      <c r="AQ424" s="10">
        <v>114.66</v>
      </c>
      <c r="AR424" s="10"/>
      <c r="AS424" s="10"/>
      <c r="AT424" s="10">
        <v>3.4738957550383605</v>
      </c>
      <c r="AU424" s="10">
        <v>1</v>
      </c>
      <c r="AV424" s="16"/>
      <c r="AW424" s="21">
        <v>323.09069445269694</v>
      </c>
      <c r="AX424" s="1" t="s">
        <v>120</v>
      </c>
      <c r="AY424" s="25">
        <v>67.821259842519694</v>
      </c>
      <c r="AZ424" s="19">
        <v>0</v>
      </c>
      <c r="BA424" s="19">
        <v>100</v>
      </c>
      <c r="BB424" s="19">
        <v>0</v>
      </c>
      <c r="BC424" s="19">
        <v>0</v>
      </c>
      <c r="BD424" s="19">
        <v>100</v>
      </c>
      <c r="BE424" s="19">
        <v>0</v>
      </c>
      <c r="BF424" s="26">
        <v>24.935701510766982</v>
      </c>
      <c r="BG424" s="26">
        <v>61.425683238948139</v>
      </c>
      <c r="BH424" s="26">
        <v>13.638615250284882</v>
      </c>
      <c r="BI424" s="23"/>
      <c r="BJ424" s="27">
        <f t="shared" ca="1" si="46"/>
        <v>1</v>
      </c>
      <c r="BK424" s="26">
        <f t="shared" ca="1" si="47"/>
        <v>13.158565656198801</v>
      </c>
      <c r="BL424" s="25">
        <f t="shared" si="51"/>
        <v>2.9989281754880786</v>
      </c>
      <c r="BM424" s="25">
        <f t="shared" ca="1" si="48"/>
        <v>2.8992954759962259</v>
      </c>
      <c r="BN424" s="24">
        <f t="shared" si="52"/>
        <v>2.6892290531254659</v>
      </c>
      <c r="BP424" s="2"/>
    </row>
    <row r="425" spans="1:68" x14ac:dyDescent="0.2">
      <c r="A425"/>
      <c r="B425"/>
      <c r="C425">
        <v>1.2461199999999999</v>
      </c>
      <c r="D425">
        <v>-0.29246</v>
      </c>
      <c r="E425">
        <v>2.5100000000000001E-3</v>
      </c>
      <c r="F425">
        <v>1.8419000000000001</v>
      </c>
      <c r="G425">
        <v>1.8472</v>
      </c>
      <c r="I425" s="17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22"/>
      <c r="U425" s="10"/>
      <c r="V425" s="22"/>
      <c r="W425" s="10"/>
      <c r="X425" s="22"/>
      <c r="Y425" s="10"/>
      <c r="Z425" s="22"/>
      <c r="AA425" s="15"/>
      <c r="AB425" s="11"/>
      <c r="AC425" s="10"/>
      <c r="AD425" s="21"/>
      <c r="AE425" s="12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6"/>
      <c r="AW425" s="21"/>
      <c r="AY425" s="25"/>
      <c r="AZ425" s="19"/>
      <c r="BA425" s="19"/>
      <c r="BB425" s="19"/>
      <c r="BC425" s="19"/>
      <c r="BD425" s="19"/>
      <c r="BE425" s="19"/>
      <c r="BF425" s="26"/>
      <c r="BG425" s="26"/>
      <c r="BH425" s="26"/>
      <c r="BI425" s="23"/>
      <c r="BJ425" s="27"/>
      <c r="BK425" s="26"/>
      <c r="BL425" s="25"/>
      <c r="BM425" s="25"/>
      <c r="BN425" s="24"/>
      <c r="BP425" s="2"/>
    </row>
    <row r="426" spans="1:68" x14ac:dyDescent="0.2">
      <c r="I426" s="17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22"/>
      <c r="U426" s="10"/>
      <c r="V426" s="22"/>
      <c r="W426" s="10"/>
      <c r="X426" s="22"/>
      <c r="Y426" s="10"/>
      <c r="Z426" s="22"/>
      <c r="AA426" s="15"/>
      <c r="AB426" s="11"/>
      <c r="AC426" s="10"/>
      <c r="AD426" s="21"/>
      <c r="AE426" s="12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6"/>
      <c r="AW426" s="21"/>
      <c r="AY426" s="25"/>
      <c r="AZ426" s="19"/>
      <c r="BA426" s="19"/>
      <c r="BB426" s="19"/>
      <c r="BC426" s="19"/>
      <c r="BD426" s="19"/>
      <c r="BE426" s="19"/>
      <c r="BF426" s="26"/>
      <c r="BG426" s="26"/>
      <c r="BH426" s="26"/>
      <c r="BI426" s="23"/>
      <c r="BJ426" s="27"/>
      <c r="BK426" s="26"/>
      <c r="BL426" s="25"/>
      <c r="BM426" s="25"/>
      <c r="BN426" s="24"/>
      <c r="BP426" s="2"/>
    </row>
    <row r="427" spans="1:68" x14ac:dyDescent="0.2">
      <c r="I427" s="17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22"/>
      <c r="U427" s="10"/>
      <c r="V427" s="22"/>
      <c r="W427" s="10"/>
      <c r="X427" s="22"/>
      <c r="Y427" s="10"/>
      <c r="Z427" s="22"/>
      <c r="AA427" s="15"/>
      <c r="AB427" s="11"/>
      <c r="AC427" s="10"/>
      <c r="AD427" s="21"/>
      <c r="AE427" s="12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6"/>
      <c r="AW427" s="21"/>
      <c r="AY427" s="25"/>
      <c r="AZ427" s="19"/>
      <c r="BA427" s="19"/>
      <c r="BB427" s="19"/>
      <c r="BC427" s="19"/>
      <c r="BD427" s="19"/>
      <c r="BE427" s="19"/>
      <c r="BF427" s="26"/>
      <c r="BG427" s="26"/>
      <c r="BH427" s="26"/>
      <c r="BI427" s="23"/>
      <c r="BJ427" s="27"/>
      <c r="BK427" s="26"/>
      <c r="BL427" s="25"/>
      <c r="BM427" s="25"/>
      <c r="BN427" s="24"/>
      <c r="BP427" s="2"/>
    </row>
    <row r="428" spans="1:68" x14ac:dyDescent="0.2">
      <c r="I428" s="17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22"/>
      <c r="U428" s="10"/>
      <c r="V428" s="22"/>
      <c r="W428" s="10"/>
      <c r="X428" s="22"/>
      <c r="Y428" s="10"/>
      <c r="Z428" s="22"/>
      <c r="AA428" s="15"/>
      <c r="AB428" s="11"/>
      <c r="AC428" s="10"/>
      <c r="AD428" s="21"/>
      <c r="AE428" s="12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6"/>
      <c r="AW428" s="21"/>
      <c r="AY428" s="25"/>
      <c r="AZ428" s="19"/>
      <c r="BA428" s="19"/>
      <c r="BB428" s="19"/>
      <c r="BC428" s="19"/>
      <c r="BD428" s="19"/>
      <c r="BE428" s="19"/>
      <c r="BF428" s="26"/>
      <c r="BG428" s="26"/>
      <c r="BH428" s="26"/>
      <c r="BI428" s="23"/>
      <c r="BJ428" s="27"/>
      <c r="BK428" s="26"/>
      <c r="BL428" s="25"/>
      <c r="BM428" s="25"/>
      <c r="BN428" s="24"/>
      <c r="BP428" s="2"/>
    </row>
    <row r="429" spans="1:68" x14ac:dyDescent="0.2">
      <c r="I429" s="17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22"/>
      <c r="U429" s="10"/>
      <c r="V429" s="22"/>
      <c r="W429" s="10"/>
      <c r="X429" s="22"/>
      <c r="Y429" s="10"/>
      <c r="Z429" s="22"/>
      <c r="AA429" s="15"/>
      <c r="AB429" s="11"/>
      <c r="AC429" s="10"/>
      <c r="AD429" s="21"/>
      <c r="AE429" s="12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6"/>
      <c r="AW429" s="21"/>
      <c r="AY429" s="25"/>
      <c r="AZ429" s="19"/>
      <c r="BA429" s="19"/>
      <c r="BB429" s="19"/>
      <c r="BC429" s="19"/>
      <c r="BD429" s="19"/>
      <c r="BE429" s="19"/>
      <c r="BF429" s="26"/>
      <c r="BG429" s="26"/>
      <c r="BH429" s="26"/>
      <c r="BI429" s="23"/>
      <c r="BJ429" s="27"/>
      <c r="BK429" s="26"/>
      <c r="BL429" s="25"/>
      <c r="BM429" s="25"/>
      <c r="BN429" s="24"/>
      <c r="BP429" s="2"/>
    </row>
    <row r="430" spans="1:68" x14ac:dyDescent="0.2">
      <c r="I430" s="17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22"/>
      <c r="U430" s="10"/>
      <c r="V430" s="22"/>
      <c r="W430" s="10"/>
      <c r="X430" s="22"/>
      <c r="Y430" s="10"/>
      <c r="Z430" s="22"/>
      <c r="AA430" s="15"/>
      <c r="AB430" s="11"/>
      <c r="AC430" s="10"/>
      <c r="AD430" s="21"/>
      <c r="AE430" s="12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6"/>
      <c r="AW430" s="21"/>
      <c r="AY430" s="25"/>
      <c r="AZ430" s="19"/>
      <c r="BA430" s="19"/>
      <c r="BB430" s="19"/>
      <c r="BC430" s="19"/>
      <c r="BD430" s="19"/>
      <c r="BE430" s="19"/>
      <c r="BF430" s="26"/>
      <c r="BG430" s="26"/>
      <c r="BH430" s="26"/>
      <c r="BI430" s="23"/>
      <c r="BJ430" s="27"/>
      <c r="BK430" s="26"/>
      <c r="BL430" s="25"/>
      <c r="BM430" s="25"/>
      <c r="BN430" s="24"/>
      <c r="BP430" s="2"/>
    </row>
    <row r="431" spans="1:68" x14ac:dyDescent="0.2">
      <c r="I431" s="17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22"/>
      <c r="U431" s="10"/>
      <c r="V431" s="22"/>
      <c r="W431" s="10"/>
      <c r="X431" s="22"/>
      <c r="Y431" s="10"/>
      <c r="Z431" s="22"/>
      <c r="AA431" s="15"/>
      <c r="AB431" s="11"/>
      <c r="AC431" s="10"/>
      <c r="AD431" s="21"/>
      <c r="AE431" s="12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6"/>
      <c r="AW431" s="21"/>
      <c r="AY431" s="25"/>
      <c r="AZ431" s="19"/>
      <c r="BA431" s="19"/>
      <c r="BB431" s="19"/>
      <c r="BC431" s="19"/>
      <c r="BD431" s="19"/>
      <c r="BE431" s="19"/>
      <c r="BF431" s="26"/>
      <c r="BG431" s="26"/>
      <c r="BH431" s="26"/>
      <c r="BI431" s="23"/>
      <c r="BJ431" s="27"/>
      <c r="BK431" s="26"/>
      <c r="BL431" s="25"/>
      <c r="BM431" s="25"/>
      <c r="BN431" s="24"/>
      <c r="BP431" s="2"/>
    </row>
    <row r="432" spans="1:68" x14ac:dyDescent="0.2">
      <c r="I432" s="17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22"/>
      <c r="U432" s="10"/>
      <c r="V432" s="22"/>
      <c r="W432" s="10"/>
      <c r="X432" s="22"/>
      <c r="Y432" s="10"/>
      <c r="Z432" s="22"/>
      <c r="AA432" s="15"/>
      <c r="AB432" s="11"/>
      <c r="AC432" s="10"/>
      <c r="AD432" s="21"/>
      <c r="AE432" s="12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6"/>
      <c r="AW432" s="21"/>
      <c r="AY432" s="25"/>
      <c r="AZ432" s="19"/>
      <c r="BA432" s="19"/>
      <c r="BB432" s="19"/>
      <c r="BC432" s="19"/>
      <c r="BD432" s="19"/>
      <c r="BE432" s="19"/>
      <c r="BF432" s="26"/>
      <c r="BG432" s="26"/>
      <c r="BH432" s="26"/>
      <c r="BI432" s="23"/>
      <c r="BJ432" s="27"/>
      <c r="BK432" s="26"/>
      <c r="BL432" s="25"/>
      <c r="BM432" s="25"/>
      <c r="BN432" s="24"/>
      <c r="BP432" s="2"/>
    </row>
    <row r="433" spans="9:68" x14ac:dyDescent="0.2">
      <c r="I433" s="17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22"/>
      <c r="U433" s="10"/>
      <c r="V433" s="22"/>
      <c r="W433" s="10"/>
      <c r="X433" s="22"/>
      <c r="Y433" s="10"/>
      <c r="Z433" s="22"/>
      <c r="AA433" s="15"/>
      <c r="AB433" s="11"/>
      <c r="AC433" s="10"/>
      <c r="AD433" s="21"/>
      <c r="AE433" s="12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6"/>
      <c r="AW433" s="21"/>
      <c r="AY433" s="25"/>
      <c r="AZ433" s="19"/>
      <c r="BA433" s="19"/>
      <c r="BB433" s="19"/>
      <c r="BC433" s="19"/>
      <c r="BD433" s="19"/>
      <c r="BE433" s="19"/>
      <c r="BF433" s="26"/>
      <c r="BG433" s="26"/>
      <c r="BH433" s="26"/>
      <c r="BI433" s="23"/>
      <c r="BJ433" s="27"/>
      <c r="BK433" s="26"/>
      <c r="BL433" s="25"/>
      <c r="BM433" s="25"/>
      <c r="BN433" s="24"/>
      <c r="BP433" s="2"/>
    </row>
    <row r="434" spans="9:68" x14ac:dyDescent="0.2">
      <c r="I434" s="17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22"/>
      <c r="U434" s="10"/>
      <c r="V434" s="22"/>
      <c r="W434" s="10"/>
      <c r="X434" s="22"/>
      <c r="Y434" s="10"/>
      <c r="Z434" s="22"/>
      <c r="AA434" s="15"/>
      <c r="AB434" s="11"/>
      <c r="AC434" s="10"/>
      <c r="AD434" s="21"/>
      <c r="AE434" s="12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6"/>
      <c r="AW434" s="21"/>
      <c r="AY434" s="25"/>
      <c r="AZ434" s="19"/>
      <c r="BA434" s="19"/>
      <c r="BB434" s="19"/>
      <c r="BC434" s="19"/>
      <c r="BD434" s="19"/>
      <c r="BE434" s="19"/>
      <c r="BF434" s="26"/>
      <c r="BG434" s="26"/>
      <c r="BH434" s="26"/>
      <c r="BI434" s="23"/>
      <c r="BJ434" s="27"/>
      <c r="BK434" s="26"/>
      <c r="BL434" s="25"/>
      <c r="BM434" s="25"/>
      <c r="BN434" s="24"/>
      <c r="BP434" s="2"/>
    </row>
    <row r="435" spans="9:68" x14ac:dyDescent="0.2">
      <c r="I435" s="17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22"/>
      <c r="U435" s="10"/>
      <c r="V435" s="22"/>
      <c r="W435" s="10"/>
      <c r="X435" s="22"/>
      <c r="Y435" s="10"/>
      <c r="Z435" s="22"/>
      <c r="AA435" s="15"/>
      <c r="AB435" s="11"/>
      <c r="AC435" s="10"/>
      <c r="AD435" s="21"/>
      <c r="AE435" s="12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6"/>
      <c r="AW435" s="21"/>
      <c r="AY435" s="25"/>
      <c r="AZ435" s="19"/>
      <c r="BA435" s="19"/>
      <c r="BB435" s="19"/>
      <c r="BC435" s="19"/>
      <c r="BD435" s="19"/>
      <c r="BE435" s="19"/>
      <c r="BF435" s="26"/>
      <c r="BG435" s="26"/>
      <c r="BH435" s="26"/>
      <c r="BI435" s="23"/>
      <c r="BJ435" s="27"/>
      <c r="BK435" s="26"/>
      <c r="BL435" s="25"/>
      <c r="BM435" s="25"/>
      <c r="BN435" s="24"/>
      <c r="BP435" s="2"/>
    </row>
    <row r="436" spans="9:68" x14ac:dyDescent="0.2">
      <c r="I436" s="17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22"/>
      <c r="U436" s="10"/>
      <c r="V436" s="22"/>
      <c r="W436" s="10"/>
      <c r="X436" s="22"/>
      <c r="Y436" s="10"/>
      <c r="Z436" s="22"/>
      <c r="AA436" s="15"/>
      <c r="AB436" s="11"/>
      <c r="AC436" s="10"/>
      <c r="AD436" s="21"/>
      <c r="AE436" s="12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6"/>
      <c r="AW436" s="21"/>
      <c r="AY436" s="25"/>
      <c r="AZ436" s="19"/>
      <c r="BA436" s="19"/>
      <c r="BB436" s="19"/>
      <c r="BC436" s="19"/>
      <c r="BD436" s="19"/>
      <c r="BE436" s="19"/>
      <c r="BF436" s="26"/>
      <c r="BG436" s="26"/>
      <c r="BH436" s="26"/>
      <c r="BI436" s="23"/>
      <c r="BJ436" s="27"/>
      <c r="BK436" s="26"/>
      <c r="BL436" s="25"/>
      <c r="BM436" s="25"/>
      <c r="BN436" s="24"/>
      <c r="BP436" s="2"/>
    </row>
    <row r="437" spans="9:68" x14ac:dyDescent="0.2">
      <c r="I437" s="17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22"/>
      <c r="U437" s="10"/>
      <c r="V437" s="22"/>
      <c r="W437" s="10"/>
      <c r="X437" s="22"/>
      <c r="Y437" s="10"/>
      <c r="Z437" s="22"/>
      <c r="AA437" s="15"/>
      <c r="AB437" s="11"/>
      <c r="AC437" s="10"/>
      <c r="AD437" s="21"/>
      <c r="AE437" s="12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6"/>
      <c r="AW437" s="21"/>
      <c r="AY437" s="25"/>
      <c r="AZ437" s="19"/>
      <c r="BA437" s="19"/>
      <c r="BB437" s="19"/>
      <c r="BC437" s="19"/>
      <c r="BD437" s="19"/>
      <c r="BE437" s="19"/>
      <c r="BF437" s="26"/>
      <c r="BG437" s="26"/>
      <c r="BH437" s="26"/>
      <c r="BI437" s="23"/>
      <c r="BJ437" s="27"/>
      <c r="BK437" s="26"/>
      <c r="BL437" s="25"/>
      <c r="BM437" s="25"/>
      <c r="BN437" s="24"/>
      <c r="BP437" s="2"/>
    </row>
    <row r="438" spans="9:68" x14ac:dyDescent="0.2">
      <c r="I438" s="17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22"/>
      <c r="U438" s="10"/>
      <c r="V438" s="22"/>
      <c r="W438" s="10"/>
      <c r="X438" s="22"/>
      <c r="Y438" s="10"/>
      <c r="Z438" s="22"/>
      <c r="AA438" s="15"/>
      <c r="AB438" s="11"/>
      <c r="AC438" s="10"/>
      <c r="AD438" s="21"/>
      <c r="AE438" s="12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6"/>
      <c r="AW438" s="21"/>
      <c r="AY438" s="25"/>
      <c r="AZ438" s="19"/>
      <c r="BA438" s="19"/>
      <c r="BB438" s="19"/>
      <c r="BC438" s="19"/>
      <c r="BD438" s="19"/>
      <c r="BE438" s="19"/>
      <c r="BF438" s="26"/>
      <c r="BG438" s="26"/>
      <c r="BH438" s="26"/>
      <c r="BI438" s="23"/>
      <c r="BJ438" s="27"/>
      <c r="BK438" s="26"/>
      <c r="BL438" s="25"/>
      <c r="BM438" s="25"/>
      <c r="BN438" s="24"/>
      <c r="BP438" s="2"/>
    </row>
    <row r="439" spans="9:68" x14ac:dyDescent="0.2">
      <c r="I439" s="17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22"/>
      <c r="U439" s="10"/>
      <c r="V439" s="22"/>
      <c r="W439" s="10"/>
      <c r="X439" s="22"/>
      <c r="Y439" s="10"/>
      <c r="Z439" s="22"/>
      <c r="AA439" s="15"/>
      <c r="AB439" s="11"/>
      <c r="AC439" s="10"/>
      <c r="AD439" s="21"/>
      <c r="AE439" s="12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6"/>
      <c r="AW439" s="21"/>
      <c r="AY439" s="25"/>
      <c r="AZ439" s="19"/>
      <c r="BA439" s="19"/>
      <c r="BB439" s="19"/>
      <c r="BC439" s="19"/>
      <c r="BD439" s="19"/>
      <c r="BE439" s="19"/>
      <c r="BF439" s="26"/>
      <c r="BG439" s="26"/>
      <c r="BH439" s="26"/>
      <c r="BI439" s="23"/>
      <c r="BJ439" s="27"/>
      <c r="BK439" s="26"/>
      <c r="BL439" s="25"/>
      <c r="BM439" s="25"/>
      <c r="BN439" s="24"/>
      <c r="BP439" s="2"/>
    </row>
    <row r="440" spans="9:68" x14ac:dyDescent="0.2">
      <c r="I440" s="17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22"/>
      <c r="U440" s="10"/>
      <c r="V440" s="22"/>
      <c r="W440" s="10"/>
      <c r="X440" s="22"/>
      <c r="Y440" s="10"/>
      <c r="Z440" s="22"/>
      <c r="AA440" s="15"/>
      <c r="AB440" s="11"/>
      <c r="AC440" s="10"/>
      <c r="AD440" s="21"/>
      <c r="AE440" s="12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6"/>
      <c r="AW440" s="21"/>
      <c r="AY440" s="25"/>
      <c r="AZ440" s="19"/>
      <c r="BA440" s="19"/>
      <c r="BB440" s="19"/>
      <c r="BC440" s="19"/>
      <c r="BD440" s="19"/>
      <c r="BE440" s="19"/>
      <c r="BF440" s="26"/>
      <c r="BG440" s="26"/>
      <c r="BH440" s="26"/>
      <c r="BI440" s="23"/>
      <c r="BJ440" s="27"/>
      <c r="BK440" s="26"/>
      <c r="BL440" s="25"/>
      <c r="BM440" s="25"/>
      <c r="BN440" s="24"/>
      <c r="BP440" s="2"/>
    </row>
    <row r="441" spans="9:68" x14ac:dyDescent="0.2">
      <c r="I441" s="17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22"/>
      <c r="U441" s="10"/>
      <c r="V441" s="22"/>
      <c r="W441" s="10"/>
      <c r="X441" s="22"/>
      <c r="Y441" s="10"/>
      <c r="Z441" s="22"/>
      <c r="AA441" s="15"/>
      <c r="AB441" s="11"/>
      <c r="AC441" s="10"/>
      <c r="AD441" s="21"/>
      <c r="AE441" s="12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6"/>
      <c r="AW441" s="21"/>
      <c r="AY441" s="25"/>
      <c r="AZ441" s="19"/>
      <c r="BA441" s="19"/>
      <c r="BB441" s="19"/>
      <c r="BC441" s="19"/>
      <c r="BD441" s="19"/>
      <c r="BE441" s="19"/>
      <c r="BF441" s="26"/>
      <c r="BG441" s="26"/>
      <c r="BH441" s="26"/>
      <c r="BI441" s="23"/>
      <c r="BJ441" s="27"/>
      <c r="BK441" s="26"/>
      <c r="BL441" s="25"/>
      <c r="BM441" s="25"/>
      <c r="BN441" s="24"/>
      <c r="BP441" s="2"/>
    </row>
    <row r="442" spans="9:68" x14ac:dyDescent="0.2">
      <c r="I442" s="17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22"/>
      <c r="U442" s="10"/>
      <c r="V442" s="22"/>
      <c r="W442" s="10"/>
      <c r="X442" s="22"/>
      <c r="Y442" s="10"/>
      <c r="Z442" s="22"/>
      <c r="AA442" s="15"/>
      <c r="AB442" s="11"/>
      <c r="AC442" s="10"/>
      <c r="AD442" s="21"/>
      <c r="AE442" s="12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6"/>
      <c r="AW442" s="21"/>
      <c r="AY442" s="25"/>
      <c r="AZ442" s="19"/>
      <c r="BA442" s="19"/>
      <c r="BB442" s="19"/>
      <c r="BC442" s="19"/>
      <c r="BD442" s="19"/>
      <c r="BE442" s="19"/>
      <c r="BF442" s="26"/>
      <c r="BG442" s="26"/>
      <c r="BH442" s="26"/>
      <c r="BI442" s="23"/>
      <c r="BJ442" s="27"/>
      <c r="BK442" s="26"/>
      <c r="BL442" s="25"/>
      <c r="BM442" s="25"/>
      <c r="BN442" s="24"/>
      <c r="BP442" s="2"/>
    </row>
    <row r="443" spans="9:68" x14ac:dyDescent="0.2">
      <c r="I443" s="17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22"/>
      <c r="U443" s="10"/>
      <c r="V443" s="22"/>
      <c r="W443" s="10"/>
      <c r="X443" s="22"/>
      <c r="Y443" s="10"/>
      <c r="Z443" s="22"/>
      <c r="AA443" s="15"/>
      <c r="AB443" s="11"/>
      <c r="AC443" s="10"/>
      <c r="AD443" s="21"/>
      <c r="AE443" s="12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6"/>
      <c r="AW443" s="21"/>
      <c r="AY443" s="25"/>
      <c r="AZ443" s="19"/>
      <c r="BA443" s="19"/>
      <c r="BB443" s="19"/>
      <c r="BC443" s="19"/>
      <c r="BD443" s="19"/>
      <c r="BE443" s="19"/>
      <c r="BF443" s="26"/>
      <c r="BG443" s="26"/>
      <c r="BH443" s="26"/>
      <c r="BI443" s="23"/>
      <c r="BJ443" s="27"/>
      <c r="BK443" s="26"/>
      <c r="BL443" s="25"/>
      <c r="BM443" s="25"/>
      <c r="BN443" s="24"/>
      <c r="BP443" s="2"/>
    </row>
    <row r="444" spans="9:68" x14ac:dyDescent="0.2">
      <c r="I444" s="17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22"/>
      <c r="U444" s="10"/>
      <c r="V444" s="22"/>
      <c r="W444" s="10"/>
      <c r="X444" s="22"/>
      <c r="Y444" s="10"/>
      <c r="Z444" s="22"/>
      <c r="AA444" s="15"/>
      <c r="AB444" s="11"/>
      <c r="AC444" s="10"/>
      <c r="AD444" s="21"/>
      <c r="AE444" s="12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6"/>
      <c r="AW444" s="21"/>
      <c r="AY444" s="25"/>
      <c r="AZ444" s="19"/>
      <c r="BA444" s="19"/>
      <c r="BB444" s="19"/>
      <c r="BC444" s="19"/>
      <c r="BD444" s="19"/>
      <c r="BE444" s="19"/>
      <c r="BF444" s="26"/>
      <c r="BG444" s="26"/>
      <c r="BH444" s="26"/>
      <c r="BI444" s="23"/>
      <c r="BJ444" s="27"/>
      <c r="BK444" s="26"/>
      <c r="BL444" s="25"/>
      <c r="BM444" s="25"/>
      <c r="BN444" s="24"/>
      <c r="BP444" s="2"/>
    </row>
    <row r="445" spans="9:68" x14ac:dyDescent="0.2">
      <c r="I445" s="17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22"/>
      <c r="U445" s="10"/>
      <c r="V445" s="22"/>
      <c r="W445" s="10"/>
      <c r="X445" s="22"/>
      <c r="Y445" s="10"/>
      <c r="Z445" s="22"/>
      <c r="AA445" s="15"/>
      <c r="AB445" s="11"/>
      <c r="AC445" s="10"/>
      <c r="AD445" s="21"/>
      <c r="AE445" s="12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6"/>
      <c r="AW445" s="21"/>
      <c r="AY445" s="25"/>
      <c r="AZ445" s="19"/>
      <c r="BA445" s="19"/>
      <c r="BB445" s="19"/>
      <c r="BC445" s="19"/>
      <c r="BD445" s="19"/>
      <c r="BE445" s="19"/>
      <c r="BF445" s="26"/>
      <c r="BG445" s="26"/>
      <c r="BH445" s="26"/>
      <c r="BI445" s="23"/>
      <c r="BJ445" s="27"/>
      <c r="BK445" s="26"/>
      <c r="BL445" s="25"/>
      <c r="BM445" s="25"/>
      <c r="BN445" s="24"/>
      <c r="BP445" s="2"/>
    </row>
    <row r="446" spans="9:68" x14ac:dyDescent="0.2">
      <c r="I446" s="17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22"/>
      <c r="U446" s="10"/>
      <c r="V446" s="22"/>
      <c r="W446" s="10"/>
      <c r="X446" s="22"/>
      <c r="Y446" s="10"/>
      <c r="Z446" s="22"/>
      <c r="AA446" s="15"/>
      <c r="AB446" s="11"/>
      <c r="AC446" s="10"/>
      <c r="AD446" s="21"/>
      <c r="AE446" s="12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6"/>
      <c r="AW446" s="21"/>
      <c r="AY446" s="25"/>
      <c r="AZ446" s="19"/>
      <c r="BA446" s="19"/>
      <c r="BB446" s="19"/>
      <c r="BC446" s="19"/>
      <c r="BD446" s="19"/>
      <c r="BE446" s="19"/>
      <c r="BF446" s="26"/>
      <c r="BG446" s="26"/>
      <c r="BH446" s="26"/>
      <c r="BI446" s="23"/>
      <c r="BJ446" s="27"/>
      <c r="BK446" s="26"/>
      <c r="BL446" s="25"/>
      <c r="BM446" s="25"/>
      <c r="BN446" s="24"/>
      <c r="BP446" s="2"/>
    </row>
    <row r="447" spans="9:68" x14ac:dyDescent="0.2">
      <c r="I447" s="17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22"/>
      <c r="U447" s="10"/>
      <c r="V447" s="22"/>
      <c r="W447" s="10"/>
      <c r="X447" s="22"/>
      <c r="Y447" s="10"/>
      <c r="Z447" s="22"/>
      <c r="AA447" s="15"/>
      <c r="AB447" s="11"/>
      <c r="AC447" s="10"/>
      <c r="AD447" s="21"/>
      <c r="AE447" s="12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6"/>
      <c r="AW447" s="21"/>
      <c r="AY447" s="25"/>
      <c r="AZ447" s="19"/>
      <c r="BA447" s="19"/>
      <c r="BB447" s="19"/>
      <c r="BC447" s="19"/>
      <c r="BD447" s="19"/>
      <c r="BE447" s="19"/>
      <c r="BF447" s="26"/>
      <c r="BG447" s="26"/>
      <c r="BH447" s="26"/>
      <c r="BI447" s="23"/>
      <c r="BJ447" s="27"/>
      <c r="BK447" s="26"/>
      <c r="BL447" s="25"/>
      <c r="BM447" s="25"/>
      <c r="BN447" s="24"/>
      <c r="BP447" s="2"/>
    </row>
    <row r="448" spans="9:68" x14ac:dyDescent="0.2">
      <c r="I448" s="17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22"/>
      <c r="U448" s="10"/>
      <c r="V448" s="22"/>
      <c r="W448" s="10"/>
      <c r="X448" s="22"/>
      <c r="Y448" s="10"/>
      <c r="Z448" s="22"/>
      <c r="AA448" s="15"/>
      <c r="AB448" s="11"/>
      <c r="AC448" s="10"/>
      <c r="AD448" s="21"/>
      <c r="AE448" s="12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6"/>
      <c r="AW448" s="21"/>
      <c r="AY448" s="25"/>
      <c r="AZ448" s="19"/>
      <c r="BA448" s="19"/>
      <c r="BB448" s="19"/>
      <c r="BC448" s="19"/>
      <c r="BD448" s="19"/>
      <c r="BE448" s="19"/>
      <c r="BF448" s="26"/>
      <c r="BG448" s="26"/>
      <c r="BH448" s="26"/>
      <c r="BI448" s="23"/>
      <c r="BJ448" s="27"/>
      <c r="BK448" s="26"/>
      <c r="BL448" s="25"/>
      <c r="BM448" s="25"/>
      <c r="BN448" s="24"/>
      <c r="BP448" s="2"/>
    </row>
    <row r="449" spans="9:68" x14ac:dyDescent="0.2">
      <c r="I449" s="17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22"/>
      <c r="U449" s="10"/>
      <c r="V449" s="22"/>
      <c r="W449" s="10"/>
      <c r="X449" s="22"/>
      <c r="Y449" s="10"/>
      <c r="Z449" s="22"/>
      <c r="AA449" s="15"/>
      <c r="AB449" s="11"/>
      <c r="AC449" s="10"/>
      <c r="AD449" s="21"/>
      <c r="AE449" s="12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6"/>
      <c r="AW449" s="21"/>
      <c r="AY449" s="25"/>
      <c r="AZ449" s="19"/>
      <c r="BA449" s="19"/>
      <c r="BB449" s="19"/>
      <c r="BC449" s="19"/>
      <c r="BD449" s="19"/>
      <c r="BE449" s="19"/>
      <c r="BF449" s="26"/>
      <c r="BG449" s="26"/>
      <c r="BH449" s="26"/>
      <c r="BI449" s="23"/>
      <c r="BJ449" s="27"/>
      <c r="BK449" s="26"/>
      <c r="BL449" s="25"/>
      <c r="BM449" s="25"/>
      <c r="BN449" s="24"/>
      <c r="BP449" s="2"/>
    </row>
    <row r="450" spans="9:68" x14ac:dyDescent="0.2">
      <c r="I450" s="17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22"/>
      <c r="U450" s="10"/>
      <c r="V450" s="22"/>
      <c r="W450" s="10"/>
      <c r="X450" s="22"/>
      <c r="Y450" s="10"/>
      <c r="Z450" s="22"/>
      <c r="AA450" s="15"/>
      <c r="AB450" s="11"/>
      <c r="AC450" s="10"/>
      <c r="AD450" s="21"/>
      <c r="AE450" s="12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6"/>
      <c r="AW450" s="21"/>
      <c r="AY450" s="25"/>
      <c r="AZ450" s="19"/>
      <c r="BA450" s="19"/>
      <c r="BB450" s="19"/>
      <c r="BC450" s="19"/>
      <c r="BD450" s="19"/>
      <c r="BE450" s="19"/>
      <c r="BF450" s="26"/>
      <c r="BG450" s="26"/>
      <c r="BH450" s="26"/>
      <c r="BI450" s="23"/>
      <c r="BJ450" s="27"/>
      <c r="BK450" s="26"/>
      <c r="BL450" s="25"/>
      <c r="BM450" s="25"/>
      <c r="BN450" s="24"/>
      <c r="BP450" s="2"/>
    </row>
    <row r="451" spans="9:68" x14ac:dyDescent="0.2">
      <c r="I451" s="17"/>
      <c r="J451" s="16"/>
      <c r="K451" s="16"/>
      <c r="L451" s="16"/>
      <c r="M451" s="16"/>
      <c r="N451" s="10"/>
      <c r="O451" s="10"/>
      <c r="P451" s="9"/>
      <c r="Q451" s="9"/>
      <c r="R451" s="9"/>
      <c r="S451" s="9"/>
      <c r="U451" s="15"/>
      <c r="W451" s="2"/>
      <c r="X451" s="2"/>
      <c r="Y451" s="2"/>
      <c r="Z451" s="2"/>
      <c r="AA451" s="2"/>
      <c r="AB451" s="14"/>
      <c r="AC451" s="2"/>
      <c r="AD451" s="13"/>
      <c r="AE451" s="12"/>
      <c r="AF451" s="10"/>
      <c r="AG451" s="11"/>
      <c r="AH451" s="9"/>
      <c r="AI451" s="9"/>
      <c r="AJ451" s="9"/>
      <c r="AK451" s="9"/>
      <c r="AL451" s="9"/>
      <c r="AM451" s="10"/>
      <c r="AN451" s="9"/>
      <c r="AO451" s="9"/>
      <c r="AP451" s="10"/>
      <c r="AQ451" s="9"/>
      <c r="AR451" s="8"/>
      <c r="AS451" s="8"/>
      <c r="AT451" s="8"/>
      <c r="AU451" s="8"/>
      <c r="AV451" s="8"/>
      <c r="AW451" s="7"/>
      <c r="BP451" s="2"/>
    </row>
    <row r="452" spans="9:68" x14ac:dyDescent="0.2">
      <c r="I452" s="17"/>
      <c r="J452" s="16"/>
      <c r="K452" s="16"/>
      <c r="L452" s="16"/>
      <c r="M452" s="16"/>
      <c r="N452" s="10"/>
      <c r="O452" s="10"/>
      <c r="P452" s="9"/>
      <c r="Q452" s="9"/>
      <c r="R452" s="9"/>
      <c r="S452" s="9"/>
      <c r="U452" s="15"/>
      <c r="W452" s="2"/>
      <c r="X452" s="2"/>
      <c r="Y452" s="2"/>
      <c r="Z452" s="2"/>
      <c r="AA452" s="2"/>
      <c r="AB452" s="14"/>
      <c r="AC452" s="2"/>
      <c r="AD452" s="13"/>
      <c r="AE452" s="12"/>
      <c r="AF452" s="10"/>
      <c r="AG452" s="11"/>
      <c r="AH452" s="9"/>
      <c r="AI452" s="9"/>
      <c r="AJ452" s="9"/>
      <c r="AK452" s="9"/>
      <c r="AL452" s="9"/>
      <c r="AM452" s="10"/>
      <c r="AN452" s="9"/>
      <c r="AO452" s="9"/>
      <c r="AP452" s="10"/>
      <c r="AQ452" s="9"/>
      <c r="AR452" s="8"/>
      <c r="AS452" s="8"/>
      <c r="AT452" s="8"/>
      <c r="AU452" s="8"/>
      <c r="AV452" s="8"/>
      <c r="AW452" s="7"/>
      <c r="BP452" s="2"/>
    </row>
    <row r="453" spans="9:68" x14ac:dyDescent="0.2">
      <c r="I453" s="17"/>
      <c r="J453" s="16"/>
      <c r="K453" s="16"/>
      <c r="L453" s="16"/>
      <c r="M453" s="16"/>
      <c r="N453" s="10"/>
      <c r="O453" s="10"/>
      <c r="P453" s="9"/>
      <c r="Q453" s="9"/>
      <c r="R453" s="9"/>
      <c r="S453" s="9"/>
      <c r="U453" s="15"/>
      <c r="W453" s="2"/>
      <c r="X453" s="2"/>
      <c r="Y453" s="2"/>
      <c r="Z453" s="2"/>
      <c r="AA453" s="2"/>
      <c r="AB453" s="14"/>
      <c r="AC453" s="2"/>
      <c r="AD453" s="13"/>
      <c r="AE453" s="12"/>
      <c r="AF453" s="10"/>
      <c r="AG453" s="11"/>
      <c r="AH453" s="9"/>
      <c r="AI453" s="9"/>
      <c r="AJ453" s="9"/>
      <c r="AK453" s="9"/>
      <c r="AL453" s="9"/>
      <c r="AM453" s="10"/>
      <c r="AN453" s="9"/>
      <c r="AO453" s="9"/>
      <c r="AP453" s="10"/>
      <c r="AQ453" s="9"/>
      <c r="AR453" s="8"/>
      <c r="AS453" s="8"/>
      <c r="AT453" s="8"/>
      <c r="AU453" s="8"/>
      <c r="AV453" s="8"/>
      <c r="AW453" s="7"/>
      <c r="BP453" s="2"/>
    </row>
    <row r="454" spans="9:68" x14ac:dyDescent="0.2">
      <c r="I454" s="17"/>
      <c r="J454" s="16"/>
      <c r="K454" s="16"/>
      <c r="L454" s="16"/>
      <c r="M454" s="16"/>
      <c r="N454" s="10"/>
      <c r="O454" s="10"/>
      <c r="P454" s="9"/>
      <c r="Q454" s="9"/>
      <c r="R454" s="9"/>
      <c r="S454" s="9"/>
      <c r="U454" s="15"/>
      <c r="W454" s="2"/>
      <c r="X454" s="2"/>
      <c r="Y454" s="2"/>
      <c r="Z454" s="2"/>
      <c r="AA454" s="2"/>
      <c r="AB454" s="14"/>
      <c r="AC454" s="2"/>
      <c r="AD454" s="13"/>
      <c r="AE454" s="12"/>
      <c r="AF454" s="10"/>
      <c r="AG454" s="11"/>
      <c r="AH454" s="9"/>
      <c r="AI454" s="9"/>
      <c r="AJ454" s="9"/>
      <c r="AK454" s="9"/>
      <c r="AL454" s="9"/>
      <c r="AM454" s="10"/>
      <c r="AN454" s="9"/>
      <c r="AO454" s="9"/>
      <c r="AP454" s="10"/>
      <c r="AQ454" s="9"/>
      <c r="AR454" s="8"/>
      <c r="AS454" s="8"/>
      <c r="AT454" s="8"/>
      <c r="AU454" s="8"/>
      <c r="AV454" s="8"/>
      <c r="AW454" s="7"/>
      <c r="BP454" s="2"/>
    </row>
    <row r="455" spans="9:68" x14ac:dyDescent="0.2">
      <c r="I455" s="17"/>
      <c r="J455" s="16"/>
      <c r="K455" s="16"/>
      <c r="L455" s="16"/>
      <c r="M455" s="16"/>
      <c r="N455" s="10"/>
      <c r="O455" s="10"/>
      <c r="P455" s="9"/>
      <c r="Q455" s="9"/>
      <c r="R455" s="9"/>
      <c r="S455" s="9"/>
      <c r="U455" s="15"/>
      <c r="W455" s="2"/>
      <c r="X455" s="2"/>
      <c r="Y455" s="2"/>
      <c r="Z455" s="2"/>
      <c r="AA455" s="2"/>
      <c r="AB455" s="14"/>
      <c r="AC455" s="2"/>
      <c r="AD455" s="13"/>
      <c r="AE455" s="12"/>
      <c r="AF455" s="10"/>
      <c r="AG455" s="11"/>
      <c r="AH455" s="9"/>
      <c r="AI455" s="9"/>
      <c r="AJ455" s="9"/>
      <c r="AK455" s="9"/>
      <c r="AL455" s="9"/>
      <c r="AM455" s="10"/>
      <c r="AN455" s="9"/>
      <c r="AO455" s="9"/>
      <c r="AP455" s="10"/>
      <c r="AQ455" s="9"/>
      <c r="AR455" s="8"/>
      <c r="AS455" s="8"/>
      <c r="AT455" s="8"/>
      <c r="AU455" s="8"/>
      <c r="AV455" s="8"/>
      <c r="AW455" s="7"/>
      <c r="BP455" s="2"/>
    </row>
    <row r="456" spans="9:68" x14ac:dyDescent="0.2">
      <c r="I456" s="17"/>
      <c r="J456" s="16"/>
      <c r="K456" s="16"/>
      <c r="L456" s="16"/>
      <c r="M456" s="16"/>
      <c r="N456" s="10"/>
      <c r="O456" s="10"/>
      <c r="P456" s="9"/>
      <c r="Q456" s="9"/>
      <c r="R456" s="9"/>
      <c r="S456" s="9"/>
      <c r="U456" s="15"/>
      <c r="W456" s="2"/>
      <c r="X456" s="2"/>
      <c r="Y456" s="2"/>
      <c r="Z456" s="2"/>
      <c r="AA456" s="2"/>
      <c r="AB456" s="14"/>
      <c r="AC456" s="2"/>
      <c r="AD456" s="13"/>
      <c r="AE456" s="12"/>
      <c r="AF456" s="10"/>
      <c r="AG456" s="11"/>
      <c r="AH456" s="9"/>
      <c r="AI456" s="9"/>
      <c r="AJ456" s="9"/>
      <c r="AK456" s="9"/>
      <c r="AL456" s="9"/>
      <c r="AM456" s="10"/>
      <c r="AN456" s="9"/>
      <c r="AO456" s="9"/>
      <c r="AP456" s="10"/>
      <c r="AQ456" s="9"/>
      <c r="AR456" s="8"/>
      <c r="AS456" s="8"/>
      <c r="AT456" s="8"/>
      <c r="AU456" s="8"/>
      <c r="AV456" s="8"/>
      <c r="AW456" s="7"/>
      <c r="BP456" s="2"/>
    </row>
    <row r="457" spans="9:68" x14ac:dyDescent="0.2">
      <c r="I457" s="17"/>
      <c r="J457" s="16"/>
      <c r="K457" s="16"/>
      <c r="L457" s="16"/>
      <c r="M457" s="16"/>
      <c r="N457" s="10"/>
      <c r="O457" s="10"/>
      <c r="P457" s="9"/>
      <c r="Q457" s="9"/>
      <c r="R457" s="9"/>
      <c r="S457" s="9"/>
      <c r="U457" s="15"/>
      <c r="W457" s="2"/>
      <c r="X457" s="2"/>
      <c r="Y457" s="2"/>
      <c r="Z457" s="2"/>
      <c r="AA457" s="2"/>
      <c r="AB457" s="14"/>
      <c r="AC457" s="2"/>
      <c r="AD457" s="13"/>
      <c r="AE457" s="12"/>
      <c r="AF457" s="10"/>
      <c r="AG457" s="11"/>
      <c r="AH457" s="9"/>
      <c r="AI457" s="9"/>
      <c r="AJ457" s="9"/>
      <c r="AK457" s="9"/>
      <c r="AL457" s="9"/>
      <c r="AM457" s="10"/>
      <c r="AN457" s="9"/>
      <c r="AO457" s="9"/>
      <c r="AP457" s="10"/>
      <c r="AQ457" s="9"/>
      <c r="AR457" s="8"/>
      <c r="AS457" s="8"/>
      <c r="AT457" s="8"/>
      <c r="AU457" s="8"/>
      <c r="AV457" s="8"/>
      <c r="AW457" s="7"/>
      <c r="BP457" s="2"/>
    </row>
    <row r="458" spans="9:68" x14ac:dyDescent="0.2">
      <c r="I458" s="17"/>
      <c r="J458" s="16"/>
      <c r="K458" s="16"/>
      <c r="L458" s="16"/>
      <c r="M458" s="16"/>
      <c r="N458" s="10"/>
      <c r="O458" s="10"/>
      <c r="P458" s="9"/>
      <c r="Q458" s="9"/>
      <c r="R458" s="9"/>
      <c r="S458" s="9"/>
      <c r="U458" s="15"/>
      <c r="W458" s="2"/>
      <c r="X458" s="2"/>
      <c r="Y458" s="2"/>
      <c r="Z458" s="2"/>
      <c r="AA458" s="2"/>
      <c r="AB458" s="14"/>
      <c r="AC458" s="2"/>
      <c r="AD458" s="13"/>
      <c r="AE458" s="12"/>
      <c r="AF458" s="10"/>
      <c r="AG458" s="11"/>
      <c r="AH458" s="9"/>
      <c r="AI458" s="9"/>
      <c r="AJ458" s="9"/>
      <c r="AK458" s="9"/>
      <c r="AL458" s="9"/>
      <c r="AM458" s="10"/>
      <c r="AN458" s="9"/>
      <c r="AO458" s="9"/>
      <c r="AP458" s="10"/>
      <c r="AQ458" s="9"/>
      <c r="AR458" s="8"/>
      <c r="AS458" s="8"/>
      <c r="AT458" s="8"/>
      <c r="AU458" s="8"/>
      <c r="AV458" s="8"/>
      <c r="AW458" s="7"/>
      <c r="BP458" s="2"/>
    </row>
    <row r="459" spans="9:68" x14ac:dyDescent="0.2">
      <c r="I459" s="17"/>
      <c r="J459" s="16"/>
      <c r="K459" s="16"/>
      <c r="L459" s="16"/>
      <c r="M459" s="16"/>
      <c r="N459" s="10"/>
      <c r="O459" s="10"/>
      <c r="P459" s="9"/>
      <c r="Q459" s="9"/>
      <c r="R459" s="9"/>
      <c r="S459" s="9"/>
      <c r="U459" s="15"/>
      <c r="W459" s="2"/>
      <c r="X459" s="2"/>
      <c r="Y459" s="2"/>
      <c r="Z459" s="2"/>
      <c r="AA459" s="2"/>
      <c r="AB459" s="14"/>
      <c r="AC459" s="2"/>
      <c r="AD459" s="13"/>
      <c r="AE459" s="12"/>
      <c r="AF459" s="10"/>
      <c r="AG459" s="11"/>
      <c r="AH459" s="9"/>
      <c r="AI459" s="9"/>
      <c r="AJ459" s="9"/>
      <c r="AK459" s="9"/>
      <c r="AL459" s="9"/>
      <c r="AM459" s="10"/>
      <c r="AN459" s="9"/>
      <c r="AO459" s="9"/>
      <c r="AP459" s="10"/>
      <c r="AQ459" s="9"/>
      <c r="AR459" s="8"/>
      <c r="AS459" s="8"/>
      <c r="AT459" s="8"/>
      <c r="AU459" s="8"/>
      <c r="AV459" s="8"/>
      <c r="AW459" s="7"/>
      <c r="BP459" s="2"/>
    </row>
    <row r="460" spans="9:68" x14ac:dyDescent="0.2">
      <c r="I460" s="17"/>
      <c r="J460" s="16"/>
      <c r="K460" s="16"/>
      <c r="L460" s="16"/>
      <c r="M460" s="16"/>
      <c r="N460" s="10"/>
      <c r="O460" s="10"/>
      <c r="P460" s="9"/>
      <c r="Q460" s="9"/>
      <c r="R460" s="9"/>
      <c r="S460" s="9"/>
      <c r="U460" s="15"/>
      <c r="W460" s="2"/>
      <c r="X460" s="2"/>
      <c r="Y460" s="2"/>
      <c r="Z460" s="2"/>
      <c r="AA460" s="2"/>
      <c r="AB460" s="14"/>
      <c r="AC460" s="2"/>
      <c r="AD460" s="13"/>
      <c r="AE460" s="12"/>
      <c r="AF460" s="10"/>
      <c r="AG460" s="11"/>
      <c r="AH460" s="9"/>
      <c r="AI460" s="9"/>
      <c r="AJ460" s="9"/>
      <c r="AK460" s="9"/>
      <c r="AL460" s="9"/>
      <c r="AM460" s="10"/>
      <c r="AN460" s="9"/>
      <c r="AO460" s="9"/>
      <c r="AP460" s="10"/>
      <c r="AQ460" s="9"/>
      <c r="AR460" s="8"/>
      <c r="AS460" s="8"/>
      <c r="AT460" s="8"/>
      <c r="AU460" s="8"/>
      <c r="AV460" s="8"/>
      <c r="AW460" s="7"/>
      <c r="BP460" s="2"/>
    </row>
    <row r="461" spans="9:68" x14ac:dyDescent="0.2">
      <c r="I461" s="17"/>
      <c r="J461" s="16"/>
      <c r="K461" s="16"/>
      <c r="L461" s="16"/>
      <c r="M461" s="16"/>
      <c r="N461" s="10"/>
      <c r="O461" s="10"/>
      <c r="P461" s="9"/>
      <c r="Q461" s="9"/>
      <c r="R461" s="9"/>
      <c r="S461" s="9"/>
      <c r="U461" s="15"/>
      <c r="W461" s="2"/>
      <c r="X461" s="2"/>
      <c r="Y461" s="2"/>
      <c r="Z461" s="2"/>
      <c r="AA461" s="2"/>
      <c r="AB461" s="14"/>
      <c r="AC461" s="2"/>
      <c r="AD461" s="13"/>
      <c r="AE461" s="12"/>
      <c r="AF461" s="10"/>
      <c r="AG461" s="11"/>
      <c r="AH461" s="9"/>
      <c r="AI461" s="9"/>
      <c r="AJ461" s="9"/>
      <c r="AK461" s="9"/>
      <c r="AL461" s="9"/>
      <c r="AM461" s="10"/>
      <c r="AN461" s="9"/>
      <c r="AO461" s="9"/>
      <c r="AP461" s="10"/>
      <c r="AQ461" s="9"/>
      <c r="AR461" s="8"/>
      <c r="AS461" s="8"/>
      <c r="AT461" s="8"/>
      <c r="AU461" s="8"/>
      <c r="AV461" s="8"/>
      <c r="AW461" s="7"/>
      <c r="BP461" s="2"/>
    </row>
    <row r="462" spans="9:68" x14ac:dyDescent="0.2">
      <c r="I462" s="17"/>
      <c r="J462" s="16"/>
      <c r="K462" s="16"/>
      <c r="L462" s="16"/>
      <c r="M462" s="16"/>
      <c r="N462" s="10"/>
      <c r="O462" s="10"/>
      <c r="P462" s="9"/>
      <c r="Q462" s="9"/>
      <c r="R462" s="9"/>
      <c r="S462" s="9"/>
      <c r="U462" s="15"/>
      <c r="W462" s="2"/>
      <c r="X462" s="2"/>
      <c r="Y462" s="2"/>
      <c r="Z462" s="2"/>
      <c r="AA462" s="2"/>
      <c r="AB462" s="14"/>
      <c r="AC462" s="2"/>
      <c r="AD462" s="13"/>
      <c r="AE462" s="12"/>
      <c r="AF462" s="10"/>
      <c r="AG462" s="11"/>
      <c r="AH462" s="9"/>
      <c r="AI462" s="9"/>
      <c r="AJ462" s="9"/>
      <c r="AK462" s="9"/>
      <c r="AL462" s="9"/>
      <c r="AM462" s="10"/>
      <c r="AN462" s="9"/>
      <c r="AO462" s="9"/>
      <c r="AP462" s="10"/>
      <c r="AQ462" s="9"/>
      <c r="AR462" s="8"/>
      <c r="AS462" s="8"/>
      <c r="AT462" s="8"/>
      <c r="AU462" s="8"/>
      <c r="AV462" s="8"/>
      <c r="AW462" s="7"/>
      <c r="BP462" s="2"/>
    </row>
    <row r="463" spans="9:68" x14ac:dyDescent="0.2">
      <c r="I463" s="17"/>
      <c r="J463" s="16"/>
      <c r="K463" s="16"/>
      <c r="L463" s="16"/>
      <c r="M463" s="16"/>
      <c r="N463" s="10"/>
      <c r="O463" s="10"/>
      <c r="P463" s="9"/>
      <c r="Q463" s="9"/>
      <c r="R463" s="9"/>
      <c r="S463" s="9"/>
      <c r="U463" s="15"/>
      <c r="W463" s="2"/>
      <c r="X463" s="2"/>
      <c r="Y463" s="2"/>
      <c r="Z463" s="2"/>
      <c r="AA463" s="2"/>
      <c r="AB463" s="14"/>
      <c r="AC463" s="2"/>
      <c r="AD463" s="13"/>
      <c r="AE463" s="12"/>
      <c r="AF463" s="10"/>
      <c r="AG463" s="11"/>
      <c r="AH463" s="9"/>
      <c r="AI463" s="9"/>
      <c r="AJ463" s="9"/>
      <c r="AK463" s="9"/>
      <c r="AL463" s="9"/>
      <c r="AM463" s="10"/>
      <c r="AN463" s="9"/>
      <c r="AO463" s="9"/>
      <c r="AP463" s="10"/>
      <c r="AQ463" s="9"/>
      <c r="AR463" s="8"/>
      <c r="AS463" s="8"/>
      <c r="AT463" s="8"/>
      <c r="AU463" s="8"/>
      <c r="AV463" s="8"/>
      <c r="AW463" s="7"/>
      <c r="BP463" s="2"/>
    </row>
    <row r="464" spans="9:68" x14ac:dyDescent="0.2">
      <c r="I464" s="17"/>
      <c r="J464" s="16"/>
      <c r="K464" s="16"/>
      <c r="L464" s="16"/>
      <c r="M464" s="16"/>
      <c r="N464" s="10"/>
      <c r="O464" s="10"/>
      <c r="P464" s="9"/>
      <c r="Q464" s="9"/>
      <c r="R464" s="9"/>
      <c r="S464" s="9"/>
      <c r="U464" s="15"/>
      <c r="W464" s="2"/>
      <c r="X464" s="2"/>
      <c r="Y464" s="2"/>
      <c r="Z464" s="2"/>
      <c r="AA464" s="2"/>
      <c r="AB464" s="14"/>
      <c r="AC464" s="2"/>
      <c r="AD464" s="13"/>
      <c r="AE464" s="12"/>
      <c r="AF464" s="10"/>
      <c r="AG464" s="11"/>
      <c r="AH464" s="9"/>
      <c r="AI464" s="9"/>
      <c r="AJ464" s="9"/>
      <c r="AK464" s="9"/>
      <c r="AL464" s="9"/>
      <c r="AM464" s="10"/>
      <c r="AN464" s="9"/>
      <c r="AO464" s="9"/>
      <c r="AP464" s="10"/>
      <c r="AQ464" s="9"/>
      <c r="AR464" s="8"/>
      <c r="AS464" s="8"/>
      <c r="AT464" s="8"/>
      <c r="AU464" s="8"/>
      <c r="AV464" s="8"/>
      <c r="AW464" s="7"/>
      <c r="BP464" s="2"/>
    </row>
    <row r="465" spans="9:68" x14ac:dyDescent="0.2">
      <c r="I465" s="17"/>
      <c r="J465" s="16"/>
      <c r="K465" s="16"/>
      <c r="L465" s="16"/>
      <c r="M465" s="16"/>
      <c r="N465" s="10"/>
      <c r="O465" s="10"/>
      <c r="P465" s="9"/>
      <c r="Q465" s="9"/>
      <c r="R465" s="9"/>
      <c r="S465" s="9"/>
      <c r="U465" s="15"/>
      <c r="W465" s="2"/>
      <c r="X465" s="2"/>
      <c r="Y465" s="2"/>
      <c r="Z465" s="2"/>
      <c r="AA465" s="2"/>
      <c r="AB465" s="14"/>
      <c r="AC465" s="2"/>
      <c r="AD465" s="13"/>
      <c r="AE465" s="12"/>
      <c r="AF465" s="10"/>
      <c r="AG465" s="11"/>
      <c r="AH465" s="9"/>
      <c r="AI465" s="9"/>
      <c r="AJ465" s="9"/>
      <c r="AK465" s="9"/>
      <c r="AL465" s="9"/>
      <c r="AM465" s="10"/>
      <c r="AN465" s="9"/>
      <c r="AO465" s="9"/>
      <c r="AP465" s="10"/>
      <c r="AQ465" s="9"/>
      <c r="AR465" s="8"/>
      <c r="AS465" s="8"/>
      <c r="AT465" s="8"/>
      <c r="AU465" s="8"/>
      <c r="AV465" s="8"/>
      <c r="AW465" s="7"/>
      <c r="BP465" s="2"/>
    </row>
    <row r="466" spans="9:68" x14ac:dyDescent="0.2">
      <c r="I466" s="17"/>
      <c r="J466" s="16"/>
      <c r="K466" s="16"/>
      <c r="L466" s="16"/>
      <c r="M466" s="16"/>
      <c r="N466" s="10"/>
      <c r="O466" s="10"/>
      <c r="P466" s="9"/>
      <c r="Q466" s="9"/>
      <c r="R466" s="9"/>
      <c r="S466" s="9"/>
      <c r="U466" s="15"/>
      <c r="W466" s="2"/>
      <c r="X466" s="2"/>
      <c r="Y466" s="2"/>
      <c r="Z466" s="2"/>
      <c r="AA466" s="2"/>
      <c r="AB466" s="14"/>
      <c r="AC466" s="2"/>
      <c r="AD466" s="13"/>
      <c r="AE466" s="12"/>
      <c r="AF466" s="10"/>
      <c r="AG466" s="11"/>
      <c r="AH466" s="9"/>
      <c r="AI466" s="9"/>
      <c r="AJ466" s="9"/>
      <c r="AK466" s="9"/>
      <c r="AL466" s="9"/>
      <c r="AM466" s="10"/>
      <c r="AN466" s="9"/>
      <c r="AO466" s="9"/>
      <c r="AP466" s="10"/>
      <c r="AQ466" s="9"/>
      <c r="AR466" s="8"/>
      <c r="AS466" s="8"/>
      <c r="AT466" s="8"/>
      <c r="AU466" s="8"/>
      <c r="AV466" s="8"/>
      <c r="AW466" s="7"/>
      <c r="BP466" s="2"/>
    </row>
    <row r="467" spans="9:68" x14ac:dyDescent="0.2">
      <c r="I467" s="17"/>
      <c r="J467" s="16"/>
      <c r="K467" s="16"/>
      <c r="L467" s="16"/>
      <c r="M467" s="16"/>
      <c r="N467" s="10"/>
      <c r="O467" s="10"/>
      <c r="P467" s="9"/>
      <c r="Q467" s="9"/>
      <c r="R467" s="9"/>
      <c r="S467" s="9"/>
      <c r="U467" s="15"/>
      <c r="W467" s="2"/>
      <c r="X467" s="2"/>
      <c r="Y467" s="2"/>
      <c r="Z467" s="2"/>
      <c r="AA467" s="2"/>
      <c r="AB467" s="14"/>
      <c r="AC467" s="2"/>
      <c r="AD467" s="13"/>
      <c r="AE467" s="12"/>
      <c r="AF467" s="10"/>
      <c r="AG467" s="11"/>
      <c r="AH467" s="9"/>
      <c r="AI467" s="9"/>
      <c r="AJ467" s="9"/>
      <c r="AK467" s="9"/>
      <c r="AL467" s="9"/>
      <c r="AM467" s="10"/>
      <c r="AN467" s="9"/>
      <c r="AO467" s="9"/>
      <c r="AP467" s="10"/>
      <c r="AQ467" s="9"/>
      <c r="AR467" s="8"/>
      <c r="AS467" s="8"/>
      <c r="AT467" s="8"/>
      <c r="AU467" s="8"/>
      <c r="AV467" s="8"/>
      <c r="AW467" s="7"/>
      <c r="BP467" s="2"/>
    </row>
    <row r="468" spans="9:68" x14ac:dyDescent="0.2">
      <c r="I468" s="17"/>
      <c r="J468" s="16"/>
      <c r="K468" s="16"/>
      <c r="L468" s="16"/>
      <c r="M468" s="16"/>
      <c r="N468" s="10"/>
      <c r="O468" s="10"/>
      <c r="P468" s="9"/>
      <c r="Q468" s="9"/>
      <c r="R468" s="9"/>
      <c r="S468" s="9"/>
      <c r="U468" s="15"/>
      <c r="W468" s="2"/>
      <c r="X468" s="2"/>
      <c r="Y468" s="2"/>
      <c r="Z468" s="2"/>
      <c r="AA468" s="2"/>
      <c r="AB468" s="14"/>
      <c r="AC468" s="2"/>
      <c r="AD468" s="13"/>
      <c r="AE468" s="12"/>
      <c r="AF468" s="10"/>
      <c r="AG468" s="11"/>
      <c r="AH468" s="9"/>
      <c r="AI468" s="9"/>
      <c r="AJ468" s="9"/>
      <c r="AK468" s="9"/>
      <c r="AL468" s="9"/>
      <c r="AM468" s="10"/>
      <c r="AN468" s="9"/>
      <c r="AO468" s="9"/>
      <c r="AP468" s="10"/>
      <c r="AQ468" s="9"/>
      <c r="AR468" s="8"/>
      <c r="AS468" s="8"/>
      <c r="AT468" s="8"/>
      <c r="AU468" s="8"/>
      <c r="AV468" s="8"/>
      <c r="AW468" s="7"/>
      <c r="BP468" s="2"/>
    </row>
    <row r="469" spans="9:68" x14ac:dyDescent="0.2">
      <c r="I469" s="17"/>
      <c r="J469" s="16"/>
      <c r="K469" s="16"/>
      <c r="L469" s="16"/>
      <c r="M469" s="16"/>
      <c r="N469" s="10"/>
      <c r="O469" s="10"/>
      <c r="P469" s="9"/>
      <c r="Q469" s="9"/>
      <c r="R469" s="9"/>
      <c r="S469" s="9"/>
      <c r="U469" s="15"/>
      <c r="W469" s="2"/>
      <c r="X469" s="2"/>
      <c r="Y469" s="2"/>
      <c r="Z469" s="2"/>
      <c r="AA469" s="2"/>
      <c r="AB469" s="14"/>
      <c r="AC469" s="2"/>
      <c r="AD469" s="13"/>
      <c r="AE469" s="12"/>
      <c r="AF469" s="10"/>
      <c r="AG469" s="11"/>
      <c r="AH469" s="9"/>
      <c r="AI469" s="9"/>
      <c r="AJ469" s="9"/>
      <c r="AK469" s="9"/>
      <c r="AL469" s="9"/>
      <c r="AM469" s="10"/>
      <c r="AN469" s="9"/>
      <c r="AO469" s="9"/>
      <c r="AP469" s="10"/>
      <c r="AQ469" s="9"/>
      <c r="AR469" s="8"/>
      <c r="AS469" s="8"/>
      <c r="AT469" s="8"/>
      <c r="AU469" s="8"/>
      <c r="AV469" s="8"/>
      <c r="AW469" s="7"/>
      <c r="BP469" s="2"/>
    </row>
    <row r="470" spans="9:68" x14ac:dyDescent="0.2">
      <c r="I470" s="17"/>
      <c r="J470" s="16"/>
      <c r="K470" s="16"/>
      <c r="L470" s="16"/>
      <c r="M470" s="16"/>
      <c r="N470" s="10"/>
      <c r="O470" s="10"/>
      <c r="P470" s="9"/>
      <c r="Q470" s="9"/>
      <c r="R470" s="9"/>
      <c r="S470" s="9"/>
      <c r="U470" s="15"/>
      <c r="W470" s="2"/>
      <c r="X470" s="2"/>
      <c r="Y470" s="2"/>
      <c r="Z470" s="2"/>
      <c r="AA470" s="2"/>
      <c r="AB470" s="14"/>
      <c r="AC470" s="2"/>
      <c r="AD470" s="13"/>
      <c r="AE470" s="12"/>
      <c r="AF470" s="10"/>
      <c r="AG470" s="11"/>
      <c r="AH470" s="9"/>
      <c r="AI470" s="9"/>
      <c r="AJ470" s="9"/>
      <c r="AK470" s="9"/>
      <c r="AL470" s="9"/>
      <c r="AM470" s="10"/>
      <c r="AN470" s="9"/>
      <c r="AO470" s="9"/>
      <c r="AP470" s="10"/>
      <c r="AQ470" s="9"/>
      <c r="AR470" s="8"/>
      <c r="AS470" s="8"/>
      <c r="AT470" s="8"/>
      <c r="AU470" s="8"/>
      <c r="AV470" s="8"/>
      <c r="AW470" s="7"/>
      <c r="BP470" s="2"/>
    </row>
    <row r="471" spans="9:68" x14ac:dyDescent="0.2">
      <c r="I471" s="17"/>
      <c r="J471" s="16"/>
      <c r="K471" s="16"/>
      <c r="L471" s="16"/>
      <c r="M471" s="16"/>
      <c r="N471" s="10"/>
      <c r="O471" s="10"/>
      <c r="P471" s="9"/>
      <c r="Q471" s="9"/>
      <c r="R471" s="9"/>
      <c r="S471" s="9"/>
      <c r="U471" s="15"/>
      <c r="W471" s="2"/>
      <c r="X471" s="2"/>
      <c r="Y471" s="2"/>
      <c r="Z471" s="2"/>
      <c r="AA471" s="2"/>
      <c r="AB471" s="14"/>
      <c r="AC471" s="2"/>
      <c r="AD471" s="13"/>
      <c r="AE471" s="12"/>
      <c r="AF471" s="10"/>
      <c r="AG471" s="11"/>
      <c r="AH471" s="9"/>
      <c r="AI471" s="9"/>
      <c r="AJ471" s="9"/>
      <c r="AK471" s="9"/>
      <c r="AL471" s="9"/>
      <c r="AM471" s="10"/>
      <c r="AN471" s="9"/>
      <c r="AO471" s="9"/>
      <c r="AP471" s="10"/>
      <c r="AQ471" s="9"/>
      <c r="AR471" s="8"/>
      <c r="AS471" s="8"/>
      <c r="AT471" s="8"/>
      <c r="AU471" s="8"/>
      <c r="AV471" s="8"/>
      <c r="AW471" s="7"/>
      <c r="BP471" s="2"/>
    </row>
    <row r="472" spans="9:68" x14ac:dyDescent="0.2">
      <c r="I472" s="17"/>
      <c r="J472" s="16"/>
      <c r="K472" s="16"/>
      <c r="L472" s="16"/>
      <c r="M472" s="16"/>
      <c r="N472" s="10"/>
      <c r="O472" s="10"/>
      <c r="P472" s="9"/>
      <c r="Q472" s="9"/>
      <c r="R472" s="9"/>
      <c r="S472" s="9"/>
      <c r="U472" s="15"/>
      <c r="W472" s="2"/>
      <c r="X472" s="2"/>
      <c r="Y472" s="2"/>
      <c r="Z472" s="2"/>
      <c r="AA472" s="2"/>
      <c r="AB472" s="14"/>
      <c r="AC472" s="2"/>
      <c r="AD472" s="13"/>
      <c r="AE472" s="12"/>
      <c r="AF472" s="10"/>
      <c r="AG472" s="11"/>
      <c r="AH472" s="9"/>
      <c r="AI472" s="9"/>
      <c r="AJ472" s="9"/>
      <c r="AK472" s="9"/>
      <c r="AL472" s="9"/>
      <c r="AM472" s="10"/>
      <c r="AN472" s="9"/>
      <c r="AO472" s="9"/>
      <c r="AP472" s="10"/>
      <c r="AQ472" s="9"/>
      <c r="AR472" s="8"/>
      <c r="AS472" s="8"/>
      <c r="AT472" s="8"/>
      <c r="AU472" s="8"/>
      <c r="AV472" s="8"/>
      <c r="AW472" s="7"/>
      <c r="BP472" s="2"/>
    </row>
    <row r="473" spans="9:68" x14ac:dyDescent="0.2">
      <c r="I473" s="17"/>
      <c r="J473" s="16"/>
      <c r="K473" s="16"/>
      <c r="L473" s="16"/>
      <c r="M473" s="16"/>
      <c r="N473" s="10"/>
      <c r="O473" s="10"/>
      <c r="P473" s="9"/>
      <c r="Q473" s="9"/>
      <c r="R473" s="9"/>
      <c r="S473" s="9"/>
      <c r="U473" s="15"/>
      <c r="W473" s="2"/>
      <c r="X473" s="2"/>
      <c r="Y473" s="2"/>
      <c r="Z473" s="2"/>
      <c r="AA473" s="2"/>
      <c r="AB473" s="14"/>
      <c r="AC473" s="2"/>
      <c r="AD473" s="13"/>
      <c r="AE473" s="12"/>
      <c r="AF473" s="10"/>
      <c r="AG473" s="11"/>
      <c r="AH473" s="9"/>
      <c r="AI473" s="9"/>
      <c r="AJ473" s="9"/>
      <c r="AK473" s="9"/>
      <c r="AL473" s="9"/>
      <c r="AM473" s="10"/>
      <c r="AN473" s="9"/>
      <c r="AO473" s="9"/>
      <c r="AP473" s="10"/>
      <c r="AQ473" s="9"/>
      <c r="AR473" s="8"/>
      <c r="AS473" s="8"/>
      <c r="AT473" s="8"/>
      <c r="AU473" s="8"/>
      <c r="AV473" s="8"/>
      <c r="AW473" s="7"/>
      <c r="BP473" s="2"/>
    </row>
    <row r="474" spans="9:68" x14ac:dyDescent="0.2">
      <c r="I474" s="17"/>
      <c r="J474" s="16"/>
      <c r="K474" s="16"/>
      <c r="L474" s="16"/>
      <c r="M474" s="16"/>
      <c r="N474" s="10"/>
      <c r="O474" s="10"/>
      <c r="P474" s="9"/>
      <c r="Q474" s="9"/>
      <c r="R474" s="9"/>
      <c r="S474" s="9"/>
      <c r="U474" s="15"/>
      <c r="W474" s="2"/>
      <c r="X474" s="2"/>
      <c r="Y474" s="2"/>
      <c r="Z474" s="2"/>
      <c r="AA474" s="2"/>
      <c r="AB474" s="14"/>
      <c r="AC474" s="2"/>
      <c r="AD474" s="13"/>
      <c r="AE474" s="12"/>
      <c r="AF474" s="10"/>
      <c r="AG474" s="11"/>
      <c r="AH474" s="9"/>
      <c r="AI474" s="9"/>
      <c r="AJ474" s="9"/>
      <c r="AK474" s="9"/>
      <c r="AL474" s="9"/>
      <c r="AM474" s="10"/>
      <c r="AN474" s="9"/>
      <c r="AO474" s="9"/>
      <c r="AP474" s="10"/>
      <c r="AQ474" s="9"/>
      <c r="AR474" s="8"/>
      <c r="AS474" s="8"/>
      <c r="AT474" s="8"/>
      <c r="AU474" s="8"/>
      <c r="AV474" s="8"/>
      <c r="AW474" s="7"/>
      <c r="BP474" s="2"/>
    </row>
    <row r="475" spans="9:68" x14ac:dyDescent="0.2">
      <c r="I475" s="17"/>
      <c r="J475" s="16"/>
      <c r="K475" s="16"/>
      <c r="L475" s="16"/>
      <c r="M475" s="16"/>
      <c r="N475" s="10"/>
      <c r="O475" s="10"/>
      <c r="P475" s="9"/>
      <c r="Q475" s="9"/>
      <c r="R475" s="9"/>
      <c r="S475" s="9"/>
      <c r="U475" s="15"/>
      <c r="W475" s="2"/>
      <c r="X475" s="2"/>
      <c r="Y475" s="2"/>
      <c r="Z475" s="2"/>
      <c r="AA475" s="2"/>
      <c r="AB475" s="14"/>
      <c r="AC475" s="2"/>
      <c r="AD475" s="13"/>
      <c r="AE475" s="12"/>
      <c r="AF475" s="10"/>
      <c r="AG475" s="11"/>
      <c r="AH475" s="9"/>
      <c r="AI475" s="9"/>
      <c r="AJ475" s="9"/>
      <c r="AK475" s="9"/>
      <c r="AL475" s="9"/>
      <c r="AM475" s="10"/>
      <c r="AN475" s="9"/>
      <c r="AO475" s="9"/>
      <c r="AP475" s="10"/>
      <c r="AQ475" s="9"/>
      <c r="AR475" s="8"/>
      <c r="AS475" s="8"/>
      <c r="AT475" s="8"/>
      <c r="AU475" s="8"/>
      <c r="AV475" s="8"/>
      <c r="AW475" s="7"/>
      <c r="BP475" s="2"/>
    </row>
    <row r="476" spans="9:68" x14ac:dyDescent="0.2">
      <c r="I476" s="17"/>
      <c r="J476" s="16"/>
      <c r="K476" s="16"/>
      <c r="L476" s="16"/>
      <c r="M476" s="16"/>
      <c r="N476" s="10"/>
      <c r="O476" s="10"/>
      <c r="P476" s="9"/>
      <c r="Q476" s="9"/>
      <c r="R476" s="9"/>
      <c r="S476" s="9"/>
      <c r="U476" s="15"/>
      <c r="W476" s="2"/>
      <c r="X476" s="2"/>
      <c r="Y476" s="2"/>
      <c r="Z476" s="2"/>
      <c r="AA476" s="2"/>
      <c r="AB476" s="14"/>
      <c r="AC476" s="2"/>
      <c r="AD476" s="13"/>
      <c r="AE476" s="12"/>
      <c r="AF476" s="10"/>
      <c r="AG476" s="11"/>
      <c r="AH476" s="9"/>
      <c r="AI476" s="9"/>
      <c r="AJ476" s="9"/>
      <c r="AK476" s="9"/>
      <c r="AL476" s="9"/>
      <c r="AM476" s="10"/>
      <c r="AN476" s="9"/>
      <c r="AO476" s="9"/>
      <c r="AP476" s="10"/>
      <c r="AQ476" s="9"/>
      <c r="AR476" s="8"/>
      <c r="AS476" s="8"/>
      <c r="AT476" s="8"/>
      <c r="AU476" s="8"/>
      <c r="AV476" s="8"/>
      <c r="AW476" s="7"/>
      <c r="BP476" s="2"/>
    </row>
    <row r="477" spans="9:68" x14ac:dyDescent="0.2">
      <c r="I477" s="17"/>
      <c r="J477" s="16"/>
      <c r="K477" s="16"/>
      <c r="L477" s="16"/>
      <c r="M477" s="16"/>
      <c r="N477" s="10"/>
      <c r="O477" s="10"/>
      <c r="P477" s="9"/>
      <c r="Q477" s="9"/>
      <c r="R477" s="9"/>
      <c r="S477" s="9"/>
      <c r="U477" s="15"/>
      <c r="W477" s="2"/>
      <c r="X477" s="2"/>
      <c r="Y477" s="2"/>
      <c r="Z477" s="2"/>
      <c r="AA477" s="2"/>
      <c r="AB477" s="14"/>
      <c r="AC477" s="2"/>
      <c r="AD477" s="13"/>
      <c r="AE477" s="12"/>
      <c r="AF477" s="10"/>
      <c r="AG477" s="11"/>
      <c r="AH477" s="9"/>
      <c r="AI477" s="9"/>
      <c r="AJ477" s="9"/>
      <c r="AK477" s="9"/>
      <c r="AL477" s="9"/>
      <c r="AM477" s="10"/>
      <c r="AN477" s="9"/>
      <c r="AO477" s="9"/>
      <c r="AP477" s="10"/>
      <c r="AQ477" s="9"/>
      <c r="AR477" s="8"/>
      <c r="AS477" s="8"/>
      <c r="AT477" s="8"/>
      <c r="AU477" s="8"/>
      <c r="AV477" s="8"/>
      <c r="AW477" s="7"/>
      <c r="BP477" s="2"/>
    </row>
    <row r="478" spans="9:68" x14ac:dyDescent="0.2">
      <c r="I478" s="17"/>
      <c r="J478" s="16"/>
      <c r="K478" s="16"/>
      <c r="L478" s="16"/>
      <c r="M478" s="16"/>
      <c r="N478" s="10"/>
      <c r="O478" s="10"/>
      <c r="P478" s="9"/>
      <c r="Q478" s="9"/>
      <c r="R478" s="9"/>
      <c r="S478" s="9"/>
      <c r="U478" s="15"/>
      <c r="W478" s="2"/>
      <c r="X478" s="2"/>
      <c r="Y478" s="2"/>
      <c r="Z478" s="2"/>
      <c r="AA478" s="2"/>
      <c r="AB478" s="14"/>
      <c r="AC478" s="2"/>
      <c r="AD478" s="13"/>
      <c r="AE478" s="12"/>
      <c r="AF478" s="10"/>
      <c r="AG478" s="11"/>
      <c r="AH478" s="9"/>
      <c r="AI478" s="9"/>
      <c r="AJ478" s="9"/>
      <c r="AK478" s="9"/>
      <c r="AL478" s="9"/>
      <c r="AM478" s="10"/>
      <c r="AN478" s="9"/>
      <c r="AO478" s="9"/>
      <c r="AP478" s="10"/>
      <c r="AQ478" s="9"/>
      <c r="AR478" s="8"/>
      <c r="AS478" s="8"/>
      <c r="AT478" s="8"/>
      <c r="AU478" s="8"/>
      <c r="AV478" s="8"/>
      <c r="AW478" s="7"/>
      <c r="BP478" s="2"/>
    </row>
    <row r="479" spans="9:68" x14ac:dyDescent="0.2">
      <c r="I479" s="17"/>
      <c r="J479" s="16"/>
      <c r="K479" s="16"/>
      <c r="L479" s="16"/>
      <c r="M479" s="16"/>
      <c r="N479" s="10"/>
      <c r="O479" s="10"/>
      <c r="P479" s="9"/>
      <c r="Q479" s="9"/>
      <c r="R479" s="9"/>
      <c r="S479" s="9"/>
      <c r="U479" s="15"/>
      <c r="W479" s="2"/>
      <c r="X479" s="2"/>
      <c r="Y479" s="2"/>
      <c r="Z479" s="2"/>
      <c r="AA479" s="2"/>
      <c r="AB479" s="14"/>
      <c r="AC479" s="2"/>
      <c r="AD479" s="13"/>
      <c r="AE479" s="12"/>
      <c r="AF479" s="10"/>
      <c r="AG479" s="11"/>
      <c r="AH479" s="9"/>
      <c r="AI479" s="9"/>
      <c r="AJ479" s="9"/>
      <c r="AK479" s="9"/>
      <c r="AL479" s="9"/>
      <c r="AM479" s="10"/>
      <c r="AN479" s="9"/>
      <c r="AO479" s="9"/>
      <c r="AP479" s="10"/>
      <c r="AQ479" s="9"/>
      <c r="AR479" s="8"/>
      <c r="AS479" s="8"/>
      <c r="AT479" s="8"/>
      <c r="AU479" s="8"/>
      <c r="AV479" s="8"/>
      <c r="AW479" s="7"/>
      <c r="BP479" s="2"/>
    </row>
    <row r="480" spans="9:68" x14ac:dyDescent="0.2">
      <c r="I480" s="17"/>
      <c r="J480" s="16"/>
      <c r="K480" s="16"/>
      <c r="L480" s="16"/>
      <c r="M480" s="16"/>
      <c r="N480" s="10"/>
      <c r="O480" s="10"/>
      <c r="P480" s="9"/>
      <c r="Q480" s="9"/>
      <c r="R480" s="9"/>
      <c r="S480" s="9"/>
      <c r="U480" s="15"/>
      <c r="W480" s="2"/>
      <c r="X480" s="2"/>
      <c r="Y480" s="2"/>
      <c r="Z480" s="2"/>
      <c r="AA480" s="2"/>
      <c r="AB480" s="14"/>
      <c r="AC480" s="2"/>
      <c r="AD480" s="13"/>
      <c r="AE480" s="12"/>
      <c r="AF480" s="10"/>
      <c r="AG480" s="11"/>
      <c r="AH480" s="9"/>
      <c r="AI480" s="9"/>
      <c r="AJ480" s="9"/>
      <c r="AK480" s="9"/>
      <c r="AL480" s="9"/>
      <c r="AM480" s="10"/>
      <c r="AN480" s="9"/>
      <c r="AO480" s="9"/>
      <c r="AP480" s="10"/>
      <c r="AQ480" s="9"/>
      <c r="AR480" s="8"/>
      <c r="AS480" s="8"/>
      <c r="AT480" s="8"/>
      <c r="AU480" s="8"/>
      <c r="AV480" s="8"/>
      <c r="AW480" s="7"/>
      <c r="BP480" s="2"/>
    </row>
    <row r="481" spans="9:68" x14ac:dyDescent="0.2">
      <c r="I481" s="17"/>
      <c r="J481" s="16"/>
      <c r="K481" s="16"/>
      <c r="L481" s="16"/>
      <c r="M481" s="16"/>
      <c r="N481" s="10"/>
      <c r="O481" s="10"/>
      <c r="P481" s="9"/>
      <c r="Q481" s="9"/>
      <c r="R481" s="9"/>
      <c r="S481" s="9"/>
      <c r="U481" s="15"/>
      <c r="W481" s="2"/>
      <c r="X481" s="2"/>
      <c r="Y481" s="2"/>
      <c r="Z481" s="2"/>
      <c r="AA481" s="2"/>
      <c r="AB481" s="14"/>
      <c r="AC481" s="2"/>
      <c r="AD481" s="13"/>
      <c r="AE481" s="12"/>
      <c r="AF481" s="10"/>
      <c r="AG481" s="11"/>
      <c r="AH481" s="9"/>
      <c r="AI481" s="9"/>
      <c r="AJ481" s="9"/>
      <c r="AK481" s="9"/>
      <c r="AL481" s="9"/>
      <c r="AM481" s="10"/>
      <c r="AN481" s="9"/>
      <c r="AO481" s="9"/>
      <c r="AP481" s="10"/>
      <c r="AQ481" s="9"/>
      <c r="AR481" s="8"/>
      <c r="AS481" s="8"/>
      <c r="AT481" s="8"/>
      <c r="AU481" s="8"/>
      <c r="AV481" s="8"/>
      <c r="AW481" s="7"/>
      <c r="BP481" s="2"/>
    </row>
    <row r="482" spans="9:68" x14ac:dyDescent="0.2">
      <c r="I482" s="17"/>
      <c r="J482" s="16"/>
      <c r="K482" s="16"/>
      <c r="L482" s="16"/>
      <c r="M482" s="16"/>
      <c r="N482" s="10"/>
      <c r="O482" s="10"/>
      <c r="P482" s="9"/>
      <c r="Q482" s="9"/>
      <c r="R482" s="9"/>
      <c r="S482" s="9"/>
      <c r="U482" s="15"/>
      <c r="W482" s="2"/>
      <c r="X482" s="2"/>
      <c r="Y482" s="2"/>
      <c r="Z482" s="2"/>
      <c r="AA482" s="2"/>
      <c r="AB482" s="14"/>
      <c r="AC482" s="2"/>
      <c r="AD482" s="13"/>
      <c r="AE482" s="12"/>
      <c r="AF482" s="10"/>
      <c r="AG482" s="11"/>
      <c r="AH482" s="9"/>
      <c r="AI482" s="9"/>
      <c r="AJ482" s="9"/>
      <c r="AK482" s="9"/>
      <c r="AL482" s="9"/>
      <c r="AM482" s="10"/>
      <c r="AN482" s="9"/>
      <c r="AO482" s="9"/>
      <c r="AP482" s="10"/>
      <c r="AQ482" s="9"/>
      <c r="AR482" s="8"/>
      <c r="AS482" s="8"/>
      <c r="AT482" s="8"/>
      <c r="AU482" s="8"/>
      <c r="AV482" s="8"/>
      <c r="AW482" s="7"/>
      <c r="BP482" s="2"/>
    </row>
    <row r="483" spans="9:68" x14ac:dyDescent="0.2">
      <c r="I483" s="17"/>
      <c r="J483" s="16"/>
      <c r="K483" s="16"/>
      <c r="L483" s="16"/>
      <c r="M483" s="16"/>
      <c r="N483" s="10"/>
      <c r="O483" s="10"/>
      <c r="P483" s="9"/>
      <c r="Q483" s="9"/>
      <c r="R483" s="9"/>
      <c r="S483" s="9"/>
      <c r="U483" s="15"/>
      <c r="W483" s="2"/>
      <c r="X483" s="2"/>
      <c r="Y483" s="2"/>
      <c r="Z483" s="2"/>
      <c r="AA483" s="2"/>
      <c r="AB483" s="14"/>
      <c r="AC483" s="2"/>
      <c r="AD483" s="13"/>
      <c r="AE483" s="12"/>
      <c r="AF483" s="10"/>
      <c r="AG483" s="11"/>
      <c r="AH483" s="9"/>
      <c r="AI483" s="9"/>
      <c r="AJ483" s="9"/>
      <c r="AK483" s="9"/>
      <c r="AL483" s="9"/>
      <c r="AM483" s="10"/>
      <c r="AN483" s="9"/>
      <c r="AO483" s="9"/>
      <c r="AP483" s="10"/>
      <c r="AQ483" s="9"/>
      <c r="AR483" s="8"/>
      <c r="AS483" s="8"/>
      <c r="AT483" s="8"/>
      <c r="AU483" s="8"/>
      <c r="AV483" s="8"/>
      <c r="AW483" s="7"/>
      <c r="BP483" s="2"/>
    </row>
    <row r="484" spans="9:68" x14ac:dyDescent="0.2">
      <c r="I484" s="17"/>
      <c r="J484" s="16"/>
      <c r="K484" s="16"/>
      <c r="L484" s="16"/>
      <c r="M484" s="16"/>
      <c r="N484" s="10"/>
      <c r="O484" s="10"/>
      <c r="P484" s="9"/>
      <c r="Q484" s="9"/>
      <c r="R484" s="9"/>
      <c r="S484" s="9"/>
      <c r="U484" s="15"/>
      <c r="W484" s="2"/>
      <c r="X484" s="2"/>
      <c r="Y484" s="2"/>
      <c r="Z484" s="2"/>
      <c r="AA484" s="2"/>
      <c r="AB484" s="14"/>
      <c r="AC484" s="2"/>
      <c r="AD484" s="13"/>
      <c r="AE484" s="12"/>
      <c r="AF484" s="10"/>
      <c r="AG484" s="11"/>
      <c r="AH484" s="9"/>
      <c r="AI484" s="9"/>
      <c r="AJ484" s="9"/>
      <c r="AK484" s="9"/>
      <c r="AL484" s="9"/>
      <c r="AM484" s="10"/>
      <c r="AN484" s="9"/>
      <c r="AO484" s="9"/>
      <c r="AP484" s="10"/>
      <c r="AQ484" s="9"/>
      <c r="AR484" s="8"/>
      <c r="AS484" s="8"/>
      <c r="AT484" s="8"/>
      <c r="AU484" s="8"/>
      <c r="AV484" s="8"/>
      <c r="AW484" s="7"/>
      <c r="BP484" s="2"/>
    </row>
    <row r="485" spans="9:68" x14ac:dyDescent="0.2">
      <c r="I485" s="17"/>
      <c r="J485" s="16"/>
      <c r="K485" s="16"/>
      <c r="L485" s="16"/>
      <c r="M485" s="16"/>
      <c r="N485" s="10"/>
      <c r="O485" s="10"/>
      <c r="P485" s="9"/>
      <c r="Q485" s="9"/>
      <c r="R485" s="9"/>
      <c r="S485" s="9"/>
      <c r="U485" s="15"/>
      <c r="W485" s="2"/>
      <c r="X485" s="2"/>
      <c r="Y485" s="2"/>
      <c r="Z485" s="2"/>
      <c r="AA485" s="2"/>
      <c r="AB485" s="14"/>
      <c r="AC485" s="2"/>
      <c r="AD485" s="13"/>
      <c r="AE485" s="12"/>
      <c r="AF485" s="10"/>
      <c r="AG485" s="11"/>
      <c r="AH485" s="9"/>
      <c r="AI485" s="9"/>
      <c r="AJ485" s="9"/>
      <c r="AK485" s="9"/>
      <c r="AL485" s="9"/>
      <c r="AM485" s="10"/>
      <c r="AN485" s="9"/>
      <c r="AO485" s="9"/>
      <c r="AP485" s="10"/>
      <c r="AQ485" s="9"/>
      <c r="AR485" s="8"/>
      <c r="AS485" s="8"/>
      <c r="AT485" s="8"/>
      <c r="AU485" s="8"/>
      <c r="AV485" s="8"/>
      <c r="AW485" s="7"/>
      <c r="BP485" s="2"/>
    </row>
    <row r="486" spans="9:68" x14ac:dyDescent="0.2">
      <c r="I486" s="17"/>
      <c r="J486" s="16"/>
      <c r="K486" s="16"/>
      <c r="L486" s="16"/>
      <c r="M486" s="16"/>
      <c r="N486" s="10"/>
      <c r="O486" s="10"/>
      <c r="P486" s="9"/>
      <c r="Q486" s="9"/>
      <c r="R486" s="9"/>
      <c r="S486" s="9"/>
      <c r="U486" s="15"/>
      <c r="W486" s="2"/>
      <c r="X486" s="2"/>
      <c r="Y486" s="2"/>
      <c r="Z486" s="2"/>
      <c r="AA486" s="2"/>
      <c r="AB486" s="14"/>
      <c r="AC486" s="2"/>
      <c r="AD486" s="13"/>
      <c r="AE486" s="12"/>
      <c r="AF486" s="10"/>
      <c r="AG486" s="11"/>
      <c r="AH486" s="9"/>
      <c r="AI486" s="9"/>
      <c r="AJ486" s="9"/>
      <c r="AK486" s="9"/>
      <c r="AL486" s="9"/>
      <c r="AM486" s="10"/>
      <c r="AN486" s="9"/>
      <c r="AO486" s="9"/>
      <c r="AP486" s="10"/>
      <c r="AQ486" s="9"/>
      <c r="AR486" s="8"/>
      <c r="AS486" s="8"/>
      <c r="AT486" s="8"/>
      <c r="AU486" s="8"/>
      <c r="AV486" s="8"/>
      <c r="AW486" s="7"/>
      <c r="BP486" s="2"/>
    </row>
    <row r="487" spans="9:68" x14ac:dyDescent="0.2">
      <c r="I487" s="17"/>
      <c r="J487" s="16"/>
      <c r="K487" s="16"/>
      <c r="L487" s="16"/>
      <c r="M487" s="16"/>
      <c r="N487" s="10"/>
      <c r="O487" s="10"/>
      <c r="P487" s="9"/>
      <c r="Q487" s="9"/>
      <c r="R487" s="9"/>
      <c r="S487" s="9"/>
      <c r="U487" s="15"/>
      <c r="W487" s="2"/>
      <c r="X487" s="2"/>
      <c r="Y487" s="2"/>
      <c r="Z487" s="2"/>
      <c r="AA487" s="2"/>
      <c r="AB487" s="14"/>
      <c r="AC487" s="2"/>
      <c r="AD487" s="13"/>
      <c r="AE487" s="12"/>
      <c r="AF487" s="10"/>
      <c r="AG487" s="11"/>
      <c r="AH487" s="9"/>
      <c r="AI487" s="9"/>
      <c r="AJ487" s="9"/>
      <c r="AK487" s="9"/>
      <c r="AL487" s="9"/>
      <c r="AM487" s="10"/>
      <c r="AN487" s="9"/>
      <c r="AO487" s="9"/>
      <c r="AP487" s="10"/>
      <c r="AQ487" s="9"/>
      <c r="AR487" s="8"/>
      <c r="AS487" s="8"/>
      <c r="AT487" s="8"/>
      <c r="AU487" s="8"/>
      <c r="AV487" s="8"/>
      <c r="AW487" s="7"/>
      <c r="BP487" s="2"/>
    </row>
    <row r="488" spans="9:68" x14ac:dyDescent="0.2">
      <c r="I488" s="17"/>
      <c r="J488" s="16"/>
      <c r="K488" s="16"/>
      <c r="L488" s="16"/>
      <c r="M488" s="16"/>
      <c r="N488" s="10"/>
      <c r="O488" s="10"/>
      <c r="P488" s="9"/>
      <c r="Q488" s="9"/>
      <c r="R488" s="9"/>
      <c r="S488" s="9"/>
      <c r="U488" s="15"/>
      <c r="W488" s="2"/>
      <c r="X488" s="2"/>
      <c r="Y488" s="2"/>
      <c r="Z488" s="2"/>
      <c r="AA488" s="2"/>
      <c r="AB488" s="14"/>
      <c r="AC488" s="2"/>
      <c r="AD488" s="13"/>
      <c r="AE488" s="12"/>
      <c r="AF488" s="10"/>
      <c r="AG488" s="11"/>
      <c r="AH488" s="9"/>
      <c r="AI488" s="9"/>
      <c r="AJ488" s="9"/>
      <c r="AK488" s="9"/>
      <c r="AL488" s="9"/>
      <c r="AM488" s="10"/>
      <c r="AN488" s="9"/>
      <c r="AO488" s="9"/>
      <c r="AP488" s="10"/>
      <c r="AQ488" s="9"/>
      <c r="AR488" s="8"/>
      <c r="AS488" s="8"/>
      <c r="AT488" s="8"/>
      <c r="AU488" s="8"/>
      <c r="AV488" s="8"/>
      <c r="AW488" s="7"/>
      <c r="BP488" s="2"/>
    </row>
    <row r="489" spans="9:68" x14ac:dyDescent="0.2">
      <c r="I489" s="17"/>
      <c r="J489" s="16"/>
      <c r="K489" s="16"/>
      <c r="L489" s="16"/>
      <c r="M489" s="16"/>
      <c r="N489" s="10"/>
      <c r="O489" s="10"/>
      <c r="P489" s="9"/>
      <c r="Q489" s="9"/>
      <c r="R489" s="9"/>
      <c r="S489" s="9"/>
      <c r="U489" s="15"/>
      <c r="W489" s="2"/>
      <c r="X489" s="2"/>
      <c r="Y489" s="2"/>
      <c r="Z489" s="2"/>
      <c r="AA489" s="2"/>
      <c r="AB489" s="14"/>
      <c r="AC489" s="2"/>
      <c r="AD489" s="13"/>
      <c r="AE489" s="12"/>
      <c r="AF489" s="10"/>
      <c r="AG489" s="11"/>
      <c r="AH489" s="9"/>
      <c r="AI489" s="9"/>
      <c r="AJ489" s="9"/>
      <c r="AK489" s="9"/>
      <c r="AL489" s="9"/>
      <c r="AM489" s="10"/>
      <c r="AN489" s="9"/>
      <c r="AO489" s="9"/>
      <c r="AP489" s="10"/>
      <c r="AQ489" s="9"/>
      <c r="AR489" s="8"/>
      <c r="AS489" s="8"/>
      <c r="AT489" s="8"/>
      <c r="AU489" s="8"/>
      <c r="AV489" s="8"/>
      <c r="AW489" s="7"/>
      <c r="BP489" s="2"/>
    </row>
    <row r="490" spans="9:68" x14ac:dyDescent="0.2">
      <c r="I490" s="17"/>
      <c r="J490" s="16"/>
      <c r="K490" s="16"/>
      <c r="L490" s="16"/>
      <c r="M490" s="16"/>
      <c r="N490" s="10"/>
      <c r="O490" s="10"/>
      <c r="P490" s="9"/>
      <c r="Q490" s="9"/>
      <c r="R490" s="9"/>
      <c r="S490" s="9"/>
      <c r="U490" s="15"/>
      <c r="W490" s="2"/>
      <c r="X490" s="2"/>
      <c r="Y490" s="2"/>
      <c r="Z490" s="2"/>
      <c r="AA490" s="2"/>
      <c r="AB490" s="14"/>
      <c r="AC490" s="2"/>
      <c r="AD490" s="13"/>
      <c r="AE490" s="12"/>
      <c r="AF490" s="10"/>
      <c r="AG490" s="11"/>
      <c r="AH490" s="9"/>
      <c r="AI490" s="9"/>
      <c r="AJ490" s="9"/>
      <c r="AK490" s="9"/>
      <c r="AL490" s="9"/>
      <c r="AM490" s="10"/>
      <c r="AN490" s="9"/>
      <c r="AO490" s="9"/>
      <c r="AP490" s="10"/>
      <c r="AQ490" s="9"/>
      <c r="AR490" s="8"/>
      <c r="AS490" s="8"/>
      <c r="AT490" s="8"/>
      <c r="AU490" s="8"/>
      <c r="AV490" s="8"/>
      <c r="AW490" s="7"/>
      <c r="BP490" s="2"/>
    </row>
    <row r="491" spans="9:68" x14ac:dyDescent="0.2">
      <c r="I491" s="17"/>
      <c r="J491" s="16"/>
      <c r="K491" s="16"/>
      <c r="L491" s="16"/>
      <c r="M491" s="16"/>
      <c r="N491" s="10"/>
      <c r="O491" s="10"/>
      <c r="P491" s="9"/>
      <c r="Q491" s="9"/>
      <c r="R491" s="9"/>
      <c r="S491" s="9"/>
      <c r="U491" s="15"/>
      <c r="W491" s="2"/>
      <c r="X491" s="2"/>
      <c r="Y491" s="2"/>
      <c r="Z491" s="2"/>
      <c r="AA491" s="2"/>
      <c r="AB491" s="14"/>
      <c r="AC491" s="2"/>
      <c r="AD491" s="13"/>
      <c r="AE491" s="12"/>
      <c r="AF491" s="10"/>
      <c r="AG491" s="11"/>
      <c r="AH491" s="9"/>
      <c r="AI491" s="9"/>
      <c r="AJ491" s="9"/>
      <c r="AK491" s="9"/>
      <c r="AL491" s="9"/>
      <c r="AM491" s="10"/>
      <c r="AN491" s="9"/>
      <c r="AO491" s="9"/>
      <c r="AP491" s="10"/>
      <c r="AQ491" s="9"/>
      <c r="AR491" s="8"/>
      <c r="AS491" s="8"/>
      <c r="AT491" s="8"/>
      <c r="AU491" s="8"/>
      <c r="AV491" s="8"/>
      <c r="AW491" s="7"/>
      <c r="BP491" s="2"/>
    </row>
    <row r="492" spans="9:68" x14ac:dyDescent="0.2">
      <c r="I492" s="17"/>
      <c r="J492" s="16"/>
      <c r="K492" s="16"/>
      <c r="L492" s="16"/>
      <c r="M492" s="16"/>
      <c r="N492" s="10"/>
      <c r="O492" s="10"/>
      <c r="P492" s="9"/>
      <c r="Q492" s="9"/>
      <c r="R492" s="9"/>
      <c r="S492" s="9"/>
      <c r="U492" s="15"/>
      <c r="W492" s="2"/>
      <c r="X492" s="2"/>
      <c r="Y492" s="2"/>
      <c r="Z492" s="2"/>
      <c r="AA492" s="2"/>
      <c r="AB492" s="14"/>
      <c r="AC492" s="2"/>
      <c r="AD492" s="13"/>
      <c r="AE492" s="12"/>
      <c r="AF492" s="10"/>
      <c r="AG492" s="11"/>
      <c r="AH492" s="9"/>
      <c r="AI492" s="9"/>
      <c r="AJ492" s="9"/>
      <c r="AK492" s="9"/>
      <c r="AL492" s="9"/>
      <c r="AM492" s="10"/>
      <c r="AN492" s="9"/>
      <c r="AO492" s="9"/>
      <c r="AP492" s="10"/>
      <c r="AQ492" s="9"/>
      <c r="AR492" s="8"/>
      <c r="AS492" s="8"/>
      <c r="AT492" s="8"/>
      <c r="AU492" s="8"/>
      <c r="AV492" s="8"/>
      <c r="AW492" s="7"/>
      <c r="BP492" s="2"/>
    </row>
    <row r="493" spans="9:68" x14ac:dyDescent="0.2">
      <c r="I493" s="17"/>
      <c r="J493" s="16"/>
      <c r="K493" s="16"/>
      <c r="L493" s="16"/>
      <c r="M493" s="16"/>
      <c r="N493" s="10"/>
      <c r="O493" s="10"/>
      <c r="P493" s="9"/>
      <c r="Q493" s="9"/>
      <c r="R493" s="9"/>
      <c r="S493" s="9"/>
      <c r="U493" s="15"/>
      <c r="W493" s="2"/>
      <c r="X493" s="2"/>
      <c r="Y493" s="2"/>
      <c r="Z493" s="2"/>
      <c r="AA493" s="2"/>
      <c r="AB493" s="14"/>
      <c r="AC493" s="2"/>
      <c r="AD493" s="13"/>
      <c r="AE493" s="12"/>
      <c r="AF493" s="10"/>
      <c r="AG493" s="11"/>
      <c r="AH493" s="9"/>
      <c r="AI493" s="9"/>
      <c r="AJ493" s="9"/>
      <c r="AK493" s="9"/>
      <c r="AL493" s="9"/>
      <c r="AM493" s="10"/>
      <c r="AN493" s="9"/>
      <c r="AO493" s="9"/>
      <c r="AP493" s="10"/>
      <c r="AQ493" s="9"/>
      <c r="AR493" s="8"/>
      <c r="AS493" s="8"/>
      <c r="AT493" s="8"/>
      <c r="AU493" s="8"/>
      <c r="AV493" s="8"/>
      <c r="AW493" s="7"/>
      <c r="BP493" s="2"/>
    </row>
    <row r="494" spans="9:68" x14ac:dyDescent="0.2">
      <c r="I494" s="17"/>
      <c r="J494" s="16"/>
      <c r="K494" s="16"/>
      <c r="L494" s="16"/>
      <c r="M494" s="16"/>
      <c r="N494" s="10"/>
      <c r="O494" s="10"/>
      <c r="P494" s="9"/>
      <c r="Q494" s="9"/>
      <c r="R494" s="9"/>
      <c r="S494" s="9"/>
      <c r="U494" s="15"/>
      <c r="W494" s="2"/>
      <c r="X494" s="2"/>
      <c r="Y494" s="2"/>
      <c r="Z494" s="2"/>
      <c r="AA494" s="2"/>
      <c r="AB494" s="14"/>
      <c r="AC494" s="2"/>
      <c r="AD494" s="13"/>
      <c r="AE494" s="12"/>
      <c r="AF494" s="10"/>
      <c r="AG494" s="11"/>
      <c r="AH494" s="9"/>
      <c r="AI494" s="9"/>
      <c r="AJ494" s="9"/>
      <c r="AK494" s="9"/>
      <c r="AL494" s="9"/>
      <c r="AM494" s="10"/>
      <c r="AN494" s="9"/>
      <c r="AO494" s="9"/>
      <c r="AP494" s="10"/>
      <c r="AQ494" s="9"/>
      <c r="AR494" s="8"/>
      <c r="AS494" s="8"/>
      <c r="AT494" s="8"/>
      <c r="AU494" s="8"/>
      <c r="AV494" s="8"/>
      <c r="AW494" s="7"/>
      <c r="BP494" s="2"/>
    </row>
    <row r="495" spans="9:68" x14ac:dyDescent="0.2">
      <c r="I495" s="17"/>
      <c r="J495" s="16"/>
      <c r="K495" s="16"/>
      <c r="L495" s="16"/>
      <c r="M495" s="16"/>
      <c r="N495" s="10"/>
      <c r="O495" s="10"/>
      <c r="P495" s="9"/>
      <c r="Q495" s="9"/>
      <c r="R495" s="9"/>
      <c r="S495" s="9"/>
      <c r="U495" s="15"/>
      <c r="W495" s="2"/>
      <c r="X495" s="2"/>
      <c r="Y495" s="2"/>
      <c r="Z495" s="2"/>
      <c r="AA495" s="2"/>
      <c r="AB495" s="14"/>
      <c r="AC495" s="2"/>
      <c r="AD495" s="13"/>
      <c r="AE495" s="12"/>
      <c r="AF495" s="10"/>
      <c r="AG495" s="11"/>
      <c r="AH495" s="9"/>
      <c r="AI495" s="9"/>
      <c r="AJ495" s="9"/>
      <c r="AK495" s="9"/>
      <c r="AL495" s="9"/>
      <c r="AM495" s="10"/>
      <c r="AN495" s="9"/>
      <c r="AO495" s="9"/>
      <c r="AP495" s="10"/>
      <c r="AQ495" s="9"/>
      <c r="AR495" s="8"/>
      <c r="AS495" s="8"/>
      <c r="AT495" s="8"/>
      <c r="AU495" s="8"/>
      <c r="AV495" s="8"/>
      <c r="AW495" s="7"/>
      <c r="BP495" s="2"/>
    </row>
    <row r="496" spans="9:68" x14ac:dyDescent="0.2">
      <c r="I496" s="17"/>
      <c r="J496" s="16"/>
      <c r="K496" s="16"/>
      <c r="L496" s="16"/>
      <c r="M496" s="16"/>
      <c r="N496" s="10"/>
      <c r="O496" s="10"/>
      <c r="P496" s="9"/>
      <c r="Q496" s="9"/>
      <c r="R496" s="9"/>
      <c r="S496" s="9"/>
      <c r="U496" s="15"/>
      <c r="W496" s="2"/>
      <c r="X496" s="2"/>
      <c r="Y496" s="2"/>
      <c r="Z496" s="2"/>
      <c r="AA496" s="2"/>
      <c r="AB496" s="14"/>
      <c r="AC496" s="2"/>
      <c r="AD496" s="13"/>
      <c r="AE496" s="12"/>
      <c r="AF496" s="10"/>
      <c r="AG496" s="11"/>
      <c r="AH496" s="9"/>
      <c r="AI496" s="9"/>
      <c r="AJ496" s="9"/>
      <c r="AK496" s="9"/>
      <c r="AL496" s="9"/>
      <c r="AM496" s="10"/>
      <c r="AN496" s="9"/>
      <c r="AO496" s="9"/>
      <c r="AP496" s="10"/>
      <c r="AQ496" s="9"/>
      <c r="AR496" s="8"/>
      <c r="AS496" s="8"/>
      <c r="AT496" s="8"/>
      <c r="AU496" s="8"/>
      <c r="AV496" s="8"/>
      <c r="AW496" s="7"/>
      <c r="BP496" s="2"/>
    </row>
    <row r="497" spans="9:68" x14ac:dyDescent="0.2">
      <c r="I497" s="17"/>
      <c r="J497" s="16"/>
      <c r="K497" s="16"/>
      <c r="L497" s="16"/>
      <c r="M497" s="16"/>
      <c r="N497" s="10"/>
      <c r="O497" s="10"/>
      <c r="P497" s="9"/>
      <c r="Q497" s="9"/>
      <c r="R497" s="9"/>
      <c r="S497" s="9"/>
      <c r="U497" s="15"/>
      <c r="W497" s="2"/>
      <c r="X497" s="2"/>
      <c r="Y497" s="2"/>
      <c r="Z497" s="2"/>
      <c r="AA497" s="2"/>
      <c r="AB497" s="14"/>
      <c r="AC497" s="2"/>
      <c r="AD497" s="13"/>
      <c r="AE497" s="12"/>
      <c r="AF497" s="10"/>
      <c r="AG497" s="11"/>
      <c r="AH497" s="9"/>
      <c r="AI497" s="9"/>
      <c r="AJ497" s="9"/>
      <c r="AK497" s="9"/>
      <c r="AL497" s="9"/>
      <c r="AM497" s="10"/>
      <c r="AN497" s="9"/>
      <c r="AO497" s="9"/>
      <c r="AP497" s="10"/>
      <c r="AQ497" s="9"/>
      <c r="AR497" s="8"/>
      <c r="AS497" s="8"/>
      <c r="AT497" s="8"/>
      <c r="AU497" s="8"/>
      <c r="AV497" s="8"/>
      <c r="AW497" s="7"/>
      <c r="BP497" s="2"/>
    </row>
    <row r="498" spans="9:68" x14ac:dyDescent="0.2">
      <c r="I498" s="17"/>
      <c r="J498" s="16"/>
      <c r="K498" s="16"/>
      <c r="L498" s="16"/>
      <c r="M498" s="16"/>
      <c r="N498" s="10"/>
      <c r="O498" s="10"/>
      <c r="P498" s="9"/>
      <c r="Q498" s="9"/>
      <c r="R498" s="9"/>
      <c r="S498" s="9"/>
      <c r="U498" s="15"/>
      <c r="W498" s="2"/>
      <c r="X498" s="2"/>
      <c r="Y498" s="2"/>
      <c r="Z498" s="2"/>
      <c r="AA498" s="2"/>
      <c r="AB498" s="14"/>
      <c r="AC498" s="2"/>
      <c r="AD498" s="13"/>
      <c r="AE498" s="12"/>
      <c r="AF498" s="10"/>
      <c r="AG498" s="11"/>
      <c r="AH498" s="9"/>
      <c r="AI498" s="9"/>
      <c r="AJ498" s="9"/>
      <c r="AK498" s="9"/>
      <c r="AL498" s="9"/>
      <c r="AM498" s="10"/>
      <c r="AN498" s="9"/>
      <c r="AO498" s="9"/>
      <c r="AP498" s="10"/>
      <c r="AQ498" s="9"/>
      <c r="AR498" s="8"/>
      <c r="AS498" s="8"/>
      <c r="AT498" s="8"/>
      <c r="AU498" s="8"/>
      <c r="AV498" s="8"/>
      <c r="AW498" s="7"/>
      <c r="BP498" s="2"/>
    </row>
    <row r="499" spans="9:68" x14ac:dyDescent="0.2">
      <c r="I499" s="17"/>
      <c r="J499" s="16"/>
      <c r="K499" s="16"/>
      <c r="L499" s="16"/>
      <c r="M499" s="16"/>
      <c r="N499" s="10"/>
      <c r="O499" s="10"/>
      <c r="P499" s="9"/>
      <c r="Q499" s="9"/>
      <c r="R499" s="9"/>
      <c r="S499" s="9"/>
      <c r="U499" s="15"/>
      <c r="W499" s="2"/>
      <c r="X499" s="2"/>
      <c r="Y499" s="2"/>
      <c r="Z499" s="2"/>
      <c r="AA499" s="2"/>
      <c r="AB499" s="14"/>
      <c r="AC499" s="2"/>
      <c r="AD499" s="13"/>
      <c r="AE499" s="12"/>
      <c r="AF499" s="10"/>
      <c r="AG499" s="11"/>
      <c r="AH499" s="9"/>
      <c r="AI499" s="9"/>
      <c r="AJ499" s="9"/>
      <c r="AK499" s="9"/>
      <c r="AL499" s="9"/>
      <c r="AM499" s="10"/>
      <c r="AN499" s="9"/>
      <c r="AO499" s="9"/>
      <c r="AP499" s="10"/>
      <c r="AQ499" s="9"/>
      <c r="AR499" s="8"/>
      <c r="AS499" s="8"/>
      <c r="AT499" s="8"/>
      <c r="AU499" s="8"/>
      <c r="AV499" s="8"/>
      <c r="AW499" s="7"/>
      <c r="BP499" s="2"/>
    </row>
    <row r="500" spans="9:68" x14ac:dyDescent="0.2">
      <c r="I500" s="17"/>
      <c r="J500" s="16"/>
      <c r="K500" s="16"/>
      <c r="L500" s="16"/>
      <c r="M500" s="16"/>
      <c r="N500" s="10"/>
      <c r="O500" s="10"/>
      <c r="P500" s="9"/>
      <c r="Q500" s="9"/>
      <c r="R500" s="9"/>
      <c r="S500" s="9"/>
      <c r="U500" s="15"/>
      <c r="W500" s="2"/>
      <c r="X500" s="2"/>
      <c r="Y500" s="2"/>
      <c r="Z500" s="2"/>
      <c r="AA500" s="2"/>
      <c r="AB500" s="14"/>
      <c r="AC500" s="2"/>
      <c r="AD500" s="13"/>
      <c r="AE500" s="12"/>
      <c r="AF500" s="10"/>
      <c r="AG500" s="11"/>
      <c r="AH500" s="9"/>
      <c r="AI500" s="9"/>
      <c r="AJ500" s="9"/>
      <c r="AK500" s="9"/>
      <c r="AL500" s="9"/>
      <c r="AM500" s="10"/>
      <c r="AN500" s="9"/>
      <c r="AO500" s="9"/>
      <c r="AP500" s="10"/>
      <c r="AQ500" s="9"/>
      <c r="AR500" s="8"/>
      <c r="AS500" s="8"/>
      <c r="AT500" s="8"/>
      <c r="AU500" s="8"/>
      <c r="AV500" s="8"/>
      <c r="AW500" s="7"/>
      <c r="BP500" s="2"/>
    </row>
    <row r="501" spans="9:68" x14ac:dyDescent="0.2">
      <c r="I501" s="17"/>
      <c r="J501" s="16"/>
      <c r="K501" s="16"/>
      <c r="L501" s="16"/>
      <c r="M501" s="16"/>
      <c r="N501" s="10"/>
      <c r="O501" s="10"/>
      <c r="P501" s="9"/>
      <c r="Q501" s="9"/>
      <c r="R501" s="9"/>
      <c r="S501" s="9"/>
      <c r="U501" s="15"/>
      <c r="W501" s="2"/>
      <c r="X501" s="2"/>
      <c r="Y501" s="2"/>
      <c r="Z501" s="2"/>
      <c r="AA501" s="2"/>
      <c r="AB501" s="14"/>
      <c r="AC501" s="2"/>
      <c r="AD501" s="13"/>
      <c r="AE501" s="12"/>
      <c r="AF501" s="10"/>
      <c r="AG501" s="11"/>
      <c r="AH501" s="9"/>
      <c r="AI501" s="9"/>
      <c r="AJ501" s="9"/>
      <c r="AK501" s="9"/>
      <c r="AL501" s="9"/>
      <c r="AM501" s="10"/>
      <c r="AN501" s="9"/>
      <c r="AO501" s="9"/>
      <c r="AP501" s="10"/>
      <c r="AQ501" s="9"/>
      <c r="AR501" s="8"/>
      <c r="AS501" s="8"/>
      <c r="AT501" s="8"/>
      <c r="AU501" s="8"/>
      <c r="AV501" s="8"/>
      <c r="AW501" s="7"/>
      <c r="BP501" s="2"/>
    </row>
    <row r="502" spans="9:68" x14ac:dyDescent="0.2">
      <c r="I502" s="17"/>
      <c r="J502" s="16"/>
      <c r="K502" s="16"/>
      <c r="L502" s="16"/>
      <c r="M502" s="16"/>
      <c r="N502" s="10"/>
      <c r="O502" s="10"/>
      <c r="P502" s="9"/>
      <c r="Q502" s="9"/>
      <c r="R502" s="9"/>
      <c r="S502" s="9"/>
      <c r="U502" s="15"/>
      <c r="W502" s="2"/>
      <c r="X502" s="2"/>
      <c r="Y502" s="2"/>
      <c r="Z502" s="2"/>
      <c r="AA502" s="2"/>
      <c r="AB502" s="14"/>
      <c r="AC502" s="2"/>
      <c r="AD502" s="13"/>
      <c r="AE502" s="12"/>
      <c r="AF502" s="10"/>
      <c r="AG502" s="11"/>
      <c r="AH502" s="9"/>
      <c r="AI502" s="9"/>
      <c r="AJ502" s="9"/>
      <c r="AK502" s="9"/>
      <c r="AL502" s="9"/>
      <c r="AM502" s="10"/>
      <c r="AN502" s="9"/>
      <c r="AO502" s="9"/>
      <c r="AP502" s="10"/>
      <c r="AQ502" s="9"/>
      <c r="AR502" s="8"/>
      <c r="AS502" s="8"/>
      <c r="AT502" s="8"/>
      <c r="AU502" s="8"/>
      <c r="AV502" s="8"/>
      <c r="AW502" s="7"/>
      <c r="BP502" s="2"/>
    </row>
    <row r="503" spans="9:68" x14ac:dyDescent="0.2">
      <c r="I503" s="17"/>
      <c r="J503" s="16"/>
      <c r="K503" s="16"/>
      <c r="L503" s="16"/>
      <c r="M503" s="16"/>
      <c r="N503" s="10"/>
      <c r="O503" s="10"/>
      <c r="P503" s="9"/>
      <c r="Q503" s="9"/>
      <c r="R503" s="9"/>
      <c r="S503" s="9"/>
      <c r="U503" s="15"/>
      <c r="W503" s="2"/>
      <c r="X503" s="2"/>
      <c r="Y503" s="2"/>
      <c r="Z503" s="2"/>
      <c r="AA503" s="2"/>
      <c r="AB503" s="14"/>
      <c r="AC503" s="2"/>
      <c r="AD503" s="13"/>
      <c r="AE503" s="12"/>
      <c r="AF503" s="10"/>
      <c r="AG503" s="11"/>
      <c r="AH503" s="9"/>
      <c r="AI503" s="9"/>
      <c r="AJ503" s="9"/>
      <c r="AK503" s="9"/>
      <c r="AL503" s="9"/>
      <c r="AM503" s="10"/>
      <c r="AN503" s="9"/>
      <c r="AO503" s="9"/>
      <c r="AP503" s="10"/>
      <c r="AQ503" s="9"/>
      <c r="AR503" s="8"/>
      <c r="AS503" s="8"/>
      <c r="AT503" s="8"/>
      <c r="AU503" s="8"/>
      <c r="AV503" s="8"/>
      <c r="AW503" s="7"/>
      <c r="BP503" s="2"/>
    </row>
    <row r="504" spans="9:68" x14ac:dyDescent="0.2">
      <c r="I504" s="17"/>
      <c r="J504" s="16"/>
      <c r="K504" s="16"/>
      <c r="L504" s="16"/>
      <c r="M504" s="16"/>
      <c r="N504" s="10"/>
      <c r="O504" s="10"/>
      <c r="P504" s="9"/>
      <c r="Q504" s="9"/>
      <c r="R504" s="9"/>
      <c r="S504" s="9"/>
      <c r="U504" s="15"/>
      <c r="W504" s="2"/>
      <c r="X504" s="2"/>
      <c r="Y504" s="2"/>
      <c r="Z504" s="2"/>
      <c r="AA504" s="2"/>
      <c r="AB504" s="14"/>
      <c r="AC504" s="2"/>
      <c r="AD504" s="13"/>
      <c r="AE504" s="12"/>
      <c r="AF504" s="10"/>
      <c r="AG504" s="11"/>
      <c r="AH504" s="9"/>
      <c r="AI504" s="9"/>
      <c r="AJ504" s="9"/>
      <c r="AK504" s="9"/>
      <c r="AL504" s="9"/>
      <c r="AM504" s="10"/>
      <c r="AN504" s="9"/>
      <c r="AO504" s="9"/>
      <c r="AP504" s="10"/>
      <c r="AQ504" s="9"/>
      <c r="AR504" s="8"/>
      <c r="AS504" s="8"/>
      <c r="AT504" s="8"/>
      <c r="AU504" s="8"/>
      <c r="AV504" s="8"/>
      <c r="AW504" s="7"/>
      <c r="BP504" s="2"/>
    </row>
    <row r="505" spans="9:68" x14ac:dyDescent="0.2">
      <c r="I505" s="17"/>
      <c r="J505" s="16"/>
      <c r="K505" s="16"/>
      <c r="L505" s="16"/>
      <c r="M505" s="16"/>
      <c r="N505" s="10"/>
      <c r="O505" s="10"/>
      <c r="P505" s="9"/>
      <c r="Q505" s="9"/>
      <c r="R505" s="9"/>
      <c r="S505" s="9"/>
      <c r="U505" s="15"/>
      <c r="W505" s="2"/>
      <c r="X505" s="2"/>
      <c r="Y505" s="2"/>
      <c r="Z505" s="2"/>
      <c r="AA505" s="2"/>
      <c r="AB505" s="14"/>
      <c r="AC505" s="2"/>
      <c r="AD505" s="13"/>
      <c r="AE505" s="12"/>
      <c r="AF505" s="10"/>
      <c r="AG505" s="11"/>
      <c r="AH505" s="9"/>
      <c r="AI505" s="9"/>
      <c r="AJ505" s="9"/>
      <c r="AK505" s="9"/>
      <c r="AL505" s="9"/>
      <c r="AM505" s="10"/>
      <c r="AN505" s="9"/>
      <c r="AO505" s="9"/>
      <c r="AP505" s="10"/>
      <c r="AQ505" s="9"/>
      <c r="AR505" s="8"/>
      <c r="AS505" s="8"/>
      <c r="AT505" s="8"/>
      <c r="AU505" s="8"/>
      <c r="AV505" s="8"/>
      <c r="AW505" s="7"/>
      <c r="BP505" s="2"/>
    </row>
    <row r="506" spans="9:68" x14ac:dyDescent="0.2">
      <c r="I506" s="17"/>
      <c r="J506" s="16"/>
      <c r="K506" s="16"/>
      <c r="L506" s="16"/>
      <c r="M506" s="16"/>
      <c r="N506" s="10"/>
      <c r="O506" s="10"/>
      <c r="P506" s="9"/>
      <c r="Q506" s="9"/>
      <c r="R506" s="9"/>
      <c r="S506" s="9"/>
      <c r="U506" s="15"/>
      <c r="W506" s="2"/>
      <c r="X506" s="2"/>
      <c r="Y506" s="2"/>
      <c r="Z506" s="2"/>
      <c r="AA506" s="2"/>
      <c r="AB506" s="14"/>
      <c r="AC506" s="2"/>
      <c r="AD506" s="13"/>
      <c r="AE506" s="12"/>
      <c r="AF506" s="10"/>
      <c r="AG506" s="11"/>
      <c r="AH506" s="9"/>
      <c r="AI506" s="9"/>
      <c r="AJ506" s="9"/>
      <c r="AK506" s="9"/>
      <c r="AL506" s="9"/>
      <c r="AM506" s="10"/>
      <c r="AN506" s="9"/>
      <c r="AO506" s="9"/>
      <c r="AP506" s="10"/>
      <c r="AQ506" s="9"/>
      <c r="AR506" s="8"/>
      <c r="AS506" s="8"/>
      <c r="AT506" s="8"/>
      <c r="AU506" s="8"/>
      <c r="AV506" s="8"/>
      <c r="AW506" s="7"/>
      <c r="BP506" s="2"/>
    </row>
    <row r="507" spans="9:68" x14ac:dyDescent="0.2">
      <c r="I507" s="17"/>
      <c r="J507" s="16"/>
      <c r="K507" s="16"/>
      <c r="L507" s="16"/>
      <c r="M507" s="16"/>
      <c r="N507" s="10"/>
      <c r="O507" s="10"/>
      <c r="P507" s="9"/>
      <c r="Q507" s="9"/>
      <c r="R507" s="9"/>
      <c r="S507" s="9"/>
      <c r="U507" s="15"/>
      <c r="W507" s="2"/>
      <c r="X507" s="2"/>
      <c r="Y507" s="2"/>
      <c r="Z507" s="2"/>
      <c r="AA507" s="2"/>
      <c r="AB507" s="14"/>
      <c r="AC507" s="2"/>
      <c r="AD507" s="13"/>
      <c r="AE507" s="12"/>
      <c r="AF507" s="10"/>
      <c r="AG507" s="11"/>
      <c r="AH507" s="9"/>
      <c r="AI507" s="9"/>
      <c r="AJ507" s="9"/>
      <c r="AK507" s="9"/>
      <c r="AL507" s="9"/>
      <c r="AM507" s="10"/>
      <c r="AN507" s="9"/>
      <c r="AO507" s="9"/>
      <c r="AP507" s="10"/>
      <c r="AQ507" s="9"/>
      <c r="AR507" s="8"/>
      <c r="AS507" s="8"/>
      <c r="AT507" s="8"/>
      <c r="AU507" s="8"/>
      <c r="AV507" s="8"/>
      <c r="AW507" s="7"/>
      <c r="BP507" s="2"/>
    </row>
    <row r="508" spans="9:68" x14ac:dyDescent="0.2">
      <c r="I508" s="17"/>
      <c r="J508" s="16"/>
      <c r="K508" s="16"/>
      <c r="L508" s="16"/>
      <c r="M508" s="16"/>
      <c r="N508" s="10"/>
      <c r="O508" s="10"/>
      <c r="P508" s="9"/>
      <c r="Q508" s="9"/>
      <c r="R508" s="9"/>
      <c r="S508" s="9"/>
      <c r="U508" s="15"/>
      <c r="W508" s="2"/>
      <c r="X508" s="2"/>
      <c r="Y508" s="2"/>
      <c r="Z508" s="2"/>
      <c r="AA508" s="2"/>
      <c r="AB508" s="14"/>
      <c r="AC508" s="2"/>
      <c r="AD508" s="13"/>
      <c r="AE508" s="12"/>
      <c r="AF508" s="10"/>
      <c r="AG508" s="11"/>
      <c r="AH508" s="9"/>
      <c r="AI508" s="9"/>
      <c r="AJ508" s="9"/>
      <c r="AK508" s="9"/>
      <c r="AL508" s="9"/>
      <c r="AM508" s="10"/>
      <c r="AN508" s="9"/>
      <c r="AO508" s="9"/>
      <c r="AP508" s="10"/>
      <c r="AQ508" s="9"/>
      <c r="AR508" s="8"/>
      <c r="AS508" s="8"/>
      <c r="AT508" s="8"/>
      <c r="AU508" s="8"/>
      <c r="AV508" s="8"/>
      <c r="AW508" s="7"/>
      <c r="BP508" s="2"/>
    </row>
    <row r="509" spans="9:68" x14ac:dyDescent="0.2">
      <c r="I509" s="17"/>
      <c r="J509" s="16"/>
      <c r="K509" s="16"/>
      <c r="L509" s="16"/>
      <c r="M509" s="16"/>
      <c r="N509" s="10"/>
      <c r="O509" s="10"/>
      <c r="P509" s="9"/>
      <c r="Q509" s="9"/>
      <c r="R509" s="9"/>
      <c r="S509" s="9"/>
      <c r="U509" s="15"/>
      <c r="W509" s="2"/>
      <c r="X509" s="2"/>
      <c r="Y509" s="2"/>
      <c r="Z509" s="2"/>
      <c r="AA509" s="2"/>
      <c r="AB509" s="14"/>
      <c r="AC509" s="2"/>
      <c r="AD509" s="13"/>
      <c r="AE509" s="12"/>
      <c r="AF509" s="10"/>
      <c r="AG509" s="11"/>
      <c r="AH509" s="9"/>
      <c r="AI509" s="9"/>
      <c r="AJ509" s="9"/>
      <c r="AK509" s="9"/>
      <c r="AL509" s="9"/>
      <c r="AM509" s="10"/>
      <c r="AN509" s="9"/>
      <c r="AO509" s="9"/>
      <c r="AP509" s="10"/>
      <c r="AQ509" s="9"/>
      <c r="AR509" s="8"/>
      <c r="AS509" s="8"/>
      <c r="AT509" s="8"/>
      <c r="AU509" s="8"/>
      <c r="AV509" s="8"/>
      <c r="AW509" s="7"/>
      <c r="BP509" s="2"/>
    </row>
    <row r="510" spans="9:68" x14ac:dyDescent="0.2">
      <c r="I510" s="17"/>
      <c r="J510" s="16"/>
      <c r="K510" s="16"/>
      <c r="L510" s="16"/>
      <c r="M510" s="16"/>
      <c r="N510" s="10"/>
      <c r="O510" s="10"/>
      <c r="P510" s="9"/>
      <c r="Q510" s="9"/>
      <c r="R510" s="9"/>
      <c r="S510" s="9"/>
      <c r="U510" s="15"/>
      <c r="W510" s="2"/>
      <c r="X510" s="2"/>
      <c r="Y510" s="2"/>
      <c r="Z510" s="2"/>
      <c r="AA510" s="2"/>
      <c r="AB510" s="14"/>
      <c r="AC510" s="2"/>
      <c r="AD510" s="13"/>
      <c r="AE510" s="12"/>
      <c r="AF510" s="10"/>
      <c r="AG510" s="11"/>
      <c r="AH510" s="9"/>
      <c r="AI510" s="9"/>
      <c r="AJ510" s="9"/>
      <c r="AK510" s="9"/>
      <c r="AL510" s="9"/>
      <c r="AM510" s="10"/>
      <c r="AN510" s="9"/>
      <c r="AO510" s="9"/>
      <c r="AP510" s="10"/>
      <c r="AQ510" s="9"/>
      <c r="AR510" s="8"/>
      <c r="AS510" s="8"/>
      <c r="AT510" s="8"/>
      <c r="AU510" s="8"/>
      <c r="AV510" s="8"/>
      <c r="AW510" s="7"/>
      <c r="BP510" s="2"/>
    </row>
    <row r="511" spans="9:68" x14ac:dyDescent="0.2">
      <c r="I511" s="17"/>
      <c r="J511" s="16"/>
      <c r="K511" s="16"/>
      <c r="L511" s="16"/>
      <c r="M511" s="16"/>
      <c r="N511" s="10"/>
      <c r="O511" s="10"/>
      <c r="P511" s="9"/>
      <c r="Q511" s="9"/>
      <c r="R511" s="9"/>
      <c r="S511" s="9"/>
      <c r="U511" s="15"/>
      <c r="W511" s="2"/>
      <c r="X511" s="2"/>
      <c r="Y511" s="2"/>
      <c r="Z511" s="2"/>
      <c r="AA511" s="2"/>
      <c r="AB511" s="14"/>
      <c r="AC511" s="2"/>
      <c r="AD511" s="13"/>
      <c r="AE511" s="12"/>
      <c r="AF511" s="10"/>
      <c r="AG511" s="11"/>
      <c r="AH511" s="9"/>
      <c r="AI511" s="9"/>
      <c r="AJ511" s="9"/>
      <c r="AK511" s="9"/>
      <c r="AL511" s="9"/>
      <c r="AM511" s="10"/>
      <c r="AN511" s="9"/>
      <c r="AO511" s="9"/>
      <c r="AP511" s="10"/>
      <c r="AQ511" s="9"/>
      <c r="AR511" s="8"/>
      <c r="AS511" s="8"/>
      <c r="AT511" s="8"/>
      <c r="AU511" s="8"/>
      <c r="AV511" s="8"/>
      <c r="AW511" s="7"/>
      <c r="BP511" s="2"/>
    </row>
    <row r="512" spans="9:68" x14ac:dyDescent="0.2">
      <c r="I512" s="17"/>
      <c r="J512" s="16"/>
      <c r="K512" s="16"/>
      <c r="L512" s="16"/>
      <c r="M512" s="16"/>
      <c r="N512" s="10"/>
      <c r="O512" s="10"/>
      <c r="P512" s="9"/>
      <c r="Q512" s="9"/>
      <c r="R512" s="9"/>
      <c r="S512" s="9"/>
      <c r="U512" s="15"/>
      <c r="W512" s="2"/>
      <c r="X512" s="2"/>
      <c r="Y512" s="2"/>
      <c r="Z512" s="2"/>
      <c r="AA512" s="2"/>
      <c r="AB512" s="14"/>
      <c r="AC512" s="2"/>
      <c r="AD512" s="13"/>
      <c r="AE512" s="12"/>
      <c r="AF512" s="10"/>
      <c r="AG512" s="11"/>
      <c r="AH512" s="9"/>
      <c r="AI512" s="9"/>
      <c r="AJ512" s="9"/>
      <c r="AK512" s="9"/>
      <c r="AL512" s="9"/>
      <c r="AM512" s="10"/>
      <c r="AN512" s="9"/>
      <c r="AO512" s="9"/>
      <c r="AP512" s="10"/>
      <c r="AQ512" s="9"/>
      <c r="AR512" s="8"/>
      <c r="AS512" s="8"/>
      <c r="AT512" s="8"/>
      <c r="AU512" s="8"/>
      <c r="AV512" s="8"/>
      <c r="AW512" s="7"/>
      <c r="BP512" s="2"/>
    </row>
    <row r="513" spans="9:68" x14ac:dyDescent="0.2">
      <c r="I513" s="17"/>
      <c r="J513" s="16"/>
      <c r="K513" s="16"/>
      <c r="L513" s="16"/>
      <c r="M513" s="16"/>
      <c r="N513" s="10"/>
      <c r="O513" s="10"/>
      <c r="P513" s="9"/>
      <c r="Q513" s="9"/>
      <c r="R513" s="9"/>
      <c r="S513" s="9"/>
      <c r="U513" s="15"/>
      <c r="W513" s="2"/>
      <c r="X513" s="2"/>
      <c r="Y513" s="2"/>
      <c r="Z513" s="2"/>
      <c r="AA513" s="2"/>
      <c r="AB513" s="14"/>
      <c r="AC513" s="2"/>
      <c r="AD513" s="13"/>
      <c r="AE513" s="12"/>
      <c r="AF513" s="10"/>
      <c r="AG513" s="11"/>
      <c r="AH513" s="9"/>
      <c r="AI513" s="9"/>
      <c r="AJ513" s="9"/>
      <c r="AK513" s="9"/>
      <c r="AL513" s="9"/>
      <c r="AM513" s="10"/>
      <c r="AN513" s="9"/>
      <c r="AO513" s="9"/>
      <c r="AP513" s="10"/>
      <c r="AQ513" s="9"/>
      <c r="AR513" s="8"/>
      <c r="AS513" s="8"/>
      <c r="AT513" s="8"/>
      <c r="AU513" s="8"/>
      <c r="AV513" s="8"/>
      <c r="AW513" s="7"/>
      <c r="BP513" s="2"/>
    </row>
    <row r="514" spans="9:68" x14ac:dyDescent="0.2">
      <c r="I514" s="17"/>
      <c r="J514" s="16"/>
      <c r="K514" s="16"/>
      <c r="L514" s="16"/>
      <c r="M514" s="16"/>
      <c r="N514" s="10"/>
      <c r="O514" s="10"/>
      <c r="P514" s="9"/>
      <c r="Q514" s="9"/>
      <c r="R514" s="9"/>
      <c r="S514" s="9"/>
      <c r="U514" s="15"/>
      <c r="W514" s="2"/>
      <c r="X514" s="2"/>
      <c r="Y514" s="2"/>
      <c r="Z514" s="2"/>
      <c r="AA514" s="2"/>
      <c r="AB514" s="14"/>
      <c r="AC514" s="2"/>
      <c r="AD514" s="13"/>
      <c r="AE514" s="12"/>
      <c r="AF514" s="10"/>
      <c r="AG514" s="11"/>
      <c r="AH514" s="9"/>
      <c r="AI514" s="9"/>
      <c r="AJ514" s="9"/>
      <c r="AK514" s="9"/>
      <c r="AL514" s="9"/>
      <c r="AM514" s="10"/>
      <c r="AN514" s="9"/>
      <c r="AO514" s="9"/>
      <c r="AP514" s="10"/>
      <c r="AQ514" s="9"/>
      <c r="AR514" s="8"/>
      <c r="AS514" s="8"/>
      <c r="AT514" s="8"/>
      <c r="AU514" s="8"/>
      <c r="AV514" s="8"/>
      <c r="AW514" s="7"/>
      <c r="BP514" s="2"/>
    </row>
    <row r="515" spans="9:68" x14ac:dyDescent="0.2">
      <c r="I515" s="17"/>
      <c r="J515" s="16"/>
      <c r="K515" s="16"/>
      <c r="L515" s="16"/>
      <c r="M515" s="16"/>
      <c r="N515" s="10"/>
      <c r="O515" s="10"/>
      <c r="P515" s="9"/>
      <c r="Q515" s="9"/>
      <c r="R515" s="9"/>
      <c r="S515" s="9"/>
      <c r="U515" s="15"/>
      <c r="W515" s="2"/>
      <c r="X515" s="2"/>
      <c r="Y515" s="2"/>
      <c r="Z515" s="2"/>
      <c r="AA515" s="2"/>
      <c r="AB515" s="14"/>
      <c r="AC515" s="2"/>
      <c r="AD515" s="13"/>
      <c r="AE515" s="12"/>
      <c r="AF515" s="10"/>
      <c r="AG515" s="11"/>
      <c r="AH515" s="9"/>
      <c r="AI515" s="9"/>
      <c r="AJ515" s="9"/>
      <c r="AK515" s="9"/>
      <c r="AL515" s="9"/>
      <c r="AM515" s="10"/>
      <c r="AN515" s="9"/>
      <c r="AO515" s="9"/>
      <c r="AP515" s="10"/>
      <c r="AQ515" s="9"/>
      <c r="AR515" s="8"/>
      <c r="AS515" s="8"/>
      <c r="AT515" s="8"/>
      <c r="AU515" s="8"/>
      <c r="AV515" s="8"/>
      <c r="AW515" s="7"/>
      <c r="BP515" s="2"/>
    </row>
    <row r="516" spans="9:68" x14ac:dyDescent="0.2">
      <c r="I516" s="17"/>
      <c r="J516" s="16"/>
      <c r="K516" s="16"/>
      <c r="L516" s="16"/>
      <c r="M516" s="16"/>
      <c r="N516" s="10"/>
      <c r="O516" s="10"/>
      <c r="P516" s="9"/>
      <c r="Q516" s="9"/>
      <c r="R516" s="9"/>
      <c r="S516" s="9"/>
      <c r="U516" s="15"/>
      <c r="W516" s="2"/>
      <c r="X516" s="2"/>
      <c r="Y516" s="2"/>
      <c r="Z516" s="2"/>
      <c r="AA516" s="2"/>
      <c r="AB516" s="14"/>
      <c r="AC516" s="2"/>
      <c r="AD516" s="13"/>
      <c r="AE516" s="12"/>
      <c r="AF516" s="10"/>
      <c r="AG516" s="11"/>
      <c r="AH516" s="9"/>
      <c r="AI516" s="9"/>
      <c r="AJ516" s="9"/>
      <c r="AK516" s="9"/>
      <c r="AL516" s="9"/>
      <c r="AM516" s="10"/>
      <c r="AN516" s="9"/>
      <c r="AO516" s="9"/>
      <c r="AP516" s="10"/>
      <c r="AQ516" s="9"/>
      <c r="AR516" s="8"/>
      <c r="AS516" s="8"/>
      <c r="AT516" s="8"/>
      <c r="AU516" s="8"/>
      <c r="AV516" s="8"/>
      <c r="AW516" s="7"/>
      <c r="BP516" s="2"/>
    </row>
    <row r="517" spans="9:68" x14ac:dyDescent="0.2">
      <c r="I517" s="17"/>
      <c r="J517" s="16"/>
      <c r="K517" s="16"/>
      <c r="L517" s="16"/>
      <c r="M517" s="16"/>
      <c r="N517" s="10"/>
      <c r="O517" s="10"/>
      <c r="P517" s="9"/>
      <c r="Q517" s="9"/>
      <c r="R517" s="9"/>
      <c r="S517" s="9"/>
      <c r="U517" s="15"/>
      <c r="W517" s="2"/>
      <c r="X517" s="2"/>
      <c r="Y517" s="2"/>
      <c r="Z517" s="2"/>
      <c r="AA517" s="2"/>
      <c r="AB517" s="14"/>
      <c r="AC517" s="2"/>
      <c r="AD517" s="13"/>
      <c r="AE517" s="12"/>
      <c r="AF517" s="10"/>
      <c r="AG517" s="11"/>
      <c r="AH517" s="9"/>
      <c r="AI517" s="9"/>
      <c r="AJ517" s="9"/>
      <c r="AK517" s="9"/>
      <c r="AL517" s="9"/>
      <c r="AM517" s="10"/>
      <c r="AN517" s="9"/>
      <c r="AO517" s="9"/>
      <c r="AP517" s="10"/>
      <c r="AQ517" s="9"/>
      <c r="AR517" s="8"/>
      <c r="AS517" s="8"/>
      <c r="AT517" s="8"/>
      <c r="AU517" s="8"/>
      <c r="AV517" s="8"/>
      <c r="AW517" s="7"/>
      <c r="BP517" s="2"/>
    </row>
    <row r="518" spans="9:68" x14ac:dyDescent="0.2">
      <c r="I518" s="17"/>
      <c r="J518" s="16"/>
      <c r="K518" s="16"/>
      <c r="L518" s="16"/>
      <c r="M518" s="16"/>
      <c r="N518" s="10"/>
      <c r="O518" s="10"/>
      <c r="P518" s="9"/>
      <c r="Q518" s="9"/>
      <c r="R518" s="9"/>
      <c r="S518" s="9"/>
      <c r="U518" s="15"/>
      <c r="W518" s="2"/>
      <c r="X518" s="2"/>
      <c r="Y518" s="2"/>
      <c r="Z518" s="2"/>
      <c r="AA518" s="2"/>
      <c r="AB518" s="14"/>
      <c r="AC518" s="2"/>
      <c r="AD518" s="13"/>
      <c r="AE518" s="12"/>
      <c r="AF518" s="10"/>
      <c r="AG518" s="11"/>
      <c r="AH518" s="9"/>
      <c r="AI518" s="9"/>
      <c r="AJ518" s="9"/>
      <c r="AK518" s="9"/>
      <c r="AL518" s="9"/>
      <c r="AM518" s="10"/>
      <c r="AN518" s="9"/>
      <c r="AO518" s="9"/>
      <c r="AP518" s="10"/>
      <c r="AQ518" s="9"/>
      <c r="AR518" s="8"/>
      <c r="AS518" s="8"/>
      <c r="AT518" s="8"/>
      <c r="AU518" s="8"/>
      <c r="AV518" s="8"/>
      <c r="AW518" s="7"/>
      <c r="BP518" s="2"/>
    </row>
    <row r="519" spans="9:68" x14ac:dyDescent="0.2">
      <c r="I519" s="17"/>
      <c r="J519" s="16"/>
      <c r="K519" s="16"/>
      <c r="L519" s="16"/>
      <c r="M519" s="16"/>
      <c r="N519" s="10"/>
      <c r="O519" s="10"/>
      <c r="P519" s="9"/>
      <c r="Q519" s="9"/>
      <c r="R519" s="9"/>
      <c r="S519" s="9"/>
      <c r="U519" s="15"/>
      <c r="W519" s="2"/>
      <c r="X519" s="2"/>
      <c r="Y519" s="2"/>
      <c r="Z519" s="2"/>
      <c r="AA519" s="2"/>
      <c r="AB519" s="14"/>
      <c r="AC519" s="2"/>
      <c r="AD519" s="13"/>
      <c r="AE519" s="12"/>
      <c r="AF519" s="10"/>
      <c r="AG519" s="11"/>
      <c r="AH519" s="9"/>
      <c r="AI519" s="9"/>
      <c r="AJ519" s="9"/>
      <c r="AK519" s="9"/>
      <c r="AL519" s="9"/>
      <c r="AM519" s="10"/>
      <c r="AN519" s="9"/>
      <c r="AO519" s="9"/>
      <c r="AP519" s="10"/>
      <c r="AQ519" s="9"/>
      <c r="AR519" s="8"/>
      <c r="AS519" s="8"/>
      <c r="AT519" s="8"/>
      <c r="AU519" s="8"/>
      <c r="AV519" s="8"/>
      <c r="AW519" s="7"/>
      <c r="BP519" s="2"/>
    </row>
    <row r="520" spans="9:68" x14ac:dyDescent="0.2">
      <c r="I520" s="17"/>
      <c r="J520" s="16"/>
      <c r="K520" s="16"/>
      <c r="L520" s="16"/>
      <c r="M520" s="16"/>
      <c r="N520" s="10"/>
      <c r="O520" s="10"/>
      <c r="P520" s="9"/>
      <c r="Q520" s="9"/>
      <c r="R520" s="9"/>
      <c r="S520" s="9"/>
      <c r="U520" s="15"/>
      <c r="W520" s="2"/>
      <c r="X520" s="2"/>
      <c r="Y520" s="2"/>
      <c r="Z520" s="2"/>
      <c r="AA520" s="2"/>
      <c r="AB520" s="14"/>
      <c r="AC520" s="2"/>
      <c r="AD520" s="13"/>
      <c r="AE520" s="12"/>
      <c r="AF520" s="10"/>
      <c r="AG520" s="11"/>
      <c r="AH520" s="9"/>
      <c r="AI520" s="9"/>
      <c r="AJ520" s="9"/>
      <c r="AK520" s="9"/>
      <c r="AL520" s="9"/>
      <c r="AM520" s="10"/>
      <c r="AN520" s="9"/>
      <c r="AO520" s="9"/>
      <c r="AP520" s="10"/>
      <c r="AQ520" s="9"/>
      <c r="AR520" s="8"/>
      <c r="AS520" s="8"/>
      <c r="AT520" s="8"/>
      <c r="AU520" s="8"/>
      <c r="AV520" s="8"/>
      <c r="AW520" s="7"/>
      <c r="BP520" s="2"/>
    </row>
    <row r="521" spans="9:68" x14ac:dyDescent="0.2">
      <c r="I521" s="17"/>
      <c r="J521" s="16"/>
      <c r="K521" s="16"/>
      <c r="L521" s="16"/>
      <c r="M521" s="16"/>
      <c r="N521" s="10"/>
      <c r="O521" s="10"/>
      <c r="P521" s="9"/>
      <c r="Q521" s="9"/>
      <c r="R521" s="9"/>
      <c r="S521" s="9"/>
      <c r="U521" s="15"/>
      <c r="W521" s="2"/>
      <c r="X521" s="2"/>
      <c r="Y521" s="2"/>
      <c r="Z521" s="2"/>
      <c r="AA521" s="2"/>
      <c r="AB521" s="14"/>
      <c r="AC521" s="2"/>
      <c r="AD521" s="13"/>
      <c r="AE521" s="12"/>
      <c r="AF521" s="10"/>
      <c r="AG521" s="11"/>
      <c r="AH521" s="9"/>
      <c r="AI521" s="9"/>
      <c r="AJ521" s="9"/>
      <c r="AK521" s="9"/>
      <c r="AL521" s="9"/>
      <c r="AM521" s="10"/>
      <c r="AN521" s="9"/>
      <c r="AO521" s="9"/>
      <c r="AP521" s="10"/>
      <c r="AQ521" s="9"/>
      <c r="AR521" s="8"/>
      <c r="AS521" s="8"/>
      <c r="AT521" s="8"/>
      <c r="AU521" s="8"/>
      <c r="AV521" s="8"/>
      <c r="AW521" s="7"/>
      <c r="BP521" s="2"/>
    </row>
    <row r="522" spans="9:68" x14ac:dyDescent="0.2">
      <c r="I522" s="17"/>
      <c r="J522" s="16"/>
      <c r="K522" s="16"/>
      <c r="L522" s="16"/>
      <c r="M522" s="16"/>
      <c r="N522" s="10"/>
      <c r="O522" s="10"/>
      <c r="P522" s="9"/>
      <c r="Q522" s="9"/>
      <c r="R522" s="9"/>
      <c r="S522" s="9"/>
      <c r="U522" s="15"/>
      <c r="W522" s="2"/>
      <c r="X522" s="2"/>
      <c r="Y522" s="2"/>
      <c r="Z522" s="2"/>
      <c r="AA522" s="2"/>
      <c r="AB522" s="14"/>
      <c r="AC522" s="2"/>
      <c r="AD522" s="13"/>
      <c r="AE522" s="12"/>
      <c r="AF522" s="10"/>
      <c r="AG522" s="11"/>
      <c r="AH522" s="9"/>
      <c r="AI522" s="9"/>
      <c r="AJ522" s="9"/>
      <c r="AK522" s="9"/>
      <c r="AL522" s="9"/>
      <c r="AM522" s="10"/>
      <c r="AN522" s="9"/>
      <c r="AO522" s="9"/>
      <c r="AP522" s="10"/>
      <c r="AQ522" s="9"/>
      <c r="AR522" s="8"/>
      <c r="AS522" s="8"/>
      <c r="AT522" s="8"/>
      <c r="AU522" s="8"/>
      <c r="AV522" s="8"/>
      <c r="AW522" s="7"/>
      <c r="BP522" s="2"/>
    </row>
    <row r="523" spans="9:68" x14ac:dyDescent="0.2">
      <c r="I523" s="17"/>
      <c r="J523" s="16"/>
      <c r="K523" s="16"/>
      <c r="L523" s="16"/>
      <c r="M523" s="16"/>
      <c r="N523" s="10"/>
      <c r="O523" s="10"/>
      <c r="P523" s="9"/>
      <c r="Q523" s="9"/>
      <c r="R523" s="9"/>
      <c r="S523" s="9"/>
      <c r="U523" s="15"/>
      <c r="W523" s="2"/>
      <c r="X523" s="2"/>
      <c r="Y523" s="2"/>
      <c r="Z523" s="2"/>
      <c r="AA523" s="2"/>
      <c r="AB523" s="14"/>
      <c r="AC523" s="2"/>
      <c r="AD523" s="13"/>
      <c r="AE523" s="12"/>
      <c r="AF523" s="10"/>
      <c r="AG523" s="11"/>
      <c r="AH523" s="9"/>
      <c r="AI523" s="9"/>
      <c r="AJ523" s="9"/>
      <c r="AK523" s="9"/>
      <c r="AL523" s="9"/>
      <c r="AM523" s="10"/>
      <c r="AN523" s="9"/>
      <c r="AO523" s="9"/>
      <c r="AP523" s="10"/>
      <c r="AQ523" s="9"/>
      <c r="AR523" s="8"/>
      <c r="AS523" s="8"/>
      <c r="AT523" s="8"/>
      <c r="AU523" s="8"/>
      <c r="AV523" s="8"/>
      <c r="AW523" s="7"/>
      <c r="BP523" s="2"/>
    </row>
    <row r="524" spans="9:68" x14ac:dyDescent="0.2">
      <c r="I524" s="17"/>
      <c r="J524" s="16"/>
      <c r="K524" s="16"/>
      <c r="L524" s="16"/>
      <c r="M524" s="16"/>
      <c r="N524" s="10"/>
      <c r="O524" s="10"/>
      <c r="P524" s="9"/>
      <c r="Q524" s="9"/>
      <c r="R524" s="9"/>
      <c r="S524" s="9"/>
      <c r="U524" s="15"/>
      <c r="W524" s="2"/>
      <c r="X524" s="2"/>
      <c r="Y524" s="2"/>
      <c r="Z524" s="2"/>
      <c r="AA524" s="2"/>
      <c r="AB524" s="14"/>
      <c r="AC524" s="2"/>
      <c r="AD524" s="13"/>
      <c r="AE524" s="12"/>
      <c r="AF524" s="10"/>
      <c r="AG524" s="11"/>
      <c r="AH524" s="9"/>
      <c r="AI524" s="9"/>
      <c r="AJ524" s="9"/>
      <c r="AK524" s="9"/>
      <c r="AL524" s="9"/>
      <c r="AM524" s="10"/>
      <c r="AN524" s="9"/>
      <c r="AO524" s="9"/>
      <c r="AP524" s="10"/>
      <c r="AQ524" s="9"/>
      <c r="AR524" s="8"/>
      <c r="AS524" s="8"/>
      <c r="AT524" s="8"/>
      <c r="AU524" s="8"/>
      <c r="AV524" s="8"/>
      <c r="AW524" s="7"/>
      <c r="BP524" s="2"/>
    </row>
    <row r="525" spans="9:68" x14ac:dyDescent="0.2">
      <c r="I525" s="17"/>
      <c r="J525" s="16"/>
      <c r="K525" s="16"/>
      <c r="L525" s="16"/>
      <c r="M525" s="16"/>
      <c r="N525" s="10"/>
      <c r="O525" s="10"/>
      <c r="P525" s="9"/>
      <c r="Q525" s="9"/>
      <c r="R525" s="9"/>
      <c r="S525" s="9"/>
      <c r="U525" s="15"/>
      <c r="W525" s="2"/>
      <c r="X525" s="2"/>
      <c r="Y525" s="2"/>
      <c r="Z525" s="2"/>
      <c r="AA525" s="2"/>
      <c r="AB525" s="14"/>
      <c r="AC525" s="2"/>
      <c r="AD525" s="13"/>
      <c r="AE525" s="12"/>
      <c r="AF525" s="10"/>
      <c r="AG525" s="11"/>
      <c r="AH525" s="9"/>
      <c r="AI525" s="9"/>
      <c r="AJ525" s="9"/>
      <c r="AK525" s="9"/>
      <c r="AL525" s="9"/>
      <c r="AM525" s="10"/>
      <c r="AN525" s="9"/>
      <c r="AO525" s="9"/>
      <c r="AP525" s="10"/>
      <c r="AQ525" s="9"/>
      <c r="AR525" s="8"/>
      <c r="AS525" s="8"/>
      <c r="AT525" s="8"/>
      <c r="AU525" s="8"/>
      <c r="AV525" s="8"/>
      <c r="AW525" s="7"/>
      <c r="BP525" s="2"/>
    </row>
    <row r="526" spans="9:68" x14ac:dyDescent="0.2">
      <c r="I526" s="17"/>
      <c r="J526" s="16"/>
      <c r="K526" s="16"/>
      <c r="L526" s="16"/>
      <c r="M526" s="16"/>
      <c r="N526" s="10"/>
      <c r="O526" s="10"/>
      <c r="P526" s="9"/>
      <c r="Q526" s="9"/>
      <c r="R526" s="9"/>
      <c r="S526" s="9"/>
      <c r="U526" s="15"/>
      <c r="W526" s="2"/>
      <c r="X526" s="2"/>
      <c r="Y526" s="2"/>
      <c r="Z526" s="2"/>
      <c r="AA526" s="2"/>
      <c r="AB526" s="14"/>
      <c r="AC526" s="2"/>
      <c r="AD526" s="13"/>
      <c r="AE526" s="12"/>
      <c r="AF526" s="10"/>
      <c r="AG526" s="11"/>
      <c r="AH526" s="9"/>
      <c r="AI526" s="9"/>
      <c r="AJ526" s="9"/>
      <c r="AK526" s="9"/>
      <c r="AL526" s="9"/>
      <c r="AM526" s="10"/>
      <c r="AN526" s="9"/>
      <c r="AO526" s="9"/>
      <c r="AP526" s="10"/>
      <c r="AQ526" s="9"/>
      <c r="AR526" s="8"/>
      <c r="AS526" s="8"/>
      <c r="AT526" s="8"/>
      <c r="AU526" s="8"/>
      <c r="AV526" s="8"/>
      <c r="AW526" s="7"/>
      <c r="BP526" s="2"/>
    </row>
    <row r="527" spans="9:68" x14ac:dyDescent="0.2">
      <c r="I527" s="17"/>
      <c r="J527" s="16"/>
      <c r="K527" s="16"/>
      <c r="L527" s="16"/>
      <c r="M527" s="16"/>
      <c r="N527" s="10"/>
      <c r="O527" s="10"/>
      <c r="P527" s="9"/>
      <c r="Q527" s="9"/>
      <c r="R527" s="9"/>
      <c r="S527" s="9"/>
      <c r="U527" s="15"/>
      <c r="W527" s="2"/>
      <c r="X527" s="2"/>
      <c r="Y527" s="2"/>
      <c r="Z527" s="2"/>
      <c r="AA527" s="2"/>
      <c r="AB527" s="14"/>
      <c r="AC527" s="2"/>
      <c r="AD527" s="13"/>
      <c r="AE527" s="12"/>
      <c r="AF527" s="10"/>
      <c r="AG527" s="11"/>
      <c r="AH527" s="9"/>
      <c r="AI527" s="9"/>
      <c r="AJ527" s="9"/>
      <c r="AK527" s="9"/>
      <c r="AL527" s="9"/>
      <c r="AM527" s="10"/>
      <c r="AN527" s="9"/>
      <c r="AO527" s="9"/>
      <c r="AP527" s="10"/>
      <c r="AQ527" s="9"/>
      <c r="AR527" s="8"/>
      <c r="AS527" s="8"/>
      <c r="AT527" s="8"/>
      <c r="AU527" s="8"/>
      <c r="AV527" s="8"/>
      <c r="AW527" s="7"/>
      <c r="BP527" s="2"/>
    </row>
    <row r="528" spans="9:68" x14ac:dyDescent="0.2">
      <c r="I528" s="17"/>
      <c r="J528" s="16"/>
      <c r="K528" s="16"/>
      <c r="L528" s="16"/>
      <c r="M528" s="16"/>
      <c r="N528" s="10"/>
      <c r="O528" s="10"/>
      <c r="P528" s="9"/>
      <c r="Q528" s="9"/>
      <c r="R528" s="9"/>
      <c r="S528" s="9"/>
      <c r="U528" s="15"/>
      <c r="W528" s="2"/>
      <c r="X528" s="2"/>
      <c r="Y528" s="2"/>
      <c r="Z528" s="2"/>
      <c r="AA528" s="2"/>
      <c r="AB528" s="14"/>
      <c r="AC528" s="2"/>
      <c r="AD528" s="13"/>
      <c r="AE528" s="12"/>
      <c r="AF528" s="10"/>
      <c r="AG528" s="11"/>
      <c r="AH528" s="9"/>
      <c r="AI528" s="9"/>
      <c r="AJ528" s="9"/>
      <c r="AK528" s="9"/>
      <c r="AL528" s="9"/>
      <c r="AM528" s="10"/>
      <c r="AN528" s="9"/>
      <c r="AO528" s="9"/>
      <c r="AP528" s="10"/>
      <c r="AQ528" s="9"/>
      <c r="AR528" s="8"/>
      <c r="AS528" s="8"/>
      <c r="AT528" s="8"/>
      <c r="AU528" s="8"/>
      <c r="AV528" s="8"/>
      <c r="AW528" s="7"/>
      <c r="BP528" s="2"/>
    </row>
    <row r="529" spans="9:68" x14ac:dyDescent="0.2">
      <c r="I529" s="17"/>
      <c r="J529" s="16"/>
      <c r="K529" s="16"/>
      <c r="L529" s="16"/>
      <c r="M529" s="16"/>
      <c r="N529" s="10"/>
      <c r="O529" s="10"/>
      <c r="P529" s="9"/>
      <c r="Q529" s="9"/>
      <c r="R529" s="9"/>
      <c r="S529" s="9"/>
      <c r="U529" s="15"/>
      <c r="W529" s="2"/>
      <c r="X529" s="2"/>
      <c r="Y529" s="2"/>
      <c r="Z529" s="2"/>
      <c r="AA529" s="2"/>
      <c r="AB529" s="14"/>
      <c r="AC529" s="2"/>
      <c r="AD529" s="13"/>
      <c r="AE529" s="12"/>
      <c r="AF529" s="10"/>
      <c r="AG529" s="11"/>
      <c r="AH529" s="9"/>
      <c r="AI529" s="9"/>
      <c r="AJ529" s="9"/>
      <c r="AK529" s="9"/>
      <c r="AL529" s="9"/>
      <c r="AM529" s="10"/>
      <c r="AN529" s="9"/>
      <c r="AO529" s="9"/>
      <c r="AP529" s="10"/>
      <c r="AQ529" s="9"/>
      <c r="AR529" s="8"/>
      <c r="AS529" s="8"/>
      <c r="AT529" s="8"/>
      <c r="AU529" s="8"/>
      <c r="AV529" s="8"/>
      <c r="AW529" s="7"/>
      <c r="BP529" s="2"/>
    </row>
    <row r="530" spans="9:68" x14ac:dyDescent="0.2">
      <c r="I530" s="17"/>
      <c r="J530" s="16"/>
      <c r="K530" s="16"/>
      <c r="L530" s="16"/>
      <c r="M530" s="16"/>
      <c r="N530" s="10"/>
      <c r="O530" s="10"/>
      <c r="P530" s="9"/>
      <c r="Q530" s="9"/>
      <c r="R530" s="9"/>
      <c r="S530" s="9"/>
      <c r="U530" s="15"/>
      <c r="W530" s="2"/>
      <c r="X530" s="2"/>
      <c r="Y530" s="2"/>
      <c r="Z530" s="2"/>
      <c r="AA530" s="2"/>
      <c r="AB530" s="14"/>
      <c r="AC530" s="2"/>
      <c r="AD530" s="13"/>
      <c r="AE530" s="12"/>
      <c r="AF530" s="10"/>
      <c r="AG530" s="11"/>
      <c r="AH530" s="9"/>
      <c r="AI530" s="9"/>
      <c r="AJ530" s="9"/>
      <c r="AK530" s="9"/>
      <c r="AL530" s="9"/>
      <c r="AM530" s="10"/>
      <c r="AN530" s="9"/>
      <c r="AO530" s="9"/>
      <c r="AP530" s="10"/>
      <c r="AQ530" s="9"/>
      <c r="AR530" s="8"/>
      <c r="AS530" s="8"/>
      <c r="AT530" s="8"/>
      <c r="AU530" s="8"/>
      <c r="AV530" s="8"/>
      <c r="AW530" s="7"/>
      <c r="BP530" s="2"/>
    </row>
    <row r="531" spans="9:68" x14ac:dyDescent="0.2">
      <c r="I531" s="17"/>
      <c r="J531" s="16"/>
      <c r="K531" s="16"/>
      <c r="L531" s="16"/>
      <c r="M531" s="16"/>
      <c r="N531" s="10"/>
      <c r="O531" s="10"/>
      <c r="P531" s="9"/>
      <c r="Q531" s="9"/>
      <c r="R531" s="9"/>
      <c r="S531" s="9"/>
      <c r="U531" s="15"/>
      <c r="W531" s="2"/>
      <c r="X531" s="2"/>
      <c r="Y531" s="2"/>
      <c r="Z531" s="2"/>
      <c r="AA531" s="2"/>
      <c r="AB531" s="14"/>
      <c r="AC531" s="2"/>
      <c r="AD531" s="13"/>
      <c r="AE531" s="12"/>
      <c r="AF531" s="10"/>
      <c r="AG531" s="11"/>
      <c r="AH531" s="9"/>
      <c r="AI531" s="9"/>
      <c r="AJ531" s="9"/>
      <c r="AK531" s="9"/>
      <c r="AL531" s="9"/>
      <c r="AM531" s="10"/>
      <c r="AN531" s="9"/>
      <c r="AO531" s="9"/>
      <c r="AP531" s="10"/>
      <c r="AQ531" s="9"/>
      <c r="AR531" s="8"/>
      <c r="AS531" s="8"/>
      <c r="AT531" s="8"/>
      <c r="AU531" s="8"/>
      <c r="AV531" s="8"/>
      <c r="AW531" s="7"/>
      <c r="BP531" s="2"/>
    </row>
    <row r="532" spans="9:68" x14ac:dyDescent="0.2">
      <c r="I532" s="17"/>
      <c r="J532" s="16"/>
      <c r="K532" s="16"/>
      <c r="L532" s="16"/>
      <c r="M532" s="16"/>
      <c r="N532" s="10"/>
      <c r="O532" s="10"/>
      <c r="P532" s="9"/>
      <c r="Q532" s="9"/>
      <c r="R532" s="9"/>
      <c r="S532" s="9"/>
      <c r="U532" s="15"/>
      <c r="W532" s="2"/>
      <c r="X532" s="2"/>
      <c r="Y532" s="2"/>
      <c r="Z532" s="2"/>
      <c r="AA532" s="2"/>
      <c r="AB532" s="14"/>
      <c r="AC532" s="2"/>
      <c r="AD532" s="13"/>
      <c r="AE532" s="12"/>
      <c r="AF532" s="10"/>
      <c r="AG532" s="11"/>
      <c r="AH532" s="9"/>
      <c r="AI532" s="9"/>
      <c r="AJ532" s="9"/>
      <c r="AK532" s="9"/>
      <c r="AL532" s="9"/>
      <c r="AM532" s="10"/>
      <c r="AN532" s="9"/>
      <c r="AO532" s="9"/>
      <c r="AP532" s="10"/>
      <c r="AQ532" s="9"/>
      <c r="AR532" s="8"/>
      <c r="AS532" s="8"/>
      <c r="AT532" s="8"/>
      <c r="AU532" s="8"/>
      <c r="AV532" s="8"/>
      <c r="AW532" s="7"/>
      <c r="BP532" s="2"/>
    </row>
    <row r="533" spans="9:68" x14ac:dyDescent="0.2">
      <c r="I533" s="17"/>
      <c r="J533" s="16"/>
      <c r="K533" s="16"/>
      <c r="L533" s="16"/>
      <c r="M533" s="16"/>
      <c r="N533" s="10"/>
      <c r="O533" s="10"/>
      <c r="P533" s="9"/>
      <c r="Q533" s="9"/>
      <c r="R533" s="9"/>
      <c r="S533" s="9"/>
      <c r="U533" s="15"/>
      <c r="W533" s="2"/>
      <c r="X533" s="2"/>
      <c r="Y533" s="2"/>
      <c r="Z533" s="2"/>
      <c r="AA533" s="2"/>
      <c r="AB533" s="14"/>
      <c r="AC533" s="2"/>
      <c r="AD533" s="13"/>
      <c r="AE533" s="12"/>
      <c r="AF533" s="10"/>
      <c r="AG533" s="11"/>
      <c r="AH533" s="9"/>
      <c r="AI533" s="9"/>
      <c r="AJ533" s="9"/>
      <c r="AK533" s="9"/>
      <c r="AL533" s="9"/>
      <c r="AM533" s="10"/>
      <c r="AN533" s="9"/>
      <c r="AO533" s="9"/>
      <c r="AP533" s="10"/>
      <c r="AQ533" s="9"/>
      <c r="AR533" s="8"/>
      <c r="AS533" s="8"/>
      <c r="AT533" s="8"/>
      <c r="AU533" s="8"/>
      <c r="AV533" s="8"/>
      <c r="AW533" s="7"/>
      <c r="BP533" s="2"/>
    </row>
    <row r="534" spans="9:68" x14ac:dyDescent="0.2">
      <c r="I534" s="17"/>
      <c r="J534" s="16"/>
      <c r="K534" s="16"/>
      <c r="L534" s="16"/>
      <c r="M534" s="16"/>
      <c r="N534" s="10"/>
      <c r="O534" s="10"/>
      <c r="P534" s="9"/>
      <c r="Q534" s="9"/>
      <c r="R534" s="9"/>
      <c r="S534" s="9"/>
      <c r="U534" s="15"/>
      <c r="W534" s="2"/>
      <c r="X534" s="2"/>
      <c r="Y534" s="2"/>
      <c r="Z534" s="2"/>
      <c r="AA534" s="2"/>
      <c r="AB534" s="14"/>
      <c r="AC534" s="2"/>
      <c r="AD534" s="13"/>
      <c r="AE534" s="12"/>
      <c r="AF534" s="10"/>
      <c r="AG534" s="11"/>
      <c r="AH534" s="9"/>
      <c r="AI534" s="9"/>
      <c r="AJ534" s="9"/>
      <c r="AK534" s="9"/>
      <c r="AL534" s="9"/>
      <c r="AM534" s="10"/>
      <c r="AN534" s="9"/>
      <c r="AO534" s="9"/>
      <c r="AP534" s="10"/>
      <c r="AQ534" s="9"/>
      <c r="AR534" s="8"/>
      <c r="AS534" s="8"/>
      <c r="AT534" s="8"/>
      <c r="AU534" s="8"/>
      <c r="AV534" s="8"/>
      <c r="AW534" s="7"/>
      <c r="BP534" s="2"/>
    </row>
    <row r="535" spans="9:68" x14ac:dyDescent="0.2">
      <c r="I535" s="17"/>
      <c r="J535" s="16"/>
      <c r="K535" s="16"/>
      <c r="L535" s="16"/>
      <c r="M535" s="16"/>
      <c r="N535" s="10"/>
      <c r="O535" s="10"/>
      <c r="P535" s="9"/>
      <c r="Q535" s="9"/>
      <c r="R535" s="9"/>
      <c r="S535" s="9"/>
      <c r="U535" s="15"/>
      <c r="W535" s="2"/>
      <c r="X535" s="2"/>
      <c r="Y535" s="2"/>
      <c r="Z535" s="2"/>
      <c r="AA535" s="2"/>
      <c r="AB535" s="14"/>
      <c r="AC535" s="2"/>
      <c r="AD535" s="13"/>
      <c r="AE535" s="12"/>
      <c r="AF535" s="10"/>
      <c r="AG535" s="11"/>
      <c r="AH535" s="9"/>
      <c r="AI535" s="9"/>
      <c r="AJ535" s="9"/>
      <c r="AK535" s="9"/>
      <c r="AL535" s="9"/>
      <c r="AM535" s="10"/>
      <c r="AN535" s="9"/>
      <c r="AO535" s="9"/>
      <c r="AP535" s="10"/>
      <c r="AQ535" s="9"/>
      <c r="AR535" s="8"/>
      <c r="AS535" s="8"/>
      <c r="AT535" s="8"/>
      <c r="AU535" s="8"/>
      <c r="AV535" s="8"/>
      <c r="AW535" s="7"/>
      <c r="BP535" s="2"/>
    </row>
    <row r="536" spans="9:68" x14ac:dyDescent="0.2">
      <c r="I536" s="17"/>
      <c r="J536" s="16"/>
      <c r="K536" s="16"/>
      <c r="L536" s="16"/>
      <c r="M536" s="16"/>
      <c r="N536" s="10"/>
      <c r="O536" s="10"/>
      <c r="P536" s="9"/>
      <c r="Q536" s="9"/>
      <c r="R536" s="9"/>
      <c r="S536" s="9"/>
      <c r="U536" s="15"/>
      <c r="W536" s="2"/>
      <c r="X536" s="2"/>
      <c r="Y536" s="2"/>
      <c r="Z536" s="2"/>
      <c r="AA536" s="2"/>
      <c r="AB536" s="14"/>
      <c r="AC536" s="2"/>
      <c r="AD536" s="13"/>
      <c r="AE536" s="12"/>
      <c r="AF536" s="10"/>
      <c r="AG536" s="11"/>
      <c r="AH536" s="9"/>
      <c r="AI536" s="9"/>
      <c r="AJ536" s="9"/>
      <c r="AK536" s="9"/>
      <c r="AL536" s="9"/>
      <c r="AM536" s="10"/>
      <c r="AN536" s="9"/>
      <c r="AO536" s="9"/>
      <c r="AP536" s="10"/>
      <c r="AQ536" s="9"/>
      <c r="AR536" s="8"/>
      <c r="AS536" s="8"/>
      <c r="AT536" s="8"/>
      <c r="AU536" s="8"/>
      <c r="AV536" s="8"/>
      <c r="AW536" s="7"/>
      <c r="BP536" s="2"/>
    </row>
    <row r="537" spans="9:68" x14ac:dyDescent="0.2">
      <c r="I537" s="17"/>
      <c r="J537" s="16"/>
      <c r="K537" s="16"/>
      <c r="L537" s="16"/>
      <c r="M537" s="16"/>
      <c r="N537" s="10"/>
      <c r="O537" s="10"/>
      <c r="P537" s="9"/>
      <c r="Q537" s="9"/>
      <c r="R537" s="9"/>
      <c r="S537" s="9"/>
      <c r="U537" s="15"/>
      <c r="W537" s="2"/>
      <c r="X537" s="2"/>
      <c r="Y537" s="2"/>
      <c r="Z537" s="2"/>
      <c r="AA537" s="2"/>
      <c r="AB537" s="14"/>
      <c r="AC537" s="2"/>
      <c r="AD537" s="13"/>
      <c r="AE537" s="12"/>
      <c r="AF537" s="10"/>
      <c r="AG537" s="11"/>
      <c r="AH537" s="9"/>
      <c r="AI537" s="9"/>
      <c r="AJ537" s="9"/>
      <c r="AK537" s="9"/>
      <c r="AL537" s="9"/>
      <c r="AM537" s="10"/>
      <c r="AN537" s="9"/>
      <c r="AO537" s="9"/>
      <c r="AP537" s="10"/>
      <c r="AQ537" s="9"/>
      <c r="AR537" s="8"/>
      <c r="AS537" s="8"/>
      <c r="AT537" s="8"/>
      <c r="AU537" s="8"/>
      <c r="AV537" s="8"/>
      <c r="AW537" s="7"/>
      <c r="BP537" s="2"/>
    </row>
    <row r="538" spans="9:68" x14ac:dyDescent="0.2">
      <c r="I538" s="17"/>
      <c r="J538" s="16"/>
      <c r="K538" s="16"/>
      <c r="L538" s="16"/>
      <c r="M538" s="16"/>
      <c r="N538" s="10"/>
      <c r="O538" s="10"/>
      <c r="P538" s="9"/>
      <c r="Q538" s="9"/>
      <c r="R538" s="9"/>
      <c r="S538" s="9"/>
      <c r="U538" s="15"/>
      <c r="W538" s="2"/>
      <c r="X538" s="2"/>
      <c r="Y538" s="2"/>
      <c r="Z538" s="2"/>
      <c r="AA538" s="2"/>
      <c r="AB538" s="14"/>
      <c r="AC538" s="2"/>
      <c r="AD538" s="13"/>
      <c r="AE538" s="12"/>
      <c r="AF538" s="10"/>
      <c r="AG538" s="11"/>
      <c r="AH538" s="9"/>
      <c r="AI538" s="9"/>
      <c r="AJ538" s="9"/>
      <c r="AK538" s="9"/>
      <c r="AL538" s="9"/>
      <c r="AM538" s="10"/>
      <c r="AN538" s="9"/>
      <c r="AO538" s="9"/>
      <c r="AP538" s="10"/>
      <c r="AQ538" s="9"/>
      <c r="AR538" s="8"/>
      <c r="AS538" s="8"/>
      <c r="AT538" s="8"/>
      <c r="AU538" s="8"/>
      <c r="AV538" s="8"/>
      <c r="AW538" s="7"/>
      <c r="BP538" s="2"/>
    </row>
    <row r="539" spans="9:68" x14ac:dyDescent="0.2">
      <c r="I539" s="17"/>
      <c r="J539" s="16"/>
      <c r="K539" s="16"/>
      <c r="L539" s="16"/>
      <c r="M539" s="16"/>
      <c r="N539" s="10"/>
      <c r="O539" s="10"/>
      <c r="P539" s="9"/>
      <c r="Q539" s="9"/>
      <c r="R539" s="9"/>
      <c r="S539" s="9"/>
      <c r="U539" s="15"/>
      <c r="W539" s="2"/>
      <c r="X539" s="2"/>
      <c r="Y539" s="2"/>
      <c r="Z539" s="2"/>
      <c r="AA539" s="2"/>
      <c r="AB539" s="14"/>
      <c r="AC539" s="2"/>
      <c r="AD539" s="13"/>
      <c r="AE539" s="12"/>
      <c r="AF539" s="10"/>
      <c r="AG539" s="11"/>
      <c r="AH539" s="9"/>
      <c r="AI539" s="9"/>
      <c r="AJ539" s="9"/>
      <c r="AK539" s="9"/>
      <c r="AL539" s="9"/>
      <c r="AM539" s="10"/>
      <c r="AN539" s="9"/>
      <c r="AO539" s="9"/>
      <c r="AP539" s="10"/>
      <c r="AQ539" s="9"/>
      <c r="AR539" s="8"/>
      <c r="AS539" s="8"/>
      <c r="AT539" s="8"/>
      <c r="AU539" s="8"/>
      <c r="AV539" s="8"/>
      <c r="AW539" s="7"/>
      <c r="BP539" s="2"/>
    </row>
    <row r="540" spans="9:68" x14ac:dyDescent="0.2">
      <c r="I540" s="17"/>
      <c r="J540" s="16"/>
      <c r="K540" s="16"/>
      <c r="L540" s="16"/>
      <c r="M540" s="16"/>
      <c r="N540" s="10"/>
      <c r="O540" s="10"/>
      <c r="P540" s="9"/>
      <c r="Q540" s="9"/>
      <c r="R540" s="9"/>
      <c r="S540" s="9"/>
      <c r="U540" s="15"/>
      <c r="W540" s="2"/>
      <c r="X540" s="2"/>
      <c r="Y540" s="2"/>
      <c r="Z540" s="2"/>
      <c r="AA540" s="2"/>
      <c r="AB540" s="14"/>
      <c r="AC540" s="2"/>
      <c r="AD540" s="13"/>
      <c r="AE540" s="12"/>
      <c r="AF540" s="10"/>
      <c r="AG540" s="11"/>
      <c r="AH540" s="9"/>
      <c r="AI540" s="9"/>
      <c r="AJ540" s="9"/>
      <c r="AK540" s="9"/>
      <c r="AL540" s="9"/>
      <c r="AM540" s="10"/>
      <c r="AN540" s="9"/>
      <c r="AO540" s="9"/>
      <c r="AP540" s="10"/>
      <c r="AQ540" s="9"/>
      <c r="AR540" s="8"/>
      <c r="AS540" s="8"/>
      <c r="AT540" s="8"/>
      <c r="AU540" s="8"/>
      <c r="AV540" s="8"/>
      <c r="AW540" s="7"/>
      <c r="BP540" s="2"/>
    </row>
    <row r="541" spans="9:68" x14ac:dyDescent="0.2">
      <c r="I541" s="17"/>
      <c r="J541" s="16"/>
      <c r="K541" s="16"/>
      <c r="L541" s="16"/>
      <c r="M541" s="16"/>
      <c r="N541" s="10"/>
      <c r="O541" s="10"/>
      <c r="P541" s="9"/>
      <c r="Q541" s="9"/>
      <c r="R541" s="9"/>
      <c r="S541" s="9"/>
      <c r="U541" s="15"/>
      <c r="W541" s="2"/>
      <c r="X541" s="2"/>
      <c r="Y541" s="2"/>
      <c r="Z541" s="2"/>
      <c r="AA541" s="2"/>
      <c r="AB541" s="14"/>
      <c r="AC541" s="2"/>
      <c r="AD541" s="13"/>
      <c r="AE541" s="12"/>
      <c r="AF541" s="10"/>
      <c r="AG541" s="11"/>
      <c r="AH541" s="9"/>
      <c r="AI541" s="9"/>
      <c r="AJ541" s="9"/>
      <c r="AK541" s="9"/>
      <c r="AL541" s="9"/>
      <c r="AM541" s="10"/>
      <c r="AN541" s="9"/>
      <c r="AO541" s="9"/>
      <c r="AP541" s="10"/>
      <c r="AQ541" s="9"/>
      <c r="AR541" s="8"/>
      <c r="AS541" s="8"/>
      <c r="AT541" s="8"/>
      <c r="AU541" s="8"/>
      <c r="AV541" s="8"/>
      <c r="AW541" s="7"/>
      <c r="BP541" s="2"/>
    </row>
    <row r="542" spans="9:68" x14ac:dyDescent="0.2">
      <c r="I542" s="17"/>
      <c r="J542" s="16"/>
      <c r="K542" s="16"/>
      <c r="L542" s="16"/>
      <c r="M542" s="16"/>
      <c r="N542" s="10"/>
      <c r="O542" s="10"/>
      <c r="P542" s="9"/>
      <c r="Q542" s="9"/>
      <c r="R542" s="9"/>
      <c r="S542" s="9"/>
      <c r="U542" s="15"/>
      <c r="W542" s="2"/>
      <c r="X542" s="2"/>
      <c r="Y542" s="2"/>
      <c r="Z542" s="2"/>
      <c r="AA542" s="2"/>
      <c r="AB542" s="14"/>
      <c r="AC542" s="2"/>
      <c r="AD542" s="13"/>
      <c r="AE542" s="12"/>
      <c r="AF542" s="10"/>
      <c r="AG542" s="11"/>
      <c r="AH542" s="9"/>
      <c r="AI542" s="9"/>
      <c r="AJ542" s="9"/>
      <c r="AK542" s="9"/>
      <c r="AL542" s="9"/>
      <c r="AM542" s="10"/>
      <c r="AN542" s="9"/>
      <c r="AO542" s="9"/>
      <c r="AP542" s="10"/>
      <c r="AQ542" s="9"/>
      <c r="AR542" s="8"/>
      <c r="AS542" s="8"/>
      <c r="AT542" s="8"/>
      <c r="AU542" s="8"/>
      <c r="AV542" s="8"/>
      <c r="AW542" s="7"/>
      <c r="BP542" s="2"/>
    </row>
    <row r="543" spans="9:68" x14ac:dyDescent="0.2">
      <c r="I543" s="17"/>
      <c r="J543" s="16"/>
      <c r="K543" s="16"/>
      <c r="L543" s="16"/>
      <c r="M543" s="16"/>
      <c r="N543" s="10"/>
      <c r="O543" s="10"/>
      <c r="P543" s="9"/>
      <c r="Q543" s="9"/>
      <c r="R543" s="9"/>
      <c r="S543" s="9"/>
      <c r="U543" s="15"/>
      <c r="W543" s="2"/>
      <c r="X543" s="2"/>
      <c r="Y543" s="2"/>
      <c r="Z543" s="2"/>
      <c r="AA543" s="2"/>
      <c r="AB543" s="14"/>
      <c r="AC543" s="2"/>
      <c r="AD543" s="13"/>
      <c r="AE543" s="12"/>
      <c r="AF543" s="10"/>
      <c r="AG543" s="11"/>
      <c r="AH543" s="9"/>
      <c r="AI543" s="9"/>
      <c r="AJ543" s="9"/>
      <c r="AK543" s="9"/>
      <c r="AL543" s="9"/>
      <c r="AM543" s="10"/>
      <c r="AN543" s="9"/>
      <c r="AO543" s="9"/>
      <c r="AP543" s="10"/>
      <c r="AQ543" s="9"/>
      <c r="AR543" s="8"/>
      <c r="AS543" s="8"/>
      <c r="AT543" s="8"/>
      <c r="AU543" s="8"/>
      <c r="AV543" s="8"/>
      <c r="AW543" s="7"/>
      <c r="BP543" s="2"/>
    </row>
    <row r="544" spans="9:68" x14ac:dyDescent="0.2">
      <c r="I544" s="17"/>
      <c r="J544" s="16"/>
      <c r="K544" s="16"/>
      <c r="L544" s="16"/>
      <c r="M544" s="16"/>
      <c r="N544" s="10"/>
      <c r="O544" s="10"/>
      <c r="P544" s="9"/>
      <c r="Q544" s="9"/>
      <c r="R544" s="9"/>
      <c r="S544" s="9"/>
      <c r="U544" s="15"/>
      <c r="W544" s="2"/>
      <c r="X544" s="2"/>
      <c r="Y544" s="2"/>
      <c r="Z544" s="2"/>
      <c r="AA544" s="2"/>
      <c r="AB544" s="14"/>
      <c r="AC544" s="2"/>
      <c r="AD544" s="13"/>
      <c r="AE544" s="12"/>
      <c r="AF544" s="10"/>
      <c r="AG544" s="11"/>
      <c r="AH544" s="9"/>
      <c r="AI544" s="9"/>
      <c r="AJ544" s="9"/>
      <c r="AK544" s="9"/>
      <c r="AL544" s="9"/>
      <c r="AM544" s="10"/>
      <c r="AN544" s="9"/>
      <c r="AO544" s="9"/>
      <c r="AP544" s="10"/>
      <c r="AQ544" s="9"/>
      <c r="AR544" s="8"/>
      <c r="AS544" s="8"/>
      <c r="AT544" s="8"/>
      <c r="AU544" s="8"/>
      <c r="AV544" s="8"/>
      <c r="AW544" s="7"/>
      <c r="BP544" s="2"/>
    </row>
    <row r="545" spans="9:68" x14ac:dyDescent="0.2">
      <c r="I545" s="17"/>
      <c r="J545" s="16"/>
      <c r="K545" s="16"/>
      <c r="L545" s="16"/>
      <c r="M545" s="16"/>
      <c r="N545" s="10"/>
      <c r="O545" s="10"/>
      <c r="P545" s="9"/>
      <c r="Q545" s="9"/>
      <c r="R545" s="9"/>
      <c r="S545" s="9"/>
      <c r="U545" s="15"/>
      <c r="W545" s="2"/>
      <c r="X545" s="2"/>
      <c r="Y545" s="2"/>
      <c r="Z545" s="2"/>
      <c r="AA545" s="2"/>
      <c r="AB545" s="14"/>
      <c r="AC545" s="2"/>
      <c r="AD545" s="13"/>
      <c r="AE545" s="12"/>
      <c r="AF545" s="10"/>
      <c r="AG545" s="11"/>
      <c r="AH545" s="9"/>
      <c r="AI545" s="9"/>
      <c r="AJ545" s="9"/>
      <c r="AK545" s="9"/>
      <c r="AL545" s="9"/>
      <c r="AM545" s="10"/>
      <c r="AN545" s="9"/>
      <c r="AO545" s="9"/>
      <c r="AP545" s="10"/>
      <c r="AQ545" s="9"/>
      <c r="AR545" s="8"/>
      <c r="AS545" s="8"/>
      <c r="AT545" s="8"/>
      <c r="AU545" s="8"/>
      <c r="AV545" s="8"/>
      <c r="AW545" s="7"/>
      <c r="BP545" s="2"/>
    </row>
    <row r="546" spans="9:68" x14ac:dyDescent="0.2">
      <c r="I546" s="17"/>
      <c r="J546" s="16"/>
      <c r="K546" s="16"/>
      <c r="L546" s="16"/>
      <c r="M546" s="16"/>
      <c r="N546" s="10"/>
      <c r="O546" s="10"/>
      <c r="P546" s="9"/>
      <c r="Q546" s="9"/>
      <c r="R546" s="9"/>
      <c r="S546" s="9"/>
      <c r="U546" s="15"/>
      <c r="W546" s="2"/>
      <c r="X546" s="2"/>
      <c r="Y546" s="2"/>
      <c r="Z546" s="2"/>
      <c r="AA546" s="2"/>
      <c r="AB546" s="14"/>
      <c r="AC546" s="2"/>
      <c r="AD546" s="13"/>
      <c r="AE546" s="12"/>
      <c r="AF546" s="10"/>
      <c r="AG546" s="11"/>
      <c r="AH546" s="9"/>
      <c r="AI546" s="9"/>
      <c r="AJ546" s="9"/>
      <c r="AK546" s="9"/>
      <c r="AL546" s="9"/>
      <c r="AM546" s="10"/>
      <c r="AN546" s="9"/>
      <c r="AO546" s="9"/>
      <c r="AP546" s="10"/>
      <c r="AQ546" s="9"/>
      <c r="AR546" s="8"/>
      <c r="AS546" s="8"/>
      <c r="AT546" s="8"/>
      <c r="AU546" s="8"/>
      <c r="AV546" s="8"/>
      <c r="AW546" s="7"/>
      <c r="BP546" s="2"/>
    </row>
    <row r="547" spans="9:68" x14ac:dyDescent="0.2">
      <c r="I547" s="17"/>
      <c r="J547" s="16"/>
      <c r="K547" s="16"/>
      <c r="L547" s="16"/>
      <c r="M547" s="16"/>
      <c r="N547" s="10"/>
      <c r="O547" s="10"/>
      <c r="P547" s="9"/>
      <c r="Q547" s="9"/>
      <c r="R547" s="9"/>
      <c r="S547" s="9"/>
      <c r="U547" s="15"/>
      <c r="W547" s="2"/>
      <c r="X547" s="2"/>
      <c r="Y547" s="2"/>
      <c r="Z547" s="2"/>
      <c r="AA547" s="2"/>
      <c r="AB547" s="14"/>
      <c r="AC547" s="2"/>
      <c r="AD547" s="13"/>
      <c r="AE547" s="12"/>
      <c r="AF547" s="10"/>
      <c r="AG547" s="11"/>
      <c r="AH547" s="9"/>
      <c r="AI547" s="9"/>
      <c r="AJ547" s="9"/>
      <c r="AK547" s="9"/>
      <c r="AL547" s="9"/>
      <c r="AM547" s="10"/>
      <c r="AN547" s="9"/>
      <c r="AO547" s="9"/>
      <c r="AP547" s="10"/>
      <c r="AQ547" s="9"/>
      <c r="AR547" s="8"/>
      <c r="AS547" s="8"/>
      <c r="AT547" s="8"/>
      <c r="AU547" s="8"/>
      <c r="AV547" s="8"/>
      <c r="AW547" s="7"/>
      <c r="BP547" s="2"/>
    </row>
    <row r="548" spans="9:68" x14ac:dyDescent="0.2">
      <c r="I548" s="17"/>
      <c r="J548" s="16"/>
      <c r="K548" s="16"/>
      <c r="L548" s="16"/>
      <c r="M548" s="16"/>
      <c r="N548" s="10"/>
      <c r="O548" s="10"/>
      <c r="P548" s="9"/>
      <c r="Q548" s="9"/>
      <c r="R548" s="9"/>
      <c r="S548" s="9"/>
      <c r="U548" s="15"/>
      <c r="W548" s="2"/>
      <c r="X548" s="2"/>
      <c r="Y548" s="2"/>
      <c r="Z548" s="2"/>
      <c r="AA548" s="2"/>
      <c r="AB548" s="14"/>
      <c r="AC548" s="2"/>
      <c r="AD548" s="13"/>
      <c r="AE548" s="12"/>
      <c r="AF548" s="10"/>
      <c r="AG548" s="11"/>
      <c r="AH548" s="9"/>
      <c r="AI548" s="9"/>
      <c r="AJ548" s="9"/>
      <c r="AK548" s="9"/>
      <c r="AL548" s="9"/>
      <c r="AM548" s="10"/>
      <c r="AN548" s="9"/>
      <c r="AO548" s="9"/>
      <c r="AP548" s="10"/>
      <c r="AQ548" s="9"/>
      <c r="AR548" s="8"/>
      <c r="AS548" s="8"/>
      <c r="AT548" s="8"/>
      <c r="AU548" s="8"/>
      <c r="AV548" s="8"/>
      <c r="AW548" s="7"/>
      <c r="BP548" s="2"/>
    </row>
    <row r="549" spans="9:68" x14ac:dyDescent="0.2">
      <c r="I549" s="17"/>
      <c r="J549" s="16"/>
      <c r="K549" s="16"/>
      <c r="L549" s="16"/>
      <c r="M549" s="16"/>
      <c r="N549" s="10"/>
      <c r="O549" s="10"/>
      <c r="P549" s="9"/>
      <c r="Q549" s="9"/>
      <c r="R549" s="9"/>
      <c r="S549" s="9"/>
      <c r="U549" s="15"/>
      <c r="W549" s="2"/>
      <c r="X549" s="2"/>
      <c r="Y549" s="2"/>
      <c r="Z549" s="2"/>
      <c r="AA549" s="2"/>
      <c r="AB549" s="14"/>
      <c r="AC549" s="2"/>
      <c r="AD549" s="13"/>
      <c r="AE549" s="12"/>
      <c r="AF549" s="10"/>
      <c r="AG549" s="11"/>
      <c r="AH549" s="9"/>
      <c r="AI549" s="9"/>
      <c r="AJ549" s="9"/>
      <c r="AK549" s="9"/>
      <c r="AL549" s="9"/>
      <c r="AM549" s="10"/>
      <c r="AN549" s="9"/>
      <c r="AO549" s="9"/>
      <c r="AP549" s="10"/>
      <c r="AQ549" s="9"/>
      <c r="AR549" s="8"/>
      <c r="AS549" s="8"/>
      <c r="AT549" s="8"/>
      <c r="AU549" s="8"/>
      <c r="AV549" s="8"/>
      <c r="AW549" s="7"/>
      <c r="BP549" s="2"/>
    </row>
    <row r="550" spans="9:68" x14ac:dyDescent="0.2">
      <c r="I550" s="17"/>
      <c r="J550" s="16"/>
      <c r="K550" s="16"/>
      <c r="L550" s="16"/>
      <c r="M550" s="16"/>
      <c r="N550" s="10"/>
      <c r="O550" s="10"/>
      <c r="P550" s="9"/>
      <c r="Q550" s="9"/>
      <c r="R550" s="9"/>
      <c r="S550" s="9"/>
      <c r="U550" s="15"/>
      <c r="W550" s="2"/>
      <c r="X550" s="2"/>
      <c r="Y550" s="2"/>
      <c r="Z550" s="2"/>
      <c r="AA550" s="2"/>
      <c r="AB550" s="14"/>
      <c r="AC550" s="2"/>
      <c r="AD550" s="13"/>
      <c r="AE550" s="12"/>
      <c r="AF550" s="10"/>
      <c r="AG550" s="11"/>
      <c r="AH550" s="9"/>
      <c r="AI550" s="9"/>
      <c r="AJ550" s="9"/>
      <c r="AK550" s="9"/>
      <c r="AL550" s="9"/>
      <c r="AM550" s="10"/>
      <c r="AN550" s="9"/>
      <c r="AO550" s="9"/>
      <c r="AP550" s="10"/>
      <c r="AQ550" s="9"/>
      <c r="AR550" s="8"/>
      <c r="AS550" s="8"/>
      <c r="AT550" s="8"/>
      <c r="AU550" s="8"/>
      <c r="AV550" s="8"/>
      <c r="AW550" s="7"/>
      <c r="BP550" s="2"/>
    </row>
    <row r="551" spans="9:68" x14ac:dyDescent="0.2">
      <c r="I551" s="17"/>
      <c r="J551" s="16"/>
      <c r="K551" s="16"/>
      <c r="L551" s="16"/>
      <c r="M551" s="16"/>
      <c r="N551" s="10"/>
      <c r="O551" s="10"/>
      <c r="P551" s="9"/>
      <c r="Q551" s="9"/>
      <c r="R551" s="9"/>
      <c r="S551" s="9"/>
      <c r="U551" s="15"/>
      <c r="W551" s="2"/>
      <c r="X551" s="2"/>
      <c r="Y551" s="2"/>
      <c r="Z551" s="2"/>
      <c r="AA551" s="2"/>
      <c r="AB551" s="14"/>
      <c r="AC551" s="2"/>
      <c r="AD551" s="13"/>
      <c r="AE551" s="12"/>
      <c r="AF551" s="10"/>
      <c r="AG551" s="11"/>
      <c r="AH551" s="9"/>
      <c r="AI551" s="9"/>
      <c r="AJ551" s="9"/>
      <c r="AK551" s="9"/>
      <c r="AL551" s="9"/>
      <c r="AM551" s="10"/>
      <c r="AN551" s="9"/>
      <c r="AO551" s="9"/>
      <c r="AP551" s="10"/>
      <c r="AQ551" s="9"/>
      <c r="AR551" s="8"/>
      <c r="AS551" s="8"/>
      <c r="AT551" s="8"/>
      <c r="AU551" s="8"/>
      <c r="AV551" s="8"/>
      <c r="AW551" s="7"/>
      <c r="BP551" s="2"/>
    </row>
    <row r="552" spans="9:68" x14ac:dyDescent="0.2">
      <c r="I552" s="17"/>
      <c r="J552" s="16"/>
      <c r="K552" s="16"/>
      <c r="L552" s="16"/>
      <c r="M552" s="16"/>
      <c r="N552" s="10"/>
      <c r="O552" s="10"/>
      <c r="P552" s="9"/>
      <c r="Q552" s="9"/>
      <c r="R552" s="9"/>
      <c r="S552" s="9"/>
      <c r="U552" s="15"/>
      <c r="W552" s="2"/>
      <c r="X552" s="2"/>
      <c r="Y552" s="2"/>
      <c r="Z552" s="2"/>
      <c r="AA552" s="2"/>
      <c r="AB552" s="14"/>
      <c r="AC552" s="2"/>
      <c r="AD552" s="13"/>
      <c r="AE552" s="12"/>
      <c r="AF552" s="10"/>
      <c r="AG552" s="11"/>
      <c r="AH552" s="9"/>
      <c r="AI552" s="9"/>
      <c r="AJ552" s="9"/>
      <c r="AK552" s="9"/>
      <c r="AL552" s="9"/>
      <c r="AM552" s="10"/>
      <c r="AN552" s="9"/>
      <c r="AO552" s="9"/>
      <c r="AP552" s="10"/>
      <c r="AQ552" s="9"/>
      <c r="AR552" s="8"/>
      <c r="AS552" s="8"/>
      <c r="AT552" s="8"/>
      <c r="AU552" s="8"/>
      <c r="AV552" s="8"/>
      <c r="AW552" s="7"/>
      <c r="BP552" s="2"/>
    </row>
    <row r="553" spans="9:68" x14ac:dyDescent="0.2">
      <c r="I553" s="17"/>
      <c r="J553" s="16"/>
      <c r="K553" s="16"/>
      <c r="L553" s="16"/>
      <c r="M553" s="16"/>
      <c r="N553" s="10"/>
      <c r="O553" s="10"/>
      <c r="P553" s="9"/>
      <c r="Q553" s="9"/>
      <c r="R553" s="9"/>
      <c r="S553" s="9"/>
      <c r="U553" s="15"/>
      <c r="W553" s="2"/>
      <c r="X553" s="2"/>
      <c r="Y553" s="2"/>
      <c r="Z553" s="2"/>
      <c r="AA553" s="2"/>
      <c r="AB553" s="14"/>
      <c r="AC553" s="2"/>
      <c r="AD553" s="13"/>
      <c r="AE553" s="12"/>
      <c r="AF553" s="10"/>
      <c r="AG553" s="11"/>
      <c r="AH553" s="9"/>
      <c r="AI553" s="9"/>
      <c r="AJ553" s="9"/>
      <c r="AK553" s="9"/>
      <c r="AL553" s="9"/>
      <c r="AM553" s="10"/>
      <c r="AN553" s="9"/>
      <c r="AO553" s="9"/>
      <c r="AP553" s="10"/>
      <c r="AQ553" s="9"/>
      <c r="AR553" s="8"/>
      <c r="AS553" s="8"/>
      <c r="AT553" s="8"/>
      <c r="AU553" s="8"/>
      <c r="AV553" s="8"/>
      <c r="AW553" s="7"/>
      <c r="BP553" s="2"/>
    </row>
    <row r="554" spans="9:68" x14ac:dyDescent="0.2">
      <c r="I554" s="4"/>
      <c r="V554" s="1"/>
      <c r="Z554" s="2"/>
      <c r="AB554" s="6"/>
      <c r="AD554" s="5"/>
      <c r="BP554" s="2"/>
    </row>
    <row r="555" spans="9:68" x14ac:dyDescent="0.2">
      <c r="I555" s="4"/>
      <c r="V555" s="1"/>
      <c r="Z555" s="2"/>
      <c r="BP555" s="2"/>
    </row>
    <row r="556" spans="9:68" x14ac:dyDescent="0.2">
      <c r="I556" s="4"/>
      <c r="V556" s="1"/>
      <c r="Z556" s="2"/>
      <c r="BP556" s="2"/>
    </row>
    <row r="557" spans="9:68" x14ac:dyDescent="0.2">
      <c r="I557" s="4"/>
      <c r="V557" s="1"/>
      <c r="Z557" s="2"/>
      <c r="BP557" s="2"/>
    </row>
    <row r="558" spans="9:68" x14ac:dyDescent="0.2">
      <c r="I558" s="4"/>
      <c r="V558" s="1"/>
      <c r="Z558" s="2"/>
    </row>
    <row r="559" spans="9:68" x14ac:dyDescent="0.2">
      <c r="I559" s="4"/>
      <c r="V559" s="1"/>
      <c r="Z559" s="2"/>
    </row>
    <row r="560" spans="9:68" x14ac:dyDescent="0.2">
      <c r="I560" s="4"/>
      <c r="V560" s="1"/>
      <c r="Z560" s="2"/>
    </row>
    <row r="561" spans="9:26" x14ac:dyDescent="0.2">
      <c r="I561" s="4"/>
      <c r="V561" s="1"/>
      <c r="Z561" s="2"/>
    </row>
    <row r="562" spans="9:26" x14ac:dyDescent="0.2">
      <c r="I562" s="4"/>
      <c r="V562" s="1"/>
      <c r="Z562" s="2"/>
    </row>
    <row r="563" spans="9:26" x14ac:dyDescent="0.2">
      <c r="I563" s="4"/>
      <c r="V563" s="1"/>
      <c r="Z563" s="2"/>
    </row>
    <row r="564" spans="9:26" x14ac:dyDescent="0.2">
      <c r="I564" s="4"/>
      <c r="V564" s="1"/>
      <c r="Z564" s="2"/>
    </row>
    <row r="565" spans="9:26" x14ac:dyDescent="0.2">
      <c r="I565" s="4"/>
      <c r="V565" s="1"/>
      <c r="Z565" s="2"/>
    </row>
    <row r="566" spans="9:26" x14ac:dyDescent="0.2">
      <c r="I566" s="4"/>
      <c r="V566" s="1"/>
      <c r="Z566" s="2"/>
    </row>
    <row r="567" spans="9:26" x14ac:dyDescent="0.2">
      <c r="I567" s="4"/>
      <c r="V567" s="1"/>
      <c r="Z567" s="2"/>
    </row>
    <row r="568" spans="9:26" x14ac:dyDescent="0.2">
      <c r="I568" s="4"/>
      <c r="V568" s="1"/>
      <c r="Z568" s="2"/>
    </row>
    <row r="569" spans="9:26" x14ac:dyDescent="0.2">
      <c r="I569" s="4"/>
      <c r="V569" s="1"/>
      <c r="Z569" s="2"/>
    </row>
    <row r="570" spans="9:26" x14ac:dyDescent="0.2">
      <c r="I570" s="4"/>
      <c r="V570" s="1"/>
      <c r="Z570" s="2"/>
    </row>
    <row r="571" spans="9:26" x14ac:dyDescent="0.2">
      <c r="I571" s="4"/>
      <c r="V571" s="1"/>
      <c r="Z571" s="2"/>
    </row>
    <row r="572" spans="9:26" x14ac:dyDescent="0.2">
      <c r="I572" s="4"/>
      <c r="V572" s="1"/>
      <c r="Z572" s="2"/>
    </row>
    <row r="573" spans="9:26" x14ac:dyDescent="0.2">
      <c r="I573" s="4"/>
      <c r="V573" s="1"/>
      <c r="Z573" s="2"/>
    </row>
    <row r="574" spans="9:26" x14ac:dyDescent="0.2">
      <c r="I574" s="4"/>
      <c r="V574" s="1"/>
      <c r="Z574" s="2"/>
    </row>
    <row r="575" spans="9:26" x14ac:dyDescent="0.2">
      <c r="I575" s="4"/>
      <c r="V575" s="1"/>
      <c r="Z575" s="2"/>
    </row>
    <row r="576" spans="9:26" x14ac:dyDescent="0.2">
      <c r="I576" s="4"/>
      <c r="V576" s="1"/>
      <c r="Z576" s="2"/>
    </row>
    <row r="577" spans="9:26" x14ac:dyDescent="0.2">
      <c r="I577" s="4"/>
      <c r="V577" s="1"/>
      <c r="Z577" s="2"/>
    </row>
    <row r="578" spans="9:26" x14ac:dyDescent="0.2">
      <c r="I578" s="4"/>
      <c r="V578" s="1"/>
      <c r="Z578" s="2"/>
    </row>
    <row r="579" spans="9:26" x14ac:dyDescent="0.2">
      <c r="I579" s="4"/>
      <c r="V579" s="1"/>
      <c r="Z579" s="2"/>
    </row>
    <row r="580" spans="9:26" x14ac:dyDescent="0.2">
      <c r="I580" s="4"/>
      <c r="V580" s="1"/>
      <c r="Z580" s="2"/>
    </row>
    <row r="581" spans="9:26" x14ac:dyDescent="0.2">
      <c r="I581" s="4"/>
      <c r="V581" s="1"/>
      <c r="Z581" s="2"/>
    </row>
    <row r="582" spans="9:26" x14ac:dyDescent="0.2">
      <c r="I582" s="4"/>
      <c r="V582" s="1"/>
      <c r="Z582" s="2"/>
    </row>
    <row r="583" spans="9:26" x14ac:dyDescent="0.2">
      <c r="I583" s="4"/>
      <c r="V583" s="1"/>
      <c r="Z583" s="2"/>
    </row>
    <row r="584" spans="9:26" x14ac:dyDescent="0.2">
      <c r="I584" s="4"/>
      <c r="V584" s="1"/>
      <c r="Z584" s="2"/>
    </row>
    <row r="585" spans="9:26" x14ac:dyDescent="0.2">
      <c r="I585" s="4"/>
      <c r="V585" s="1"/>
      <c r="Z585" s="2"/>
    </row>
    <row r="586" spans="9:26" x14ac:dyDescent="0.2">
      <c r="I586" s="4"/>
      <c r="V586" s="1"/>
      <c r="Z586" s="2"/>
    </row>
    <row r="587" spans="9:26" x14ac:dyDescent="0.2">
      <c r="I587" s="4"/>
      <c r="V587" s="1"/>
      <c r="Z587" s="2"/>
    </row>
    <row r="588" spans="9:26" x14ac:dyDescent="0.2">
      <c r="I588" s="4"/>
      <c r="V588" s="1"/>
      <c r="Z588" s="2"/>
    </row>
    <row r="589" spans="9:26" x14ac:dyDescent="0.2">
      <c r="I589" s="4"/>
      <c r="V589" s="1"/>
      <c r="Z589" s="2"/>
    </row>
    <row r="590" spans="9:26" x14ac:dyDescent="0.2">
      <c r="I590" s="4"/>
      <c r="V590" s="1"/>
      <c r="Z590" s="2"/>
    </row>
    <row r="591" spans="9:26" x14ac:dyDescent="0.2">
      <c r="I591" s="4"/>
      <c r="V591" s="1"/>
      <c r="Z591" s="2"/>
    </row>
    <row r="592" spans="9:26" x14ac:dyDescent="0.2">
      <c r="I592" s="4"/>
      <c r="V592" s="1"/>
      <c r="Z592" s="2"/>
    </row>
    <row r="593" spans="9:26" x14ac:dyDescent="0.2">
      <c r="I593" s="4"/>
      <c r="V593" s="1"/>
      <c r="Z593" s="2"/>
    </row>
    <row r="594" spans="9:26" x14ac:dyDescent="0.2">
      <c r="I594" s="4"/>
      <c r="V594" s="1"/>
      <c r="Z594" s="2"/>
    </row>
    <row r="595" spans="9:26" x14ac:dyDescent="0.2">
      <c r="I595" s="4"/>
      <c r="V595" s="1"/>
      <c r="Z595" s="2"/>
    </row>
    <row r="596" spans="9:26" x14ac:dyDescent="0.2">
      <c r="I596" s="4"/>
      <c r="V596" s="1"/>
      <c r="Z596" s="2"/>
    </row>
    <row r="597" spans="9:26" x14ac:dyDescent="0.2">
      <c r="I597" s="4"/>
      <c r="V597" s="1"/>
      <c r="Z597" s="2"/>
    </row>
    <row r="598" spans="9:26" x14ac:dyDescent="0.2">
      <c r="I598" s="4"/>
      <c r="V598" s="1"/>
      <c r="Z598" s="2"/>
    </row>
    <row r="599" spans="9:26" x14ac:dyDescent="0.2">
      <c r="I599" s="4"/>
      <c r="V599" s="1"/>
      <c r="Z599" s="2"/>
    </row>
    <row r="600" spans="9:26" x14ac:dyDescent="0.2">
      <c r="I600" s="4"/>
      <c r="V600" s="1"/>
      <c r="Z600" s="2"/>
    </row>
    <row r="601" spans="9:26" x14ac:dyDescent="0.2">
      <c r="I601" s="4"/>
      <c r="V601" s="1"/>
      <c r="Z601" s="2"/>
    </row>
    <row r="602" spans="9:26" x14ac:dyDescent="0.2">
      <c r="I602" s="4"/>
      <c r="V602" s="1"/>
      <c r="Z602" s="2"/>
    </row>
    <row r="603" spans="9:26" x14ac:dyDescent="0.2">
      <c r="I603" s="4"/>
      <c r="V603" s="1"/>
      <c r="Z603" s="2"/>
    </row>
    <row r="604" spans="9:26" x14ac:dyDescent="0.2">
      <c r="I604" s="4"/>
      <c r="V604" s="1"/>
      <c r="Z604" s="2"/>
    </row>
    <row r="605" spans="9:26" x14ac:dyDescent="0.2">
      <c r="I605" s="4"/>
      <c r="V605" s="1"/>
      <c r="Z605" s="2"/>
    </row>
    <row r="606" spans="9:26" x14ac:dyDescent="0.2">
      <c r="I606" s="4"/>
      <c r="V606" s="1"/>
      <c r="Z606" s="2"/>
    </row>
    <row r="607" spans="9:26" x14ac:dyDescent="0.2">
      <c r="I607" s="4"/>
      <c r="V607" s="1"/>
      <c r="Z607" s="2"/>
    </row>
    <row r="608" spans="9:26" x14ac:dyDescent="0.2">
      <c r="I608" s="4"/>
      <c r="V608" s="1"/>
      <c r="Z608" s="2"/>
    </row>
    <row r="609" spans="9:26" x14ac:dyDescent="0.2">
      <c r="I609" s="4"/>
      <c r="V609" s="1"/>
      <c r="Z609" s="2"/>
    </row>
    <row r="610" spans="9:26" x14ac:dyDescent="0.2">
      <c r="I610" s="4"/>
      <c r="V610" s="1"/>
      <c r="Z610" s="2"/>
    </row>
    <row r="611" spans="9:26" x14ac:dyDescent="0.2">
      <c r="I611" s="4"/>
      <c r="V611" s="1"/>
      <c r="Z611" s="2"/>
    </row>
    <row r="612" spans="9:26" x14ac:dyDescent="0.2">
      <c r="I612" s="4"/>
      <c r="V612" s="1"/>
      <c r="Z612" s="2"/>
    </row>
    <row r="613" spans="9:26" x14ac:dyDescent="0.2">
      <c r="V613" s="1"/>
      <c r="Z613" s="2"/>
    </row>
    <row r="614" spans="9:26" x14ac:dyDescent="0.2">
      <c r="V614" s="1"/>
      <c r="Z614" s="2"/>
    </row>
    <row r="615" spans="9:26" x14ac:dyDescent="0.2">
      <c r="V615" s="1"/>
      <c r="Z615" s="2"/>
    </row>
    <row r="616" spans="9:26" x14ac:dyDescent="0.2">
      <c r="V616" s="1"/>
      <c r="Z616" s="2"/>
    </row>
    <row r="617" spans="9:26" x14ac:dyDescent="0.2">
      <c r="V617" s="1"/>
      <c r="Z617" s="2"/>
    </row>
    <row r="618" spans="9:26" x14ac:dyDescent="0.2">
      <c r="V618" s="1"/>
      <c r="Z618" s="2"/>
    </row>
    <row r="619" spans="9:26" x14ac:dyDescent="0.2">
      <c r="V619" s="1"/>
      <c r="Z619" s="2"/>
    </row>
    <row r="620" spans="9:26" x14ac:dyDescent="0.2">
      <c r="V620" s="1"/>
      <c r="Z620" s="2"/>
    </row>
    <row r="621" spans="9:26" x14ac:dyDescent="0.2">
      <c r="V621" s="1"/>
      <c r="Z621" s="2"/>
    </row>
    <row r="622" spans="9:26" x14ac:dyDescent="0.2">
      <c r="V622" s="1"/>
      <c r="Z622" s="2"/>
    </row>
    <row r="623" spans="9:26" x14ac:dyDescent="0.2">
      <c r="V623" s="1"/>
      <c r="Z623" s="2"/>
    </row>
    <row r="624" spans="9:26" x14ac:dyDescent="0.2">
      <c r="V624" s="1"/>
      <c r="Z624" s="2"/>
    </row>
    <row r="625" spans="22:26" x14ac:dyDescent="0.2">
      <c r="V625" s="1"/>
      <c r="Z625" s="2"/>
    </row>
    <row r="626" spans="22:26" x14ac:dyDescent="0.2">
      <c r="V626" s="1"/>
      <c r="Z626" s="2"/>
    </row>
    <row r="627" spans="22:26" x14ac:dyDescent="0.2">
      <c r="V627" s="1"/>
      <c r="Z627" s="2"/>
    </row>
    <row r="628" spans="22:26" x14ac:dyDescent="0.2">
      <c r="V628" s="1"/>
      <c r="Z628" s="2"/>
    </row>
    <row r="629" spans="22:26" x14ac:dyDescent="0.2">
      <c r="V629" s="1"/>
      <c r="Z629" s="2"/>
    </row>
    <row r="630" spans="22:26" x14ac:dyDescent="0.2">
      <c r="V630" s="1"/>
      <c r="Z630" s="2"/>
    </row>
    <row r="631" spans="22:26" x14ac:dyDescent="0.2">
      <c r="V631" s="1"/>
      <c r="Z631" s="2"/>
    </row>
    <row r="632" spans="22:26" x14ac:dyDescent="0.2">
      <c r="V632" s="1"/>
      <c r="Z632" s="2"/>
    </row>
    <row r="633" spans="22:26" x14ac:dyDescent="0.2">
      <c r="V633" s="1"/>
      <c r="Z633" s="2"/>
    </row>
    <row r="634" spans="22:26" x14ac:dyDescent="0.2">
      <c r="V634" s="1"/>
      <c r="Z634" s="2"/>
    </row>
    <row r="635" spans="22:26" x14ac:dyDescent="0.2">
      <c r="V635" s="1"/>
      <c r="Z635" s="2"/>
    </row>
    <row r="636" spans="22:26" x14ac:dyDescent="0.2">
      <c r="V636" s="1"/>
      <c r="Z636" s="2"/>
    </row>
    <row r="637" spans="22:26" x14ac:dyDescent="0.2">
      <c r="V637" s="1"/>
      <c r="Z637" s="2"/>
    </row>
    <row r="638" spans="22:26" x14ac:dyDescent="0.2">
      <c r="V638" s="1"/>
      <c r="Z638" s="2"/>
    </row>
    <row r="639" spans="22:26" x14ac:dyDescent="0.2">
      <c r="V639" s="1"/>
      <c r="Z639" s="2"/>
    </row>
    <row r="640" spans="22:26" x14ac:dyDescent="0.2">
      <c r="V640" s="1"/>
      <c r="Z640" s="2"/>
    </row>
    <row r="641" spans="22:26" x14ac:dyDescent="0.2">
      <c r="V641" s="1"/>
      <c r="Z641" s="2"/>
    </row>
    <row r="642" spans="22:26" x14ac:dyDescent="0.2">
      <c r="V642" s="1"/>
      <c r="Z642" s="2"/>
    </row>
    <row r="643" spans="22:26" x14ac:dyDescent="0.2">
      <c r="V643" s="1"/>
      <c r="Z643" s="2"/>
    </row>
    <row r="644" spans="22:26" x14ac:dyDescent="0.2">
      <c r="V644" s="1"/>
      <c r="Z644" s="2"/>
    </row>
    <row r="645" spans="22:26" x14ac:dyDescent="0.2">
      <c r="V645" s="1"/>
      <c r="Z645" s="2"/>
    </row>
    <row r="646" spans="22:26" x14ac:dyDescent="0.2">
      <c r="V646" s="1"/>
      <c r="Z646" s="2"/>
    </row>
    <row r="647" spans="22:26" x14ac:dyDescent="0.2">
      <c r="V647" s="1"/>
      <c r="Z647" s="2"/>
    </row>
    <row r="648" spans="22:26" x14ac:dyDescent="0.2">
      <c r="V648" s="1"/>
      <c r="Z648" s="2"/>
    </row>
    <row r="649" spans="22:26" x14ac:dyDescent="0.2">
      <c r="V649" s="1"/>
      <c r="Z649" s="2"/>
    </row>
    <row r="650" spans="22:26" x14ac:dyDescent="0.2">
      <c r="V650" s="1"/>
      <c r="Z650" s="2"/>
    </row>
    <row r="651" spans="22:26" x14ac:dyDescent="0.2">
      <c r="V651" s="1"/>
      <c r="Z651" s="2"/>
    </row>
    <row r="652" spans="22:26" x14ac:dyDescent="0.2">
      <c r="V652" s="1"/>
      <c r="Z652" s="2"/>
    </row>
    <row r="653" spans="22:26" x14ac:dyDescent="0.2">
      <c r="V653" s="1"/>
      <c r="Z653" s="2"/>
    </row>
    <row r="654" spans="22:26" x14ac:dyDescent="0.2">
      <c r="V654" s="1"/>
      <c r="Z654" s="2"/>
    </row>
    <row r="655" spans="22:26" x14ac:dyDescent="0.2">
      <c r="V655" s="1"/>
      <c r="Z655" s="2"/>
    </row>
    <row r="656" spans="22:26" x14ac:dyDescent="0.2">
      <c r="V656" s="1"/>
      <c r="Z656" s="2"/>
    </row>
    <row r="657" spans="22:26" x14ac:dyDescent="0.2">
      <c r="V657" s="1"/>
      <c r="Z657" s="2"/>
    </row>
    <row r="658" spans="22:26" x14ac:dyDescent="0.2">
      <c r="V658" s="1"/>
      <c r="Z658" s="2"/>
    </row>
    <row r="659" spans="22:26" x14ac:dyDescent="0.2">
      <c r="V659" s="1"/>
      <c r="Z659" s="2"/>
    </row>
    <row r="660" spans="22:26" x14ac:dyDescent="0.2">
      <c r="V660" s="1"/>
      <c r="Z660" s="2"/>
    </row>
    <row r="661" spans="22:26" x14ac:dyDescent="0.2">
      <c r="V661" s="1"/>
      <c r="Z661" s="2"/>
    </row>
    <row r="662" spans="22:26" x14ac:dyDescent="0.2">
      <c r="V662" s="1"/>
      <c r="Z662" s="2"/>
    </row>
    <row r="663" spans="22:26" x14ac:dyDescent="0.2">
      <c r="V663" s="1"/>
      <c r="Z663" s="2"/>
    </row>
    <row r="664" spans="22:26" x14ac:dyDescent="0.2">
      <c r="V664" s="1"/>
      <c r="Z664" s="2"/>
    </row>
    <row r="665" spans="22:26" x14ac:dyDescent="0.2">
      <c r="V665" s="1"/>
      <c r="Z665" s="2"/>
    </row>
    <row r="666" spans="22:26" x14ac:dyDescent="0.2">
      <c r="V666" s="1"/>
      <c r="Z666" s="2"/>
    </row>
    <row r="667" spans="22:26" x14ac:dyDescent="0.2">
      <c r="V667" s="1"/>
      <c r="Z667" s="2"/>
    </row>
    <row r="668" spans="22:26" x14ac:dyDescent="0.2">
      <c r="V668" s="1"/>
      <c r="Z668" s="2"/>
    </row>
    <row r="669" spans="22:26" x14ac:dyDescent="0.2">
      <c r="V669" s="1"/>
      <c r="Z669" s="2"/>
    </row>
    <row r="670" spans="22:26" x14ac:dyDescent="0.2">
      <c r="V670" s="1"/>
      <c r="Z670" s="2"/>
    </row>
    <row r="671" spans="22:26" x14ac:dyDescent="0.2">
      <c r="V671" s="1"/>
      <c r="Z671" s="2"/>
    </row>
    <row r="672" spans="22:26" x14ac:dyDescent="0.2">
      <c r="V672" s="1"/>
      <c r="Z672" s="2"/>
    </row>
    <row r="673" spans="22:26" x14ac:dyDescent="0.2">
      <c r="V673" s="1"/>
      <c r="Z673" s="2"/>
    </row>
    <row r="674" spans="22:26" x14ac:dyDescent="0.2">
      <c r="V674" s="1"/>
      <c r="Z674" s="2"/>
    </row>
    <row r="675" spans="22:26" x14ac:dyDescent="0.2">
      <c r="V675" s="1"/>
      <c r="Z675" s="2"/>
    </row>
    <row r="676" spans="22:26" x14ac:dyDescent="0.2">
      <c r="V676" s="1"/>
      <c r="Z676" s="2"/>
    </row>
    <row r="677" spans="22:26" x14ac:dyDescent="0.2">
      <c r="V677" s="1"/>
      <c r="Z677" s="2"/>
    </row>
    <row r="678" spans="22:26" x14ac:dyDescent="0.2">
      <c r="V678" s="1"/>
      <c r="Z678" s="2"/>
    </row>
    <row r="679" spans="22:26" x14ac:dyDescent="0.2">
      <c r="V679" s="1"/>
      <c r="Z679" s="2"/>
    </row>
    <row r="680" spans="22:26" x14ac:dyDescent="0.2">
      <c r="V680" s="1"/>
      <c r="Z680" s="2"/>
    </row>
    <row r="681" spans="22:26" x14ac:dyDescent="0.2">
      <c r="V681" s="1"/>
      <c r="Z681" s="2"/>
    </row>
    <row r="682" spans="22:26" x14ac:dyDescent="0.2">
      <c r="V682" s="1"/>
      <c r="Z682" s="2"/>
    </row>
    <row r="683" spans="22:26" x14ac:dyDescent="0.2">
      <c r="V683" s="1"/>
      <c r="Z683" s="2"/>
    </row>
    <row r="684" spans="22:26" x14ac:dyDescent="0.2">
      <c r="V684" s="1"/>
      <c r="Z684" s="2"/>
    </row>
    <row r="685" spans="22:26" x14ac:dyDescent="0.2">
      <c r="V685" s="1"/>
      <c r="Z685" s="2"/>
    </row>
    <row r="686" spans="22:26" x14ac:dyDescent="0.2">
      <c r="V686" s="1"/>
      <c r="Z686" s="2"/>
    </row>
    <row r="687" spans="22:26" x14ac:dyDescent="0.2">
      <c r="V687" s="1"/>
      <c r="Z687" s="2"/>
    </row>
    <row r="688" spans="22:26" x14ac:dyDescent="0.2">
      <c r="V688" s="1"/>
      <c r="Z688" s="2"/>
    </row>
    <row r="689" spans="22:26" x14ac:dyDescent="0.2">
      <c r="V689" s="1"/>
      <c r="Z689" s="2"/>
    </row>
    <row r="690" spans="22:26" x14ac:dyDescent="0.2">
      <c r="V690" s="1"/>
      <c r="Z690" s="2"/>
    </row>
    <row r="691" spans="22:26" x14ac:dyDescent="0.2">
      <c r="V691" s="1"/>
      <c r="Z691" s="2"/>
    </row>
    <row r="692" spans="22:26" x14ac:dyDescent="0.2">
      <c r="V692" s="1"/>
      <c r="Z692" s="2"/>
    </row>
    <row r="693" spans="22:26" x14ac:dyDescent="0.2">
      <c r="V693" s="1"/>
      <c r="Z693" s="2"/>
    </row>
    <row r="694" spans="22:26" x14ac:dyDescent="0.2">
      <c r="V694" s="1"/>
      <c r="Z694" s="2"/>
    </row>
    <row r="695" spans="22:26" x14ac:dyDescent="0.2">
      <c r="V695" s="1"/>
      <c r="Z695" s="2"/>
    </row>
    <row r="696" spans="22:26" x14ac:dyDescent="0.2">
      <c r="V696" s="1"/>
      <c r="Z696" s="2"/>
    </row>
    <row r="697" spans="22:26" x14ac:dyDescent="0.2">
      <c r="V697" s="1"/>
      <c r="Z697" s="2"/>
    </row>
    <row r="698" spans="22:26" x14ac:dyDescent="0.2">
      <c r="V698" s="1"/>
      <c r="Z698" s="2"/>
    </row>
    <row r="699" spans="22:26" x14ac:dyDescent="0.2">
      <c r="V699" s="1"/>
      <c r="Z699" s="2"/>
    </row>
    <row r="700" spans="22:26" x14ac:dyDescent="0.2">
      <c r="V700" s="1"/>
      <c r="Z700" s="2"/>
    </row>
    <row r="701" spans="22:26" x14ac:dyDescent="0.2">
      <c r="V701" s="1"/>
      <c r="Z701" s="2"/>
    </row>
    <row r="702" spans="22:26" x14ac:dyDescent="0.2">
      <c r="V702" s="1"/>
      <c r="Z702" s="2"/>
    </row>
    <row r="703" spans="22:26" x14ac:dyDescent="0.2">
      <c r="V703" s="1"/>
      <c r="Z703" s="2"/>
    </row>
    <row r="704" spans="22:26" x14ac:dyDescent="0.2">
      <c r="V704" s="1"/>
      <c r="Z704" s="2"/>
    </row>
    <row r="705" spans="22:26" x14ac:dyDescent="0.2">
      <c r="V705" s="1"/>
      <c r="Z705" s="2"/>
    </row>
    <row r="706" spans="22:26" x14ac:dyDescent="0.2">
      <c r="V706" s="1"/>
      <c r="Z706" s="2"/>
    </row>
    <row r="707" spans="22:26" x14ac:dyDescent="0.2">
      <c r="V707" s="1"/>
      <c r="Z707" s="2"/>
    </row>
    <row r="708" spans="22:26" x14ac:dyDescent="0.2">
      <c r="V708" s="1"/>
      <c r="Z708" s="2"/>
    </row>
    <row r="709" spans="22:26" x14ac:dyDescent="0.2">
      <c r="V709" s="1"/>
      <c r="Z709" s="2"/>
    </row>
    <row r="710" spans="22:26" x14ac:dyDescent="0.2">
      <c r="V710" s="1"/>
      <c r="Z710" s="2"/>
    </row>
    <row r="711" spans="22:26" x14ac:dyDescent="0.2">
      <c r="V711" s="1"/>
      <c r="Z711" s="2"/>
    </row>
    <row r="712" spans="22:26" x14ac:dyDescent="0.2">
      <c r="V712" s="1"/>
      <c r="Z712" s="2"/>
    </row>
    <row r="713" spans="22:26" x14ac:dyDescent="0.2">
      <c r="V713" s="1"/>
      <c r="Z713" s="2"/>
    </row>
    <row r="714" spans="22:26" x14ac:dyDescent="0.2">
      <c r="V714" s="1"/>
      <c r="Z714" s="2"/>
    </row>
    <row r="715" spans="22:26" x14ac:dyDescent="0.2">
      <c r="V715" s="1"/>
      <c r="Z715" s="2"/>
    </row>
    <row r="716" spans="22:26" x14ac:dyDescent="0.2">
      <c r="V716" s="1"/>
      <c r="Z716" s="2"/>
    </row>
    <row r="717" spans="22:26" x14ac:dyDescent="0.2">
      <c r="V717" s="1"/>
      <c r="Z717" s="2"/>
    </row>
    <row r="718" spans="22:26" x14ac:dyDescent="0.2">
      <c r="V718" s="1"/>
      <c r="Z718" s="2"/>
    </row>
    <row r="719" spans="22:26" x14ac:dyDescent="0.2">
      <c r="V719" s="1"/>
      <c r="Z719" s="2"/>
    </row>
    <row r="720" spans="22:26" x14ac:dyDescent="0.2">
      <c r="V720" s="1"/>
      <c r="Z720" s="2"/>
    </row>
    <row r="721" spans="22:26" x14ac:dyDescent="0.2">
      <c r="V721" s="1"/>
      <c r="Z721" s="2"/>
    </row>
    <row r="722" spans="22:26" x14ac:dyDescent="0.2">
      <c r="V722" s="1"/>
      <c r="Z722" s="2"/>
    </row>
    <row r="723" spans="22:26" x14ac:dyDescent="0.2">
      <c r="V723" s="1"/>
      <c r="Z723" s="2"/>
    </row>
    <row r="724" spans="22:26" x14ac:dyDescent="0.2">
      <c r="V724" s="1"/>
      <c r="Z724" s="2"/>
    </row>
    <row r="725" spans="22:26" x14ac:dyDescent="0.2">
      <c r="V725" s="1"/>
      <c r="Z725" s="2"/>
    </row>
    <row r="726" spans="22:26" x14ac:dyDescent="0.2">
      <c r="V726" s="1"/>
      <c r="Z726" s="2"/>
    </row>
    <row r="727" spans="22:26" x14ac:dyDescent="0.2">
      <c r="V727" s="1"/>
      <c r="Z727" s="2"/>
    </row>
    <row r="728" spans="22:26" x14ac:dyDescent="0.2">
      <c r="V728" s="1"/>
      <c r="Z728" s="2"/>
    </row>
    <row r="729" spans="22:26" x14ac:dyDescent="0.2">
      <c r="V729" s="1"/>
      <c r="Z729" s="2"/>
    </row>
    <row r="730" spans="22:26" x14ac:dyDescent="0.2">
      <c r="V730" s="1"/>
      <c r="Z730" s="2"/>
    </row>
    <row r="731" spans="22:26" x14ac:dyDescent="0.2">
      <c r="V731" s="1"/>
      <c r="Z731" s="2"/>
    </row>
    <row r="732" spans="22:26" x14ac:dyDescent="0.2">
      <c r="V732" s="1"/>
      <c r="Z732" s="2"/>
    </row>
    <row r="733" spans="22:26" x14ac:dyDescent="0.2">
      <c r="V733" s="1"/>
      <c r="Z733" s="2"/>
    </row>
    <row r="734" spans="22:26" x14ac:dyDescent="0.2">
      <c r="V734" s="1"/>
      <c r="Z734" s="2"/>
    </row>
    <row r="735" spans="22:26" x14ac:dyDescent="0.2">
      <c r="V735" s="1"/>
      <c r="Z735" s="2"/>
    </row>
    <row r="736" spans="22:26" x14ac:dyDescent="0.2">
      <c r="V736" s="1"/>
      <c r="Z736" s="2"/>
    </row>
    <row r="737" spans="22:26" x14ac:dyDescent="0.2">
      <c r="V737" s="1"/>
      <c r="Z737" s="2"/>
    </row>
    <row r="738" spans="22:26" x14ac:dyDescent="0.2">
      <c r="V738" s="1"/>
      <c r="Z738" s="2"/>
    </row>
    <row r="739" spans="22:26" x14ac:dyDescent="0.2">
      <c r="V739" s="1"/>
      <c r="Z739" s="2"/>
    </row>
    <row r="740" spans="22:26" x14ac:dyDescent="0.2">
      <c r="V740" s="1"/>
      <c r="Z740" s="2"/>
    </row>
    <row r="741" spans="22:26" x14ac:dyDescent="0.2">
      <c r="V741" s="1"/>
      <c r="Z741" s="2"/>
    </row>
    <row r="742" spans="22:26" x14ac:dyDescent="0.2">
      <c r="V742" s="1"/>
      <c r="Z742" s="2"/>
    </row>
    <row r="743" spans="22:26" x14ac:dyDescent="0.2">
      <c r="V743" s="1"/>
      <c r="Z743" s="2"/>
    </row>
    <row r="744" spans="22:26" x14ac:dyDescent="0.2">
      <c r="V744" s="1"/>
      <c r="Z744" s="2"/>
    </row>
    <row r="745" spans="22:26" x14ac:dyDescent="0.2">
      <c r="V745" s="1"/>
      <c r="Z745" s="2"/>
    </row>
    <row r="746" spans="22:26" x14ac:dyDescent="0.2">
      <c r="V746" s="1"/>
      <c r="Z746" s="2"/>
    </row>
    <row r="747" spans="22:26" x14ac:dyDescent="0.2">
      <c r="V747" s="1"/>
      <c r="Z747" s="2"/>
    </row>
    <row r="748" spans="22:26" x14ac:dyDescent="0.2">
      <c r="V748" s="1"/>
      <c r="Z748" s="2"/>
    </row>
    <row r="749" spans="22:26" x14ac:dyDescent="0.2">
      <c r="V749" s="1"/>
      <c r="Z749" s="2"/>
    </row>
    <row r="750" spans="22:26" x14ac:dyDescent="0.2">
      <c r="V750" s="1"/>
      <c r="Z750" s="2"/>
    </row>
    <row r="751" spans="22:26" x14ac:dyDescent="0.2">
      <c r="V751" s="1"/>
      <c r="Z751" s="2"/>
    </row>
    <row r="752" spans="22:26" x14ac:dyDescent="0.2">
      <c r="V752" s="1"/>
      <c r="Z752" s="2"/>
    </row>
    <row r="753" spans="22:26" x14ac:dyDescent="0.2">
      <c r="V753" s="1"/>
      <c r="Z753" s="2"/>
    </row>
    <row r="754" spans="22:26" x14ac:dyDescent="0.2">
      <c r="V754" s="1"/>
      <c r="Z754" s="2"/>
    </row>
    <row r="755" spans="22:26" x14ac:dyDescent="0.2">
      <c r="V755" s="1"/>
      <c r="Z755" s="2"/>
    </row>
    <row r="756" spans="22:26" x14ac:dyDescent="0.2">
      <c r="V756" s="1"/>
      <c r="Z756" s="2"/>
    </row>
    <row r="757" spans="22:26" x14ac:dyDescent="0.2">
      <c r="V757" s="1"/>
      <c r="Z757" s="2"/>
    </row>
    <row r="758" spans="22:26" x14ac:dyDescent="0.2">
      <c r="V758" s="1"/>
      <c r="Z758" s="2"/>
    </row>
    <row r="759" spans="22:26" x14ac:dyDescent="0.2">
      <c r="V759" s="1"/>
      <c r="Z759" s="2"/>
    </row>
    <row r="760" spans="22:26" x14ac:dyDescent="0.2">
      <c r="V760" s="1"/>
      <c r="Z760" s="2"/>
    </row>
    <row r="761" spans="22:26" x14ac:dyDescent="0.2">
      <c r="V761" s="1"/>
      <c r="Z761" s="2"/>
    </row>
    <row r="762" spans="22:26" x14ac:dyDescent="0.2">
      <c r="V762" s="1"/>
      <c r="Z762" s="2"/>
    </row>
    <row r="763" spans="22:26" x14ac:dyDescent="0.2">
      <c r="V763" s="1"/>
      <c r="Z763" s="2"/>
    </row>
    <row r="764" spans="22:26" x14ac:dyDescent="0.2">
      <c r="V764" s="1"/>
      <c r="Z764" s="2"/>
    </row>
    <row r="765" spans="22:26" x14ac:dyDescent="0.2">
      <c r="V765" s="1"/>
      <c r="Z765" s="2"/>
    </row>
    <row r="766" spans="22:26" x14ac:dyDescent="0.2">
      <c r="V766" s="1"/>
      <c r="Z766" s="2"/>
    </row>
    <row r="767" spans="22:26" x14ac:dyDescent="0.2">
      <c r="V767" s="1"/>
      <c r="Z767" s="2"/>
    </row>
    <row r="768" spans="22:26" x14ac:dyDescent="0.2">
      <c r="V768" s="1"/>
      <c r="Z768" s="2"/>
    </row>
    <row r="769" spans="22:26" x14ac:dyDescent="0.2">
      <c r="V769" s="1"/>
      <c r="Z769" s="2"/>
    </row>
    <row r="770" spans="22:26" x14ac:dyDescent="0.2">
      <c r="V770" s="1"/>
      <c r="Z770" s="2"/>
    </row>
    <row r="771" spans="22:26" x14ac:dyDescent="0.2">
      <c r="V771" s="1"/>
      <c r="Z771" s="2"/>
    </row>
    <row r="772" spans="22:26" x14ac:dyDescent="0.2">
      <c r="V772" s="1"/>
      <c r="Z772" s="2"/>
    </row>
    <row r="773" spans="22:26" x14ac:dyDescent="0.2">
      <c r="V773" s="1"/>
      <c r="Z773" s="2"/>
    </row>
    <row r="774" spans="22:26" x14ac:dyDescent="0.2">
      <c r="V774" s="1"/>
      <c r="Z774" s="2"/>
    </row>
    <row r="775" spans="22:26" x14ac:dyDescent="0.2">
      <c r="V775" s="1"/>
      <c r="Z775" s="2"/>
    </row>
    <row r="776" spans="22:26" x14ac:dyDescent="0.2">
      <c r="V776" s="1"/>
      <c r="Z776" s="2"/>
    </row>
    <row r="777" spans="22:26" x14ac:dyDescent="0.2">
      <c r="V777" s="1"/>
      <c r="Z777" s="2"/>
    </row>
    <row r="778" spans="22:26" x14ac:dyDescent="0.2">
      <c r="V778" s="1"/>
      <c r="Z778" s="2"/>
    </row>
    <row r="779" spans="22:26" x14ac:dyDescent="0.2">
      <c r="V779" s="1"/>
      <c r="Z779" s="2"/>
    </row>
    <row r="780" spans="22:26" x14ac:dyDescent="0.2">
      <c r="V780" s="1"/>
      <c r="Z780" s="2"/>
    </row>
    <row r="781" spans="22:26" x14ac:dyDescent="0.2">
      <c r="V781" s="1"/>
      <c r="Z781" s="2"/>
    </row>
    <row r="782" spans="22:26" x14ac:dyDescent="0.2">
      <c r="V782" s="1"/>
      <c r="Z782" s="2"/>
    </row>
    <row r="783" spans="22:26" x14ac:dyDescent="0.2">
      <c r="V783" s="1"/>
      <c r="Z783" s="2"/>
    </row>
    <row r="784" spans="22:26" x14ac:dyDescent="0.2">
      <c r="V784" s="1"/>
      <c r="Z784" s="2"/>
    </row>
    <row r="785" spans="22:26" x14ac:dyDescent="0.2">
      <c r="V785" s="1"/>
      <c r="Z785" s="2"/>
    </row>
    <row r="786" spans="22:26" x14ac:dyDescent="0.2">
      <c r="V786" s="1"/>
      <c r="Z786" s="2"/>
    </row>
    <row r="787" spans="22:26" x14ac:dyDescent="0.2">
      <c r="V787" s="1"/>
      <c r="Z787" s="2"/>
    </row>
    <row r="788" spans="22:26" x14ac:dyDescent="0.2">
      <c r="V788" s="1"/>
      <c r="Z788" s="2"/>
    </row>
    <row r="789" spans="22:26" x14ac:dyDescent="0.2">
      <c r="V789" s="1"/>
      <c r="Z789" s="2"/>
    </row>
    <row r="790" spans="22:26" x14ac:dyDescent="0.2">
      <c r="V790" s="1"/>
      <c r="Z790" s="2"/>
    </row>
    <row r="791" spans="22:26" x14ac:dyDescent="0.2">
      <c r="V791" s="1"/>
      <c r="Z791" s="2"/>
    </row>
    <row r="792" spans="22:26" x14ac:dyDescent="0.2">
      <c r="V792" s="1"/>
      <c r="Z792" s="2"/>
    </row>
    <row r="793" spans="22:26" x14ac:dyDescent="0.2">
      <c r="V793" s="1"/>
      <c r="Z793" s="2"/>
    </row>
    <row r="794" spans="22:26" x14ac:dyDescent="0.2">
      <c r="V794" s="1"/>
      <c r="Z794" s="2"/>
    </row>
    <row r="795" spans="22:26" x14ac:dyDescent="0.2">
      <c r="V795" s="1"/>
      <c r="Z795" s="2"/>
    </row>
    <row r="796" spans="22:26" x14ac:dyDescent="0.2">
      <c r="V796" s="1"/>
      <c r="Z796" s="2"/>
    </row>
    <row r="797" spans="22:26" x14ac:dyDescent="0.2">
      <c r="V797" s="1"/>
      <c r="Z797" s="2"/>
    </row>
    <row r="798" spans="22:26" x14ac:dyDescent="0.2">
      <c r="V798" s="1"/>
      <c r="Z798" s="2"/>
    </row>
    <row r="799" spans="22:26" x14ac:dyDescent="0.2">
      <c r="V799" s="1"/>
      <c r="Z799" s="2"/>
    </row>
    <row r="800" spans="22:26" x14ac:dyDescent="0.2">
      <c r="V800" s="1"/>
      <c r="Z800" s="2"/>
    </row>
    <row r="801" spans="22:26" x14ac:dyDescent="0.2">
      <c r="V801" s="1"/>
      <c r="Z801" s="2"/>
    </row>
    <row r="802" spans="22:26" x14ac:dyDescent="0.2">
      <c r="V802" s="1"/>
      <c r="Z802" s="2"/>
    </row>
    <row r="803" spans="22:26" x14ac:dyDescent="0.2">
      <c r="V803" s="1"/>
      <c r="Z803" s="2"/>
    </row>
    <row r="804" spans="22:26" x14ac:dyDescent="0.2">
      <c r="V804" s="1"/>
      <c r="Z804" s="2"/>
    </row>
    <row r="805" spans="22:26" x14ac:dyDescent="0.2">
      <c r="V805" s="1"/>
      <c r="Z805" s="2"/>
    </row>
    <row r="806" spans="22:26" x14ac:dyDescent="0.2">
      <c r="V806" s="1"/>
      <c r="Z806" s="2"/>
    </row>
    <row r="807" spans="22:26" x14ac:dyDescent="0.2">
      <c r="V807" s="1"/>
      <c r="Z807" s="2"/>
    </row>
    <row r="808" spans="22:26" x14ac:dyDescent="0.2">
      <c r="V808" s="1"/>
      <c r="Z808" s="2"/>
    </row>
    <row r="809" spans="22:26" x14ac:dyDescent="0.2">
      <c r="V809" s="1"/>
      <c r="Z809" s="2"/>
    </row>
    <row r="810" spans="22:26" x14ac:dyDescent="0.2">
      <c r="V810" s="1"/>
      <c r="Z810" s="2"/>
    </row>
    <row r="811" spans="22:26" x14ac:dyDescent="0.2">
      <c r="V811" s="1"/>
      <c r="Z811" s="2"/>
    </row>
    <row r="812" spans="22:26" x14ac:dyDescent="0.2">
      <c r="V812" s="1"/>
      <c r="Z812" s="2"/>
    </row>
    <row r="813" spans="22:26" x14ac:dyDescent="0.2">
      <c r="V813" s="1"/>
      <c r="Z813" s="2"/>
    </row>
    <row r="814" spans="22:26" x14ac:dyDescent="0.2">
      <c r="V814" s="1"/>
      <c r="Z814" s="2"/>
    </row>
    <row r="815" spans="22:26" x14ac:dyDescent="0.2">
      <c r="V815" s="1"/>
      <c r="Z815" s="2"/>
    </row>
    <row r="816" spans="22:26" x14ac:dyDescent="0.2">
      <c r="V816" s="1"/>
      <c r="Z816" s="2"/>
    </row>
    <row r="817" spans="22:26" x14ac:dyDescent="0.2">
      <c r="V817" s="1"/>
      <c r="Z817" s="2"/>
    </row>
    <row r="818" spans="22:26" x14ac:dyDescent="0.2">
      <c r="V818" s="1"/>
      <c r="Z818" s="2"/>
    </row>
    <row r="819" spans="22:26" x14ac:dyDescent="0.2">
      <c r="V819" s="1"/>
      <c r="Z819" s="2"/>
    </row>
    <row r="820" spans="22:26" x14ac:dyDescent="0.2">
      <c r="V820" s="1"/>
      <c r="Z820" s="2"/>
    </row>
    <row r="821" spans="22:26" x14ac:dyDescent="0.2">
      <c r="V821" s="1"/>
      <c r="Z821" s="2"/>
    </row>
    <row r="822" spans="22:26" x14ac:dyDescent="0.2">
      <c r="V822" s="1"/>
      <c r="Z822" s="2"/>
    </row>
    <row r="823" spans="22:26" x14ac:dyDescent="0.2">
      <c r="V823" s="1"/>
      <c r="Z823" s="2"/>
    </row>
    <row r="824" spans="22:26" x14ac:dyDescent="0.2">
      <c r="V824" s="1"/>
      <c r="Z824" s="2"/>
    </row>
    <row r="825" spans="22:26" x14ac:dyDescent="0.2">
      <c r="V825" s="1"/>
      <c r="Z825" s="2"/>
    </row>
    <row r="826" spans="22:26" x14ac:dyDescent="0.2">
      <c r="V826" s="1"/>
      <c r="Z826" s="2"/>
    </row>
    <row r="827" spans="22:26" x14ac:dyDescent="0.2">
      <c r="V827" s="1"/>
      <c r="Z827" s="2"/>
    </row>
    <row r="828" spans="22:26" x14ac:dyDescent="0.2">
      <c r="V828" s="1"/>
      <c r="Z828" s="2"/>
    </row>
    <row r="829" spans="22:26" x14ac:dyDescent="0.2">
      <c r="V829" s="1"/>
      <c r="Z829" s="2"/>
    </row>
    <row r="830" spans="22:26" x14ac:dyDescent="0.2">
      <c r="V830" s="1"/>
      <c r="Z830" s="2"/>
    </row>
    <row r="831" spans="22:26" x14ac:dyDescent="0.2">
      <c r="V831" s="1"/>
      <c r="Z831" s="2"/>
    </row>
    <row r="832" spans="22:26" x14ac:dyDescent="0.2">
      <c r="V832" s="1"/>
      <c r="Z832" s="2"/>
    </row>
    <row r="833" spans="22:26" x14ac:dyDescent="0.2">
      <c r="V833" s="1"/>
      <c r="Z833" s="2"/>
    </row>
    <row r="834" spans="22:26" x14ac:dyDescent="0.2">
      <c r="V834" s="1"/>
      <c r="Z834" s="2"/>
    </row>
    <row r="835" spans="22:26" x14ac:dyDescent="0.2">
      <c r="V835" s="1"/>
      <c r="Z835" s="2"/>
    </row>
    <row r="836" spans="22:26" x14ac:dyDescent="0.2">
      <c r="V836" s="1"/>
      <c r="Z836" s="2"/>
    </row>
    <row r="837" spans="22:26" x14ac:dyDescent="0.2">
      <c r="V837" s="1"/>
      <c r="Z837" s="2"/>
    </row>
    <row r="838" spans="22:26" x14ac:dyDescent="0.2">
      <c r="V838" s="1"/>
      <c r="Z838" s="2"/>
    </row>
    <row r="839" spans="22:26" x14ac:dyDescent="0.2">
      <c r="V839" s="1"/>
      <c r="Z839" s="2"/>
    </row>
    <row r="840" spans="22:26" x14ac:dyDescent="0.2">
      <c r="V840" s="1"/>
      <c r="Z840" s="2"/>
    </row>
    <row r="841" spans="22:26" x14ac:dyDescent="0.2">
      <c r="V841" s="1"/>
      <c r="Z841" s="2"/>
    </row>
    <row r="842" spans="22:26" x14ac:dyDescent="0.2">
      <c r="V842" s="1"/>
      <c r="Z842" s="2"/>
    </row>
    <row r="843" spans="22:26" x14ac:dyDescent="0.2">
      <c r="V843" s="1"/>
      <c r="Z843" s="2"/>
    </row>
    <row r="844" spans="22:26" x14ac:dyDescent="0.2">
      <c r="V844" s="1"/>
      <c r="Z844" s="2"/>
    </row>
    <row r="845" spans="22:26" x14ac:dyDescent="0.2">
      <c r="V845" s="1"/>
      <c r="Z845" s="2"/>
    </row>
    <row r="846" spans="22:26" x14ac:dyDescent="0.2">
      <c r="V846" s="1"/>
      <c r="Z846" s="2"/>
    </row>
    <row r="847" spans="22:26" x14ac:dyDescent="0.2">
      <c r="V847" s="1"/>
      <c r="Z847" s="2"/>
    </row>
    <row r="848" spans="22:26" x14ac:dyDescent="0.2">
      <c r="V848" s="1"/>
      <c r="Z848" s="2"/>
    </row>
    <row r="849" spans="22:26" x14ac:dyDescent="0.2">
      <c r="V849" s="1"/>
      <c r="Z849" s="2"/>
    </row>
    <row r="850" spans="22:26" x14ac:dyDescent="0.2">
      <c r="V850" s="1"/>
      <c r="Z850" s="2"/>
    </row>
    <row r="851" spans="22:26" x14ac:dyDescent="0.2">
      <c r="V851" s="1"/>
      <c r="Z851" s="2"/>
    </row>
    <row r="852" spans="22:26" x14ac:dyDescent="0.2">
      <c r="V852" s="1"/>
      <c r="Z852" s="2"/>
    </row>
    <row r="853" spans="22:26" x14ac:dyDescent="0.2">
      <c r="V853" s="1"/>
      <c r="Z853" s="2"/>
    </row>
    <row r="854" spans="22:26" x14ac:dyDescent="0.2">
      <c r="V854" s="1"/>
      <c r="Z854" s="2"/>
    </row>
    <row r="855" spans="22:26" x14ac:dyDescent="0.2">
      <c r="V855" s="1"/>
      <c r="Z855" s="2"/>
    </row>
    <row r="856" spans="22:26" x14ac:dyDescent="0.2">
      <c r="V856" s="1"/>
      <c r="Z856" s="2"/>
    </row>
    <row r="857" spans="22:26" x14ac:dyDescent="0.2">
      <c r="V857" s="1"/>
      <c r="Z857" s="2"/>
    </row>
    <row r="858" spans="22:26" x14ac:dyDescent="0.2">
      <c r="V858" s="1"/>
      <c r="Z858" s="2"/>
    </row>
    <row r="859" spans="22:26" x14ac:dyDescent="0.2">
      <c r="V859" s="1"/>
      <c r="Z859" s="2"/>
    </row>
    <row r="860" spans="22:26" x14ac:dyDescent="0.2">
      <c r="V860" s="1"/>
      <c r="Z860" s="2"/>
    </row>
    <row r="861" spans="22:26" x14ac:dyDescent="0.2">
      <c r="V861" s="1"/>
      <c r="Z861" s="2"/>
    </row>
    <row r="862" spans="22:26" x14ac:dyDescent="0.2">
      <c r="V862" s="1"/>
      <c r="Z862" s="2"/>
    </row>
    <row r="863" spans="22:26" x14ac:dyDescent="0.2">
      <c r="V863" s="1"/>
      <c r="Z863" s="2"/>
    </row>
    <row r="864" spans="22:26" x14ac:dyDescent="0.2">
      <c r="V864" s="1"/>
      <c r="Z864" s="2"/>
    </row>
    <row r="865" spans="22:26" x14ac:dyDescent="0.2">
      <c r="V865" s="1"/>
      <c r="Z865" s="2"/>
    </row>
    <row r="866" spans="22:26" x14ac:dyDescent="0.2">
      <c r="V866" s="1"/>
      <c r="Z866" s="2"/>
    </row>
    <row r="867" spans="22:26" x14ac:dyDescent="0.2">
      <c r="V867" s="1"/>
      <c r="Z867" s="2"/>
    </row>
    <row r="868" spans="22:26" x14ac:dyDescent="0.2">
      <c r="V868" s="1"/>
      <c r="Z868" s="2"/>
    </row>
    <row r="869" spans="22:26" x14ac:dyDescent="0.2">
      <c r="V869" s="1"/>
      <c r="Z869" s="2"/>
    </row>
    <row r="870" spans="22:26" x14ac:dyDescent="0.2">
      <c r="V870" s="1"/>
      <c r="Z870" s="2"/>
    </row>
    <row r="871" spans="22:26" x14ac:dyDescent="0.2">
      <c r="V871" s="1"/>
      <c r="Z871" s="2"/>
    </row>
    <row r="872" spans="22:26" x14ac:dyDescent="0.2">
      <c r="V872" s="1"/>
      <c r="Z872" s="2"/>
    </row>
    <row r="873" spans="22:26" x14ac:dyDescent="0.2">
      <c r="V873" s="1"/>
      <c r="Z873" s="2"/>
    </row>
    <row r="874" spans="22:26" x14ac:dyDescent="0.2">
      <c r="V874" s="1"/>
      <c r="Z874" s="2"/>
    </row>
    <row r="875" spans="22:26" x14ac:dyDescent="0.2">
      <c r="V875" s="1"/>
      <c r="Z875" s="2"/>
    </row>
    <row r="876" spans="22:26" x14ac:dyDescent="0.2">
      <c r="V876" s="1"/>
      <c r="Z876" s="2"/>
    </row>
    <row r="877" spans="22:26" x14ac:dyDescent="0.2">
      <c r="V877" s="1"/>
      <c r="Z877" s="2"/>
    </row>
    <row r="878" spans="22:26" x14ac:dyDescent="0.2">
      <c r="V878" s="1"/>
      <c r="Z878" s="2"/>
    </row>
    <row r="879" spans="22:26" x14ac:dyDescent="0.2">
      <c r="V879" s="1"/>
      <c r="Z879" s="2"/>
    </row>
    <row r="880" spans="22:26" x14ac:dyDescent="0.2">
      <c r="V880" s="1"/>
      <c r="Z880" s="2"/>
    </row>
    <row r="881" spans="22:26" x14ac:dyDescent="0.2">
      <c r="V881" s="1"/>
      <c r="Z881" s="2"/>
    </row>
    <row r="882" spans="22:26" x14ac:dyDescent="0.2">
      <c r="V882" s="1"/>
      <c r="Z882" s="2"/>
    </row>
    <row r="883" spans="22:26" x14ac:dyDescent="0.2">
      <c r="V883" s="1"/>
      <c r="Z883" s="2"/>
    </row>
    <row r="884" spans="22:26" x14ac:dyDescent="0.2">
      <c r="V884" s="1"/>
      <c r="Z884" s="2"/>
    </row>
    <row r="885" spans="22:26" x14ac:dyDescent="0.2">
      <c r="V885" s="1"/>
      <c r="Z885" s="2"/>
    </row>
    <row r="886" spans="22:26" x14ac:dyDescent="0.2">
      <c r="V886" s="1"/>
      <c r="Z886" s="2"/>
    </row>
    <row r="887" spans="22:26" x14ac:dyDescent="0.2">
      <c r="V887" s="1"/>
      <c r="Z887" s="2"/>
    </row>
    <row r="888" spans="22:26" x14ac:dyDescent="0.2">
      <c r="V888" s="1"/>
      <c r="Z888" s="2"/>
    </row>
    <row r="889" spans="22:26" x14ac:dyDescent="0.2">
      <c r="V889" s="1"/>
      <c r="Z889" s="2"/>
    </row>
    <row r="890" spans="22:26" x14ac:dyDescent="0.2">
      <c r="V890" s="1"/>
      <c r="Z890" s="2"/>
    </row>
    <row r="891" spans="22:26" x14ac:dyDescent="0.2">
      <c r="V891" s="1"/>
      <c r="Z891" s="2"/>
    </row>
    <row r="892" spans="22:26" x14ac:dyDescent="0.2">
      <c r="V892" s="1"/>
      <c r="Z892" s="2"/>
    </row>
    <row r="893" spans="22:26" x14ac:dyDescent="0.2">
      <c r="V893" s="1"/>
      <c r="Z893" s="2"/>
    </row>
    <row r="894" spans="22:26" x14ac:dyDescent="0.2">
      <c r="V894" s="1"/>
      <c r="Z894" s="2"/>
    </row>
    <row r="895" spans="22:26" x14ac:dyDescent="0.2">
      <c r="V895" s="1"/>
      <c r="Z895" s="2"/>
    </row>
    <row r="896" spans="22:26" x14ac:dyDescent="0.2">
      <c r="V896" s="1"/>
      <c r="Z896" s="2"/>
    </row>
    <row r="897" spans="22:26" x14ac:dyDescent="0.2">
      <c r="V897" s="1"/>
      <c r="Z897" s="2"/>
    </row>
    <row r="898" spans="22:26" x14ac:dyDescent="0.2">
      <c r="V898" s="1"/>
      <c r="Z898" s="2"/>
    </row>
    <row r="899" spans="22:26" x14ac:dyDescent="0.2">
      <c r="V899" s="1"/>
      <c r="Z899" s="2"/>
    </row>
    <row r="900" spans="22:26" x14ac:dyDescent="0.2">
      <c r="V900" s="1"/>
      <c r="Z900" s="2"/>
    </row>
    <row r="901" spans="22:26" x14ac:dyDescent="0.2">
      <c r="V901" s="1"/>
      <c r="Z901" s="2"/>
    </row>
    <row r="902" spans="22:26" x14ac:dyDescent="0.2">
      <c r="V902" s="1"/>
      <c r="Z902" s="2"/>
    </row>
    <row r="903" spans="22:26" x14ac:dyDescent="0.2">
      <c r="V903" s="1"/>
      <c r="Z903" s="2"/>
    </row>
    <row r="904" spans="22:26" x14ac:dyDescent="0.2">
      <c r="V904" s="1"/>
      <c r="Z904" s="2"/>
    </row>
    <row r="905" spans="22:26" x14ac:dyDescent="0.2">
      <c r="V905" s="1"/>
      <c r="Z905" s="2"/>
    </row>
    <row r="906" spans="22:26" x14ac:dyDescent="0.2">
      <c r="V906" s="1"/>
      <c r="Z906" s="2"/>
    </row>
    <row r="907" spans="22:26" x14ac:dyDescent="0.2">
      <c r="V907" s="1"/>
      <c r="Z907" s="2"/>
    </row>
    <row r="908" spans="22:26" x14ac:dyDescent="0.2">
      <c r="V908" s="1"/>
      <c r="Z908" s="2"/>
    </row>
    <row r="909" spans="22:26" x14ac:dyDescent="0.2">
      <c r="V909" s="1"/>
      <c r="Z909" s="2"/>
    </row>
    <row r="910" spans="22:26" x14ac:dyDescent="0.2">
      <c r="V910" s="1"/>
      <c r="Z910" s="2"/>
    </row>
    <row r="911" spans="22:26" x14ac:dyDescent="0.2">
      <c r="V911" s="1"/>
      <c r="Z911" s="2"/>
    </row>
    <row r="912" spans="22:26" x14ac:dyDescent="0.2">
      <c r="V912" s="1"/>
      <c r="Z912" s="2"/>
    </row>
    <row r="913" spans="22:26" x14ac:dyDescent="0.2">
      <c r="V913" s="1"/>
      <c r="Z913" s="2"/>
    </row>
    <row r="914" spans="22:26" x14ac:dyDescent="0.2">
      <c r="V914" s="1"/>
      <c r="Z914" s="2"/>
    </row>
    <row r="915" spans="22:26" x14ac:dyDescent="0.2">
      <c r="V915" s="1"/>
      <c r="Z915" s="2"/>
    </row>
    <row r="916" spans="22:26" x14ac:dyDescent="0.2">
      <c r="V916" s="1"/>
      <c r="Z916" s="2"/>
    </row>
    <row r="917" spans="22:26" x14ac:dyDescent="0.2">
      <c r="V917" s="1"/>
      <c r="Z917" s="2"/>
    </row>
    <row r="918" spans="22:26" x14ac:dyDescent="0.2">
      <c r="V918" s="1"/>
      <c r="Z918" s="2"/>
    </row>
    <row r="919" spans="22:26" x14ac:dyDescent="0.2">
      <c r="V919" s="1"/>
      <c r="Z919" s="2"/>
    </row>
    <row r="920" spans="22:26" x14ac:dyDescent="0.2">
      <c r="V920" s="1"/>
      <c r="Z920" s="2"/>
    </row>
    <row r="921" spans="22:26" x14ac:dyDescent="0.2">
      <c r="V921" s="1"/>
      <c r="Z921" s="2"/>
    </row>
    <row r="922" spans="22:26" x14ac:dyDescent="0.2">
      <c r="V922" s="1"/>
      <c r="Z922" s="2"/>
    </row>
    <row r="923" spans="22:26" x14ac:dyDescent="0.2">
      <c r="V923" s="1"/>
      <c r="Z923" s="2"/>
    </row>
    <row r="924" spans="22:26" x14ac:dyDescent="0.2">
      <c r="V924" s="1"/>
      <c r="Z924" s="2"/>
    </row>
    <row r="925" spans="22:26" x14ac:dyDescent="0.2">
      <c r="V925" s="1"/>
      <c r="Z925" s="2"/>
    </row>
    <row r="926" spans="22:26" x14ac:dyDescent="0.2">
      <c r="V926" s="1"/>
      <c r="Z926" s="2"/>
    </row>
    <row r="927" spans="22:26" x14ac:dyDescent="0.2">
      <c r="V927" s="1"/>
      <c r="Z927" s="2"/>
    </row>
    <row r="928" spans="22:26" x14ac:dyDescent="0.2">
      <c r="V928" s="1"/>
      <c r="Z928" s="2"/>
    </row>
    <row r="929" spans="19:26" x14ac:dyDescent="0.2">
      <c r="V929" s="1"/>
      <c r="Z929" s="2"/>
    </row>
    <row r="930" spans="19:26" x14ac:dyDescent="0.2">
      <c r="V930" s="1"/>
      <c r="Z930" s="2"/>
    </row>
    <row r="931" spans="19:26" x14ac:dyDescent="0.2">
      <c r="V931" s="1"/>
      <c r="Z931" s="2"/>
    </row>
    <row r="932" spans="19:26" x14ac:dyDescent="0.2">
      <c r="V932" s="1"/>
      <c r="Z932" s="2"/>
    </row>
    <row r="933" spans="19:26" x14ac:dyDescent="0.2">
      <c r="V933" s="1"/>
      <c r="Z933" s="2"/>
    </row>
    <row r="934" spans="19:26" x14ac:dyDescent="0.2">
      <c r="V934" s="1"/>
      <c r="Z934" s="2"/>
    </row>
    <row r="935" spans="19:26" x14ac:dyDescent="0.2">
      <c r="V935" s="1"/>
      <c r="Z935" s="2"/>
    </row>
    <row r="936" spans="19:26" x14ac:dyDescent="0.2">
      <c r="V936" s="1"/>
      <c r="Z936" s="2"/>
    </row>
    <row r="937" spans="19:26" x14ac:dyDescent="0.2">
      <c r="V937" s="1"/>
      <c r="Z937" s="2"/>
    </row>
    <row r="938" spans="19:26" x14ac:dyDescent="0.2">
      <c r="V938" s="1"/>
      <c r="Z938" s="2"/>
    </row>
    <row r="939" spans="19:26" x14ac:dyDescent="0.2">
      <c r="V939" s="1"/>
      <c r="Z939" s="2"/>
    </row>
    <row r="940" spans="19:26" x14ac:dyDescent="0.2">
      <c r="V940" s="1"/>
      <c r="Z940" s="2"/>
    </row>
    <row r="941" spans="19:26" x14ac:dyDescent="0.2">
      <c r="V941" s="1"/>
      <c r="Z941" s="2"/>
    </row>
    <row r="942" spans="19:26" x14ac:dyDescent="0.2">
      <c r="V942" s="1"/>
      <c r="Z942" s="2"/>
    </row>
    <row r="943" spans="19:26" x14ac:dyDescent="0.2">
      <c r="V943" s="1"/>
      <c r="Z943" s="2"/>
    </row>
    <row r="944" spans="19:26" x14ac:dyDescent="0.2">
      <c r="S944" s="2"/>
      <c r="T944" s="1"/>
      <c r="V944" s="1"/>
      <c r="W944" s="2"/>
    </row>
    <row r="945" spans="19:23" x14ac:dyDescent="0.2">
      <c r="S945" s="2"/>
      <c r="T945" s="1"/>
      <c r="V945" s="1"/>
      <c r="W945" s="2"/>
    </row>
    <row r="946" spans="19:23" x14ac:dyDescent="0.2">
      <c r="S946" s="2"/>
      <c r="T946" s="1"/>
      <c r="V946" s="1"/>
      <c r="W946" s="2"/>
    </row>
    <row r="947" spans="19:23" x14ac:dyDescent="0.2">
      <c r="S947" s="2"/>
      <c r="T947" s="1"/>
      <c r="V947" s="1"/>
      <c r="W947" s="2"/>
    </row>
    <row r="948" spans="19:23" x14ac:dyDescent="0.2">
      <c r="S948" s="2"/>
      <c r="T948" s="1"/>
      <c r="V948" s="1"/>
      <c r="W948" s="2"/>
    </row>
    <row r="949" spans="19:23" x14ac:dyDescent="0.2">
      <c r="S949" s="2"/>
      <c r="T949" s="1"/>
      <c r="V949" s="1"/>
      <c r="W949" s="2"/>
    </row>
    <row r="950" spans="19:23" x14ac:dyDescent="0.2">
      <c r="S950" s="2"/>
      <c r="T950" s="1"/>
      <c r="V950" s="1"/>
      <c r="W950" s="2"/>
    </row>
    <row r="951" spans="19:23" x14ac:dyDescent="0.2">
      <c r="S951" s="2"/>
      <c r="T951" s="1"/>
      <c r="V951" s="1"/>
      <c r="W951" s="2"/>
    </row>
    <row r="952" spans="19:23" x14ac:dyDescent="0.2">
      <c r="S952" s="2"/>
      <c r="T952" s="1"/>
      <c r="V952" s="1"/>
      <c r="W952" s="2"/>
    </row>
    <row r="953" spans="19:23" x14ac:dyDescent="0.2">
      <c r="S953" s="2"/>
      <c r="T953" s="1"/>
      <c r="V953" s="1"/>
      <c r="W953" s="2"/>
    </row>
    <row r="954" spans="19:23" x14ac:dyDescent="0.2">
      <c r="S954" s="2"/>
      <c r="T954" s="1"/>
      <c r="V954" s="1"/>
      <c r="W954" s="2"/>
    </row>
    <row r="955" spans="19:23" x14ac:dyDescent="0.2">
      <c r="S955" s="2"/>
      <c r="T955" s="1"/>
      <c r="V955" s="1"/>
    </row>
    <row r="956" spans="19:23" x14ac:dyDescent="0.2">
      <c r="S956" s="2"/>
      <c r="T956" s="1"/>
      <c r="V956" s="1"/>
    </row>
    <row r="957" spans="19:23" x14ac:dyDescent="0.2">
      <c r="S957" s="2"/>
      <c r="T957" s="1"/>
      <c r="V957" s="1"/>
    </row>
    <row r="958" spans="19:23" x14ac:dyDescent="0.2">
      <c r="S958" s="2"/>
      <c r="T958" s="1"/>
      <c r="V958" s="1"/>
    </row>
    <row r="959" spans="19:23" x14ac:dyDescent="0.2">
      <c r="S959" s="2"/>
      <c r="T959" s="1"/>
      <c r="V959" s="1"/>
      <c r="W959" s="2"/>
    </row>
    <row r="960" spans="19:23" x14ac:dyDescent="0.2">
      <c r="S960" s="2"/>
      <c r="T960" s="1"/>
      <c r="V960" s="1"/>
      <c r="W960" s="2"/>
    </row>
    <row r="961" spans="19:27" x14ac:dyDescent="0.2">
      <c r="S961" s="2"/>
      <c r="T961" s="1"/>
      <c r="V961" s="1"/>
      <c r="W961" s="2"/>
    </row>
    <row r="962" spans="19:27" x14ac:dyDescent="0.2">
      <c r="T962" s="1"/>
      <c r="U962" s="2"/>
      <c r="V962" s="1"/>
      <c r="AA962" s="2"/>
    </row>
    <row r="963" spans="19:27" x14ac:dyDescent="0.2">
      <c r="T963" s="1"/>
      <c r="U963" s="2"/>
      <c r="V963" s="1"/>
      <c r="AA963" s="2"/>
    </row>
    <row r="964" spans="19:27" x14ac:dyDescent="0.2">
      <c r="T964" s="1"/>
      <c r="U964" s="2"/>
      <c r="V964" s="1"/>
      <c r="AA964" s="2"/>
    </row>
    <row r="965" spans="19:27" x14ac:dyDescent="0.2">
      <c r="T965" s="1"/>
      <c r="U965" s="2"/>
      <c r="V965" s="1"/>
      <c r="AA965" s="2"/>
    </row>
    <row r="966" spans="19:27" x14ac:dyDescent="0.2">
      <c r="T966" s="1"/>
      <c r="U966" s="2"/>
      <c r="V966" s="1"/>
      <c r="AA966" s="2"/>
    </row>
    <row r="967" spans="19:27" x14ac:dyDescent="0.2">
      <c r="T967" s="1"/>
      <c r="U967" s="2"/>
      <c r="V967" s="1"/>
      <c r="AA967" s="2"/>
    </row>
    <row r="968" spans="19:27" x14ac:dyDescent="0.2">
      <c r="T968" s="1"/>
      <c r="U968" s="2"/>
      <c r="V968" s="1"/>
      <c r="AA968" s="2"/>
    </row>
    <row r="969" spans="19:27" x14ac:dyDescent="0.2">
      <c r="T969" s="1"/>
      <c r="U969" s="2"/>
      <c r="V969" s="1"/>
      <c r="AA969" s="2"/>
    </row>
    <row r="970" spans="19:27" x14ac:dyDescent="0.2">
      <c r="T970" s="1"/>
      <c r="U970" s="2"/>
      <c r="V970" s="1"/>
      <c r="AA970" s="2"/>
    </row>
    <row r="971" spans="19:27" x14ac:dyDescent="0.2">
      <c r="T971" s="1"/>
      <c r="U971" s="2"/>
      <c r="V971" s="1"/>
      <c r="AA971" s="2"/>
    </row>
    <row r="972" spans="19:27" x14ac:dyDescent="0.2">
      <c r="T972" s="1"/>
      <c r="U972" s="2"/>
      <c r="V972" s="1"/>
      <c r="AA972" s="2"/>
    </row>
    <row r="973" spans="19:27" x14ac:dyDescent="0.2">
      <c r="T973" s="1"/>
      <c r="U973" s="2"/>
      <c r="V973" s="1"/>
      <c r="AA973" s="2"/>
    </row>
    <row r="974" spans="19:27" x14ac:dyDescent="0.2">
      <c r="T974" s="1"/>
      <c r="U974" s="2"/>
      <c r="V974" s="1"/>
      <c r="AA974" s="2"/>
    </row>
    <row r="975" spans="19:27" x14ac:dyDescent="0.2">
      <c r="T975" s="1"/>
      <c r="U975" s="2"/>
      <c r="V975" s="1"/>
      <c r="AA975" s="2"/>
    </row>
    <row r="976" spans="19:27" x14ac:dyDescent="0.2">
      <c r="T976" s="1"/>
      <c r="U976" s="2"/>
      <c r="V976" s="1"/>
      <c r="AA976" s="2"/>
    </row>
    <row r="977" spans="20:27" x14ac:dyDescent="0.2">
      <c r="T977" s="1"/>
      <c r="U977" s="2"/>
      <c r="V977" s="1"/>
      <c r="AA977" s="2"/>
    </row>
    <row r="978" spans="20:27" x14ac:dyDescent="0.2">
      <c r="T978" s="1"/>
      <c r="U978" s="2"/>
      <c r="V978" s="1"/>
      <c r="AA978" s="2"/>
    </row>
    <row r="979" spans="20:27" x14ac:dyDescent="0.2">
      <c r="T979" s="1"/>
      <c r="U979" s="2"/>
      <c r="V979" s="1"/>
      <c r="AA979" s="2"/>
    </row>
    <row r="980" spans="20:27" x14ac:dyDescent="0.2">
      <c r="T980" s="1"/>
      <c r="U980" s="2"/>
      <c r="V980" s="1"/>
      <c r="AA980" s="2"/>
    </row>
    <row r="981" spans="20:27" x14ac:dyDescent="0.2">
      <c r="T981" s="1"/>
      <c r="U981" s="2"/>
      <c r="V981" s="1"/>
      <c r="AA981" s="2"/>
    </row>
    <row r="982" spans="20:27" x14ac:dyDescent="0.2">
      <c r="T982" s="1"/>
      <c r="U982" s="2"/>
      <c r="V982" s="1"/>
      <c r="AA982" s="2"/>
    </row>
    <row r="983" spans="20:27" x14ac:dyDescent="0.2">
      <c r="T983" s="1"/>
      <c r="U983" s="2"/>
      <c r="V983" s="1"/>
      <c r="AA983" s="2"/>
    </row>
    <row r="984" spans="20:27" x14ac:dyDescent="0.2">
      <c r="T984" s="1"/>
      <c r="U984" s="2"/>
      <c r="V984" s="1"/>
      <c r="AA984" s="2"/>
    </row>
    <row r="985" spans="20:27" x14ac:dyDescent="0.2">
      <c r="V985" s="1"/>
      <c r="Z985" s="2"/>
    </row>
    <row r="986" spans="20:27" x14ac:dyDescent="0.2">
      <c r="V986" s="1"/>
      <c r="Z986" s="2"/>
    </row>
    <row r="987" spans="20:27" x14ac:dyDescent="0.2">
      <c r="V987" s="1"/>
      <c r="Z987" s="2"/>
    </row>
    <row r="988" spans="20:27" x14ac:dyDescent="0.2">
      <c r="V988" s="1"/>
      <c r="Z988" s="2"/>
    </row>
    <row r="989" spans="20:27" x14ac:dyDescent="0.2">
      <c r="V989" s="1"/>
      <c r="Z989" s="2"/>
    </row>
    <row r="990" spans="20:27" x14ac:dyDescent="0.2">
      <c r="V990" s="1"/>
      <c r="Z990" s="2"/>
    </row>
    <row r="991" spans="20:27" x14ac:dyDescent="0.2">
      <c r="V991" s="1"/>
      <c r="Z991" s="2"/>
    </row>
    <row r="992" spans="20:27" x14ac:dyDescent="0.2">
      <c r="V992" s="1"/>
      <c r="Z992" s="2"/>
    </row>
    <row r="993" spans="22:26" x14ac:dyDescent="0.2">
      <c r="V993" s="1"/>
      <c r="Z993" s="2"/>
    </row>
    <row r="994" spans="22:26" x14ac:dyDescent="0.2">
      <c r="V994" s="1"/>
      <c r="Z994" s="2"/>
    </row>
    <row r="995" spans="22:26" x14ac:dyDescent="0.2">
      <c r="V995" s="1"/>
      <c r="Z995" s="2"/>
    </row>
    <row r="996" spans="22:26" x14ac:dyDescent="0.2">
      <c r="V996" s="1"/>
      <c r="Z996" s="2"/>
    </row>
    <row r="997" spans="22:26" x14ac:dyDescent="0.2">
      <c r="V997" s="1"/>
      <c r="Z997" s="2"/>
    </row>
    <row r="998" spans="22:26" x14ac:dyDescent="0.2">
      <c r="V998" s="1"/>
      <c r="Z998" s="2"/>
    </row>
    <row r="999" spans="22:26" x14ac:dyDescent="0.2">
      <c r="V999" s="1"/>
      <c r="Z999" s="2"/>
    </row>
    <row r="1000" spans="22:26" x14ac:dyDescent="0.2">
      <c r="V1000" s="1"/>
      <c r="Z1000" s="2"/>
    </row>
    <row r="1001" spans="22:26" x14ac:dyDescent="0.2">
      <c r="V1001" s="1"/>
      <c r="Z1001" s="2"/>
    </row>
    <row r="1002" spans="22:26" x14ac:dyDescent="0.2">
      <c r="V1002" s="1"/>
      <c r="Z1002" s="2"/>
    </row>
    <row r="1003" spans="22:26" x14ac:dyDescent="0.2">
      <c r="V1003" s="1"/>
      <c r="Z1003" s="2"/>
    </row>
    <row r="1004" spans="22:26" x14ac:dyDescent="0.2">
      <c r="V1004" s="1"/>
      <c r="Z1004" s="2"/>
    </row>
    <row r="1005" spans="22:26" x14ac:dyDescent="0.2">
      <c r="V1005" s="1"/>
      <c r="Z1005" s="2"/>
    </row>
    <row r="1006" spans="22:26" x14ac:dyDescent="0.2">
      <c r="V1006" s="1"/>
      <c r="Z1006" s="2"/>
    </row>
    <row r="1007" spans="22:26" x14ac:dyDescent="0.2">
      <c r="V1007" s="1"/>
      <c r="Z1007" s="2"/>
    </row>
    <row r="1008" spans="22:26" x14ac:dyDescent="0.2">
      <c r="V1008" s="1"/>
      <c r="Z1008" s="2"/>
    </row>
    <row r="1009" spans="22:26" x14ac:dyDescent="0.2">
      <c r="V1009" s="1"/>
      <c r="Z1009" s="2"/>
    </row>
    <row r="1010" spans="22:26" x14ac:dyDescent="0.2">
      <c r="V1010" s="1"/>
      <c r="Z1010" s="2"/>
    </row>
    <row r="1011" spans="22:26" x14ac:dyDescent="0.2">
      <c r="V1011" s="1"/>
      <c r="Z1011" s="2"/>
    </row>
    <row r="1012" spans="22:26" x14ac:dyDescent="0.2">
      <c r="V1012" s="1"/>
      <c r="Z1012" s="2"/>
    </row>
    <row r="1013" spans="22:26" x14ac:dyDescent="0.2">
      <c r="V1013" s="1"/>
      <c r="Z1013" s="2"/>
    </row>
    <row r="1014" spans="22:26" x14ac:dyDescent="0.2">
      <c r="V1014" s="1"/>
      <c r="Z1014" s="2"/>
    </row>
    <row r="1015" spans="22:26" x14ac:dyDescent="0.2">
      <c r="V1015" s="1"/>
      <c r="Z1015" s="2"/>
    </row>
    <row r="1016" spans="22:26" x14ac:dyDescent="0.2">
      <c r="V1016" s="1"/>
      <c r="Z1016" s="2"/>
    </row>
    <row r="1017" spans="22:26" x14ac:dyDescent="0.2">
      <c r="V1017" s="1"/>
      <c r="Z1017" s="2"/>
    </row>
    <row r="1018" spans="22:26" x14ac:dyDescent="0.2">
      <c r="V1018" s="1"/>
      <c r="Z1018" s="2"/>
    </row>
    <row r="1019" spans="22:26" x14ac:dyDescent="0.2">
      <c r="V1019" s="1"/>
      <c r="Z1019" s="2"/>
    </row>
    <row r="1020" spans="22:26" x14ac:dyDescent="0.2">
      <c r="V1020" s="1"/>
      <c r="Z1020" s="2"/>
    </row>
    <row r="1021" spans="22:26" x14ac:dyDescent="0.2">
      <c r="V1021" s="1"/>
      <c r="Z1021" s="2"/>
    </row>
    <row r="1022" spans="22:26" x14ac:dyDescent="0.2">
      <c r="V1022" s="1"/>
      <c r="Z1022" s="2"/>
    </row>
    <row r="1023" spans="22:26" x14ac:dyDescent="0.2">
      <c r="V1023" s="1"/>
      <c r="Z1023" s="2"/>
    </row>
    <row r="1024" spans="22:26" x14ac:dyDescent="0.2">
      <c r="V1024" s="1"/>
      <c r="Z1024" s="2"/>
    </row>
    <row r="1025" spans="22:26" x14ac:dyDescent="0.2">
      <c r="V1025" s="1"/>
      <c r="Z1025" s="2"/>
    </row>
    <row r="1026" spans="22:26" x14ac:dyDescent="0.2">
      <c r="V1026" s="1"/>
      <c r="Z1026" s="2"/>
    </row>
    <row r="1027" spans="22:26" x14ac:dyDescent="0.2">
      <c r="V1027" s="1"/>
      <c r="Z1027" s="2"/>
    </row>
    <row r="1028" spans="22:26" x14ac:dyDescent="0.2">
      <c r="V1028" s="1"/>
      <c r="Z1028" s="2"/>
    </row>
    <row r="1029" spans="22:26" x14ac:dyDescent="0.2">
      <c r="V1029" s="1"/>
      <c r="Z1029" s="2"/>
    </row>
    <row r="1030" spans="22:26" x14ac:dyDescent="0.2">
      <c r="V1030" s="1"/>
      <c r="Z1030" s="2"/>
    </row>
    <row r="1031" spans="22:26" x14ac:dyDescent="0.2">
      <c r="V1031" s="1"/>
      <c r="Z1031" s="2"/>
    </row>
    <row r="1032" spans="22:26" x14ac:dyDescent="0.2">
      <c r="V1032" s="1"/>
      <c r="Z1032" s="2"/>
    </row>
    <row r="1033" spans="22:26" x14ac:dyDescent="0.2">
      <c r="V1033" s="1"/>
      <c r="Z1033" s="2"/>
    </row>
    <row r="1034" spans="22:26" x14ac:dyDescent="0.2">
      <c r="V1034" s="1"/>
      <c r="Z1034" s="2"/>
    </row>
    <row r="1035" spans="22:26" x14ac:dyDescent="0.2">
      <c r="V1035" s="1"/>
      <c r="Z1035" s="2"/>
    </row>
    <row r="1036" spans="22:26" x14ac:dyDescent="0.2">
      <c r="V1036" s="1"/>
      <c r="Z1036" s="2"/>
    </row>
    <row r="1037" spans="22:26" x14ac:dyDescent="0.2">
      <c r="V1037" s="1"/>
      <c r="Z1037" s="2"/>
    </row>
    <row r="1038" spans="22:26" x14ac:dyDescent="0.2">
      <c r="V1038" s="1"/>
      <c r="Z1038" s="2"/>
    </row>
    <row r="1039" spans="22:26" x14ac:dyDescent="0.2">
      <c r="V1039" s="1"/>
      <c r="Z1039" s="2"/>
    </row>
    <row r="1040" spans="22:26" x14ac:dyDescent="0.2">
      <c r="V1040" s="1"/>
      <c r="Z1040" s="2"/>
    </row>
    <row r="1041" spans="22:26" x14ac:dyDescent="0.2">
      <c r="V1041" s="1"/>
      <c r="Z1041" s="2"/>
    </row>
    <row r="1042" spans="22:26" x14ac:dyDescent="0.2">
      <c r="V1042" s="1"/>
      <c r="Z1042" s="2"/>
    </row>
    <row r="1043" spans="22:26" x14ac:dyDescent="0.2">
      <c r="V1043" s="1"/>
      <c r="Z1043" s="2"/>
    </row>
    <row r="1044" spans="22:26" x14ac:dyDescent="0.2">
      <c r="V1044" s="1"/>
      <c r="Z1044" s="2"/>
    </row>
    <row r="1045" spans="22:26" x14ac:dyDescent="0.2">
      <c r="V1045" s="1"/>
      <c r="Z1045" s="2"/>
    </row>
    <row r="1046" spans="22:26" x14ac:dyDescent="0.2">
      <c r="V1046" s="1"/>
      <c r="Z1046" s="2"/>
    </row>
    <row r="1047" spans="22:26" x14ac:dyDescent="0.2">
      <c r="V1047" s="1"/>
      <c r="Z1047" s="2"/>
    </row>
    <row r="1048" spans="22:26" x14ac:dyDescent="0.2">
      <c r="V1048" s="1"/>
      <c r="Z1048" s="2"/>
    </row>
    <row r="1049" spans="22:26" x14ac:dyDescent="0.2">
      <c r="V1049" s="1"/>
      <c r="Z1049" s="2"/>
    </row>
    <row r="1050" spans="22:26" x14ac:dyDescent="0.2">
      <c r="V1050" s="1"/>
      <c r="Z1050" s="2"/>
    </row>
    <row r="1051" spans="22:26" x14ac:dyDescent="0.2">
      <c r="V1051" s="1"/>
      <c r="Z1051" s="2"/>
    </row>
    <row r="1052" spans="22:26" x14ac:dyDescent="0.2">
      <c r="V1052" s="1"/>
      <c r="Z1052" s="2"/>
    </row>
    <row r="1053" spans="22:26" x14ac:dyDescent="0.2">
      <c r="V1053" s="1"/>
      <c r="Z1053" s="2"/>
    </row>
    <row r="1054" spans="22:26" x14ac:dyDescent="0.2">
      <c r="V1054" s="1"/>
      <c r="Z1054" s="2"/>
    </row>
    <row r="1055" spans="22:26" x14ac:dyDescent="0.2">
      <c r="V1055" s="1"/>
      <c r="Z1055" s="2"/>
    </row>
    <row r="1056" spans="22:26" x14ac:dyDescent="0.2">
      <c r="V1056" s="1"/>
      <c r="Z1056" s="2"/>
    </row>
    <row r="1057" spans="22:26" x14ac:dyDescent="0.2">
      <c r="V1057" s="1"/>
      <c r="Z1057" s="2"/>
    </row>
    <row r="1058" spans="22:26" x14ac:dyDescent="0.2">
      <c r="V1058" s="1"/>
      <c r="Z1058" s="2"/>
    </row>
    <row r="1059" spans="22:26" x14ac:dyDescent="0.2">
      <c r="V1059" s="1"/>
      <c r="Z1059" s="2"/>
    </row>
    <row r="1060" spans="22:26" x14ac:dyDescent="0.2">
      <c r="V1060" s="1"/>
      <c r="Z1060" s="2"/>
    </row>
    <row r="1061" spans="22:26" x14ac:dyDescent="0.2">
      <c r="V1061" s="1"/>
      <c r="Z1061" s="2"/>
    </row>
    <row r="1062" spans="22:26" x14ac:dyDescent="0.2">
      <c r="V1062" s="1"/>
      <c r="Z1062" s="2"/>
    </row>
    <row r="1063" spans="22:26" x14ac:dyDescent="0.2">
      <c r="V1063" s="1"/>
      <c r="Z1063" s="2"/>
    </row>
    <row r="1064" spans="22:26" x14ac:dyDescent="0.2">
      <c r="V1064" s="1"/>
      <c r="Z1064" s="2"/>
    </row>
    <row r="1065" spans="22:26" x14ac:dyDescent="0.2">
      <c r="V1065" s="1"/>
      <c r="Z1065" s="2"/>
    </row>
    <row r="1066" spans="22:26" x14ac:dyDescent="0.2">
      <c r="V1066" s="1"/>
      <c r="Z1066" s="2"/>
    </row>
    <row r="1067" spans="22:26" x14ac:dyDescent="0.2">
      <c r="V1067" s="1"/>
      <c r="Z1067" s="2"/>
    </row>
    <row r="1068" spans="22:26" x14ac:dyDescent="0.2">
      <c r="V1068" s="1"/>
      <c r="Z1068" s="2"/>
    </row>
    <row r="1069" spans="22:26" x14ac:dyDescent="0.2">
      <c r="V1069" s="1"/>
      <c r="Z1069" s="2"/>
    </row>
    <row r="1070" spans="22:26" x14ac:dyDescent="0.2">
      <c r="V1070" s="1"/>
      <c r="Z1070" s="2"/>
    </row>
    <row r="1071" spans="22:26" x14ac:dyDescent="0.2">
      <c r="V1071" s="1"/>
      <c r="Z1071" s="2"/>
    </row>
    <row r="1072" spans="22:26" x14ac:dyDescent="0.2">
      <c r="V1072" s="1"/>
      <c r="Z1072" s="2"/>
    </row>
    <row r="1073" spans="22:26" x14ac:dyDescent="0.2">
      <c r="V1073" s="1"/>
      <c r="Z1073" s="2"/>
    </row>
    <row r="1074" spans="22:26" x14ac:dyDescent="0.2">
      <c r="V1074" s="1"/>
      <c r="Z1074" s="2"/>
    </row>
    <row r="1075" spans="22:26" x14ac:dyDescent="0.2">
      <c r="V1075" s="1"/>
      <c r="Z1075" s="2"/>
    </row>
    <row r="1076" spans="22:26" x14ac:dyDescent="0.2">
      <c r="V1076" s="1"/>
      <c r="Z1076" s="2"/>
    </row>
    <row r="1077" spans="22:26" x14ac:dyDescent="0.2">
      <c r="V1077" s="1"/>
      <c r="Z1077" s="2"/>
    </row>
    <row r="1078" spans="22:26" x14ac:dyDescent="0.2">
      <c r="V1078" s="1"/>
      <c r="Z1078" s="2"/>
    </row>
    <row r="1079" spans="22:26" x14ac:dyDescent="0.2">
      <c r="V1079" s="1"/>
      <c r="Z1079" s="2"/>
    </row>
    <row r="1080" spans="22:26" x14ac:dyDescent="0.2">
      <c r="V1080" s="1"/>
      <c r="Z1080" s="2"/>
    </row>
    <row r="1081" spans="22:26" x14ac:dyDescent="0.2">
      <c r="V1081" s="1"/>
      <c r="Z1081" s="2"/>
    </row>
    <row r="1082" spans="22:26" x14ac:dyDescent="0.2">
      <c r="V1082" s="1"/>
      <c r="Z1082" s="2"/>
    </row>
    <row r="1083" spans="22:26" x14ac:dyDescent="0.2">
      <c r="V1083" s="1"/>
      <c r="Z1083" s="2"/>
    </row>
    <row r="65435" spans="9:9" x14ac:dyDescent="0.2">
      <c r="I65435" s="3"/>
    </row>
  </sheetData>
  <mergeCells count="38">
    <mergeCell ref="DC15:DD15"/>
    <mergeCell ref="BY16:CA16"/>
    <mergeCell ref="CB16:CC16"/>
    <mergeCell ref="CE16:CF16"/>
    <mergeCell ref="CW16:CY16"/>
    <mergeCell ref="CZ16:DA16"/>
    <mergeCell ref="DC16:DD16"/>
    <mergeCell ref="CU15:CV15"/>
    <mergeCell ref="BW15:BX15"/>
    <mergeCell ref="BZ15:CA15"/>
    <mergeCell ref="CB15:CC15"/>
    <mergeCell ref="CE15:CF15"/>
    <mergeCell ref="CZ17:DA17"/>
    <mergeCell ref="CX15:CY15"/>
    <mergeCell ref="CZ15:DA15"/>
    <mergeCell ref="BW17:BX17"/>
    <mergeCell ref="BY17:CA17"/>
    <mergeCell ref="CB17:CC17"/>
    <mergeCell ref="CU17:CV17"/>
    <mergeCell ref="CW17:CY17"/>
    <mergeCell ref="AZ10:BH10"/>
    <mergeCell ref="BJ10:BN10"/>
    <mergeCell ref="T11:U11"/>
    <mergeCell ref="V11:W11"/>
    <mergeCell ref="X11:Y11"/>
    <mergeCell ref="Z11:AA11"/>
    <mergeCell ref="AB11:AD11"/>
    <mergeCell ref="AR11:AS11"/>
    <mergeCell ref="AZ11:BB11"/>
    <mergeCell ref="BC11:BE11"/>
    <mergeCell ref="AW10:AW11"/>
    <mergeCell ref="BF11:BH11"/>
    <mergeCell ref="I10:S10"/>
    <mergeCell ref="AE10:AH10"/>
    <mergeCell ref="AJ10:AM10"/>
    <mergeCell ref="AN10:AP10"/>
    <mergeCell ref="AR10:AS10"/>
    <mergeCell ref="T10:AD10"/>
  </mergeCells>
  <conditionalFormatting sqref="AB13:AB450">
    <cfRule type="cellIs" dxfId="53" priority="14" stopIfTrue="1" operator="between">
      <formula>33</formula>
      <formula>100</formula>
    </cfRule>
  </conditionalFormatting>
  <conditionalFormatting sqref="AC13:AC450">
    <cfRule type="cellIs" dxfId="52" priority="15" stopIfTrue="1" operator="between">
      <formula>33</formula>
      <formula>100</formula>
    </cfRule>
  </conditionalFormatting>
  <conditionalFormatting sqref="AD13:AD450">
    <cfRule type="cellIs" dxfId="51" priority="16" stopIfTrue="1" operator="between">
      <formula>33</formula>
      <formula>100</formula>
    </cfRule>
  </conditionalFormatting>
  <conditionalFormatting sqref="A6">
    <cfRule type="expression" dxfId="50" priority="17" stopIfTrue="1">
      <formula>$C$6=1</formula>
    </cfRule>
  </conditionalFormatting>
  <conditionalFormatting sqref="K14:K450">
    <cfRule type="cellIs" dxfId="49" priority="18" stopIfTrue="1" operator="notEqual">
      <formula>$J$5</formula>
    </cfRule>
  </conditionalFormatting>
  <conditionalFormatting sqref="Y14:Y903 W14:W903 AA14:AA903">
    <cfRule type="cellIs" dxfId="48" priority="5" operator="equal">
      <formula>7</formula>
    </cfRule>
    <cfRule type="cellIs" dxfId="47" priority="7" operator="equal">
      <formula>6</formula>
    </cfRule>
    <cfRule type="cellIs" dxfId="46" priority="9" operator="equal">
      <formula>5</formula>
    </cfRule>
    <cfRule type="cellIs" dxfId="45" priority="11" operator="equal">
      <formula>4</formula>
    </cfRule>
  </conditionalFormatting>
  <conditionalFormatting sqref="U14:U903">
    <cfRule type="cellIs" dxfId="44" priority="2" operator="between">
      <formula>11</formula>
      <formula>12</formula>
    </cfRule>
    <cfRule type="cellIs" dxfId="43" priority="4" operator="between">
      <formula>9</formula>
      <formula>10</formula>
    </cfRule>
    <cfRule type="cellIs" dxfId="42" priority="6" operator="equal">
      <formula>8</formula>
    </cfRule>
    <cfRule type="cellIs" dxfId="41" priority="8" operator="between">
      <formula>6</formula>
      <formula>7</formula>
    </cfRule>
    <cfRule type="cellIs" dxfId="40" priority="10" operator="between">
      <formula>4</formula>
      <formula>5</formula>
    </cfRule>
  </conditionalFormatting>
  <conditionalFormatting sqref="U14:U903 Y14:Y903 W14:W903 AA14:AA903">
    <cfRule type="cellIs" dxfId="39" priority="12" operator="equal">
      <formula>3</formula>
    </cfRule>
    <cfRule type="cellIs" dxfId="38" priority="13" operator="between">
      <formula>1</formula>
      <formula>2</formula>
    </cfRule>
  </conditionalFormatting>
  <conditionalFormatting sqref="Y14:Y903 W14:W903">
    <cfRule type="cellIs" dxfId="37" priority="3" operator="between">
      <formula>8</formula>
      <formula>9</formula>
    </cfRule>
  </conditionalFormatting>
  <conditionalFormatting sqref="K13:K424">
    <cfRule type="cellIs" dxfId="36" priority="1" stopIfTrue="1" operator="notEqual">
      <formula>$J$5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30689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690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691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692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7">
    <pageSetUpPr fitToPage="1"/>
  </sheetPr>
  <dimension ref="A1:FC817"/>
  <sheetViews>
    <sheetView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70" t="s">
        <v>118</v>
      </c>
      <c r="I1" s="28"/>
      <c r="J1" s="28"/>
      <c r="K1" s="28"/>
      <c r="L1" s="28"/>
      <c r="M1" s="28"/>
      <c r="N1" s="28"/>
      <c r="O1" s="28"/>
      <c r="P1" s="28"/>
      <c r="X1" s="68"/>
      <c r="Y1" s="60" t="s">
        <v>150</v>
      </c>
      <c r="Z1" s="60" t="s">
        <v>149</v>
      </c>
      <c r="AA1" s="60" t="s">
        <v>148</v>
      </c>
      <c r="AB1" s="60" t="s">
        <v>74</v>
      </c>
    </row>
    <row r="2" spans="1:159" x14ac:dyDescent="0.2">
      <c r="A2" s="70" t="s">
        <v>1</v>
      </c>
      <c r="I2" s="101" t="s">
        <v>72</v>
      </c>
      <c r="J2" s="99" t="s">
        <v>162</v>
      </c>
      <c r="K2" s="99"/>
      <c r="L2" s="99"/>
      <c r="M2" s="99"/>
      <c r="N2" s="100" t="s">
        <v>53</v>
      </c>
      <c r="O2" s="99" t="s">
        <v>170</v>
      </c>
      <c r="P2" s="98"/>
      <c r="S2" s="77"/>
      <c r="T2" s="70" t="s">
        <v>63</v>
      </c>
      <c r="X2" s="97" t="s">
        <v>159</v>
      </c>
      <c r="Y2" s="60" t="s">
        <v>151</v>
      </c>
      <c r="Z2" s="60" t="s">
        <v>151</v>
      </c>
      <c r="AA2" s="60" t="s">
        <v>151</v>
      </c>
      <c r="AB2" s="60" t="s">
        <v>151</v>
      </c>
      <c r="AN2" s="70"/>
      <c r="AR2" s="67" t="s">
        <v>28</v>
      </c>
      <c r="AS2" s="80">
        <v>2.5</v>
      </c>
      <c r="AT2" s="1" t="s">
        <v>29</v>
      </c>
    </row>
    <row r="3" spans="1:159" ht="13.15" customHeight="1" x14ac:dyDescent="0.2">
      <c r="A3" s="70" t="s">
        <v>3</v>
      </c>
      <c r="I3" s="96" t="s">
        <v>48</v>
      </c>
      <c r="J3" s="95">
        <v>43873</v>
      </c>
      <c r="N3" s="67" t="s">
        <v>7</v>
      </c>
      <c r="O3" s="3">
        <f>I471</f>
        <v>75.131233595800524</v>
      </c>
      <c r="P3" s="89" t="s">
        <v>19</v>
      </c>
      <c r="S3" s="77"/>
      <c r="X3" s="94" t="s">
        <v>33</v>
      </c>
      <c r="Y3" s="60">
        <v>3</v>
      </c>
      <c r="Z3" s="60">
        <v>3</v>
      </c>
      <c r="AA3" s="60">
        <v>3</v>
      </c>
      <c r="AB3" s="60">
        <v>3</v>
      </c>
      <c r="AR3" s="67" t="s">
        <v>31</v>
      </c>
      <c r="AS3" s="80">
        <v>300</v>
      </c>
      <c r="AT3" s="1" t="s">
        <v>32</v>
      </c>
    </row>
    <row r="4" spans="1:159" x14ac:dyDescent="0.2">
      <c r="B4" s="93">
        <f>IF(ABS(T4-U4)=0,"",ABS(T4-U4))</f>
        <v>1</v>
      </c>
      <c r="C4" s="70" t="str">
        <f>IF(T4-U4&gt;0,"more cells need COPY DOWN",IF(T4-U4=0,"OK","more cells need DELETE"))</f>
        <v>more cells need COPY DOWN</v>
      </c>
      <c r="I4" s="83" t="s">
        <v>27</v>
      </c>
      <c r="J4" s="1" t="s">
        <v>169</v>
      </c>
      <c r="K4" s="67"/>
      <c r="L4" s="67"/>
      <c r="N4" s="67" t="s">
        <v>73</v>
      </c>
      <c r="O4" s="80">
        <v>0.8</v>
      </c>
      <c r="P4" s="86"/>
      <c r="Q4" s="2"/>
      <c r="S4" s="77"/>
      <c r="T4" s="77">
        <f>COUNT(A14:A817)</f>
        <v>459</v>
      </c>
      <c r="U4" s="77">
        <f>COUNT(I14:I817)</f>
        <v>458</v>
      </c>
      <c r="X4" s="92" t="s">
        <v>123</v>
      </c>
      <c r="Y4" s="60" t="s">
        <v>152</v>
      </c>
      <c r="Z4" s="60">
        <v>4</v>
      </c>
      <c r="AA4" s="60">
        <v>4</v>
      </c>
      <c r="AB4" s="60">
        <v>4</v>
      </c>
      <c r="AJ4" s="2"/>
    </row>
    <row r="5" spans="1:159" ht="13.5" customHeight="1" x14ac:dyDescent="0.2">
      <c r="A5" s="70" t="s">
        <v>62</v>
      </c>
      <c r="I5" s="91" t="s">
        <v>36</v>
      </c>
      <c r="J5" s="90" t="s">
        <v>130</v>
      </c>
      <c r="K5" s="1" t="s">
        <v>21</v>
      </c>
      <c r="M5" s="67"/>
      <c r="N5" s="67" t="s">
        <v>51</v>
      </c>
      <c r="O5" s="80">
        <v>17</v>
      </c>
      <c r="P5" s="89"/>
      <c r="S5" s="77"/>
      <c r="U5" s="2"/>
      <c r="X5" s="88" t="s">
        <v>121</v>
      </c>
      <c r="Y5" s="60" t="s">
        <v>153</v>
      </c>
      <c r="Z5" s="60">
        <v>5</v>
      </c>
      <c r="AA5" s="60">
        <v>5</v>
      </c>
      <c r="AB5" s="60">
        <v>5</v>
      </c>
      <c r="AG5" s="2"/>
      <c r="AM5" s="84"/>
    </row>
    <row r="6" spans="1:159" ht="13.5" customHeight="1" x14ac:dyDescent="0.2">
      <c r="A6" s="53"/>
      <c r="B6" s="53"/>
      <c r="C6" s="53">
        <v>1</v>
      </c>
      <c r="D6" s="53">
        <v>2</v>
      </c>
      <c r="E6" s="53">
        <v>3</v>
      </c>
      <c r="F6" s="53">
        <v>6</v>
      </c>
      <c r="G6" s="53">
        <v>7</v>
      </c>
      <c r="I6" s="87" t="s">
        <v>34</v>
      </c>
      <c r="J6" s="67">
        <v>3</v>
      </c>
      <c r="K6" s="67"/>
      <c r="L6" s="77" t="s">
        <v>30</v>
      </c>
      <c r="M6" s="77">
        <f>IF(J6&lt;=2,J6+4,5)</f>
        <v>5</v>
      </c>
      <c r="N6" s="67" t="s">
        <v>52</v>
      </c>
      <c r="O6" s="80">
        <v>20</v>
      </c>
      <c r="P6" s="86"/>
      <c r="Q6" s="2"/>
      <c r="R6" s="77"/>
      <c r="S6" s="77"/>
      <c r="U6" s="2"/>
      <c r="X6" s="85" t="s">
        <v>30</v>
      </c>
      <c r="Y6" s="60">
        <v>8</v>
      </c>
      <c r="Z6" s="60">
        <v>6</v>
      </c>
      <c r="AA6" s="60">
        <v>6</v>
      </c>
      <c r="AB6" s="60">
        <v>6</v>
      </c>
      <c r="AG6" s="3"/>
      <c r="AH6" s="23"/>
      <c r="AI6" s="23"/>
      <c r="AM6" s="84"/>
    </row>
    <row r="7" spans="1:159" ht="14.25" customHeight="1" x14ac:dyDescent="0.2">
      <c r="A7" s="53"/>
      <c r="B7" s="53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3" t="s">
        <v>2</v>
      </c>
      <c r="J7" s="82">
        <v>-0.2</v>
      </c>
      <c r="K7" s="53" t="s">
        <v>19</v>
      </c>
      <c r="L7" s="77" t="s">
        <v>33</v>
      </c>
      <c r="M7" s="77"/>
      <c r="N7" s="81" t="s">
        <v>95</v>
      </c>
      <c r="O7" s="80">
        <v>7</v>
      </c>
      <c r="P7" s="79" t="s">
        <v>96</v>
      </c>
      <c r="Q7" s="78"/>
      <c r="R7" s="77"/>
      <c r="S7" s="77"/>
      <c r="U7" s="2"/>
      <c r="X7" s="76" t="s">
        <v>155</v>
      </c>
      <c r="Y7" s="60" t="s">
        <v>154</v>
      </c>
      <c r="Z7" s="60">
        <v>7</v>
      </c>
      <c r="AA7" s="60">
        <v>7</v>
      </c>
      <c r="AB7" s="60">
        <v>7</v>
      </c>
      <c r="AG7" s="3"/>
      <c r="AH7" s="23"/>
      <c r="AI7" s="23"/>
    </row>
    <row r="8" spans="1:159" ht="13.5" customHeight="1" thickBot="1" x14ac:dyDescent="0.25">
      <c r="A8" s="53"/>
      <c r="B8" s="53" t="s">
        <v>126</v>
      </c>
      <c r="C8">
        <v>1.9116</v>
      </c>
      <c r="D8">
        <v>1.6664000000000001</v>
      </c>
      <c r="E8">
        <v>1.6289</v>
      </c>
      <c r="F8">
        <v>1.4634</v>
      </c>
      <c r="G8">
        <v>1.4552</v>
      </c>
      <c r="I8" s="75" t="s">
        <v>41</v>
      </c>
      <c r="J8" s="74">
        <v>0</v>
      </c>
      <c r="K8" s="28" t="s">
        <v>42</v>
      </c>
      <c r="L8" s="73" t="s">
        <v>40</v>
      </c>
      <c r="M8" s="73"/>
      <c r="N8" s="28"/>
      <c r="O8" s="28"/>
      <c r="P8" s="72"/>
      <c r="U8" s="2"/>
      <c r="X8" s="71" t="s">
        <v>156</v>
      </c>
      <c r="Y8" s="60" t="s">
        <v>157</v>
      </c>
      <c r="Z8" s="60" t="s">
        <v>158</v>
      </c>
      <c r="AA8" s="60" t="s">
        <v>158</v>
      </c>
      <c r="AB8" s="60" t="s">
        <v>130</v>
      </c>
      <c r="AK8" s="2"/>
    </row>
    <row r="9" spans="1:159" ht="15.75" customHeight="1" thickBot="1" x14ac:dyDescent="0.25">
      <c r="A9" s="53"/>
      <c r="B9" s="53" t="s">
        <v>127</v>
      </c>
      <c r="C9">
        <v>1.2471300000000001</v>
      </c>
      <c r="D9">
        <v>-0.29213</v>
      </c>
      <c r="E9">
        <v>1.9269999999999999E-2</v>
      </c>
      <c r="F9">
        <v>1.8756999999999999</v>
      </c>
      <c r="G9">
        <v>1.8597999999999999</v>
      </c>
      <c r="I9" s="70"/>
      <c r="J9" s="67"/>
      <c r="K9" s="67"/>
      <c r="L9" s="67"/>
      <c r="N9" s="70"/>
      <c r="U9" s="2"/>
      <c r="W9" s="2"/>
      <c r="X9" s="2"/>
      <c r="Y9" s="2"/>
      <c r="Z9" s="2"/>
      <c r="BF9" s="2"/>
    </row>
    <row r="10" spans="1:159" ht="23.25" customHeight="1" thickTop="1" x14ac:dyDescent="0.2">
      <c r="A10" s="53"/>
      <c r="B10" s="53" t="s">
        <v>128</v>
      </c>
      <c r="C10">
        <v>50000</v>
      </c>
      <c r="D10">
        <v>1000</v>
      </c>
      <c r="E10">
        <v>3447.5</v>
      </c>
      <c r="F10">
        <v>15</v>
      </c>
      <c r="G10">
        <v>15</v>
      </c>
      <c r="I10" s="102" t="s">
        <v>101</v>
      </c>
      <c r="J10" s="103"/>
      <c r="K10" s="103"/>
      <c r="L10" s="103"/>
      <c r="M10" s="103"/>
      <c r="N10" s="103"/>
      <c r="O10" s="103"/>
      <c r="P10" s="103"/>
      <c r="Q10" s="103"/>
      <c r="R10" s="103"/>
      <c r="S10" s="104"/>
      <c r="T10" s="117" t="s">
        <v>61</v>
      </c>
      <c r="U10" s="118"/>
      <c r="V10" s="118"/>
      <c r="W10" s="118"/>
      <c r="X10" s="118"/>
      <c r="Y10" s="118"/>
      <c r="Z10" s="118"/>
      <c r="AA10" s="118"/>
      <c r="AB10" s="118"/>
      <c r="AC10" s="118"/>
      <c r="AD10" s="119"/>
      <c r="AE10" s="120" t="s">
        <v>108</v>
      </c>
      <c r="AF10" s="120"/>
      <c r="AG10" s="120"/>
      <c r="AH10" s="120"/>
      <c r="AI10" s="69" t="s">
        <v>97</v>
      </c>
      <c r="AJ10" s="122" t="s">
        <v>83</v>
      </c>
      <c r="AK10" s="103"/>
      <c r="AL10" s="103"/>
      <c r="AM10" s="104"/>
      <c r="AN10" s="117" t="s">
        <v>43</v>
      </c>
      <c r="AO10" s="118"/>
      <c r="AP10" s="119"/>
      <c r="AQ10" s="69" t="s">
        <v>0</v>
      </c>
      <c r="AR10" s="122" t="s">
        <v>114</v>
      </c>
      <c r="AS10" s="104"/>
      <c r="AT10" s="69" t="s">
        <v>90</v>
      </c>
      <c r="AU10" s="69" t="s">
        <v>92</v>
      </c>
      <c r="AV10" s="69" t="s">
        <v>98</v>
      </c>
      <c r="AW10" s="123" t="s">
        <v>117</v>
      </c>
      <c r="AX10" s="1" t="str">
        <f>""</f>
        <v/>
      </c>
      <c r="AY10" s="68"/>
      <c r="AZ10" s="111" t="s">
        <v>18</v>
      </c>
      <c r="BA10" s="112"/>
      <c r="BB10" s="112"/>
      <c r="BC10" s="112"/>
      <c r="BD10" s="112"/>
      <c r="BE10" s="112"/>
      <c r="BF10" s="112"/>
      <c r="BG10" s="112"/>
      <c r="BH10" s="113"/>
      <c r="BI10" s="2"/>
      <c r="BJ10" s="111" t="s">
        <v>146</v>
      </c>
      <c r="BK10" s="112"/>
      <c r="BL10" s="112"/>
      <c r="BM10" s="112"/>
      <c r="BN10" s="113"/>
      <c r="BO10" s="2"/>
    </row>
    <row r="11" spans="1:159" ht="52.9" customHeight="1" x14ac:dyDescent="0.2">
      <c r="A11" s="53"/>
      <c r="B11" s="53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7"/>
      <c r="I11" s="63" t="s">
        <v>16</v>
      </c>
      <c r="J11" s="58" t="s">
        <v>17</v>
      </c>
      <c r="K11" s="58" t="s">
        <v>37</v>
      </c>
      <c r="L11" s="58" t="s">
        <v>59</v>
      </c>
      <c r="M11" s="58" t="s">
        <v>131</v>
      </c>
      <c r="N11" s="58" t="s">
        <v>60</v>
      </c>
      <c r="O11" s="58" t="s">
        <v>132</v>
      </c>
      <c r="P11" s="65" t="s">
        <v>133</v>
      </c>
      <c r="Q11" s="65" t="s">
        <v>47</v>
      </c>
      <c r="R11" s="65" t="s">
        <v>55</v>
      </c>
      <c r="S11" s="65" t="s">
        <v>22</v>
      </c>
      <c r="T11" s="105" t="s">
        <v>147</v>
      </c>
      <c r="U11" s="106"/>
      <c r="V11" s="105" t="s">
        <v>140</v>
      </c>
      <c r="W11" s="106"/>
      <c r="X11" s="105" t="s">
        <v>139</v>
      </c>
      <c r="Y11" s="106"/>
      <c r="Z11" s="121" t="s">
        <v>84</v>
      </c>
      <c r="AA11" s="105"/>
      <c r="AB11" s="114" t="s">
        <v>102</v>
      </c>
      <c r="AC11" s="115"/>
      <c r="AD11" s="116"/>
      <c r="AE11" s="66" t="s">
        <v>35</v>
      </c>
      <c r="AF11" s="58" t="s">
        <v>25</v>
      </c>
      <c r="AG11" s="58" t="s">
        <v>26</v>
      </c>
      <c r="AH11" s="58" t="s">
        <v>94</v>
      </c>
      <c r="AI11" s="56" t="s">
        <v>78</v>
      </c>
      <c r="AJ11" s="58" t="s">
        <v>82</v>
      </c>
      <c r="AK11" s="58" t="s">
        <v>81</v>
      </c>
      <c r="AL11" s="58" t="s">
        <v>85</v>
      </c>
      <c r="AM11" s="58" t="s">
        <v>99</v>
      </c>
      <c r="AN11" s="58" t="s">
        <v>86</v>
      </c>
      <c r="AO11" s="58" t="s">
        <v>87</v>
      </c>
      <c r="AP11" s="58" t="s">
        <v>99</v>
      </c>
      <c r="AQ11" s="58" t="s">
        <v>86</v>
      </c>
      <c r="AR11" s="121" t="s">
        <v>115</v>
      </c>
      <c r="AS11" s="121"/>
      <c r="AT11" s="58" t="s">
        <v>93</v>
      </c>
      <c r="AU11" s="58" t="s">
        <v>91</v>
      </c>
      <c r="AV11" s="58" t="s">
        <v>116</v>
      </c>
      <c r="AW11" s="124"/>
      <c r="AX11" s="1" t="str">
        <f>""</f>
        <v/>
      </c>
      <c r="AY11" s="58" t="s">
        <v>39</v>
      </c>
      <c r="AZ11" s="121" t="s">
        <v>78</v>
      </c>
      <c r="BA11" s="121"/>
      <c r="BB11" s="121"/>
      <c r="BC11" s="121" t="s">
        <v>79</v>
      </c>
      <c r="BD11" s="121"/>
      <c r="BE11" s="121"/>
      <c r="BF11" s="121" t="s">
        <v>80</v>
      </c>
      <c r="BG11" s="121"/>
      <c r="BH11" s="121"/>
      <c r="BI11" s="54"/>
      <c r="BJ11" s="65" t="s">
        <v>137</v>
      </c>
      <c r="BK11" s="65" t="s">
        <v>138</v>
      </c>
      <c r="BL11" s="65" t="s">
        <v>134</v>
      </c>
      <c r="BM11" s="65" t="s">
        <v>135</v>
      </c>
      <c r="BN11" s="65" t="s">
        <v>136</v>
      </c>
      <c r="BO11" s="54"/>
      <c r="BP11" s="54"/>
    </row>
    <row r="12" spans="1:159" ht="24" customHeight="1" thickBot="1" x14ac:dyDescent="0.25">
      <c r="A12" s="53"/>
      <c r="B12" s="53" t="s">
        <v>129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4" t="s">
        <v>19</v>
      </c>
      <c r="J12" s="60" t="s">
        <v>19</v>
      </c>
      <c r="K12" s="60" t="s">
        <v>38</v>
      </c>
      <c r="L12" s="60" t="s">
        <v>20</v>
      </c>
      <c r="M12" s="60" t="s">
        <v>20</v>
      </c>
      <c r="N12" s="60" t="s">
        <v>49</v>
      </c>
      <c r="O12" s="60" t="s">
        <v>54</v>
      </c>
      <c r="P12" s="60" t="s">
        <v>54</v>
      </c>
      <c r="Q12" s="60" t="s">
        <v>54</v>
      </c>
      <c r="R12" s="60" t="s">
        <v>56</v>
      </c>
      <c r="S12" s="60" t="s">
        <v>49</v>
      </c>
      <c r="T12" s="22" t="s">
        <v>106</v>
      </c>
      <c r="U12" s="22" t="s">
        <v>107</v>
      </c>
      <c r="V12" s="22" t="s">
        <v>106</v>
      </c>
      <c r="W12" s="22" t="s">
        <v>107</v>
      </c>
      <c r="X12" s="22" t="s">
        <v>106</v>
      </c>
      <c r="Y12" s="22" t="s">
        <v>107</v>
      </c>
      <c r="Z12" s="22" t="s">
        <v>106</v>
      </c>
      <c r="AA12" s="15" t="s">
        <v>107</v>
      </c>
      <c r="AB12" s="63" t="s">
        <v>105</v>
      </c>
      <c r="AC12" s="56" t="s">
        <v>103</v>
      </c>
      <c r="AD12" s="62" t="s">
        <v>104</v>
      </c>
      <c r="AE12" s="61" t="s">
        <v>20</v>
      </c>
      <c r="AF12" s="60" t="s">
        <v>20</v>
      </c>
      <c r="AG12" s="60" t="s">
        <v>20</v>
      </c>
      <c r="AH12" s="56" t="s">
        <v>109</v>
      </c>
      <c r="AI12" s="56" t="s">
        <v>110</v>
      </c>
      <c r="AJ12" s="58" t="s">
        <v>111</v>
      </c>
      <c r="AK12" s="58" t="s">
        <v>111</v>
      </c>
      <c r="AL12" s="58" t="s">
        <v>111</v>
      </c>
      <c r="AM12" s="58" t="s">
        <v>111</v>
      </c>
      <c r="AN12" s="58" t="s">
        <v>112</v>
      </c>
      <c r="AO12" s="58" t="s">
        <v>112</v>
      </c>
      <c r="AP12" s="58" t="s">
        <v>113</v>
      </c>
      <c r="AQ12" s="58" t="s">
        <v>38</v>
      </c>
      <c r="AR12" s="58" t="s">
        <v>88</v>
      </c>
      <c r="AS12" s="58" t="s">
        <v>89</v>
      </c>
      <c r="AT12" s="58" t="s">
        <v>56</v>
      </c>
      <c r="AU12" s="58"/>
      <c r="AV12" s="58" t="s">
        <v>100</v>
      </c>
      <c r="AW12" s="59" t="s">
        <v>54</v>
      </c>
      <c r="AX12" s="1" t="str">
        <f>""</f>
        <v/>
      </c>
      <c r="AY12" s="58" t="s">
        <v>19</v>
      </c>
      <c r="AZ12" s="58" t="s">
        <v>65</v>
      </c>
      <c r="BA12" s="58" t="s">
        <v>66</v>
      </c>
      <c r="BB12" s="58" t="s">
        <v>67</v>
      </c>
      <c r="BC12" s="58" t="s">
        <v>65</v>
      </c>
      <c r="BD12" s="58" t="s">
        <v>66</v>
      </c>
      <c r="BE12" s="58" t="s">
        <v>67</v>
      </c>
      <c r="BF12" s="58" t="s">
        <v>65</v>
      </c>
      <c r="BG12" s="58" t="s">
        <v>66</v>
      </c>
      <c r="BH12" s="58" t="s">
        <v>67</v>
      </c>
      <c r="BI12" s="54"/>
      <c r="BJ12" s="57"/>
      <c r="BK12" s="56"/>
      <c r="BL12" s="56"/>
      <c r="BM12" s="56"/>
      <c r="BN12" s="55"/>
      <c r="BO12" s="54"/>
      <c r="BP12" s="54"/>
    </row>
    <row r="13" spans="1:159" ht="13.5" thickTop="1" x14ac:dyDescent="0.2">
      <c r="A13" s="53" t="s">
        <v>14</v>
      </c>
      <c r="B13" s="53" t="s">
        <v>15</v>
      </c>
      <c r="C13" s="53"/>
      <c r="D13" s="53"/>
      <c r="E13" s="53"/>
      <c r="F13" s="53"/>
      <c r="G13" s="53"/>
      <c r="I13" s="17">
        <f t="shared" ref="I13:I76" si="0">IF(A13="(m)",0,A13/0.3048)</f>
        <v>0</v>
      </c>
      <c r="J13" s="16">
        <f t="shared" ref="J13:J76" si="1">$J$7-I13</f>
        <v>-0.2</v>
      </c>
      <c r="K13" s="10" t="str">
        <f>IF(I13=0,"Copy Down",IF(J13&gt;-10, 95, IF(J13&gt;-30, 100, IF(J13&gt;-47, 95, IF(J13&gt;-80, 122, 115)))))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2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2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2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2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21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21" t="str">
        <f>IF(I13=0,"Copy Down",IF(U13=0,"-",IF(U13&gt;=$M$6+1,P13*$AS$2,$AS$3*AF13/2000)))</f>
        <v>Copy Down</v>
      </c>
      <c r="AX13" s="1" t="str">
        <f>""</f>
        <v/>
      </c>
      <c r="AY13" s="25" t="str">
        <f>IF(I13=0,"Copy",J13)</f>
        <v>Copy</v>
      </c>
      <c r="AZ13" s="19" t="str">
        <f>IF(I13=0,"Copy",IF($U13&lt;=4,100,0))</f>
        <v>Copy</v>
      </c>
      <c r="BA13" s="19" t="str">
        <f>IF(I13=0,"Copy",100-(AZ13+BB13))</f>
        <v>Copy</v>
      </c>
      <c r="BB13" s="19" t="str">
        <f>IF(I13=0,"Copy",IF($U13&gt;=7,100,0))</f>
        <v>Copy</v>
      </c>
      <c r="BC13" s="19" t="str">
        <f>IF(I13=0,"Copy",IF($AA13&lt;=3,100,0))</f>
        <v>Copy</v>
      </c>
      <c r="BD13" s="19" t="str">
        <f>IF(I13=0,"Copy",100-(BC13+BE13))</f>
        <v>Copy</v>
      </c>
      <c r="BE13" s="19" t="str">
        <f>IF(I13=0,"Copy",IF($AA13&gt;=6,100,0))</f>
        <v>Copy</v>
      </c>
      <c r="BF13" s="26" t="str">
        <f>IF(I13=0,"Copy",AB13)</f>
        <v>Copy</v>
      </c>
      <c r="BG13" s="26" t="str">
        <f>IF(I13=0,"Copy",AC13)</f>
        <v>Copy</v>
      </c>
      <c r="BH13" s="26" t="str">
        <f>IF(I13=0,"Copy",AD13)</f>
        <v>Copy</v>
      </c>
      <c r="BI13" s="23"/>
      <c r="BJ13" s="52"/>
      <c r="BK13" s="26"/>
      <c r="BL13" s="26"/>
      <c r="BM13" s="26"/>
      <c r="BN13" s="51"/>
      <c r="BO13" s="23"/>
      <c r="BP13" s="2"/>
      <c r="BR13" s="50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8"/>
      <c r="CP13" s="50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8"/>
    </row>
    <row r="14" spans="1:159" x14ac:dyDescent="0.2">
      <c r="A14">
        <v>0.05</v>
      </c>
      <c r="B14">
        <v>2.1</v>
      </c>
      <c r="C14">
        <v>1.2563</v>
      </c>
      <c r="D14">
        <v>-0.27234999999999998</v>
      </c>
      <c r="E14">
        <v>2.1069999999999998E-2</v>
      </c>
      <c r="F14">
        <v>1.8191299999999999</v>
      </c>
      <c r="G14">
        <v>1.74315</v>
      </c>
      <c r="H14" s="23"/>
      <c r="I14" s="17">
        <f t="shared" si="0"/>
        <v>0.16404199475065617</v>
      </c>
      <c r="J14" s="16">
        <f t="shared" si="1"/>
        <v>-0.36404199475065618</v>
      </c>
      <c r="K14" s="10">
        <v>95</v>
      </c>
      <c r="L14" s="16">
        <v>15.583989501312336</v>
      </c>
      <c r="M14" s="16">
        <v>15.583989501312336</v>
      </c>
      <c r="N14" s="16">
        <v>7.1084864391950997E-2</v>
      </c>
      <c r="O14" s="16">
        <v>2.5040489642184287</v>
      </c>
      <c r="P14" s="16">
        <v>2.5120052739081578</v>
      </c>
      <c r="Q14" s="16">
        <v>0.12392174747959683</v>
      </c>
      <c r="R14" s="16">
        <v>4.9331802272373562</v>
      </c>
      <c r="S14" s="16">
        <v>0.55252150623119878</v>
      </c>
      <c r="T14" s="22" t="s">
        <v>33</v>
      </c>
      <c r="U14" s="10">
        <v>3</v>
      </c>
      <c r="V14" s="22" t="s">
        <v>142</v>
      </c>
      <c r="W14" s="10">
        <v>2</v>
      </c>
      <c r="X14" s="22" t="s">
        <v>144</v>
      </c>
      <c r="Y14" s="10">
        <v>9</v>
      </c>
      <c r="Z14" s="22" t="s">
        <v>121</v>
      </c>
      <c r="AA14" s="15">
        <v>5</v>
      </c>
      <c r="AB14" s="11">
        <v>97.81</v>
      </c>
      <c r="AC14" s="10">
        <v>1.8400000000000034</v>
      </c>
      <c r="AD14" s="21">
        <v>0.35</v>
      </c>
      <c r="AE14" s="12">
        <v>250.40489642184289</v>
      </c>
      <c r="AF14" s="10">
        <v>294.61332695970611</v>
      </c>
      <c r="AG14" s="10">
        <v>125.60026369540789</v>
      </c>
      <c r="AH14" s="10">
        <v>9.9038394892645254</v>
      </c>
      <c r="AI14" s="10">
        <v>2.0270899378026832</v>
      </c>
      <c r="AJ14" s="10"/>
      <c r="AK14" s="10"/>
      <c r="AL14" s="10"/>
      <c r="AM14" s="10"/>
      <c r="AN14" s="10">
        <v>2.5040489642184287</v>
      </c>
      <c r="AO14" s="10">
        <v>0.48586519473284367</v>
      </c>
      <c r="AP14" s="10">
        <v>1</v>
      </c>
      <c r="AQ14" s="10">
        <v>111.47500000000001</v>
      </c>
      <c r="AR14" s="10"/>
      <c r="AS14" s="10"/>
      <c r="AT14" s="10">
        <v>315.00649339860428</v>
      </c>
      <c r="AU14" s="10">
        <v>1</v>
      </c>
      <c r="AV14" s="16"/>
      <c r="AW14" s="21">
        <v>44.191999043955917</v>
      </c>
      <c r="AX14" s="1" t="s">
        <v>120</v>
      </c>
      <c r="AY14" s="25">
        <v>0.36404199475065602</v>
      </c>
      <c r="AZ14" s="19">
        <v>100</v>
      </c>
      <c r="BA14" s="19">
        <v>0</v>
      </c>
      <c r="BB14" s="19">
        <v>0</v>
      </c>
      <c r="BC14" s="19">
        <v>0</v>
      </c>
      <c r="BD14" s="19">
        <v>100</v>
      </c>
      <c r="BE14" s="19">
        <v>0</v>
      </c>
      <c r="BF14" s="26">
        <v>97.81</v>
      </c>
      <c r="BG14" s="26">
        <v>1.8400000000000034</v>
      </c>
      <c r="BH14" s="26">
        <v>0.35</v>
      </c>
      <c r="BI14" s="23"/>
      <c r="BJ14" s="27">
        <f ca="1">IF((0.381*BM14)+(0.05*(M14/2116.217)-0.15)&lt;1,(0.381*BM14)+(0.05*(M14/2116.217)-0.15),1)</f>
        <v>0.76747805371110034</v>
      </c>
      <c r="BK14" s="26">
        <f ca="1">((P14-(L14/2000))/1.06)*(1.06/(M14/2000))^BJ14</f>
        <v>102.54170509872249</v>
      </c>
      <c r="BL14" s="25">
        <f t="shared" ref="BL14:BL77" si="2">(Q14/(P14-(L14/2000)))*100</f>
        <v>4.9485300837190724</v>
      </c>
      <c r="BM14" s="25">
        <f ca="1">SQRT(((3.47-LOG(BK14))^2)+((LOG(BL14)+1.22)^2))</f>
        <v>2.4071124665439694</v>
      </c>
      <c r="BN14" s="24">
        <f t="shared" ref="BN14:BN77" si="3">SQRT(((3.47-LOG(P14/1.06))^2)+((LOG(R14)+1.22)^2))</f>
        <v>3.6387973359455645</v>
      </c>
      <c r="BO14" s="23"/>
      <c r="BP14" s="2"/>
      <c r="BR14" s="6"/>
      <c r="BV14" s="46" t="s">
        <v>72</v>
      </c>
      <c r="BW14" s="45" t="str">
        <f>J2</f>
        <v>WSLP-102</v>
      </c>
      <c r="CL14" s="5"/>
      <c r="CP14" s="6"/>
      <c r="CT14" s="46" t="str">
        <f>BV14</f>
        <v>Project :</v>
      </c>
      <c r="CU14" s="45" t="str">
        <f>BW14</f>
        <v>WSLP-102</v>
      </c>
      <c r="DJ14" s="5"/>
    </row>
    <row r="15" spans="1:159" x14ac:dyDescent="0.2">
      <c r="A15">
        <v>0.1</v>
      </c>
      <c r="B15">
        <v>2.2000000000000002</v>
      </c>
      <c r="C15">
        <v>1.2577400000000001</v>
      </c>
      <c r="D15">
        <v>-0.26357999999999998</v>
      </c>
      <c r="E15">
        <v>1.8460000000000001E-2</v>
      </c>
      <c r="F15">
        <v>1.9662500000000001</v>
      </c>
      <c r="G15">
        <v>1.7726</v>
      </c>
      <c r="H15" s="23"/>
      <c r="I15" s="17">
        <f t="shared" si="0"/>
        <v>0.32808398950131235</v>
      </c>
      <c r="J15" s="16">
        <f t="shared" si="1"/>
        <v>-0.5280839895013123</v>
      </c>
      <c r="K15" s="10">
        <v>95</v>
      </c>
      <c r="L15" s="16">
        <v>31.167979002624673</v>
      </c>
      <c r="M15" s="16">
        <v>20.931758530183728</v>
      </c>
      <c r="N15" s="16">
        <v>0.14216972878390199</v>
      </c>
      <c r="O15" s="16">
        <v>2.8972693032015084</v>
      </c>
      <c r="P15" s="16">
        <v>2.8936889638411301</v>
      </c>
      <c r="Q15" s="16">
        <v>0.17886581853096506</v>
      </c>
      <c r="R15" s="16">
        <v>6.1812385769870595</v>
      </c>
      <c r="S15" s="16">
        <v>0</v>
      </c>
      <c r="T15" s="22" t="s">
        <v>33</v>
      </c>
      <c r="U15" s="10">
        <v>3</v>
      </c>
      <c r="V15" s="22" t="s">
        <v>142</v>
      </c>
      <c r="W15" s="10">
        <v>2</v>
      </c>
      <c r="X15" s="22" t="s">
        <v>144</v>
      </c>
      <c r="Y15" s="10">
        <v>9</v>
      </c>
      <c r="Z15" s="22" t="s">
        <v>123</v>
      </c>
      <c r="AA15" s="15">
        <v>4</v>
      </c>
      <c r="AB15" s="11">
        <v>97.81</v>
      </c>
      <c r="AC15" s="10">
        <v>1.8400000000000034</v>
      </c>
      <c r="AD15" s="21">
        <v>0.35</v>
      </c>
      <c r="AE15" s="12">
        <v>289.72693032015087</v>
      </c>
      <c r="AF15" s="10">
        <v>338.60058521644913</v>
      </c>
      <c r="AG15" s="10">
        <v>144.68444819205649</v>
      </c>
      <c r="AH15" s="10">
        <v>0</v>
      </c>
      <c r="AI15" s="10">
        <v>1.6177987429946978</v>
      </c>
      <c r="AJ15" s="10"/>
      <c r="AK15" s="10"/>
      <c r="AL15" s="10"/>
      <c r="AM15" s="10"/>
      <c r="AN15" s="10">
        <v>2.8972693032015084</v>
      </c>
      <c r="AO15" s="10">
        <v>0.59504899162548019</v>
      </c>
      <c r="AP15" s="10">
        <v>1</v>
      </c>
      <c r="AQ15" s="10">
        <v>111.47500000000001</v>
      </c>
      <c r="AR15" s="10"/>
      <c r="AS15" s="10"/>
      <c r="AT15" s="10">
        <v>176.07394404543444</v>
      </c>
      <c r="AU15" s="10">
        <v>1</v>
      </c>
      <c r="AV15" s="16"/>
      <c r="AW15" s="21">
        <v>50.790087782467374</v>
      </c>
      <c r="AX15" s="1" t="s">
        <v>120</v>
      </c>
      <c r="AY15" s="25">
        <v>0.52808398950131197</v>
      </c>
      <c r="AZ15" s="19">
        <v>100</v>
      </c>
      <c r="BA15" s="19">
        <v>0</v>
      </c>
      <c r="BB15" s="19">
        <v>0</v>
      </c>
      <c r="BC15" s="19">
        <v>0</v>
      </c>
      <c r="BD15" s="19">
        <v>100</v>
      </c>
      <c r="BE15" s="19">
        <v>0</v>
      </c>
      <c r="BF15" s="26">
        <v>97.81</v>
      </c>
      <c r="BG15" s="26">
        <v>1.8400000000000034</v>
      </c>
      <c r="BH15" s="26">
        <v>0.35</v>
      </c>
      <c r="BI15" s="23"/>
      <c r="BJ15" s="27">
        <f t="shared" ref="BJ15:BJ78" ca="1" si="4">IF((0.381*BM15)+(0.05*(M15/2116.217)-0.15)&lt;1,(0.381*BM15)+(0.05*(M15/2116.217)-0.15),1)</f>
        <v>0.79431540188326155</v>
      </c>
      <c r="BK15" s="26">
        <f t="shared" ref="BK15:BK78" ca="1" si="5">((P15-(L15/2000))/1.06)*(1.06/(M15/2000))^BJ15</f>
        <v>106.37124633891418</v>
      </c>
      <c r="BL15" s="25">
        <f t="shared" si="2"/>
        <v>6.2147079458765564</v>
      </c>
      <c r="BM15" s="25">
        <f t="shared" ref="BM15:BM78" ca="1" si="6">SQRT(((3.47-LOG(BK15))^2)+((LOG(BL15)+1.22)^2))</f>
        <v>2.477220067796337</v>
      </c>
      <c r="BN15" s="24">
        <f t="shared" si="3"/>
        <v>3.6398756696715009</v>
      </c>
      <c r="BO15" s="23"/>
      <c r="BP15" s="2"/>
      <c r="BR15" s="6"/>
      <c r="BV15" s="46" t="s">
        <v>4</v>
      </c>
      <c r="BW15" s="108">
        <f ca="1">TODAY()</f>
        <v>45036</v>
      </c>
      <c r="BX15" s="108"/>
      <c r="BZ15" s="107" t="s">
        <v>5</v>
      </c>
      <c r="CA15" s="107"/>
      <c r="CB15" s="109">
        <f>J7</f>
        <v>-0.2</v>
      </c>
      <c r="CC15" s="110"/>
      <c r="CE15" s="107" t="s">
        <v>8</v>
      </c>
      <c r="CF15" s="107"/>
      <c r="CG15" s="45"/>
      <c r="CL15" s="5"/>
      <c r="CP15" s="6"/>
      <c r="CT15" s="46" t="s">
        <v>4</v>
      </c>
      <c r="CU15" s="108">
        <f ca="1">BW15</f>
        <v>45036</v>
      </c>
      <c r="CV15" s="108"/>
      <c r="CX15" s="107" t="s">
        <v>5</v>
      </c>
      <c r="CY15" s="107"/>
      <c r="CZ15" s="109">
        <f>CB15</f>
        <v>-0.2</v>
      </c>
      <c r="DA15" s="110"/>
      <c r="DC15" s="107" t="s">
        <v>8</v>
      </c>
      <c r="DD15" s="107"/>
      <c r="DE15" s="45">
        <f>CG15</f>
        <v>0</v>
      </c>
      <c r="DJ15" s="5"/>
      <c r="FC15" s="47" t="s">
        <v>145</v>
      </c>
    </row>
    <row r="16" spans="1:159" x14ac:dyDescent="0.2">
      <c r="A16">
        <v>0.15</v>
      </c>
      <c r="B16">
        <v>2.1</v>
      </c>
      <c r="C16">
        <v>1.2646599999999999</v>
      </c>
      <c r="D16">
        <v>-0.26273000000000002</v>
      </c>
      <c r="E16">
        <v>1.495E-2</v>
      </c>
      <c r="F16">
        <v>1.83338</v>
      </c>
      <c r="G16">
        <v>1.9031800000000001</v>
      </c>
      <c r="H16" s="23"/>
      <c r="I16" s="17">
        <f t="shared" si="0"/>
        <v>0.49212598425196846</v>
      </c>
      <c r="J16" s="16">
        <f t="shared" si="1"/>
        <v>-0.69212598425196847</v>
      </c>
      <c r="K16" s="10">
        <v>95</v>
      </c>
      <c r="L16" s="16">
        <v>46.751968503937007</v>
      </c>
      <c r="M16" s="16">
        <v>26.279527559055119</v>
      </c>
      <c r="N16" s="16">
        <v>0.21325459317585299</v>
      </c>
      <c r="O16" s="16">
        <v>4.7869114877588963</v>
      </c>
      <c r="P16" s="16">
        <v>4.7678163445035464</v>
      </c>
      <c r="Q16" s="16">
        <v>0.18419107057129128</v>
      </c>
      <c r="R16" s="16">
        <v>3.863216560000915</v>
      </c>
      <c r="S16" s="16">
        <v>0</v>
      </c>
      <c r="T16" s="22" t="s">
        <v>33</v>
      </c>
      <c r="U16" s="10">
        <v>3</v>
      </c>
      <c r="V16" s="22" t="s">
        <v>33</v>
      </c>
      <c r="W16" s="10">
        <v>3</v>
      </c>
      <c r="X16" s="22" t="s">
        <v>161</v>
      </c>
      <c r="Y16" s="10">
        <v>8</v>
      </c>
      <c r="Z16" s="22" t="s">
        <v>121</v>
      </c>
      <c r="AA16" s="15">
        <v>5</v>
      </c>
      <c r="AB16" s="11">
        <v>92.217476591909502</v>
      </c>
      <c r="AC16" s="10">
        <v>7.4325234080905034</v>
      </c>
      <c r="AD16" s="21">
        <v>0.35</v>
      </c>
      <c r="AE16" s="12">
        <v>478.69114877588964</v>
      </c>
      <c r="AF16" s="10">
        <v>558.16945414724444</v>
      </c>
      <c r="AG16" s="10">
        <v>238.39081722517733</v>
      </c>
      <c r="AH16" s="10">
        <v>0</v>
      </c>
      <c r="AI16" s="10">
        <v>2.5885165495349893</v>
      </c>
      <c r="AJ16" s="10"/>
      <c r="AK16" s="10"/>
      <c r="AL16" s="10"/>
      <c r="AM16" s="10"/>
      <c r="AN16" s="10">
        <v>4.7869114877588963</v>
      </c>
      <c r="AO16" s="10">
        <v>0.90777780070034753</v>
      </c>
      <c r="AP16" s="10">
        <v>1</v>
      </c>
      <c r="AQ16" s="10">
        <v>111.47500000000001</v>
      </c>
      <c r="AR16" s="10"/>
      <c r="AS16" s="10"/>
      <c r="AT16" s="10">
        <v>194.4157970746505</v>
      </c>
      <c r="AU16" s="10">
        <v>1</v>
      </c>
      <c r="AV16" s="16"/>
      <c r="AW16" s="21">
        <v>83.725418122086666</v>
      </c>
      <c r="AX16" s="1" t="s">
        <v>120</v>
      </c>
      <c r="AY16" s="25">
        <v>0.69212598425196803</v>
      </c>
      <c r="AZ16" s="19">
        <v>100</v>
      </c>
      <c r="BA16" s="19">
        <v>0</v>
      </c>
      <c r="BB16" s="19">
        <v>0</v>
      </c>
      <c r="BC16" s="19">
        <v>0</v>
      </c>
      <c r="BD16" s="19">
        <v>100</v>
      </c>
      <c r="BE16" s="19">
        <v>0</v>
      </c>
      <c r="BF16" s="26">
        <v>92.217476591909502</v>
      </c>
      <c r="BG16" s="26">
        <v>7.4325234080905034</v>
      </c>
      <c r="BH16" s="26">
        <v>0.35</v>
      </c>
      <c r="BI16" s="23"/>
      <c r="BJ16" s="27">
        <f t="shared" ca="1" si="4"/>
        <v>0.72900255955687343</v>
      </c>
      <c r="BK16" s="26">
        <f t="shared" ca="1" si="5"/>
        <v>109.87063966906088</v>
      </c>
      <c r="BL16" s="25">
        <f t="shared" si="2"/>
        <v>3.882250731075148</v>
      </c>
      <c r="BM16" s="25">
        <f t="shared" ca="1" si="6"/>
        <v>2.3054636519921456</v>
      </c>
      <c r="BN16" s="24">
        <f t="shared" si="3"/>
        <v>3.3467113655016822</v>
      </c>
      <c r="BO16" s="23"/>
      <c r="BP16" s="2"/>
      <c r="BR16" s="6"/>
      <c r="BV16" s="46" t="s">
        <v>10</v>
      </c>
      <c r="BW16" s="45" t="str">
        <f>O2</f>
        <v>WSLP-19-016C</v>
      </c>
      <c r="BX16" s="45"/>
      <c r="BY16" s="107" t="s">
        <v>6</v>
      </c>
      <c r="BZ16" s="107"/>
      <c r="CA16" s="107"/>
      <c r="CB16" s="128">
        <f>J8</f>
        <v>0</v>
      </c>
      <c r="CC16" s="128"/>
      <c r="CE16" s="107" t="s">
        <v>9</v>
      </c>
      <c r="CF16" s="107"/>
      <c r="CG16" s="45"/>
      <c r="CL16" s="5"/>
      <c r="CP16" s="6"/>
      <c r="CT16" s="46" t="s">
        <v>10</v>
      </c>
      <c r="CU16" s="45" t="str">
        <f>BW16</f>
        <v>WSLP-19-016C</v>
      </c>
      <c r="CV16" s="45"/>
      <c r="CW16" s="107" t="s">
        <v>6</v>
      </c>
      <c r="CX16" s="107"/>
      <c r="CY16" s="107"/>
      <c r="CZ16" s="128">
        <f>CB16</f>
        <v>0</v>
      </c>
      <c r="DA16" s="128"/>
      <c r="DC16" s="107" t="s">
        <v>9</v>
      </c>
      <c r="DD16" s="107"/>
      <c r="DE16" s="45">
        <f>CG16</f>
        <v>0</v>
      </c>
      <c r="DJ16" s="5"/>
    </row>
    <row r="17" spans="1:114" ht="13.5" thickBot="1" x14ac:dyDescent="0.25">
      <c r="A17">
        <v>0.2</v>
      </c>
      <c r="B17">
        <v>2.2000000000000002</v>
      </c>
      <c r="C17">
        <v>1.26329</v>
      </c>
      <c r="D17">
        <v>-0.25877</v>
      </c>
      <c r="E17">
        <v>-8.3000000000000001E-4</v>
      </c>
      <c r="F17">
        <v>1.75735</v>
      </c>
      <c r="G17">
        <v>1.6216999999999999</v>
      </c>
      <c r="H17" s="23"/>
      <c r="I17" s="17">
        <f t="shared" si="0"/>
        <v>0.65616797900262469</v>
      </c>
      <c r="J17" s="16">
        <f t="shared" si="1"/>
        <v>-0.85616797900262465</v>
      </c>
      <c r="K17" s="10">
        <v>95</v>
      </c>
      <c r="L17" s="16">
        <v>62.335958005249353</v>
      </c>
      <c r="M17" s="16">
        <v>31.627296587926512</v>
      </c>
      <c r="N17" s="16">
        <v>0.28433945756780399</v>
      </c>
      <c r="O17" s="16">
        <v>4.4128060263653355</v>
      </c>
      <c r="P17" s="16">
        <v>4.3239605681633586</v>
      </c>
      <c r="Q17" s="16">
        <v>0.20900048007681227</v>
      </c>
      <c r="R17" s="16">
        <v>4.833542692679714</v>
      </c>
      <c r="S17" s="16">
        <v>0</v>
      </c>
      <c r="T17" s="22" t="s">
        <v>33</v>
      </c>
      <c r="U17" s="10">
        <v>3</v>
      </c>
      <c r="V17" s="22" t="s">
        <v>33</v>
      </c>
      <c r="W17" s="10">
        <v>3</v>
      </c>
      <c r="X17" s="22" t="s">
        <v>144</v>
      </c>
      <c r="Y17" s="10">
        <v>9</v>
      </c>
      <c r="Z17" s="22" t="s">
        <v>121</v>
      </c>
      <c r="AA17" s="15">
        <v>5</v>
      </c>
      <c r="AB17" s="11">
        <v>97.81</v>
      </c>
      <c r="AC17" s="10">
        <v>1.8400000000000034</v>
      </c>
      <c r="AD17" s="21">
        <v>0.35</v>
      </c>
      <c r="AE17" s="12">
        <v>441.2806026365335</v>
      </c>
      <c r="AF17" s="10">
        <v>505.03442225420395</v>
      </c>
      <c r="AG17" s="10">
        <v>216.19802840816794</v>
      </c>
      <c r="AH17" s="10">
        <v>0</v>
      </c>
      <c r="AI17" s="10">
        <v>2.0688759023779313</v>
      </c>
      <c r="AJ17" s="10"/>
      <c r="AK17" s="10"/>
      <c r="AL17" s="10"/>
      <c r="AM17" s="10"/>
      <c r="AN17" s="10">
        <v>4.4128060263653355</v>
      </c>
      <c r="AO17" s="10">
        <v>0.87146096067790413</v>
      </c>
      <c r="AP17" s="10">
        <v>1</v>
      </c>
      <c r="AQ17" s="10">
        <v>111.47500000000001</v>
      </c>
      <c r="AR17" s="10"/>
      <c r="AS17" s="10"/>
      <c r="AT17" s="10">
        <v>129.39828975156661</v>
      </c>
      <c r="AU17" s="10">
        <v>1</v>
      </c>
      <c r="AV17" s="16"/>
      <c r="AW17" s="21">
        <v>75.755163338130586</v>
      </c>
      <c r="AX17" s="1" t="s">
        <v>120</v>
      </c>
      <c r="AY17" s="25">
        <v>0.85616797900262498</v>
      </c>
      <c r="AZ17" s="19">
        <v>100</v>
      </c>
      <c r="BA17" s="19">
        <v>0</v>
      </c>
      <c r="BB17" s="19">
        <v>0</v>
      </c>
      <c r="BC17" s="19">
        <v>0</v>
      </c>
      <c r="BD17" s="19">
        <v>100</v>
      </c>
      <c r="BE17" s="19">
        <v>0</v>
      </c>
      <c r="BF17" s="26">
        <v>97.81</v>
      </c>
      <c r="BG17" s="26">
        <v>1.8400000000000034</v>
      </c>
      <c r="BH17" s="26">
        <v>0.35</v>
      </c>
      <c r="BI17" s="23"/>
      <c r="BJ17" s="27">
        <f t="shared" ca="1" si="4"/>
        <v>0.76654000460323957</v>
      </c>
      <c r="BK17" s="26">
        <f t="shared" ca="1" si="5"/>
        <v>101.70585602677684</v>
      </c>
      <c r="BL17" s="25">
        <f t="shared" si="2"/>
        <v>4.8686368077632443</v>
      </c>
      <c r="BM17" s="25">
        <f t="shared" ca="1" si="6"/>
        <v>2.4036554970088315</v>
      </c>
      <c r="BN17" s="24">
        <f t="shared" si="3"/>
        <v>3.4354815868849236</v>
      </c>
      <c r="BO17" s="23"/>
      <c r="BP17" s="2"/>
      <c r="BR17" s="6"/>
      <c r="BV17" s="44" t="s">
        <v>50</v>
      </c>
      <c r="BW17" s="125" t="str">
        <f>J4</f>
        <v>30.09601, -90.42829</v>
      </c>
      <c r="BX17" s="125"/>
      <c r="BY17" s="126" t="s">
        <v>7</v>
      </c>
      <c r="BZ17" s="126"/>
      <c r="CA17" s="126"/>
      <c r="CB17" s="127">
        <f>O3</f>
        <v>75.131233595800524</v>
      </c>
      <c r="CC17" s="127"/>
      <c r="CD17" s="28"/>
      <c r="CE17" s="28"/>
      <c r="CF17" s="44" t="s">
        <v>71</v>
      </c>
      <c r="CG17" s="43" t="str">
        <f>IF(J6=1,"Sand",IF(J6=2,"Clay","Auto Zone"))</f>
        <v>Auto Zone</v>
      </c>
      <c r="CL17" s="5"/>
      <c r="CP17" s="6"/>
      <c r="CT17" s="44" t="s">
        <v>50</v>
      </c>
      <c r="CU17" s="125" t="str">
        <f>BW17</f>
        <v>30.09601, -90.42829</v>
      </c>
      <c r="CV17" s="125"/>
      <c r="CW17" s="126" t="s">
        <v>7</v>
      </c>
      <c r="CX17" s="126"/>
      <c r="CY17" s="126"/>
      <c r="CZ17" s="127">
        <f>CB17</f>
        <v>75.131233595800524</v>
      </c>
      <c r="DA17" s="127"/>
      <c r="DB17" s="28"/>
      <c r="DC17" s="28"/>
      <c r="DD17" s="44"/>
      <c r="DE17" s="43"/>
      <c r="DJ17" s="5"/>
    </row>
    <row r="18" spans="1:114" x14ac:dyDescent="0.2">
      <c r="A18">
        <v>0.25</v>
      </c>
      <c r="B18">
        <v>2.2000000000000002</v>
      </c>
      <c r="C18">
        <v>1.2611600000000001</v>
      </c>
      <c r="D18">
        <v>-0.26433000000000001</v>
      </c>
      <c r="E18">
        <v>-2.7599999999999999E-3</v>
      </c>
      <c r="F18">
        <v>1.97908</v>
      </c>
      <c r="G18">
        <v>1.7916799999999999</v>
      </c>
      <c r="H18" s="23"/>
      <c r="I18" s="17">
        <f t="shared" si="0"/>
        <v>0.82020997375328075</v>
      </c>
      <c r="J18" s="16">
        <f t="shared" si="1"/>
        <v>-1.0202099737532808</v>
      </c>
      <c r="K18" s="10">
        <v>95</v>
      </c>
      <c r="L18" s="16">
        <v>77.919947506561684</v>
      </c>
      <c r="M18" s="16">
        <v>36.975065616797899</v>
      </c>
      <c r="N18" s="16">
        <v>0.35542432195975499</v>
      </c>
      <c r="O18" s="16">
        <v>3.8311676082862491</v>
      </c>
      <c r="P18" s="16">
        <v>3.7337912180280628</v>
      </c>
      <c r="Q18" s="16">
        <v>0.17416706673067683</v>
      </c>
      <c r="R18" s="16">
        <v>4.6646171829248706</v>
      </c>
      <c r="S18" s="16">
        <v>0</v>
      </c>
      <c r="T18" s="22" t="s">
        <v>33</v>
      </c>
      <c r="U18" s="10">
        <v>3</v>
      </c>
      <c r="V18" s="22" t="s">
        <v>33</v>
      </c>
      <c r="W18" s="10">
        <v>3</v>
      </c>
      <c r="X18" s="22" t="s">
        <v>144</v>
      </c>
      <c r="Y18" s="10">
        <v>9</v>
      </c>
      <c r="Z18" s="22" t="s">
        <v>121</v>
      </c>
      <c r="AA18" s="15">
        <v>5</v>
      </c>
      <c r="AB18" s="11">
        <v>97.81</v>
      </c>
      <c r="AC18" s="10">
        <v>1.8400000000000034</v>
      </c>
      <c r="AD18" s="21">
        <v>0.35</v>
      </c>
      <c r="AE18" s="12">
        <v>383.11676082862493</v>
      </c>
      <c r="AF18" s="10">
        <v>434.68602873820964</v>
      </c>
      <c r="AG18" s="10">
        <v>186.68956090140313</v>
      </c>
      <c r="AH18" s="10">
        <v>0</v>
      </c>
      <c r="AI18" s="10">
        <v>2.1437986458150604</v>
      </c>
      <c r="AJ18" s="10"/>
      <c r="AK18" s="10"/>
      <c r="AL18" s="10"/>
      <c r="AM18" s="10"/>
      <c r="AN18" s="10">
        <v>3.8311676082862491</v>
      </c>
      <c r="AO18" s="10">
        <v>0.76965453117841531</v>
      </c>
      <c r="AP18" s="10">
        <v>1</v>
      </c>
      <c r="AQ18" s="10">
        <v>111.47500000000001</v>
      </c>
      <c r="AR18" s="10"/>
      <c r="AS18" s="10"/>
      <c r="AT18" s="10">
        <v>87.452143679093766</v>
      </c>
      <c r="AU18" s="10">
        <v>1</v>
      </c>
      <c r="AV18" s="16"/>
      <c r="AW18" s="21">
        <v>65.202904310731455</v>
      </c>
      <c r="AX18" s="1" t="s">
        <v>120</v>
      </c>
      <c r="AY18" s="25">
        <v>1.0202099737532799</v>
      </c>
      <c r="AZ18" s="19">
        <v>100</v>
      </c>
      <c r="BA18" s="19">
        <v>0</v>
      </c>
      <c r="BB18" s="19">
        <v>0</v>
      </c>
      <c r="BC18" s="19">
        <v>0</v>
      </c>
      <c r="BD18" s="19">
        <v>100</v>
      </c>
      <c r="BE18" s="19">
        <v>0</v>
      </c>
      <c r="BF18" s="26">
        <v>97.81</v>
      </c>
      <c r="BG18" s="26">
        <v>1.8400000000000034</v>
      </c>
      <c r="BH18" s="26">
        <v>0.35</v>
      </c>
      <c r="BI18" s="23"/>
      <c r="BJ18" s="27">
        <f t="shared" ca="1" si="4"/>
        <v>0.78324823538808608</v>
      </c>
      <c r="BK18" s="26">
        <f t="shared" ca="1" si="5"/>
        <v>83.094736423965117</v>
      </c>
      <c r="BL18" s="25">
        <f t="shared" si="2"/>
        <v>4.7138030187590392</v>
      </c>
      <c r="BM18" s="25">
        <f t="shared" ca="1" si="6"/>
        <v>2.4471774883207402</v>
      </c>
      <c r="BN18" s="24">
        <f t="shared" si="3"/>
        <v>3.4802968190891614</v>
      </c>
      <c r="BO18" s="23"/>
      <c r="BP18" s="2"/>
      <c r="BR18" s="6"/>
      <c r="CL18" s="5"/>
      <c r="CP18" s="6"/>
      <c r="DJ18" s="5"/>
    </row>
    <row r="19" spans="1:114" x14ac:dyDescent="0.2">
      <c r="A19">
        <v>0.3</v>
      </c>
      <c r="B19">
        <v>2.2000000000000002</v>
      </c>
      <c r="C19">
        <v>1.25621</v>
      </c>
      <c r="D19">
        <v>-0.27065</v>
      </c>
      <c r="E19">
        <v>-4.7400000000000003E-3</v>
      </c>
      <c r="F19">
        <v>1.82155</v>
      </c>
      <c r="G19">
        <v>1.76918</v>
      </c>
      <c r="H19" s="23"/>
      <c r="I19" s="17">
        <f t="shared" si="0"/>
        <v>0.98425196850393692</v>
      </c>
      <c r="J19" s="16">
        <f t="shared" si="1"/>
        <v>-1.184251968503937</v>
      </c>
      <c r="K19" s="10">
        <v>95</v>
      </c>
      <c r="L19" s="16">
        <v>93.503937007874015</v>
      </c>
      <c r="M19" s="16">
        <v>42.322834645669289</v>
      </c>
      <c r="N19" s="16">
        <v>0.42650918635170598</v>
      </c>
      <c r="O19" s="16">
        <v>2.4794726930320086</v>
      </c>
      <c r="P19" s="16">
        <v>2.37334436211512</v>
      </c>
      <c r="Q19" s="16">
        <v>0.1345722515602496</v>
      </c>
      <c r="R19" s="16">
        <v>5.6701527898091904</v>
      </c>
      <c r="S19" s="16">
        <v>0</v>
      </c>
      <c r="T19" s="22" t="s">
        <v>33</v>
      </c>
      <c r="U19" s="10">
        <v>3</v>
      </c>
      <c r="V19" s="22" t="s">
        <v>142</v>
      </c>
      <c r="W19" s="10">
        <v>2</v>
      </c>
      <c r="X19" s="22" t="s">
        <v>143</v>
      </c>
      <c r="Y19" s="10">
        <v>4</v>
      </c>
      <c r="Z19" s="22" t="s">
        <v>123</v>
      </c>
      <c r="AA19" s="15">
        <v>4</v>
      </c>
      <c r="AB19" s="11">
        <v>97.81</v>
      </c>
      <c r="AC19" s="10">
        <v>1.8400000000000034</v>
      </c>
      <c r="AD19" s="21">
        <v>0.35</v>
      </c>
      <c r="AE19" s="12">
        <v>247.94726930320084</v>
      </c>
      <c r="AF19" s="10">
        <v>273.71675218955096</v>
      </c>
      <c r="AG19" s="10">
        <v>118.66721810575601</v>
      </c>
      <c r="AH19" s="10">
        <v>0</v>
      </c>
      <c r="AI19" s="10">
        <v>1.7636209059432622</v>
      </c>
      <c r="AJ19" s="10"/>
      <c r="AK19" s="10"/>
      <c r="AL19" s="10"/>
      <c r="AM19" s="10"/>
      <c r="AN19" s="10">
        <v>2.4794726930320086</v>
      </c>
      <c r="AO19" s="10">
        <v>0.53449473790343882</v>
      </c>
      <c r="AP19" s="10">
        <v>1</v>
      </c>
      <c r="AQ19" s="10">
        <v>111.47500000000001</v>
      </c>
      <c r="AR19" s="10"/>
      <c r="AS19" s="10"/>
      <c r="AT19" s="10">
        <v>44.433664605607795</v>
      </c>
      <c r="AU19" s="10">
        <v>1</v>
      </c>
      <c r="AV19" s="16"/>
      <c r="AW19" s="21">
        <v>41.057512828432642</v>
      </c>
      <c r="AX19" s="1" t="s">
        <v>120</v>
      </c>
      <c r="AY19" s="25">
        <v>1.1842519685039401</v>
      </c>
      <c r="AZ19" s="19">
        <v>100</v>
      </c>
      <c r="BA19" s="19">
        <v>0</v>
      </c>
      <c r="BB19" s="19">
        <v>0</v>
      </c>
      <c r="BC19" s="19">
        <v>0</v>
      </c>
      <c r="BD19" s="19">
        <v>100</v>
      </c>
      <c r="BE19" s="19">
        <v>0</v>
      </c>
      <c r="BF19" s="26">
        <v>97.81</v>
      </c>
      <c r="BG19" s="26">
        <v>1.8400000000000034</v>
      </c>
      <c r="BH19" s="26">
        <v>0.35</v>
      </c>
      <c r="BI19" s="23"/>
      <c r="BJ19" s="27">
        <f t="shared" ca="1" si="4"/>
        <v>0.84431134389034646</v>
      </c>
      <c r="BK19" s="26">
        <f t="shared" ca="1" si="5"/>
        <v>59.77808916625991</v>
      </c>
      <c r="BL19" s="25">
        <f t="shared" si="2"/>
        <v>5.7840923029656883</v>
      </c>
      <c r="BM19" s="25">
        <f t="shared" ca="1" si="6"/>
        <v>2.6071164815156265</v>
      </c>
      <c r="BN19" s="24">
        <f t="shared" si="3"/>
        <v>3.6917656699182668</v>
      </c>
      <c r="BO19" s="23"/>
      <c r="BP19" s="2"/>
      <c r="BR19" s="6"/>
      <c r="CL19" s="5"/>
      <c r="CP19" s="6"/>
      <c r="DJ19" s="5"/>
    </row>
    <row r="20" spans="1:114" x14ac:dyDescent="0.2">
      <c r="A20">
        <v>0.35</v>
      </c>
      <c r="B20">
        <v>2.1</v>
      </c>
      <c r="C20">
        <v>1.25569</v>
      </c>
      <c r="D20">
        <v>-0.27378999999999998</v>
      </c>
      <c r="E20">
        <v>-4.1900000000000001E-3</v>
      </c>
      <c r="F20">
        <v>1.9058999999999999</v>
      </c>
      <c r="G20">
        <v>1.7462500000000001</v>
      </c>
      <c r="H20" s="23"/>
      <c r="I20" s="17">
        <f t="shared" si="0"/>
        <v>1.148293963254593</v>
      </c>
      <c r="J20" s="16">
        <f t="shared" si="1"/>
        <v>-1.3482939632545929</v>
      </c>
      <c r="K20" s="10">
        <v>95</v>
      </c>
      <c r="L20" s="16">
        <v>109.08792650918635</v>
      </c>
      <c r="M20" s="16">
        <v>47.670603674540679</v>
      </c>
      <c r="N20" s="16">
        <v>0.49759405074365698</v>
      </c>
      <c r="O20" s="16">
        <v>2.3374764595103308</v>
      </c>
      <c r="P20" s="16">
        <v>2.2337792232208593</v>
      </c>
      <c r="Q20" s="16">
        <v>0.11490014402304381</v>
      </c>
      <c r="R20" s="16">
        <v>5.1437556061324035</v>
      </c>
      <c r="S20" s="16">
        <v>0</v>
      </c>
      <c r="T20" s="22" t="s">
        <v>33</v>
      </c>
      <c r="U20" s="10">
        <v>3</v>
      </c>
      <c r="V20" s="22" t="s">
        <v>142</v>
      </c>
      <c r="W20" s="10">
        <v>2</v>
      </c>
      <c r="X20" s="22" t="s">
        <v>143</v>
      </c>
      <c r="Y20" s="10">
        <v>4</v>
      </c>
      <c r="Z20" s="22" t="s">
        <v>123</v>
      </c>
      <c r="AA20" s="15">
        <v>4</v>
      </c>
      <c r="AB20" s="11">
        <v>97.81</v>
      </c>
      <c r="AC20" s="10">
        <v>1.8400000000000034</v>
      </c>
      <c r="AD20" s="21">
        <v>0.35</v>
      </c>
      <c r="AE20" s="12">
        <v>233.74764595103306</v>
      </c>
      <c r="AF20" s="10">
        <v>256.38061881956077</v>
      </c>
      <c r="AG20" s="10">
        <v>111.68896116104295</v>
      </c>
      <c r="AH20" s="10">
        <v>0</v>
      </c>
      <c r="AI20" s="10">
        <v>1.9441048070164852</v>
      </c>
      <c r="AJ20" s="10"/>
      <c r="AK20" s="10"/>
      <c r="AL20" s="10"/>
      <c r="AM20" s="10"/>
      <c r="AN20" s="10">
        <v>2.3374764595103308</v>
      </c>
      <c r="AO20" s="10">
        <v>0.50731117443164864</v>
      </c>
      <c r="AP20" s="10">
        <v>1</v>
      </c>
      <c r="AQ20" s="10">
        <v>111.47500000000001</v>
      </c>
      <c r="AR20" s="10"/>
      <c r="AS20" s="10"/>
      <c r="AT20" s="10">
        <v>35.284259492186877</v>
      </c>
      <c r="AU20" s="10">
        <v>1</v>
      </c>
      <c r="AV20" s="16"/>
      <c r="AW20" s="21">
        <v>38.457092822934115</v>
      </c>
      <c r="AX20" s="1" t="s">
        <v>120</v>
      </c>
      <c r="AY20" s="25">
        <v>1.3482939632545901</v>
      </c>
      <c r="AZ20" s="19">
        <v>100</v>
      </c>
      <c r="BA20" s="19">
        <v>0</v>
      </c>
      <c r="BB20" s="19">
        <v>0</v>
      </c>
      <c r="BC20" s="19">
        <v>0</v>
      </c>
      <c r="BD20" s="19">
        <v>100</v>
      </c>
      <c r="BE20" s="19">
        <v>0</v>
      </c>
      <c r="BF20" s="26">
        <v>97.81</v>
      </c>
      <c r="BG20" s="26">
        <v>1.8400000000000034</v>
      </c>
      <c r="BH20" s="26">
        <v>0.35</v>
      </c>
      <c r="BI20" s="23"/>
      <c r="BJ20" s="27">
        <f t="shared" ca="1" si="4"/>
        <v>0.84908041252512345</v>
      </c>
      <c r="BK20" s="26">
        <f t="shared" ca="1" si="5"/>
        <v>51.565011778215052</v>
      </c>
      <c r="BL20" s="25">
        <f t="shared" si="2"/>
        <v>5.2724983912394308</v>
      </c>
      <c r="BM20" s="25">
        <f t="shared" ca="1" si="6"/>
        <v>2.6193020892315531</v>
      </c>
      <c r="BN20" s="24">
        <f t="shared" si="3"/>
        <v>3.6917246696867347</v>
      </c>
      <c r="BO20" s="23"/>
      <c r="BP20" s="2"/>
      <c r="BR20" s="6"/>
      <c r="CL20" s="5"/>
      <c r="CP20" s="6"/>
      <c r="DJ20" s="5"/>
    </row>
    <row r="21" spans="1:114" x14ac:dyDescent="0.2">
      <c r="A21">
        <v>0.4</v>
      </c>
      <c r="B21">
        <v>2.2000000000000002</v>
      </c>
      <c r="C21">
        <v>1.2567299999999999</v>
      </c>
      <c r="D21">
        <v>-0.27329999999999999</v>
      </c>
      <c r="E21">
        <v>-3.81E-3</v>
      </c>
      <c r="F21">
        <v>1.9090499999999999</v>
      </c>
      <c r="G21">
        <v>1.78993</v>
      </c>
      <c r="H21" s="23"/>
      <c r="I21" s="17">
        <f t="shared" si="0"/>
        <v>1.3123359580052494</v>
      </c>
      <c r="J21" s="16">
        <f t="shared" si="1"/>
        <v>-1.5123359580052493</v>
      </c>
      <c r="K21" s="10">
        <v>95</v>
      </c>
      <c r="L21" s="16">
        <v>124.67191601049871</v>
      </c>
      <c r="M21" s="16">
        <v>53.018372703412076</v>
      </c>
      <c r="N21" s="16">
        <v>0.56867891513560798</v>
      </c>
      <c r="O21" s="16">
        <v>2.6214689265536264</v>
      </c>
      <c r="P21" s="16">
        <v>2.5194513556430977</v>
      </c>
      <c r="Q21" s="16">
        <v>0.11796999519923194</v>
      </c>
      <c r="R21" s="16">
        <v>4.6823684424389187</v>
      </c>
      <c r="S21" s="16">
        <v>0</v>
      </c>
      <c r="T21" s="22" t="s">
        <v>33</v>
      </c>
      <c r="U21" s="10">
        <v>3</v>
      </c>
      <c r="V21" s="22" t="s">
        <v>142</v>
      </c>
      <c r="W21" s="10">
        <v>2</v>
      </c>
      <c r="X21" s="22" t="s">
        <v>141</v>
      </c>
      <c r="Y21" s="10">
        <v>5</v>
      </c>
      <c r="Z21" s="22" t="s">
        <v>123</v>
      </c>
      <c r="AA21" s="15">
        <v>4</v>
      </c>
      <c r="AB21" s="11">
        <v>97.81</v>
      </c>
      <c r="AC21" s="10">
        <v>1.8400000000000034</v>
      </c>
      <c r="AD21" s="21">
        <v>0.35</v>
      </c>
      <c r="AE21" s="12">
        <v>262.14689265536265</v>
      </c>
      <c r="AF21" s="10">
        <v>289.07239972209982</v>
      </c>
      <c r="AG21" s="10">
        <v>125.97256778215488</v>
      </c>
      <c r="AH21" s="10">
        <v>0</v>
      </c>
      <c r="AI21" s="10">
        <v>2.1356713216679872</v>
      </c>
      <c r="AJ21" s="10"/>
      <c r="AK21" s="10"/>
      <c r="AL21" s="10"/>
      <c r="AM21" s="10"/>
      <c r="AN21" s="10">
        <v>2.6214689265536264</v>
      </c>
      <c r="AO21" s="10">
        <v>0.56491806349298113</v>
      </c>
      <c r="AP21" s="10">
        <v>1</v>
      </c>
      <c r="AQ21" s="10">
        <v>111.47500000000001</v>
      </c>
      <c r="AR21" s="10"/>
      <c r="AS21" s="10"/>
      <c r="AT21" s="10">
        <v>34.786999516055765</v>
      </c>
      <c r="AU21" s="10">
        <v>1</v>
      </c>
      <c r="AV21" s="16"/>
      <c r="AW21" s="21">
        <v>43.360859958314968</v>
      </c>
      <c r="AX21" s="1" t="s">
        <v>120</v>
      </c>
      <c r="AY21" s="25">
        <v>1.51233595800525</v>
      </c>
      <c r="AZ21" s="19">
        <v>100</v>
      </c>
      <c r="BA21" s="19">
        <v>0</v>
      </c>
      <c r="BB21" s="19">
        <v>0</v>
      </c>
      <c r="BC21" s="19">
        <v>0</v>
      </c>
      <c r="BD21" s="19">
        <v>100</v>
      </c>
      <c r="BE21" s="19">
        <v>0</v>
      </c>
      <c r="BF21" s="26">
        <v>97.81</v>
      </c>
      <c r="BG21" s="26">
        <v>1.8400000000000034</v>
      </c>
      <c r="BH21" s="26">
        <v>0.35</v>
      </c>
      <c r="BI21" s="23"/>
      <c r="BJ21" s="27">
        <f t="shared" ca="1" si="4"/>
        <v>0.83872398632176548</v>
      </c>
      <c r="BK21" s="26">
        <f t="shared" ca="1" si="5"/>
        <v>51.130446143076625</v>
      </c>
      <c r="BL21" s="25">
        <f t="shared" si="2"/>
        <v>4.8011581105487586</v>
      </c>
      <c r="BM21" s="25">
        <f t="shared" ca="1" si="6"/>
        <v>2.591788235430065</v>
      </c>
      <c r="BN21" s="24">
        <f t="shared" si="3"/>
        <v>3.6258372039386964</v>
      </c>
      <c r="BO21" s="23"/>
      <c r="BP21" s="2"/>
      <c r="BR21" s="6"/>
      <c r="CL21" s="5"/>
      <c r="CP21" s="6"/>
      <c r="DJ21" s="5"/>
    </row>
    <row r="22" spans="1:114" x14ac:dyDescent="0.2">
      <c r="A22">
        <v>0.45</v>
      </c>
      <c r="B22">
        <v>2.1</v>
      </c>
      <c r="C22">
        <v>1.2557199999999999</v>
      </c>
      <c r="D22">
        <v>-0.27307999999999999</v>
      </c>
      <c r="E22">
        <v>-3.5200000000000001E-3</v>
      </c>
      <c r="F22">
        <v>1.8210500000000001</v>
      </c>
      <c r="G22">
        <v>1.7552000000000001</v>
      </c>
      <c r="H22" s="23"/>
      <c r="I22" s="17">
        <f t="shared" si="0"/>
        <v>1.4763779527559056</v>
      </c>
      <c r="J22" s="16">
        <f t="shared" si="1"/>
        <v>-1.6763779527559055</v>
      </c>
      <c r="K22" s="10">
        <v>95</v>
      </c>
      <c r="L22" s="16">
        <v>140.25590551181105</v>
      </c>
      <c r="M22" s="16">
        <v>58.366141732283467</v>
      </c>
      <c r="N22" s="16">
        <v>0.63976377952755903</v>
      </c>
      <c r="O22" s="16">
        <v>2.3456685499058039</v>
      </c>
      <c r="P22" s="16">
        <v>2.2449328288897319</v>
      </c>
      <c r="Q22" s="16">
        <v>0.11934829572731644</v>
      </c>
      <c r="R22" s="16">
        <v>5.3163415043621631</v>
      </c>
      <c r="S22" s="16">
        <v>0</v>
      </c>
      <c r="T22" s="22" t="s">
        <v>33</v>
      </c>
      <c r="U22" s="10">
        <v>3</v>
      </c>
      <c r="V22" s="22" t="s">
        <v>142</v>
      </c>
      <c r="W22" s="10">
        <v>2</v>
      </c>
      <c r="X22" s="22" t="s">
        <v>143</v>
      </c>
      <c r="Y22" s="10">
        <v>4</v>
      </c>
      <c r="Z22" s="22" t="s">
        <v>123</v>
      </c>
      <c r="AA22" s="15">
        <v>4</v>
      </c>
      <c r="AB22" s="11">
        <v>97.81</v>
      </c>
      <c r="AC22" s="10">
        <v>1.8400000000000034</v>
      </c>
      <c r="AD22" s="21">
        <v>0.35</v>
      </c>
      <c r="AE22" s="12">
        <v>234.5668549905804</v>
      </c>
      <c r="AF22" s="10">
        <v>255.85939719221486</v>
      </c>
      <c r="AG22" s="10">
        <v>112.24664144448658</v>
      </c>
      <c r="AH22" s="10">
        <v>0</v>
      </c>
      <c r="AI22" s="10">
        <v>1.880992782686139</v>
      </c>
      <c r="AJ22" s="10"/>
      <c r="AK22" s="10"/>
      <c r="AL22" s="10"/>
      <c r="AM22" s="10"/>
      <c r="AN22" s="10">
        <v>2.3456685499058039</v>
      </c>
      <c r="AO22" s="10">
        <v>0.52716880287262335</v>
      </c>
      <c r="AP22" s="10">
        <v>1</v>
      </c>
      <c r="AQ22" s="10">
        <v>111.47500000000001</v>
      </c>
      <c r="AR22" s="10"/>
      <c r="AS22" s="10"/>
      <c r="AT22" s="10">
        <v>27.042778090884646</v>
      </c>
      <c r="AU22" s="10">
        <v>1</v>
      </c>
      <c r="AV22" s="16"/>
      <c r="AW22" s="21">
        <v>38.378909578832229</v>
      </c>
      <c r="AX22" s="1" t="s">
        <v>120</v>
      </c>
      <c r="AY22" s="25">
        <v>1.67637795275591</v>
      </c>
      <c r="AZ22" s="19">
        <v>100</v>
      </c>
      <c r="BA22" s="19">
        <v>0</v>
      </c>
      <c r="BB22" s="19">
        <v>0</v>
      </c>
      <c r="BC22" s="19">
        <v>0</v>
      </c>
      <c r="BD22" s="19">
        <v>100</v>
      </c>
      <c r="BE22" s="19">
        <v>0</v>
      </c>
      <c r="BF22" s="26">
        <v>97.81</v>
      </c>
      <c r="BG22" s="26">
        <v>1.8400000000000034</v>
      </c>
      <c r="BH22" s="26">
        <v>0.35</v>
      </c>
      <c r="BI22" s="23"/>
      <c r="BJ22" s="27">
        <f t="shared" ca="1" si="4"/>
        <v>0.8666037189996102</v>
      </c>
      <c r="BK22" s="26">
        <f t="shared" ca="1" si="5"/>
        <v>46.149583110584153</v>
      </c>
      <c r="BL22" s="25">
        <f t="shared" si="2"/>
        <v>5.4877702839936227</v>
      </c>
      <c r="BM22" s="25">
        <f t="shared" ca="1" si="6"/>
        <v>2.6646317540201845</v>
      </c>
      <c r="BN22" s="24">
        <f t="shared" si="3"/>
        <v>3.6974031513802617</v>
      </c>
      <c r="BO22" s="23"/>
      <c r="BP22" s="2"/>
      <c r="BR22" s="6"/>
      <c r="CL22" s="5"/>
      <c r="CP22" s="6"/>
      <c r="DJ22" s="5"/>
    </row>
    <row r="23" spans="1:114" x14ac:dyDescent="0.2">
      <c r="A23">
        <v>0.5</v>
      </c>
      <c r="B23">
        <v>2.1</v>
      </c>
      <c r="C23">
        <v>1.2545299999999999</v>
      </c>
      <c r="D23">
        <v>-0.27518999999999999</v>
      </c>
      <c r="E23">
        <v>-3.31E-3</v>
      </c>
      <c r="F23">
        <v>1.8734</v>
      </c>
      <c r="G23">
        <v>1.7615799999999999</v>
      </c>
      <c r="H23" s="23"/>
      <c r="I23" s="17">
        <f t="shared" si="0"/>
        <v>1.6404199475065615</v>
      </c>
      <c r="J23" s="16">
        <f t="shared" si="1"/>
        <v>-1.8404199475065615</v>
      </c>
      <c r="K23" s="10">
        <v>95</v>
      </c>
      <c r="L23" s="16">
        <v>155.83989501312337</v>
      </c>
      <c r="M23" s="16">
        <v>63.71391076115485</v>
      </c>
      <c r="N23" s="16">
        <v>0.71084864391950997</v>
      </c>
      <c r="O23" s="16">
        <v>2.0207156308850815</v>
      </c>
      <c r="P23" s="16">
        <v>1.9209081459994777</v>
      </c>
      <c r="Q23" s="16">
        <v>0.10612914066250606</v>
      </c>
      <c r="R23" s="16">
        <v>5.524946150264018</v>
      </c>
      <c r="S23" s="16">
        <v>0</v>
      </c>
      <c r="T23" s="22" t="s">
        <v>119</v>
      </c>
      <c r="U23" s="10">
        <v>2</v>
      </c>
      <c r="V23" s="22" t="s">
        <v>142</v>
      </c>
      <c r="W23" s="10">
        <v>2</v>
      </c>
      <c r="X23" s="22" t="s">
        <v>143</v>
      </c>
      <c r="Y23" s="10">
        <v>4</v>
      </c>
      <c r="Z23" s="22" t="s">
        <v>123</v>
      </c>
      <c r="AA23" s="15">
        <v>4</v>
      </c>
      <c r="AB23" s="11">
        <v>97.81</v>
      </c>
      <c r="AC23" s="10">
        <v>1.8400000000000034</v>
      </c>
      <c r="AD23" s="21">
        <v>0.35</v>
      </c>
      <c r="AE23" s="12">
        <v>202.07156308850816</v>
      </c>
      <c r="AF23" s="10">
        <v>216.82214099916661</v>
      </c>
      <c r="AG23" s="10">
        <v>96.045407299973874</v>
      </c>
      <c r="AH23" s="10">
        <v>0</v>
      </c>
      <c r="AI23" s="10">
        <v>1.8099723921331132</v>
      </c>
      <c r="AJ23" s="10"/>
      <c r="AK23" s="10"/>
      <c r="AL23" s="10"/>
      <c r="AM23" s="10"/>
      <c r="AN23" s="10">
        <v>2.0207156308850815</v>
      </c>
      <c r="AO23" s="10">
        <v>0.46917069527337674</v>
      </c>
      <c r="AP23" s="10">
        <v>1</v>
      </c>
      <c r="AQ23" s="10">
        <v>79.625</v>
      </c>
      <c r="AR23" s="10"/>
      <c r="AS23" s="10"/>
      <c r="AT23" s="10">
        <v>20.3476054711074</v>
      </c>
      <c r="AU23" s="10">
        <v>1</v>
      </c>
      <c r="AV23" s="16"/>
      <c r="AW23" s="21">
        <v>32.523321149874988</v>
      </c>
      <c r="AX23" s="1" t="s">
        <v>120</v>
      </c>
      <c r="AY23" s="25">
        <v>1.8404199475065599</v>
      </c>
      <c r="AZ23" s="19">
        <v>100</v>
      </c>
      <c r="BA23" s="19">
        <v>0</v>
      </c>
      <c r="BB23" s="19">
        <v>0</v>
      </c>
      <c r="BC23" s="19">
        <v>0</v>
      </c>
      <c r="BD23" s="19">
        <v>100</v>
      </c>
      <c r="BE23" s="19">
        <v>0</v>
      </c>
      <c r="BF23" s="26">
        <v>97.81</v>
      </c>
      <c r="BG23" s="26">
        <v>1.8400000000000034</v>
      </c>
      <c r="BH23" s="26">
        <v>0.35</v>
      </c>
      <c r="BI23" s="23"/>
      <c r="BJ23" s="27">
        <f t="shared" ca="1" si="4"/>
        <v>0.89040972365102189</v>
      </c>
      <c r="BK23" s="26">
        <f t="shared" ca="1" si="5"/>
        <v>39.401318248178399</v>
      </c>
      <c r="BL23" s="25">
        <f t="shared" si="2"/>
        <v>5.7585360963945424</v>
      </c>
      <c r="BM23" s="25">
        <f t="shared" ca="1" si="6"/>
        <v>2.7267830730658611</v>
      </c>
      <c r="BN23" s="24">
        <f t="shared" si="3"/>
        <v>3.7638259663832909</v>
      </c>
      <c r="BO23" s="23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2.1</v>
      </c>
      <c r="C24">
        <v>1.25366</v>
      </c>
      <c r="D24">
        <v>-0.27772000000000002</v>
      </c>
      <c r="E24">
        <v>-1.5100000000000001E-3</v>
      </c>
      <c r="F24">
        <v>1.89238</v>
      </c>
      <c r="G24">
        <v>1.79863</v>
      </c>
      <c r="H24" s="23"/>
      <c r="I24" s="17">
        <f t="shared" si="0"/>
        <v>1.8044619422572179</v>
      </c>
      <c r="J24" s="16">
        <f t="shared" si="1"/>
        <v>-2.0044619422572181</v>
      </c>
      <c r="K24" s="10">
        <v>95</v>
      </c>
      <c r="L24" s="16">
        <v>171.42388451443571</v>
      </c>
      <c r="M24" s="16">
        <v>69.061679790026247</v>
      </c>
      <c r="N24" s="16">
        <v>0.78193350831146113</v>
      </c>
      <c r="O24" s="16">
        <v>1.7831450094161754</v>
      </c>
      <c r="P24" s="16">
        <v>1.6912938342203008</v>
      </c>
      <c r="Q24" s="16">
        <v>9.0278684589534183E-2</v>
      </c>
      <c r="R24" s="16">
        <v>5.3378474374414866</v>
      </c>
      <c r="S24" s="16">
        <v>0</v>
      </c>
      <c r="T24" s="22" t="s">
        <v>119</v>
      </c>
      <c r="U24" s="10">
        <v>2</v>
      </c>
      <c r="V24" s="22" t="s">
        <v>142</v>
      </c>
      <c r="W24" s="10">
        <v>2</v>
      </c>
      <c r="X24" s="22" t="s">
        <v>143</v>
      </c>
      <c r="Y24" s="10">
        <v>4</v>
      </c>
      <c r="Z24" s="22" t="s">
        <v>123</v>
      </c>
      <c r="AA24" s="15">
        <v>4</v>
      </c>
      <c r="AB24" s="11">
        <v>97.81</v>
      </c>
      <c r="AC24" s="10">
        <v>1.8400000000000034</v>
      </c>
      <c r="AD24" s="21">
        <v>0.35</v>
      </c>
      <c r="AE24" s="12">
        <v>178.31450094161752</v>
      </c>
      <c r="AF24" s="10">
        <v>188.89198728977445</v>
      </c>
      <c r="AG24" s="10">
        <v>84.56469171101503</v>
      </c>
      <c r="AH24" s="10">
        <v>0</v>
      </c>
      <c r="AI24" s="10">
        <v>1.8734143523579527</v>
      </c>
      <c r="AJ24" s="10"/>
      <c r="AK24" s="10"/>
      <c r="AL24" s="10"/>
      <c r="AM24" s="10"/>
      <c r="AN24" s="10">
        <v>1.7831450094161754</v>
      </c>
      <c r="AO24" s="10">
        <v>0.4238517221851707</v>
      </c>
      <c r="AP24" s="10">
        <v>1</v>
      </c>
      <c r="AQ24" s="10">
        <v>79.625</v>
      </c>
      <c r="AR24" s="10"/>
      <c r="AS24" s="10"/>
      <c r="AT24" s="10">
        <v>15.928188676877831</v>
      </c>
      <c r="AU24" s="10">
        <v>1</v>
      </c>
      <c r="AV24" s="16"/>
      <c r="AW24" s="21">
        <v>28.333798093466168</v>
      </c>
      <c r="AX24" s="1" t="s">
        <v>120</v>
      </c>
      <c r="AY24" s="25">
        <v>2.0044619422572199</v>
      </c>
      <c r="AZ24" s="19">
        <v>100</v>
      </c>
      <c r="BA24" s="19">
        <v>0</v>
      </c>
      <c r="BB24" s="19">
        <v>0</v>
      </c>
      <c r="BC24" s="19">
        <v>0</v>
      </c>
      <c r="BD24" s="19">
        <v>100</v>
      </c>
      <c r="BE24" s="19">
        <v>0</v>
      </c>
      <c r="BF24" s="26">
        <v>97.81</v>
      </c>
      <c r="BG24" s="26">
        <v>1.8400000000000034</v>
      </c>
      <c r="BH24" s="26">
        <v>0.35</v>
      </c>
      <c r="BI24" s="23"/>
      <c r="BJ24" s="27">
        <f t="shared" ca="1" si="4"/>
        <v>0.90576075715258675</v>
      </c>
      <c r="BK24" s="26">
        <f t="shared" ca="1" si="5"/>
        <v>33.673035010195576</v>
      </c>
      <c r="BL24" s="25">
        <f t="shared" si="2"/>
        <v>5.622801617372124</v>
      </c>
      <c r="BM24" s="25">
        <f t="shared" ca="1" si="6"/>
        <v>2.7667428667838561</v>
      </c>
      <c r="BN24" s="24">
        <f t="shared" si="3"/>
        <v>3.8034314908594853</v>
      </c>
      <c r="BO24" s="23"/>
      <c r="BP24" s="2"/>
      <c r="BR24" s="6"/>
      <c r="CL24" s="5"/>
      <c r="CP24" s="6"/>
      <c r="DJ24" s="5"/>
    </row>
    <row r="25" spans="1:114" x14ac:dyDescent="0.2">
      <c r="A25">
        <v>0.6</v>
      </c>
      <c r="B25">
        <v>2.2000000000000002</v>
      </c>
      <c r="C25">
        <v>1.2531300000000001</v>
      </c>
      <c r="D25">
        <v>-0.27960000000000002</v>
      </c>
      <c r="E25">
        <v>1E-4</v>
      </c>
      <c r="F25">
        <v>1.8382799999999999</v>
      </c>
      <c r="G25">
        <v>1.76433</v>
      </c>
      <c r="H25" s="23"/>
      <c r="I25" s="17">
        <f t="shared" si="0"/>
        <v>1.9685039370078738</v>
      </c>
      <c r="J25" s="16">
        <f t="shared" si="1"/>
        <v>-2.1685039370078738</v>
      </c>
      <c r="K25" s="10">
        <v>95</v>
      </c>
      <c r="L25" s="16">
        <v>187.00787401574803</v>
      </c>
      <c r="M25" s="16">
        <v>74.40944881889763</v>
      </c>
      <c r="N25" s="16">
        <v>0.85301837270341196</v>
      </c>
      <c r="O25" s="16">
        <v>1.6384180790960468</v>
      </c>
      <c r="P25" s="16">
        <v>1.55368338090043</v>
      </c>
      <c r="Q25" s="16">
        <v>7.8500480076812193E-2</v>
      </c>
      <c r="R25" s="16">
        <v>5.0525403722422269</v>
      </c>
      <c r="S25" s="16">
        <v>0</v>
      </c>
      <c r="T25" s="22" t="s">
        <v>119</v>
      </c>
      <c r="U25" s="10">
        <v>2</v>
      </c>
      <c r="V25" s="22" t="s">
        <v>142</v>
      </c>
      <c r="W25" s="10">
        <v>2</v>
      </c>
      <c r="X25" s="22" t="s">
        <v>143</v>
      </c>
      <c r="Y25" s="10">
        <v>4</v>
      </c>
      <c r="Z25" s="22" t="s">
        <v>123</v>
      </c>
      <c r="AA25" s="15">
        <v>4</v>
      </c>
      <c r="AB25" s="11">
        <v>97.81</v>
      </c>
      <c r="AC25" s="10">
        <v>1.8400000000000034</v>
      </c>
      <c r="AD25" s="21">
        <v>0.35</v>
      </c>
      <c r="AE25" s="12">
        <v>163.84180790960468</v>
      </c>
      <c r="AF25" s="10">
        <v>171.78581692853598</v>
      </c>
      <c r="AG25" s="10">
        <v>77.684169045021491</v>
      </c>
      <c r="AH25" s="10">
        <v>0</v>
      </c>
      <c r="AI25" s="10">
        <v>1.9792023938963954</v>
      </c>
      <c r="AJ25" s="10"/>
      <c r="AK25" s="10"/>
      <c r="AL25" s="10"/>
      <c r="AM25" s="10"/>
      <c r="AN25" s="10">
        <v>1.6384180790960468</v>
      </c>
      <c r="AO25" s="10">
        <v>0.39611144359608624</v>
      </c>
      <c r="AP25" s="10">
        <v>1</v>
      </c>
      <c r="AQ25" s="10">
        <v>79.625</v>
      </c>
      <c r="AR25" s="10"/>
      <c r="AS25" s="10"/>
      <c r="AT25" s="10">
        <v>13.15833260007267</v>
      </c>
      <c r="AU25" s="10">
        <v>1</v>
      </c>
      <c r="AV25" s="16"/>
      <c r="AW25" s="21">
        <v>25.767872539280397</v>
      </c>
      <c r="AX25" s="1" t="s">
        <v>120</v>
      </c>
      <c r="AY25" s="25">
        <v>2.1685039370078698</v>
      </c>
      <c r="AZ25" s="19">
        <v>100</v>
      </c>
      <c r="BA25" s="19">
        <v>0</v>
      </c>
      <c r="BB25" s="19">
        <v>0</v>
      </c>
      <c r="BC25" s="19">
        <v>0</v>
      </c>
      <c r="BD25" s="19">
        <v>100</v>
      </c>
      <c r="BE25" s="19">
        <v>0</v>
      </c>
      <c r="BF25" s="26">
        <v>97.81</v>
      </c>
      <c r="BG25" s="26">
        <v>1.8400000000000034</v>
      </c>
      <c r="BH25" s="26">
        <v>0.35</v>
      </c>
      <c r="BI25" s="23"/>
      <c r="BJ25" s="27">
        <f t="shared" ca="1" si="4"/>
        <v>0.91577650658082743</v>
      </c>
      <c r="BK25" s="26">
        <f t="shared" ca="1" si="5"/>
        <v>29.599717609327485</v>
      </c>
      <c r="BL25" s="25">
        <f t="shared" si="2"/>
        <v>5.3760844535343608</v>
      </c>
      <c r="BM25" s="25">
        <f t="shared" ca="1" si="6"/>
        <v>2.7926992902306584</v>
      </c>
      <c r="BN25" s="24">
        <f t="shared" si="3"/>
        <v>3.8230788048786533</v>
      </c>
      <c r="BO25" s="23"/>
      <c r="BP25" s="2"/>
      <c r="BR25" s="6"/>
      <c r="CL25" s="5"/>
      <c r="CP25" s="6"/>
      <c r="DJ25" s="5"/>
    </row>
    <row r="26" spans="1:114" x14ac:dyDescent="0.2">
      <c r="A26">
        <v>0.65</v>
      </c>
      <c r="B26">
        <v>2.1</v>
      </c>
      <c r="C26">
        <v>1.2528999999999999</v>
      </c>
      <c r="D26">
        <v>-0.28021000000000001</v>
      </c>
      <c r="E26">
        <v>5.4000000000000001E-4</v>
      </c>
      <c r="F26">
        <v>1.8365499999999999</v>
      </c>
      <c r="G26">
        <v>1.75993</v>
      </c>
      <c r="H26" s="23"/>
      <c r="I26" s="17">
        <f t="shared" si="0"/>
        <v>2.1325459317585302</v>
      </c>
      <c r="J26" s="16">
        <f t="shared" si="1"/>
        <v>-2.3325459317585304</v>
      </c>
      <c r="K26" s="10">
        <v>95</v>
      </c>
      <c r="L26" s="16">
        <v>202.59186351706037</v>
      </c>
      <c r="M26" s="16">
        <v>79.757217847769027</v>
      </c>
      <c r="N26" s="16">
        <v>0.92410323709536313</v>
      </c>
      <c r="O26" s="16">
        <v>1.5756120527306505</v>
      </c>
      <c r="P26" s="16">
        <v>1.4928222302369676</v>
      </c>
      <c r="Q26" s="16">
        <v>7.4678828612577922E-2</v>
      </c>
      <c r="R26" s="16">
        <v>5.0025265634424239</v>
      </c>
      <c r="S26" s="16">
        <v>0</v>
      </c>
      <c r="T26" s="22" t="s">
        <v>119</v>
      </c>
      <c r="U26" s="10">
        <v>2</v>
      </c>
      <c r="V26" s="22" t="s">
        <v>142</v>
      </c>
      <c r="W26" s="10">
        <v>2</v>
      </c>
      <c r="X26" s="22" t="s">
        <v>143</v>
      </c>
      <c r="Y26" s="10">
        <v>4</v>
      </c>
      <c r="Z26" s="22" t="s">
        <v>123</v>
      </c>
      <c r="AA26" s="15">
        <v>4</v>
      </c>
      <c r="AB26" s="11">
        <v>97.81</v>
      </c>
      <c r="AC26" s="10">
        <v>1.8400000000000034</v>
      </c>
      <c r="AD26" s="21">
        <v>0.35</v>
      </c>
      <c r="AE26" s="12">
        <v>157.56120527306504</v>
      </c>
      <c r="AF26" s="10">
        <v>163.70897629158088</v>
      </c>
      <c r="AG26" s="10">
        <v>74.641111511848379</v>
      </c>
      <c r="AH26" s="10">
        <v>0</v>
      </c>
      <c r="AI26" s="10">
        <v>1.998989885046933</v>
      </c>
      <c r="AJ26" s="10"/>
      <c r="AK26" s="10"/>
      <c r="AL26" s="10"/>
      <c r="AM26" s="10"/>
      <c r="AN26" s="10">
        <v>1.5756120527306505</v>
      </c>
      <c r="AO26" s="10">
        <v>0.3871722987158463</v>
      </c>
      <c r="AP26" s="10">
        <v>1</v>
      </c>
      <c r="AQ26" s="10">
        <v>79.625</v>
      </c>
      <c r="AR26" s="10"/>
      <c r="AS26" s="10"/>
      <c r="AT26" s="10">
        <v>11.50111896842076</v>
      </c>
      <c r="AU26" s="10">
        <v>1</v>
      </c>
      <c r="AV26" s="16"/>
      <c r="AW26" s="21">
        <v>24.556346443737134</v>
      </c>
      <c r="AX26" s="1" t="s">
        <v>120</v>
      </c>
      <c r="AY26" s="25">
        <v>2.33254593175853</v>
      </c>
      <c r="AZ26" s="19">
        <v>100</v>
      </c>
      <c r="BA26" s="19">
        <v>0</v>
      </c>
      <c r="BB26" s="19">
        <v>0</v>
      </c>
      <c r="BC26" s="19">
        <v>0</v>
      </c>
      <c r="BD26" s="19">
        <v>100</v>
      </c>
      <c r="BE26" s="19">
        <v>0</v>
      </c>
      <c r="BF26" s="26">
        <v>97.81</v>
      </c>
      <c r="BG26" s="26">
        <v>1.8400000000000034</v>
      </c>
      <c r="BH26" s="26">
        <v>0.35</v>
      </c>
      <c r="BI26" s="23"/>
      <c r="BJ26" s="27">
        <f t="shared" ca="1" si="4"/>
        <v>0.92528073238990416</v>
      </c>
      <c r="BK26" s="26">
        <f t="shared" ca="1" si="5"/>
        <v>27.309195086576974</v>
      </c>
      <c r="BL26" s="25">
        <f t="shared" si="2"/>
        <v>5.3666846752544597</v>
      </c>
      <c r="BM26" s="25">
        <f t="shared" ca="1" si="6"/>
        <v>2.8173131319998648</v>
      </c>
      <c r="BN26" s="24">
        <f t="shared" si="3"/>
        <v>3.8359232074603566</v>
      </c>
      <c r="BO26" s="23"/>
      <c r="BP26" s="2"/>
      <c r="BR26" s="6"/>
      <c r="CL26" s="5"/>
      <c r="CP26" s="6"/>
      <c r="DJ26" s="5"/>
    </row>
    <row r="27" spans="1:114" x14ac:dyDescent="0.2">
      <c r="A27">
        <v>0.7</v>
      </c>
      <c r="B27">
        <v>2.2000000000000002</v>
      </c>
      <c r="C27">
        <v>1.2535000000000001</v>
      </c>
      <c r="D27">
        <v>-0.27960000000000002</v>
      </c>
      <c r="E27">
        <v>8.0000000000000004E-4</v>
      </c>
      <c r="F27">
        <v>1.8573299999999999</v>
      </c>
      <c r="G27">
        <v>1.76658</v>
      </c>
      <c r="H27" s="23"/>
      <c r="I27" s="17">
        <f t="shared" si="0"/>
        <v>2.296587926509186</v>
      </c>
      <c r="J27" s="16">
        <f t="shared" si="1"/>
        <v>-2.4965879265091862</v>
      </c>
      <c r="K27" s="10">
        <v>95</v>
      </c>
      <c r="L27" s="16">
        <v>218.17585301837266</v>
      </c>
      <c r="M27" s="16">
        <v>85.10498687664041</v>
      </c>
      <c r="N27" s="16">
        <v>0.99518810148731396</v>
      </c>
      <c r="O27" s="16">
        <v>1.7394538606402978</v>
      </c>
      <c r="P27" s="16">
        <v>1.657813282879576</v>
      </c>
      <c r="Q27" s="16">
        <v>7.8500480076812193E-2</v>
      </c>
      <c r="R27" s="16">
        <v>4.7351822359909566</v>
      </c>
      <c r="S27" s="16">
        <v>0</v>
      </c>
      <c r="T27" s="22" t="s">
        <v>33</v>
      </c>
      <c r="U27" s="10">
        <v>3</v>
      </c>
      <c r="V27" s="22" t="s">
        <v>142</v>
      </c>
      <c r="W27" s="10">
        <v>2</v>
      </c>
      <c r="X27" s="22" t="s">
        <v>143</v>
      </c>
      <c r="Y27" s="10">
        <v>4</v>
      </c>
      <c r="Z27" s="22" t="s">
        <v>123</v>
      </c>
      <c r="AA27" s="15">
        <v>4</v>
      </c>
      <c r="AB27" s="11">
        <v>97.81</v>
      </c>
      <c r="AC27" s="10">
        <v>1.8400000000000034</v>
      </c>
      <c r="AD27" s="21">
        <v>0.35</v>
      </c>
      <c r="AE27" s="12">
        <v>173.94538606402978</v>
      </c>
      <c r="AF27" s="10">
        <v>182.2029831023988</v>
      </c>
      <c r="AG27" s="10">
        <v>82.890664143978796</v>
      </c>
      <c r="AH27" s="10">
        <v>0</v>
      </c>
      <c r="AI27" s="10">
        <v>2.1118511393273223</v>
      </c>
      <c r="AJ27" s="10"/>
      <c r="AK27" s="10"/>
      <c r="AL27" s="10"/>
      <c r="AM27" s="10"/>
      <c r="AN27" s="10">
        <v>1.7394538606402978</v>
      </c>
      <c r="AO27" s="10">
        <v>0.42418325847069832</v>
      </c>
      <c r="AP27" s="10">
        <v>1</v>
      </c>
      <c r="AQ27" s="10">
        <v>111.47500000000001</v>
      </c>
      <c r="AR27" s="10"/>
      <c r="AS27" s="10"/>
      <c r="AT27" s="10">
        <v>11.905655677362523</v>
      </c>
      <c r="AU27" s="10">
        <v>1</v>
      </c>
      <c r="AV27" s="16"/>
      <c r="AW27" s="21">
        <v>27.330447465359818</v>
      </c>
      <c r="AX27" s="1" t="s">
        <v>120</v>
      </c>
      <c r="AY27" s="25">
        <v>2.4965879265091901</v>
      </c>
      <c r="AZ27" s="19">
        <v>100</v>
      </c>
      <c r="BA27" s="19">
        <v>0</v>
      </c>
      <c r="BB27" s="19">
        <v>0</v>
      </c>
      <c r="BC27" s="19">
        <v>0</v>
      </c>
      <c r="BD27" s="19">
        <v>100</v>
      </c>
      <c r="BE27" s="19">
        <v>0</v>
      </c>
      <c r="BF27" s="26">
        <v>97.81</v>
      </c>
      <c r="BG27" s="26">
        <v>1.8400000000000034</v>
      </c>
      <c r="BH27" s="26">
        <v>0.35</v>
      </c>
      <c r="BI27" s="23"/>
      <c r="BJ27" s="27">
        <f t="shared" ca="1" si="4"/>
        <v>0.91659868964120883</v>
      </c>
      <c r="BK27" s="26">
        <f t="shared" ca="1" si="5"/>
        <v>27.834883159335224</v>
      </c>
      <c r="BL27" s="25">
        <f t="shared" si="2"/>
        <v>5.068715363502978</v>
      </c>
      <c r="BM27" s="25">
        <f t="shared" ca="1" si="6"/>
        <v>2.7941939854284632</v>
      </c>
      <c r="BN27" s="24">
        <f t="shared" si="3"/>
        <v>3.7845702437889801</v>
      </c>
      <c r="BO27" s="23"/>
      <c r="BP27" s="2"/>
      <c r="BR27" s="6"/>
      <c r="CL27" s="5"/>
      <c r="CP27" s="6"/>
      <c r="DJ27" s="5"/>
    </row>
    <row r="28" spans="1:114" x14ac:dyDescent="0.2">
      <c r="A28">
        <v>0.75</v>
      </c>
      <c r="B28">
        <v>2.2000000000000002</v>
      </c>
      <c r="C28">
        <v>1.2528600000000001</v>
      </c>
      <c r="D28">
        <v>-0.26999000000000001</v>
      </c>
      <c r="E28">
        <v>1.1000000000000001E-3</v>
      </c>
      <c r="F28">
        <v>1.84175</v>
      </c>
      <c r="G28">
        <v>1.7658799999999999</v>
      </c>
      <c r="H28" s="23"/>
      <c r="I28" s="17">
        <f t="shared" si="0"/>
        <v>2.4606299212598426</v>
      </c>
      <c r="J28" s="16">
        <f t="shared" si="1"/>
        <v>-2.6606299212598428</v>
      </c>
      <c r="K28" s="10">
        <v>95</v>
      </c>
      <c r="L28" s="16">
        <v>233.75984251968504</v>
      </c>
      <c r="M28" s="16">
        <v>90.452755905511822</v>
      </c>
      <c r="N28" s="16">
        <v>1.0662729658792651</v>
      </c>
      <c r="O28" s="16">
        <v>1.5646892655367266</v>
      </c>
      <c r="P28" s="16">
        <v>1.4843747393909597</v>
      </c>
      <c r="Q28" s="16">
        <v>0.13870715314450305</v>
      </c>
      <c r="R28" s="16">
        <v>9.3444835366448444</v>
      </c>
      <c r="S28" s="16">
        <v>0</v>
      </c>
      <c r="T28" s="22" t="s">
        <v>119</v>
      </c>
      <c r="U28" s="10">
        <v>2</v>
      </c>
      <c r="V28" s="22" t="s">
        <v>142</v>
      </c>
      <c r="W28" s="10">
        <v>2</v>
      </c>
      <c r="X28" s="22" t="s">
        <v>33</v>
      </c>
      <c r="Y28" s="10">
        <v>3</v>
      </c>
      <c r="Z28" s="22" t="s">
        <v>33</v>
      </c>
      <c r="AA28" s="15">
        <v>3</v>
      </c>
      <c r="AB28" s="11">
        <v>97.81</v>
      </c>
      <c r="AC28" s="10">
        <v>1.8400000000000034</v>
      </c>
      <c r="AD28" s="21">
        <v>0.35</v>
      </c>
      <c r="AE28" s="12">
        <v>156.46892655367267</v>
      </c>
      <c r="AF28" s="10">
        <v>160.88174330954317</v>
      </c>
      <c r="AG28" s="10">
        <v>74.21873696954799</v>
      </c>
      <c r="AH28" s="10">
        <v>0</v>
      </c>
      <c r="AI28" s="10">
        <v>1.0701501009429271</v>
      </c>
      <c r="AJ28" s="10"/>
      <c r="AK28" s="10"/>
      <c r="AL28" s="10"/>
      <c r="AM28" s="10"/>
      <c r="AN28" s="10">
        <v>1.5646892655367266</v>
      </c>
      <c r="AO28" s="10">
        <v>0.43735618974142004</v>
      </c>
      <c r="AP28" s="10">
        <v>1</v>
      </c>
      <c r="AQ28" s="10">
        <v>79.625</v>
      </c>
      <c r="AR28" s="10"/>
      <c r="AS28" s="10"/>
      <c r="AT28" s="10">
        <v>9.7171918701419777</v>
      </c>
      <c r="AU28" s="10">
        <v>1</v>
      </c>
      <c r="AV28" s="16"/>
      <c r="AW28" s="21">
        <v>24.132261496431475</v>
      </c>
      <c r="AX28" s="1" t="s">
        <v>120</v>
      </c>
      <c r="AY28" s="25">
        <v>2.6606299212598401</v>
      </c>
      <c r="AZ28" s="19">
        <v>100</v>
      </c>
      <c r="BA28" s="19">
        <v>0</v>
      </c>
      <c r="BB28" s="19">
        <v>0</v>
      </c>
      <c r="BC28" s="19">
        <v>100</v>
      </c>
      <c r="BD28" s="19">
        <v>0</v>
      </c>
      <c r="BE28" s="19">
        <v>0</v>
      </c>
      <c r="BF28" s="26">
        <v>97.81</v>
      </c>
      <c r="BG28" s="26">
        <v>1.8400000000000034</v>
      </c>
      <c r="BH28" s="26">
        <v>0.35</v>
      </c>
      <c r="BI28" s="23"/>
      <c r="BJ28" s="27">
        <f t="shared" ca="1" si="4"/>
        <v>0.99232494805495375</v>
      </c>
      <c r="BK28" s="26">
        <f t="shared" ca="1" si="5"/>
        <v>29.513432352298377</v>
      </c>
      <c r="BL28" s="25">
        <f t="shared" si="2"/>
        <v>10.143157495402196</v>
      </c>
      <c r="BM28" s="25">
        <f t="shared" ca="1" si="6"/>
        <v>2.9926189363962745</v>
      </c>
      <c r="BN28" s="24">
        <f t="shared" si="3"/>
        <v>3.9806944659434542</v>
      </c>
      <c r="BO28" s="23"/>
      <c r="BP28" s="2"/>
      <c r="BR28" s="6"/>
      <c r="CL28" s="5"/>
      <c r="CP28" s="6"/>
      <c r="DJ28" s="5"/>
    </row>
    <row r="29" spans="1:114" x14ac:dyDescent="0.2">
      <c r="A29">
        <v>0.8</v>
      </c>
      <c r="B29">
        <v>2.1</v>
      </c>
      <c r="C29">
        <v>1.2580899999999999</v>
      </c>
      <c r="D29">
        <v>-0.26665</v>
      </c>
      <c r="E29">
        <v>2E-3</v>
      </c>
      <c r="F29">
        <v>1.84673</v>
      </c>
      <c r="G29">
        <v>1.76803</v>
      </c>
      <c r="H29" s="23"/>
      <c r="I29" s="17">
        <f t="shared" si="0"/>
        <v>2.6246719160104988</v>
      </c>
      <c r="J29" s="16">
        <f t="shared" si="1"/>
        <v>-2.8246719160104989</v>
      </c>
      <c r="K29" s="10">
        <v>95</v>
      </c>
      <c r="L29" s="16">
        <v>249.34383202099738</v>
      </c>
      <c r="M29" s="16">
        <v>95.800524934383219</v>
      </c>
      <c r="N29" s="16">
        <v>1.137357830271216</v>
      </c>
      <c r="O29" s="16">
        <v>2.9928436911487371</v>
      </c>
      <c r="P29" s="16">
        <v>2.9165073198478346</v>
      </c>
      <c r="Q29" s="16">
        <v>0.15963226116178589</v>
      </c>
      <c r="R29" s="16">
        <v>5.4734051265852655</v>
      </c>
      <c r="S29" s="16">
        <v>0</v>
      </c>
      <c r="T29" s="22" t="s">
        <v>33</v>
      </c>
      <c r="U29" s="10">
        <v>3</v>
      </c>
      <c r="V29" s="22" t="s">
        <v>142</v>
      </c>
      <c r="W29" s="10">
        <v>2</v>
      </c>
      <c r="X29" s="22" t="s">
        <v>143</v>
      </c>
      <c r="Y29" s="10">
        <v>4</v>
      </c>
      <c r="Z29" s="22" t="s">
        <v>123</v>
      </c>
      <c r="AA29" s="15">
        <v>4</v>
      </c>
      <c r="AB29" s="11">
        <v>97.81</v>
      </c>
      <c r="AC29" s="10">
        <v>1.8400000000000034</v>
      </c>
      <c r="AD29" s="21">
        <v>0.35</v>
      </c>
      <c r="AE29" s="12">
        <v>299.2843691148737</v>
      </c>
      <c r="AF29" s="10">
        <v>328.45122398086306</v>
      </c>
      <c r="AG29" s="10">
        <v>145.82536599239174</v>
      </c>
      <c r="AH29" s="10">
        <v>0</v>
      </c>
      <c r="AI29" s="10">
        <v>1.8270162300664148</v>
      </c>
      <c r="AJ29" s="10"/>
      <c r="AK29" s="10"/>
      <c r="AL29" s="10"/>
      <c r="AM29" s="10"/>
      <c r="AN29" s="10">
        <v>2.9928436911487371</v>
      </c>
      <c r="AO29" s="10">
        <v>0.71535244804244547</v>
      </c>
      <c r="AP29" s="10">
        <v>1</v>
      </c>
      <c r="AQ29" s="10">
        <v>111.47500000000001</v>
      </c>
      <c r="AR29" s="10"/>
      <c r="AS29" s="10"/>
      <c r="AT29" s="10">
        <v>19.212016254916719</v>
      </c>
      <c r="AU29" s="10">
        <v>1</v>
      </c>
      <c r="AV29" s="16"/>
      <c r="AW29" s="21">
        <v>49.267683597129455</v>
      </c>
      <c r="AX29" s="1" t="s">
        <v>120</v>
      </c>
      <c r="AY29" s="25">
        <v>2.8246719160104998</v>
      </c>
      <c r="AZ29" s="19">
        <v>100</v>
      </c>
      <c r="BA29" s="19">
        <v>0</v>
      </c>
      <c r="BB29" s="19">
        <v>0</v>
      </c>
      <c r="BC29" s="19">
        <v>0</v>
      </c>
      <c r="BD29" s="19">
        <v>100</v>
      </c>
      <c r="BE29" s="19">
        <v>0</v>
      </c>
      <c r="BF29" s="26">
        <v>97.81</v>
      </c>
      <c r="BG29" s="26">
        <v>1.8400000000000034</v>
      </c>
      <c r="BH29" s="26">
        <v>0.35</v>
      </c>
      <c r="BI29" s="23"/>
      <c r="BJ29" s="27">
        <f t="shared" ca="1" si="4"/>
        <v>0.88595890134743505</v>
      </c>
      <c r="BK29" s="26">
        <f t="shared" ca="1" si="5"/>
        <v>40.942116715396189</v>
      </c>
      <c r="BL29" s="25">
        <f t="shared" si="2"/>
        <v>5.7178249456387631</v>
      </c>
      <c r="BM29" s="25">
        <f t="shared" ca="1" si="6"/>
        <v>2.7131113279906889</v>
      </c>
      <c r="BN29" s="24">
        <f t="shared" si="3"/>
        <v>3.6080959435272537</v>
      </c>
      <c r="BO29" s="23"/>
      <c r="BP29" s="2"/>
      <c r="BR29" s="6"/>
      <c r="CL29" s="5"/>
      <c r="CP29" s="6"/>
      <c r="DJ29" s="5"/>
    </row>
    <row r="30" spans="1:114" x14ac:dyDescent="0.2">
      <c r="A30">
        <v>0.85</v>
      </c>
      <c r="B30">
        <v>2.2000000000000002</v>
      </c>
      <c r="C30">
        <v>1.2569300000000001</v>
      </c>
      <c r="D30">
        <v>-0.26745999999999998</v>
      </c>
      <c r="E30">
        <v>2.64E-3</v>
      </c>
      <c r="F30">
        <v>1.86225</v>
      </c>
      <c r="G30">
        <v>1.7786999999999999</v>
      </c>
      <c r="H30" s="23"/>
      <c r="I30" s="17">
        <f t="shared" si="0"/>
        <v>2.7887139107611545</v>
      </c>
      <c r="J30" s="16">
        <f t="shared" si="1"/>
        <v>-2.9887139107611547</v>
      </c>
      <c r="K30" s="10">
        <v>95</v>
      </c>
      <c r="L30" s="16">
        <v>264.92782152230967</v>
      </c>
      <c r="M30" s="16">
        <v>101.1482939632546</v>
      </c>
      <c r="N30" s="16">
        <v>1.2084426946631668</v>
      </c>
      <c r="O30" s="16">
        <v>2.6760828625235487</v>
      </c>
      <c r="P30" s="16">
        <v>2.6025754013345499</v>
      </c>
      <c r="Q30" s="16">
        <v>0.15455760921747494</v>
      </c>
      <c r="R30" s="16">
        <v>5.938640976097016</v>
      </c>
      <c r="S30" s="16">
        <v>0</v>
      </c>
      <c r="T30" s="22" t="s">
        <v>33</v>
      </c>
      <c r="U30" s="10">
        <v>3</v>
      </c>
      <c r="V30" s="22" t="s">
        <v>142</v>
      </c>
      <c r="W30" s="10">
        <v>2</v>
      </c>
      <c r="X30" s="22" t="s">
        <v>143</v>
      </c>
      <c r="Y30" s="10">
        <v>4</v>
      </c>
      <c r="Z30" s="22" t="s">
        <v>123</v>
      </c>
      <c r="AA30" s="15">
        <v>4</v>
      </c>
      <c r="AB30" s="11">
        <v>97.81</v>
      </c>
      <c r="AC30" s="10">
        <v>1.8400000000000034</v>
      </c>
      <c r="AD30" s="21">
        <v>0.35</v>
      </c>
      <c r="AE30" s="12">
        <v>267.60828625235484</v>
      </c>
      <c r="AF30" s="10">
        <v>290.60135183216414</v>
      </c>
      <c r="AG30" s="10">
        <v>130.1287700667275</v>
      </c>
      <c r="AH30" s="10">
        <v>0</v>
      </c>
      <c r="AI30" s="10">
        <v>1.683886943199618</v>
      </c>
      <c r="AJ30" s="10"/>
      <c r="AK30" s="10"/>
      <c r="AL30" s="10"/>
      <c r="AM30" s="10"/>
      <c r="AN30" s="10">
        <v>2.6760828625235487</v>
      </c>
      <c r="AO30" s="10">
        <v>0.6624271634080191</v>
      </c>
      <c r="AP30" s="10">
        <v>1</v>
      </c>
      <c r="AQ30" s="10">
        <v>111.47500000000001</v>
      </c>
      <c r="AR30" s="10"/>
      <c r="AS30" s="10"/>
      <c r="AT30" s="10">
        <v>15.852422645753736</v>
      </c>
      <c r="AU30" s="10">
        <v>1</v>
      </c>
      <c r="AV30" s="16"/>
      <c r="AW30" s="21">
        <v>43.590202774824618</v>
      </c>
      <c r="AX30" s="1" t="s">
        <v>120</v>
      </c>
      <c r="AY30" s="25">
        <v>2.9887139107611498</v>
      </c>
      <c r="AZ30" s="19">
        <v>100</v>
      </c>
      <c r="BA30" s="19">
        <v>0</v>
      </c>
      <c r="BB30" s="19">
        <v>0</v>
      </c>
      <c r="BC30" s="19">
        <v>0</v>
      </c>
      <c r="BD30" s="19">
        <v>100</v>
      </c>
      <c r="BE30" s="19">
        <v>0</v>
      </c>
      <c r="BF30" s="26">
        <v>97.81</v>
      </c>
      <c r="BG30" s="26">
        <v>1.8400000000000034</v>
      </c>
      <c r="BH30" s="26">
        <v>0.35</v>
      </c>
      <c r="BI30" s="23"/>
      <c r="BJ30" s="27">
        <f t="shared" ca="1" si="4"/>
        <v>0.90850767268533739</v>
      </c>
      <c r="BK30" s="26">
        <f t="shared" ca="1" si="5"/>
        <v>36.973631222300114</v>
      </c>
      <c r="BL30" s="25">
        <f t="shared" si="2"/>
        <v>6.2571106529931155</v>
      </c>
      <c r="BM30" s="25">
        <f t="shared" ca="1" si="6"/>
        <v>2.7719628220665249</v>
      </c>
      <c r="BN30" s="24">
        <f t="shared" si="3"/>
        <v>3.6688673755698522</v>
      </c>
      <c r="BO30" s="23"/>
      <c r="BP30" s="2"/>
      <c r="BR30" s="6"/>
      <c r="CL30" s="5"/>
      <c r="CP30" s="6"/>
      <c r="DJ30" s="5"/>
    </row>
    <row r="31" spans="1:114" x14ac:dyDescent="0.2">
      <c r="A31">
        <v>0.9</v>
      </c>
      <c r="B31">
        <v>0.1</v>
      </c>
      <c r="C31">
        <v>1.2557400000000001</v>
      </c>
      <c r="D31">
        <v>-0.28005000000000002</v>
      </c>
      <c r="E31">
        <v>2.96E-3</v>
      </c>
      <c r="F31">
        <v>1.8524</v>
      </c>
      <c r="G31">
        <v>1.76613</v>
      </c>
      <c r="H31" s="23"/>
      <c r="I31" s="17">
        <f t="shared" si="0"/>
        <v>2.9527559055118111</v>
      </c>
      <c r="J31" s="16">
        <f t="shared" si="1"/>
        <v>-3.1527559055118113</v>
      </c>
      <c r="K31" s="10">
        <v>95</v>
      </c>
      <c r="L31" s="16">
        <v>280.51181102362204</v>
      </c>
      <c r="M31" s="16">
        <v>106.49606299212601</v>
      </c>
      <c r="N31" s="16">
        <v>1.2795275590551181</v>
      </c>
      <c r="O31" s="16">
        <v>2.3511299435028268</v>
      </c>
      <c r="P31" s="16">
        <v>2.2790369373697801</v>
      </c>
      <c r="Q31" s="16">
        <v>7.568122899663933E-2</v>
      </c>
      <c r="R31" s="16">
        <v>3.3207548221654752</v>
      </c>
      <c r="S31" s="16">
        <v>0</v>
      </c>
      <c r="T31" s="22" t="s">
        <v>33</v>
      </c>
      <c r="U31" s="10">
        <v>3</v>
      </c>
      <c r="V31" s="22" t="s">
        <v>33</v>
      </c>
      <c r="W31" s="10">
        <v>3</v>
      </c>
      <c r="X31" s="22" t="s">
        <v>143</v>
      </c>
      <c r="Y31" s="10">
        <v>4</v>
      </c>
      <c r="Z31" s="22" t="s">
        <v>123</v>
      </c>
      <c r="AA31" s="15">
        <v>4</v>
      </c>
      <c r="AB31" s="11">
        <v>94.522985254724972</v>
      </c>
      <c r="AC31" s="10">
        <v>5.1270147452750336</v>
      </c>
      <c r="AD31" s="21">
        <v>0.35</v>
      </c>
      <c r="AE31" s="12">
        <v>235.11299435028269</v>
      </c>
      <c r="AF31" s="10">
        <v>251.62129786564341</v>
      </c>
      <c r="AG31" s="10">
        <v>113.95184686848901</v>
      </c>
      <c r="AH31" s="10">
        <v>0</v>
      </c>
      <c r="AI31" s="10">
        <v>3.0113635409792061</v>
      </c>
      <c r="AJ31" s="10"/>
      <c r="AK31" s="10"/>
      <c r="AL31" s="10"/>
      <c r="AM31" s="10"/>
      <c r="AN31" s="10">
        <v>2.3511299435028268</v>
      </c>
      <c r="AO31" s="10">
        <v>0.54821196992009691</v>
      </c>
      <c r="AP31" s="10">
        <v>1</v>
      </c>
      <c r="AQ31" s="10">
        <v>111.47500000000001</v>
      </c>
      <c r="AR31" s="10"/>
      <c r="AS31" s="10"/>
      <c r="AT31" s="10">
        <v>12.833737026981122</v>
      </c>
      <c r="AU31" s="10">
        <v>1</v>
      </c>
      <c r="AV31" s="16"/>
      <c r="AW31" s="21">
        <v>37.743194679846518</v>
      </c>
      <c r="AX31" s="1" t="s">
        <v>120</v>
      </c>
      <c r="AY31" s="25">
        <v>3.15275590551181</v>
      </c>
      <c r="AZ31" s="19">
        <v>100</v>
      </c>
      <c r="BA31" s="19">
        <v>0</v>
      </c>
      <c r="BB31" s="19">
        <v>0</v>
      </c>
      <c r="BC31" s="19">
        <v>0</v>
      </c>
      <c r="BD31" s="19">
        <v>100</v>
      </c>
      <c r="BE31" s="19">
        <v>0</v>
      </c>
      <c r="BF31" s="26">
        <v>94.522985254724972</v>
      </c>
      <c r="BG31" s="26">
        <v>5.1270147452750336</v>
      </c>
      <c r="BH31" s="26">
        <v>0.35</v>
      </c>
      <c r="BI31" s="23"/>
      <c r="BJ31" s="27">
        <f t="shared" ca="1" si="4"/>
        <v>0.87713906327077318</v>
      </c>
      <c r="BK31" s="26">
        <f t="shared" ca="1" si="5"/>
        <v>27.814171380495424</v>
      </c>
      <c r="BL31" s="25">
        <f t="shared" si="2"/>
        <v>3.5385216097084373</v>
      </c>
      <c r="BM31" s="25">
        <f t="shared" ca="1" si="6"/>
        <v>2.6892988810965162</v>
      </c>
      <c r="BN31" s="24">
        <f t="shared" si="3"/>
        <v>3.5883358097453146</v>
      </c>
      <c r="BO31" s="23"/>
      <c r="BP31" s="2"/>
      <c r="BR31" s="6"/>
      <c r="CL31" s="5"/>
      <c r="CP31" s="6"/>
      <c r="DJ31" s="5"/>
    </row>
    <row r="32" spans="1:114" x14ac:dyDescent="0.2">
      <c r="A32">
        <v>0.95</v>
      </c>
      <c r="B32">
        <v>2.1</v>
      </c>
      <c r="C32">
        <v>1.25162</v>
      </c>
      <c r="D32">
        <v>-0.28566999999999998</v>
      </c>
      <c r="E32">
        <v>9.6200000000000001E-3</v>
      </c>
      <c r="F32">
        <v>1.8527499999999999</v>
      </c>
      <c r="G32">
        <v>1.7728299999999999</v>
      </c>
      <c r="H32" s="23"/>
      <c r="I32" s="17">
        <f t="shared" si="0"/>
        <v>3.1167979002624668</v>
      </c>
      <c r="J32" s="16">
        <f t="shared" si="1"/>
        <v>-3.316797900262467</v>
      </c>
      <c r="K32" s="10">
        <v>95</v>
      </c>
      <c r="L32" s="16">
        <v>296.09580052493436</v>
      </c>
      <c r="M32" s="16">
        <v>111.8438320209974</v>
      </c>
      <c r="N32" s="16">
        <v>1.3506124234470689</v>
      </c>
      <c r="O32" s="16">
        <v>1.2260828625235085</v>
      </c>
      <c r="P32" s="16">
        <v>1.18342820224246</v>
      </c>
      <c r="Q32" s="16">
        <v>4.0471915506481167E-2</v>
      </c>
      <c r="R32" s="16">
        <v>3.4198876982812774</v>
      </c>
      <c r="S32" s="16">
        <v>0</v>
      </c>
      <c r="T32" s="22" t="s">
        <v>119</v>
      </c>
      <c r="U32" s="10">
        <v>2</v>
      </c>
      <c r="V32" s="22" t="s">
        <v>142</v>
      </c>
      <c r="W32" s="10">
        <v>2</v>
      </c>
      <c r="X32" s="22" t="s">
        <v>143</v>
      </c>
      <c r="Y32" s="10">
        <v>4</v>
      </c>
      <c r="Z32" s="22" t="s">
        <v>123</v>
      </c>
      <c r="AA32" s="15">
        <v>4</v>
      </c>
      <c r="AB32" s="11">
        <v>97.81</v>
      </c>
      <c r="AC32" s="10">
        <v>1.8400000000000034</v>
      </c>
      <c r="AD32" s="21">
        <v>0.35</v>
      </c>
      <c r="AE32" s="12">
        <v>122.60828625235085</v>
      </c>
      <c r="AF32" s="10">
        <v>121.80944729176385</v>
      </c>
      <c r="AG32" s="10">
        <v>59.171410112122999</v>
      </c>
      <c r="AH32" s="10">
        <v>0</v>
      </c>
      <c r="AI32" s="10">
        <v>2.9240726252577445</v>
      </c>
      <c r="AJ32" s="10"/>
      <c r="AK32" s="10"/>
      <c r="AL32" s="10"/>
      <c r="AM32" s="10"/>
      <c r="AN32" s="10">
        <v>1.2260828625235085</v>
      </c>
      <c r="AO32" s="10">
        <v>0.32361958486218506</v>
      </c>
      <c r="AP32" s="10">
        <v>1</v>
      </c>
      <c r="AQ32" s="10">
        <v>79.625</v>
      </c>
      <c r="AR32" s="10"/>
      <c r="AS32" s="10"/>
      <c r="AT32" s="10">
        <v>5.6608055703301545</v>
      </c>
      <c r="AU32" s="10">
        <v>1</v>
      </c>
      <c r="AV32" s="16"/>
      <c r="AW32" s="21">
        <v>18.271417093764576</v>
      </c>
      <c r="AX32" s="1" t="s">
        <v>120</v>
      </c>
      <c r="AY32" s="25">
        <v>3.3167979002624701</v>
      </c>
      <c r="AZ32" s="19">
        <v>100</v>
      </c>
      <c r="BA32" s="19">
        <v>0</v>
      </c>
      <c r="BB32" s="19">
        <v>0</v>
      </c>
      <c r="BC32" s="19">
        <v>0</v>
      </c>
      <c r="BD32" s="19">
        <v>100</v>
      </c>
      <c r="BE32" s="19">
        <v>0</v>
      </c>
      <c r="BF32" s="26">
        <v>97.81</v>
      </c>
      <c r="BG32" s="26">
        <v>1.8400000000000034</v>
      </c>
      <c r="BH32" s="26">
        <v>0.35</v>
      </c>
      <c r="BI32" s="23"/>
      <c r="BJ32" s="27">
        <f t="shared" ca="1" si="4"/>
        <v>0.9559399127525785</v>
      </c>
      <c r="BK32" s="26">
        <f t="shared" ca="1" si="5"/>
        <v>16.263770313830062</v>
      </c>
      <c r="BL32" s="25">
        <f t="shared" si="2"/>
        <v>3.9088937107539468</v>
      </c>
      <c r="BM32" s="25">
        <f t="shared" ca="1" si="6"/>
        <v>2.8957936248938831</v>
      </c>
      <c r="BN32" s="24">
        <f t="shared" si="3"/>
        <v>3.8454861405003782</v>
      </c>
      <c r="BO32" s="23"/>
      <c r="BP32" s="2"/>
      <c r="BR32" s="6"/>
      <c r="CL32" s="5"/>
      <c r="CP32" s="6"/>
      <c r="DJ32" s="5"/>
    </row>
    <row r="33" spans="1:114" x14ac:dyDescent="0.2">
      <c r="A33">
        <v>1</v>
      </c>
      <c r="B33">
        <v>2.2000000000000002</v>
      </c>
      <c r="C33">
        <v>1.25176</v>
      </c>
      <c r="D33">
        <v>-0.28593000000000002</v>
      </c>
      <c r="E33">
        <v>1.3100000000000001E-2</v>
      </c>
      <c r="F33">
        <v>1.8483000000000001</v>
      </c>
      <c r="G33">
        <v>1.7612000000000001</v>
      </c>
      <c r="H33" s="23"/>
      <c r="I33" s="17">
        <f t="shared" si="0"/>
        <v>3.280839895013123</v>
      </c>
      <c r="J33" s="16">
        <f t="shared" si="1"/>
        <v>-3.4808398950131232</v>
      </c>
      <c r="K33" s="10">
        <v>95</v>
      </c>
      <c r="L33" s="16">
        <v>311.67979002624668</v>
      </c>
      <c r="M33" s="16">
        <v>117.19160104986879</v>
      </c>
      <c r="N33" s="16">
        <v>1.4216972878390199</v>
      </c>
      <c r="O33" s="16">
        <v>1.2643126177024242</v>
      </c>
      <c r="P33" s="16">
        <v>1.2370401561548523</v>
      </c>
      <c r="Q33" s="16">
        <v>3.8843014882381073E-2</v>
      </c>
      <c r="R33" s="16">
        <v>3.1399962797584973</v>
      </c>
      <c r="S33" s="16">
        <v>0</v>
      </c>
      <c r="T33" s="22" t="s">
        <v>119</v>
      </c>
      <c r="U33" s="10">
        <v>2</v>
      </c>
      <c r="V33" s="22" t="s">
        <v>142</v>
      </c>
      <c r="W33" s="10">
        <v>2</v>
      </c>
      <c r="X33" s="22" t="s">
        <v>143</v>
      </c>
      <c r="Y33" s="10">
        <v>4</v>
      </c>
      <c r="Z33" s="22" t="s">
        <v>123</v>
      </c>
      <c r="AA33" s="15">
        <v>4</v>
      </c>
      <c r="AB33" s="11">
        <v>97.81</v>
      </c>
      <c r="AC33" s="10">
        <v>1.8400000000000034</v>
      </c>
      <c r="AD33" s="21">
        <v>0.35</v>
      </c>
      <c r="AE33" s="12">
        <v>126.43126177024241</v>
      </c>
      <c r="AF33" s="10">
        <v>127.20003072255635</v>
      </c>
      <c r="AG33" s="10">
        <v>61.852007807742609</v>
      </c>
      <c r="AH33" s="10">
        <v>0</v>
      </c>
      <c r="AI33" s="10">
        <v>3.184717149018125</v>
      </c>
      <c r="AJ33" s="10"/>
      <c r="AK33" s="10"/>
      <c r="AL33" s="10"/>
      <c r="AM33" s="10"/>
      <c r="AN33" s="10">
        <v>1.2643126177024242</v>
      </c>
      <c r="AO33" s="10">
        <v>0.33466108993547439</v>
      </c>
      <c r="AP33" s="10">
        <v>1</v>
      </c>
      <c r="AQ33" s="10">
        <v>79.625</v>
      </c>
      <c r="AR33" s="10"/>
      <c r="AS33" s="10"/>
      <c r="AT33" s="10">
        <v>5.6135110248297808</v>
      </c>
      <c r="AU33" s="10">
        <v>1</v>
      </c>
      <c r="AV33" s="16"/>
      <c r="AW33" s="21">
        <v>19.080004608383454</v>
      </c>
      <c r="AX33" s="1" t="s">
        <v>120</v>
      </c>
      <c r="AY33" s="25">
        <v>3.4808398950131201</v>
      </c>
      <c r="AZ33" s="19">
        <v>100</v>
      </c>
      <c r="BA33" s="19">
        <v>0</v>
      </c>
      <c r="BB33" s="19">
        <v>0</v>
      </c>
      <c r="BC33" s="19">
        <v>0</v>
      </c>
      <c r="BD33" s="19">
        <v>100</v>
      </c>
      <c r="BE33" s="19">
        <v>0</v>
      </c>
      <c r="BF33" s="26">
        <v>97.81</v>
      </c>
      <c r="BG33" s="26">
        <v>1.8400000000000034</v>
      </c>
      <c r="BH33" s="26">
        <v>0.35</v>
      </c>
      <c r="BI33" s="23"/>
      <c r="BJ33" s="27">
        <f t="shared" ca="1" si="4"/>
        <v>0.94985287320033784</v>
      </c>
      <c r="BK33" s="26">
        <f t="shared" ca="1" si="5"/>
        <v>15.958154974994127</v>
      </c>
      <c r="BL33" s="25">
        <f t="shared" si="2"/>
        <v>3.5925828246992384</v>
      </c>
      <c r="BM33" s="25">
        <f t="shared" ca="1" si="6"/>
        <v>2.8794855103341721</v>
      </c>
      <c r="BN33" s="24">
        <f t="shared" si="3"/>
        <v>3.8115251865188799</v>
      </c>
      <c r="BO33" s="23"/>
      <c r="BP33" s="2"/>
      <c r="BR33" s="6"/>
      <c r="CL33" s="5"/>
      <c r="CP33" s="6"/>
      <c r="DJ33" s="5"/>
    </row>
    <row r="34" spans="1:114" x14ac:dyDescent="0.2">
      <c r="A34">
        <v>1.05</v>
      </c>
      <c r="B34">
        <v>2.1</v>
      </c>
      <c r="C34">
        <v>1.25112</v>
      </c>
      <c r="D34">
        <v>-0.28159000000000001</v>
      </c>
      <c r="E34">
        <v>1.3469999999999999E-2</v>
      </c>
      <c r="F34">
        <v>1.85198</v>
      </c>
      <c r="G34">
        <v>1.7557</v>
      </c>
      <c r="H34" s="23"/>
      <c r="I34" s="17">
        <f t="shared" si="0"/>
        <v>3.4448818897637796</v>
      </c>
      <c r="J34" s="16">
        <f t="shared" si="1"/>
        <v>-3.6448818897637798</v>
      </c>
      <c r="K34" s="10">
        <v>95</v>
      </c>
      <c r="L34" s="16">
        <v>327.26377952755905</v>
      </c>
      <c r="M34" s="16">
        <v>122.53937007874021</v>
      </c>
      <c r="N34" s="16">
        <v>1.4927821522309712</v>
      </c>
      <c r="O34" s="16">
        <v>1.0895480225988532</v>
      </c>
      <c r="P34" s="16">
        <v>1.0639110247097257</v>
      </c>
      <c r="Q34" s="16">
        <v>6.6033125300047957E-2</v>
      </c>
      <c r="R34" s="16">
        <v>6.2066398191582088</v>
      </c>
      <c r="S34" s="16">
        <v>0</v>
      </c>
      <c r="T34" s="22" t="s">
        <v>119</v>
      </c>
      <c r="U34" s="10">
        <v>2</v>
      </c>
      <c r="V34" s="22" t="s">
        <v>142</v>
      </c>
      <c r="W34" s="10">
        <v>2</v>
      </c>
      <c r="X34" s="22" t="s">
        <v>33</v>
      </c>
      <c r="Y34" s="10">
        <v>3</v>
      </c>
      <c r="Z34" s="22" t="s">
        <v>33</v>
      </c>
      <c r="AA34" s="15">
        <v>3</v>
      </c>
      <c r="AB34" s="11">
        <v>97.81</v>
      </c>
      <c r="AC34" s="10">
        <v>1.8400000000000034</v>
      </c>
      <c r="AD34" s="21">
        <v>0.35</v>
      </c>
      <c r="AE34" s="12">
        <v>108.95480225988531</v>
      </c>
      <c r="AF34" s="10">
        <v>105.91519234658188</v>
      </c>
      <c r="AG34" s="10">
        <v>53.195551235486306</v>
      </c>
      <c r="AH34" s="10">
        <v>0</v>
      </c>
      <c r="AI34" s="10">
        <v>1.6111777534009175</v>
      </c>
      <c r="AJ34" s="10"/>
      <c r="AK34" s="10"/>
      <c r="AL34" s="10"/>
      <c r="AM34" s="10"/>
      <c r="AN34" s="10">
        <v>1.0895480225988532</v>
      </c>
      <c r="AO34" s="10">
        <v>0.33338657875878003</v>
      </c>
      <c r="AP34" s="10">
        <v>1</v>
      </c>
      <c r="AQ34" s="10">
        <v>79.625</v>
      </c>
      <c r="AR34" s="10"/>
      <c r="AS34" s="10"/>
      <c r="AT34" s="10">
        <v>4.4002809987181077</v>
      </c>
      <c r="AU34" s="10">
        <v>1</v>
      </c>
      <c r="AV34" s="16"/>
      <c r="AW34" s="21">
        <v>15.887278851987281</v>
      </c>
      <c r="AX34" s="1" t="s">
        <v>120</v>
      </c>
      <c r="AY34" s="25">
        <v>3.6448818897637798</v>
      </c>
      <c r="AZ34" s="19">
        <v>100</v>
      </c>
      <c r="BA34" s="19">
        <v>0</v>
      </c>
      <c r="BB34" s="19">
        <v>0</v>
      </c>
      <c r="BC34" s="19">
        <v>100</v>
      </c>
      <c r="BD34" s="19">
        <v>0</v>
      </c>
      <c r="BE34" s="19">
        <v>0</v>
      </c>
      <c r="BF34" s="26">
        <v>97.81</v>
      </c>
      <c r="BG34" s="26">
        <v>1.8400000000000034</v>
      </c>
      <c r="BH34" s="26">
        <v>0.35</v>
      </c>
      <c r="BI34" s="23"/>
      <c r="BJ34" s="27">
        <f t="shared" ca="1" si="4"/>
        <v>1</v>
      </c>
      <c r="BK34" s="26">
        <f t="shared" ca="1" si="5"/>
        <v>14.693712467551499</v>
      </c>
      <c r="BL34" s="25">
        <f t="shared" si="2"/>
        <v>7.3347390533506776</v>
      </c>
      <c r="BM34" s="25">
        <f t="shared" ca="1" si="6"/>
        <v>3.1067720175848779</v>
      </c>
      <c r="BN34" s="24">
        <f t="shared" si="3"/>
        <v>4.0101613285438189</v>
      </c>
      <c r="BO34" s="23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2.1</v>
      </c>
      <c r="C35">
        <v>1.25925</v>
      </c>
      <c r="D35">
        <v>-0.27166000000000001</v>
      </c>
      <c r="E35">
        <v>1.404E-2</v>
      </c>
      <c r="F35">
        <v>1.85568</v>
      </c>
      <c r="G35">
        <v>1.7628999999999999</v>
      </c>
      <c r="H35" s="23"/>
      <c r="I35" s="17">
        <f t="shared" si="0"/>
        <v>3.6089238845144358</v>
      </c>
      <c r="J35" s="16">
        <f t="shared" si="1"/>
        <v>-3.808923884514436</v>
      </c>
      <c r="K35" s="10">
        <v>95</v>
      </c>
      <c r="L35" s="16">
        <v>342.84776902887137</v>
      </c>
      <c r="M35" s="16">
        <v>127.8871391076116</v>
      </c>
      <c r="N35" s="16">
        <v>1.5638670166229223</v>
      </c>
      <c r="O35" s="16">
        <v>3.3096045197739863</v>
      </c>
      <c r="P35" s="16">
        <v>3.286487019953273</v>
      </c>
      <c r="Q35" s="16">
        <v>0.12824459913586164</v>
      </c>
      <c r="R35" s="16">
        <v>3.9021787810890247</v>
      </c>
      <c r="S35" s="16">
        <v>0</v>
      </c>
      <c r="T35" s="22" t="s">
        <v>33</v>
      </c>
      <c r="U35" s="10">
        <v>3</v>
      </c>
      <c r="V35" s="22" t="s">
        <v>33</v>
      </c>
      <c r="W35" s="10">
        <v>3</v>
      </c>
      <c r="X35" s="22" t="s">
        <v>143</v>
      </c>
      <c r="Y35" s="10">
        <v>4</v>
      </c>
      <c r="Z35" s="22" t="s">
        <v>123</v>
      </c>
      <c r="AA35" s="15">
        <v>4</v>
      </c>
      <c r="AB35" s="11">
        <v>97.81</v>
      </c>
      <c r="AC35" s="10">
        <v>1.8400000000000034</v>
      </c>
      <c r="AD35" s="21">
        <v>0.35</v>
      </c>
      <c r="AE35" s="12">
        <v>330.96045197739863</v>
      </c>
      <c r="AF35" s="10">
        <v>366.47801593398083</v>
      </c>
      <c r="AG35" s="10">
        <v>164.32435099766366</v>
      </c>
      <c r="AH35" s="10">
        <v>0</v>
      </c>
      <c r="AI35" s="10">
        <v>2.5626708977206802</v>
      </c>
      <c r="AJ35" s="10"/>
      <c r="AK35" s="10"/>
      <c r="AL35" s="10"/>
      <c r="AM35" s="10"/>
      <c r="AN35" s="10">
        <v>3.3096045197739863</v>
      </c>
      <c r="AO35" s="10">
        <v>0.78831568777335603</v>
      </c>
      <c r="AP35" s="10">
        <v>1</v>
      </c>
      <c r="AQ35" s="10">
        <v>111.47500000000001</v>
      </c>
      <c r="AR35" s="10"/>
      <c r="AS35" s="10"/>
      <c r="AT35" s="10">
        <v>15.428048925450227</v>
      </c>
      <c r="AU35" s="10">
        <v>1</v>
      </c>
      <c r="AV35" s="16"/>
      <c r="AW35" s="21">
        <v>54.971702390097128</v>
      </c>
      <c r="AX35" s="1" t="s">
        <v>120</v>
      </c>
      <c r="AY35" s="25">
        <v>3.80892388451444</v>
      </c>
      <c r="AZ35" s="19">
        <v>100</v>
      </c>
      <c r="BA35" s="19">
        <v>0</v>
      </c>
      <c r="BB35" s="19">
        <v>0</v>
      </c>
      <c r="BC35" s="19">
        <v>0</v>
      </c>
      <c r="BD35" s="19">
        <v>100</v>
      </c>
      <c r="BE35" s="19">
        <v>0</v>
      </c>
      <c r="BF35" s="26">
        <v>97.81</v>
      </c>
      <c r="BG35" s="26">
        <v>1.8400000000000034</v>
      </c>
      <c r="BH35" s="26">
        <v>0.35</v>
      </c>
      <c r="BI35" s="23"/>
      <c r="BJ35" s="27">
        <f t="shared" ca="1" si="4"/>
        <v>0.87041622103615679</v>
      </c>
      <c r="BK35" s="26">
        <f t="shared" ca="1" si="5"/>
        <v>33.856448061028068</v>
      </c>
      <c r="BL35" s="25">
        <f t="shared" si="2"/>
        <v>4.1169181348805974</v>
      </c>
      <c r="BM35" s="25">
        <f t="shared" ca="1" si="6"/>
        <v>2.6703270947063529</v>
      </c>
      <c r="BN35" s="24">
        <f t="shared" si="3"/>
        <v>3.4860775060375873</v>
      </c>
      <c r="BO35" s="23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2.2000000000000002</v>
      </c>
      <c r="C36">
        <v>1.2556400000000001</v>
      </c>
      <c r="D36">
        <v>-0.27309</v>
      </c>
      <c r="E36">
        <v>2.0230000000000001E-2</v>
      </c>
      <c r="F36">
        <v>1.83863</v>
      </c>
      <c r="G36">
        <v>1.76915</v>
      </c>
      <c r="H36" s="23"/>
      <c r="I36" s="17">
        <f t="shared" si="0"/>
        <v>3.7729658792650915</v>
      </c>
      <c r="J36" s="16">
        <f t="shared" si="1"/>
        <v>-3.9729658792650917</v>
      </c>
      <c r="K36" s="10">
        <v>95</v>
      </c>
      <c r="L36" s="16">
        <v>358.43175853018369</v>
      </c>
      <c r="M36" s="16">
        <v>133.23490813648297</v>
      </c>
      <c r="N36" s="16">
        <v>1.6349518810148731</v>
      </c>
      <c r="O36" s="16">
        <v>2.3238229755178952</v>
      </c>
      <c r="P36" s="16">
        <v>2.3280663406857509</v>
      </c>
      <c r="Q36" s="16">
        <v>0.11928564570331252</v>
      </c>
      <c r="R36" s="16">
        <v>5.1238078408098948</v>
      </c>
      <c r="S36" s="16">
        <v>0.29467813665664022</v>
      </c>
      <c r="T36" s="22" t="s">
        <v>33</v>
      </c>
      <c r="U36" s="10">
        <v>3</v>
      </c>
      <c r="V36" s="22" t="s">
        <v>142</v>
      </c>
      <c r="W36" s="10">
        <v>2</v>
      </c>
      <c r="X36" s="22" t="s">
        <v>143</v>
      </c>
      <c r="Y36" s="10">
        <v>4</v>
      </c>
      <c r="Z36" s="22" t="s">
        <v>33</v>
      </c>
      <c r="AA36" s="15">
        <v>3</v>
      </c>
      <c r="AB36" s="11">
        <v>97.81</v>
      </c>
      <c r="AC36" s="10">
        <v>1.8400000000000034</v>
      </c>
      <c r="AD36" s="21">
        <v>0.35</v>
      </c>
      <c r="AE36" s="12">
        <v>232.38229755178949</v>
      </c>
      <c r="AF36" s="10">
        <v>252.80593663772464</v>
      </c>
      <c r="AG36" s="10">
        <v>116.40331703428754</v>
      </c>
      <c r="AH36" s="10">
        <v>0</v>
      </c>
      <c r="AI36" s="10">
        <v>1.9516735035128385</v>
      </c>
      <c r="AJ36" s="10"/>
      <c r="AK36" s="10"/>
      <c r="AL36" s="10"/>
      <c r="AM36" s="10"/>
      <c r="AN36" s="10">
        <v>2.3238229755178952</v>
      </c>
      <c r="AO36" s="10">
        <v>0.61731075099284838</v>
      </c>
      <c r="AP36" s="10">
        <v>1</v>
      </c>
      <c r="AQ36" s="10">
        <v>111.47500000000001</v>
      </c>
      <c r="AR36" s="10"/>
      <c r="AS36" s="10"/>
      <c r="AT36" s="10">
        <v>9.9704991823175888</v>
      </c>
      <c r="AU36" s="10">
        <v>1</v>
      </c>
      <c r="AV36" s="16"/>
      <c r="AW36" s="21">
        <v>37.920890495658696</v>
      </c>
      <c r="AX36" s="1" t="s">
        <v>120</v>
      </c>
      <c r="AY36" s="25">
        <v>3.9729658792650899</v>
      </c>
      <c r="AZ36" s="19">
        <v>100</v>
      </c>
      <c r="BA36" s="19">
        <v>0</v>
      </c>
      <c r="BB36" s="19">
        <v>0</v>
      </c>
      <c r="BC36" s="19">
        <v>100</v>
      </c>
      <c r="BD36" s="19">
        <v>0</v>
      </c>
      <c r="BE36" s="19">
        <v>0</v>
      </c>
      <c r="BF36" s="26">
        <v>97.81</v>
      </c>
      <c r="BG36" s="26">
        <v>1.8400000000000034</v>
      </c>
      <c r="BH36" s="26">
        <v>0.35</v>
      </c>
      <c r="BI36" s="23"/>
      <c r="BJ36" s="27">
        <f t="shared" ca="1" si="4"/>
        <v>0.93275358999264646</v>
      </c>
      <c r="BK36" s="26">
        <f t="shared" ca="1" si="5"/>
        <v>26.779776777251563</v>
      </c>
      <c r="BL36" s="25">
        <f t="shared" si="2"/>
        <v>5.5511375893718444</v>
      </c>
      <c r="BM36" s="25">
        <f t="shared" ca="1" si="6"/>
        <v>2.8336106035291375</v>
      </c>
      <c r="BN36" s="24">
        <f t="shared" si="3"/>
        <v>3.6755482819956131</v>
      </c>
      <c r="BO36" s="23"/>
      <c r="BP36" s="2"/>
      <c r="BR36" s="6"/>
      <c r="CL36" s="5"/>
      <c r="CP36" s="6"/>
      <c r="DJ36" s="5"/>
    </row>
    <row r="37" spans="1:114" x14ac:dyDescent="0.2">
      <c r="A37">
        <v>1.2</v>
      </c>
      <c r="B37">
        <v>2.2000000000000002</v>
      </c>
      <c r="C37">
        <v>1.25082</v>
      </c>
      <c r="D37">
        <v>-0.27987000000000001</v>
      </c>
      <c r="E37">
        <v>2.4150000000000001E-2</v>
      </c>
      <c r="F37">
        <v>1.83975</v>
      </c>
      <c r="G37">
        <v>1.75685</v>
      </c>
      <c r="H37" s="23"/>
      <c r="I37" s="17">
        <f t="shared" si="0"/>
        <v>3.9370078740157477</v>
      </c>
      <c r="J37" s="16">
        <f t="shared" si="1"/>
        <v>-4.1370078740157474</v>
      </c>
      <c r="K37" s="10">
        <v>95</v>
      </c>
      <c r="L37" s="16">
        <v>374.015748031496</v>
      </c>
      <c r="M37" s="16">
        <v>138.58267716535437</v>
      </c>
      <c r="N37" s="16">
        <v>1.7060367454068239</v>
      </c>
      <c r="O37" s="16">
        <v>1.00762711864406</v>
      </c>
      <c r="P37" s="16">
        <v>1.0291975582473261</v>
      </c>
      <c r="Q37" s="16">
        <v>7.6808929428708539E-2</v>
      </c>
      <c r="R37" s="16">
        <v>7.4629918049466086</v>
      </c>
      <c r="S37" s="16">
        <v>1.497947194671251</v>
      </c>
      <c r="T37" s="22" t="s">
        <v>119</v>
      </c>
      <c r="U37" s="10">
        <v>2</v>
      </c>
      <c r="V37" s="22" t="s">
        <v>142</v>
      </c>
      <c r="W37" s="10">
        <v>2</v>
      </c>
      <c r="X37" s="22" t="s">
        <v>33</v>
      </c>
      <c r="Y37" s="10">
        <v>3</v>
      </c>
      <c r="Z37" s="22" t="s">
        <v>124</v>
      </c>
      <c r="AA37" s="15">
        <v>2</v>
      </c>
      <c r="AB37" s="11">
        <v>97.81</v>
      </c>
      <c r="AC37" s="10">
        <v>1.8400000000000034</v>
      </c>
      <c r="AD37" s="21">
        <v>0.35</v>
      </c>
      <c r="AE37" s="12">
        <v>100.76271186440599</v>
      </c>
      <c r="AF37" s="10">
        <v>99.081139321362116</v>
      </c>
      <c r="AG37" s="10">
        <v>51.459877912366295</v>
      </c>
      <c r="AH37" s="10">
        <v>0</v>
      </c>
      <c r="AI37" s="10">
        <v>1.3399451937454649</v>
      </c>
      <c r="AJ37" s="10"/>
      <c r="AK37" s="10"/>
      <c r="AL37" s="10"/>
      <c r="AM37" s="10"/>
      <c r="AN37" s="10">
        <v>1.00762711864406</v>
      </c>
      <c r="AO37" s="10">
        <v>0.34660502801845011</v>
      </c>
      <c r="AP37" s="10">
        <v>1</v>
      </c>
      <c r="AQ37" s="10">
        <v>79.625</v>
      </c>
      <c r="AR37" s="10"/>
      <c r="AS37" s="10"/>
      <c r="AT37" s="10">
        <v>3.565933467994733</v>
      </c>
      <c r="AU37" s="10">
        <v>1</v>
      </c>
      <c r="AV37" s="16"/>
      <c r="AW37" s="21">
        <v>14.862170898204317</v>
      </c>
      <c r="AX37" s="1" t="s">
        <v>120</v>
      </c>
      <c r="AY37" s="25">
        <v>4.1370078740157501</v>
      </c>
      <c r="AZ37" s="19">
        <v>100</v>
      </c>
      <c r="BA37" s="19">
        <v>0</v>
      </c>
      <c r="BB37" s="19">
        <v>0</v>
      </c>
      <c r="BC37" s="19">
        <v>100</v>
      </c>
      <c r="BD37" s="19">
        <v>0</v>
      </c>
      <c r="BE37" s="19">
        <v>0</v>
      </c>
      <c r="BF37" s="26">
        <v>97.81</v>
      </c>
      <c r="BG37" s="26">
        <v>1.8400000000000034</v>
      </c>
      <c r="BH37" s="26">
        <v>0.35</v>
      </c>
      <c r="BI37" s="23"/>
      <c r="BJ37" s="27">
        <f t="shared" ca="1" si="4"/>
        <v>1</v>
      </c>
      <c r="BK37" s="26">
        <f t="shared" ca="1" si="5"/>
        <v>12.154328397432998</v>
      </c>
      <c r="BL37" s="25">
        <f t="shared" si="2"/>
        <v>9.120146074787149</v>
      </c>
      <c r="BM37" s="25">
        <f t="shared" ca="1" si="6"/>
        <v>3.231395393051999</v>
      </c>
      <c r="BN37" s="24">
        <f t="shared" si="3"/>
        <v>4.0632782454160434</v>
      </c>
      <c r="BO37" s="23"/>
      <c r="BP37" s="2"/>
      <c r="BR37" s="6"/>
      <c r="CL37" s="5"/>
      <c r="CP37" s="6"/>
      <c r="DJ37" s="5"/>
    </row>
    <row r="38" spans="1:114" x14ac:dyDescent="0.2">
      <c r="A38">
        <v>1.25</v>
      </c>
      <c r="B38">
        <v>2.1</v>
      </c>
      <c r="C38">
        <v>1.24919</v>
      </c>
      <c r="D38">
        <v>-0.28399999999999997</v>
      </c>
      <c r="E38">
        <v>2.6030000000000001E-2</v>
      </c>
      <c r="F38">
        <v>1.84483</v>
      </c>
      <c r="G38">
        <v>1.7601800000000001</v>
      </c>
      <c r="H38" s="23"/>
      <c r="I38" s="17">
        <f t="shared" si="0"/>
        <v>4.1010498687664043</v>
      </c>
      <c r="J38" s="16">
        <f t="shared" si="1"/>
        <v>-4.3010498687664045</v>
      </c>
      <c r="K38" s="10">
        <v>95</v>
      </c>
      <c r="L38" s="16">
        <v>389.59973753280838</v>
      </c>
      <c r="M38" s="16">
        <v>143.93044619422577</v>
      </c>
      <c r="N38" s="16">
        <v>1.7771216097987752</v>
      </c>
      <c r="O38" s="16">
        <v>0.56252354048962872</v>
      </c>
      <c r="P38" s="16">
        <v>0.59240390354661199</v>
      </c>
      <c r="Q38" s="16">
        <v>5.0934469515122573E-2</v>
      </c>
      <c r="R38" s="16">
        <v>8.5979294211579926</v>
      </c>
      <c r="S38" s="16">
        <v>2.0750252122905031</v>
      </c>
      <c r="T38" s="22" t="s">
        <v>119</v>
      </c>
      <c r="U38" s="10">
        <v>2</v>
      </c>
      <c r="V38" s="22" t="s">
        <v>142</v>
      </c>
      <c r="W38" s="10">
        <v>2</v>
      </c>
      <c r="X38" s="22" t="s">
        <v>33</v>
      </c>
      <c r="Y38" s="10">
        <v>3</v>
      </c>
      <c r="Z38" s="22" t="s">
        <v>124</v>
      </c>
      <c r="AA38" s="15">
        <v>2</v>
      </c>
      <c r="AB38" s="11">
        <v>97.81</v>
      </c>
      <c r="AC38" s="10">
        <v>1.8400000000000034</v>
      </c>
      <c r="AD38" s="21">
        <v>0.35</v>
      </c>
      <c r="AE38" s="12">
        <v>56.252354048962864</v>
      </c>
      <c r="AF38" s="10">
        <v>46.776945268259745</v>
      </c>
      <c r="AG38" s="10">
        <v>29.620195177330601</v>
      </c>
      <c r="AH38" s="10">
        <v>6.1283026798298312</v>
      </c>
      <c r="AI38" s="10">
        <v>1.1630707243760059</v>
      </c>
      <c r="AJ38" s="10"/>
      <c r="AK38" s="10"/>
      <c r="AL38" s="10"/>
      <c r="AM38" s="10"/>
      <c r="AN38" s="10">
        <v>0.56252354048962872</v>
      </c>
      <c r="AO38" s="10">
        <v>0.24819974743385995</v>
      </c>
      <c r="AP38" s="10">
        <v>1</v>
      </c>
      <c r="AQ38" s="10">
        <v>79.625</v>
      </c>
      <c r="AR38" s="10"/>
      <c r="AS38" s="10"/>
      <c r="AT38" s="10">
        <v>1.5534630910454021</v>
      </c>
      <c r="AU38" s="10">
        <v>1</v>
      </c>
      <c r="AV38" s="16"/>
      <c r="AW38" s="21">
        <v>7.0165417902389615</v>
      </c>
      <c r="AX38" s="1" t="s">
        <v>120</v>
      </c>
      <c r="AY38" s="25">
        <v>4.3010498687664001</v>
      </c>
      <c r="AZ38" s="19">
        <v>100</v>
      </c>
      <c r="BA38" s="19">
        <v>0</v>
      </c>
      <c r="BB38" s="19">
        <v>0</v>
      </c>
      <c r="BC38" s="19">
        <v>100</v>
      </c>
      <c r="BD38" s="19">
        <v>0</v>
      </c>
      <c r="BE38" s="19">
        <v>0</v>
      </c>
      <c r="BF38" s="26">
        <v>97.81</v>
      </c>
      <c r="BG38" s="26">
        <v>1.8400000000000034</v>
      </c>
      <c r="BH38" s="26">
        <v>0.35</v>
      </c>
      <c r="BI38" s="23"/>
      <c r="BJ38" s="27">
        <f t="shared" ca="1" si="4"/>
        <v>1</v>
      </c>
      <c r="BK38" s="26">
        <f t="shared" ca="1" si="5"/>
        <v>5.5249468794623793</v>
      </c>
      <c r="BL38" s="25">
        <f t="shared" si="2"/>
        <v>12.81035026298934</v>
      </c>
      <c r="BM38" s="25">
        <f t="shared" ca="1" si="6"/>
        <v>3.5857682840062735</v>
      </c>
      <c r="BN38" s="24">
        <f t="shared" si="3"/>
        <v>4.3011415429465858</v>
      </c>
      <c r="BO38" s="23"/>
      <c r="BP38" s="2"/>
      <c r="BR38" s="6"/>
      <c r="CL38" s="5"/>
      <c r="CP38" s="6"/>
      <c r="DJ38" s="5"/>
    </row>
    <row r="39" spans="1:114" x14ac:dyDescent="0.2">
      <c r="A39">
        <v>1.3</v>
      </c>
      <c r="B39">
        <v>2.2000000000000002</v>
      </c>
      <c r="C39">
        <v>1.2498</v>
      </c>
      <c r="D39">
        <v>-0.28399999999999997</v>
      </c>
      <c r="E39">
        <v>2.5559999999999999E-2</v>
      </c>
      <c r="F39">
        <v>1.8432500000000001</v>
      </c>
      <c r="G39">
        <v>1.7604500000000001</v>
      </c>
      <c r="H39" s="23"/>
      <c r="I39" s="17">
        <f t="shared" si="0"/>
        <v>4.2650918635170605</v>
      </c>
      <c r="J39" s="16">
        <f t="shared" si="1"/>
        <v>-4.4650918635170607</v>
      </c>
      <c r="K39" s="10">
        <v>95</v>
      </c>
      <c r="L39" s="16">
        <v>405.18372703412069</v>
      </c>
      <c r="M39" s="16">
        <v>149.27821522309716</v>
      </c>
      <c r="N39" s="16">
        <v>1.8482064741907263</v>
      </c>
      <c r="O39" s="16">
        <v>0.72909604519772653</v>
      </c>
      <c r="P39" s="16">
        <v>0.75689892739128051</v>
      </c>
      <c r="Q39" s="16">
        <v>5.0934469515122573E-2</v>
      </c>
      <c r="R39" s="16">
        <v>6.7293620947083062</v>
      </c>
      <c r="S39" s="16">
        <v>1.9307557078856898</v>
      </c>
      <c r="T39" s="22" t="s">
        <v>119</v>
      </c>
      <c r="U39" s="10">
        <v>2</v>
      </c>
      <c r="V39" s="22" t="s">
        <v>142</v>
      </c>
      <c r="W39" s="10">
        <v>2</v>
      </c>
      <c r="X39" s="22" t="s">
        <v>33</v>
      </c>
      <c r="Y39" s="10">
        <v>3</v>
      </c>
      <c r="Z39" s="22" t="s">
        <v>124</v>
      </c>
      <c r="AA39" s="15">
        <v>2</v>
      </c>
      <c r="AB39" s="11">
        <v>97.81</v>
      </c>
      <c r="AC39" s="10">
        <v>1.8400000000000034</v>
      </c>
      <c r="AD39" s="21">
        <v>0.35</v>
      </c>
      <c r="AE39" s="12">
        <v>72.909604519772657</v>
      </c>
      <c r="AF39" s="10">
        <v>65.212595749908246</v>
      </c>
      <c r="AG39" s="10">
        <v>37.844946369564042</v>
      </c>
      <c r="AH39" s="10">
        <v>1.6981556645821079</v>
      </c>
      <c r="AI39" s="10">
        <v>1.4860249544104023</v>
      </c>
      <c r="AJ39" s="10"/>
      <c r="AK39" s="10"/>
      <c r="AL39" s="10"/>
      <c r="AM39" s="10"/>
      <c r="AN39" s="10">
        <v>0.72909604519772653</v>
      </c>
      <c r="AO39" s="10">
        <v>0.27965232262973505</v>
      </c>
      <c r="AP39" s="10">
        <v>1</v>
      </c>
      <c r="AQ39" s="10">
        <v>79.625</v>
      </c>
      <c r="AR39" s="10"/>
      <c r="AS39" s="10"/>
      <c r="AT39" s="10">
        <v>2.113151063709771</v>
      </c>
      <c r="AU39" s="10">
        <v>1</v>
      </c>
      <c r="AV39" s="16"/>
      <c r="AW39" s="21">
        <v>9.781889362486238</v>
      </c>
      <c r="AX39" s="1" t="s">
        <v>120</v>
      </c>
      <c r="AY39" s="25">
        <v>4.4650918635170598</v>
      </c>
      <c r="AZ39" s="19">
        <v>100</v>
      </c>
      <c r="BA39" s="19">
        <v>0</v>
      </c>
      <c r="BB39" s="19">
        <v>0</v>
      </c>
      <c r="BC39" s="19">
        <v>100</v>
      </c>
      <c r="BD39" s="19">
        <v>0</v>
      </c>
      <c r="BE39" s="19">
        <v>0</v>
      </c>
      <c r="BF39" s="26">
        <v>97.81</v>
      </c>
      <c r="BG39" s="26">
        <v>1.8400000000000034</v>
      </c>
      <c r="BH39" s="26">
        <v>0.35</v>
      </c>
      <c r="BI39" s="23"/>
      <c r="BJ39" s="27">
        <f t="shared" ca="1" si="4"/>
        <v>1</v>
      </c>
      <c r="BK39" s="26">
        <f t="shared" ca="1" si="5"/>
        <v>7.4264963986313077</v>
      </c>
      <c r="BL39" s="25">
        <f t="shared" si="2"/>
        <v>9.1888544878223488</v>
      </c>
      <c r="BM39" s="25">
        <f t="shared" ca="1" si="6"/>
        <v>3.3944887941890687</v>
      </c>
      <c r="BN39" s="24">
        <f t="shared" si="3"/>
        <v>4.1559103882731581</v>
      </c>
      <c r="BO39" s="23"/>
      <c r="BP39" s="2"/>
      <c r="BR39" s="6"/>
      <c r="CL39" s="5"/>
      <c r="CP39" s="6"/>
      <c r="DJ39" s="5"/>
    </row>
    <row r="40" spans="1:114" x14ac:dyDescent="0.2">
      <c r="A40">
        <v>1.35</v>
      </c>
      <c r="B40">
        <v>2.1</v>
      </c>
      <c r="C40">
        <v>1.2499199999999999</v>
      </c>
      <c r="D40">
        <v>-0.28356999999999999</v>
      </c>
      <c r="E40">
        <v>2.479E-2</v>
      </c>
      <c r="F40">
        <v>1.85025</v>
      </c>
      <c r="G40">
        <v>1.75583</v>
      </c>
      <c r="H40" s="23"/>
      <c r="I40" s="17">
        <f t="shared" si="0"/>
        <v>4.4291338582677167</v>
      </c>
      <c r="J40" s="16">
        <f t="shared" si="1"/>
        <v>-4.6291338582677168</v>
      </c>
      <c r="K40" s="10">
        <v>95</v>
      </c>
      <c r="L40" s="16">
        <v>420.76771653543301</v>
      </c>
      <c r="M40" s="16">
        <v>154.62598425196856</v>
      </c>
      <c r="N40" s="16">
        <v>1.9192913385826773</v>
      </c>
      <c r="O40" s="16">
        <v>0.76186440677961953</v>
      </c>
      <c r="P40" s="16">
        <v>0.7862637564947893</v>
      </c>
      <c r="Q40" s="16">
        <v>5.3628420547287635E-2</v>
      </c>
      <c r="R40" s="16">
        <v>6.8206654706260821</v>
      </c>
      <c r="S40" s="16">
        <v>1.6943992857756769</v>
      </c>
      <c r="T40" s="22" t="s">
        <v>119</v>
      </c>
      <c r="U40" s="10">
        <v>2</v>
      </c>
      <c r="V40" s="22" t="s">
        <v>142</v>
      </c>
      <c r="W40" s="10">
        <v>2</v>
      </c>
      <c r="X40" s="22" t="s">
        <v>33</v>
      </c>
      <c r="Y40" s="10">
        <v>3</v>
      </c>
      <c r="Z40" s="22" t="s">
        <v>124</v>
      </c>
      <c r="AA40" s="15">
        <v>2</v>
      </c>
      <c r="AB40" s="11">
        <v>97.81</v>
      </c>
      <c r="AC40" s="10">
        <v>1.8400000000000034</v>
      </c>
      <c r="AD40" s="21">
        <v>0.35</v>
      </c>
      <c r="AE40" s="12">
        <v>76.186440677961954</v>
      </c>
      <c r="AF40" s="10">
        <v>67.750576262008565</v>
      </c>
      <c r="AG40" s="10">
        <v>39.313187824739458</v>
      </c>
      <c r="AH40" s="10">
        <v>0</v>
      </c>
      <c r="AI40" s="10">
        <v>1.4661325999737209</v>
      </c>
      <c r="AJ40" s="10"/>
      <c r="AK40" s="10"/>
      <c r="AL40" s="10"/>
      <c r="AM40" s="10"/>
      <c r="AN40" s="10">
        <v>0.76186440677961953</v>
      </c>
      <c r="AO40" s="10">
        <v>0.29107511570787475</v>
      </c>
      <c r="AP40" s="10">
        <v>1</v>
      </c>
      <c r="AQ40" s="10">
        <v>79.625</v>
      </c>
      <c r="AR40" s="10"/>
      <c r="AS40" s="10"/>
      <c r="AT40" s="10">
        <v>2.1141275668987305</v>
      </c>
      <c r="AU40" s="10">
        <v>1</v>
      </c>
      <c r="AV40" s="16"/>
      <c r="AW40" s="21">
        <v>10.162586439301286</v>
      </c>
      <c r="AX40" s="1" t="s">
        <v>120</v>
      </c>
      <c r="AY40" s="25">
        <v>4.6291338582677204</v>
      </c>
      <c r="AZ40" s="19">
        <v>100</v>
      </c>
      <c r="BA40" s="19">
        <v>0</v>
      </c>
      <c r="BB40" s="19">
        <v>0</v>
      </c>
      <c r="BC40" s="19">
        <v>100</v>
      </c>
      <c r="BD40" s="19">
        <v>0</v>
      </c>
      <c r="BE40" s="19">
        <v>0</v>
      </c>
      <c r="BF40" s="26">
        <v>97.81</v>
      </c>
      <c r="BG40" s="26">
        <v>1.8400000000000034</v>
      </c>
      <c r="BH40" s="26">
        <v>0.35</v>
      </c>
      <c r="BI40" s="23"/>
      <c r="BJ40" s="27">
        <f t="shared" ca="1" si="4"/>
        <v>1</v>
      </c>
      <c r="BK40" s="26">
        <f t="shared" ca="1" si="5"/>
        <v>7.4486820700026195</v>
      </c>
      <c r="BL40" s="25">
        <f t="shared" si="2"/>
        <v>9.3124314136316038</v>
      </c>
      <c r="BM40" s="25">
        <f t="shared" ca="1" si="6"/>
        <v>3.3972324688087276</v>
      </c>
      <c r="BN40" s="24">
        <f t="shared" si="3"/>
        <v>4.1444318266192388</v>
      </c>
      <c r="BO40" s="23"/>
      <c r="BP40" s="2"/>
      <c r="BR40" s="6"/>
      <c r="CL40" s="5"/>
      <c r="CP40" s="6"/>
      <c r="DJ40" s="5"/>
    </row>
    <row r="41" spans="1:114" x14ac:dyDescent="0.2">
      <c r="A41">
        <v>1.4</v>
      </c>
      <c r="B41">
        <v>2.2000000000000002</v>
      </c>
      <c r="C41">
        <v>1.24987</v>
      </c>
      <c r="D41">
        <v>-0.28404000000000001</v>
      </c>
      <c r="E41">
        <v>2.418E-2</v>
      </c>
      <c r="F41">
        <v>1.8431999999999999</v>
      </c>
      <c r="G41">
        <v>1.7546299999999999</v>
      </c>
      <c r="H41" s="23"/>
      <c r="I41" s="17">
        <f t="shared" si="0"/>
        <v>4.5931758530183719</v>
      </c>
      <c r="J41" s="16">
        <f t="shared" si="1"/>
        <v>-4.7931758530183721</v>
      </c>
      <c r="K41" s="10">
        <v>95</v>
      </c>
      <c r="L41" s="16">
        <v>436.35170603674527</v>
      </c>
      <c r="M41" s="16">
        <v>159.97375328083993</v>
      </c>
      <c r="N41" s="16">
        <v>1.9903762029746279</v>
      </c>
      <c r="O41" s="16">
        <v>0.74821092278718426</v>
      </c>
      <c r="P41" s="16">
        <v>0.76991396755194574</v>
      </c>
      <c r="Q41" s="16">
        <v>5.0683869419106964E-2</v>
      </c>
      <c r="R41" s="16">
        <v>6.5830562316285484</v>
      </c>
      <c r="S41" s="16">
        <v>1.5071558864417707</v>
      </c>
      <c r="T41" s="22" t="s">
        <v>119</v>
      </c>
      <c r="U41" s="10">
        <v>2</v>
      </c>
      <c r="V41" s="22" t="s">
        <v>142</v>
      </c>
      <c r="W41" s="10">
        <v>2</v>
      </c>
      <c r="X41" s="22" t="s">
        <v>33</v>
      </c>
      <c r="Y41" s="10">
        <v>3</v>
      </c>
      <c r="Z41" s="22" t="s">
        <v>124</v>
      </c>
      <c r="AA41" s="15">
        <v>2</v>
      </c>
      <c r="AB41" s="11">
        <v>97.81</v>
      </c>
      <c r="AC41" s="10">
        <v>1.8400000000000034</v>
      </c>
      <c r="AD41" s="21">
        <v>0.35</v>
      </c>
      <c r="AE41" s="12">
        <v>74.821092278718424</v>
      </c>
      <c r="AF41" s="10">
        <v>64.910366415714478</v>
      </c>
      <c r="AG41" s="10">
        <v>38.495698377597307</v>
      </c>
      <c r="AH41" s="10">
        <v>0</v>
      </c>
      <c r="AI41" s="10">
        <v>1.5190512807644894</v>
      </c>
      <c r="AJ41" s="10"/>
      <c r="AK41" s="10"/>
      <c r="AL41" s="10"/>
      <c r="AM41" s="10"/>
      <c r="AN41" s="10">
        <v>0.74821092278718426</v>
      </c>
      <c r="AO41" s="10">
        <v>0.28853103635982574</v>
      </c>
      <c r="AP41" s="10">
        <v>1</v>
      </c>
      <c r="AQ41" s="10">
        <v>79.625</v>
      </c>
      <c r="AR41" s="10"/>
      <c r="AS41" s="10"/>
      <c r="AT41" s="10">
        <v>1.9454421863550873</v>
      </c>
      <c r="AU41" s="10">
        <v>1</v>
      </c>
      <c r="AV41" s="16"/>
      <c r="AW41" s="21">
        <v>9.7365549623571717</v>
      </c>
      <c r="AX41" s="1" t="s">
        <v>120</v>
      </c>
      <c r="AY41" s="25">
        <v>4.7931758530183703</v>
      </c>
      <c r="AZ41" s="19">
        <v>100</v>
      </c>
      <c r="BA41" s="19">
        <v>0</v>
      </c>
      <c r="BB41" s="19">
        <v>0</v>
      </c>
      <c r="BC41" s="19">
        <v>100</v>
      </c>
      <c r="BD41" s="19">
        <v>0</v>
      </c>
      <c r="BE41" s="19">
        <v>0</v>
      </c>
      <c r="BF41" s="26">
        <v>97.81</v>
      </c>
      <c r="BG41" s="26">
        <v>1.8400000000000034</v>
      </c>
      <c r="BH41" s="26">
        <v>0.35</v>
      </c>
      <c r="BI41" s="23"/>
      <c r="BJ41" s="27">
        <f t="shared" ca="1" si="4"/>
        <v>1</v>
      </c>
      <c r="BK41" s="26">
        <f t="shared" ca="1" si="5"/>
        <v>6.8978579700505769</v>
      </c>
      <c r="BL41" s="25">
        <f t="shared" si="2"/>
        <v>9.1862186214838459</v>
      </c>
      <c r="BM41" s="25">
        <f t="shared" ca="1" si="6"/>
        <v>3.41902777064095</v>
      </c>
      <c r="BN41" s="24">
        <f t="shared" si="3"/>
        <v>4.1447658440383863</v>
      </c>
      <c r="BO41" s="23"/>
      <c r="BP41" s="2"/>
      <c r="BR41" s="6"/>
      <c r="CL41" s="5"/>
      <c r="CP41" s="6"/>
      <c r="DJ41" s="5"/>
    </row>
    <row r="42" spans="1:114" x14ac:dyDescent="0.2">
      <c r="A42">
        <v>1.45</v>
      </c>
      <c r="B42">
        <v>2.1</v>
      </c>
      <c r="C42">
        <v>1.2491099999999999</v>
      </c>
      <c r="D42">
        <v>-0.28522999999999998</v>
      </c>
      <c r="E42">
        <v>2.3949999999999999E-2</v>
      </c>
      <c r="F42">
        <v>1.8487</v>
      </c>
      <c r="G42">
        <v>1.7554000000000001</v>
      </c>
      <c r="H42" s="23"/>
      <c r="I42" s="17">
        <f t="shared" si="0"/>
        <v>4.7572178477690281</v>
      </c>
      <c r="J42" s="16">
        <f t="shared" si="1"/>
        <v>-4.9572178477690283</v>
      </c>
      <c r="K42" s="10">
        <v>95</v>
      </c>
      <c r="L42" s="16">
        <v>451.93569553805759</v>
      </c>
      <c r="M42" s="16">
        <v>165.32152230971133</v>
      </c>
      <c r="N42" s="16">
        <v>2.0614610673665785</v>
      </c>
      <c r="O42" s="16">
        <v>0.54067796610165964</v>
      </c>
      <c r="P42" s="16">
        <v>0.56136437129495576</v>
      </c>
      <c r="Q42" s="16">
        <v>4.3228516562650122E-2</v>
      </c>
      <c r="R42" s="16">
        <v>7.7006163506477172</v>
      </c>
      <c r="S42" s="16">
        <v>1.4365559162011174</v>
      </c>
      <c r="T42" s="22" t="s">
        <v>119</v>
      </c>
      <c r="U42" s="10">
        <v>2</v>
      </c>
      <c r="V42" s="22" t="s">
        <v>142</v>
      </c>
      <c r="W42" s="10">
        <v>2</v>
      </c>
      <c r="X42" s="22" t="s">
        <v>142</v>
      </c>
      <c r="Y42" s="10">
        <v>2</v>
      </c>
      <c r="Z42" s="22" t="s">
        <v>124</v>
      </c>
      <c r="AA42" s="15">
        <v>2</v>
      </c>
      <c r="AB42" s="11">
        <v>97.81</v>
      </c>
      <c r="AC42" s="10">
        <v>1.8400000000000034</v>
      </c>
      <c r="AD42" s="21">
        <v>0.35</v>
      </c>
      <c r="AE42" s="12">
        <v>54.067796610165964</v>
      </c>
      <c r="AF42" s="10">
        <v>39.458414532461987</v>
      </c>
      <c r="AG42" s="10">
        <v>28.068218564747781</v>
      </c>
      <c r="AH42" s="10">
        <v>0</v>
      </c>
      <c r="AI42" s="10">
        <v>1.2985973517767673</v>
      </c>
      <c r="AJ42" s="10"/>
      <c r="AK42" s="10"/>
      <c r="AL42" s="10"/>
      <c r="AM42" s="10"/>
      <c r="AN42" s="10">
        <v>0.54067796610165964</v>
      </c>
      <c r="AO42" s="10">
        <v>0.25105162111001217</v>
      </c>
      <c r="AP42" s="10">
        <v>1</v>
      </c>
      <c r="AQ42" s="10">
        <v>79.625</v>
      </c>
      <c r="AR42" s="10"/>
      <c r="AS42" s="10"/>
      <c r="AT42" s="10">
        <v>1.1118167513566903</v>
      </c>
      <c r="AU42" s="10">
        <v>1</v>
      </c>
      <c r="AV42" s="16"/>
      <c r="AW42" s="21">
        <v>5.9187621798692982</v>
      </c>
      <c r="AX42" s="1" t="s">
        <v>120</v>
      </c>
      <c r="AY42" s="25">
        <v>4.9572178477690301</v>
      </c>
      <c r="AZ42" s="19">
        <v>100</v>
      </c>
      <c r="BA42" s="19">
        <v>0</v>
      </c>
      <c r="BB42" s="19">
        <v>0</v>
      </c>
      <c r="BC42" s="19">
        <v>100</v>
      </c>
      <c r="BD42" s="19">
        <v>0</v>
      </c>
      <c r="BE42" s="19">
        <v>0</v>
      </c>
      <c r="BF42" s="26">
        <v>97.81</v>
      </c>
      <c r="BG42" s="26">
        <v>1.8400000000000034</v>
      </c>
      <c r="BH42" s="26">
        <v>0.35</v>
      </c>
      <c r="BI42" s="23"/>
      <c r="BJ42" s="27">
        <f t="shared" ca="1" si="4"/>
        <v>1</v>
      </c>
      <c r="BK42" s="26">
        <f t="shared" ca="1" si="5"/>
        <v>4.057505869049514</v>
      </c>
      <c r="BL42" s="25">
        <f t="shared" si="2"/>
        <v>12.888778961749869</v>
      </c>
      <c r="BM42" s="25">
        <f t="shared" ca="1" si="6"/>
        <v>3.6904535729494339</v>
      </c>
      <c r="BN42" s="24">
        <f t="shared" si="3"/>
        <v>4.29772297767341</v>
      </c>
      <c r="BO42" s="23"/>
      <c r="BP42" s="2"/>
      <c r="BR42" s="6"/>
      <c r="CL42" s="5"/>
      <c r="CP42" s="6"/>
      <c r="DJ42" s="5"/>
    </row>
    <row r="43" spans="1:114" x14ac:dyDescent="0.2">
      <c r="A43">
        <v>1.5</v>
      </c>
      <c r="B43">
        <v>2.1</v>
      </c>
      <c r="C43">
        <v>1.24854</v>
      </c>
      <c r="D43">
        <v>-0.28621999999999997</v>
      </c>
      <c r="E43">
        <v>2.8979999999999999E-2</v>
      </c>
      <c r="F43">
        <v>1.8481799999999999</v>
      </c>
      <c r="G43">
        <v>1.7659</v>
      </c>
      <c r="H43" s="23"/>
      <c r="I43" s="17">
        <f t="shared" si="0"/>
        <v>4.9212598425196852</v>
      </c>
      <c r="J43" s="16">
        <f t="shared" si="1"/>
        <v>-5.1212598425196854</v>
      </c>
      <c r="K43" s="10">
        <v>95</v>
      </c>
      <c r="L43" s="16">
        <v>467.51968503937002</v>
      </c>
      <c r="M43" s="16">
        <v>170.66929133858275</v>
      </c>
      <c r="N43" s="16">
        <v>2.1325459317585302</v>
      </c>
      <c r="O43" s="16">
        <v>0.38502824858754647</v>
      </c>
      <c r="P43" s="16">
        <v>0.42794811919158599</v>
      </c>
      <c r="Q43" s="16">
        <v>3.7026164186269965E-2</v>
      </c>
      <c r="R43" s="16">
        <v>8.6520217114668299</v>
      </c>
      <c r="S43" s="16">
        <v>2.9805465697249676</v>
      </c>
      <c r="T43" s="22" t="s">
        <v>119</v>
      </c>
      <c r="U43" s="10">
        <v>2</v>
      </c>
      <c r="V43" s="22" t="s">
        <v>142</v>
      </c>
      <c r="W43" s="10">
        <v>2</v>
      </c>
      <c r="X43" s="22" t="s">
        <v>142</v>
      </c>
      <c r="Y43" s="10">
        <v>2</v>
      </c>
      <c r="Z43" s="22" t="s">
        <v>124</v>
      </c>
      <c r="AA43" s="15">
        <v>2</v>
      </c>
      <c r="AB43" s="11">
        <v>97.81</v>
      </c>
      <c r="AC43" s="10">
        <v>1.8400000000000034</v>
      </c>
      <c r="AD43" s="21">
        <v>0.35</v>
      </c>
      <c r="AE43" s="12">
        <v>38.50282485875465</v>
      </c>
      <c r="AF43" s="10">
        <v>22.845679608458937</v>
      </c>
      <c r="AG43" s="10">
        <v>21.397405959579316</v>
      </c>
      <c r="AH43" s="10">
        <v>17.444584552452426</v>
      </c>
      <c r="AI43" s="10">
        <v>1.1557992262948955</v>
      </c>
      <c r="AJ43" s="10"/>
      <c r="AK43" s="10"/>
      <c r="AL43" s="10"/>
      <c r="AM43" s="10"/>
      <c r="AN43" s="10">
        <v>0.38502824858754647</v>
      </c>
      <c r="AO43" s="10">
        <v>0.23957656152647561</v>
      </c>
      <c r="AP43" s="10">
        <v>1</v>
      </c>
      <c r="AQ43" s="10">
        <v>79.625</v>
      </c>
      <c r="AR43" s="10"/>
      <c r="AS43" s="10"/>
      <c r="AT43" s="10">
        <v>0.60446542822232596</v>
      </c>
      <c r="AU43" s="10">
        <v>1</v>
      </c>
      <c r="AV43" s="16"/>
      <c r="AW43" s="21">
        <v>3.4268519412688407</v>
      </c>
      <c r="AX43" s="1" t="s">
        <v>120</v>
      </c>
      <c r="AY43" s="25">
        <v>5.1212598425196898</v>
      </c>
      <c r="AZ43" s="19">
        <v>100</v>
      </c>
      <c r="BA43" s="19">
        <v>0</v>
      </c>
      <c r="BB43" s="19">
        <v>0</v>
      </c>
      <c r="BC43" s="19">
        <v>100</v>
      </c>
      <c r="BD43" s="19">
        <v>0</v>
      </c>
      <c r="BE43" s="19">
        <v>0</v>
      </c>
      <c r="BF43" s="26">
        <v>97.81</v>
      </c>
      <c r="BG43" s="26">
        <v>1.8400000000000034</v>
      </c>
      <c r="BH43" s="26">
        <v>0.35</v>
      </c>
      <c r="BI43" s="23"/>
      <c r="BJ43" s="27">
        <f t="shared" ca="1" si="4"/>
        <v>1</v>
      </c>
      <c r="BK43" s="26">
        <f t="shared" ca="1" si="5"/>
        <v>2.2756088708033602</v>
      </c>
      <c r="BL43" s="25">
        <f t="shared" si="2"/>
        <v>19.067147008482436</v>
      </c>
      <c r="BM43" s="25">
        <f t="shared" ca="1" si="6"/>
        <v>3.9926920612664483</v>
      </c>
      <c r="BN43" s="24">
        <f t="shared" si="3"/>
        <v>4.425267617429558</v>
      </c>
      <c r="BO43" s="23"/>
      <c r="BP43" s="2"/>
      <c r="BR43" s="6"/>
      <c r="CL43" s="5"/>
      <c r="CP43" s="6"/>
      <c r="DJ43" s="5"/>
    </row>
    <row r="44" spans="1:114" x14ac:dyDescent="0.2">
      <c r="A44">
        <v>1.55</v>
      </c>
      <c r="B44">
        <v>2.1</v>
      </c>
      <c r="C44">
        <v>1.24935</v>
      </c>
      <c r="D44">
        <v>-0.28376000000000001</v>
      </c>
      <c r="E44">
        <v>2.962E-2</v>
      </c>
      <c r="F44">
        <v>1.84093</v>
      </c>
      <c r="G44">
        <v>1.7543800000000001</v>
      </c>
      <c r="H44" s="23"/>
      <c r="I44" s="17">
        <f t="shared" si="0"/>
        <v>5.0853018372703414</v>
      </c>
      <c r="J44" s="16">
        <f t="shared" si="1"/>
        <v>-5.2853018372703415</v>
      </c>
      <c r="K44" s="10">
        <v>95</v>
      </c>
      <c r="L44" s="16">
        <v>483.10367454068233</v>
      </c>
      <c r="M44" s="16">
        <v>176.01706036745415</v>
      </c>
      <c r="N44" s="16">
        <v>2.2036307961504811</v>
      </c>
      <c r="O44" s="16">
        <v>0.60621468926550637</v>
      </c>
      <c r="P44" s="16">
        <v>0.65196346998144961</v>
      </c>
      <c r="Q44" s="16">
        <v>5.2438070091214511E-2</v>
      </c>
      <c r="R44" s="16">
        <v>8.0430994228413653</v>
      </c>
      <c r="S44" s="16">
        <v>3.1769986608293945</v>
      </c>
      <c r="T44" s="22" t="s">
        <v>119</v>
      </c>
      <c r="U44" s="10">
        <v>2</v>
      </c>
      <c r="V44" s="22" t="s">
        <v>142</v>
      </c>
      <c r="W44" s="10">
        <v>2</v>
      </c>
      <c r="X44" s="22" t="s">
        <v>142</v>
      </c>
      <c r="Y44" s="10">
        <v>2</v>
      </c>
      <c r="Z44" s="22" t="s">
        <v>124</v>
      </c>
      <c r="AA44" s="15">
        <v>2</v>
      </c>
      <c r="AB44" s="11">
        <v>97.81</v>
      </c>
      <c r="AC44" s="10">
        <v>1.8400000000000034</v>
      </c>
      <c r="AD44" s="21">
        <v>0.35</v>
      </c>
      <c r="AE44" s="12">
        <v>60.621468926550641</v>
      </c>
      <c r="AF44" s="10">
        <v>48.283721495424516</v>
      </c>
      <c r="AG44" s="10">
        <v>32.598173499072487</v>
      </c>
      <c r="AH44" s="10">
        <v>20.02356750196622</v>
      </c>
      <c r="AI44" s="10">
        <v>1.2433018012435963</v>
      </c>
      <c r="AJ44" s="10"/>
      <c r="AK44" s="10"/>
      <c r="AL44" s="10"/>
      <c r="AM44" s="10"/>
      <c r="AN44" s="10">
        <v>0.60621468926550637</v>
      </c>
      <c r="AO44" s="10">
        <v>0.28248799391528745</v>
      </c>
      <c r="AP44" s="10">
        <v>1</v>
      </c>
      <c r="AQ44" s="10">
        <v>79.625</v>
      </c>
      <c r="AR44" s="10"/>
      <c r="AS44" s="10"/>
      <c r="AT44" s="10">
        <v>1.2813432719500815</v>
      </c>
      <c r="AU44" s="10">
        <v>1</v>
      </c>
      <c r="AV44" s="16"/>
      <c r="AW44" s="21">
        <v>7.2425582243136777</v>
      </c>
      <c r="AX44" s="1" t="s">
        <v>120</v>
      </c>
      <c r="AY44" s="25">
        <v>5.2853018372703398</v>
      </c>
      <c r="AZ44" s="19">
        <v>100</v>
      </c>
      <c r="BA44" s="19">
        <v>0</v>
      </c>
      <c r="BB44" s="19">
        <v>0</v>
      </c>
      <c r="BC44" s="19">
        <v>100</v>
      </c>
      <c r="BD44" s="19">
        <v>0</v>
      </c>
      <c r="BE44" s="19">
        <v>0</v>
      </c>
      <c r="BF44" s="26">
        <v>97.81</v>
      </c>
      <c r="BG44" s="26">
        <v>1.8400000000000034</v>
      </c>
      <c r="BH44" s="26">
        <v>0.35</v>
      </c>
      <c r="BI44" s="23"/>
      <c r="BJ44" s="27">
        <f t="shared" ca="1" si="4"/>
        <v>1</v>
      </c>
      <c r="BK44" s="26">
        <f t="shared" ca="1" si="5"/>
        <v>4.6633165200501701</v>
      </c>
      <c r="BL44" s="25">
        <f t="shared" si="2"/>
        <v>12.776945366976483</v>
      </c>
      <c r="BM44" s="25">
        <f t="shared" ca="1" si="6"/>
        <v>3.6413696680423286</v>
      </c>
      <c r="BN44" s="24">
        <f t="shared" si="3"/>
        <v>4.2506227679243311</v>
      </c>
      <c r="BO44" s="23"/>
      <c r="BP44" s="2"/>
      <c r="BR44" s="6"/>
      <c r="CL44" s="5"/>
      <c r="CP44" s="6"/>
      <c r="DJ44" s="5"/>
    </row>
    <row r="45" spans="1:114" x14ac:dyDescent="0.2">
      <c r="A45">
        <v>1.6</v>
      </c>
      <c r="B45">
        <v>2.2000000000000002</v>
      </c>
      <c r="C45">
        <v>1.2527200000000001</v>
      </c>
      <c r="D45">
        <v>-0.28200999999999998</v>
      </c>
      <c r="E45">
        <v>3.2399999999999998E-2</v>
      </c>
      <c r="F45">
        <v>1.8399799999999999</v>
      </c>
      <c r="G45">
        <v>1.7556799999999999</v>
      </c>
      <c r="H45" s="23"/>
      <c r="I45" s="17">
        <f t="shared" si="0"/>
        <v>5.2493438320209975</v>
      </c>
      <c r="J45" s="16">
        <f t="shared" si="1"/>
        <v>-5.4493438320209977</v>
      </c>
      <c r="K45" s="10">
        <v>95</v>
      </c>
      <c r="L45" s="16">
        <v>498.68766404199465</v>
      </c>
      <c r="M45" s="16">
        <v>181.36482939632555</v>
      </c>
      <c r="N45" s="16">
        <v>2.2747156605424319</v>
      </c>
      <c r="O45" s="16">
        <v>1.5264595103578109</v>
      </c>
      <c r="P45" s="16">
        <v>1.584496369372336</v>
      </c>
      <c r="Q45" s="16">
        <v>6.3401824291886802E-2</v>
      </c>
      <c r="R45" s="16">
        <v>4.0013865299673785</v>
      </c>
      <c r="S45" s="16">
        <v>4.0303374315642451</v>
      </c>
      <c r="T45" s="22" t="s">
        <v>33</v>
      </c>
      <c r="U45" s="10">
        <v>3</v>
      </c>
      <c r="V45" s="22" t="s">
        <v>142</v>
      </c>
      <c r="W45" s="10">
        <v>2</v>
      </c>
      <c r="X45" s="22" t="s">
        <v>33</v>
      </c>
      <c r="Y45" s="10">
        <v>3</v>
      </c>
      <c r="Z45" s="22" t="s">
        <v>33</v>
      </c>
      <c r="AA45" s="15">
        <v>3</v>
      </c>
      <c r="AB45" s="11">
        <v>97.81</v>
      </c>
      <c r="AC45" s="10">
        <v>1.8400000000000034</v>
      </c>
      <c r="AD45" s="21">
        <v>0.35</v>
      </c>
      <c r="AE45" s="12">
        <v>152.64595103578108</v>
      </c>
      <c r="AF45" s="10">
        <v>157.07676910015749</v>
      </c>
      <c r="AG45" s="10">
        <v>79.224818468616803</v>
      </c>
      <c r="AH45" s="10">
        <v>36.11564786102015</v>
      </c>
      <c r="AI45" s="10">
        <v>2.4991337190515122</v>
      </c>
      <c r="AJ45" s="10"/>
      <c r="AK45" s="10"/>
      <c r="AL45" s="10"/>
      <c r="AM45" s="10"/>
      <c r="AN45" s="10">
        <v>1.5264595103578109</v>
      </c>
      <c r="AO45" s="10">
        <v>0.46417909980265998</v>
      </c>
      <c r="AP45" s="10">
        <v>1</v>
      </c>
      <c r="AQ45" s="10">
        <v>111.47500000000001</v>
      </c>
      <c r="AR45" s="10"/>
      <c r="AS45" s="10"/>
      <c r="AT45" s="10">
        <v>4.2767570388233001</v>
      </c>
      <c r="AU45" s="10">
        <v>1</v>
      </c>
      <c r="AV45" s="16"/>
      <c r="AW45" s="21">
        <v>23.561515365023624</v>
      </c>
      <c r="AX45" s="1" t="s">
        <v>120</v>
      </c>
      <c r="AY45" s="25">
        <v>5.4493438320210004</v>
      </c>
      <c r="AZ45" s="19">
        <v>100</v>
      </c>
      <c r="BA45" s="19">
        <v>0</v>
      </c>
      <c r="BB45" s="19">
        <v>0</v>
      </c>
      <c r="BC45" s="19">
        <v>100</v>
      </c>
      <c r="BD45" s="19">
        <v>0</v>
      </c>
      <c r="BE45" s="19">
        <v>0</v>
      </c>
      <c r="BF45" s="26">
        <v>97.81</v>
      </c>
      <c r="BG45" s="26">
        <v>1.8400000000000034</v>
      </c>
      <c r="BH45" s="26">
        <v>0.35</v>
      </c>
      <c r="BI45" s="23"/>
      <c r="BJ45" s="27">
        <f t="shared" ca="1" si="4"/>
        <v>0.99290170204650796</v>
      </c>
      <c r="BK45" s="26">
        <f t="shared" ca="1" si="5"/>
        <v>14.468661924503674</v>
      </c>
      <c r="BL45" s="25">
        <f t="shared" si="2"/>
        <v>4.748657738962371</v>
      </c>
      <c r="BM45" s="25">
        <f t="shared" ca="1" si="6"/>
        <v>2.9884949688802682</v>
      </c>
      <c r="BN45" s="24">
        <f t="shared" si="3"/>
        <v>3.7656617777639223</v>
      </c>
      <c r="BO45" s="23"/>
      <c r="BP45" s="2"/>
      <c r="BR45" s="6"/>
      <c r="CL45" s="5"/>
      <c r="CP45" s="6"/>
      <c r="DJ45" s="5"/>
    </row>
    <row r="46" spans="1:114" x14ac:dyDescent="0.2">
      <c r="A46">
        <v>1.65</v>
      </c>
      <c r="B46">
        <v>2.1</v>
      </c>
      <c r="C46">
        <v>1.2486299999999999</v>
      </c>
      <c r="D46">
        <v>-0.28092</v>
      </c>
      <c r="E46">
        <v>3.32E-2</v>
      </c>
      <c r="F46">
        <v>1.83433</v>
      </c>
      <c r="G46">
        <v>1.75878</v>
      </c>
      <c r="H46" s="23"/>
      <c r="I46" s="17">
        <f t="shared" si="0"/>
        <v>5.4133858267716528</v>
      </c>
      <c r="J46" s="16">
        <f t="shared" si="1"/>
        <v>-5.613385826771653</v>
      </c>
      <c r="K46" s="10">
        <v>95</v>
      </c>
      <c r="L46" s="16">
        <v>514.27165354330691</v>
      </c>
      <c r="M46" s="16">
        <v>186.71259842519692</v>
      </c>
      <c r="N46" s="16">
        <v>2.3458005249343827</v>
      </c>
      <c r="O46" s="16">
        <v>0.40960451977396622</v>
      </c>
      <c r="P46" s="16">
        <v>0.47117751642837102</v>
      </c>
      <c r="Q46" s="16">
        <v>7.0230676908305312E-2</v>
      </c>
      <c r="R46" s="16">
        <v>14.905354024671901</v>
      </c>
      <c r="S46" s="16">
        <v>4.2759025454447785</v>
      </c>
      <c r="T46" s="22" t="s">
        <v>119</v>
      </c>
      <c r="U46" s="10">
        <v>2</v>
      </c>
      <c r="V46" s="22" t="s">
        <v>142</v>
      </c>
      <c r="W46" s="10">
        <v>2</v>
      </c>
      <c r="X46" s="22" t="s">
        <v>142</v>
      </c>
      <c r="Y46" s="10">
        <v>2</v>
      </c>
      <c r="Z46" s="22" t="s">
        <v>124</v>
      </c>
      <c r="AA46" s="15">
        <v>2</v>
      </c>
      <c r="AB46" s="11">
        <v>97.81</v>
      </c>
      <c r="AC46" s="10">
        <v>1.8400000000000034</v>
      </c>
      <c r="AD46" s="21">
        <v>0.35</v>
      </c>
      <c r="AE46" s="12">
        <v>40.960451977396623</v>
      </c>
      <c r="AF46" s="10">
        <v>25.181375253731471</v>
      </c>
      <c r="AG46" s="10">
        <v>23.558875821418553</v>
      </c>
      <c r="AH46" s="10">
        <v>39.704955850499573</v>
      </c>
      <c r="AI46" s="10">
        <v>0.6708998648034542</v>
      </c>
      <c r="AJ46" s="10"/>
      <c r="AK46" s="10"/>
      <c r="AL46" s="10"/>
      <c r="AM46" s="10"/>
      <c r="AN46" s="10">
        <v>0.40960451977396622</v>
      </c>
      <c r="AO46" s="10">
        <v>0.30846455188050781</v>
      </c>
      <c r="AP46" s="10">
        <v>1</v>
      </c>
      <c r="AQ46" s="10">
        <v>79.625</v>
      </c>
      <c r="AR46" s="10"/>
      <c r="AS46" s="10"/>
      <c r="AT46" s="10">
        <v>0.60575677296117048</v>
      </c>
      <c r="AU46" s="10">
        <v>1</v>
      </c>
      <c r="AV46" s="16"/>
      <c r="AW46" s="21">
        <v>3.7772062880597206</v>
      </c>
      <c r="AX46" s="1" t="s">
        <v>120</v>
      </c>
      <c r="AY46" s="25">
        <v>5.6133858267716503</v>
      </c>
      <c r="AZ46" s="19">
        <v>100</v>
      </c>
      <c r="BA46" s="19">
        <v>0</v>
      </c>
      <c r="BB46" s="19">
        <v>0</v>
      </c>
      <c r="BC46" s="19">
        <v>100</v>
      </c>
      <c r="BD46" s="19">
        <v>0</v>
      </c>
      <c r="BE46" s="19">
        <v>0</v>
      </c>
      <c r="BF46" s="26">
        <v>97.81</v>
      </c>
      <c r="BG46" s="26">
        <v>1.8400000000000034</v>
      </c>
      <c r="BH46" s="26">
        <v>0.35</v>
      </c>
      <c r="BI46" s="23"/>
      <c r="BJ46" s="27">
        <f t="shared" ca="1" si="4"/>
        <v>1</v>
      </c>
      <c r="BK46" s="26">
        <f t="shared" ca="1" si="5"/>
        <v>2.292739659369794</v>
      </c>
      <c r="BL46" s="25">
        <f t="shared" si="2"/>
        <v>32.811681229456774</v>
      </c>
      <c r="BM46" s="25">
        <f t="shared" ca="1" si="6"/>
        <v>4.141949478857371</v>
      </c>
      <c r="BN46" s="24">
        <f t="shared" si="3"/>
        <v>4.5096228918115031</v>
      </c>
      <c r="BO46" s="23"/>
      <c r="BP46" s="2"/>
      <c r="BR46" s="6"/>
      <c r="CL46" s="5"/>
      <c r="CP46" s="6"/>
      <c r="DJ46" s="5"/>
    </row>
    <row r="47" spans="1:114" x14ac:dyDescent="0.2">
      <c r="A47">
        <v>1.7</v>
      </c>
      <c r="B47">
        <v>2.2000000000000002</v>
      </c>
      <c r="C47">
        <v>1.2494700000000001</v>
      </c>
      <c r="D47">
        <v>-0.2848</v>
      </c>
      <c r="E47">
        <v>3.3070000000000002E-2</v>
      </c>
      <c r="F47">
        <v>1.83768</v>
      </c>
      <c r="G47">
        <v>1.76278</v>
      </c>
      <c r="H47" s="23"/>
      <c r="I47" s="17">
        <f t="shared" si="0"/>
        <v>5.577427821522309</v>
      </c>
      <c r="J47" s="16">
        <f t="shared" si="1"/>
        <v>-5.7774278215223092</v>
      </c>
      <c r="K47" s="10">
        <v>95</v>
      </c>
      <c r="L47" s="16">
        <v>529.85564304461923</v>
      </c>
      <c r="M47" s="16">
        <v>192.06036745406831</v>
      </c>
      <c r="N47" s="16">
        <v>2.4168853893263336</v>
      </c>
      <c r="O47" s="16">
        <v>0.63898305084745999</v>
      </c>
      <c r="P47" s="16">
        <v>0.69998142513538431</v>
      </c>
      <c r="Q47" s="16">
        <v>4.5922467594815192E-2</v>
      </c>
      <c r="R47" s="16">
        <v>6.5605266005356171</v>
      </c>
      <c r="S47" s="16">
        <v>4.2359982144391921</v>
      </c>
      <c r="T47" s="22" t="s">
        <v>119</v>
      </c>
      <c r="U47" s="10">
        <v>2</v>
      </c>
      <c r="V47" s="22" t="s">
        <v>142</v>
      </c>
      <c r="W47" s="10">
        <v>2</v>
      </c>
      <c r="X47" s="22" t="s">
        <v>33</v>
      </c>
      <c r="Y47" s="10">
        <v>3</v>
      </c>
      <c r="Z47" s="22" t="s">
        <v>124</v>
      </c>
      <c r="AA47" s="15">
        <v>2</v>
      </c>
      <c r="AB47" s="11">
        <v>97.81</v>
      </c>
      <c r="AC47" s="10">
        <v>1.8400000000000034</v>
      </c>
      <c r="AD47" s="21">
        <v>0.35</v>
      </c>
      <c r="AE47" s="12">
        <v>63.898305084745992</v>
      </c>
      <c r="AF47" s="10">
        <v>51.182776895655834</v>
      </c>
      <c r="AG47" s="10">
        <v>34.999071256769184</v>
      </c>
      <c r="AH47" s="10">
        <v>37.421749545178798</v>
      </c>
      <c r="AI47" s="10">
        <v>1.5242678841030195</v>
      </c>
      <c r="AJ47" s="10"/>
      <c r="AK47" s="10"/>
      <c r="AL47" s="10"/>
      <c r="AM47" s="10"/>
      <c r="AN47" s="10">
        <v>0.63898305084745999</v>
      </c>
      <c r="AO47" s="10">
        <v>0.29305196677569245</v>
      </c>
      <c r="AP47" s="10">
        <v>1</v>
      </c>
      <c r="AQ47" s="10">
        <v>79.625</v>
      </c>
      <c r="AR47" s="10"/>
      <c r="AS47" s="10"/>
      <c r="AT47" s="10">
        <v>1.236322213084347</v>
      </c>
      <c r="AU47" s="10">
        <v>1</v>
      </c>
      <c r="AV47" s="16"/>
      <c r="AW47" s="21">
        <v>7.6774165343483753</v>
      </c>
      <c r="AX47" s="1" t="s">
        <v>120</v>
      </c>
      <c r="AY47" s="25">
        <v>5.77742782152231</v>
      </c>
      <c r="AZ47" s="19">
        <v>100</v>
      </c>
      <c r="BA47" s="19">
        <v>0</v>
      </c>
      <c r="BB47" s="19">
        <v>0</v>
      </c>
      <c r="BC47" s="19">
        <v>100</v>
      </c>
      <c r="BD47" s="19">
        <v>0</v>
      </c>
      <c r="BE47" s="19">
        <v>0</v>
      </c>
      <c r="BF47" s="26">
        <v>97.81</v>
      </c>
      <c r="BG47" s="26">
        <v>1.8400000000000034</v>
      </c>
      <c r="BH47" s="26">
        <v>0.35</v>
      </c>
      <c r="BI47" s="23"/>
      <c r="BJ47" s="27">
        <f t="shared" ca="1" si="4"/>
        <v>1</v>
      </c>
      <c r="BK47" s="26">
        <f t="shared" ca="1" si="5"/>
        <v>4.5303839556291461</v>
      </c>
      <c r="BL47" s="25">
        <f t="shared" si="2"/>
        <v>10.555588371969316</v>
      </c>
      <c r="BM47" s="25">
        <f t="shared" ca="1" si="6"/>
        <v>3.598756683138522</v>
      </c>
      <c r="BN47" s="24">
        <f t="shared" si="3"/>
        <v>4.1800981532733097</v>
      </c>
      <c r="BO47" s="23"/>
      <c r="BP47" s="2"/>
      <c r="BR47" s="6"/>
      <c r="CL47" s="5"/>
      <c r="CP47" s="6"/>
      <c r="DJ47" s="5"/>
    </row>
    <row r="48" spans="1:114" x14ac:dyDescent="0.2">
      <c r="A48">
        <v>1.75</v>
      </c>
      <c r="B48">
        <v>2.2000000000000002</v>
      </c>
      <c r="C48">
        <v>1.2625900000000001</v>
      </c>
      <c r="D48">
        <v>-0.27278999999999998</v>
      </c>
      <c r="E48">
        <v>3.4070000000000003E-2</v>
      </c>
      <c r="F48">
        <v>1.83908</v>
      </c>
      <c r="G48">
        <v>1.75088</v>
      </c>
      <c r="H48" s="23"/>
      <c r="I48" s="17">
        <f t="shared" si="0"/>
        <v>5.7414698162729652</v>
      </c>
      <c r="J48" s="16">
        <f t="shared" si="1"/>
        <v>-5.9414698162729653</v>
      </c>
      <c r="K48" s="10">
        <v>95</v>
      </c>
      <c r="L48" s="16">
        <v>545.43963254593154</v>
      </c>
      <c r="M48" s="16">
        <v>197.40813648293971</v>
      </c>
      <c r="N48" s="16">
        <v>2.4879702537182848</v>
      </c>
      <c r="O48" s="16">
        <v>4.2216572504708179</v>
      </c>
      <c r="P48" s="16">
        <v>4.2870757968085922</v>
      </c>
      <c r="Q48" s="16">
        <v>0.12116514642342789</v>
      </c>
      <c r="R48" s="16">
        <v>2.8262888776920225</v>
      </c>
      <c r="S48" s="16">
        <v>4.5429546067898583</v>
      </c>
      <c r="T48" s="22" t="s">
        <v>33</v>
      </c>
      <c r="U48" s="10">
        <v>3</v>
      </c>
      <c r="V48" s="22" t="s">
        <v>33</v>
      </c>
      <c r="W48" s="10">
        <v>3</v>
      </c>
      <c r="X48" s="22" t="s">
        <v>143</v>
      </c>
      <c r="Y48" s="10">
        <v>4</v>
      </c>
      <c r="Z48" s="22" t="s">
        <v>121</v>
      </c>
      <c r="AA48" s="15">
        <v>5</v>
      </c>
      <c r="AB48" s="11">
        <v>74.271028682686207</v>
      </c>
      <c r="AC48" s="10">
        <v>23.485975659710306</v>
      </c>
      <c r="AD48" s="21">
        <v>2.2429956576034797</v>
      </c>
      <c r="AE48" s="12">
        <v>422.16572504708176</v>
      </c>
      <c r="AF48" s="10">
        <v>472.27717418066186</v>
      </c>
      <c r="AG48" s="10">
        <v>214.35378984042961</v>
      </c>
      <c r="AH48" s="10">
        <v>42.273963834615223</v>
      </c>
      <c r="AI48" s="10">
        <v>3.5382087368811734</v>
      </c>
      <c r="AJ48" s="10"/>
      <c r="AK48" s="10"/>
      <c r="AL48" s="10"/>
      <c r="AM48" s="10"/>
      <c r="AN48" s="10">
        <v>4.2216572504708179</v>
      </c>
      <c r="AO48" s="10">
        <v>1.013192704715685</v>
      </c>
      <c r="AP48" s="10">
        <v>1</v>
      </c>
      <c r="AQ48" s="10">
        <v>111.47500000000001</v>
      </c>
      <c r="AR48" s="10"/>
      <c r="AS48" s="10"/>
      <c r="AT48" s="10">
        <v>12.36630220860372</v>
      </c>
      <c r="AU48" s="10">
        <v>1</v>
      </c>
      <c r="AV48" s="16"/>
      <c r="AW48" s="21">
        <v>70.841576127099287</v>
      </c>
      <c r="AX48" s="1" t="s">
        <v>120</v>
      </c>
      <c r="AY48" s="25">
        <v>5.9414698162729698</v>
      </c>
      <c r="AZ48" s="19">
        <v>100</v>
      </c>
      <c r="BA48" s="19">
        <v>0</v>
      </c>
      <c r="BB48" s="19">
        <v>0</v>
      </c>
      <c r="BC48" s="19">
        <v>0</v>
      </c>
      <c r="BD48" s="19">
        <v>100</v>
      </c>
      <c r="BE48" s="19">
        <v>0</v>
      </c>
      <c r="BF48" s="26">
        <v>74.271028682686207</v>
      </c>
      <c r="BG48" s="26">
        <v>23.485975659710306</v>
      </c>
      <c r="BH48" s="26">
        <v>2.2429956576034797</v>
      </c>
      <c r="BI48" s="23"/>
      <c r="BJ48" s="27">
        <f t="shared" ca="1" si="4"/>
        <v>0.85704043613344649</v>
      </c>
      <c r="BK48" s="26">
        <f t="shared" ca="1" si="5"/>
        <v>28.966344461989561</v>
      </c>
      <c r="BL48" s="25">
        <f t="shared" si="2"/>
        <v>3.0182960108899239</v>
      </c>
      <c r="BM48" s="25">
        <f t="shared" ca="1" si="6"/>
        <v>2.6309088213787235</v>
      </c>
      <c r="BN48" s="24">
        <f t="shared" si="3"/>
        <v>3.3152017052853955</v>
      </c>
      <c r="BO48" s="23"/>
      <c r="BP48" s="2"/>
      <c r="BR48" s="6"/>
      <c r="CL48" s="5"/>
      <c r="CP48" s="6"/>
      <c r="DJ48" s="5"/>
    </row>
    <row r="49" spans="1:114" x14ac:dyDescent="0.2">
      <c r="A49">
        <v>1.8</v>
      </c>
      <c r="B49">
        <v>2.1</v>
      </c>
      <c r="C49">
        <v>1.2737099999999999</v>
      </c>
      <c r="D49">
        <v>-0.27265</v>
      </c>
      <c r="E49">
        <v>3.3349999999999998E-2</v>
      </c>
      <c r="F49">
        <v>1.8454999999999999</v>
      </c>
      <c r="G49">
        <v>1.7558800000000001</v>
      </c>
      <c r="H49" s="23"/>
      <c r="I49" s="17">
        <f t="shared" si="0"/>
        <v>5.9055118110236222</v>
      </c>
      <c r="J49" s="16">
        <f t="shared" si="1"/>
        <v>-6.1055118110236224</v>
      </c>
      <c r="K49" s="10">
        <v>95</v>
      </c>
      <c r="L49" s="16">
        <v>561.02362204724398</v>
      </c>
      <c r="M49" s="16">
        <v>202.75590551181114</v>
      </c>
      <c r="N49" s="16">
        <v>2.5590551181102361</v>
      </c>
      <c r="O49" s="16">
        <v>7.2581920903954318</v>
      </c>
      <c r="P49" s="16">
        <v>7.3204281128573143</v>
      </c>
      <c r="Q49" s="16">
        <v>0.1220422467594815</v>
      </c>
      <c r="R49" s="16">
        <v>1.6671463045328083</v>
      </c>
      <c r="S49" s="16">
        <v>4.3219460042973781</v>
      </c>
      <c r="T49" s="22" t="s">
        <v>122</v>
      </c>
      <c r="U49" s="10">
        <v>5</v>
      </c>
      <c r="V49" s="22" t="s">
        <v>33</v>
      </c>
      <c r="W49" s="10">
        <v>3</v>
      </c>
      <c r="X49" s="22" t="s">
        <v>141</v>
      </c>
      <c r="Y49" s="10">
        <v>5</v>
      </c>
      <c r="Z49" s="22" t="s">
        <v>121</v>
      </c>
      <c r="AA49" s="15">
        <v>5</v>
      </c>
      <c r="AB49" s="11">
        <v>35.039099106256408</v>
      </c>
      <c r="AC49" s="10">
        <v>56.543843836662489</v>
      </c>
      <c r="AD49" s="21">
        <v>8.4170570570810987</v>
      </c>
      <c r="AE49" s="12">
        <v>725.81920903954313</v>
      </c>
      <c r="AF49" s="10">
        <v>828.22544727455215</v>
      </c>
      <c r="AG49" s="10">
        <v>424.03210846429857</v>
      </c>
      <c r="AH49" s="10">
        <v>36.26518394442121</v>
      </c>
      <c r="AI49" s="10">
        <v>5.9982738004522904</v>
      </c>
      <c r="AJ49" s="10"/>
      <c r="AK49" s="10"/>
      <c r="AL49" s="10"/>
      <c r="AM49" s="10"/>
      <c r="AN49" s="10">
        <v>3.6290960451977159</v>
      </c>
      <c r="AO49" s="10">
        <v>1.5116464331301558</v>
      </c>
      <c r="AP49" s="10">
        <v>3.3922568677143885</v>
      </c>
      <c r="AQ49" s="10">
        <v>114.66</v>
      </c>
      <c r="AR49" s="10"/>
      <c r="AS49" s="10"/>
      <c r="AT49" s="10">
        <v>21.654236274138643</v>
      </c>
      <c r="AU49" s="10">
        <v>1</v>
      </c>
      <c r="AV49" s="16"/>
      <c r="AW49" s="21">
        <v>124.23381709118281</v>
      </c>
      <c r="AX49" s="1" t="s">
        <v>120</v>
      </c>
      <c r="AY49" s="25">
        <v>6.1055118110236197</v>
      </c>
      <c r="AZ49" s="19">
        <v>0</v>
      </c>
      <c r="BA49" s="19">
        <v>100</v>
      </c>
      <c r="BB49" s="19">
        <v>0</v>
      </c>
      <c r="BC49" s="19">
        <v>0</v>
      </c>
      <c r="BD49" s="19">
        <v>100</v>
      </c>
      <c r="BE49" s="19">
        <v>0</v>
      </c>
      <c r="BF49" s="26">
        <v>35.039099106256408</v>
      </c>
      <c r="BG49" s="26">
        <v>56.543843836662489</v>
      </c>
      <c r="BH49" s="26">
        <v>8.4170570570810987</v>
      </c>
      <c r="BI49" s="23"/>
      <c r="BJ49" s="27">
        <f t="shared" ca="1" si="4"/>
        <v>0.75950472341293263</v>
      </c>
      <c r="BK49" s="26">
        <f t="shared" ca="1" si="5"/>
        <v>39.48863748462788</v>
      </c>
      <c r="BL49" s="25">
        <f t="shared" si="2"/>
        <v>1.7335752518491314</v>
      </c>
      <c r="BM49" s="25">
        <f t="shared" ca="1" si="6"/>
        <v>2.3745779425978246</v>
      </c>
      <c r="BN49" s="24">
        <f t="shared" si="3"/>
        <v>3.0000392913383207</v>
      </c>
      <c r="BO49" s="23"/>
      <c r="BP49" s="2"/>
      <c r="BR49" s="6"/>
      <c r="CL49" s="5"/>
      <c r="CP49" s="6"/>
      <c r="DJ49" s="5"/>
    </row>
    <row r="50" spans="1:114" x14ac:dyDescent="0.2">
      <c r="A50">
        <v>1.85</v>
      </c>
      <c r="B50">
        <v>2.2000000000000002</v>
      </c>
      <c r="C50">
        <v>1.24962</v>
      </c>
      <c r="D50">
        <v>-0.27757999999999999</v>
      </c>
      <c r="E50">
        <v>3.5950000000000003E-2</v>
      </c>
      <c r="F50">
        <v>1.8405800000000001</v>
      </c>
      <c r="G50">
        <v>1.7636799999999999</v>
      </c>
      <c r="H50" s="23"/>
      <c r="I50" s="17">
        <f t="shared" si="0"/>
        <v>6.0695538057742784</v>
      </c>
      <c r="J50" s="16">
        <f t="shared" si="1"/>
        <v>-6.2695538057742786</v>
      </c>
      <c r="K50" s="10">
        <v>95</v>
      </c>
      <c r="L50" s="16">
        <v>576.60761154855629</v>
      </c>
      <c r="M50" s="16">
        <v>208.10367454068253</v>
      </c>
      <c r="N50" s="16">
        <v>2.6301399825021874</v>
      </c>
      <c r="O50" s="16">
        <v>0.67994350282482641</v>
      </c>
      <c r="P50" s="16">
        <v>0.75367197261631758</v>
      </c>
      <c r="Q50" s="16">
        <v>9.1155784925588138E-2</v>
      </c>
      <c r="R50" s="16">
        <v>12.094888524134371</v>
      </c>
      <c r="S50" s="16">
        <v>5.1200326244091112</v>
      </c>
      <c r="T50" s="22" t="s">
        <v>119</v>
      </c>
      <c r="U50" s="10">
        <v>2</v>
      </c>
      <c r="V50" s="22" t="s">
        <v>142</v>
      </c>
      <c r="W50" s="10">
        <v>2</v>
      </c>
      <c r="X50" s="22" t="s">
        <v>142</v>
      </c>
      <c r="Y50" s="10">
        <v>2</v>
      </c>
      <c r="Z50" s="22" t="s">
        <v>124</v>
      </c>
      <c r="AA50" s="15">
        <v>2</v>
      </c>
      <c r="AB50" s="11">
        <v>97.81</v>
      </c>
      <c r="AC50" s="10">
        <v>1.8400000000000034</v>
      </c>
      <c r="AD50" s="21">
        <v>0.35</v>
      </c>
      <c r="AE50" s="12">
        <v>67.994350282482642</v>
      </c>
      <c r="AF50" s="10">
        <v>54.749196099063454</v>
      </c>
      <c r="AG50" s="10">
        <v>37.683598630815908</v>
      </c>
      <c r="AH50" s="10">
        <v>51.220648633513868</v>
      </c>
      <c r="AI50" s="10">
        <v>0.82679554921451404</v>
      </c>
      <c r="AJ50" s="10"/>
      <c r="AK50" s="10"/>
      <c r="AL50" s="10"/>
      <c r="AM50" s="10"/>
      <c r="AN50" s="10">
        <v>0.67994350282482641</v>
      </c>
      <c r="AO50" s="10">
        <v>0.36355039113632043</v>
      </c>
      <c r="AP50" s="10">
        <v>1</v>
      </c>
      <c r="AQ50" s="10">
        <v>79.625</v>
      </c>
      <c r="AR50" s="10"/>
      <c r="AS50" s="10"/>
      <c r="AT50" s="10">
        <v>1.2141974657529895</v>
      </c>
      <c r="AU50" s="10">
        <v>1</v>
      </c>
      <c r="AV50" s="16"/>
      <c r="AW50" s="21">
        <v>8.2123794148595195</v>
      </c>
      <c r="AX50" s="1" t="s">
        <v>120</v>
      </c>
      <c r="AY50" s="25">
        <v>6.2695538057742803</v>
      </c>
      <c r="AZ50" s="19">
        <v>100</v>
      </c>
      <c r="BA50" s="19">
        <v>0</v>
      </c>
      <c r="BB50" s="19">
        <v>0</v>
      </c>
      <c r="BC50" s="19">
        <v>100</v>
      </c>
      <c r="BD50" s="19">
        <v>0</v>
      </c>
      <c r="BE50" s="19">
        <v>0</v>
      </c>
      <c r="BF50" s="26">
        <v>97.81</v>
      </c>
      <c r="BG50" s="26">
        <v>1.8400000000000034</v>
      </c>
      <c r="BH50" s="26">
        <v>0.35</v>
      </c>
      <c r="BI50" s="23"/>
      <c r="BJ50" s="27">
        <f t="shared" ca="1" si="4"/>
        <v>1</v>
      </c>
      <c r="BK50" s="26">
        <f t="shared" ca="1" si="5"/>
        <v>4.4724646777062445</v>
      </c>
      <c r="BL50" s="25">
        <f t="shared" si="2"/>
        <v>19.587885768845307</v>
      </c>
      <c r="BM50" s="25">
        <f t="shared" ca="1" si="6"/>
        <v>3.776161700613843</v>
      </c>
      <c r="BN50" s="24">
        <f t="shared" si="3"/>
        <v>4.2886819692790654</v>
      </c>
      <c r="BO50" s="23"/>
      <c r="BP50" s="2"/>
      <c r="BR50" s="6"/>
      <c r="CL50" s="5"/>
      <c r="CP50" s="6"/>
      <c r="DJ50" s="5"/>
    </row>
    <row r="51" spans="1:114" x14ac:dyDescent="0.2">
      <c r="A51">
        <v>1.9</v>
      </c>
      <c r="B51">
        <v>0.4</v>
      </c>
      <c r="C51">
        <v>1.2533000000000001</v>
      </c>
      <c r="D51">
        <v>-0.28094000000000002</v>
      </c>
      <c r="E51">
        <v>3.6049999999999999E-2</v>
      </c>
      <c r="F51">
        <v>1.84273</v>
      </c>
      <c r="G51">
        <v>1.75135</v>
      </c>
      <c r="H51" s="23"/>
      <c r="I51" s="17">
        <f t="shared" si="0"/>
        <v>6.2335958005249337</v>
      </c>
      <c r="J51" s="16">
        <f t="shared" si="1"/>
        <v>-6.4335958005249338</v>
      </c>
      <c r="K51" s="10">
        <v>95</v>
      </c>
      <c r="L51" s="16">
        <v>592.1916010498685</v>
      </c>
      <c r="M51" s="16">
        <v>213.4514435695539</v>
      </c>
      <c r="N51" s="16">
        <v>2.7012248468941378</v>
      </c>
      <c r="O51" s="16">
        <v>1.6848399246704358</v>
      </c>
      <c r="P51" s="16">
        <v>1.7590104116669119</v>
      </c>
      <c r="Q51" s="16">
        <v>7.0105376860297511E-2</v>
      </c>
      <c r="R51" s="16">
        <v>3.9855009609558096</v>
      </c>
      <c r="S51" s="16">
        <v>5.1507282636441767</v>
      </c>
      <c r="T51" s="22" t="s">
        <v>33</v>
      </c>
      <c r="U51" s="10">
        <v>3</v>
      </c>
      <c r="V51" s="22" t="s">
        <v>142</v>
      </c>
      <c r="W51" s="10">
        <v>2</v>
      </c>
      <c r="X51" s="22" t="s">
        <v>33</v>
      </c>
      <c r="Y51" s="10">
        <v>3</v>
      </c>
      <c r="Z51" s="22" t="s">
        <v>33</v>
      </c>
      <c r="AA51" s="15">
        <v>3</v>
      </c>
      <c r="AB51" s="11">
        <v>97.81</v>
      </c>
      <c r="AC51" s="10">
        <v>1.8400000000000034</v>
      </c>
      <c r="AD51" s="21">
        <v>0.35</v>
      </c>
      <c r="AE51" s="12">
        <v>168.48399246704358</v>
      </c>
      <c r="AF51" s="10">
        <v>172.10760131082085</v>
      </c>
      <c r="AG51" s="10">
        <v>87.950520583345593</v>
      </c>
      <c r="AH51" s="10">
        <v>50.389784573143658</v>
      </c>
      <c r="AI51" s="10">
        <v>2.5090948661073167</v>
      </c>
      <c r="AJ51" s="10"/>
      <c r="AK51" s="10"/>
      <c r="AL51" s="10"/>
      <c r="AM51" s="10"/>
      <c r="AN51" s="10">
        <v>1.6848399246704358</v>
      </c>
      <c r="AO51" s="10">
        <v>0.52257036254148592</v>
      </c>
      <c r="AP51" s="10">
        <v>1</v>
      </c>
      <c r="AQ51" s="10">
        <v>111.47500000000001</v>
      </c>
      <c r="AR51" s="10"/>
      <c r="AS51" s="10"/>
      <c r="AT51" s="10">
        <v>3.9302644791231409</v>
      </c>
      <c r="AU51" s="10">
        <v>1</v>
      </c>
      <c r="AV51" s="16"/>
      <c r="AW51" s="21">
        <v>25.816140196623127</v>
      </c>
      <c r="AX51" s="1" t="s">
        <v>120</v>
      </c>
      <c r="AY51" s="25">
        <v>6.4335958005249303</v>
      </c>
      <c r="AZ51" s="19">
        <v>100</v>
      </c>
      <c r="BA51" s="19">
        <v>0</v>
      </c>
      <c r="BB51" s="19">
        <v>0</v>
      </c>
      <c r="BC51" s="19">
        <v>100</v>
      </c>
      <c r="BD51" s="19">
        <v>0</v>
      </c>
      <c r="BE51" s="19">
        <v>0</v>
      </c>
      <c r="BF51" s="26">
        <v>97.81</v>
      </c>
      <c r="BG51" s="26">
        <v>1.8400000000000034</v>
      </c>
      <c r="BH51" s="26">
        <v>0.35</v>
      </c>
      <c r="BI51" s="23"/>
      <c r="BJ51" s="27">
        <f t="shared" ca="1" si="4"/>
        <v>1</v>
      </c>
      <c r="BK51" s="26">
        <f t="shared" ca="1" si="5"/>
        <v>13.707235581803705</v>
      </c>
      <c r="BL51" s="25">
        <f t="shared" si="2"/>
        <v>4.7921714860426468</v>
      </c>
      <c r="BM51" s="25">
        <f t="shared" ca="1" si="6"/>
        <v>3.0091769793349101</v>
      </c>
      <c r="BN51" s="24">
        <f t="shared" si="3"/>
        <v>3.7251713404247671</v>
      </c>
      <c r="BO51" s="23"/>
      <c r="BP51" s="2"/>
      <c r="BR51" s="6"/>
      <c r="CL51" s="5"/>
      <c r="CP51" s="6"/>
      <c r="DJ51" s="5"/>
    </row>
    <row r="52" spans="1:114" x14ac:dyDescent="0.2">
      <c r="A52">
        <v>1.95</v>
      </c>
      <c r="B52">
        <v>2.1</v>
      </c>
      <c r="C52">
        <v>1.2490399999999999</v>
      </c>
      <c r="D52">
        <v>-0.27605000000000002</v>
      </c>
      <c r="E52">
        <v>3.6810000000000002E-2</v>
      </c>
      <c r="F52">
        <v>1.8498300000000001</v>
      </c>
      <c r="G52">
        <v>1.75173</v>
      </c>
      <c r="H52" s="23"/>
      <c r="I52" s="17">
        <f t="shared" si="0"/>
        <v>6.3976377952755898</v>
      </c>
      <c r="J52" s="16">
        <f t="shared" si="1"/>
        <v>-6.59763779527559</v>
      </c>
      <c r="K52" s="10">
        <v>95</v>
      </c>
      <c r="L52" s="16">
        <v>607.77559055118081</v>
      </c>
      <c r="M52" s="16">
        <v>218.7992125984253</v>
      </c>
      <c r="N52" s="16">
        <v>2.7723097112860891</v>
      </c>
      <c r="O52" s="16">
        <v>0.52156308851220179</v>
      </c>
      <c r="P52" s="16">
        <v>0.59909290626656364</v>
      </c>
      <c r="Q52" s="16">
        <v>0.10074123859817559</v>
      </c>
      <c r="R52" s="16">
        <v>16.815628685369752</v>
      </c>
      <c r="S52" s="16">
        <v>5.3840151218306849</v>
      </c>
      <c r="T52" s="22" t="s">
        <v>119</v>
      </c>
      <c r="U52" s="10">
        <v>2</v>
      </c>
      <c r="V52" s="22" t="s">
        <v>142</v>
      </c>
      <c r="W52" s="10">
        <v>2</v>
      </c>
      <c r="X52" s="22" t="s">
        <v>142</v>
      </c>
      <c r="Y52" s="10">
        <v>2</v>
      </c>
      <c r="Z52" s="22" t="s">
        <v>124</v>
      </c>
      <c r="AA52" s="15">
        <v>2</v>
      </c>
      <c r="AB52" s="11">
        <v>97.81</v>
      </c>
      <c r="AC52" s="10">
        <v>1.8400000000000034</v>
      </c>
      <c r="AD52" s="21">
        <v>0.35</v>
      </c>
      <c r="AE52" s="12">
        <v>52.156308851220182</v>
      </c>
      <c r="AF52" s="10">
        <v>34.730013057761546</v>
      </c>
      <c r="AG52" s="10">
        <v>29.9546453133282</v>
      </c>
      <c r="AH52" s="10">
        <v>53.726511302631685</v>
      </c>
      <c r="AI52" s="10">
        <v>0.59468487245442014</v>
      </c>
      <c r="AJ52" s="10"/>
      <c r="AK52" s="10"/>
      <c r="AL52" s="10"/>
      <c r="AM52" s="10"/>
      <c r="AN52" s="10">
        <v>0.52156308851220179</v>
      </c>
      <c r="AO52" s="10">
        <v>0.38020292919573973</v>
      </c>
      <c r="AP52" s="10">
        <v>1</v>
      </c>
      <c r="AQ52" s="10">
        <v>79.625</v>
      </c>
      <c r="AR52" s="10"/>
      <c r="AS52" s="10"/>
      <c r="AT52" s="10">
        <v>0.71240482943057171</v>
      </c>
      <c r="AU52" s="10">
        <v>1</v>
      </c>
      <c r="AV52" s="16"/>
      <c r="AW52" s="21">
        <v>5.2095019586642319</v>
      </c>
      <c r="AX52" s="1" t="s">
        <v>120</v>
      </c>
      <c r="AY52" s="25">
        <v>6.59763779527559</v>
      </c>
      <c r="AZ52" s="19">
        <v>100</v>
      </c>
      <c r="BA52" s="19">
        <v>0</v>
      </c>
      <c r="BB52" s="19">
        <v>0</v>
      </c>
      <c r="BC52" s="19">
        <v>100</v>
      </c>
      <c r="BD52" s="19">
        <v>0</v>
      </c>
      <c r="BE52" s="19">
        <v>0</v>
      </c>
      <c r="BF52" s="26">
        <v>97.81</v>
      </c>
      <c r="BG52" s="26">
        <v>1.8400000000000034</v>
      </c>
      <c r="BH52" s="26">
        <v>0.35</v>
      </c>
      <c r="BI52" s="23"/>
      <c r="BJ52" s="27">
        <f t="shared" ca="1" si="4"/>
        <v>1</v>
      </c>
      <c r="BK52" s="26">
        <f t="shared" ca="1" si="5"/>
        <v>2.6984110910196013</v>
      </c>
      <c r="BL52" s="25">
        <f t="shared" si="2"/>
        <v>34.125844996381531</v>
      </c>
      <c r="BM52" s="25">
        <f t="shared" ca="1" si="6"/>
        <v>4.1005282809671169</v>
      </c>
      <c r="BN52" s="24">
        <f t="shared" si="3"/>
        <v>4.4501276789284958</v>
      </c>
      <c r="BO52" s="23"/>
      <c r="BP52" s="2"/>
      <c r="BR52" s="6"/>
      <c r="CL52" s="5"/>
      <c r="CP52" s="6"/>
      <c r="DJ52" s="5"/>
    </row>
    <row r="53" spans="1:114" x14ac:dyDescent="0.2">
      <c r="A53">
        <v>2</v>
      </c>
      <c r="B53">
        <v>2.1</v>
      </c>
      <c r="C53">
        <v>1.2575799999999999</v>
      </c>
      <c r="D53">
        <v>-0.27250000000000002</v>
      </c>
      <c r="E53">
        <v>4.7629999999999999E-2</v>
      </c>
      <c r="F53">
        <v>1.8430299999999999</v>
      </c>
      <c r="G53">
        <v>1.7546299999999999</v>
      </c>
      <c r="H53" s="23"/>
      <c r="I53" s="17">
        <f t="shared" si="0"/>
        <v>6.561679790026246</v>
      </c>
      <c r="J53" s="16">
        <f t="shared" si="1"/>
        <v>-6.7616797900262462</v>
      </c>
      <c r="K53" s="10">
        <v>95</v>
      </c>
      <c r="L53" s="16">
        <v>623.35958005249313</v>
      </c>
      <c r="M53" s="16">
        <v>224.1469816272967</v>
      </c>
      <c r="N53" s="16">
        <v>2.8433945756780399</v>
      </c>
      <c r="O53" s="16">
        <v>2.8535781544255707</v>
      </c>
      <c r="P53" s="16">
        <v>2.978934233759305</v>
      </c>
      <c r="Q53" s="16">
        <v>0.12298199711953899</v>
      </c>
      <c r="R53" s="16">
        <v>4.1283891307778298</v>
      </c>
      <c r="S53" s="16">
        <v>8.7052832870648889</v>
      </c>
      <c r="T53" s="22" t="s">
        <v>33</v>
      </c>
      <c r="U53" s="10">
        <v>3</v>
      </c>
      <c r="V53" s="22" t="s">
        <v>33</v>
      </c>
      <c r="W53" s="10">
        <v>3</v>
      </c>
      <c r="X53" s="22" t="s">
        <v>143</v>
      </c>
      <c r="Y53" s="10">
        <v>4</v>
      </c>
      <c r="Z53" s="22" t="s">
        <v>33</v>
      </c>
      <c r="AA53" s="15">
        <v>3</v>
      </c>
      <c r="AB53" s="11">
        <v>97.81</v>
      </c>
      <c r="AC53" s="10">
        <v>1.8400000000000034</v>
      </c>
      <c r="AD53" s="21">
        <v>0.35</v>
      </c>
      <c r="AE53" s="12">
        <v>285.35781544255707</v>
      </c>
      <c r="AF53" s="10">
        <v>313.7946404391833</v>
      </c>
      <c r="AG53" s="10">
        <v>148.94671168796526</v>
      </c>
      <c r="AH53" s="10">
        <v>120.58742491995804</v>
      </c>
      <c r="AI53" s="10">
        <v>2.4222522836930103</v>
      </c>
      <c r="AJ53" s="10"/>
      <c r="AK53" s="10"/>
      <c r="AL53" s="10"/>
      <c r="AM53" s="10"/>
      <c r="AN53" s="10">
        <v>2.8535781544255707</v>
      </c>
      <c r="AO53" s="10">
        <v>0.80612976607723352</v>
      </c>
      <c r="AP53" s="10">
        <v>1</v>
      </c>
      <c r="AQ53" s="10">
        <v>111.47500000000001</v>
      </c>
      <c r="AR53" s="10"/>
      <c r="AS53" s="10"/>
      <c r="AT53" s="10">
        <v>6.997119727605118</v>
      </c>
      <c r="AU53" s="10">
        <v>1</v>
      </c>
      <c r="AV53" s="16"/>
      <c r="AW53" s="21">
        <v>47.069196065877492</v>
      </c>
      <c r="AX53" s="1" t="s">
        <v>120</v>
      </c>
      <c r="AY53" s="25">
        <v>6.7616797900262497</v>
      </c>
      <c r="AZ53" s="19">
        <v>100</v>
      </c>
      <c r="BA53" s="19">
        <v>0</v>
      </c>
      <c r="BB53" s="19">
        <v>0</v>
      </c>
      <c r="BC53" s="19">
        <v>100</v>
      </c>
      <c r="BD53" s="19">
        <v>0</v>
      </c>
      <c r="BE53" s="19">
        <v>0</v>
      </c>
      <c r="BF53" s="26">
        <v>97.81</v>
      </c>
      <c r="BG53" s="26">
        <v>1.8400000000000034</v>
      </c>
      <c r="BH53" s="26">
        <v>0.35</v>
      </c>
      <c r="BI53" s="23"/>
      <c r="BJ53" s="27">
        <f t="shared" ca="1" si="4"/>
        <v>0.94387618409490703</v>
      </c>
      <c r="BK53" s="26">
        <f t="shared" ca="1" si="5"/>
        <v>20.979530358615428</v>
      </c>
      <c r="BL53" s="25">
        <f t="shared" si="2"/>
        <v>4.6108085941517754</v>
      </c>
      <c r="BM53" s="25">
        <f t="shared" ca="1" si="6"/>
        <v>2.8571660063824398</v>
      </c>
      <c r="BN53" s="24">
        <f t="shared" si="3"/>
        <v>3.5352526860231084</v>
      </c>
      <c r="BO53" s="23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2.1</v>
      </c>
      <c r="C54">
        <v>1.2508900000000001</v>
      </c>
      <c r="D54">
        <v>-0.27600999999999998</v>
      </c>
      <c r="E54">
        <v>3.6060000000000002E-2</v>
      </c>
      <c r="F54">
        <v>1.8393299999999999</v>
      </c>
      <c r="G54">
        <v>1.7743</v>
      </c>
      <c r="H54" s="23"/>
      <c r="I54" s="17">
        <f t="shared" si="0"/>
        <v>6.7257217847769022</v>
      </c>
      <c r="J54" s="16">
        <f t="shared" si="1"/>
        <v>-6.9257217847769024</v>
      </c>
      <c r="K54" s="10">
        <v>95</v>
      </c>
      <c r="L54" s="16">
        <v>638.94356955380545</v>
      </c>
      <c r="M54" s="16">
        <v>229.49475065616809</v>
      </c>
      <c r="N54" s="16">
        <v>2.9144794400699912</v>
      </c>
      <c r="O54" s="16">
        <v>1.0267419962335176</v>
      </c>
      <c r="P54" s="16">
        <v>1.1009566849504921</v>
      </c>
      <c r="Q54" s="16">
        <v>0.1009918386941912</v>
      </c>
      <c r="R54" s="16">
        <v>9.1730982766803955</v>
      </c>
      <c r="S54" s="16">
        <v>5.1537978275676855</v>
      </c>
      <c r="T54" s="22" t="s">
        <v>119</v>
      </c>
      <c r="U54" s="10">
        <v>2</v>
      </c>
      <c r="V54" s="22" t="s">
        <v>142</v>
      </c>
      <c r="W54" s="10">
        <v>2</v>
      </c>
      <c r="X54" s="22" t="s">
        <v>33</v>
      </c>
      <c r="Y54" s="10">
        <v>3</v>
      </c>
      <c r="Z54" s="22" t="s">
        <v>124</v>
      </c>
      <c r="AA54" s="15">
        <v>2</v>
      </c>
      <c r="AB54" s="11">
        <v>97.81</v>
      </c>
      <c r="AC54" s="10">
        <v>1.8400000000000034</v>
      </c>
      <c r="AD54" s="21">
        <v>0.35</v>
      </c>
      <c r="AE54" s="12">
        <v>102.67419962335175</v>
      </c>
      <c r="AF54" s="10">
        <v>91.939400020422283</v>
      </c>
      <c r="AG54" s="10">
        <v>55.047834247524605</v>
      </c>
      <c r="AH54" s="10">
        <v>46.065978257095423</v>
      </c>
      <c r="AI54" s="10">
        <v>1.0901442128252057</v>
      </c>
      <c r="AJ54" s="10"/>
      <c r="AK54" s="10"/>
      <c r="AL54" s="10"/>
      <c r="AM54" s="10"/>
      <c r="AN54" s="10">
        <v>1.0267419962335176</v>
      </c>
      <c r="AO54" s="10">
        <v>0.44267949889684333</v>
      </c>
      <c r="AP54" s="10">
        <v>1</v>
      </c>
      <c r="AQ54" s="10">
        <v>79.625</v>
      </c>
      <c r="AR54" s="10"/>
      <c r="AS54" s="10"/>
      <c r="AT54" s="10">
        <v>1.8787032962880079</v>
      </c>
      <c r="AU54" s="10">
        <v>1</v>
      </c>
      <c r="AV54" s="16"/>
      <c r="AW54" s="21">
        <v>13.790910003063342</v>
      </c>
      <c r="AX54" s="1" t="s">
        <v>120</v>
      </c>
      <c r="AY54" s="25">
        <v>6.9257217847768997</v>
      </c>
      <c r="AZ54" s="19">
        <v>100</v>
      </c>
      <c r="BA54" s="19">
        <v>0</v>
      </c>
      <c r="BB54" s="19">
        <v>0</v>
      </c>
      <c r="BC54" s="19">
        <v>100</v>
      </c>
      <c r="BD54" s="19">
        <v>0</v>
      </c>
      <c r="BE54" s="19">
        <v>0</v>
      </c>
      <c r="BF54" s="26">
        <v>97.81</v>
      </c>
      <c r="BG54" s="26">
        <v>1.8400000000000034</v>
      </c>
      <c r="BH54" s="26">
        <v>0.35</v>
      </c>
      <c r="BI54" s="23"/>
      <c r="BJ54" s="27">
        <f t="shared" ca="1" si="4"/>
        <v>1</v>
      </c>
      <c r="BK54" s="26">
        <f t="shared" ca="1" si="5"/>
        <v>6.8104817032997849</v>
      </c>
      <c r="BL54" s="25">
        <f t="shared" si="2"/>
        <v>12.923069744758745</v>
      </c>
      <c r="BM54" s="25">
        <f t="shared" ca="1" si="6"/>
        <v>3.5196728719474604</v>
      </c>
      <c r="BN54" s="24">
        <f t="shared" si="3"/>
        <v>4.0853744818918685</v>
      </c>
      <c r="BO54" s="23"/>
      <c r="BP54" s="2"/>
      <c r="BR54" s="6"/>
      <c r="CL54" s="5"/>
      <c r="CP54" s="6"/>
      <c r="DJ54" s="5"/>
    </row>
    <row r="55" spans="1:114" x14ac:dyDescent="0.2">
      <c r="A55">
        <v>2.1</v>
      </c>
      <c r="B55">
        <v>2.2000000000000002</v>
      </c>
      <c r="C55">
        <v>1.24841</v>
      </c>
      <c r="D55">
        <v>-0.28336</v>
      </c>
      <c r="E55">
        <v>4.2169999999999999E-2</v>
      </c>
      <c r="F55">
        <v>1.83735</v>
      </c>
      <c r="G55">
        <v>1.7718499999999999</v>
      </c>
      <c r="H55" s="23"/>
      <c r="I55" s="17">
        <f t="shared" si="0"/>
        <v>6.8897637795275593</v>
      </c>
      <c r="J55" s="16">
        <f t="shared" si="1"/>
        <v>-7.0897637795275594</v>
      </c>
      <c r="K55" s="10">
        <v>95</v>
      </c>
      <c r="L55" s="16">
        <v>654.52755905511788</v>
      </c>
      <c r="M55" s="16">
        <v>234.84251968503952</v>
      </c>
      <c r="N55" s="16">
        <v>2.9855643044619424</v>
      </c>
      <c r="O55" s="16">
        <v>0.34952919020714207</v>
      </c>
      <c r="P55" s="16">
        <v>0.45075113014869772</v>
      </c>
      <c r="Q55" s="16">
        <v>5.4944071051368212E-2</v>
      </c>
      <c r="R55" s="16">
        <v>12.189447208538953</v>
      </c>
      <c r="S55" s="16">
        <v>7.0293013848302532</v>
      </c>
      <c r="T55" s="22" t="s">
        <v>119</v>
      </c>
      <c r="U55" s="10">
        <v>2</v>
      </c>
      <c r="V55" s="22" t="s">
        <v>142</v>
      </c>
      <c r="W55" s="10">
        <v>2</v>
      </c>
      <c r="X55" s="22" t="s">
        <v>142</v>
      </c>
      <c r="Y55" s="10">
        <v>2</v>
      </c>
      <c r="Z55" s="22" t="e">
        <v>#NUM!</v>
      </c>
      <c r="AA55" s="15" t="e">
        <v>#NUM!</v>
      </c>
      <c r="AB55" s="11">
        <v>97.81</v>
      </c>
      <c r="AC55" s="10">
        <v>1.8400000000000034</v>
      </c>
      <c r="AD55" s="21">
        <v>0.35</v>
      </c>
      <c r="AE55" s="12">
        <v>34.952919020714205</v>
      </c>
      <c r="AF55" s="10">
        <v>14.527923602486901</v>
      </c>
      <c r="AG55" s="10">
        <v>22.537556507434886</v>
      </c>
      <c r="AH55" s="10">
        <v>83.185448510433844</v>
      </c>
      <c r="AI55" s="10">
        <v>0.82038174733590863</v>
      </c>
      <c r="AJ55" s="10"/>
      <c r="AK55" s="10"/>
      <c r="AL55" s="10"/>
      <c r="AM55" s="10"/>
      <c r="AN55" s="10">
        <v>0.34952919020714207</v>
      </c>
      <c r="AO55" s="10">
        <v>0.40805935436716823</v>
      </c>
      <c r="AP55" s="10">
        <v>1</v>
      </c>
      <c r="AQ55" s="10">
        <v>79.625</v>
      </c>
      <c r="AR55" s="10"/>
      <c r="AS55" s="10"/>
      <c r="AT55" s="10">
        <v>0.26394076321952986</v>
      </c>
      <c r="AU55" s="10">
        <v>1</v>
      </c>
      <c r="AV55" s="16"/>
      <c r="AW55" s="21">
        <v>2.1791885403730351</v>
      </c>
      <c r="AX55" s="1" t="s">
        <v>120</v>
      </c>
      <c r="AY55" s="25">
        <v>7.0897637795275603</v>
      </c>
      <c r="AZ55" s="19">
        <v>100</v>
      </c>
      <c r="BA55" s="19">
        <v>0</v>
      </c>
      <c r="BB55" s="19">
        <v>0</v>
      </c>
      <c r="BC55" s="19" t="e">
        <v>#NUM!</v>
      </c>
      <c r="BD55" s="19" t="e">
        <v>#NUM!</v>
      </c>
      <c r="BE55" s="19" t="e">
        <v>#NUM!</v>
      </c>
      <c r="BF55" s="26">
        <v>97.81</v>
      </c>
      <c r="BG55" s="26">
        <v>1.8400000000000034</v>
      </c>
      <c r="BH55" s="26">
        <v>0.35</v>
      </c>
      <c r="BI55" s="23"/>
      <c r="BJ55" s="27">
        <f t="shared" ca="1" si="4"/>
        <v>1</v>
      </c>
      <c r="BK55" s="26">
        <f t="shared" ca="1" si="5"/>
        <v>1.0516609239822039</v>
      </c>
      <c r="BL55" s="25">
        <f t="shared" si="2"/>
        <v>44.493683583784637</v>
      </c>
      <c r="BM55" s="25">
        <f t="shared" ca="1" si="6"/>
        <v>4.4851640353566005</v>
      </c>
      <c r="BN55" s="24">
        <f t="shared" si="3"/>
        <v>4.4803658742469903</v>
      </c>
      <c r="BO55" s="23"/>
      <c r="BP55" s="2"/>
      <c r="BR55" s="6"/>
      <c r="CL55" s="5"/>
      <c r="CP55" s="6"/>
      <c r="DJ55" s="5"/>
    </row>
    <row r="56" spans="1:114" x14ac:dyDescent="0.2">
      <c r="A56">
        <v>2.15</v>
      </c>
      <c r="B56">
        <v>2.1</v>
      </c>
      <c r="C56">
        <v>1.2489600000000001</v>
      </c>
      <c r="D56">
        <v>-0.28416000000000002</v>
      </c>
      <c r="E56">
        <v>4.2549999999999998E-2</v>
      </c>
      <c r="F56">
        <v>1.8250500000000001</v>
      </c>
      <c r="G56">
        <v>1.7639</v>
      </c>
      <c r="H56" s="23"/>
      <c r="I56" s="17">
        <f t="shared" si="0"/>
        <v>7.0538057742782145</v>
      </c>
      <c r="J56" s="16">
        <f t="shared" si="1"/>
        <v>-7.2538057742782147</v>
      </c>
      <c r="K56" s="10">
        <v>95</v>
      </c>
      <c r="L56" s="16">
        <v>670.11154855643008</v>
      </c>
      <c r="M56" s="16">
        <v>240.19028871391089</v>
      </c>
      <c r="N56" s="16">
        <v>3.0566491688538928</v>
      </c>
      <c r="O56" s="16">
        <v>0.49971751412429327</v>
      </c>
      <c r="P56" s="16">
        <v>0.60261911944479174</v>
      </c>
      <c r="Q56" s="16">
        <v>4.9932069131060824E-2</v>
      </c>
      <c r="R56" s="16">
        <v>8.2858421712647452</v>
      </c>
      <c r="S56" s="16">
        <v>7.1459448139235056</v>
      </c>
      <c r="T56" s="22" t="s">
        <v>119</v>
      </c>
      <c r="U56" s="10">
        <v>2</v>
      </c>
      <c r="V56" s="22" t="s">
        <v>142</v>
      </c>
      <c r="W56" s="10">
        <v>2</v>
      </c>
      <c r="X56" s="22" t="s">
        <v>142</v>
      </c>
      <c r="Y56" s="10">
        <v>2</v>
      </c>
      <c r="Z56" s="22" t="e">
        <v>#NUM!</v>
      </c>
      <c r="AA56" s="15" t="e">
        <v>#NUM!</v>
      </c>
      <c r="AB56" s="11">
        <v>97.81</v>
      </c>
      <c r="AC56" s="10">
        <v>1.8400000000000034</v>
      </c>
      <c r="AD56" s="21">
        <v>0.35</v>
      </c>
      <c r="AE56" s="12">
        <v>49.971751412429327</v>
      </c>
      <c r="AF56" s="10">
        <v>31.478040607832533</v>
      </c>
      <c r="AG56" s="10">
        <v>30.130955972239576</v>
      </c>
      <c r="AH56" s="10">
        <v>84.122653270003454</v>
      </c>
      <c r="AI56" s="10">
        <v>1.2068779242114875</v>
      </c>
      <c r="AJ56" s="10"/>
      <c r="AK56" s="10"/>
      <c r="AL56" s="10"/>
      <c r="AM56" s="10"/>
      <c r="AN56" s="10">
        <v>0.49971751412429327</v>
      </c>
      <c r="AO56" s="10">
        <v>0.33533210859818574</v>
      </c>
      <c r="AP56" s="10">
        <v>1</v>
      </c>
      <c r="AQ56" s="10">
        <v>79.625</v>
      </c>
      <c r="AR56" s="10"/>
      <c r="AS56" s="10"/>
      <c r="AT56" s="10">
        <v>0.57992348400216109</v>
      </c>
      <c r="AU56" s="10">
        <v>1</v>
      </c>
      <c r="AV56" s="16"/>
      <c r="AW56" s="21">
        <v>4.7217060911748794</v>
      </c>
      <c r="AX56" s="1" t="s">
        <v>120</v>
      </c>
      <c r="AY56" s="25">
        <v>7.2538057742782103</v>
      </c>
      <c r="AZ56" s="19">
        <v>100</v>
      </c>
      <c r="BA56" s="19">
        <v>0</v>
      </c>
      <c r="BB56" s="19">
        <v>0</v>
      </c>
      <c r="BC56" s="19" t="e">
        <v>#NUM!</v>
      </c>
      <c r="BD56" s="19" t="e">
        <v>#NUM!</v>
      </c>
      <c r="BE56" s="19" t="e">
        <v>#NUM!</v>
      </c>
      <c r="BF56" s="26">
        <v>97.81</v>
      </c>
      <c r="BG56" s="26">
        <v>1.8400000000000034</v>
      </c>
      <c r="BH56" s="26">
        <v>0.35</v>
      </c>
      <c r="BI56" s="23"/>
      <c r="BJ56" s="27">
        <f t="shared" ca="1" si="4"/>
        <v>1</v>
      </c>
      <c r="BK56" s="26">
        <f t="shared" ca="1" si="5"/>
        <v>2.2279280865120215</v>
      </c>
      <c r="BL56" s="25">
        <f t="shared" si="2"/>
        <v>18.661774878010533</v>
      </c>
      <c r="BM56" s="25">
        <f t="shared" ca="1" si="6"/>
        <v>3.994039020024625</v>
      </c>
      <c r="BN56" s="24">
        <f t="shared" si="3"/>
        <v>4.2866843258571512</v>
      </c>
      <c r="BO56" s="23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2.2000000000000002</v>
      </c>
      <c r="C57">
        <v>1.2503500000000001</v>
      </c>
      <c r="D57">
        <v>-0.28361999999999998</v>
      </c>
      <c r="E57">
        <v>4.308E-2</v>
      </c>
      <c r="F57">
        <v>1.835</v>
      </c>
      <c r="G57">
        <v>1.7531300000000001</v>
      </c>
      <c r="H57" s="23"/>
      <c r="I57" s="17">
        <f t="shared" si="0"/>
        <v>7.2178477690288716</v>
      </c>
      <c r="J57" s="16">
        <f t="shared" si="1"/>
        <v>-7.4178477690288718</v>
      </c>
      <c r="K57" s="10">
        <v>95</v>
      </c>
      <c r="L57" s="16">
        <v>685.69553805774251</v>
      </c>
      <c r="M57" s="16">
        <v>245.53805774278231</v>
      </c>
      <c r="N57" s="16">
        <v>3.1277340332458445</v>
      </c>
      <c r="O57" s="16">
        <v>0.87928436911487773</v>
      </c>
      <c r="P57" s="16">
        <v>0.98452866562179642</v>
      </c>
      <c r="Q57" s="16">
        <v>5.3315170427268466E-2</v>
      </c>
      <c r="R57" s="16">
        <v>5.41529894343872</v>
      </c>
      <c r="S57" s="16">
        <v>7.3086317018693592</v>
      </c>
      <c r="T57" s="22" t="s">
        <v>119</v>
      </c>
      <c r="U57" s="10">
        <v>2</v>
      </c>
      <c r="V57" s="22" t="s">
        <v>142</v>
      </c>
      <c r="W57" s="10">
        <v>2</v>
      </c>
      <c r="X57" s="22" t="s">
        <v>33</v>
      </c>
      <c r="Y57" s="10">
        <v>3</v>
      </c>
      <c r="Z57" s="22" t="s">
        <v>124</v>
      </c>
      <c r="AA57" s="15">
        <v>2</v>
      </c>
      <c r="AB57" s="11">
        <v>97.81</v>
      </c>
      <c r="AC57" s="10">
        <v>1.8400000000000034</v>
      </c>
      <c r="AD57" s="21">
        <v>0.35</v>
      </c>
      <c r="AE57" s="12">
        <v>87.928436911487765</v>
      </c>
      <c r="AF57" s="10">
        <v>75.491870187402938</v>
      </c>
      <c r="AG57" s="10">
        <v>49.22643328108984</v>
      </c>
      <c r="AH57" s="10">
        <v>86.00703775454086</v>
      </c>
      <c r="AI57" s="10">
        <v>1.8466201228126458</v>
      </c>
      <c r="AJ57" s="10"/>
      <c r="AK57" s="10"/>
      <c r="AL57" s="10"/>
      <c r="AM57" s="10"/>
      <c r="AN57" s="10">
        <v>0.87928436911487773</v>
      </c>
      <c r="AO57" s="10">
        <v>0.38214875072874022</v>
      </c>
      <c r="AP57" s="10">
        <v>1</v>
      </c>
      <c r="AQ57" s="10">
        <v>79.625</v>
      </c>
      <c r="AR57" s="10"/>
      <c r="AS57" s="10"/>
      <c r="AT57" s="10">
        <v>1.4183205052241998</v>
      </c>
      <c r="AU57" s="10">
        <v>1</v>
      </c>
      <c r="AV57" s="16"/>
      <c r="AW57" s="21">
        <v>11.323780528110442</v>
      </c>
      <c r="AX57" s="1" t="s">
        <v>120</v>
      </c>
      <c r="AY57" s="25">
        <v>7.41784776902887</v>
      </c>
      <c r="AZ57" s="19">
        <v>100</v>
      </c>
      <c r="BA57" s="19">
        <v>0</v>
      </c>
      <c r="BB57" s="19">
        <v>0</v>
      </c>
      <c r="BC57" s="19">
        <v>100</v>
      </c>
      <c r="BD57" s="19">
        <v>0</v>
      </c>
      <c r="BE57" s="19">
        <v>0</v>
      </c>
      <c r="BF57" s="26">
        <v>97.81</v>
      </c>
      <c r="BG57" s="26">
        <v>1.8400000000000034</v>
      </c>
      <c r="BH57" s="26">
        <v>0.35</v>
      </c>
      <c r="BI57" s="23"/>
      <c r="BJ57" s="27">
        <f t="shared" ca="1" si="4"/>
        <v>1</v>
      </c>
      <c r="BK57" s="26">
        <f t="shared" ca="1" si="5"/>
        <v>5.2267326905805307</v>
      </c>
      <c r="BL57" s="25">
        <f t="shared" si="2"/>
        <v>8.3086734715574657</v>
      </c>
      <c r="BM57" s="25">
        <f t="shared" ca="1" si="6"/>
        <v>3.4856609700844428</v>
      </c>
      <c r="BN57" s="24">
        <f t="shared" si="3"/>
        <v>4.0101355883278815</v>
      </c>
      <c r="BO57" s="23"/>
      <c r="BP57" s="2"/>
      <c r="BR57" s="6"/>
      <c r="CL57" s="5"/>
      <c r="CP57" s="6"/>
      <c r="DJ57" s="5"/>
    </row>
    <row r="58" spans="1:114" x14ac:dyDescent="0.2">
      <c r="A58">
        <v>2.25</v>
      </c>
      <c r="B58">
        <v>2.1</v>
      </c>
      <c r="C58">
        <v>1.25023</v>
      </c>
      <c r="D58">
        <v>-0.28353</v>
      </c>
      <c r="E58">
        <v>4.2509999999999999E-2</v>
      </c>
      <c r="F58">
        <v>1.8382000000000001</v>
      </c>
      <c r="G58">
        <v>1.76698</v>
      </c>
      <c r="H58" s="23"/>
      <c r="I58" s="17">
        <f t="shared" si="0"/>
        <v>7.3818897637795269</v>
      </c>
      <c r="J58" s="16">
        <f t="shared" si="1"/>
        <v>-7.5818897637795271</v>
      </c>
      <c r="K58" s="10">
        <v>95</v>
      </c>
      <c r="L58" s="16">
        <v>701.27952755905471</v>
      </c>
      <c r="M58" s="16">
        <v>250.88582677165368</v>
      </c>
      <c r="N58" s="16">
        <v>3.1988188976377949</v>
      </c>
      <c r="O58" s="16">
        <v>0.84651600753292411</v>
      </c>
      <c r="P58" s="16">
        <v>0.94924080597142857</v>
      </c>
      <c r="Q58" s="16">
        <v>5.3879020643302904E-2</v>
      </c>
      <c r="R58" s="16">
        <v>5.6760118511934916</v>
      </c>
      <c r="S58" s="16">
        <v>7.1336665582294794</v>
      </c>
      <c r="T58" s="22" t="s">
        <v>119</v>
      </c>
      <c r="U58" s="10">
        <v>2</v>
      </c>
      <c r="V58" s="22" t="s">
        <v>142</v>
      </c>
      <c r="W58" s="10">
        <v>2</v>
      </c>
      <c r="X58" s="22" t="s">
        <v>33</v>
      </c>
      <c r="Y58" s="10">
        <v>3</v>
      </c>
      <c r="Z58" s="22" t="s">
        <v>124</v>
      </c>
      <c r="AA58" s="15">
        <v>2</v>
      </c>
      <c r="AB58" s="11">
        <v>97.81</v>
      </c>
      <c r="AC58" s="10">
        <v>1.8400000000000034</v>
      </c>
      <c r="AD58" s="21">
        <v>0.35</v>
      </c>
      <c r="AE58" s="12">
        <v>84.651600753292414</v>
      </c>
      <c r="AF58" s="10">
        <v>70.423652022576604</v>
      </c>
      <c r="AG58" s="10">
        <v>47.462040298571452</v>
      </c>
      <c r="AH58" s="10">
        <v>80.94543758931465</v>
      </c>
      <c r="AI58" s="10">
        <v>1.7618004088376429</v>
      </c>
      <c r="AJ58" s="10"/>
      <c r="AK58" s="10"/>
      <c r="AL58" s="10"/>
      <c r="AM58" s="10"/>
      <c r="AN58" s="10">
        <v>0.84651600753292411</v>
      </c>
      <c r="AO58" s="10">
        <v>0.38084039744918663</v>
      </c>
      <c r="AP58" s="10">
        <v>1</v>
      </c>
      <c r="AQ58" s="10">
        <v>79.625</v>
      </c>
      <c r="AR58" s="10"/>
      <c r="AS58" s="10"/>
      <c r="AT58" s="10">
        <v>1.2877626624693903</v>
      </c>
      <c r="AU58" s="10">
        <v>1</v>
      </c>
      <c r="AV58" s="16"/>
      <c r="AW58" s="21">
        <v>10.563547803386491</v>
      </c>
      <c r="AX58" s="1" t="s">
        <v>120</v>
      </c>
      <c r="AY58" s="25">
        <v>7.5818897637795297</v>
      </c>
      <c r="AZ58" s="19">
        <v>100</v>
      </c>
      <c r="BA58" s="19">
        <v>0</v>
      </c>
      <c r="BB58" s="19">
        <v>0</v>
      </c>
      <c r="BC58" s="19">
        <v>100</v>
      </c>
      <c r="BD58" s="19">
        <v>0</v>
      </c>
      <c r="BE58" s="19">
        <v>0</v>
      </c>
      <c r="BF58" s="26">
        <v>97.81</v>
      </c>
      <c r="BG58" s="26">
        <v>1.8400000000000034</v>
      </c>
      <c r="BH58" s="26">
        <v>0.35</v>
      </c>
      <c r="BI58" s="23"/>
      <c r="BJ58" s="27">
        <f t="shared" ca="1" si="4"/>
        <v>1</v>
      </c>
      <c r="BK58" s="26">
        <f t="shared" ca="1" si="5"/>
        <v>4.7719000303410857</v>
      </c>
      <c r="BL58" s="25">
        <f t="shared" si="2"/>
        <v>9.0008230600491022</v>
      </c>
      <c r="BM58" s="25">
        <f t="shared" ca="1" si="6"/>
        <v>3.5382067837359545</v>
      </c>
      <c r="BN58" s="24">
        <f t="shared" si="3"/>
        <v>4.0339403381401935</v>
      </c>
      <c r="BO58" s="23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2.2000000000000002</v>
      </c>
      <c r="C59">
        <v>1.2507600000000001</v>
      </c>
      <c r="D59">
        <v>-0.26186999999999999</v>
      </c>
      <c r="E59">
        <v>4.5690000000000001E-2</v>
      </c>
      <c r="F59">
        <v>1.8389</v>
      </c>
      <c r="G59">
        <v>1.76248</v>
      </c>
      <c r="H59" s="23"/>
      <c r="I59" s="17">
        <f t="shared" si="0"/>
        <v>7.5459317585301831</v>
      </c>
      <c r="J59" s="16">
        <f t="shared" si="1"/>
        <v>-7.7459317585301832</v>
      </c>
      <c r="K59" s="10">
        <v>95</v>
      </c>
      <c r="L59" s="16">
        <v>716.86351706036703</v>
      </c>
      <c r="M59" s="16">
        <v>256.23359580052505</v>
      </c>
      <c r="N59" s="16">
        <v>3.2699037620297462</v>
      </c>
      <c r="O59" s="16">
        <v>0.99124293785311346</v>
      </c>
      <c r="P59" s="16">
        <v>1.1080238834101397</v>
      </c>
      <c r="Q59" s="16">
        <v>0.18957897263562173</v>
      </c>
      <c r="R59" s="16">
        <v>17.109646775136188</v>
      </c>
      <c r="S59" s="16">
        <v>8.1097878859045984</v>
      </c>
      <c r="T59" s="22" t="s">
        <v>119</v>
      </c>
      <c r="U59" s="10">
        <v>2</v>
      </c>
      <c r="V59" s="22" t="s">
        <v>142</v>
      </c>
      <c r="W59" s="10">
        <v>2</v>
      </c>
      <c r="X59" s="22" t="s">
        <v>142</v>
      </c>
      <c r="Y59" s="10">
        <v>2</v>
      </c>
      <c r="Z59" s="22" t="s">
        <v>124</v>
      </c>
      <c r="AA59" s="15">
        <v>2</v>
      </c>
      <c r="AB59" s="11">
        <v>97.81</v>
      </c>
      <c r="AC59" s="10">
        <v>1.8400000000000034</v>
      </c>
      <c r="AD59" s="21">
        <v>0.35</v>
      </c>
      <c r="AE59" s="12">
        <v>99.124293785311338</v>
      </c>
      <c r="AF59" s="10">
        <v>88.187308809406574</v>
      </c>
      <c r="AG59" s="10">
        <v>55.401194170506983</v>
      </c>
      <c r="AH59" s="10">
        <v>99.563330548282678</v>
      </c>
      <c r="AI59" s="10">
        <v>0.58446560185754637</v>
      </c>
      <c r="AJ59" s="10"/>
      <c r="AK59" s="10"/>
      <c r="AL59" s="10"/>
      <c r="AM59" s="10"/>
      <c r="AN59" s="10">
        <v>0.99124293785311346</v>
      </c>
      <c r="AO59" s="10">
        <v>0.53864468125266873</v>
      </c>
      <c r="AP59" s="10">
        <v>1</v>
      </c>
      <c r="AQ59" s="10">
        <v>79.625</v>
      </c>
      <c r="AR59" s="10"/>
      <c r="AS59" s="10"/>
      <c r="AT59" s="10">
        <v>1.5936214589286475</v>
      </c>
      <c r="AU59" s="10">
        <v>1</v>
      </c>
      <c r="AV59" s="16"/>
      <c r="AW59" s="21">
        <v>13.228096321410986</v>
      </c>
      <c r="AX59" s="1" t="s">
        <v>120</v>
      </c>
      <c r="AY59" s="25">
        <v>7.7459317585301797</v>
      </c>
      <c r="AZ59" s="19">
        <v>100</v>
      </c>
      <c r="BA59" s="19">
        <v>0</v>
      </c>
      <c r="BB59" s="19">
        <v>0</v>
      </c>
      <c r="BC59" s="19">
        <v>100</v>
      </c>
      <c r="BD59" s="19">
        <v>0</v>
      </c>
      <c r="BE59" s="19">
        <v>0</v>
      </c>
      <c r="BF59" s="26">
        <v>97.81</v>
      </c>
      <c r="BG59" s="26">
        <v>1.8400000000000034</v>
      </c>
      <c r="BH59" s="26">
        <v>0.35</v>
      </c>
      <c r="BI59" s="23"/>
      <c r="BJ59" s="27">
        <f t="shared" ca="1" si="4"/>
        <v>1</v>
      </c>
      <c r="BK59" s="26">
        <f t="shared" ca="1" si="5"/>
        <v>5.8508496712781177</v>
      </c>
      <c r="BL59" s="25">
        <f t="shared" si="2"/>
        <v>25.290950417332887</v>
      </c>
      <c r="BM59" s="25">
        <f t="shared" ca="1" si="6"/>
        <v>3.7662941519153588</v>
      </c>
      <c r="BN59" s="24">
        <f t="shared" si="3"/>
        <v>4.2339241516467707</v>
      </c>
      <c r="BO59" s="23"/>
      <c r="BP59" s="2"/>
      <c r="BR59" s="6"/>
      <c r="CL59" s="5"/>
      <c r="CP59" s="6"/>
      <c r="DJ59" s="5"/>
    </row>
    <row r="60" spans="1:114" x14ac:dyDescent="0.2">
      <c r="A60">
        <v>2.35</v>
      </c>
      <c r="B60">
        <v>2.1</v>
      </c>
      <c r="C60">
        <v>1.27277</v>
      </c>
      <c r="D60">
        <v>-0.23496</v>
      </c>
      <c r="E60">
        <v>4.743E-2</v>
      </c>
      <c r="F60">
        <v>1.83283</v>
      </c>
      <c r="G60">
        <v>1.7463500000000001</v>
      </c>
      <c r="H60" s="23"/>
      <c r="I60" s="17">
        <f t="shared" si="0"/>
        <v>7.7099737532808401</v>
      </c>
      <c r="J60" s="16">
        <f t="shared" si="1"/>
        <v>-7.9099737532808403</v>
      </c>
      <c r="K60" s="10">
        <v>95</v>
      </c>
      <c r="L60" s="16">
        <v>732.44750656167946</v>
      </c>
      <c r="M60" s="16">
        <v>261.58136482939648</v>
      </c>
      <c r="N60" s="16">
        <v>3.340988626421697</v>
      </c>
      <c r="O60" s="16">
        <v>7.0015065913370682</v>
      </c>
      <c r="P60" s="16">
        <v>7.1259786362608324</v>
      </c>
      <c r="Q60" s="16">
        <v>0.35817018722995675</v>
      </c>
      <c r="R60" s="16">
        <v>5.0262596270972963</v>
      </c>
      <c r="S60" s="16">
        <v>8.6438920085947579</v>
      </c>
      <c r="T60" s="22" t="s">
        <v>33</v>
      </c>
      <c r="U60" s="10">
        <v>3</v>
      </c>
      <c r="V60" s="22" t="s">
        <v>33</v>
      </c>
      <c r="W60" s="10">
        <v>3</v>
      </c>
      <c r="X60" s="22" t="s">
        <v>143</v>
      </c>
      <c r="Y60" s="10">
        <v>4</v>
      </c>
      <c r="Z60" s="22" t="s">
        <v>123</v>
      </c>
      <c r="AA60" s="15">
        <v>4</v>
      </c>
      <c r="AB60" s="11">
        <v>97.81</v>
      </c>
      <c r="AC60" s="10">
        <v>1.8400000000000034</v>
      </c>
      <c r="AD60" s="21">
        <v>0.35</v>
      </c>
      <c r="AE60" s="12">
        <v>700.15065913370677</v>
      </c>
      <c r="AF60" s="10">
        <v>795.26528035058732</v>
      </c>
      <c r="AG60" s="10">
        <v>409.44839771956242</v>
      </c>
      <c r="AH60" s="10">
        <v>109.08829814756011</v>
      </c>
      <c r="AI60" s="10">
        <v>1.9895510263911849</v>
      </c>
      <c r="AJ60" s="10"/>
      <c r="AK60" s="10"/>
      <c r="AL60" s="10"/>
      <c r="AM60" s="10"/>
      <c r="AN60" s="10">
        <v>7.0015065913370682</v>
      </c>
      <c r="AO60" s="10">
        <v>1.7673900817403907</v>
      </c>
      <c r="AP60" s="10">
        <v>3.2755871817564994</v>
      </c>
      <c r="AQ60" s="10">
        <v>111.47500000000001</v>
      </c>
      <c r="AR60" s="10"/>
      <c r="AS60" s="10"/>
      <c r="AT60" s="10">
        <v>15.683369375759117</v>
      </c>
      <c r="AU60" s="10">
        <v>1</v>
      </c>
      <c r="AV60" s="16"/>
      <c r="AW60" s="21">
        <v>119.2897920525881</v>
      </c>
      <c r="AX60" s="1" t="s">
        <v>120</v>
      </c>
      <c r="AY60" s="25">
        <v>7.9099737532808403</v>
      </c>
      <c r="AZ60" s="19">
        <v>100</v>
      </c>
      <c r="BA60" s="19">
        <v>0</v>
      </c>
      <c r="BB60" s="19">
        <v>0</v>
      </c>
      <c r="BC60" s="19">
        <v>0</v>
      </c>
      <c r="BD60" s="19">
        <v>100</v>
      </c>
      <c r="BE60" s="19">
        <v>0</v>
      </c>
      <c r="BF60" s="26">
        <v>97.81</v>
      </c>
      <c r="BG60" s="26">
        <v>1.8400000000000034</v>
      </c>
      <c r="BH60" s="26">
        <v>0.35</v>
      </c>
      <c r="BI60" s="23"/>
      <c r="BJ60" s="27">
        <f t="shared" ca="1" si="4"/>
        <v>0.88225983277968667</v>
      </c>
      <c r="BK60" s="26">
        <f t="shared" ca="1" si="5"/>
        <v>40.398034058131849</v>
      </c>
      <c r="BL60" s="25">
        <f t="shared" si="2"/>
        <v>5.2985676763483447</v>
      </c>
      <c r="BM60" s="25">
        <f t="shared" ca="1" si="6"/>
        <v>2.6931218699512502</v>
      </c>
      <c r="BN60" s="24">
        <f t="shared" si="3"/>
        <v>3.2670757593118753</v>
      </c>
      <c r="BO60" s="23"/>
      <c r="BP60" s="2"/>
      <c r="BR60" s="6"/>
      <c r="CL60" s="5"/>
      <c r="CP60" s="6"/>
      <c r="DJ60" s="5"/>
    </row>
    <row r="61" spans="1:114" x14ac:dyDescent="0.2">
      <c r="A61">
        <v>2.4</v>
      </c>
      <c r="B61">
        <v>2.1</v>
      </c>
      <c r="C61">
        <v>1.3051999999999999</v>
      </c>
      <c r="D61">
        <v>-0.24379000000000001</v>
      </c>
      <c r="E61">
        <v>2.1229999999999999E-2</v>
      </c>
      <c r="F61">
        <v>1.89903</v>
      </c>
      <c r="G61">
        <v>1.6924300000000001</v>
      </c>
      <c r="H61" s="23"/>
      <c r="I61" s="17">
        <f t="shared" si="0"/>
        <v>7.8740157480314954</v>
      </c>
      <c r="J61" s="16">
        <f t="shared" si="1"/>
        <v>-8.0740157480314956</v>
      </c>
      <c r="K61" s="10">
        <v>95</v>
      </c>
      <c r="L61" s="16">
        <v>748.03149606299166</v>
      </c>
      <c r="M61" s="16">
        <v>266.92913385826785</v>
      </c>
      <c r="N61" s="16">
        <v>3.4120734908136479</v>
      </c>
      <c r="O61" s="16">
        <v>15.857156308851181</v>
      </c>
      <c r="P61" s="16">
        <v>15.865819846068886</v>
      </c>
      <c r="Q61" s="16">
        <v>0.30285021603456547</v>
      </c>
      <c r="R61" s="16">
        <v>1.908821724769574</v>
      </c>
      <c r="S61" s="16">
        <v>0.60163452900730552</v>
      </c>
      <c r="T61" s="22" t="s">
        <v>122</v>
      </c>
      <c r="U61" s="10">
        <v>5</v>
      </c>
      <c r="V61" s="22" t="s">
        <v>143</v>
      </c>
      <c r="W61" s="10">
        <v>4</v>
      </c>
      <c r="X61" s="22" t="s">
        <v>141</v>
      </c>
      <c r="Y61" s="10">
        <v>5</v>
      </c>
      <c r="Z61" s="22" t="s">
        <v>121</v>
      </c>
      <c r="AA61" s="15">
        <v>5</v>
      </c>
      <c r="AB61" s="11">
        <v>20.7512525451762</v>
      </c>
      <c r="AC61" s="10">
        <v>62.437503550453442</v>
      </c>
      <c r="AD61" s="21">
        <v>16.811243904370354</v>
      </c>
      <c r="AE61" s="12">
        <v>1585.7156308851181</v>
      </c>
      <c r="AF61" s="10">
        <v>1822.5651880043988</v>
      </c>
      <c r="AG61" s="10">
        <v>1057.7213230712591</v>
      </c>
      <c r="AH61" s="10">
        <v>0</v>
      </c>
      <c r="AI61" s="10">
        <v>5.2388339205470658</v>
      </c>
      <c r="AJ61" s="10"/>
      <c r="AK61" s="10"/>
      <c r="AL61" s="10"/>
      <c r="AM61" s="10"/>
      <c r="AN61" s="10">
        <v>7.9285781544255904</v>
      </c>
      <c r="AO61" s="10">
        <v>3.1371918976263484</v>
      </c>
      <c r="AP61" s="10">
        <v>8.4040492614988143</v>
      </c>
      <c r="AQ61" s="10">
        <v>114.66</v>
      </c>
      <c r="AR61" s="10"/>
      <c r="AS61" s="10"/>
      <c r="AT61" s="10">
        <v>36.645311979389916</v>
      </c>
      <c r="AU61" s="10">
        <v>1</v>
      </c>
      <c r="AV61" s="16"/>
      <c r="AW61" s="21">
        <v>273.38477820065987</v>
      </c>
      <c r="AX61" s="1" t="s">
        <v>120</v>
      </c>
      <c r="AY61" s="25">
        <v>8.0740157480314991</v>
      </c>
      <c r="AZ61" s="19">
        <v>0</v>
      </c>
      <c r="BA61" s="19">
        <v>100</v>
      </c>
      <c r="BB61" s="19">
        <v>0</v>
      </c>
      <c r="BC61" s="19">
        <v>0</v>
      </c>
      <c r="BD61" s="19">
        <v>100</v>
      </c>
      <c r="BE61" s="19">
        <v>0</v>
      </c>
      <c r="BF61" s="26">
        <v>20.7512525451762</v>
      </c>
      <c r="BG61" s="26">
        <v>62.437503550453442</v>
      </c>
      <c r="BH61" s="26">
        <v>16.811243904370354</v>
      </c>
      <c r="BI61" s="23"/>
      <c r="BJ61" s="27">
        <f t="shared" ca="1" si="4"/>
        <v>0.71265954902617679</v>
      </c>
      <c r="BK61" s="26">
        <f t="shared" ca="1" si="5"/>
        <v>63.995123697316728</v>
      </c>
      <c r="BL61" s="25">
        <f t="shared" si="2"/>
        <v>1.9549060530202074</v>
      </c>
      <c r="BM61" s="25">
        <f t="shared" ca="1" si="6"/>
        <v>2.247645135440703</v>
      </c>
      <c r="BN61" s="24">
        <f t="shared" si="3"/>
        <v>2.7420070530320055</v>
      </c>
      <c r="BO61" s="23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2.1</v>
      </c>
      <c r="C62">
        <v>1.2571099999999999</v>
      </c>
      <c r="D62">
        <v>-0.25335000000000002</v>
      </c>
      <c r="E62">
        <v>3.8929999999999999E-2</v>
      </c>
      <c r="F62">
        <v>1.8978999999999999</v>
      </c>
      <c r="G62">
        <v>1.6937800000000001</v>
      </c>
      <c r="H62" s="23"/>
      <c r="I62" s="17">
        <f t="shared" si="0"/>
        <v>8.0380577427821525</v>
      </c>
      <c r="J62" s="16">
        <f t="shared" si="1"/>
        <v>-8.2380577427821517</v>
      </c>
      <c r="K62" s="10">
        <v>95</v>
      </c>
      <c r="L62" s="16">
        <v>763.61548556430409</v>
      </c>
      <c r="M62" s="16">
        <v>272.27690288713927</v>
      </c>
      <c r="N62" s="16">
        <v>3.4831583552055991</v>
      </c>
      <c r="O62" s="16">
        <v>2.725235404896388</v>
      </c>
      <c r="P62" s="16">
        <v>2.8121359873964309</v>
      </c>
      <c r="Q62" s="16">
        <v>0.24295679308689377</v>
      </c>
      <c r="R62" s="16">
        <v>8.6395819468115871</v>
      </c>
      <c r="S62" s="16">
        <v>6.0347626736140949</v>
      </c>
      <c r="T62" s="22" t="s">
        <v>119</v>
      </c>
      <c r="U62" s="10">
        <v>2</v>
      </c>
      <c r="V62" s="22" t="s">
        <v>142</v>
      </c>
      <c r="W62" s="10">
        <v>2</v>
      </c>
      <c r="X62" s="22" t="s">
        <v>33</v>
      </c>
      <c r="Y62" s="10">
        <v>3</v>
      </c>
      <c r="Z62" s="22" t="s">
        <v>124</v>
      </c>
      <c r="AA62" s="15">
        <v>2</v>
      </c>
      <c r="AB62" s="11">
        <v>97.81</v>
      </c>
      <c r="AC62" s="10">
        <v>1.8400000000000034</v>
      </c>
      <c r="AD62" s="21">
        <v>0.35</v>
      </c>
      <c r="AE62" s="12">
        <v>272.52354048963878</v>
      </c>
      <c r="AF62" s="10">
        <v>285.92096995462106</v>
      </c>
      <c r="AG62" s="10">
        <v>140.60679936982154</v>
      </c>
      <c r="AH62" s="10">
        <v>52.49014597868905</v>
      </c>
      <c r="AI62" s="10">
        <v>1.1574634121840202</v>
      </c>
      <c r="AJ62" s="10"/>
      <c r="AK62" s="10"/>
      <c r="AL62" s="10"/>
      <c r="AM62" s="10"/>
      <c r="AN62" s="10">
        <v>2.725235404896388</v>
      </c>
      <c r="AO62" s="10">
        <v>0.90435746728899924</v>
      </c>
      <c r="AP62" s="10">
        <v>1</v>
      </c>
      <c r="AQ62" s="10">
        <v>79.625</v>
      </c>
      <c r="AR62" s="10"/>
      <c r="AS62" s="10"/>
      <c r="AT62" s="10">
        <v>5.1281051683271555</v>
      </c>
      <c r="AU62" s="10">
        <v>1</v>
      </c>
      <c r="AV62" s="16"/>
      <c r="AW62" s="21">
        <v>42.888145493193157</v>
      </c>
      <c r="AX62" s="1" t="s">
        <v>120</v>
      </c>
      <c r="AY62" s="25">
        <v>8.23805774278215</v>
      </c>
      <c r="AZ62" s="19">
        <v>100</v>
      </c>
      <c r="BA62" s="19">
        <v>0</v>
      </c>
      <c r="BB62" s="19">
        <v>0</v>
      </c>
      <c r="BC62" s="19">
        <v>100</v>
      </c>
      <c r="BD62" s="19">
        <v>0</v>
      </c>
      <c r="BE62" s="19">
        <v>0</v>
      </c>
      <c r="BF62" s="26">
        <v>97.81</v>
      </c>
      <c r="BG62" s="26">
        <v>1.8400000000000034</v>
      </c>
      <c r="BH62" s="26">
        <v>0.35</v>
      </c>
      <c r="BI62" s="23"/>
      <c r="BJ62" s="27">
        <f t="shared" ca="1" si="4"/>
        <v>1</v>
      </c>
      <c r="BK62" s="26">
        <f t="shared" ca="1" si="5"/>
        <v>17.851886949233201</v>
      </c>
      <c r="BL62" s="25">
        <f t="shared" si="2"/>
        <v>9.9968715594404749</v>
      </c>
      <c r="BM62" s="25">
        <f t="shared" ca="1" si="6"/>
        <v>3.1382673540334305</v>
      </c>
      <c r="BN62" s="24">
        <f t="shared" si="3"/>
        <v>3.732320865182452</v>
      </c>
      <c r="BO62" s="23"/>
      <c r="BP62" s="2"/>
      <c r="BR62" s="6"/>
      <c r="CL62" s="5"/>
      <c r="CP62" s="6"/>
      <c r="DJ62" s="5"/>
    </row>
    <row r="63" spans="1:114" x14ac:dyDescent="0.2">
      <c r="A63">
        <v>2.5</v>
      </c>
      <c r="B63">
        <v>2.2000000000000002</v>
      </c>
      <c r="C63">
        <v>1.2547699999999999</v>
      </c>
      <c r="D63">
        <v>-0.26987</v>
      </c>
      <c r="E63">
        <v>4.0399999999999998E-2</v>
      </c>
      <c r="F63">
        <v>1.90483</v>
      </c>
      <c r="G63">
        <v>1.6997</v>
      </c>
      <c r="H63" s="23"/>
      <c r="I63" s="17">
        <f t="shared" si="0"/>
        <v>8.2020997375328086</v>
      </c>
      <c r="J63" s="16">
        <f t="shared" si="1"/>
        <v>-8.4020997375328079</v>
      </c>
      <c r="K63" s="10">
        <v>95</v>
      </c>
      <c r="L63" s="16">
        <v>779.19947506561641</v>
      </c>
      <c r="M63" s="16">
        <v>277.62467191601064</v>
      </c>
      <c r="N63" s="16">
        <v>3.5542432195975504</v>
      </c>
      <c r="O63" s="16">
        <v>2.0862523540489284</v>
      </c>
      <c r="P63" s="16">
        <v>2.1796505894622502</v>
      </c>
      <c r="Q63" s="16">
        <v>0.13945895343254922</v>
      </c>
      <c r="R63" s="16">
        <v>6.3982252066812073</v>
      </c>
      <c r="S63" s="16">
        <v>6.4859885703695737</v>
      </c>
      <c r="T63" s="22" t="s">
        <v>119</v>
      </c>
      <c r="U63" s="10">
        <v>2</v>
      </c>
      <c r="V63" s="22" t="s">
        <v>142</v>
      </c>
      <c r="W63" s="10">
        <v>2</v>
      </c>
      <c r="X63" s="22" t="s">
        <v>33</v>
      </c>
      <c r="Y63" s="10">
        <v>3</v>
      </c>
      <c r="Z63" s="22" t="s">
        <v>33</v>
      </c>
      <c r="AA63" s="15">
        <v>3</v>
      </c>
      <c r="AB63" s="11">
        <v>97.81</v>
      </c>
      <c r="AC63" s="10">
        <v>1.8400000000000034</v>
      </c>
      <c r="AD63" s="21">
        <v>0.35</v>
      </c>
      <c r="AE63" s="12">
        <v>208.62523540489283</v>
      </c>
      <c r="AF63" s="10">
        <v>210.59421787405196</v>
      </c>
      <c r="AG63" s="10">
        <v>108.98252947311252</v>
      </c>
      <c r="AH63" s="10">
        <v>60.310190073024472</v>
      </c>
      <c r="AI63" s="10">
        <v>1.5629334193422448</v>
      </c>
      <c r="AJ63" s="10"/>
      <c r="AK63" s="10"/>
      <c r="AL63" s="10"/>
      <c r="AM63" s="10"/>
      <c r="AN63" s="10">
        <v>2.0862523540489284</v>
      </c>
      <c r="AO63" s="10">
        <v>0.70816444963588787</v>
      </c>
      <c r="AP63" s="10">
        <v>1</v>
      </c>
      <c r="AQ63" s="10">
        <v>79.625</v>
      </c>
      <c r="AR63" s="10"/>
      <c r="AS63" s="10"/>
      <c r="AT63" s="10">
        <v>3.6417049702345716</v>
      </c>
      <c r="AU63" s="10">
        <v>1</v>
      </c>
      <c r="AV63" s="16"/>
      <c r="AW63" s="21">
        <v>31.589132681107795</v>
      </c>
      <c r="AX63" s="1" t="s">
        <v>120</v>
      </c>
      <c r="AY63" s="25">
        <v>8.4020997375328097</v>
      </c>
      <c r="AZ63" s="19">
        <v>100</v>
      </c>
      <c r="BA63" s="19">
        <v>0</v>
      </c>
      <c r="BB63" s="19">
        <v>0</v>
      </c>
      <c r="BC63" s="19">
        <v>100</v>
      </c>
      <c r="BD63" s="19">
        <v>0</v>
      </c>
      <c r="BE63" s="19">
        <v>0</v>
      </c>
      <c r="BF63" s="26">
        <v>97.81</v>
      </c>
      <c r="BG63" s="26">
        <v>1.8400000000000034</v>
      </c>
      <c r="BH63" s="26">
        <v>0.35</v>
      </c>
      <c r="BI63" s="23"/>
      <c r="BJ63" s="27">
        <f t="shared" ca="1" si="4"/>
        <v>1</v>
      </c>
      <c r="BK63" s="26">
        <f t="shared" ca="1" si="5"/>
        <v>12.8954738753981</v>
      </c>
      <c r="BL63" s="25">
        <f t="shared" si="2"/>
        <v>7.7907816575283659</v>
      </c>
      <c r="BM63" s="25">
        <f t="shared" ca="1" si="6"/>
        <v>3.1664349932342684</v>
      </c>
      <c r="BN63" s="24">
        <f t="shared" si="3"/>
        <v>3.7511404495935747</v>
      </c>
      <c r="BO63" s="23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2.1</v>
      </c>
      <c r="C64">
        <v>1.2506900000000001</v>
      </c>
      <c r="D64">
        <v>-0.26680999999999999</v>
      </c>
      <c r="E64">
        <v>4.6640000000000001E-2</v>
      </c>
      <c r="F64">
        <v>1.9092800000000001</v>
      </c>
      <c r="G64">
        <v>1.70753</v>
      </c>
      <c r="H64" s="23"/>
      <c r="I64" s="17">
        <f t="shared" si="0"/>
        <v>8.366141732283463</v>
      </c>
      <c r="J64" s="16">
        <f t="shared" si="1"/>
        <v>-8.5661417322834623</v>
      </c>
      <c r="K64" s="10">
        <v>95</v>
      </c>
      <c r="L64" s="16">
        <v>794.78346456692861</v>
      </c>
      <c r="M64" s="16">
        <v>282.97244094488195</v>
      </c>
      <c r="N64" s="16">
        <v>3.6253280839895003</v>
      </c>
      <c r="O64" s="16">
        <v>0.9721280602636555</v>
      </c>
      <c r="P64" s="16">
        <v>1.0931081692680389</v>
      </c>
      <c r="Q64" s="16">
        <v>0.15862986077772448</v>
      </c>
      <c r="R64" s="16">
        <v>14.511817333132305</v>
      </c>
      <c r="S64" s="16">
        <v>8.4013964586377323</v>
      </c>
      <c r="T64" s="22" t="s">
        <v>119</v>
      </c>
      <c r="U64" s="10">
        <v>2</v>
      </c>
      <c r="V64" s="22" t="s">
        <v>142</v>
      </c>
      <c r="W64" s="10">
        <v>2</v>
      </c>
      <c r="X64" s="22" t="s">
        <v>142</v>
      </c>
      <c r="Y64" s="10">
        <v>2</v>
      </c>
      <c r="Z64" s="22" t="s">
        <v>124</v>
      </c>
      <c r="AA64" s="15">
        <v>2</v>
      </c>
      <c r="AB64" s="11">
        <v>97.81</v>
      </c>
      <c r="AC64" s="10">
        <v>1.8400000000000034</v>
      </c>
      <c r="AD64" s="21">
        <v>0.35</v>
      </c>
      <c r="AE64" s="12">
        <v>97.212806026365541</v>
      </c>
      <c r="AF64" s="10">
        <v>81.848992586420508</v>
      </c>
      <c r="AG64" s="10">
        <v>54.655408463401926</v>
      </c>
      <c r="AH64" s="10">
        <v>98.250549421335066</v>
      </c>
      <c r="AI64" s="10">
        <v>0.68909356908515806</v>
      </c>
      <c r="AJ64" s="10"/>
      <c r="AK64" s="10"/>
      <c r="AL64" s="10"/>
      <c r="AM64" s="10"/>
      <c r="AN64" s="10">
        <v>0.9721280602636555</v>
      </c>
      <c r="AO64" s="10">
        <v>0.53628358358099648</v>
      </c>
      <c r="AP64" s="10">
        <v>1</v>
      </c>
      <c r="AQ64" s="10">
        <v>79.625</v>
      </c>
      <c r="AR64" s="10"/>
      <c r="AS64" s="10"/>
      <c r="AT64" s="10">
        <v>1.3222690077840225</v>
      </c>
      <c r="AU64" s="10">
        <v>1</v>
      </c>
      <c r="AV64" s="16"/>
      <c r="AW64" s="21">
        <v>12.277348887963077</v>
      </c>
      <c r="AX64" s="1" t="s">
        <v>120</v>
      </c>
      <c r="AY64" s="25">
        <v>8.5661417322834605</v>
      </c>
      <c r="AZ64" s="19">
        <v>100</v>
      </c>
      <c r="BA64" s="19">
        <v>0</v>
      </c>
      <c r="BB64" s="19">
        <v>0</v>
      </c>
      <c r="BC64" s="19">
        <v>100</v>
      </c>
      <c r="BD64" s="19">
        <v>0</v>
      </c>
      <c r="BE64" s="19">
        <v>0</v>
      </c>
      <c r="BF64" s="26">
        <v>97.81</v>
      </c>
      <c r="BG64" s="26">
        <v>1.8400000000000034</v>
      </c>
      <c r="BH64" s="26">
        <v>0.35</v>
      </c>
      <c r="BI64" s="23"/>
      <c r="BJ64" s="27">
        <f t="shared" ca="1" si="4"/>
        <v>1</v>
      </c>
      <c r="BK64" s="26">
        <f t="shared" ca="1" si="5"/>
        <v>4.9172027824440177</v>
      </c>
      <c r="BL64" s="25">
        <f t="shared" si="2"/>
        <v>22.800936178146046</v>
      </c>
      <c r="BM64" s="25">
        <f t="shared" ca="1" si="6"/>
        <v>3.790077865548052</v>
      </c>
      <c r="BN64" s="24">
        <f t="shared" si="3"/>
        <v>4.1977348269676567</v>
      </c>
      <c r="BO64" s="23"/>
      <c r="BP64" s="2"/>
      <c r="BR64" s="6"/>
      <c r="CL64" s="5"/>
      <c r="CP64" s="6"/>
      <c r="DJ64" s="5"/>
    </row>
    <row r="65" spans="1:131" x14ac:dyDescent="0.2">
      <c r="A65">
        <v>2.6</v>
      </c>
      <c r="B65">
        <v>2.1</v>
      </c>
      <c r="C65">
        <v>1.25701</v>
      </c>
      <c r="D65">
        <v>-0.26240999999999998</v>
      </c>
      <c r="E65">
        <v>4.616E-2</v>
      </c>
      <c r="F65">
        <v>1.90343</v>
      </c>
      <c r="G65">
        <v>1.7031499999999999</v>
      </c>
      <c r="H65" s="23"/>
      <c r="I65" s="17">
        <f t="shared" si="0"/>
        <v>8.530183727034121</v>
      </c>
      <c r="J65" s="16">
        <f t="shared" si="1"/>
        <v>-8.7301837270341203</v>
      </c>
      <c r="K65" s="10">
        <v>95</v>
      </c>
      <c r="L65" s="16">
        <v>810.36745406824116</v>
      </c>
      <c r="M65" s="16">
        <v>288.32020997375338</v>
      </c>
      <c r="N65" s="16">
        <v>3.6964129483814525</v>
      </c>
      <c r="O65" s="16">
        <v>2.6979284369114573</v>
      </c>
      <c r="P65" s="16">
        <v>2.8167868633319126</v>
      </c>
      <c r="Q65" s="16">
        <v>0.18619587133941443</v>
      </c>
      <c r="R65" s="16">
        <v>6.6102222274342619</v>
      </c>
      <c r="S65" s="16">
        <v>8.254057390309411</v>
      </c>
      <c r="T65" s="22" t="s">
        <v>119</v>
      </c>
      <c r="U65" s="10">
        <v>2</v>
      </c>
      <c r="V65" s="22" t="s">
        <v>142</v>
      </c>
      <c r="W65" s="10">
        <v>2</v>
      </c>
      <c r="X65" s="22" t="s">
        <v>33</v>
      </c>
      <c r="Y65" s="10">
        <v>3</v>
      </c>
      <c r="Z65" s="22" t="s">
        <v>33</v>
      </c>
      <c r="AA65" s="15">
        <v>3</v>
      </c>
      <c r="AB65" s="11">
        <v>97.81</v>
      </c>
      <c r="AC65" s="10">
        <v>1.8400000000000034</v>
      </c>
      <c r="AD65" s="21">
        <v>0.35</v>
      </c>
      <c r="AE65" s="12">
        <v>269.79284369114578</v>
      </c>
      <c r="AF65" s="10">
        <v>283.71801603503434</v>
      </c>
      <c r="AG65" s="10">
        <v>140.83934316659563</v>
      </c>
      <c r="AH65" s="10">
        <v>93.757257091089429</v>
      </c>
      <c r="AI65" s="10">
        <v>1.5128084436400968</v>
      </c>
      <c r="AJ65" s="10"/>
      <c r="AK65" s="10"/>
      <c r="AL65" s="10"/>
      <c r="AM65" s="10"/>
      <c r="AN65" s="10">
        <v>2.6979284369114573</v>
      </c>
      <c r="AO65" s="10">
        <v>0.87484249878912401</v>
      </c>
      <c r="AP65" s="10">
        <v>1</v>
      </c>
      <c r="AQ65" s="10">
        <v>79.625</v>
      </c>
      <c r="AR65" s="10"/>
      <c r="AS65" s="10"/>
      <c r="AT65" s="10">
        <v>4.778947368072731</v>
      </c>
      <c r="AU65" s="10">
        <v>1</v>
      </c>
      <c r="AV65" s="16"/>
      <c r="AW65" s="21">
        <v>42.557702405255149</v>
      </c>
      <c r="AX65" s="1" t="s">
        <v>120</v>
      </c>
      <c r="AY65" s="25">
        <v>8.7301837270341203</v>
      </c>
      <c r="AZ65" s="19">
        <v>100</v>
      </c>
      <c r="BA65" s="19">
        <v>0</v>
      </c>
      <c r="BB65" s="19">
        <v>0</v>
      </c>
      <c r="BC65" s="19">
        <v>100</v>
      </c>
      <c r="BD65" s="19">
        <v>0</v>
      </c>
      <c r="BE65" s="19">
        <v>0</v>
      </c>
      <c r="BF65" s="26">
        <v>97.81</v>
      </c>
      <c r="BG65" s="26">
        <v>1.8400000000000034</v>
      </c>
      <c r="BH65" s="26">
        <v>0.35</v>
      </c>
      <c r="BI65" s="23"/>
      <c r="BJ65" s="27">
        <f t="shared" ca="1" si="4"/>
        <v>1</v>
      </c>
      <c r="BK65" s="26">
        <f t="shared" ca="1" si="5"/>
        <v>16.728644422930511</v>
      </c>
      <c r="BL65" s="25">
        <f t="shared" si="2"/>
        <v>7.7208338526734437</v>
      </c>
      <c r="BM65" s="25">
        <f t="shared" ca="1" si="6"/>
        <v>3.0804524034871315</v>
      </c>
      <c r="BN65" s="24">
        <f t="shared" si="3"/>
        <v>3.6657697442069748</v>
      </c>
      <c r="BO65" s="23"/>
      <c r="BP65" s="2"/>
      <c r="BR65" s="6"/>
      <c r="CL65" s="5"/>
      <c r="CP65" s="6"/>
      <c r="DJ65" s="5"/>
    </row>
    <row r="66" spans="1:131" x14ac:dyDescent="0.2">
      <c r="A66">
        <v>2.65</v>
      </c>
      <c r="B66">
        <v>2.1</v>
      </c>
      <c r="C66">
        <v>1.2531399999999999</v>
      </c>
      <c r="D66">
        <v>-0.26613999999999999</v>
      </c>
      <c r="E66">
        <v>4.4159999999999998E-2</v>
      </c>
      <c r="F66">
        <v>1.90578</v>
      </c>
      <c r="G66">
        <v>1.7040999999999999</v>
      </c>
      <c r="H66" s="23"/>
      <c r="I66" s="17">
        <f t="shared" si="0"/>
        <v>8.6942257217847754</v>
      </c>
      <c r="J66" s="16">
        <f t="shared" si="1"/>
        <v>-8.8942257217847747</v>
      </c>
      <c r="K66" s="10">
        <v>95</v>
      </c>
      <c r="L66" s="16">
        <v>825.95144356955336</v>
      </c>
      <c r="M66" s="16">
        <v>293.66797900262469</v>
      </c>
      <c r="N66" s="16">
        <v>3.7674978127734025</v>
      </c>
      <c r="O66" s="16">
        <v>1.6411487758944971</v>
      </c>
      <c r="P66" s="16">
        <v>1.7511668582152535</v>
      </c>
      <c r="Q66" s="16">
        <v>0.16282741238598183</v>
      </c>
      <c r="R66" s="16">
        <v>9.2982237313428566</v>
      </c>
      <c r="S66" s="16">
        <v>7.6401446056080786</v>
      </c>
      <c r="T66" s="22" t="s">
        <v>119</v>
      </c>
      <c r="U66" s="10">
        <v>2</v>
      </c>
      <c r="V66" s="22" t="s">
        <v>142</v>
      </c>
      <c r="W66" s="10">
        <v>2</v>
      </c>
      <c r="X66" s="22" t="s">
        <v>33</v>
      </c>
      <c r="Y66" s="10">
        <v>3</v>
      </c>
      <c r="Z66" s="22" t="s">
        <v>124</v>
      </c>
      <c r="AA66" s="15">
        <v>2</v>
      </c>
      <c r="AB66" s="11">
        <v>97.81</v>
      </c>
      <c r="AC66" s="10">
        <v>1.8400000000000034</v>
      </c>
      <c r="AD66" s="21">
        <v>0.35</v>
      </c>
      <c r="AE66" s="12">
        <v>164.11487758944972</v>
      </c>
      <c r="AF66" s="10">
        <v>157.43425134476198</v>
      </c>
      <c r="AG66" s="10">
        <v>87.55834291076269</v>
      </c>
      <c r="AH66" s="10">
        <v>79.665876881170476</v>
      </c>
      <c r="AI66" s="10">
        <v>1.0754742291575072</v>
      </c>
      <c r="AJ66" s="10"/>
      <c r="AK66" s="10"/>
      <c r="AL66" s="10"/>
      <c r="AM66" s="10"/>
      <c r="AN66" s="10">
        <v>1.6411487758944971</v>
      </c>
      <c r="AO66" s="10">
        <v>0.65792530809514893</v>
      </c>
      <c r="AP66" s="10">
        <v>1</v>
      </c>
      <c r="AQ66" s="10">
        <v>79.625</v>
      </c>
      <c r="AR66" s="10"/>
      <c r="AS66" s="10"/>
      <c r="AT66" s="10">
        <v>2.5238818453933751</v>
      </c>
      <c r="AU66" s="10">
        <v>1</v>
      </c>
      <c r="AV66" s="16"/>
      <c r="AW66" s="21">
        <v>23.615137701714296</v>
      </c>
      <c r="AX66" s="1" t="s">
        <v>120</v>
      </c>
      <c r="AY66" s="25">
        <v>8.8942257217847693</v>
      </c>
      <c r="AZ66" s="19">
        <v>100</v>
      </c>
      <c r="BA66" s="19">
        <v>0</v>
      </c>
      <c r="BB66" s="19">
        <v>0</v>
      </c>
      <c r="BC66" s="19">
        <v>100</v>
      </c>
      <c r="BD66" s="19">
        <v>0</v>
      </c>
      <c r="BE66" s="19">
        <v>0</v>
      </c>
      <c r="BF66" s="26">
        <v>97.81</v>
      </c>
      <c r="BG66" s="26">
        <v>1.8400000000000034</v>
      </c>
      <c r="BH66" s="26">
        <v>0.35</v>
      </c>
      <c r="BI66" s="23"/>
      <c r="BJ66" s="27">
        <f t="shared" ca="1" si="4"/>
        <v>1</v>
      </c>
      <c r="BK66" s="26">
        <f t="shared" ca="1" si="5"/>
        <v>9.1136333009498216</v>
      </c>
      <c r="BL66" s="25">
        <f t="shared" si="2"/>
        <v>12.167724621186148</v>
      </c>
      <c r="BM66" s="25">
        <f t="shared" ca="1" si="6"/>
        <v>3.4081723493807083</v>
      </c>
      <c r="BN66" s="24">
        <f t="shared" si="3"/>
        <v>3.919752239797651</v>
      </c>
      <c r="BO66" s="23"/>
      <c r="BP66" s="2"/>
      <c r="BR66" s="6"/>
      <c r="CL66" s="5"/>
      <c r="CP66" s="6"/>
      <c r="DJ66" s="5"/>
    </row>
    <row r="67" spans="1:131" x14ac:dyDescent="0.2">
      <c r="A67">
        <v>2.7</v>
      </c>
      <c r="B67">
        <v>2.2000000000000002</v>
      </c>
      <c r="C67">
        <v>1.2494099999999999</v>
      </c>
      <c r="D67">
        <v>-0.27768999999999999</v>
      </c>
      <c r="E67">
        <v>4.9390000000000003E-2</v>
      </c>
      <c r="F67">
        <v>1.90768</v>
      </c>
      <c r="G67">
        <v>1.71793</v>
      </c>
      <c r="H67" s="23"/>
      <c r="I67" s="17">
        <f t="shared" si="0"/>
        <v>8.8582677165354333</v>
      </c>
      <c r="J67" s="16">
        <f t="shared" si="1"/>
        <v>-9.0582677165354326</v>
      </c>
      <c r="K67" s="10">
        <v>95</v>
      </c>
      <c r="L67" s="16">
        <v>841.53543307086591</v>
      </c>
      <c r="M67" s="16">
        <v>299.01574803149612</v>
      </c>
      <c r="N67" s="16">
        <v>3.8385826771653546</v>
      </c>
      <c r="O67" s="16">
        <v>0.62259887005645287</v>
      </c>
      <c r="P67" s="16">
        <v>0.75573445219792257</v>
      </c>
      <c r="Q67" s="16">
        <v>9.0466634661545892E-2</v>
      </c>
      <c r="R67" s="16">
        <v>11.970690815859907</v>
      </c>
      <c r="S67" s="16">
        <v>9.2455265376020641</v>
      </c>
      <c r="T67" s="22" t="s">
        <v>119</v>
      </c>
      <c r="U67" s="10">
        <v>2</v>
      </c>
      <c r="V67" s="22" t="s">
        <v>142</v>
      </c>
      <c r="W67" s="10">
        <v>2</v>
      </c>
      <c r="X67" s="22" t="s">
        <v>142</v>
      </c>
      <c r="Y67" s="10">
        <v>2</v>
      </c>
      <c r="Z67" s="22" t="e">
        <v>#NUM!</v>
      </c>
      <c r="AA67" s="15" t="e">
        <v>#NUM!</v>
      </c>
      <c r="AB67" s="11">
        <v>97.81</v>
      </c>
      <c r="AC67" s="10">
        <v>1.8400000000000034</v>
      </c>
      <c r="AD67" s="21">
        <v>0.35</v>
      </c>
      <c r="AE67" s="12">
        <v>62.259887005645282</v>
      </c>
      <c r="AF67" s="10">
        <v>39.407851254410531</v>
      </c>
      <c r="AG67" s="10">
        <v>37.786722609896117</v>
      </c>
      <c r="AH67" s="10">
        <v>111.22855941469801</v>
      </c>
      <c r="AI67" s="10">
        <v>0.83537367674312091</v>
      </c>
      <c r="AJ67" s="10"/>
      <c r="AK67" s="10"/>
      <c r="AL67" s="10"/>
      <c r="AM67" s="10"/>
      <c r="AN67" s="10">
        <v>0.62259887005645287</v>
      </c>
      <c r="AO67" s="10">
        <v>0.4642422352005926</v>
      </c>
      <c r="AP67" s="10">
        <v>1</v>
      </c>
      <c r="AQ67" s="10">
        <v>79.625</v>
      </c>
      <c r="AR67" s="10"/>
      <c r="AS67" s="10"/>
      <c r="AT67" s="10">
        <v>0.57803341324039714</v>
      </c>
      <c r="AU67" s="10">
        <v>1</v>
      </c>
      <c r="AV67" s="16"/>
      <c r="AW67" s="21">
        <v>5.9111776881615796</v>
      </c>
      <c r="AX67" s="1" t="s">
        <v>120</v>
      </c>
      <c r="AY67" s="25">
        <v>9.0582677165354308</v>
      </c>
      <c r="AZ67" s="19">
        <v>100</v>
      </c>
      <c r="BA67" s="19">
        <v>0</v>
      </c>
      <c r="BB67" s="19">
        <v>0</v>
      </c>
      <c r="BC67" s="19" t="e">
        <v>#NUM!</v>
      </c>
      <c r="BD67" s="19" t="e">
        <v>#NUM!</v>
      </c>
      <c r="BE67" s="19" t="e">
        <v>#NUM!</v>
      </c>
      <c r="BF67" s="26">
        <v>97.81</v>
      </c>
      <c r="BG67" s="26">
        <v>1.8400000000000034</v>
      </c>
      <c r="BH67" s="26">
        <v>0.35</v>
      </c>
      <c r="BI67" s="23"/>
      <c r="BJ67" s="27">
        <f t="shared" ca="1" si="4"/>
        <v>1</v>
      </c>
      <c r="BK67" s="26">
        <f t="shared" ca="1" si="5"/>
        <v>2.2404621687497657</v>
      </c>
      <c r="BL67" s="25">
        <f t="shared" si="2"/>
        <v>27.007647336271472</v>
      </c>
      <c r="BM67" s="25">
        <f t="shared" ca="1" si="6"/>
        <v>4.0942246399938771</v>
      </c>
      <c r="BN67" s="24">
        <f t="shared" si="3"/>
        <v>4.2852750913261799</v>
      </c>
      <c r="BO67" s="23"/>
      <c r="BP67" s="2"/>
      <c r="BR67" s="6"/>
      <c r="CL67" s="5"/>
      <c r="CP67" s="6"/>
      <c r="DJ67" s="5"/>
    </row>
    <row r="68" spans="1:131" x14ac:dyDescent="0.2">
      <c r="A68">
        <v>2.75</v>
      </c>
      <c r="B68">
        <v>2.1</v>
      </c>
      <c r="C68">
        <v>1.24949</v>
      </c>
      <c r="D68">
        <v>-0.27385999999999999</v>
      </c>
      <c r="E68">
        <v>5.1229999999999998E-2</v>
      </c>
      <c r="F68">
        <v>1.9052500000000001</v>
      </c>
      <c r="G68">
        <v>1.7058500000000001</v>
      </c>
      <c r="H68" s="23"/>
      <c r="I68" s="17">
        <f t="shared" si="0"/>
        <v>9.0223097112860895</v>
      </c>
      <c r="J68" s="16">
        <f t="shared" si="1"/>
        <v>-9.2223097112860888</v>
      </c>
      <c r="K68" s="10">
        <v>95</v>
      </c>
      <c r="L68" s="16">
        <v>857.11942257217822</v>
      </c>
      <c r="M68" s="16">
        <v>304.36351706036749</v>
      </c>
      <c r="N68" s="16">
        <v>3.9096675415573054</v>
      </c>
      <c r="O68" s="16">
        <v>0.64444444444442195</v>
      </c>
      <c r="P68" s="16">
        <v>0.78571314315761487</v>
      </c>
      <c r="Q68" s="16">
        <v>0.11446159385501684</v>
      </c>
      <c r="R68" s="16">
        <v>14.567860401955338</v>
      </c>
      <c r="S68" s="16">
        <v>9.8103262995272882</v>
      </c>
      <c r="T68" s="22" t="s">
        <v>119</v>
      </c>
      <c r="U68" s="10">
        <v>2</v>
      </c>
      <c r="V68" s="22" t="s">
        <v>142</v>
      </c>
      <c r="W68" s="10">
        <v>2</v>
      </c>
      <c r="X68" s="22" t="s">
        <v>142</v>
      </c>
      <c r="Y68" s="10">
        <v>2</v>
      </c>
      <c r="Z68" s="22" t="e">
        <v>#NUM!</v>
      </c>
      <c r="AA68" s="15" t="e">
        <v>#NUM!</v>
      </c>
      <c r="AB68" s="11">
        <v>97.81</v>
      </c>
      <c r="AC68" s="10">
        <v>1.8400000000000034</v>
      </c>
      <c r="AD68" s="21">
        <v>0.35</v>
      </c>
      <c r="AE68" s="12">
        <v>64.444444444442198</v>
      </c>
      <c r="AF68" s="10">
        <v>42.018050808414785</v>
      </c>
      <c r="AG68" s="10">
        <v>39.285657157880735</v>
      </c>
      <c r="AH68" s="10">
        <v>121.38498016395393</v>
      </c>
      <c r="AI68" s="10">
        <v>0.68644260200748308</v>
      </c>
      <c r="AJ68" s="10"/>
      <c r="AK68" s="10"/>
      <c r="AL68" s="10"/>
      <c r="AM68" s="10"/>
      <c r="AN68" s="10">
        <v>0.64444444444442195</v>
      </c>
      <c r="AO68" s="10">
        <v>0.50309245024578864</v>
      </c>
      <c r="AP68" s="10">
        <v>1</v>
      </c>
      <c r="AQ68" s="10">
        <v>79.625</v>
      </c>
      <c r="AR68" s="10"/>
      <c r="AS68" s="10"/>
      <c r="AT68" s="10">
        <v>0.60650079065821261</v>
      </c>
      <c r="AU68" s="10">
        <v>1</v>
      </c>
      <c r="AV68" s="16"/>
      <c r="AW68" s="21">
        <v>6.3027076212622175</v>
      </c>
      <c r="AX68" s="1" t="s">
        <v>120</v>
      </c>
      <c r="AY68" s="25">
        <v>9.2223097112860906</v>
      </c>
      <c r="AZ68" s="19">
        <v>100</v>
      </c>
      <c r="BA68" s="19">
        <v>0</v>
      </c>
      <c r="BB68" s="19">
        <v>0</v>
      </c>
      <c r="BC68" s="19" t="e">
        <v>#NUM!</v>
      </c>
      <c r="BD68" s="19" t="e">
        <v>#NUM!</v>
      </c>
      <c r="BE68" s="19" t="e">
        <v>#NUM!</v>
      </c>
      <c r="BF68" s="26">
        <v>97.81</v>
      </c>
      <c r="BG68" s="26">
        <v>1.8400000000000034</v>
      </c>
      <c r="BH68" s="26">
        <v>0.35</v>
      </c>
      <c r="BI68" s="23"/>
      <c r="BJ68" s="27">
        <f t="shared" ca="1" si="4"/>
        <v>1</v>
      </c>
      <c r="BK68" s="26">
        <f t="shared" ca="1" si="5"/>
        <v>2.3468872703339669</v>
      </c>
      <c r="BL68" s="25">
        <f t="shared" si="2"/>
        <v>32.048297353668055</v>
      </c>
      <c r="BM68" s="25">
        <f t="shared" ca="1" si="6"/>
        <v>4.1275853847590609</v>
      </c>
      <c r="BN68" s="24">
        <f t="shared" si="3"/>
        <v>4.3175081591490772</v>
      </c>
      <c r="BO68" s="23"/>
      <c r="BP68" s="2"/>
      <c r="BR68" s="6"/>
      <c r="CL68" s="5"/>
      <c r="CP68" s="6"/>
      <c r="DJ68" s="5"/>
    </row>
    <row r="69" spans="1:131" x14ac:dyDescent="0.2">
      <c r="A69">
        <v>2.8</v>
      </c>
      <c r="B69">
        <v>2.2000000000000002</v>
      </c>
      <c r="C69">
        <v>1.25057</v>
      </c>
      <c r="D69">
        <v>-0.26483000000000001</v>
      </c>
      <c r="E69">
        <v>5.3269999999999998E-2</v>
      </c>
      <c r="F69">
        <v>1.90238</v>
      </c>
      <c r="G69">
        <v>1.70875</v>
      </c>
      <c r="H69" s="23"/>
      <c r="I69" s="17">
        <f t="shared" si="0"/>
        <v>9.1863517060367439</v>
      </c>
      <c r="J69" s="16">
        <f t="shared" si="1"/>
        <v>-9.3863517060367432</v>
      </c>
      <c r="K69" s="10">
        <v>95</v>
      </c>
      <c r="L69" s="16">
        <v>872.70341207349043</v>
      </c>
      <c r="M69" s="16">
        <v>309.7112860892388</v>
      </c>
      <c r="N69" s="16">
        <v>3.9807524059492558</v>
      </c>
      <c r="O69" s="16">
        <v>0.93935969868170177</v>
      </c>
      <c r="P69" s="16">
        <v>1.0896455483765879</v>
      </c>
      <c r="Q69" s="16">
        <v>0.17103456553048479</v>
      </c>
      <c r="R69" s="16">
        <v>15.696348760870102</v>
      </c>
      <c r="S69" s="16">
        <v>10.436517339922647</v>
      </c>
      <c r="T69" s="22" t="s">
        <v>119</v>
      </c>
      <c r="U69" s="10">
        <v>2</v>
      </c>
      <c r="V69" s="22" t="s">
        <v>142</v>
      </c>
      <c r="W69" s="10">
        <v>2</v>
      </c>
      <c r="X69" s="22" t="s">
        <v>142</v>
      </c>
      <c r="Y69" s="10">
        <v>2</v>
      </c>
      <c r="Z69" s="22" t="s">
        <v>124</v>
      </c>
      <c r="AA69" s="15">
        <v>2</v>
      </c>
      <c r="AB69" s="11">
        <v>97.81</v>
      </c>
      <c r="AC69" s="10">
        <v>1.8400000000000034</v>
      </c>
      <c r="AD69" s="21">
        <v>0.35</v>
      </c>
      <c r="AE69" s="12">
        <v>93.935969868170176</v>
      </c>
      <c r="AF69" s="10">
        <v>76.858099098804999</v>
      </c>
      <c r="AG69" s="10">
        <v>54.482277418829369</v>
      </c>
      <c r="AH69" s="10">
        <v>132.80430721316691</v>
      </c>
      <c r="AI69" s="10">
        <v>0.63709083891722007</v>
      </c>
      <c r="AJ69" s="10"/>
      <c r="AK69" s="10"/>
      <c r="AL69" s="10"/>
      <c r="AM69" s="10"/>
      <c r="AN69" s="10">
        <v>0.93935969868170177</v>
      </c>
      <c r="AO69" s="10">
        <v>0.57336135815421629</v>
      </c>
      <c r="AP69" s="10">
        <v>1</v>
      </c>
      <c r="AQ69" s="10">
        <v>79.625</v>
      </c>
      <c r="AR69" s="10"/>
      <c r="AS69" s="10"/>
      <c r="AT69" s="10">
        <v>1.1219698614411633</v>
      </c>
      <c r="AU69" s="10">
        <v>1</v>
      </c>
      <c r="AV69" s="16"/>
      <c r="AW69" s="21">
        <v>11.528714864820749</v>
      </c>
      <c r="AX69" s="1" t="s">
        <v>120</v>
      </c>
      <c r="AY69" s="25">
        <v>9.3863517060367396</v>
      </c>
      <c r="AZ69" s="19">
        <v>100</v>
      </c>
      <c r="BA69" s="19">
        <v>0</v>
      </c>
      <c r="BB69" s="19">
        <v>0</v>
      </c>
      <c r="BC69" s="19">
        <v>100</v>
      </c>
      <c r="BD69" s="19">
        <v>0</v>
      </c>
      <c r="BE69" s="19">
        <v>0</v>
      </c>
      <c r="BF69" s="26">
        <v>97.81</v>
      </c>
      <c r="BG69" s="26">
        <v>1.8400000000000034</v>
      </c>
      <c r="BH69" s="26">
        <v>0.35</v>
      </c>
      <c r="BI69" s="23"/>
      <c r="BJ69" s="27">
        <f t="shared" ca="1" si="4"/>
        <v>1</v>
      </c>
      <c r="BK69" s="26">
        <f t="shared" ca="1" si="5"/>
        <v>4.2187280327369505</v>
      </c>
      <c r="BL69" s="25">
        <f t="shared" si="2"/>
        <v>26.180342511404358</v>
      </c>
      <c r="BM69" s="25">
        <f t="shared" ca="1" si="6"/>
        <v>3.8796785877702611</v>
      </c>
      <c r="BN69" s="24">
        <f t="shared" si="3"/>
        <v>4.2182922671624663</v>
      </c>
      <c r="BO69" s="23"/>
      <c r="BP69" s="2"/>
      <c r="BR69" s="6"/>
      <c r="CL69" s="5"/>
      <c r="CP69" s="6"/>
      <c r="DJ69" s="5"/>
    </row>
    <row r="70" spans="1:131" x14ac:dyDescent="0.2">
      <c r="A70">
        <v>2.85</v>
      </c>
      <c r="B70">
        <v>2.1</v>
      </c>
      <c r="C70">
        <v>1.2530300000000001</v>
      </c>
      <c r="D70">
        <v>-0.26143</v>
      </c>
      <c r="E70">
        <v>4.7559999999999998E-2</v>
      </c>
      <c r="F70">
        <v>1.9033</v>
      </c>
      <c r="G70">
        <v>1.7056</v>
      </c>
      <c r="H70" s="23"/>
      <c r="I70" s="17">
        <f t="shared" si="0"/>
        <v>9.3503937007874018</v>
      </c>
      <c r="J70" s="16">
        <f t="shared" si="1"/>
        <v>-9.5503937007874011</v>
      </c>
      <c r="K70" s="10">
        <v>95</v>
      </c>
      <c r="L70" s="16">
        <v>888.28740157480297</v>
      </c>
      <c r="M70" s="16">
        <v>315.05905511811022</v>
      </c>
      <c r="N70" s="16">
        <v>4.0518372703412071</v>
      </c>
      <c r="O70" s="16">
        <v>1.6111111111111156</v>
      </c>
      <c r="P70" s="16">
        <v>1.7361577784013607</v>
      </c>
      <c r="Q70" s="16">
        <v>0.19233557369179072</v>
      </c>
      <c r="R70" s="16">
        <v>11.078231257811815</v>
      </c>
      <c r="S70" s="16">
        <v>8.6837963396003435</v>
      </c>
      <c r="T70" s="22" t="s">
        <v>119</v>
      </c>
      <c r="U70" s="10">
        <v>2</v>
      </c>
      <c r="V70" s="22" t="s">
        <v>142</v>
      </c>
      <c r="W70" s="10">
        <v>2</v>
      </c>
      <c r="X70" s="22" t="s">
        <v>33</v>
      </c>
      <c r="Y70" s="10">
        <v>3</v>
      </c>
      <c r="Z70" s="22" t="s">
        <v>124</v>
      </c>
      <c r="AA70" s="15">
        <v>2</v>
      </c>
      <c r="AB70" s="11">
        <v>97.81</v>
      </c>
      <c r="AC70" s="10">
        <v>1.8400000000000034</v>
      </c>
      <c r="AD70" s="21">
        <v>0.35</v>
      </c>
      <c r="AE70" s="12">
        <v>161.11111111111157</v>
      </c>
      <c r="AF70" s="10">
        <v>152.00165618987756</v>
      </c>
      <c r="AG70" s="10">
        <v>86.807888920068024</v>
      </c>
      <c r="AH70" s="10">
        <v>95.286015139045091</v>
      </c>
      <c r="AI70" s="10">
        <v>0.90267117261598051</v>
      </c>
      <c r="AJ70" s="10"/>
      <c r="AK70" s="10"/>
      <c r="AL70" s="10"/>
      <c r="AM70" s="10"/>
      <c r="AN70" s="10">
        <v>1.6111111111111156</v>
      </c>
      <c r="AO70" s="10">
        <v>0.69403407897988223</v>
      </c>
      <c r="AP70" s="10">
        <v>1</v>
      </c>
      <c r="AQ70" s="10">
        <v>79.625</v>
      </c>
      <c r="AR70" s="10"/>
      <c r="AS70" s="10"/>
      <c r="AT70" s="10">
        <v>2.2535989720869698</v>
      </c>
      <c r="AU70" s="10">
        <v>1</v>
      </c>
      <c r="AV70" s="16"/>
      <c r="AW70" s="21">
        <v>22.800248428481634</v>
      </c>
      <c r="AX70" s="1" t="s">
        <v>120</v>
      </c>
      <c r="AY70" s="25">
        <v>9.5503937007873994</v>
      </c>
      <c r="AZ70" s="19">
        <v>100</v>
      </c>
      <c r="BA70" s="19">
        <v>0</v>
      </c>
      <c r="BB70" s="19">
        <v>0</v>
      </c>
      <c r="BC70" s="19">
        <v>100</v>
      </c>
      <c r="BD70" s="19">
        <v>0</v>
      </c>
      <c r="BE70" s="19">
        <v>0</v>
      </c>
      <c r="BF70" s="26">
        <v>97.81</v>
      </c>
      <c r="BG70" s="26">
        <v>1.8400000000000034</v>
      </c>
      <c r="BH70" s="26">
        <v>0.35</v>
      </c>
      <c r="BI70" s="23"/>
      <c r="BJ70" s="27">
        <f t="shared" ca="1" si="4"/>
        <v>1</v>
      </c>
      <c r="BK70" s="26">
        <f t="shared" ca="1" si="5"/>
        <v>8.201726353363215</v>
      </c>
      <c r="BL70" s="25">
        <f t="shared" si="2"/>
        <v>14.886492107499979</v>
      </c>
      <c r="BM70" s="25">
        <f t="shared" ca="1" si="6"/>
        <v>3.5012962707321393</v>
      </c>
      <c r="BN70" s="24">
        <f t="shared" si="3"/>
        <v>3.9657934112524891</v>
      </c>
      <c r="BO70" s="23"/>
      <c r="BP70" s="2"/>
      <c r="BR70" s="6"/>
      <c r="CL70" s="5"/>
      <c r="CP70" s="6"/>
      <c r="DJ70" s="5"/>
    </row>
    <row r="71" spans="1:131" x14ac:dyDescent="0.2">
      <c r="A71">
        <v>2.9</v>
      </c>
      <c r="B71">
        <v>0.3</v>
      </c>
      <c r="C71">
        <v>1.2520100000000001</v>
      </c>
      <c r="D71">
        <v>-0.25514999999999999</v>
      </c>
      <c r="E71">
        <v>4.233E-2</v>
      </c>
      <c r="F71">
        <v>1.8960999999999999</v>
      </c>
      <c r="G71">
        <v>1.71278</v>
      </c>
      <c r="H71" s="23"/>
      <c r="I71" s="17">
        <f t="shared" si="0"/>
        <v>9.5144356955380562</v>
      </c>
      <c r="J71" s="16">
        <f t="shared" si="1"/>
        <v>-9.7144356955380555</v>
      </c>
      <c r="K71" s="10">
        <v>95</v>
      </c>
      <c r="L71" s="16">
        <v>903.87139107611517</v>
      </c>
      <c r="M71" s="16">
        <v>320.40682414698153</v>
      </c>
      <c r="N71" s="16">
        <v>4.1229221347331571</v>
      </c>
      <c r="O71" s="16">
        <v>1.3325800376647823</v>
      </c>
      <c r="P71" s="16">
        <v>1.4345092051343138</v>
      </c>
      <c r="Q71" s="16">
        <v>0.23167978876620265</v>
      </c>
      <c r="R71" s="16">
        <v>16.150456751130456</v>
      </c>
      <c r="S71" s="16">
        <v>7.0784144076063589</v>
      </c>
      <c r="T71" s="22" t="s">
        <v>119</v>
      </c>
      <c r="U71" s="10">
        <v>2</v>
      </c>
      <c r="V71" s="22" t="s">
        <v>142</v>
      </c>
      <c r="W71" s="10">
        <v>2</v>
      </c>
      <c r="X71" s="22" t="s">
        <v>142</v>
      </c>
      <c r="Y71" s="10">
        <v>2</v>
      </c>
      <c r="Z71" s="22" t="s">
        <v>124</v>
      </c>
      <c r="AA71" s="15">
        <v>2</v>
      </c>
      <c r="AB71" s="11">
        <v>97.81</v>
      </c>
      <c r="AC71" s="10">
        <v>1.8400000000000034</v>
      </c>
      <c r="AD71" s="21">
        <v>0.35</v>
      </c>
      <c r="AE71" s="12">
        <v>133.25800376647823</v>
      </c>
      <c r="AF71" s="10">
        <v>115.59688348191249</v>
      </c>
      <c r="AG71" s="10">
        <v>71.725460256715678</v>
      </c>
      <c r="AH71" s="10">
        <v>60.798698184820154</v>
      </c>
      <c r="AI71" s="10">
        <v>0.61917753498210182</v>
      </c>
      <c r="AJ71" s="10"/>
      <c r="AK71" s="10"/>
      <c r="AL71" s="10"/>
      <c r="AM71" s="10"/>
      <c r="AN71" s="10">
        <v>1.3325800376647823</v>
      </c>
      <c r="AO71" s="10">
        <v>0.67743748572300244</v>
      </c>
      <c r="AP71" s="10">
        <v>1</v>
      </c>
      <c r="AQ71" s="10">
        <v>79.625</v>
      </c>
      <c r="AR71" s="10"/>
      <c r="AS71" s="10"/>
      <c r="AT71" s="10">
        <v>1.6599634933935752</v>
      </c>
      <c r="AU71" s="10">
        <v>1</v>
      </c>
      <c r="AV71" s="16"/>
      <c r="AW71" s="21">
        <v>17.339532522286873</v>
      </c>
      <c r="AX71" s="1" t="s">
        <v>120</v>
      </c>
      <c r="AY71" s="25">
        <v>9.7144356955380609</v>
      </c>
      <c r="AZ71" s="19">
        <v>100</v>
      </c>
      <c r="BA71" s="19">
        <v>0</v>
      </c>
      <c r="BB71" s="19">
        <v>0</v>
      </c>
      <c r="BC71" s="19">
        <v>100</v>
      </c>
      <c r="BD71" s="19">
        <v>0</v>
      </c>
      <c r="BE71" s="19">
        <v>0</v>
      </c>
      <c r="BF71" s="26">
        <v>97.81</v>
      </c>
      <c r="BG71" s="26">
        <v>1.8400000000000034</v>
      </c>
      <c r="BH71" s="26">
        <v>0.35</v>
      </c>
      <c r="BI71" s="23"/>
      <c r="BJ71" s="27">
        <f t="shared" ca="1" si="4"/>
        <v>1</v>
      </c>
      <c r="BK71" s="26">
        <f t="shared" ca="1" si="5"/>
        <v>6.1332870310247589</v>
      </c>
      <c r="BL71" s="25">
        <f t="shared" si="2"/>
        <v>23.578875931776434</v>
      </c>
      <c r="BM71" s="25">
        <f t="shared" ca="1" si="6"/>
        <v>3.7304081945814884</v>
      </c>
      <c r="BN71" s="24">
        <f t="shared" si="3"/>
        <v>4.1282379162068734</v>
      </c>
      <c r="BO71" s="23"/>
      <c r="BP71" s="2"/>
      <c r="BR71" s="6"/>
      <c r="CL71" s="5"/>
      <c r="CP71" s="6"/>
      <c r="DJ71" s="5"/>
    </row>
    <row r="72" spans="1:131" x14ac:dyDescent="0.2">
      <c r="A72">
        <v>2.95</v>
      </c>
      <c r="B72">
        <v>2.1</v>
      </c>
      <c r="C72">
        <v>1.2524</v>
      </c>
      <c r="D72">
        <v>-0.25367000000000001</v>
      </c>
      <c r="E72">
        <v>4.4229999999999998E-2</v>
      </c>
      <c r="F72">
        <v>1.89323</v>
      </c>
      <c r="G72">
        <v>1.71515</v>
      </c>
      <c r="H72" s="23"/>
      <c r="I72" s="17">
        <f t="shared" si="0"/>
        <v>9.6784776902887142</v>
      </c>
      <c r="J72" s="16">
        <f t="shared" si="1"/>
        <v>-9.8784776902887135</v>
      </c>
      <c r="K72" s="10">
        <v>95</v>
      </c>
      <c r="L72" s="16">
        <v>919.45538057742772</v>
      </c>
      <c r="M72" s="16">
        <v>325.75459317585296</v>
      </c>
      <c r="N72" s="16">
        <v>4.1940069991251097</v>
      </c>
      <c r="O72" s="16">
        <v>1.4390772128059952</v>
      </c>
      <c r="P72" s="16">
        <v>1.549404707170241</v>
      </c>
      <c r="Q72" s="16">
        <v>0.24095199231877093</v>
      </c>
      <c r="R72" s="16">
        <v>15.55126244316336</v>
      </c>
      <c r="S72" s="16">
        <v>7.6616315530726258</v>
      </c>
      <c r="T72" s="22" t="s">
        <v>119</v>
      </c>
      <c r="U72" s="10">
        <v>2</v>
      </c>
      <c r="V72" s="22" t="s">
        <v>142</v>
      </c>
      <c r="W72" s="10">
        <v>2</v>
      </c>
      <c r="X72" s="22" t="s">
        <v>142</v>
      </c>
      <c r="Y72" s="10">
        <v>2</v>
      </c>
      <c r="Z72" s="22" t="s">
        <v>124</v>
      </c>
      <c r="AA72" s="15">
        <v>2</v>
      </c>
      <c r="AB72" s="11">
        <v>97.81</v>
      </c>
      <c r="AC72" s="10">
        <v>1.8400000000000034</v>
      </c>
      <c r="AD72" s="21">
        <v>0.35</v>
      </c>
      <c r="AE72" s="12">
        <v>143.90772128059953</v>
      </c>
      <c r="AF72" s="10">
        <v>128.19729610370905</v>
      </c>
      <c r="AG72" s="10">
        <v>77.470235358512042</v>
      </c>
      <c r="AH72" s="10">
        <v>71.333990824063193</v>
      </c>
      <c r="AI72" s="10">
        <v>0.64303461127660388</v>
      </c>
      <c r="AJ72" s="10"/>
      <c r="AK72" s="10"/>
      <c r="AL72" s="10"/>
      <c r="AM72" s="10"/>
      <c r="AN72" s="10">
        <v>1.4390772128059952</v>
      </c>
      <c r="AO72" s="10">
        <v>0.70704981064850791</v>
      </c>
      <c r="AP72" s="10">
        <v>1</v>
      </c>
      <c r="AQ72" s="10">
        <v>79.625</v>
      </c>
      <c r="AR72" s="10"/>
      <c r="AS72" s="10"/>
      <c r="AT72" s="10">
        <v>1.8175346313902583</v>
      </c>
      <c r="AU72" s="10">
        <v>1</v>
      </c>
      <c r="AV72" s="16"/>
      <c r="AW72" s="21">
        <v>19.229594415556356</v>
      </c>
      <c r="AX72" s="1" t="s">
        <v>120</v>
      </c>
      <c r="AY72" s="25">
        <v>9.8784776902887099</v>
      </c>
      <c r="AZ72" s="19">
        <v>100</v>
      </c>
      <c r="BA72" s="19">
        <v>0</v>
      </c>
      <c r="BB72" s="19">
        <v>0</v>
      </c>
      <c r="BC72" s="19">
        <v>100</v>
      </c>
      <c r="BD72" s="19">
        <v>0</v>
      </c>
      <c r="BE72" s="19">
        <v>0</v>
      </c>
      <c r="BF72" s="26">
        <v>97.81</v>
      </c>
      <c r="BG72" s="26">
        <v>1.8400000000000034</v>
      </c>
      <c r="BH72" s="26">
        <v>0.35</v>
      </c>
      <c r="BI72" s="23"/>
      <c r="BJ72" s="27">
        <f t="shared" ca="1" si="4"/>
        <v>1</v>
      </c>
      <c r="BK72" s="26">
        <f t="shared" ca="1" si="5"/>
        <v>6.6901713112194487</v>
      </c>
      <c r="BL72" s="25">
        <f t="shared" si="2"/>
        <v>22.11223955226064</v>
      </c>
      <c r="BM72" s="25">
        <f t="shared" ca="1" si="6"/>
        <v>3.6838910464173251</v>
      </c>
      <c r="BN72" s="24">
        <f t="shared" si="3"/>
        <v>4.0915242324896433</v>
      </c>
      <c r="BO72" s="23"/>
      <c r="BP72" s="2"/>
      <c r="BR72" s="6"/>
      <c r="CL72" s="5"/>
      <c r="CP72" s="6"/>
      <c r="DJ72" s="5"/>
    </row>
    <row r="73" spans="1:131" x14ac:dyDescent="0.2">
      <c r="A73">
        <v>3</v>
      </c>
      <c r="B73">
        <v>2.1</v>
      </c>
      <c r="C73">
        <v>1.25379</v>
      </c>
      <c r="D73">
        <v>-0.24873000000000001</v>
      </c>
      <c r="E73">
        <v>4.1169999999999998E-2</v>
      </c>
      <c r="F73">
        <v>1.8935500000000001</v>
      </c>
      <c r="G73">
        <v>1.7105300000000001</v>
      </c>
      <c r="H73" s="23"/>
      <c r="I73" s="17">
        <f t="shared" si="0"/>
        <v>9.8425196850393704</v>
      </c>
      <c r="J73" s="16">
        <f t="shared" si="1"/>
        <v>-10.04251968503937</v>
      </c>
      <c r="K73" s="10">
        <v>100</v>
      </c>
      <c r="L73" s="16">
        <v>935.85958005249336</v>
      </c>
      <c r="M73" s="16">
        <v>331.92257217847765</v>
      </c>
      <c r="N73" s="16">
        <v>4.2650918635170605</v>
      </c>
      <c r="O73" s="16">
        <v>1.8186440677965796</v>
      </c>
      <c r="P73" s="16">
        <v>1.9154458356882857</v>
      </c>
      <c r="Q73" s="16">
        <v>0.27190110417666824</v>
      </c>
      <c r="R73" s="16">
        <v>14.195186264766646</v>
      </c>
      <c r="S73" s="16">
        <v>6.7223449924795871</v>
      </c>
      <c r="T73" s="22" t="s">
        <v>119</v>
      </c>
      <c r="U73" s="10">
        <v>2</v>
      </c>
      <c r="V73" s="22" t="s">
        <v>142</v>
      </c>
      <c r="W73" s="10">
        <v>2</v>
      </c>
      <c r="X73" s="22" t="s">
        <v>33</v>
      </c>
      <c r="Y73" s="10">
        <v>3</v>
      </c>
      <c r="Z73" s="22" t="s">
        <v>124</v>
      </c>
      <c r="AA73" s="15">
        <v>2</v>
      </c>
      <c r="AB73" s="11">
        <v>97.81</v>
      </c>
      <c r="AC73" s="10">
        <v>1.8400000000000034</v>
      </c>
      <c r="AD73" s="21">
        <v>0.35</v>
      </c>
      <c r="AE73" s="12">
        <v>181.86440677965794</v>
      </c>
      <c r="AF73" s="10">
        <v>167.44939428662556</v>
      </c>
      <c r="AG73" s="10">
        <v>95.772291784414278</v>
      </c>
      <c r="AH73" s="10">
        <v>50.549207224371969</v>
      </c>
      <c r="AI73" s="10">
        <v>0.70446416225059583</v>
      </c>
      <c r="AJ73" s="10"/>
      <c r="AK73" s="10"/>
      <c r="AL73" s="10"/>
      <c r="AM73" s="10"/>
      <c r="AN73" s="10">
        <v>1.8186440677965796</v>
      </c>
      <c r="AO73" s="10">
        <v>0.79758679158974544</v>
      </c>
      <c r="AP73" s="10">
        <v>1</v>
      </c>
      <c r="AQ73" s="10">
        <v>79.625</v>
      </c>
      <c r="AR73" s="10"/>
      <c r="AS73" s="10"/>
      <c r="AT73" s="10">
        <v>2.3575410583092018</v>
      </c>
      <c r="AU73" s="10">
        <v>1</v>
      </c>
      <c r="AV73" s="16"/>
      <c r="AW73" s="21">
        <v>25.117409142993836</v>
      </c>
      <c r="AX73" s="1" t="s">
        <v>120</v>
      </c>
      <c r="AY73" s="25">
        <v>10.0425196850394</v>
      </c>
      <c r="AZ73" s="19">
        <v>100</v>
      </c>
      <c r="BA73" s="19">
        <v>0</v>
      </c>
      <c r="BB73" s="19">
        <v>0</v>
      </c>
      <c r="BC73" s="19">
        <v>100</v>
      </c>
      <c r="BD73" s="19">
        <v>0</v>
      </c>
      <c r="BE73" s="19">
        <v>0</v>
      </c>
      <c r="BF73" s="26">
        <v>97.81</v>
      </c>
      <c r="BG73" s="26">
        <v>1.8400000000000034</v>
      </c>
      <c r="BH73" s="26">
        <v>0.35</v>
      </c>
      <c r="BI73" s="23"/>
      <c r="BJ73" s="27">
        <f t="shared" ca="1" si="4"/>
        <v>1</v>
      </c>
      <c r="BK73" s="26">
        <f t="shared" ca="1" si="5"/>
        <v>8.7220102939169628</v>
      </c>
      <c r="BL73" s="25">
        <f t="shared" si="2"/>
        <v>18.783978595022134</v>
      </c>
      <c r="BM73" s="25">
        <f t="shared" ca="1" si="6"/>
        <v>3.5520074503669079</v>
      </c>
      <c r="BN73" s="24">
        <f t="shared" si="3"/>
        <v>3.9938269426431874</v>
      </c>
      <c r="BO73" s="23"/>
      <c r="BP73" s="2"/>
      <c r="BR73" s="6"/>
      <c r="CL73" s="5"/>
      <c r="CP73" s="6"/>
      <c r="DF73" s="42" t="s">
        <v>68</v>
      </c>
      <c r="DH73" s="42" t="s">
        <v>69</v>
      </c>
      <c r="DJ73" s="5"/>
    </row>
    <row r="74" spans="1:131" x14ac:dyDescent="0.2">
      <c r="A74">
        <v>3.05</v>
      </c>
      <c r="B74">
        <v>2.1</v>
      </c>
      <c r="C74">
        <v>1.25366</v>
      </c>
      <c r="D74">
        <v>-0.24778</v>
      </c>
      <c r="E74">
        <v>3.739E-2</v>
      </c>
      <c r="F74">
        <v>1.8931800000000001</v>
      </c>
      <c r="G74">
        <v>1.6979299999999999</v>
      </c>
      <c r="H74" s="23"/>
      <c r="I74" s="17">
        <f t="shared" si="0"/>
        <v>10.006561679790025</v>
      </c>
      <c r="J74" s="16">
        <f t="shared" si="1"/>
        <v>-10.206561679790024</v>
      </c>
      <c r="K74" s="10">
        <v>100</v>
      </c>
      <c r="L74" s="16">
        <v>952.26377952755877</v>
      </c>
      <c r="M74" s="16">
        <v>338.09055118110223</v>
      </c>
      <c r="N74" s="16">
        <v>4.3361767279090104</v>
      </c>
      <c r="O74" s="16">
        <v>1.7831450094161754</v>
      </c>
      <c r="P74" s="16">
        <v>1.86323852695945</v>
      </c>
      <c r="Q74" s="16">
        <v>0.27785285645703311</v>
      </c>
      <c r="R74" s="16">
        <v>14.912361055052404</v>
      </c>
      <c r="S74" s="16">
        <v>5.562049829394069</v>
      </c>
      <c r="T74" s="22" t="s">
        <v>119</v>
      </c>
      <c r="U74" s="10">
        <v>2</v>
      </c>
      <c r="V74" s="22" t="s">
        <v>142</v>
      </c>
      <c r="W74" s="10">
        <v>2</v>
      </c>
      <c r="X74" s="22" t="s">
        <v>33</v>
      </c>
      <c r="Y74" s="10">
        <v>3</v>
      </c>
      <c r="Z74" s="22" t="s">
        <v>124</v>
      </c>
      <c r="AA74" s="15">
        <v>2</v>
      </c>
      <c r="AB74" s="11">
        <v>97.81</v>
      </c>
      <c r="AC74" s="10">
        <v>1.8400000000000034</v>
      </c>
      <c r="AD74" s="21">
        <v>0.35</v>
      </c>
      <c r="AE74" s="12">
        <v>178.31450094161752</v>
      </c>
      <c r="AF74" s="10">
        <v>160.34240505528808</v>
      </c>
      <c r="AG74" s="10">
        <v>93.161926347972525</v>
      </c>
      <c r="AH74" s="10">
        <v>25.21796094483549</v>
      </c>
      <c r="AI74" s="10">
        <v>0.67058462191752899</v>
      </c>
      <c r="AJ74" s="10"/>
      <c r="AK74" s="10"/>
      <c r="AL74" s="10"/>
      <c r="AM74" s="10"/>
      <c r="AN74" s="10">
        <v>1.7831450094161754</v>
      </c>
      <c r="AO74" s="10">
        <v>0.79718394050113872</v>
      </c>
      <c r="AP74" s="10">
        <v>1</v>
      </c>
      <c r="AQ74" s="10">
        <v>79.625</v>
      </c>
      <c r="AR74" s="10"/>
      <c r="AS74" s="10"/>
      <c r="AT74" s="10">
        <v>2.2081146258550661</v>
      </c>
      <c r="AU74" s="10">
        <v>1</v>
      </c>
      <c r="AV74" s="16"/>
      <c r="AW74" s="21">
        <v>24.051360758293214</v>
      </c>
      <c r="AX74" s="1" t="s">
        <v>120</v>
      </c>
      <c r="AY74" s="25">
        <v>10.206561679789999</v>
      </c>
      <c r="AZ74" s="19">
        <v>100</v>
      </c>
      <c r="BA74" s="19">
        <v>0</v>
      </c>
      <c r="BB74" s="19">
        <v>0</v>
      </c>
      <c r="BC74" s="19">
        <v>100</v>
      </c>
      <c r="BD74" s="19">
        <v>0</v>
      </c>
      <c r="BE74" s="19">
        <v>0</v>
      </c>
      <c r="BF74" s="26">
        <v>97.81</v>
      </c>
      <c r="BG74" s="26">
        <v>1.8400000000000034</v>
      </c>
      <c r="BH74" s="26">
        <v>0.35</v>
      </c>
      <c r="BI74" s="23"/>
      <c r="BJ74" s="27">
        <f t="shared" ca="1" si="4"/>
        <v>1</v>
      </c>
      <c r="BK74" s="26">
        <f t="shared" ca="1" si="5"/>
        <v>8.2055332948518309</v>
      </c>
      <c r="BL74" s="25">
        <f t="shared" si="2"/>
        <v>20.031110010314091</v>
      </c>
      <c r="BM74" s="25">
        <f t="shared" ca="1" si="6"/>
        <v>3.5904855070819841</v>
      </c>
      <c r="BN74" s="24">
        <f t="shared" si="3"/>
        <v>4.0162084994136693</v>
      </c>
      <c r="BO74" s="23"/>
      <c r="BP74" s="2"/>
      <c r="BR74" s="6"/>
      <c r="CC74" s="41" t="s">
        <v>57</v>
      </c>
      <c r="CE74" s="40"/>
      <c r="CH74" s="40"/>
      <c r="CI74" s="38"/>
      <c r="CJ74" s="38"/>
      <c r="CK74" s="38" t="s">
        <v>64</v>
      </c>
      <c r="CL74" s="5"/>
      <c r="CP74" s="6"/>
      <c r="DA74" s="41"/>
      <c r="DC74" s="40"/>
      <c r="DE74" s="39"/>
      <c r="DF74" s="42" t="s">
        <v>75</v>
      </c>
      <c r="DG74" s="38"/>
      <c r="DH74" s="42" t="s">
        <v>70</v>
      </c>
      <c r="DJ74" s="5"/>
    </row>
    <row r="75" spans="1:131" x14ac:dyDescent="0.2">
      <c r="A75">
        <v>3.1</v>
      </c>
      <c r="B75">
        <v>2.1</v>
      </c>
      <c r="C75">
        <v>1.2538400000000001</v>
      </c>
      <c r="D75">
        <v>-0.24890000000000001</v>
      </c>
      <c r="E75">
        <v>3.7159999999999999E-2</v>
      </c>
      <c r="F75">
        <v>1.8968</v>
      </c>
      <c r="G75">
        <v>1.6995499999999999</v>
      </c>
      <c r="H75" s="23"/>
      <c r="I75" s="17">
        <f t="shared" si="0"/>
        <v>10.170603674540683</v>
      </c>
      <c r="J75" s="16">
        <f t="shared" si="1"/>
        <v>-10.370603674540682</v>
      </c>
      <c r="K75" s="10">
        <v>100</v>
      </c>
      <c r="L75" s="16">
        <v>968.66797900262452</v>
      </c>
      <c r="M75" s="16">
        <v>344.25853018372698</v>
      </c>
      <c r="N75" s="16">
        <v>4.4072615923009621</v>
      </c>
      <c r="O75" s="16">
        <v>1.8322975517890752</v>
      </c>
      <c r="P75" s="16">
        <v>1.9113744297608843</v>
      </c>
      <c r="Q75" s="16">
        <v>0.27083605376860292</v>
      </c>
      <c r="R75" s="16">
        <v>14.169701632059864</v>
      </c>
      <c r="S75" s="16">
        <v>5.4914498591534162</v>
      </c>
      <c r="T75" s="22" t="s">
        <v>119</v>
      </c>
      <c r="U75" s="10">
        <v>2</v>
      </c>
      <c r="V75" s="22" t="s">
        <v>142</v>
      </c>
      <c r="W75" s="10">
        <v>2</v>
      </c>
      <c r="X75" s="22" t="s">
        <v>33</v>
      </c>
      <c r="Y75" s="10">
        <v>3</v>
      </c>
      <c r="Z75" s="22" t="s">
        <v>124</v>
      </c>
      <c r="AA75" s="15">
        <v>2</v>
      </c>
      <c r="AB75" s="11">
        <v>97.81</v>
      </c>
      <c r="AC75" s="10">
        <v>1.8400000000000034</v>
      </c>
      <c r="AD75" s="21">
        <v>0.35</v>
      </c>
      <c r="AE75" s="12">
        <v>183.22975517890751</v>
      </c>
      <c r="AF75" s="10">
        <v>165.04049953339413</v>
      </c>
      <c r="AG75" s="10">
        <v>95.568721488044218</v>
      </c>
      <c r="AH75" s="10">
        <v>22.303301489536196</v>
      </c>
      <c r="AI75" s="10">
        <v>0.70573116214207043</v>
      </c>
      <c r="AJ75" s="10"/>
      <c r="AK75" s="10"/>
      <c r="AL75" s="10"/>
      <c r="AM75" s="10"/>
      <c r="AN75" s="10">
        <v>1.8322975517890752</v>
      </c>
      <c r="AO75" s="10">
        <v>0.80585035463936294</v>
      </c>
      <c r="AP75" s="10">
        <v>1</v>
      </c>
      <c r="AQ75" s="10">
        <v>79.625</v>
      </c>
      <c r="AR75" s="10"/>
      <c r="AS75" s="10"/>
      <c r="AT75" s="10">
        <v>2.231986582850872</v>
      </c>
      <c r="AU75" s="10">
        <v>1</v>
      </c>
      <c r="AV75" s="16"/>
      <c r="AW75" s="21">
        <v>24.75607493000912</v>
      </c>
      <c r="AX75" s="1" t="s">
        <v>120</v>
      </c>
      <c r="AY75" s="25">
        <v>10.3706036745407</v>
      </c>
      <c r="AZ75" s="19">
        <v>100</v>
      </c>
      <c r="BA75" s="19">
        <v>0</v>
      </c>
      <c r="BB75" s="19">
        <v>0</v>
      </c>
      <c r="BC75" s="19">
        <v>100</v>
      </c>
      <c r="BD75" s="19">
        <v>0</v>
      </c>
      <c r="BE75" s="19">
        <v>0</v>
      </c>
      <c r="BF75" s="26">
        <v>97.81</v>
      </c>
      <c r="BG75" s="26">
        <v>1.8400000000000034</v>
      </c>
      <c r="BH75" s="26">
        <v>0.35</v>
      </c>
      <c r="BI75" s="23"/>
      <c r="BJ75" s="27">
        <f t="shared" ca="1" si="4"/>
        <v>1</v>
      </c>
      <c r="BK75" s="26">
        <f t="shared" ca="1" si="5"/>
        <v>8.2905160810276879</v>
      </c>
      <c r="BL75" s="25">
        <f t="shared" si="2"/>
        <v>18.978863256274579</v>
      </c>
      <c r="BM75" s="25">
        <f t="shared" ca="1" si="6"/>
        <v>3.5708668416603579</v>
      </c>
      <c r="BN75" s="24">
        <f t="shared" si="3"/>
        <v>3.9941070439277566</v>
      </c>
      <c r="BO75" s="23"/>
      <c r="BP75" s="2"/>
      <c r="BR75" s="6"/>
      <c r="CC75" s="41" t="s">
        <v>58</v>
      </c>
      <c r="CE75" s="40"/>
      <c r="CH75" s="40"/>
      <c r="CI75" s="38"/>
      <c r="CJ75" s="38"/>
      <c r="CK75" s="38"/>
      <c r="CL75" s="5"/>
      <c r="CP75" s="6"/>
      <c r="DA75" s="41"/>
      <c r="DC75" s="40"/>
      <c r="DE75" s="39"/>
      <c r="DF75" s="37" t="s">
        <v>76</v>
      </c>
      <c r="DG75" s="38"/>
      <c r="DH75" s="37" t="s">
        <v>77</v>
      </c>
      <c r="DJ75" s="5"/>
      <c r="DV75" s="29">
        <v>20</v>
      </c>
      <c r="DW75" s="29">
        <v>1.31</v>
      </c>
      <c r="DX75" s="29">
        <v>2.0499999999999998</v>
      </c>
      <c r="DY75" s="29">
        <v>2.6</v>
      </c>
      <c r="DZ75" s="29">
        <v>2.95</v>
      </c>
      <c r="EA75" s="29">
        <v>3.6</v>
      </c>
    </row>
    <row r="76" spans="1:131" ht="13.5" thickBot="1" x14ac:dyDescent="0.25">
      <c r="A76">
        <v>3.15</v>
      </c>
      <c r="B76">
        <v>2.2000000000000002</v>
      </c>
      <c r="C76">
        <v>1.25373</v>
      </c>
      <c r="D76">
        <v>-0.25090000000000001</v>
      </c>
      <c r="E76">
        <v>3.703E-2</v>
      </c>
      <c r="F76">
        <v>1.8924300000000001</v>
      </c>
      <c r="G76">
        <v>1.70113</v>
      </c>
      <c r="H76" s="23"/>
      <c r="I76" s="17">
        <f t="shared" si="0"/>
        <v>10.334645669291337</v>
      </c>
      <c r="J76" s="16">
        <f t="shared" si="1"/>
        <v>-10.534645669291336</v>
      </c>
      <c r="K76" s="10">
        <v>100</v>
      </c>
      <c r="L76" s="16">
        <v>985.07217847768993</v>
      </c>
      <c r="M76" s="16">
        <v>350.42650918635161</v>
      </c>
      <c r="N76" s="16">
        <v>4.478346456692913</v>
      </c>
      <c r="O76" s="16">
        <v>1.8022598870056332</v>
      </c>
      <c r="P76" s="16">
        <v>1.880762142610962</v>
      </c>
      <c r="Q76" s="16">
        <v>0.25830604896783477</v>
      </c>
      <c r="R76" s="16">
        <v>13.734115713816008</v>
      </c>
      <c r="S76" s="16">
        <v>5.4515455281478298</v>
      </c>
      <c r="T76" s="22" t="s">
        <v>119</v>
      </c>
      <c r="U76" s="10">
        <v>2</v>
      </c>
      <c r="V76" s="22" t="s">
        <v>142</v>
      </c>
      <c r="W76" s="10">
        <v>2</v>
      </c>
      <c r="X76" s="22" t="s">
        <v>33</v>
      </c>
      <c r="Y76" s="10">
        <v>3</v>
      </c>
      <c r="Z76" s="22" t="s">
        <v>124</v>
      </c>
      <c r="AA76" s="15">
        <v>2</v>
      </c>
      <c r="AB76" s="11">
        <v>97.81</v>
      </c>
      <c r="AC76" s="10">
        <v>1.8400000000000034</v>
      </c>
      <c r="AD76" s="21">
        <v>0.35</v>
      </c>
      <c r="AE76" s="12">
        <v>180.22598870056331</v>
      </c>
      <c r="AF76" s="10">
        <v>160.47410107604651</v>
      </c>
      <c r="AG76" s="10">
        <v>94.038107130548099</v>
      </c>
      <c r="AH76" s="10">
        <v>20.020095184215428</v>
      </c>
      <c r="AI76" s="10">
        <v>0.72811385955779973</v>
      </c>
      <c r="AJ76" s="10"/>
      <c r="AK76" s="10"/>
      <c r="AL76" s="10"/>
      <c r="AM76" s="10"/>
      <c r="AN76" s="10">
        <v>1.8022598870056332</v>
      </c>
      <c r="AO76" s="10">
        <v>0.79636720647406634</v>
      </c>
      <c r="AP76" s="10">
        <v>1</v>
      </c>
      <c r="AQ76" s="10">
        <v>79.625</v>
      </c>
      <c r="AR76" s="10"/>
      <c r="AS76" s="10"/>
      <c r="AT76" s="10">
        <v>2.1259495974521943</v>
      </c>
      <c r="AU76" s="10">
        <v>1</v>
      </c>
      <c r="AV76" s="16"/>
      <c r="AW76" s="21">
        <v>24.071115161406976</v>
      </c>
      <c r="AX76" s="1" t="s">
        <v>120</v>
      </c>
      <c r="AY76" s="25">
        <v>10.534645669291301</v>
      </c>
      <c r="AZ76" s="19">
        <v>100</v>
      </c>
      <c r="BA76" s="19">
        <v>0</v>
      </c>
      <c r="BB76" s="19">
        <v>0</v>
      </c>
      <c r="BC76" s="19">
        <v>100</v>
      </c>
      <c r="BD76" s="19">
        <v>0</v>
      </c>
      <c r="BE76" s="19">
        <v>0</v>
      </c>
      <c r="BF76" s="26">
        <v>97.81</v>
      </c>
      <c r="BG76" s="26">
        <v>1.8400000000000034</v>
      </c>
      <c r="BH76" s="26">
        <v>0.35</v>
      </c>
      <c r="BI76" s="23"/>
      <c r="BJ76" s="27">
        <f t="shared" ca="1" si="4"/>
        <v>1</v>
      </c>
      <c r="BK76" s="26">
        <f t="shared" ca="1" si="5"/>
        <v>7.9230652760569482</v>
      </c>
      <c r="BL76" s="25">
        <f t="shared" si="2"/>
        <v>18.606915519298013</v>
      </c>
      <c r="BM76" s="25">
        <f t="shared" ca="1" si="6"/>
        <v>3.5789759079451295</v>
      </c>
      <c r="BN76" s="24">
        <f t="shared" si="3"/>
        <v>3.9917270343658724</v>
      </c>
      <c r="BO76" s="23"/>
      <c r="BP76" s="2"/>
      <c r="BR76" s="36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5" t="s">
        <v>52</v>
      </c>
      <c r="CG76" s="33">
        <f>O6</f>
        <v>20</v>
      </c>
      <c r="CH76" s="35" t="s">
        <v>51</v>
      </c>
      <c r="CI76" s="33">
        <f>O5</f>
        <v>17</v>
      </c>
      <c r="CJ76" s="31"/>
      <c r="CK76" s="31"/>
      <c r="CL76" s="30"/>
      <c r="CP76" s="36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5"/>
      <c r="DE76" s="34"/>
      <c r="DF76" s="31"/>
      <c r="DG76" s="33"/>
      <c r="DH76" s="32"/>
      <c r="DI76" s="31"/>
      <c r="DJ76" s="30"/>
      <c r="DV76" s="29">
        <v>-200</v>
      </c>
      <c r="DW76" s="29">
        <v>1.31</v>
      </c>
      <c r="DX76" s="29">
        <v>2.0499999999999998</v>
      </c>
      <c r="DY76" s="29">
        <v>2.6</v>
      </c>
      <c r="DZ76" s="29">
        <v>2.95</v>
      </c>
      <c r="EA76" s="29">
        <v>3.6</v>
      </c>
    </row>
    <row r="77" spans="1:131" ht="13.5" thickTop="1" x14ac:dyDescent="0.2">
      <c r="A77">
        <v>3.2</v>
      </c>
      <c r="B77">
        <v>2.1</v>
      </c>
      <c r="C77">
        <v>1.2539499999999999</v>
      </c>
      <c r="D77">
        <v>-0.25508999999999998</v>
      </c>
      <c r="E77">
        <v>3.721E-2</v>
      </c>
      <c r="F77">
        <v>1.89883</v>
      </c>
      <c r="G77">
        <v>1.70685</v>
      </c>
      <c r="H77" s="23"/>
      <c r="I77" s="17">
        <f t="shared" ref="I77:I140" si="7">IF(A77="(m)",0,A77/0.3048)</f>
        <v>10.498687664041995</v>
      </c>
      <c r="J77" s="16">
        <f t="shared" ref="J77:J140" si="8">$J$7-I77</f>
        <v>-10.698687664041994</v>
      </c>
      <c r="K77" s="10">
        <v>100</v>
      </c>
      <c r="L77" s="16">
        <v>1001.4763779527557</v>
      </c>
      <c r="M77" s="16">
        <v>356.59448818897636</v>
      </c>
      <c r="N77" s="16">
        <v>4.5494313210848638</v>
      </c>
      <c r="O77" s="16">
        <v>1.8623352165724572</v>
      </c>
      <c r="P77" s="16">
        <v>1.9416331031467589</v>
      </c>
      <c r="Q77" s="16">
        <v>0.23205568891022571</v>
      </c>
      <c r="R77" s="16">
        <v>11.951572546540259</v>
      </c>
      <c r="S77" s="16">
        <v>5.5067976787709494</v>
      </c>
      <c r="T77" s="22" t="s">
        <v>119</v>
      </c>
      <c r="U77" s="10">
        <v>2</v>
      </c>
      <c r="V77" s="22" t="s">
        <v>142</v>
      </c>
      <c r="W77" s="10">
        <v>2</v>
      </c>
      <c r="X77" s="22" t="s">
        <v>33</v>
      </c>
      <c r="Y77" s="10">
        <v>3</v>
      </c>
      <c r="Z77" s="22" t="s">
        <v>124</v>
      </c>
      <c r="AA77" s="15">
        <v>2</v>
      </c>
      <c r="AB77" s="11">
        <v>97.81</v>
      </c>
      <c r="AC77" s="10">
        <v>1.8400000000000034</v>
      </c>
      <c r="AD77" s="21">
        <v>0.35</v>
      </c>
      <c r="AE77" s="12">
        <v>186.23352165724572</v>
      </c>
      <c r="AF77" s="10">
        <v>166.67043764054813</v>
      </c>
      <c r="AG77" s="10">
        <v>97.081655157337963</v>
      </c>
      <c r="AH77" s="10">
        <v>19.694393643828043</v>
      </c>
      <c r="AI77" s="10">
        <v>0.83670997779240353</v>
      </c>
      <c r="AJ77" s="10"/>
      <c r="AK77" s="10"/>
      <c r="AL77" s="10"/>
      <c r="AM77" s="10"/>
      <c r="AN77" s="10">
        <v>1.8623352165724572</v>
      </c>
      <c r="AO77" s="10">
        <v>0.79252469949089888</v>
      </c>
      <c r="AP77" s="10">
        <v>1</v>
      </c>
      <c r="AQ77" s="10">
        <v>79.625</v>
      </c>
      <c r="AR77" s="10"/>
      <c r="AS77" s="10"/>
      <c r="AT77" s="10">
        <v>2.1708781122889347</v>
      </c>
      <c r="AU77" s="10">
        <v>1</v>
      </c>
      <c r="AV77" s="16"/>
      <c r="AW77" s="21">
        <v>25.000565646082222</v>
      </c>
      <c r="AX77" s="1" t="s">
        <v>120</v>
      </c>
      <c r="AY77" s="25">
        <v>10.698687664042</v>
      </c>
      <c r="AZ77" s="19">
        <v>100</v>
      </c>
      <c r="BA77" s="19">
        <v>0</v>
      </c>
      <c r="BB77" s="19">
        <v>0</v>
      </c>
      <c r="BC77" s="19">
        <v>100</v>
      </c>
      <c r="BD77" s="19">
        <v>0</v>
      </c>
      <c r="BE77" s="19">
        <v>0</v>
      </c>
      <c r="BF77" s="26">
        <v>97.81</v>
      </c>
      <c r="BG77" s="26">
        <v>1.8400000000000034</v>
      </c>
      <c r="BH77" s="26">
        <v>0.35</v>
      </c>
      <c r="BI77" s="23"/>
      <c r="BJ77" s="27">
        <f t="shared" ca="1" si="4"/>
        <v>1</v>
      </c>
      <c r="BK77" s="26">
        <f t="shared" ca="1" si="5"/>
        <v>8.0814199988799729</v>
      </c>
      <c r="BL77" s="25">
        <f t="shared" si="2"/>
        <v>16.104969670452036</v>
      </c>
      <c r="BM77" s="25">
        <f t="shared" ca="1" si="6"/>
        <v>3.5293914222057672</v>
      </c>
      <c r="BN77" s="24">
        <f t="shared" si="3"/>
        <v>3.9451109610290764</v>
      </c>
      <c r="BO77" s="23"/>
      <c r="BP77" s="2"/>
    </row>
    <row r="78" spans="1:131" x14ac:dyDescent="0.2">
      <c r="A78">
        <v>3.25</v>
      </c>
      <c r="B78">
        <v>2.2000000000000002</v>
      </c>
      <c r="C78">
        <v>1.25309</v>
      </c>
      <c r="D78">
        <v>-0.25886999999999999</v>
      </c>
      <c r="E78">
        <v>3.7719999999999997E-2</v>
      </c>
      <c r="F78">
        <v>1.8993500000000001</v>
      </c>
      <c r="G78">
        <v>1.7049799999999999</v>
      </c>
      <c r="H78" s="23"/>
      <c r="I78" s="17">
        <f t="shared" si="7"/>
        <v>10.662729658792651</v>
      </c>
      <c r="J78" s="16">
        <f t="shared" si="8"/>
        <v>-10.862729658792651</v>
      </c>
      <c r="K78" s="10">
        <v>100</v>
      </c>
      <c r="L78" s="16">
        <v>1017.8805774278213</v>
      </c>
      <c r="M78" s="16">
        <v>362.76246719160105</v>
      </c>
      <c r="N78" s="16">
        <v>4.6205161854768155</v>
      </c>
      <c r="O78" s="16">
        <v>1.6274952919020622</v>
      </c>
      <c r="P78" s="16">
        <v>1.7090474662217872</v>
      </c>
      <c r="Q78" s="16">
        <v>0.20837397983677391</v>
      </c>
      <c r="R78" s="16">
        <v>12.1924044799896</v>
      </c>
      <c r="S78" s="16">
        <v>5.663345438869789</v>
      </c>
      <c r="T78" s="22" t="s">
        <v>119</v>
      </c>
      <c r="U78" s="10">
        <v>2</v>
      </c>
      <c r="V78" s="22" t="s">
        <v>142</v>
      </c>
      <c r="W78" s="10">
        <v>2</v>
      </c>
      <c r="X78" s="22" t="s">
        <v>142</v>
      </c>
      <c r="Y78" s="10">
        <v>2</v>
      </c>
      <c r="Z78" s="22" t="s">
        <v>124</v>
      </c>
      <c r="AA78" s="15">
        <v>2</v>
      </c>
      <c r="AB78" s="11">
        <v>97.81</v>
      </c>
      <c r="AC78" s="10">
        <v>1.8400000000000034</v>
      </c>
      <c r="AD78" s="21">
        <v>0.35</v>
      </c>
      <c r="AE78" s="12">
        <v>162.74952919020623</v>
      </c>
      <c r="AF78" s="10">
        <v>138.34246862142996</v>
      </c>
      <c r="AG78" s="10">
        <v>85.45237331108936</v>
      </c>
      <c r="AH78" s="10">
        <v>21.452487498369742</v>
      </c>
      <c r="AI78" s="10">
        <v>0.8201827634911707</v>
      </c>
      <c r="AJ78" s="10"/>
      <c r="AK78" s="10"/>
      <c r="AL78" s="10"/>
      <c r="AM78" s="10"/>
      <c r="AN78" s="10">
        <v>1.6274952919020622</v>
      </c>
      <c r="AO78" s="10">
        <v>0.73802417589895841</v>
      </c>
      <c r="AP78" s="10">
        <v>1</v>
      </c>
      <c r="AQ78" s="10">
        <v>79.625</v>
      </c>
      <c r="AR78" s="10"/>
      <c r="AS78" s="10"/>
      <c r="AT78" s="10">
        <v>1.7524193473441421</v>
      </c>
      <c r="AU78" s="10">
        <v>1</v>
      </c>
      <c r="AV78" s="16"/>
      <c r="AW78" s="21">
        <v>20.751370293214496</v>
      </c>
      <c r="AX78" s="1" t="s">
        <v>120</v>
      </c>
      <c r="AY78" s="25">
        <v>10.8627296587927</v>
      </c>
      <c r="AZ78" s="19">
        <v>100</v>
      </c>
      <c r="BA78" s="19">
        <v>0</v>
      </c>
      <c r="BB78" s="19">
        <v>0</v>
      </c>
      <c r="BC78" s="19">
        <v>100</v>
      </c>
      <c r="BD78" s="19">
        <v>0</v>
      </c>
      <c r="BE78" s="19">
        <v>0</v>
      </c>
      <c r="BF78" s="26">
        <v>97.81</v>
      </c>
      <c r="BG78" s="26">
        <v>1.8400000000000034</v>
      </c>
      <c r="BH78" s="26">
        <v>0.35</v>
      </c>
      <c r="BI78" s="23"/>
      <c r="BJ78" s="27">
        <f t="shared" ca="1" si="4"/>
        <v>1</v>
      </c>
      <c r="BK78" s="26">
        <f t="shared" ca="1" si="5"/>
        <v>6.6164903265696076</v>
      </c>
      <c r="BL78" s="25">
        <f t="shared" ref="BL78:BL141" si="9">(Q78/(P78-(L78/2000)))*100</f>
        <v>17.362947555190864</v>
      </c>
      <c r="BM78" s="25">
        <f t="shared" ca="1" si="6"/>
        <v>3.6150962937096525</v>
      </c>
      <c r="BN78" s="24">
        <f t="shared" ref="BN78:BN141" si="10">SQRT(((3.47-LOG(P78/1.06))^2)+((LOG(R78)+1.22)^2))</f>
        <v>3.9952837201210367</v>
      </c>
      <c r="BO78" s="23"/>
      <c r="BP78" s="2"/>
    </row>
    <row r="79" spans="1:131" x14ac:dyDescent="0.2">
      <c r="A79">
        <v>3.3</v>
      </c>
      <c r="B79">
        <v>2.1</v>
      </c>
      <c r="C79">
        <v>1.2527900000000001</v>
      </c>
      <c r="D79">
        <v>-0.26561000000000001</v>
      </c>
      <c r="E79">
        <v>3.8580000000000003E-2</v>
      </c>
      <c r="F79">
        <v>1.8895</v>
      </c>
      <c r="G79">
        <v>1.7065300000000001</v>
      </c>
      <c r="H79" s="23"/>
      <c r="I79" s="17">
        <f t="shared" si="7"/>
        <v>10.826771653543306</v>
      </c>
      <c r="J79" s="16">
        <f t="shared" si="8"/>
        <v>-11.026771653543305</v>
      </c>
      <c r="K79" s="10">
        <v>100</v>
      </c>
      <c r="L79" s="16">
        <v>1034.2847769028867</v>
      </c>
      <c r="M79" s="16">
        <v>368.93044619422562</v>
      </c>
      <c r="N79" s="16">
        <v>4.6916010498687655</v>
      </c>
      <c r="O79" s="16">
        <v>1.545574387947269</v>
      </c>
      <c r="P79" s="16">
        <v>1.6309279102298646</v>
      </c>
      <c r="Q79" s="16">
        <v>0.16614786365818521</v>
      </c>
      <c r="R79" s="16">
        <v>10.187321132714453</v>
      </c>
      <c r="S79" s="16">
        <v>5.9273279362913636</v>
      </c>
      <c r="T79" s="22" t="s">
        <v>119</v>
      </c>
      <c r="U79" s="10">
        <v>2</v>
      </c>
      <c r="V79" s="22" t="s">
        <v>142</v>
      </c>
      <c r="W79" s="10">
        <v>2</v>
      </c>
      <c r="X79" s="22" t="s">
        <v>142</v>
      </c>
      <c r="Y79" s="10">
        <v>2</v>
      </c>
      <c r="Z79" s="22" t="s">
        <v>124</v>
      </c>
      <c r="AA79" s="15">
        <v>2</v>
      </c>
      <c r="AB79" s="11">
        <v>97.81</v>
      </c>
      <c r="AC79" s="10">
        <v>1.8400000000000034</v>
      </c>
      <c r="AD79" s="21">
        <v>0.35</v>
      </c>
      <c r="AE79" s="12">
        <v>154.55743879472692</v>
      </c>
      <c r="AF79" s="10">
        <v>128.18697971208229</v>
      </c>
      <c r="AG79" s="10">
        <v>81.546395511493245</v>
      </c>
      <c r="AH79" s="10">
        <v>25.420667377836303</v>
      </c>
      <c r="AI79" s="10">
        <v>0.98161232670746867</v>
      </c>
      <c r="AJ79" s="10"/>
      <c r="AK79" s="10"/>
      <c r="AL79" s="10"/>
      <c r="AM79" s="10"/>
      <c r="AN79" s="10">
        <v>1.545574387947269</v>
      </c>
      <c r="AO79" s="10">
        <v>0.69304595679315195</v>
      </c>
      <c r="AP79" s="10">
        <v>1</v>
      </c>
      <c r="AQ79" s="10">
        <v>79.625</v>
      </c>
      <c r="AR79" s="10"/>
      <c r="AS79" s="10"/>
      <c r="AT79" s="10">
        <v>1.5884051197576097</v>
      </c>
      <c r="AU79" s="10">
        <v>1</v>
      </c>
      <c r="AV79" s="16"/>
      <c r="AW79" s="21">
        <v>19.228046956812346</v>
      </c>
      <c r="AX79" s="1" t="s">
        <v>120</v>
      </c>
      <c r="AY79" s="25">
        <v>11.0267716535433</v>
      </c>
      <c r="AZ79" s="19">
        <v>100</v>
      </c>
      <c r="BA79" s="19">
        <v>0</v>
      </c>
      <c r="BB79" s="19">
        <v>0</v>
      </c>
      <c r="BC79" s="19">
        <v>100</v>
      </c>
      <c r="BD79" s="19">
        <v>0</v>
      </c>
      <c r="BE79" s="19">
        <v>0</v>
      </c>
      <c r="BF79" s="26">
        <v>97.81</v>
      </c>
      <c r="BG79" s="26">
        <v>1.8400000000000034</v>
      </c>
      <c r="BH79" s="26">
        <v>0.35</v>
      </c>
      <c r="BI79" s="23"/>
      <c r="BJ79" s="27">
        <f t="shared" ref="BJ79:BJ142" ca="1" si="11">IF((0.381*BM79)+(0.05*(M79/2116.217)-0.15)&lt;1,(0.381*BM79)+(0.05*(M79/2116.217)-0.15),1)</f>
        <v>1</v>
      </c>
      <c r="BK79" s="26">
        <f t="shared" ref="BK79:BK142" ca="1" si="12">((P79-(L79/2000))/1.06)*(1.06/(M79/2000))^BJ79</f>
        <v>6.0379159988984066</v>
      </c>
      <c r="BL79" s="25">
        <f t="shared" si="9"/>
        <v>14.917401996112407</v>
      </c>
      <c r="BM79" s="25">
        <f t="shared" ref="BM79:BM142" ca="1" si="13">SQRT(((3.47-LOG(BK79))^2)+((LOG(BL79)+1.22)^2))</f>
        <v>3.600152145632304</v>
      </c>
      <c r="BN79" s="24">
        <f t="shared" si="10"/>
        <v>3.9675551678230301</v>
      </c>
      <c r="BO79" s="23"/>
      <c r="BP79" s="2"/>
    </row>
    <row r="80" spans="1:131" x14ac:dyDescent="0.2">
      <c r="A80">
        <v>3.35</v>
      </c>
      <c r="B80">
        <v>2.2000000000000002</v>
      </c>
      <c r="C80">
        <v>1.25217</v>
      </c>
      <c r="D80">
        <v>-0.27268999999999999</v>
      </c>
      <c r="E80">
        <v>3.9379999999999998E-2</v>
      </c>
      <c r="F80">
        <v>1.8909499999999999</v>
      </c>
      <c r="G80">
        <v>1.7088300000000001</v>
      </c>
      <c r="H80" s="23"/>
      <c r="I80" s="17">
        <f t="shared" si="7"/>
        <v>10.990813648293964</v>
      </c>
      <c r="J80" s="16">
        <f t="shared" si="8"/>
        <v>-11.190813648293963</v>
      </c>
      <c r="K80" s="10">
        <v>100</v>
      </c>
      <c r="L80" s="16">
        <v>1050.6889763779525</v>
      </c>
      <c r="M80" s="16">
        <v>375.09842519685037</v>
      </c>
      <c r="N80" s="16">
        <v>4.7626859142607181</v>
      </c>
      <c r="O80" s="16">
        <v>1.3762711864406598</v>
      </c>
      <c r="P80" s="16">
        <v>1.4651608463631351</v>
      </c>
      <c r="Q80" s="16">
        <v>0.12179164666346623</v>
      </c>
      <c r="R80" s="16">
        <v>8.3125103271617586</v>
      </c>
      <c r="S80" s="16">
        <v>6.1728930501718944</v>
      </c>
      <c r="T80" s="22" t="s">
        <v>119</v>
      </c>
      <c r="U80" s="10">
        <v>2</v>
      </c>
      <c r="V80" s="22" t="s">
        <v>142</v>
      </c>
      <c r="W80" s="10">
        <v>2</v>
      </c>
      <c r="X80" s="22" t="s">
        <v>142</v>
      </c>
      <c r="Y80" s="10">
        <v>2</v>
      </c>
      <c r="Z80" s="22" t="s">
        <v>124</v>
      </c>
      <c r="AA80" s="15">
        <v>2</v>
      </c>
      <c r="AB80" s="11">
        <v>97.81</v>
      </c>
      <c r="AC80" s="10">
        <v>1.8400000000000034</v>
      </c>
      <c r="AD80" s="21">
        <v>0.35</v>
      </c>
      <c r="AE80" s="12">
        <v>137.627118644066</v>
      </c>
      <c r="AF80" s="10">
        <v>107.7200192880514</v>
      </c>
      <c r="AG80" s="10">
        <v>73.258042318156754</v>
      </c>
      <c r="AH80" s="10">
        <v>29.009975367315626</v>
      </c>
      <c r="AI80" s="10">
        <v>1.203006024224023</v>
      </c>
      <c r="AJ80" s="10"/>
      <c r="AK80" s="10"/>
      <c r="AL80" s="10"/>
      <c r="AM80" s="10"/>
      <c r="AN80" s="10">
        <v>1.3762711864406598</v>
      </c>
      <c r="AO80" s="10">
        <v>0.62685366153406052</v>
      </c>
      <c r="AP80" s="10">
        <v>1</v>
      </c>
      <c r="AQ80" s="10">
        <v>79.625</v>
      </c>
      <c r="AR80" s="10"/>
      <c r="AS80" s="10"/>
      <c r="AT80" s="10">
        <v>1.2997555896915143</v>
      </c>
      <c r="AU80" s="10">
        <v>1</v>
      </c>
      <c r="AV80" s="16"/>
      <c r="AW80" s="21">
        <v>16.158002893207712</v>
      </c>
      <c r="AX80" s="1" t="s">
        <v>120</v>
      </c>
      <c r="AY80" s="25">
        <v>11.190813648294</v>
      </c>
      <c r="AZ80" s="19">
        <v>100</v>
      </c>
      <c r="BA80" s="19">
        <v>0</v>
      </c>
      <c r="BB80" s="19">
        <v>0</v>
      </c>
      <c r="BC80" s="19">
        <v>100</v>
      </c>
      <c r="BD80" s="19">
        <v>0</v>
      </c>
      <c r="BE80" s="19">
        <v>0</v>
      </c>
      <c r="BF80" s="26">
        <v>97.81</v>
      </c>
      <c r="BG80" s="26">
        <v>1.8400000000000034</v>
      </c>
      <c r="BH80" s="26">
        <v>0.35</v>
      </c>
      <c r="BI80" s="23"/>
      <c r="BJ80" s="27">
        <f t="shared" ca="1" si="11"/>
        <v>1</v>
      </c>
      <c r="BK80" s="26">
        <f t="shared" ca="1" si="12"/>
        <v>5.0110386770136204</v>
      </c>
      <c r="BL80" s="25">
        <f t="shared" si="9"/>
        <v>12.959089890718504</v>
      </c>
      <c r="BM80" s="25">
        <f t="shared" ca="1" si="13"/>
        <v>3.6213538977424644</v>
      </c>
      <c r="BN80" s="24">
        <f t="shared" si="10"/>
        <v>3.9577133738214187</v>
      </c>
      <c r="BO80" s="23"/>
      <c r="BP80" s="2"/>
    </row>
    <row r="81" spans="1:68" x14ac:dyDescent="0.2">
      <c r="A81">
        <v>3.4</v>
      </c>
      <c r="B81">
        <v>2.1</v>
      </c>
      <c r="C81">
        <v>1.25159</v>
      </c>
      <c r="D81">
        <v>-0.27772999999999998</v>
      </c>
      <c r="E81">
        <v>4.0529999999999997E-2</v>
      </c>
      <c r="F81">
        <v>1.8895</v>
      </c>
      <c r="G81">
        <v>1.70133</v>
      </c>
      <c r="H81" s="23"/>
      <c r="I81" s="17">
        <f t="shared" si="7"/>
        <v>11.154855643044618</v>
      </c>
      <c r="J81" s="16">
        <f t="shared" si="8"/>
        <v>-11.354855643044617</v>
      </c>
      <c r="K81" s="10">
        <v>100</v>
      </c>
      <c r="L81" s="16">
        <v>1067.093175853018</v>
      </c>
      <c r="M81" s="16">
        <v>381.26640419947501</v>
      </c>
      <c r="N81" s="16">
        <v>4.8337707786526671</v>
      </c>
      <c r="O81" s="16">
        <v>1.2178907721280352</v>
      </c>
      <c r="P81" s="16">
        <v>1.3118636299078374</v>
      </c>
      <c r="Q81" s="16">
        <v>9.0216034565530623E-2</v>
      </c>
      <c r="R81" s="16">
        <v>6.876936939845538</v>
      </c>
      <c r="S81" s="16">
        <v>6.5258929013751601</v>
      </c>
      <c r="T81" s="22" t="s">
        <v>119</v>
      </c>
      <c r="U81" s="10">
        <v>2</v>
      </c>
      <c r="V81" s="22" t="s">
        <v>142</v>
      </c>
      <c r="W81" s="10">
        <v>2</v>
      </c>
      <c r="X81" s="22" t="s">
        <v>142</v>
      </c>
      <c r="Y81" s="10">
        <v>2</v>
      </c>
      <c r="Z81" s="22" t="s">
        <v>124</v>
      </c>
      <c r="AA81" s="15">
        <v>2</v>
      </c>
      <c r="AB81" s="11">
        <v>97.81</v>
      </c>
      <c r="AC81" s="10">
        <v>1.8400000000000034</v>
      </c>
      <c r="AD81" s="21">
        <v>0.35</v>
      </c>
      <c r="AE81" s="12">
        <v>121.78907721280352</v>
      </c>
      <c r="AF81" s="10">
        <v>88.720099735953724</v>
      </c>
      <c r="AG81" s="10">
        <v>65.593181495391889</v>
      </c>
      <c r="AH81" s="10">
        <v>34.809369381719854</v>
      </c>
      <c r="AI81" s="10">
        <v>1.4541357711249581</v>
      </c>
      <c r="AJ81" s="10"/>
      <c r="AK81" s="10"/>
      <c r="AL81" s="10"/>
      <c r="AM81" s="10"/>
      <c r="AN81" s="10">
        <v>1.2178907721280352</v>
      </c>
      <c r="AO81" s="10">
        <v>0.57163355542658389</v>
      </c>
      <c r="AP81" s="10">
        <v>1</v>
      </c>
      <c r="AQ81" s="10">
        <v>79.625</v>
      </c>
      <c r="AR81" s="10"/>
      <c r="AS81" s="10"/>
      <c r="AT81" s="10">
        <v>1.0416676840664609</v>
      </c>
      <c r="AU81" s="10">
        <v>1</v>
      </c>
      <c r="AV81" s="16"/>
      <c r="AW81" s="21">
        <v>13.308014960393059</v>
      </c>
      <c r="AX81" s="1" t="s">
        <v>120</v>
      </c>
      <c r="AY81" s="25">
        <v>11.354855643044599</v>
      </c>
      <c r="AZ81" s="19">
        <v>100</v>
      </c>
      <c r="BA81" s="19">
        <v>0</v>
      </c>
      <c r="BB81" s="19">
        <v>0</v>
      </c>
      <c r="BC81" s="19">
        <v>100</v>
      </c>
      <c r="BD81" s="19">
        <v>0</v>
      </c>
      <c r="BE81" s="19">
        <v>0</v>
      </c>
      <c r="BF81" s="26">
        <v>97.81</v>
      </c>
      <c r="BG81" s="26">
        <v>1.8400000000000034</v>
      </c>
      <c r="BH81" s="26">
        <v>0.35</v>
      </c>
      <c r="BI81" s="23"/>
      <c r="BJ81" s="27">
        <f t="shared" ca="1" si="11"/>
        <v>1</v>
      </c>
      <c r="BK81" s="26">
        <f t="shared" ca="1" si="12"/>
        <v>4.0827989742003092</v>
      </c>
      <c r="BL81" s="25">
        <f t="shared" si="9"/>
        <v>11.591167827428206</v>
      </c>
      <c r="BM81" s="25">
        <f t="shared" ca="1" si="13"/>
        <v>3.6594204750635257</v>
      </c>
      <c r="BN81" s="24">
        <f t="shared" si="10"/>
        <v>3.9547213709615137</v>
      </c>
      <c r="BO81" s="23"/>
      <c r="BP81" s="2"/>
    </row>
    <row r="82" spans="1:68" x14ac:dyDescent="0.2">
      <c r="A82">
        <v>3.45</v>
      </c>
      <c r="B82">
        <v>2.1</v>
      </c>
      <c r="C82">
        <v>1.25143</v>
      </c>
      <c r="D82">
        <v>-0.28003</v>
      </c>
      <c r="E82">
        <v>4.1590000000000002E-2</v>
      </c>
      <c r="F82">
        <v>1.89435</v>
      </c>
      <c r="G82">
        <v>1.70265</v>
      </c>
      <c r="H82" s="23"/>
      <c r="I82" s="17">
        <f t="shared" si="7"/>
        <v>11.318897637795276</v>
      </c>
      <c r="J82" s="16">
        <f t="shared" si="8"/>
        <v>-11.518897637795275</v>
      </c>
      <c r="K82" s="10">
        <v>100</v>
      </c>
      <c r="L82" s="16">
        <v>1083.4973753280838</v>
      </c>
      <c r="M82" s="16">
        <v>387.43438320209975</v>
      </c>
      <c r="N82" s="16">
        <v>4.9048556430446197</v>
      </c>
      <c r="O82" s="16">
        <v>1.1741996233521577</v>
      </c>
      <c r="P82" s="16">
        <v>1.2728578635048005</v>
      </c>
      <c r="Q82" s="16">
        <v>7.5806529044647131E-2</v>
      </c>
      <c r="R82" s="16">
        <v>5.9556161939334427</v>
      </c>
      <c r="S82" s="16">
        <v>6.8512666772668673</v>
      </c>
      <c r="T82" s="22" t="s">
        <v>119</v>
      </c>
      <c r="U82" s="10">
        <v>2</v>
      </c>
      <c r="V82" s="22" t="s">
        <v>142</v>
      </c>
      <c r="W82" s="10">
        <v>2</v>
      </c>
      <c r="X82" s="22" t="s">
        <v>142</v>
      </c>
      <c r="Y82" s="10">
        <v>2</v>
      </c>
      <c r="Z82" s="22" t="s">
        <v>124</v>
      </c>
      <c r="AA82" s="15">
        <v>2</v>
      </c>
      <c r="AB82" s="11">
        <v>97.81</v>
      </c>
      <c r="AC82" s="10">
        <v>1.8400000000000034</v>
      </c>
      <c r="AD82" s="21">
        <v>0.35</v>
      </c>
      <c r="AE82" s="12">
        <v>117.41996233521577</v>
      </c>
      <c r="AF82" s="10">
        <v>83.166233131180775</v>
      </c>
      <c r="AG82" s="10">
        <v>63.642893175240005</v>
      </c>
      <c r="AH82" s="10">
        <v>40.040455561143375</v>
      </c>
      <c r="AI82" s="10">
        <v>1.6790873814511889</v>
      </c>
      <c r="AJ82" s="10"/>
      <c r="AK82" s="10"/>
      <c r="AL82" s="10"/>
      <c r="AM82" s="10"/>
      <c r="AN82" s="10">
        <v>1.1741996233521577</v>
      </c>
      <c r="AO82" s="10">
        <v>0.55103685308244743</v>
      </c>
      <c r="AP82" s="10">
        <v>1</v>
      </c>
      <c r="AQ82" s="10">
        <v>79.625</v>
      </c>
      <c r="AR82" s="10"/>
      <c r="AS82" s="10"/>
      <c r="AT82" s="10">
        <v>0.95660381369154757</v>
      </c>
      <c r="AU82" s="10">
        <v>1</v>
      </c>
      <c r="AV82" s="16"/>
      <c r="AW82" s="21">
        <v>12.474934969677117</v>
      </c>
      <c r="AX82" s="1" t="s">
        <v>120</v>
      </c>
      <c r="AY82" s="25">
        <v>11.5188976377953</v>
      </c>
      <c r="AZ82" s="19">
        <v>100</v>
      </c>
      <c r="BA82" s="19">
        <v>0</v>
      </c>
      <c r="BB82" s="19">
        <v>0</v>
      </c>
      <c r="BC82" s="19">
        <v>100</v>
      </c>
      <c r="BD82" s="19">
        <v>0</v>
      </c>
      <c r="BE82" s="19">
        <v>0</v>
      </c>
      <c r="BF82" s="26">
        <v>97.81</v>
      </c>
      <c r="BG82" s="26">
        <v>1.8400000000000034</v>
      </c>
      <c r="BH82" s="26">
        <v>0.35</v>
      </c>
      <c r="BI82" s="23"/>
      <c r="BJ82" s="27">
        <f t="shared" ca="1" si="11"/>
        <v>1</v>
      </c>
      <c r="BK82" s="26">
        <f t="shared" ca="1" si="12"/>
        <v>3.774105797209979</v>
      </c>
      <c r="BL82" s="25">
        <f t="shared" si="9"/>
        <v>10.368701631664159</v>
      </c>
      <c r="BM82" s="25">
        <f t="shared" ca="1" si="13"/>
        <v>3.6563627166497343</v>
      </c>
      <c r="BN82" s="24">
        <f t="shared" si="10"/>
        <v>3.9338783408833247</v>
      </c>
      <c r="BO82" s="23"/>
      <c r="BP82" s="2"/>
    </row>
    <row r="83" spans="1:68" x14ac:dyDescent="0.2">
      <c r="A83">
        <v>3.5</v>
      </c>
      <c r="B83">
        <v>2.1</v>
      </c>
      <c r="C83">
        <v>1.2509699999999999</v>
      </c>
      <c r="D83">
        <v>-0.27981</v>
      </c>
      <c r="E83">
        <v>4.2099999999999999E-2</v>
      </c>
      <c r="F83">
        <v>1.89428</v>
      </c>
      <c r="G83">
        <v>1.70543</v>
      </c>
      <c r="H83" s="23"/>
      <c r="I83" s="17">
        <f t="shared" si="7"/>
        <v>11.48293963254593</v>
      </c>
      <c r="J83" s="16">
        <f t="shared" si="8"/>
        <v>-11.68293963254593</v>
      </c>
      <c r="K83" s="10">
        <v>100</v>
      </c>
      <c r="L83" s="16">
        <v>1099.9015748031493</v>
      </c>
      <c r="M83" s="16">
        <v>393.60236220472439</v>
      </c>
      <c r="N83" s="16">
        <v>4.9759405074365697</v>
      </c>
      <c r="O83" s="16">
        <v>1.048587570621426</v>
      </c>
      <c r="P83" s="16">
        <v>1.1495000985194923</v>
      </c>
      <c r="Q83" s="16">
        <v>7.7184829572731622E-2</v>
      </c>
      <c r="R83" s="16">
        <v>6.7146431454979814</v>
      </c>
      <c r="S83" s="16">
        <v>7.007814437365707</v>
      </c>
      <c r="T83" s="22" t="s">
        <v>119</v>
      </c>
      <c r="U83" s="10">
        <v>2</v>
      </c>
      <c r="V83" s="22" t="s">
        <v>142</v>
      </c>
      <c r="W83" s="10">
        <v>2</v>
      </c>
      <c r="X83" s="22" t="s">
        <v>142</v>
      </c>
      <c r="Y83" s="10">
        <v>2</v>
      </c>
      <c r="Z83" s="22" t="s">
        <v>124</v>
      </c>
      <c r="AA83" s="15">
        <v>2</v>
      </c>
      <c r="AB83" s="11">
        <v>97.81</v>
      </c>
      <c r="AC83" s="10">
        <v>1.8400000000000034</v>
      </c>
      <c r="AD83" s="21">
        <v>0.35</v>
      </c>
      <c r="AE83" s="12">
        <v>104.8587570621426</v>
      </c>
      <c r="AF83" s="10">
        <v>67.688601987317142</v>
      </c>
      <c r="AG83" s="10">
        <v>57.475004925974616</v>
      </c>
      <c r="AH83" s="10">
        <v>41.798549415685116</v>
      </c>
      <c r="AI83" s="10">
        <v>1.4892824210181261</v>
      </c>
      <c r="AJ83" s="10"/>
      <c r="AK83" s="10"/>
      <c r="AL83" s="10"/>
      <c r="AM83" s="10"/>
      <c r="AN83" s="10">
        <v>1.048587570621426</v>
      </c>
      <c r="AO83" s="10">
        <v>0.54499105877759746</v>
      </c>
      <c r="AP83" s="10">
        <v>1</v>
      </c>
      <c r="AQ83" s="10">
        <v>79.625</v>
      </c>
      <c r="AR83" s="10"/>
      <c r="AS83" s="10"/>
      <c r="AT83" s="10">
        <v>0.75758724144927236</v>
      </c>
      <c r="AU83" s="10">
        <v>1</v>
      </c>
      <c r="AV83" s="16"/>
      <c r="AW83" s="21">
        <v>10.15329029809757</v>
      </c>
      <c r="AX83" s="1" t="s">
        <v>120</v>
      </c>
      <c r="AY83" s="25">
        <v>11.682939632545899</v>
      </c>
      <c r="AZ83" s="19">
        <v>100</v>
      </c>
      <c r="BA83" s="19">
        <v>0</v>
      </c>
      <c r="BB83" s="19">
        <v>0</v>
      </c>
      <c r="BC83" s="19">
        <v>100</v>
      </c>
      <c r="BD83" s="19">
        <v>0</v>
      </c>
      <c r="BE83" s="19">
        <v>0</v>
      </c>
      <c r="BF83" s="26">
        <v>97.81</v>
      </c>
      <c r="BG83" s="26">
        <v>1.8400000000000034</v>
      </c>
      <c r="BH83" s="26">
        <v>0.35</v>
      </c>
      <c r="BI83" s="23"/>
      <c r="BJ83" s="27">
        <f t="shared" ca="1" si="11"/>
        <v>1</v>
      </c>
      <c r="BK83" s="26">
        <f t="shared" ca="1" si="12"/>
        <v>3.0464721185086496</v>
      </c>
      <c r="BL83" s="25">
        <f t="shared" si="9"/>
        <v>12.873808399314655</v>
      </c>
      <c r="BM83" s="25">
        <f t="shared" ca="1" si="13"/>
        <v>3.7874717179432698</v>
      </c>
      <c r="BN83" s="24">
        <f t="shared" si="10"/>
        <v>3.9985162649419848</v>
      </c>
      <c r="BO83" s="23"/>
      <c r="BP83" s="2"/>
    </row>
    <row r="84" spans="1:68" x14ac:dyDescent="0.2">
      <c r="A84">
        <v>3.55</v>
      </c>
      <c r="B84">
        <v>2.1</v>
      </c>
      <c r="C84">
        <v>1.2507699999999999</v>
      </c>
      <c r="D84">
        <v>-0.27979999999999999</v>
      </c>
      <c r="E84">
        <v>4.2810000000000001E-2</v>
      </c>
      <c r="F84">
        <v>1.8911800000000001</v>
      </c>
      <c r="G84">
        <v>1.70303</v>
      </c>
      <c r="H84" s="23"/>
      <c r="I84" s="17">
        <f t="shared" si="7"/>
        <v>11.646981627296586</v>
      </c>
      <c r="J84" s="16">
        <f t="shared" si="8"/>
        <v>-11.846981627296586</v>
      </c>
      <c r="K84" s="10">
        <v>100</v>
      </c>
      <c r="L84" s="16">
        <v>1116.3057742782148</v>
      </c>
      <c r="M84" s="16">
        <v>399.77034120734908</v>
      </c>
      <c r="N84" s="16">
        <v>5.0470253718285214</v>
      </c>
      <c r="O84" s="16">
        <v>0.99397363465156396</v>
      </c>
      <c r="P84" s="16">
        <v>1.0980244847050233</v>
      </c>
      <c r="Q84" s="16">
        <v>7.7247479596735516E-2</v>
      </c>
      <c r="R84" s="16">
        <v>7.0351327017527776</v>
      </c>
      <c r="S84" s="16">
        <v>7.2257534759346802</v>
      </c>
      <c r="T84" s="22" t="s">
        <v>119</v>
      </c>
      <c r="U84" s="10">
        <v>2</v>
      </c>
      <c r="V84" s="22" t="s">
        <v>142</v>
      </c>
      <c r="W84" s="10">
        <v>2</v>
      </c>
      <c r="X84" s="22" t="s">
        <v>142</v>
      </c>
      <c r="Y84" s="10">
        <v>2</v>
      </c>
      <c r="Z84" s="22" t="s">
        <v>124</v>
      </c>
      <c r="AA84" s="15">
        <v>2</v>
      </c>
      <c r="AB84" s="11">
        <v>97.81</v>
      </c>
      <c r="AC84" s="10">
        <v>1.8400000000000034</v>
      </c>
      <c r="AD84" s="21">
        <v>0.35</v>
      </c>
      <c r="AE84" s="12">
        <v>99.397363465156403</v>
      </c>
      <c r="AF84" s="10">
        <v>60.667694510611057</v>
      </c>
      <c r="AG84" s="10">
        <v>54.901224235251163</v>
      </c>
      <c r="AH84" s="10">
        <v>44.819549570183838</v>
      </c>
      <c r="AI84" s="10">
        <v>1.4214372953488903</v>
      </c>
      <c r="AJ84" s="10"/>
      <c r="AK84" s="10"/>
      <c r="AL84" s="10"/>
      <c r="AM84" s="10"/>
      <c r="AN84" s="10">
        <v>0.99397363465156396</v>
      </c>
      <c r="AO84" s="10">
        <v>0.54736871240774576</v>
      </c>
      <c r="AP84" s="10">
        <v>1</v>
      </c>
      <c r="AQ84" s="10">
        <v>79.625</v>
      </c>
      <c r="AR84" s="10"/>
      <c r="AS84" s="10"/>
      <c r="AT84" s="10">
        <v>0.66407687563890749</v>
      </c>
      <c r="AU84" s="10">
        <v>1</v>
      </c>
      <c r="AV84" s="16"/>
      <c r="AW84" s="21">
        <v>9.1001541765916585</v>
      </c>
      <c r="AX84" s="1" t="s">
        <v>120</v>
      </c>
      <c r="AY84" s="25">
        <v>11.8469816272966</v>
      </c>
      <c r="AZ84" s="19">
        <v>100</v>
      </c>
      <c r="BA84" s="19">
        <v>0</v>
      </c>
      <c r="BB84" s="19">
        <v>0</v>
      </c>
      <c r="BC84" s="19">
        <v>100</v>
      </c>
      <c r="BD84" s="19">
        <v>0</v>
      </c>
      <c r="BE84" s="19">
        <v>0</v>
      </c>
      <c r="BF84" s="26">
        <v>97.81</v>
      </c>
      <c r="BG84" s="26">
        <v>1.8400000000000034</v>
      </c>
      <c r="BH84" s="26">
        <v>0.35</v>
      </c>
      <c r="BI84" s="23"/>
      <c r="BJ84" s="27">
        <f t="shared" ca="1" si="11"/>
        <v>1</v>
      </c>
      <c r="BK84" s="26">
        <f t="shared" ca="1" si="12"/>
        <v>2.7009087064110169</v>
      </c>
      <c r="BL84" s="25">
        <f t="shared" si="9"/>
        <v>14.308491119928558</v>
      </c>
      <c r="BM84" s="25">
        <f t="shared" ca="1" si="13"/>
        <v>3.8569247002164988</v>
      </c>
      <c r="BN84" s="24">
        <f t="shared" si="10"/>
        <v>4.0259811562206371</v>
      </c>
      <c r="BO84" s="23"/>
      <c r="BP84" s="2"/>
    </row>
    <row r="85" spans="1:68" x14ac:dyDescent="0.2">
      <c r="A85">
        <v>3.6</v>
      </c>
      <c r="B85">
        <v>2.2000000000000002</v>
      </c>
      <c r="C85">
        <v>1.2511399999999999</v>
      </c>
      <c r="D85">
        <v>-0.28122000000000003</v>
      </c>
      <c r="E85">
        <v>4.3520000000000003E-2</v>
      </c>
      <c r="F85">
        <v>1.8955</v>
      </c>
      <c r="G85">
        <v>1.708</v>
      </c>
      <c r="H85" s="23"/>
      <c r="I85" s="17">
        <f t="shared" si="7"/>
        <v>11.811023622047244</v>
      </c>
      <c r="J85" s="16">
        <f t="shared" si="8"/>
        <v>-12.011023622047244</v>
      </c>
      <c r="K85" s="10">
        <v>100</v>
      </c>
      <c r="L85" s="16">
        <v>1132.7099737532806</v>
      </c>
      <c r="M85" s="16">
        <v>405.93832020997382</v>
      </c>
      <c r="N85" s="16">
        <v>5.1181102362204722</v>
      </c>
      <c r="O85" s="16">
        <v>1.095009416195815</v>
      </c>
      <c r="P85" s="16">
        <v>1.2021985884046678</v>
      </c>
      <c r="Q85" s="16">
        <v>6.8351176188189949E-2</v>
      </c>
      <c r="R85" s="16">
        <v>5.6855145936323872</v>
      </c>
      <c r="S85" s="16">
        <v>7.4436925145036543</v>
      </c>
      <c r="T85" s="22" t="s">
        <v>119</v>
      </c>
      <c r="U85" s="10">
        <v>2</v>
      </c>
      <c r="V85" s="22" t="s">
        <v>142</v>
      </c>
      <c r="W85" s="10">
        <v>2</v>
      </c>
      <c r="X85" s="22" t="s">
        <v>142</v>
      </c>
      <c r="Y85" s="10">
        <v>2</v>
      </c>
      <c r="Z85" s="22" t="s">
        <v>124</v>
      </c>
      <c r="AA85" s="15">
        <v>2</v>
      </c>
      <c r="AB85" s="11">
        <v>97.81</v>
      </c>
      <c r="AC85" s="10">
        <v>1.8400000000000034</v>
      </c>
      <c r="AD85" s="21">
        <v>0.35</v>
      </c>
      <c r="AE85" s="12">
        <v>109.5009416195815</v>
      </c>
      <c r="AF85" s="10">
        <v>71.958518506153609</v>
      </c>
      <c r="AG85" s="10">
        <v>60.109929420233385</v>
      </c>
      <c r="AH85" s="10">
        <v>47.840549724682603</v>
      </c>
      <c r="AI85" s="10">
        <v>1.7588557438933869</v>
      </c>
      <c r="AJ85" s="10"/>
      <c r="AK85" s="10"/>
      <c r="AL85" s="10"/>
      <c r="AM85" s="10"/>
      <c r="AN85" s="10">
        <v>1.095009416195815</v>
      </c>
      <c r="AO85" s="10">
        <v>0.54532850703111613</v>
      </c>
      <c r="AP85" s="10">
        <v>1</v>
      </c>
      <c r="AQ85" s="10">
        <v>79.625</v>
      </c>
      <c r="AR85" s="10"/>
      <c r="AS85" s="10"/>
      <c r="AT85" s="10">
        <v>0.78142144160217042</v>
      </c>
      <c r="AU85" s="10">
        <v>1</v>
      </c>
      <c r="AV85" s="16"/>
      <c r="AW85" s="21">
        <v>10.793777775923042</v>
      </c>
      <c r="AX85" s="1" t="s">
        <v>120</v>
      </c>
      <c r="AY85" s="25">
        <v>12.011023622047199</v>
      </c>
      <c r="AZ85" s="19">
        <v>100</v>
      </c>
      <c r="BA85" s="19">
        <v>0</v>
      </c>
      <c r="BB85" s="19">
        <v>0</v>
      </c>
      <c r="BC85" s="19">
        <v>100</v>
      </c>
      <c r="BD85" s="19">
        <v>0</v>
      </c>
      <c r="BE85" s="19">
        <v>0</v>
      </c>
      <c r="BF85" s="26">
        <v>97.81</v>
      </c>
      <c r="BG85" s="26">
        <v>1.8400000000000034</v>
      </c>
      <c r="BH85" s="26">
        <v>0.35</v>
      </c>
      <c r="BI85" s="23"/>
      <c r="BJ85" s="27">
        <f t="shared" ca="1" si="11"/>
        <v>1</v>
      </c>
      <c r="BK85" s="26">
        <f t="shared" ca="1" si="12"/>
        <v>3.1327104137354356</v>
      </c>
      <c r="BL85" s="25">
        <f t="shared" si="9"/>
        <v>10.749683731019992</v>
      </c>
      <c r="BM85" s="25">
        <f t="shared" ca="1" si="13"/>
        <v>3.7301384550832242</v>
      </c>
      <c r="BN85" s="24">
        <f t="shared" si="10"/>
        <v>3.9451479449388329</v>
      </c>
      <c r="BO85" s="23"/>
      <c r="BP85" s="2"/>
    </row>
    <row r="86" spans="1:68" x14ac:dyDescent="0.2">
      <c r="A86">
        <v>3.65</v>
      </c>
      <c r="B86">
        <v>2.1</v>
      </c>
      <c r="C86">
        <v>1.25092</v>
      </c>
      <c r="D86">
        <v>-0.28149999999999997</v>
      </c>
      <c r="E86">
        <v>4.4060000000000002E-2</v>
      </c>
      <c r="F86">
        <v>1.8925799999999999</v>
      </c>
      <c r="G86">
        <v>1.7045999999999999</v>
      </c>
      <c r="H86" s="23"/>
      <c r="I86" s="17">
        <f t="shared" si="7"/>
        <v>11.975065616797899</v>
      </c>
      <c r="J86" s="16">
        <f t="shared" si="8"/>
        <v>-12.175065616797898</v>
      </c>
      <c r="K86" s="10">
        <v>100</v>
      </c>
      <c r="L86" s="16">
        <v>1149.1141732283461</v>
      </c>
      <c r="M86" s="16">
        <v>412.1062992125984</v>
      </c>
      <c r="N86" s="16">
        <v>5.1891951006124231</v>
      </c>
      <c r="O86" s="16">
        <v>1.0349340866289909</v>
      </c>
      <c r="P86" s="16">
        <v>1.1445101517447622</v>
      </c>
      <c r="Q86" s="16">
        <v>6.6596975516082749E-2</v>
      </c>
      <c r="R86" s="16">
        <v>5.818819117904563</v>
      </c>
      <c r="S86" s="16">
        <v>7.609448966373014</v>
      </c>
      <c r="T86" s="22" t="s">
        <v>119</v>
      </c>
      <c r="U86" s="10">
        <v>2</v>
      </c>
      <c r="V86" s="22" t="s">
        <v>142</v>
      </c>
      <c r="W86" s="10">
        <v>2</v>
      </c>
      <c r="X86" s="22" t="s">
        <v>142</v>
      </c>
      <c r="Y86" s="10">
        <v>2</v>
      </c>
      <c r="Z86" s="22" t="s">
        <v>124</v>
      </c>
      <c r="AA86" s="15">
        <v>2</v>
      </c>
      <c r="AB86" s="11">
        <v>97.81</v>
      </c>
      <c r="AC86" s="10">
        <v>1.8400000000000034</v>
      </c>
      <c r="AD86" s="21">
        <v>0.35</v>
      </c>
      <c r="AE86" s="12">
        <v>103.49340866289909</v>
      </c>
      <c r="AF86" s="10">
        <v>64.206690694690266</v>
      </c>
      <c r="AG86" s="10">
        <v>57.225507587238098</v>
      </c>
      <c r="AH86" s="10">
        <v>49.788079524217878</v>
      </c>
      <c r="AI86" s="10">
        <v>1.7185617558088209</v>
      </c>
      <c r="AJ86" s="10"/>
      <c r="AK86" s="10"/>
      <c r="AL86" s="10"/>
      <c r="AM86" s="10"/>
      <c r="AN86" s="10">
        <v>1.0349340866289909</v>
      </c>
      <c r="AO86" s="10">
        <v>0.54273254760405387</v>
      </c>
      <c r="AP86" s="10">
        <v>1</v>
      </c>
      <c r="AQ86" s="10">
        <v>79.625</v>
      </c>
      <c r="AR86" s="10"/>
      <c r="AS86" s="10"/>
      <c r="AT86" s="10">
        <v>0.68211110060912639</v>
      </c>
      <c r="AU86" s="10">
        <v>1</v>
      </c>
      <c r="AV86" s="16"/>
      <c r="AW86" s="21">
        <v>9.6310036042035403</v>
      </c>
      <c r="AX86" s="1" t="s">
        <v>120</v>
      </c>
      <c r="AY86" s="25">
        <v>12.1750656167979</v>
      </c>
      <c r="AZ86" s="19">
        <v>100</v>
      </c>
      <c r="BA86" s="19">
        <v>0</v>
      </c>
      <c r="BB86" s="19">
        <v>0</v>
      </c>
      <c r="BC86" s="19">
        <v>100</v>
      </c>
      <c r="BD86" s="19">
        <v>0</v>
      </c>
      <c r="BE86" s="19">
        <v>0</v>
      </c>
      <c r="BF86" s="26">
        <v>97.81</v>
      </c>
      <c r="BG86" s="26">
        <v>1.8400000000000034</v>
      </c>
      <c r="BH86" s="26">
        <v>0.35</v>
      </c>
      <c r="BI86" s="23"/>
      <c r="BJ86" s="27">
        <f t="shared" ca="1" si="11"/>
        <v>1</v>
      </c>
      <c r="BK86" s="26">
        <f t="shared" ca="1" si="12"/>
        <v>2.7660487899339796</v>
      </c>
      <c r="BL86" s="25">
        <f t="shared" si="9"/>
        <v>11.68464205045092</v>
      </c>
      <c r="BM86" s="25">
        <f t="shared" ca="1" si="13"/>
        <v>3.795104363165601</v>
      </c>
      <c r="BN86" s="24">
        <f t="shared" si="10"/>
        <v>3.9686750380302138</v>
      </c>
      <c r="BO86" s="23"/>
      <c r="BP86" s="2"/>
    </row>
    <row r="87" spans="1:68" x14ac:dyDescent="0.2">
      <c r="A87">
        <v>3.7</v>
      </c>
      <c r="B87">
        <v>2.2000000000000002</v>
      </c>
      <c r="C87">
        <v>1.25081</v>
      </c>
      <c r="D87">
        <v>-0.28160000000000002</v>
      </c>
      <c r="E87">
        <v>4.4720000000000003E-2</v>
      </c>
      <c r="F87">
        <v>1.8948499999999999</v>
      </c>
      <c r="G87">
        <v>1.7075800000000001</v>
      </c>
      <c r="H87" s="23"/>
      <c r="I87" s="17">
        <f t="shared" si="7"/>
        <v>12.139107611548557</v>
      </c>
      <c r="J87" s="16">
        <f t="shared" si="8"/>
        <v>-12.339107611548556</v>
      </c>
      <c r="K87" s="10">
        <v>100</v>
      </c>
      <c r="L87" s="16">
        <v>1165.5183727034118</v>
      </c>
      <c r="M87" s="16">
        <v>418.27427821522315</v>
      </c>
      <c r="N87" s="16">
        <v>5.2602799650043748</v>
      </c>
      <c r="O87" s="16">
        <v>1.0048964218455485</v>
      </c>
      <c r="P87" s="16">
        <v>1.1173898005142207</v>
      </c>
      <c r="Q87" s="16">
        <v>6.5970475276044063E-2</v>
      </c>
      <c r="R87" s="16">
        <v>5.9039804413539994</v>
      </c>
      <c r="S87" s="16">
        <v>7.8120401853244523</v>
      </c>
      <c r="T87" s="22" t="s">
        <v>119</v>
      </c>
      <c r="U87" s="10">
        <v>2</v>
      </c>
      <c r="V87" s="22" t="s">
        <v>142</v>
      </c>
      <c r="W87" s="10">
        <v>2</v>
      </c>
      <c r="X87" s="22" t="s">
        <v>142</v>
      </c>
      <c r="Y87" s="10">
        <v>2</v>
      </c>
      <c r="Z87" s="22" t="s">
        <v>124</v>
      </c>
      <c r="AA87" s="15">
        <v>2</v>
      </c>
      <c r="AB87" s="11">
        <v>97.81</v>
      </c>
      <c r="AC87" s="10">
        <v>1.8400000000000034</v>
      </c>
      <c r="AD87" s="21">
        <v>0.35</v>
      </c>
      <c r="AE87" s="12">
        <v>100.48964218455485</v>
      </c>
      <c r="AF87" s="10">
        <v>60.051108227857988</v>
      </c>
      <c r="AG87" s="10">
        <v>55.869490025711031</v>
      </c>
      <c r="AH87" s="10">
        <v>52.493353103727316</v>
      </c>
      <c r="AI87" s="10">
        <v>1.6937725487631583</v>
      </c>
      <c r="AJ87" s="10"/>
      <c r="AK87" s="10"/>
      <c r="AL87" s="10"/>
      <c r="AM87" s="10"/>
      <c r="AN87" s="10">
        <v>1.0048964218455485</v>
      </c>
      <c r="AO87" s="10">
        <v>0.54556346757943242</v>
      </c>
      <c r="AP87" s="10">
        <v>1</v>
      </c>
      <c r="AQ87" s="10">
        <v>79.625</v>
      </c>
      <c r="AR87" s="10"/>
      <c r="AS87" s="10"/>
      <c r="AT87" s="10">
        <v>0.62574464958997666</v>
      </c>
      <c r="AU87" s="10">
        <v>1</v>
      </c>
      <c r="AV87" s="16"/>
      <c r="AW87" s="21">
        <v>9.0076662341786982</v>
      </c>
      <c r="AX87" s="1" t="s">
        <v>120</v>
      </c>
      <c r="AY87" s="25">
        <v>12.3391076115486</v>
      </c>
      <c r="AZ87" s="19">
        <v>100</v>
      </c>
      <c r="BA87" s="19">
        <v>0</v>
      </c>
      <c r="BB87" s="19">
        <v>0</v>
      </c>
      <c r="BC87" s="19">
        <v>100</v>
      </c>
      <c r="BD87" s="19">
        <v>0</v>
      </c>
      <c r="BE87" s="19">
        <v>0</v>
      </c>
      <c r="BF87" s="26">
        <v>97.81</v>
      </c>
      <c r="BG87" s="26">
        <v>1.8400000000000034</v>
      </c>
      <c r="BH87" s="26">
        <v>0.35</v>
      </c>
      <c r="BI87" s="23"/>
      <c r="BJ87" s="27">
        <f t="shared" ca="1" si="11"/>
        <v>1</v>
      </c>
      <c r="BK87" s="26">
        <f t="shared" ca="1" si="12"/>
        <v>2.5563638120124632</v>
      </c>
      <c r="BL87" s="25">
        <f t="shared" si="9"/>
        <v>12.339449617823538</v>
      </c>
      <c r="BM87" s="25">
        <f t="shared" ca="1" si="13"/>
        <v>3.836696911525463</v>
      </c>
      <c r="BN87" s="24">
        <f t="shared" si="10"/>
        <v>3.9808497179751439</v>
      </c>
      <c r="BO87" s="23"/>
      <c r="BP87" s="2"/>
    </row>
    <row r="88" spans="1:68" x14ac:dyDescent="0.2">
      <c r="A88">
        <v>3.75</v>
      </c>
      <c r="B88">
        <v>2.1</v>
      </c>
      <c r="C88">
        <v>1.25098</v>
      </c>
      <c r="D88">
        <v>-0.28145999999999999</v>
      </c>
      <c r="E88">
        <v>4.539E-2</v>
      </c>
      <c r="F88">
        <v>1.88618</v>
      </c>
      <c r="G88">
        <v>1.7012</v>
      </c>
      <c r="H88" s="23"/>
      <c r="I88" s="17">
        <f t="shared" si="7"/>
        <v>12.303149606299211</v>
      </c>
      <c r="J88" s="16">
        <f t="shared" si="8"/>
        <v>-12.50314960629921</v>
      </c>
      <c r="K88" s="10">
        <v>100</v>
      </c>
      <c r="L88" s="16">
        <v>1181.9225721784774</v>
      </c>
      <c r="M88" s="16">
        <v>424.44225721784778</v>
      </c>
      <c r="N88" s="16">
        <v>5.3313648293963247</v>
      </c>
      <c r="O88" s="16">
        <v>1.0513182674199375</v>
      </c>
      <c r="P88" s="16">
        <v>1.1667731613620087</v>
      </c>
      <c r="Q88" s="16">
        <v>6.6847575612098004E-2</v>
      </c>
      <c r="R88" s="16">
        <v>5.729269220939643</v>
      </c>
      <c r="S88" s="16">
        <v>8.0177009681993976</v>
      </c>
      <c r="T88" s="22" t="s">
        <v>119</v>
      </c>
      <c r="U88" s="10">
        <v>2</v>
      </c>
      <c r="V88" s="22" t="s">
        <v>142</v>
      </c>
      <c r="W88" s="10">
        <v>2</v>
      </c>
      <c r="X88" s="22" t="s">
        <v>142</v>
      </c>
      <c r="Y88" s="10">
        <v>2</v>
      </c>
      <c r="Z88" s="22" t="s">
        <v>124</v>
      </c>
      <c r="AA88" s="15">
        <v>2</v>
      </c>
      <c r="AB88" s="11">
        <v>97.81</v>
      </c>
      <c r="AC88" s="10">
        <v>1.8400000000000034</v>
      </c>
      <c r="AD88" s="21">
        <v>0.35</v>
      </c>
      <c r="AE88" s="12">
        <v>105.13182674199375</v>
      </c>
      <c r="AF88" s="10">
        <v>64.895962476123316</v>
      </c>
      <c r="AG88" s="10">
        <v>58.338658068100443</v>
      </c>
      <c r="AH88" s="10">
        <v>55.261771998234636</v>
      </c>
      <c r="AI88" s="10">
        <v>1.7454233017103575</v>
      </c>
      <c r="AJ88" s="10"/>
      <c r="AK88" s="10"/>
      <c r="AL88" s="10"/>
      <c r="AM88" s="10"/>
      <c r="AN88" s="10">
        <v>1.0513182674199375</v>
      </c>
      <c r="AO88" s="10">
        <v>0.55492215483660556</v>
      </c>
      <c r="AP88" s="10">
        <v>1</v>
      </c>
      <c r="AQ88" s="10">
        <v>79.625</v>
      </c>
      <c r="AR88" s="10"/>
      <c r="AS88" s="10"/>
      <c r="AT88" s="10">
        <v>0.66824710906467832</v>
      </c>
      <c r="AU88" s="10">
        <v>1</v>
      </c>
      <c r="AV88" s="16"/>
      <c r="AW88" s="21">
        <v>9.7343943714184977</v>
      </c>
      <c r="AX88" s="1" t="s">
        <v>120</v>
      </c>
      <c r="AY88" s="25">
        <v>12.5031496062992</v>
      </c>
      <c r="AZ88" s="19">
        <v>100</v>
      </c>
      <c r="BA88" s="19">
        <v>0</v>
      </c>
      <c r="BB88" s="19">
        <v>0</v>
      </c>
      <c r="BC88" s="19">
        <v>100</v>
      </c>
      <c r="BD88" s="19">
        <v>0</v>
      </c>
      <c r="BE88" s="19">
        <v>0</v>
      </c>
      <c r="BF88" s="26">
        <v>97.81</v>
      </c>
      <c r="BG88" s="26">
        <v>1.8400000000000034</v>
      </c>
      <c r="BH88" s="26">
        <v>0.35</v>
      </c>
      <c r="BI88" s="23"/>
      <c r="BJ88" s="27">
        <f t="shared" ca="1" si="11"/>
        <v>1</v>
      </c>
      <c r="BK88" s="26">
        <f t="shared" ca="1" si="12"/>
        <v>2.7132636559193055</v>
      </c>
      <c r="BL88" s="25">
        <f t="shared" si="9"/>
        <v>11.60927352886416</v>
      </c>
      <c r="BM88" s="25">
        <f t="shared" ca="1" si="13"/>
        <v>3.8000940695665375</v>
      </c>
      <c r="BN88" s="24">
        <f t="shared" si="10"/>
        <v>3.9580614839356563</v>
      </c>
      <c r="BO88" s="23"/>
      <c r="BP88" s="2"/>
    </row>
    <row r="89" spans="1:68" x14ac:dyDescent="0.2">
      <c r="A89">
        <v>3.8</v>
      </c>
      <c r="B89">
        <v>2.2000000000000002</v>
      </c>
      <c r="C89">
        <v>1.2508699999999999</v>
      </c>
      <c r="D89">
        <v>-0.28164</v>
      </c>
      <c r="E89">
        <v>4.607E-2</v>
      </c>
      <c r="F89">
        <v>1.88923</v>
      </c>
      <c r="G89">
        <v>1.7017500000000001</v>
      </c>
      <c r="H89" s="23"/>
      <c r="I89" s="17">
        <f t="shared" si="7"/>
        <v>12.467191601049867</v>
      </c>
      <c r="J89" s="16">
        <f t="shared" si="8"/>
        <v>-12.667191601049867</v>
      </c>
      <c r="K89" s="10">
        <v>100</v>
      </c>
      <c r="L89" s="16">
        <v>1198.3267716535429</v>
      </c>
      <c r="M89" s="16">
        <v>430.61023622047247</v>
      </c>
      <c r="N89" s="16">
        <v>5.4024496937882756</v>
      </c>
      <c r="O89" s="16">
        <v>1.0212806026364951</v>
      </c>
      <c r="P89" s="16">
        <v>1.1397412135724641</v>
      </c>
      <c r="Q89" s="16">
        <v>6.5719875180028794E-2</v>
      </c>
      <c r="R89" s="16">
        <v>5.7662102938291584</v>
      </c>
      <c r="S89" s="16">
        <v>8.2264313149978499</v>
      </c>
      <c r="T89" s="22" t="s">
        <v>119</v>
      </c>
      <c r="U89" s="10">
        <v>2</v>
      </c>
      <c r="V89" s="22" t="s">
        <v>142</v>
      </c>
      <c r="W89" s="10">
        <v>2</v>
      </c>
      <c r="X89" s="22" t="s">
        <v>142</v>
      </c>
      <c r="Y89" s="10">
        <v>2</v>
      </c>
      <c r="Z89" s="22" t="s">
        <v>124</v>
      </c>
      <c r="AA89" s="15">
        <v>2</v>
      </c>
      <c r="AB89" s="11">
        <v>97.81</v>
      </c>
      <c r="AC89" s="10">
        <v>1.8400000000000034</v>
      </c>
      <c r="AD89" s="21">
        <v>0.35</v>
      </c>
      <c r="AE89" s="12">
        <v>102.12806026364952</v>
      </c>
      <c r="AF89" s="10">
        <v>60.750780414114189</v>
      </c>
      <c r="AG89" s="10">
        <v>56.987060678623209</v>
      </c>
      <c r="AH89" s="10">
        <v>58.09333620773981</v>
      </c>
      <c r="AI89" s="10">
        <v>1.7342412937491594</v>
      </c>
      <c r="AJ89" s="10"/>
      <c r="AK89" s="10"/>
      <c r="AL89" s="10"/>
      <c r="AM89" s="10"/>
      <c r="AN89" s="10">
        <v>1.0212806026364951</v>
      </c>
      <c r="AO89" s="10">
        <v>0.55696033884195451</v>
      </c>
      <c r="AP89" s="10">
        <v>1</v>
      </c>
      <c r="AQ89" s="10">
        <v>79.625</v>
      </c>
      <c r="AR89" s="10"/>
      <c r="AS89" s="10"/>
      <c r="AT89" s="10">
        <v>0.61389991029015567</v>
      </c>
      <c r="AU89" s="10">
        <v>1</v>
      </c>
      <c r="AV89" s="16"/>
      <c r="AW89" s="21">
        <v>9.1126170621171276</v>
      </c>
      <c r="AX89" s="1" t="s">
        <v>120</v>
      </c>
      <c r="AY89" s="25">
        <v>12.6671916010499</v>
      </c>
      <c r="AZ89" s="19">
        <v>100</v>
      </c>
      <c r="BA89" s="19">
        <v>0</v>
      </c>
      <c r="BB89" s="19">
        <v>0</v>
      </c>
      <c r="BC89" s="19">
        <v>100</v>
      </c>
      <c r="BD89" s="19">
        <v>0</v>
      </c>
      <c r="BE89" s="19">
        <v>0</v>
      </c>
      <c r="BF89" s="26">
        <v>97.81</v>
      </c>
      <c r="BG89" s="26">
        <v>1.8400000000000034</v>
      </c>
      <c r="BH89" s="26">
        <v>0.35</v>
      </c>
      <c r="BI89" s="23"/>
      <c r="BJ89" s="27">
        <f t="shared" ca="1" si="11"/>
        <v>1</v>
      </c>
      <c r="BK89" s="26">
        <f t="shared" ca="1" si="12"/>
        <v>2.5107523336668516</v>
      </c>
      <c r="BL89" s="25">
        <f t="shared" si="9"/>
        <v>12.157338278947282</v>
      </c>
      <c r="BM89" s="25">
        <f t="shared" ca="1" si="13"/>
        <v>3.8390604009517304</v>
      </c>
      <c r="BN89" s="24">
        <f t="shared" si="10"/>
        <v>3.9682750240799098</v>
      </c>
      <c r="BO89" s="23"/>
      <c r="BP89" s="2"/>
    </row>
    <row r="90" spans="1:68" x14ac:dyDescent="0.2">
      <c r="A90">
        <v>3.85</v>
      </c>
      <c r="B90">
        <v>2.1</v>
      </c>
      <c r="C90">
        <v>1.2508300000000001</v>
      </c>
      <c r="D90">
        <v>-0.28121000000000002</v>
      </c>
      <c r="E90">
        <v>4.6760000000000003E-2</v>
      </c>
      <c r="F90">
        <v>1.8919999999999999</v>
      </c>
      <c r="G90">
        <v>1.70675</v>
      </c>
      <c r="H90" s="23"/>
      <c r="I90" s="17">
        <f t="shared" si="7"/>
        <v>12.631233595800525</v>
      </c>
      <c r="J90" s="16">
        <f t="shared" si="8"/>
        <v>-12.831233595800525</v>
      </c>
      <c r="K90" s="10">
        <v>100</v>
      </c>
      <c r="L90" s="16">
        <v>1214.7309711286086</v>
      </c>
      <c r="M90" s="16">
        <v>436.77821522309722</v>
      </c>
      <c r="N90" s="16">
        <v>5.4735345581802273</v>
      </c>
      <c r="O90" s="16">
        <v>1.0103578154425712</v>
      </c>
      <c r="P90" s="16">
        <v>1.1318683450929365</v>
      </c>
      <c r="Q90" s="16">
        <v>6.8413826212193857E-2</v>
      </c>
      <c r="R90" s="16">
        <v>6.0443271966031054</v>
      </c>
      <c r="S90" s="16">
        <v>8.4382312257198127</v>
      </c>
      <c r="T90" s="22" t="s">
        <v>119</v>
      </c>
      <c r="U90" s="10">
        <v>2</v>
      </c>
      <c r="V90" s="22" t="s">
        <v>142</v>
      </c>
      <c r="W90" s="10">
        <v>2</v>
      </c>
      <c r="X90" s="22" t="s">
        <v>142</v>
      </c>
      <c r="Y90" s="10">
        <v>2</v>
      </c>
      <c r="Z90" s="22" t="s">
        <v>124</v>
      </c>
      <c r="AA90" s="15">
        <v>2</v>
      </c>
      <c r="AB90" s="11">
        <v>97.81</v>
      </c>
      <c r="AC90" s="10">
        <v>1.8400000000000034</v>
      </c>
      <c r="AD90" s="21">
        <v>0.35</v>
      </c>
      <c r="AE90" s="12">
        <v>101.03578154425712</v>
      </c>
      <c r="AF90" s="10">
        <v>58.859607682695334</v>
      </c>
      <c r="AG90" s="10">
        <v>56.593417254646823</v>
      </c>
      <c r="AH90" s="10">
        <v>60.988045732242895</v>
      </c>
      <c r="AI90" s="10">
        <v>1.6544438569804711</v>
      </c>
      <c r="AJ90" s="10"/>
      <c r="AK90" s="10"/>
      <c r="AL90" s="10"/>
      <c r="AM90" s="10"/>
      <c r="AN90" s="10">
        <v>1.0103578154425712</v>
      </c>
      <c r="AO90" s="10">
        <v>0.56739376189030921</v>
      </c>
      <c r="AP90" s="10">
        <v>1</v>
      </c>
      <c r="AQ90" s="10">
        <v>79.625</v>
      </c>
      <c r="AR90" s="10"/>
      <c r="AS90" s="10"/>
      <c r="AT90" s="10">
        <v>0.58483602682186597</v>
      </c>
      <c r="AU90" s="10">
        <v>1</v>
      </c>
      <c r="AV90" s="16"/>
      <c r="AW90" s="21">
        <v>8.8289411524043011</v>
      </c>
      <c r="AX90" s="1" t="s">
        <v>120</v>
      </c>
      <c r="AY90" s="25">
        <v>12.8312335958005</v>
      </c>
      <c r="AZ90" s="19">
        <v>100</v>
      </c>
      <c r="BA90" s="19">
        <v>0</v>
      </c>
      <c r="BB90" s="19">
        <v>0</v>
      </c>
      <c r="BC90" s="19">
        <v>100</v>
      </c>
      <c r="BD90" s="19">
        <v>0</v>
      </c>
      <c r="BE90" s="19">
        <v>0</v>
      </c>
      <c r="BF90" s="26">
        <v>97.81</v>
      </c>
      <c r="BG90" s="26">
        <v>1.8400000000000034</v>
      </c>
      <c r="BH90" s="26">
        <v>0.35</v>
      </c>
      <c r="BI90" s="23"/>
      <c r="BJ90" s="27">
        <f t="shared" ca="1" si="11"/>
        <v>1</v>
      </c>
      <c r="BK90" s="26">
        <f t="shared" ca="1" si="12"/>
        <v>2.4016896504818903</v>
      </c>
      <c r="BL90" s="25">
        <f t="shared" si="9"/>
        <v>13.043556382834021</v>
      </c>
      <c r="BM90" s="25">
        <f t="shared" ca="1" si="13"/>
        <v>3.872851724188219</v>
      </c>
      <c r="BN90" s="24">
        <f t="shared" si="10"/>
        <v>3.9811285364698907</v>
      </c>
      <c r="BO90" s="23"/>
      <c r="BP90" s="2"/>
    </row>
    <row r="91" spans="1:68" x14ac:dyDescent="0.2">
      <c r="A91">
        <v>3.9</v>
      </c>
      <c r="B91">
        <v>0.3</v>
      </c>
      <c r="C91">
        <v>1.2511399999999999</v>
      </c>
      <c r="D91">
        <v>-0.27893000000000001</v>
      </c>
      <c r="E91">
        <v>4.7509999999999997E-2</v>
      </c>
      <c r="F91">
        <v>1.88893</v>
      </c>
      <c r="G91">
        <v>1.6976500000000001</v>
      </c>
      <c r="H91" s="23"/>
      <c r="I91" s="17">
        <f t="shared" si="7"/>
        <v>12.79527559055118</v>
      </c>
      <c r="J91" s="16">
        <f t="shared" si="8"/>
        <v>-12.995275590551179</v>
      </c>
      <c r="K91" s="10">
        <v>100</v>
      </c>
      <c r="L91" s="16">
        <v>1231.1351706036742</v>
      </c>
      <c r="M91" s="16">
        <v>442.9461942257218</v>
      </c>
      <c r="N91" s="16">
        <v>5.5446194225721781</v>
      </c>
      <c r="O91" s="16">
        <v>1.095009416195815</v>
      </c>
      <c r="P91" s="16">
        <v>1.2198350748835673</v>
      </c>
      <c r="Q91" s="16">
        <v>8.2698031685069534E-2</v>
      </c>
      <c r="R91" s="16">
        <v>6.7794436631495465</v>
      </c>
      <c r="S91" s="16">
        <v>8.6684485199828085</v>
      </c>
      <c r="T91" s="22" t="s">
        <v>119</v>
      </c>
      <c r="U91" s="10">
        <v>2</v>
      </c>
      <c r="V91" s="22" t="s">
        <v>142</v>
      </c>
      <c r="W91" s="10">
        <v>2</v>
      </c>
      <c r="X91" s="22" t="s">
        <v>142</v>
      </c>
      <c r="Y91" s="10">
        <v>2</v>
      </c>
      <c r="Z91" s="22" t="s">
        <v>124</v>
      </c>
      <c r="AA91" s="15">
        <v>2</v>
      </c>
      <c r="AB91" s="11">
        <v>97.81</v>
      </c>
      <c r="AC91" s="10">
        <v>1.8400000000000034</v>
      </c>
      <c r="AD91" s="21">
        <v>0.35</v>
      </c>
      <c r="AE91" s="12">
        <v>109.5009416195815</v>
      </c>
      <c r="AF91" s="10">
        <v>68.243681806589223</v>
      </c>
      <c r="AG91" s="10">
        <v>60.991753744178368</v>
      </c>
      <c r="AH91" s="10">
        <v>64.261627146732963</v>
      </c>
      <c r="AI91" s="10">
        <v>1.4750472895521149</v>
      </c>
      <c r="AJ91" s="10"/>
      <c r="AK91" s="10"/>
      <c r="AL91" s="10"/>
      <c r="AM91" s="10"/>
      <c r="AN91" s="10">
        <v>1.095009416195815</v>
      </c>
      <c r="AO91" s="10">
        <v>0.60082099237826936</v>
      </c>
      <c r="AP91" s="10">
        <v>1</v>
      </c>
      <c r="AQ91" s="10">
        <v>79.625</v>
      </c>
      <c r="AR91" s="10"/>
      <c r="AS91" s="10"/>
      <c r="AT91" s="10">
        <v>0.67289080406689161</v>
      </c>
      <c r="AU91" s="10">
        <v>1</v>
      </c>
      <c r="AV91" s="16"/>
      <c r="AW91" s="21">
        <v>10.236552270988383</v>
      </c>
      <c r="AX91" s="1" t="s">
        <v>120</v>
      </c>
      <c r="AY91" s="25">
        <v>12.9952755905512</v>
      </c>
      <c r="AZ91" s="19">
        <v>100</v>
      </c>
      <c r="BA91" s="19">
        <v>0</v>
      </c>
      <c r="BB91" s="19">
        <v>0</v>
      </c>
      <c r="BC91" s="19">
        <v>100</v>
      </c>
      <c r="BD91" s="19">
        <v>0</v>
      </c>
      <c r="BE91" s="19">
        <v>0</v>
      </c>
      <c r="BF91" s="26">
        <v>97.81</v>
      </c>
      <c r="BG91" s="26">
        <v>1.8400000000000034</v>
      </c>
      <c r="BH91" s="26">
        <v>0.35</v>
      </c>
      <c r="BI91" s="23"/>
      <c r="BJ91" s="27">
        <f t="shared" ca="1" si="11"/>
        <v>1</v>
      </c>
      <c r="BK91" s="26">
        <f t="shared" ca="1" si="12"/>
        <v>2.7284013158212188</v>
      </c>
      <c r="BL91" s="25">
        <f t="shared" si="9"/>
        <v>13.685666217507835</v>
      </c>
      <c r="BM91" s="25">
        <f t="shared" ca="1" si="13"/>
        <v>3.8415754506415634</v>
      </c>
      <c r="BN91" s="24">
        <f t="shared" si="10"/>
        <v>3.978531190126898</v>
      </c>
      <c r="BO91" s="23"/>
      <c r="BP91" s="2"/>
    </row>
    <row r="92" spans="1:68" x14ac:dyDescent="0.2">
      <c r="A92">
        <v>3.95</v>
      </c>
      <c r="B92">
        <v>2.1</v>
      </c>
      <c r="C92">
        <v>1.25695</v>
      </c>
      <c r="D92">
        <v>-0.2787</v>
      </c>
      <c r="E92">
        <v>4.854E-2</v>
      </c>
      <c r="F92">
        <v>1.8949</v>
      </c>
      <c r="G92">
        <v>1.6989799999999999</v>
      </c>
      <c r="H92" s="23"/>
      <c r="I92" s="17">
        <f t="shared" si="7"/>
        <v>12.959317585301838</v>
      </c>
      <c r="J92" s="16">
        <f t="shared" si="8"/>
        <v>-13.159317585301837</v>
      </c>
      <c r="K92" s="10">
        <v>100</v>
      </c>
      <c r="L92" s="16">
        <v>1247.5393700787399</v>
      </c>
      <c r="M92" s="16">
        <v>449.11417322834654</v>
      </c>
      <c r="N92" s="16">
        <v>5.6157042869641289</v>
      </c>
      <c r="O92" s="16">
        <v>2.6815442561205107</v>
      </c>
      <c r="P92" s="16">
        <v>2.8109226920196084</v>
      </c>
      <c r="Q92" s="16">
        <v>8.4138982237157933E-2</v>
      </c>
      <c r="R92" s="16">
        <v>2.9932869543525316</v>
      </c>
      <c r="S92" s="16">
        <v>8.9846136041039966</v>
      </c>
      <c r="T92" s="22" t="s">
        <v>33</v>
      </c>
      <c r="U92" s="10">
        <v>3</v>
      </c>
      <c r="V92" s="22" t="s">
        <v>33</v>
      </c>
      <c r="W92" s="10">
        <v>3</v>
      </c>
      <c r="X92" s="22" t="s">
        <v>33</v>
      </c>
      <c r="Y92" s="10">
        <v>3</v>
      </c>
      <c r="Z92" s="22" t="s">
        <v>33</v>
      </c>
      <c r="AA92" s="15">
        <v>3</v>
      </c>
      <c r="AB92" s="11">
        <v>90.08270354783636</v>
      </c>
      <c r="AC92" s="10">
        <v>8.9468285836125858</v>
      </c>
      <c r="AD92" s="21">
        <v>0.97046786855106104</v>
      </c>
      <c r="AE92" s="12">
        <v>268.15442561205111</v>
      </c>
      <c r="AF92" s="10">
        <v>254.46550738288425</v>
      </c>
      <c r="AG92" s="10">
        <v>140.54613460098042</v>
      </c>
      <c r="AH92" s="10">
        <v>69.303277381162985</v>
      </c>
      <c r="AI92" s="10">
        <v>3.3408090011079703</v>
      </c>
      <c r="AJ92" s="10"/>
      <c r="AK92" s="10"/>
      <c r="AL92" s="10"/>
      <c r="AM92" s="10"/>
      <c r="AN92" s="10">
        <v>2.6815442561205107</v>
      </c>
      <c r="AO92" s="10">
        <v>0.85994276438907136</v>
      </c>
      <c r="AP92" s="10">
        <v>1</v>
      </c>
      <c r="AQ92" s="10">
        <v>111.47500000000001</v>
      </c>
      <c r="AR92" s="10"/>
      <c r="AS92" s="10"/>
      <c r="AT92" s="10">
        <v>2.6401900379750356</v>
      </c>
      <c r="AU92" s="10">
        <v>1</v>
      </c>
      <c r="AV92" s="16"/>
      <c r="AW92" s="21">
        <v>38.169826107432634</v>
      </c>
      <c r="AX92" s="1" t="s">
        <v>120</v>
      </c>
      <c r="AY92" s="25">
        <v>13.1593175853018</v>
      </c>
      <c r="AZ92" s="19">
        <v>100</v>
      </c>
      <c r="BA92" s="19">
        <v>0</v>
      </c>
      <c r="BB92" s="19">
        <v>0</v>
      </c>
      <c r="BC92" s="19">
        <v>100</v>
      </c>
      <c r="BD92" s="19">
        <v>0</v>
      </c>
      <c r="BE92" s="19">
        <v>0</v>
      </c>
      <c r="BF92" s="26">
        <v>90.08270354783636</v>
      </c>
      <c r="BG92" s="26">
        <v>8.9468285836125858</v>
      </c>
      <c r="BH92" s="26">
        <v>0.97046786855106104</v>
      </c>
      <c r="BI92" s="23"/>
      <c r="BJ92" s="27">
        <f t="shared" ca="1" si="11"/>
        <v>1</v>
      </c>
      <c r="BK92" s="26">
        <f t="shared" ca="1" si="12"/>
        <v>9.7398529699404861</v>
      </c>
      <c r="BL92" s="25">
        <f t="shared" si="9"/>
        <v>3.8469636997791512</v>
      </c>
      <c r="BM92" s="25">
        <f t="shared" ca="1" si="13"/>
        <v>3.0685556047681377</v>
      </c>
      <c r="BN92" s="24">
        <f t="shared" si="10"/>
        <v>3.486806456790648</v>
      </c>
      <c r="BO92" s="23"/>
      <c r="BP92" s="2"/>
    </row>
    <row r="93" spans="1:68" x14ac:dyDescent="0.2">
      <c r="A93">
        <v>4</v>
      </c>
      <c r="B93">
        <v>2.1</v>
      </c>
      <c r="C93">
        <v>1.25796</v>
      </c>
      <c r="D93">
        <v>-0.27361000000000002</v>
      </c>
      <c r="E93">
        <v>4.1099999999999998E-2</v>
      </c>
      <c r="F93">
        <v>1.88205</v>
      </c>
      <c r="G93">
        <v>1.69818</v>
      </c>
      <c r="H93" s="23"/>
      <c r="I93" s="17">
        <f t="shared" si="7"/>
        <v>13.123359580052492</v>
      </c>
      <c r="J93" s="16">
        <f t="shared" si="8"/>
        <v>-13.323359580052491</v>
      </c>
      <c r="K93" s="10">
        <v>100</v>
      </c>
      <c r="L93" s="16">
        <v>1263.9435695538054</v>
      </c>
      <c r="M93" s="16">
        <v>455.28215223097118</v>
      </c>
      <c r="N93" s="16">
        <v>5.6867891513560798</v>
      </c>
      <c r="O93" s="16">
        <v>2.9573446327683328</v>
      </c>
      <c r="P93" s="16">
        <v>3.0538369886165495</v>
      </c>
      <c r="Q93" s="16">
        <v>0.11602784445511269</v>
      </c>
      <c r="R93" s="16">
        <v>3.7994118509801558</v>
      </c>
      <c r="S93" s="16">
        <v>6.7008580450150399</v>
      </c>
      <c r="T93" s="22" t="s">
        <v>33</v>
      </c>
      <c r="U93" s="10">
        <v>3</v>
      </c>
      <c r="V93" s="22" t="s">
        <v>33</v>
      </c>
      <c r="W93" s="10">
        <v>3</v>
      </c>
      <c r="X93" s="22" t="s">
        <v>33</v>
      </c>
      <c r="Y93" s="10">
        <v>3</v>
      </c>
      <c r="Z93" s="22" t="s">
        <v>33</v>
      </c>
      <c r="AA93" s="15">
        <v>3</v>
      </c>
      <c r="AB93" s="11">
        <v>97.81</v>
      </c>
      <c r="AC93" s="10">
        <v>1.8400000000000034</v>
      </c>
      <c r="AD93" s="21">
        <v>0.35</v>
      </c>
      <c r="AE93" s="12">
        <v>295.73446327683325</v>
      </c>
      <c r="AF93" s="10">
        <v>282.07870701340295</v>
      </c>
      <c r="AG93" s="10">
        <v>152.69184943082746</v>
      </c>
      <c r="AH93" s="10">
        <v>20.860845812412897</v>
      </c>
      <c r="AI93" s="10">
        <v>2.6319863158347108</v>
      </c>
      <c r="AJ93" s="10"/>
      <c r="AK93" s="10"/>
      <c r="AL93" s="10"/>
      <c r="AM93" s="10"/>
      <c r="AN93" s="10">
        <v>2.9573446327683328</v>
      </c>
      <c r="AO93" s="10">
        <v>0.94993166826239372</v>
      </c>
      <c r="AP93" s="10">
        <v>1</v>
      </c>
      <c r="AQ93" s="10">
        <v>111.47500000000001</v>
      </c>
      <c r="AR93" s="10"/>
      <c r="AS93" s="10"/>
      <c r="AT93" s="10">
        <v>2.8990086716717665</v>
      </c>
      <c r="AU93" s="10">
        <v>1</v>
      </c>
      <c r="AV93" s="16"/>
      <c r="AW93" s="21">
        <v>42.311806052010439</v>
      </c>
      <c r="AX93" s="1" t="s">
        <v>120</v>
      </c>
      <c r="AY93" s="25">
        <v>13.3233595800525</v>
      </c>
      <c r="AZ93" s="19">
        <v>100</v>
      </c>
      <c r="BA93" s="19">
        <v>0</v>
      </c>
      <c r="BB93" s="19">
        <v>0</v>
      </c>
      <c r="BC93" s="19">
        <v>100</v>
      </c>
      <c r="BD93" s="19">
        <v>0</v>
      </c>
      <c r="BE93" s="19">
        <v>0</v>
      </c>
      <c r="BF93" s="26">
        <v>97.81</v>
      </c>
      <c r="BG93" s="26">
        <v>1.8400000000000034</v>
      </c>
      <c r="BH93" s="26">
        <v>0.35</v>
      </c>
      <c r="BI93" s="23"/>
      <c r="BJ93" s="27">
        <f t="shared" ca="1" si="11"/>
        <v>1</v>
      </c>
      <c r="BK93" s="26">
        <f t="shared" ca="1" si="12"/>
        <v>10.638963956623538</v>
      </c>
      <c r="BL93" s="25">
        <f t="shared" si="9"/>
        <v>4.7908465042216681</v>
      </c>
      <c r="BM93" s="25">
        <f t="shared" ca="1" si="13"/>
        <v>3.0952071968872872</v>
      </c>
      <c r="BN93" s="24">
        <f t="shared" si="10"/>
        <v>3.507399110530494</v>
      </c>
      <c r="BO93" s="23"/>
      <c r="BP93" s="2"/>
    </row>
    <row r="94" spans="1:68" x14ac:dyDescent="0.2">
      <c r="A94">
        <v>4.05</v>
      </c>
      <c r="B94">
        <v>2.2000000000000002</v>
      </c>
      <c r="C94">
        <v>1.2615400000000001</v>
      </c>
      <c r="D94">
        <v>-0.27978999999999998</v>
      </c>
      <c r="E94">
        <v>4.0140000000000002E-2</v>
      </c>
      <c r="F94">
        <v>1.8873500000000001</v>
      </c>
      <c r="G94">
        <v>1.7032</v>
      </c>
      <c r="H94" s="23"/>
      <c r="I94" s="17">
        <f t="shared" si="7"/>
        <v>13.287401574803148</v>
      </c>
      <c r="J94" s="16">
        <f t="shared" si="8"/>
        <v>-13.487401574803147</v>
      </c>
      <c r="K94" s="10">
        <v>100</v>
      </c>
      <c r="L94" s="16">
        <v>1280.347769028871</v>
      </c>
      <c r="M94" s="16">
        <v>461.45013123359587</v>
      </c>
      <c r="N94" s="16">
        <v>5.7578740157480306</v>
      </c>
      <c r="O94" s="16">
        <v>3.9349340866290108</v>
      </c>
      <c r="P94" s="16">
        <v>4.0271830773093722</v>
      </c>
      <c r="Q94" s="16">
        <v>7.7310129620739423E-2</v>
      </c>
      <c r="R94" s="16">
        <v>1.9197073521770858</v>
      </c>
      <c r="S94" s="16">
        <v>6.4061799083584026</v>
      </c>
      <c r="T94" s="22" t="s">
        <v>33</v>
      </c>
      <c r="U94" s="10">
        <v>3</v>
      </c>
      <c r="V94" s="22" t="s">
        <v>33</v>
      </c>
      <c r="W94" s="10">
        <v>3</v>
      </c>
      <c r="X94" s="22" t="s">
        <v>143</v>
      </c>
      <c r="Y94" s="10">
        <v>4</v>
      </c>
      <c r="Z94" s="22" t="s">
        <v>123</v>
      </c>
      <c r="AA94" s="15">
        <v>4</v>
      </c>
      <c r="AB94" s="11">
        <v>56.748301988602428</v>
      </c>
      <c r="AC94" s="10">
        <v>39.721323609777464</v>
      </c>
      <c r="AD94" s="21">
        <v>3.5303744016201062</v>
      </c>
      <c r="AE94" s="12">
        <v>393.49340866290106</v>
      </c>
      <c r="AF94" s="10">
        <v>395.62505865520177</v>
      </c>
      <c r="AG94" s="10">
        <v>201.35915386546861</v>
      </c>
      <c r="AH94" s="10">
        <v>13.336578362270508</v>
      </c>
      <c r="AI94" s="10">
        <v>5.2091273123787767</v>
      </c>
      <c r="AJ94" s="10"/>
      <c r="AK94" s="10"/>
      <c r="AL94" s="10"/>
      <c r="AM94" s="10"/>
      <c r="AN94" s="10">
        <v>3.9349340866290108</v>
      </c>
      <c r="AO94" s="10">
        <v>1.0743022908396647</v>
      </c>
      <c r="AP94" s="10">
        <v>1</v>
      </c>
      <c r="AQ94" s="10">
        <v>111.47500000000001</v>
      </c>
      <c r="AR94" s="10"/>
      <c r="AS94" s="10"/>
      <c r="AT94" s="10">
        <v>4.0759809838994752</v>
      </c>
      <c r="AU94" s="10">
        <v>1</v>
      </c>
      <c r="AV94" s="16"/>
      <c r="AW94" s="21">
        <v>59.343758798280263</v>
      </c>
      <c r="AX94" s="1" t="s">
        <v>120</v>
      </c>
      <c r="AY94" s="25">
        <v>13.4874015748031</v>
      </c>
      <c r="AZ94" s="19">
        <v>100</v>
      </c>
      <c r="BA94" s="19">
        <v>0</v>
      </c>
      <c r="BB94" s="19">
        <v>0</v>
      </c>
      <c r="BC94" s="19">
        <v>0</v>
      </c>
      <c r="BD94" s="19">
        <v>100</v>
      </c>
      <c r="BE94" s="19">
        <v>0</v>
      </c>
      <c r="BF94" s="26">
        <v>56.748301988602428</v>
      </c>
      <c r="BG94" s="26">
        <v>39.721323609777464</v>
      </c>
      <c r="BH94" s="26">
        <v>3.5303744016201062</v>
      </c>
      <c r="BI94" s="23"/>
      <c r="BJ94" s="27">
        <f t="shared" ca="1" si="11"/>
        <v>0.93773455203275391</v>
      </c>
      <c r="BK94" s="26">
        <f t="shared" ca="1" si="12"/>
        <v>13.350229365516672</v>
      </c>
      <c r="BL94" s="25">
        <f t="shared" si="9"/>
        <v>2.2825485618757249</v>
      </c>
      <c r="BM94" s="25">
        <f t="shared" ca="1" si="13"/>
        <v>2.8263302862186674</v>
      </c>
      <c r="BN94" s="24">
        <f t="shared" si="10"/>
        <v>3.2578483093092401</v>
      </c>
      <c r="BO94" s="23"/>
      <c r="BP94" s="2"/>
    </row>
    <row r="95" spans="1:68" x14ac:dyDescent="0.2">
      <c r="A95">
        <v>4.0999999999999996</v>
      </c>
      <c r="B95">
        <v>2.1</v>
      </c>
      <c r="C95">
        <v>1.2565500000000001</v>
      </c>
      <c r="D95">
        <v>-0.27901999999999999</v>
      </c>
      <c r="E95">
        <v>3.6880000000000003E-2</v>
      </c>
      <c r="F95">
        <v>1.8866499999999999</v>
      </c>
      <c r="G95">
        <v>1.7012499999999999</v>
      </c>
      <c r="H95" s="23"/>
      <c r="I95" s="17">
        <f t="shared" si="7"/>
        <v>13.451443569553804</v>
      </c>
      <c r="J95" s="16">
        <f t="shared" si="8"/>
        <v>-13.651443569553804</v>
      </c>
      <c r="K95" s="10">
        <v>100</v>
      </c>
      <c r="L95" s="16">
        <v>1296.7519685039365</v>
      </c>
      <c r="M95" s="16">
        <v>467.61811023622056</v>
      </c>
      <c r="N95" s="16">
        <v>5.8289588801399823</v>
      </c>
      <c r="O95" s="16">
        <v>2.5723163841807866</v>
      </c>
      <c r="P95" s="16">
        <v>2.650155613978638</v>
      </c>
      <c r="Q95" s="16">
        <v>8.2134181469035103E-2</v>
      </c>
      <c r="R95" s="16">
        <v>3.0992210810492109</v>
      </c>
      <c r="S95" s="16">
        <v>5.4055020692952311</v>
      </c>
      <c r="T95" s="22" t="s">
        <v>33</v>
      </c>
      <c r="U95" s="10">
        <v>3</v>
      </c>
      <c r="V95" s="22" t="s">
        <v>33</v>
      </c>
      <c r="W95" s="10">
        <v>3</v>
      </c>
      <c r="X95" s="22" t="s">
        <v>33</v>
      </c>
      <c r="Y95" s="10">
        <v>3</v>
      </c>
      <c r="Z95" s="22" t="s">
        <v>33</v>
      </c>
      <c r="AA95" s="15">
        <v>3</v>
      </c>
      <c r="AB95" s="11">
        <v>92.08927784935959</v>
      </c>
      <c r="AC95" s="10">
        <v>7.5607221506404159</v>
      </c>
      <c r="AD95" s="21">
        <v>0.35</v>
      </c>
      <c r="AE95" s="12">
        <v>257.23163841807866</v>
      </c>
      <c r="AF95" s="10">
        <v>232.65687476481739</v>
      </c>
      <c r="AG95" s="10">
        <v>132.5077806989319</v>
      </c>
      <c r="AH95" s="10">
        <v>0</v>
      </c>
      <c r="AI95" s="10">
        <v>3.2266171849265421</v>
      </c>
      <c r="AJ95" s="10"/>
      <c r="AK95" s="10"/>
      <c r="AL95" s="10"/>
      <c r="AM95" s="10"/>
      <c r="AN95" s="10">
        <v>2.5723163841807866</v>
      </c>
      <c r="AO95" s="10">
        <v>0.83726328375649151</v>
      </c>
      <c r="AP95" s="10">
        <v>1</v>
      </c>
      <c r="AQ95" s="10">
        <v>111.47500000000001</v>
      </c>
      <c r="AR95" s="10"/>
      <c r="AS95" s="10"/>
      <c r="AT95" s="10">
        <v>2.3011479597044313</v>
      </c>
      <c r="AU95" s="10">
        <v>1</v>
      </c>
      <c r="AV95" s="16"/>
      <c r="AW95" s="21">
        <v>34.89853121472261</v>
      </c>
      <c r="AX95" s="1" t="s">
        <v>120</v>
      </c>
      <c r="AY95" s="25">
        <v>13.6514435695538</v>
      </c>
      <c r="AZ95" s="19">
        <v>100</v>
      </c>
      <c r="BA95" s="19">
        <v>0</v>
      </c>
      <c r="BB95" s="19">
        <v>0</v>
      </c>
      <c r="BC95" s="19">
        <v>100</v>
      </c>
      <c r="BD95" s="19">
        <v>0</v>
      </c>
      <c r="BE95" s="19">
        <v>0</v>
      </c>
      <c r="BF95" s="26">
        <v>92.08927784935959</v>
      </c>
      <c r="BG95" s="26">
        <v>7.5607221506404159</v>
      </c>
      <c r="BH95" s="26">
        <v>0.35</v>
      </c>
      <c r="BI95" s="23"/>
      <c r="BJ95" s="27">
        <f t="shared" ca="1" si="11"/>
        <v>1</v>
      </c>
      <c r="BK95" s="26">
        <f t="shared" ca="1" si="12"/>
        <v>8.5616001001990991</v>
      </c>
      <c r="BL95" s="25">
        <f t="shared" si="9"/>
        <v>4.1030581113591413</v>
      </c>
      <c r="BM95" s="25">
        <f t="shared" ca="1" si="13"/>
        <v>3.1303212552629862</v>
      </c>
      <c r="BN95" s="24">
        <f t="shared" si="10"/>
        <v>3.5165012752838356</v>
      </c>
      <c r="BO95" s="23"/>
      <c r="BP95" s="2"/>
    </row>
    <row r="96" spans="1:68" x14ac:dyDescent="0.2">
      <c r="A96">
        <v>4.1500000000000004</v>
      </c>
      <c r="B96">
        <v>2.1</v>
      </c>
      <c r="C96">
        <v>1.2547600000000001</v>
      </c>
      <c r="D96">
        <v>-0.28014</v>
      </c>
      <c r="E96">
        <v>3.5819999999999998E-2</v>
      </c>
      <c r="F96">
        <v>1.8867</v>
      </c>
      <c r="G96">
        <v>1.69773</v>
      </c>
      <c r="H96" s="23"/>
      <c r="I96" s="17">
        <f t="shared" si="7"/>
        <v>13.615485564304462</v>
      </c>
      <c r="J96" s="16">
        <f t="shared" si="8"/>
        <v>-13.815485564304462</v>
      </c>
      <c r="K96" s="10">
        <v>100</v>
      </c>
      <c r="L96" s="16">
        <v>1313.1561679790022</v>
      </c>
      <c r="M96" s="16">
        <v>473.78608923884531</v>
      </c>
      <c r="N96" s="16">
        <v>5.9000437445319331</v>
      </c>
      <c r="O96" s="16">
        <v>2.0835216572504778</v>
      </c>
      <c r="P96" s="16">
        <v>2.1566755046754884</v>
      </c>
      <c r="Q96" s="16">
        <v>7.5117378780604899E-2</v>
      </c>
      <c r="R96" s="16">
        <v>3.4830172002119388</v>
      </c>
      <c r="S96" s="16">
        <v>5.0801282934035239</v>
      </c>
      <c r="T96" s="22" t="s">
        <v>33</v>
      </c>
      <c r="U96" s="10">
        <v>3</v>
      </c>
      <c r="V96" s="22" t="s">
        <v>142</v>
      </c>
      <c r="W96" s="10">
        <v>2</v>
      </c>
      <c r="X96" s="22" t="s">
        <v>33</v>
      </c>
      <c r="Y96" s="10">
        <v>3</v>
      </c>
      <c r="Z96" s="22" t="s">
        <v>33</v>
      </c>
      <c r="AA96" s="15">
        <v>3</v>
      </c>
      <c r="AB96" s="11">
        <v>97.81</v>
      </c>
      <c r="AC96" s="10">
        <v>1.8400000000000034</v>
      </c>
      <c r="AD96" s="21">
        <v>0.35</v>
      </c>
      <c r="AE96" s="12">
        <v>208.35216572504777</v>
      </c>
      <c r="AF96" s="10">
        <v>173.63543840709002</v>
      </c>
      <c r="AG96" s="10">
        <v>107.83377523377442</v>
      </c>
      <c r="AH96" s="10">
        <v>0</v>
      </c>
      <c r="AI96" s="10">
        <v>2.8710739640882359</v>
      </c>
      <c r="AJ96" s="10"/>
      <c r="AK96" s="10"/>
      <c r="AL96" s="10"/>
      <c r="AM96" s="10"/>
      <c r="AN96" s="10">
        <v>2.0835216572504778</v>
      </c>
      <c r="AO96" s="10">
        <v>0.74190576163515076</v>
      </c>
      <c r="AP96" s="10">
        <v>1</v>
      </c>
      <c r="AQ96" s="10">
        <v>111.47500000000001</v>
      </c>
      <c r="AR96" s="10"/>
      <c r="AS96" s="10"/>
      <c r="AT96" s="10">
        <v>1.6688018514836773</v>
      </c>
      <c r="AU96" s="10">
        <v>1</v>
      </c>
      <c r="AV96" s="16"/>
      <c r="AW96" s="21">
        <v>26.045315761063502</v>
      </c>
      <c r="AX96" s="1" t="s">
        <v>120</v>
      </c>
      <c r="AY96" s="25">
        <v>13.815485564304501</v>
      </c>
      <c r="AZ96" s="19">
        <v>100</v>
      </c>
      <c r="BA96" s="19">
        <v>0</v>
      </c>
      <c r="BB96" s="19">
        <v>0</v>
      </c>
      <c r="BC96" s="19">
        <v>100</v>
      </c>
      <c r="BD96" s="19">
        <v>0</v>
      </c>
      <c r="BE96" s="19">
        <v>0</v>
      </c>
      <c r="BF96" s="26">
        <v>97.81</v>
      </c>
      <c r="BG96" s="26">
        <v>1.8400000000000034</v>
      </c>
      <c r="BH96" s="26">
        <v>0.35</v>
      </c>
      <c r="BI96" s="23"/>
      <c r="BJ96" s="27">
        <f t="shared" ca="1" si="11"/>
        <v>1</v>
      </c>
      <c r="BK96" s="26">
        <f t="shared" ca="1" si="12"/>
        <v>6.3323827134559751</v>
      </c>
      <c r="BL96" s="25">
        <f t="shared" si="9"/>
        <v>5.0075000293150351</v>
      </c>
      <c r="BM96" s="25">
        <f t="shared" ca="1" si="13"/>
        <v>3.2871687638609974</v>
      </c>
      <c r="BN96" s="24">
        <f t="shared" si="10"/>
        <v>3.619351186886552</v>
      </c>
      <c r="BO96" s="23"/>
      <c r="BP96" s="2"/>
    </row>
    <row r="97" spans="1:68" x14ac:dyDescent="0.2">
      <c r="A97">
        <v>4.2</v>
      </c>
      <c r="B97">
        <v>2.2000000000000002</v>
      </c>
      <c r="C97">
        <v>1.2645500000000001</v>
      </c>
      <c r="D97">
        <v>-0.28012999999999999</v>
      </c>
      <c r="E97">
        <v>3.6859999999999997E-2</v>
      </c>
      <c r="F97">
        <v>1.8859999999999999</v>
      </c>
      <c r="G97">
        <v>1.69943</v>
      </c>
      <c r="H97" s="23"/>
      <c r="I97" s="17">
        <f t="shared" si="7"/>
        <v>13.779527559055119</v>
      </c>
      <c r="J97" s="16">
        <f t="shared" si="8"/>
        <v>-13.979527559055118</v>
      </c>
      <c r="K97" s="10">
        <v>100</v>
      </c>
      <c r="L97" s="16">
        <v>1329.5603674540678</v>
      </c>
      <c r="M97" s="16">
        <v>479.95406824147</v>
      </c>
      <c r="N97" s="16">
        <v>5.9711286089238849</v>
      </c>
      <c r="O97" s="16">
        <v>4.756873822975515</v>
      </c>
      <c r="P97" s="16">
        <v>4.834624649332369</v>
      </c>
      <c r="Q97" s="16">
        <v>7.5180028804608792E-2</v>
      </c>
      <c r="R97" s="16">
        <v>1.555033415365362</v>
      </c>
      <c r="S97" s="16">
        <v>5.3993629414482154</v>
      </c>
      <c r="T97" s="22" t="s">
        <v>119</v>
      </c>
      <c r="U97" s="10">
        <v>1</v>
      </c>
      <c r="V97" s="22" t="s">
        <v>33</v>
      </c>
      <c r="W97" s="10">
        <v>3</v>
      </c>
      <c r="X97" s="22" t="s">
        <v>143</v>
      </c>
      <c r="Y97" s="10">
        <v>4</v>
      </c>
      <c r="Z97" s="22" t="s">
        <v>121</v>
      </c>
      <c r="AA97" s="15">
        <v>5</v>
      </c>
      <c r="AB97" s="11">
        <v>43.868164300737178</v>
      </c>
      <c r="AC97" s="10">
        <v>50.441418388051268</v>
      </c>
      <c r="AD97" s="21">
        <v>5.6904173112115526</v>
      </c>
      <c r="AE97" s="12">
        <v>475.68738229755155</v>
      </c>
      <c r="AF97" s="10">
        <v>487.72332604466038</v>
      </c>
      <c r="AG97" s="10">
        <v>241.73123246661845</v>
      </c>
      <c r="AH97" s="10">
        <v>0</v>
      </c>
      <c r="AI97" s="10">
        <v>6.4307299773686575</v>
      </c>
      <c r="AJ97" s="10"/>
      <c r="AK97" s="10"/>
      <c r="AL97" s="10"/>
      <c r="AM97" s="10"/>
      <c r="AN97" s="10">
        <v>2.3784369114877575</v>
      </c>
      <c r="AO97" s="10">
        <v>1.2218148218701401</v>
      </c>
      <c r="AP97" s="10">
        <v>1</v>
      </c>
      <c r="AQ97" s="10">
        <v>111.47500000000001</v>
      </c>
      <c r="AR97" s="10"/>
      <c r="AS97" s="10"/>
      <c r="AT97" s="10">
        <v>4.8678709905915083</v>
      </c>
      <c r="AU97" s="10">
        <v>1</v>
      </c>
      <c r="AV97" s="16"/>
      <c r="AW97" s="21">
        <v>73.158498906699052</v>
      </c>
      <c r="AX97" s="1" t="s">
        <v>120</v>
      </c>
      <c r="AY97" s="25">
        <v>13.9795275590551</v>
      </c>
      <c r="AZ97" s="19">
        <v>100</v>
      </c>
      <c r="BA97" s="19">
        <v>0</v>
      </c>
      <c r="BB97" s="19">
        <v>0</v>
      </c>
      <c r="BC97" s="19">
        <v>0</v>
      </c>
      <c r="BD97" s="19">
        <v>100</v>
      </c>
      <c r="BE97" s="19">
        <v>0</v>
      </c>
      <c r="BF97" s="26">
        <v>43.868164300737178</v>
      </c>
      <c r="BG97" s="26">
        <v>50.441418388051268</v>
      </c>
      <c r="BH97" s="26">
        <v>5.6904173112115526</v>
      </c>
      <c r="BI97" s="23"/>
      <c r="BJ97" s="27">
        <f t="shared" ca="1" si="11"/>
        <v>0.90067703282445455</v>
      </c>
      <c r="BK97" s="26">
        <f t="shared" ca="1" si="12"/>
        <v>14.992475044106172</v>
      </c>
      <c r="BL97" s="25">
        <f t="shared" si="9"/>
        <v>1.80294563561605</v>
      </c>
      <c r="BM97" s="25">
        <f t="shared" ca="1" si="13"/>
        <v>2.7279189661127501</v>
      </c>
      <c r="BN97" s="24">
        <f t="shared" si="10"/>
        <v>3.1455381389215393</v>
      </c>
      <c r="BO97" s="23"/>
      <c r="BP97" s="2"/>
    </row>
    <row r="98" spans="1:68" x14ac:dyDescent="0.2">
      <c r="A98">
        <v>4.25</v>
      </c>
      <c r="B98">
        <v>2.2000000000000002</v>
      </c>
      <c r="C98">
        <v>1.25447</v>
      </c>
      <c r="D98">
        <v>-0.27737000000000001</v>
      </c>
      <c r="E98">
        <v>3.7740000000000003E-2</v>
      </c>
      <c r="F98">
        <v>1.8812500000000001</v>
      </c>
      <c r="G98">
        <v>1.6942299999999999</v>
      </c>
      <c r="H98" s="23"/>
      <c r="I98" s="17">
        <f t="shared" si="7"/>
        <v>13.943569553805773</v>
      </c>
      <c r="J98" s="16">
        <f t="shared" si="8"/>
        <v>-14.143569553805772</v>
      </c>
      <c r="K98" s="10">
        <v>100</v>
      </c>
      <c r="L98" s="16">
        <v>1345.9645669291333</v>
      </c>
      <c r="M98" s="16">
        <v>486.12204724409457</v>
      </c>
      <c r="N98" s="16">
        <v>6.0422134733158348</v>
      </c>
      <c r="O98" s="16">
        <v>2.0043314500941354</v>
      </c>
      <c r="P98" s="16">
        <v>2.0859720278548575</v>
      </c>
      <c r="Q98" s="16">
        <v>9.2471435429668708E-2</v>
      </c>
      <c r="R98" s="16">
        <v>4.433014162935021</v>
      </c>
      <c r="S98" s="16">
        <v>5.6694845667168039</v>
      </c>
      <c r="T98" s="22" t="s">
        <v>33</v>
      </c>
      <c r="U98" s="10">
        <v>3</v>
      </c>
      <c r="V98" s="22" t="s">
        <v>142</v>
      </c>
      <c r="W98" s="10">
        <v>2</v>
      </c>
      <c r="X98" s="22" t="s">
        <v>33</v>
      </c>
      <c r="Y98" s="10">
        <v>3</v>
      </c>
      <c r="Z98" s="22" t="s">
        <v>124</v>
      </c>
      <c r="AA98" s="15">
        <v>2</v>
      </c>
      <c r="AB98" s="11">
        <v>97.81</v>
      </c>
      <c r="AC98" s="10">
        <v>1.8400000000000034</v>
      </c>
      <c r="AD98" s="21">
        <v>0.35</v>
      </c>
      <c r="AE98" s="12">
        <v>200.43314500941352</v>
      </c>
      <c r="AF98" s="10">
        <v>163.38747648994928</v>
      </c>
      <c r="AG98" s="10">
        <v>104.29860139274288</v>
      </c>
      <c r="AH98" s="10">
        <v>0</v>
      </c>
      <c r="AI98" s="10">
        <v>2.255801500390239</v>
      </c>
      <c r="AJ98" s="10"/>
      <c r="AK98" s="10"/>
      <c r="AL98" s="10"/>
      <c r="AM98" s="10"/>
      <c r="AN98" s="10">
        <v>2.0043314500941354</v>
      </c>
      <c r="AO98" s="10">
        <v>0.76171600012088303</v>
      </c>
      <c r="AP98" s="10">
        <v>1</v>
      </c>
      <c r="AQ98" s="10">
        <v>111.47500000000001</v>
      </c>
      <c r="AR98" s="10"/>
      <c r="AS98" s="10"/>
      <c r="AT98" s="10">
        <v>1.5229567377529489</v>
      </c>
      <c r="AU98" s="10">
        <v>1</v>
      </c>
      <c r="AV98" s="16"/>
      <c r="AW98" s="21">
        <v>24.508121473492391</v>
      </c>
      <c r="AX98" s="1" t="s">
        <v>120</v>
      </c>
      <c r="AY98" s="25">
        <v>14.143569553805801</v>
      </c>
      <c r="AZ98" s="19">
        <v>100</v>
      </c>
      <c r="BA98" s="19">
        <v>0</v>
      </c>
      <c r="BB98" s="19">
        <v>0</v>
      </c>
      <c r="BC98" s="19">
        <v>100</v>
      </c>
      <c r="BD98" s="19">
        <v>0</v>
      </c>
      <c r="BE98" s="19">
        <v>0</v>
      </c>
      <c r="BF98" s="26">
        <v>97.81</v>
      </c>
      <c r="BG98" s="26">
        <v>1.8400000000000034</v>
      </c>
      <c r="BH98" s="26">
        <v>0.35</v>
      </c>
      <c r="BI98" s="23"/>
      <c r="BJ98" s="27">
        <f t="shared" ca="1" si="11"/>
        <v>1</v>
      </c>
      <c r="BK98" s="26">
        <f t="shared" ca="1" si="12"/>
        <v>5.8133127365885207</v>
      </c>
      <c r="BL98" s="25">
        <f t="shared" si="9"/>
        <v>6.5443812169755269</v>
      </c>
      <c r="BM98" s="25">
        <f t="shared" ca="1" si="13"/>
        <v>3.3859864291399977</v>
      </c>
      <c r="BN98" s="24">
        <f t="shared" si="10"/>
        <v>3.6839550742241682</v>
      </c>
      <c r="BO98" s="23"/>
      <c r="BP98" s="2"/>
    </row>
    <row r="99" spans="1:68" x14ac:dyDescent="0.2">
      <c r="A99">
        <v>4.3</v>
      </c>
      <c r="B99">
        <v>2.1</v>
      </c>
      <c r="C99">
        <v>1.25437</v>
      </c>
      <c r="D99">
        <v>-0.27809</v>
      </c>
      <c r="E99">
        <v>4.1110000000000001E-2</v>
      </c>
      <c r="F99">
        <v>1.8855500000000001</v>
      </c>
      <c r="G99">
        <v>1.6974</v>
      </c>
      <c r="H99" s="23"/>
      <c r="I99" s="17">
        <f t="shared" si="7"/>
        <v>14.107611548556429</v>
      </c>
      <c r="J99" s="16">
        <f t="shared" si="8"/>
        <v>-14.307611548556428</v>
      </c>
      <c r="K99" s="10">
        <v>100</v>
      </c>
      <c r="L99" s="16">
        <v>1362.3687664041988</v>
      </c>
      <c r="M99" s="16">
        <v>492.29002624671926</v>
      </c>
      <c r="N99" s="16">
        <v>6.1132983377077856</v>
      </c>
      <c r="O99" s="16">
        <v>1.977024482109204</v>
      </c>
      <c r="P99" s="16">
        <v>2.0735610396779189</v>
      </c>
      <c r="Q99" s="16">
        <v>8.7960633701392191E-2</v>
      </c>
      <c r="R99" s="16">
        <v>4.2420084105676912</v>
      </c>
      <c r="S99" s="16">
        <v>6.7039276089385478</v>
      </c>
      <c r="T99" s="22" t="s">
        <v>33</v>
      </c>
      <c r="U99" s="10">
        <v>3</v>
      </c>
      <c r="V99" s="22" t="s">
        <v>142</v>
      </c>
      <c r="W99" s="10">
        <v>2</v>
      </c>
      <c r="X99" s="22" t="s">
        <v>33</v>
      </c>
      <c r="Y99" s="10">
        <v>3</v>
      </c>
      <c r="Z99" s="22" t="s">
        <v>124</v>
      </c>
      <c r="AA99" s="15">
        <v>2</v>
      </c>
      <c r="AB99" s="11">
        <v>97.81</v>
      </c>
      <c r="AC99" s="10">
        <v>1.8400000000000034</v>
      </c>
      <c r="AD99" s="21">
        <v>0.35</v>
      </c>
      <c r="AE99" s="12">
        <v>197.70244821092041</v>
      </c>
      <c r="AF99" s="10">
        <v>160.96240732354087</v>
      </c>
      <c r="AG99" s="10">
        <v>103.67805198389595</v>
      </c>
      <c r="AH99" s="10">
        <v>12.150087865318536</v>
      </c>
      <c r="AI99" s="10">
        <v>2.3573739210624853</v>
      </c>
      <c r="AJ99" s="10"/>
      <c r="AK99" s="10"/>
      <c r="AL99" s="10"/>
      <c r="AM99" s="10"/>
      <c r="AN99" s="10">
        <v>1.977024482109204</v>
      </c>
      <c r="AO99" s="10">
        <v>0.75667359857093919</v>
      </c>
      <c r="AP99" s="10">
        <v>1</v>
      </c>
      <c r="AQ99" s="10">
        <v>111.47500000000001</v>
      </c>
      <c r="AR99" s="10"/>
      <c r="AS99" s="10"/>
      <c r="AT99" s="10">
        <v>1.47909531700457</v>
      </c>
      <c r="AU99" s="10">
        <v>1</v>
      </c>
      <c r="AV99" s="16"/>
      <c r="AW99" s="21">
        <v>24.144361098531132</v>
      </c>
      <c r="AX99" s="1" t="s">
        <v>120</v>
      </c>
      <c r="AY99" s="25">
        <v>14.3076115485564</v>
      </c>
      <c r="AZ99" s="19">
        <v>100</v>
      </c>
      <c r="BA99" s="19">
        <v>0</v>
      </c>
      <c r="BB99" s="19">
        <v>0</v>
      </c>
      <c r="BC99" s="19">
        <v>100</v>
      </c>
      <c r="BD99" s="19">
        <v>0</v>
      </c>
      <c r="BE99" s="19">
        <v>0</v>
      </c>
      <c r="BF99" s="26">
        <v>97.81</v>
      </c>
      <c r="BG99" s="26">
        <v>1.8400000000000034</v>
      </c>
      <c r="BH99" s="26">
        <v>0.35</v>
      </c>
      <c r="BI99" s="23"/>
      <c r="BJ99" s="27">
        <f t="shared" ca="1" si="11"/>
        <v>1</v>
      </c>
      <c r="BK99" s="26">
        <f t="shared" ca="1" si="12"/>
        <v>5.6567331541996628</v>
      </c>
      <c r="BL99" s="25">
        <f t="shared" si="9"/>
        <v>6.317301664911942</v>
      </c>
      <c r="BM99" s="25">
        <f t="shared" ca="1" si="13"/>
        <v>3.386295502179149</v>
      </c>
      <c r="BN99" s="24">
        <f t="shared" si="10"/>
        <v>3.676540334669447</v>
      </c>
      <c r="BO99" s="23"/>
      <c r="BP99" s="2"/>
    </row>
    <row r="100" spans="1:68" x14ac:dyDescent="0.2">
      <c r="A100">
        <v>4.3499999999999996</v>
      </c>
      <c r="B100">
        <v>2.1</v>
      </c>
      <c r="C100">
        <v>1.2561500000000001</v>
      </c>
      <c r="D100">
        <v>-0.28040999999999999</v>
      </c>
      <c r="E100">
        <v>4.2700000000000002E-2</v>
      </c>
      <c r="F100">
        <v>1.88605</v>
      </c>
      <c r="G100">
        <v>1.70103</v>
      </c>
      <c r="H100" s="23"/>
      <c r="I100" s="17">
        <f t="shared" si="7"/>
        <v>14.271653543307085</v>
      </c>
      <c r="J100" s="16">
        <f t="shared" si="8"/>
        <v>-14.471653543307085</v>
      </c>
      <c r="K100" s="10">
        <v>100</v>
      </c>
      <c r="L100" s="16">
        <v>1378.7729658792643</v>
      </c>
      <c r="M100" s="16">
        <v>498.45800524934396</v>
      </c>
      <c r="N100" s="16">
        <v>6.1843832020997365</v>
      </c>
      <c r="O100" s="16">
        <v>2.463088512241062</v>
      </c>
      <c r="P100" s="16">
        <v>2.566653143369038</v>
      </c>
      <c r="Q100" s="16">
        <v>7.3425828132501231E-2</v>
      </c>
      <c r="R100" s="16">
        <v>2.8607616234471434</v>
      </c>
      <c r="S100" s="16">
        <v>7.1919882727761077</v>
      </c>
      <c r="T100" s="22" t="s">
        <v>33</v>
      </c>
      <c r="U100" s="10">
        <v>3</v>
      </c>
      <c r="V100" s="22" t="s">
        <v>33</v>
      </c>
      <c r="W100" s="10">
        <v>3</v>
      </c>
      <c r="X100" s="22" t="s">
        <v>33</v>
      </c>
      <c r="Y100" s="10">
        <v>3</v>
      </c>
      <c r="Z100" s="22" t="s">
        <v>33</v>
      </c>
      <c r="AA100" s="15">
        <v>3</v>
      </c>
      <c r="AB100" s="11">
        <v>88.761534991886919</v>
      </c>
      <c r="AC100" s="10">
        <v>10.12033027027168</v>
      </c>
      <c r="AD100" s="21">
        <v>1.1181347378413984</v>
      </c>
      <c r="AE100" s="12">
        <v>246.30885122410618</v>
      </c>
      <c r="AF100" s="10">
        <v>218.00829014160985</v>
      </c>
      <c r="AG100" s="10">
        <v>128.3326571684519</v>
      </c>
      <c r="AH100" s="10">
        <v>20.72787573962821</v>
      </c>
      <c r="AI100" s="10">
        <v>3.4955726188574427</v>
      </c>
      <c r="AJ100" s="10"/>
      <c r="AK100" s="10"/>
      <c r="AL100" s="10"/>
      <c r="AM100" s="10"/>
      <c r="AN100" s="10">
        <v>2.463088512241062</v>
      </c>
      <c r="AO100" s="10">
        <v>0.82435952290322445</v>
      </c>
      <c r="AP100" s="10">
        <v>1</v>
      </c>
      <c r="AQ100" s="10">
        <v>111.47500000000001</v>
      </c>
      <c r="AR100" s="10"/>
      <c r="AS100" s="10"/>
      <c r="AT100" s="10">
        <v>2.0069401419289639</v>
      </c>
      <c r="AU100" s="10">
        <v>1</v>
      </c>
      <c r="AV100" s="16"/>
      <c r="AW100" s="21">
        <v>32.70124352124148</v>
      </c>
      <c r="AX100" s="1" t="s">
        <v>120</v>
      </c>
      <c r="AY100" s="25">
        <v>14.471653543307101</v>
      </c>
      <c r="AZ100" s="19">
        <v>100</v>
      </c>
      <c r="BA100" s="19">
        <v>0</v>
      </c>
      <c r="BB100" s="19">
        <v>0</v>
      </c>
      <c r="BC100" s="19">
        <v>100</v>
      </c>
      <c r="BD100" s="19">
        <v>0</v>
      </c>
      <c r="BE100" s="19">
        <v>0</v>
      </c>
      <c r="BF100" s="26">
        <v>88.761534991886919</v>
      </c>
      <c r="BG100" s="26">
        <v>10.12033027027168</v>
      </c>
      <c r="BH100" s="26">
        <v>1.1181347378413984</v>
      </c>
      <c r="BI100" s="23"/>
      <c r="BJ100" s="27">
        <f t="shared" ca="1" si="11"/>
        <v>1</v>
      </c>
      <c r="BK100" s="26">
        <f t="shared" ca="1" si="12"/>
        <v>7.5322961640081978</v>
      </c>
      <c r="BL100" s="25">
        <f t="shared" si="9"/>
        <v>3.9113158338254301</v>
      </c>
      <c r="BM100" s="25">
        <f t="shared" ca="1" si="13"/>
        <v>3.1636276354245521</v>
      </c>
      <c r="BN100" s="24">
        <f t="shared" si="10"/>
        <v>3.5119237391011571</v>
      </c>
      <c r="BO100" s="23"/>
      <c r="BP100" s="2"/>
    </row>
    <row r="101" spans="1:68" x14ac:dyDescent="0.2">
      <c r="A101">
        <v>4.4000000000000004</v>
      </c>
      <c r="B101">
        <v>2.2000000000000002</v>
      </c>
      <c r="C101">
        <v>1.25305</v>
      </c>
      <c r="D101">
        <v>-0.27529999999999999</v>
      </c>
      <c r="E101">
        <v>4.3099999999999999E-2</v>
      </c>
      <c r="F101">
        <v>1.88958</v>
      </c>
      <c r="G101">
        <v>1.7024300000000001</v>
      </c>
      <c r="H101" s="23"/>
      <c r="I101" s="17">
        <f t="shared" si="7"/>
        <v>14.435695538057743</v>
      </c>
      <c r="J101" s="16">
        <f t="shared" si="8"/>
        <v>-14.635695538057742</v>
      </c>
      <c r="K101" s="10">
        <v>100</v>
      </c>
      <c r="L101" s="16">
        <v>1395.1771653543301</v>
      </c>
      <c r="M101" s="16">
        <v>504.6259842519687</v>
      </c>
      <c r="N101" s="16">
        <v>6.2554680664916891</v>
      </c>
      <c r="O101" s="16">
        <v>1.6165725047080777</v>
      </c>
      <c r="P101" s="16">
        <v>1.7219052046559935</v>
      </c>
      <c r="Q101" s="16">
        <v>0.10543999039846381</v>
      </c>
      <c r="R101" s="16">
        <v>6.1234491953074084</v>
      </c>
      <c r="S101" s="16">
        <v>7.3147708297163723</v>
      </c>
      <c r="T101" s="22" t="s">
        <v>119</v>
      </c>
      <c r="U101" s="10">
        <v>2</v>
      </c>
      <c r="V101" s="22" t="s">
        <v>142</v>
      </c>
      <c r="W101" s="10">
        <v>2</v>
      </c>
      <c r="X101" s="22" t="s">
        <v>142</v>
      </c>
      <c r="Y101" s="10">
        <v>2</v>
      </c>
      <c r="Z101" s="22" t="s">
        <v>124</v>
      </c>
      <c r="AA101" s="15">
        <v>2</v>
      </c>
      <c r="AB101" s="11">
        <v>97.81</v>
      </c>
      <c r="AC101" s="10">
        <v>1.8400000000000034</v>
      </c>
      <c r="AD101" s="21">
        <v>0.35</v>
      </c>
      <c r="AE101" s="12">
        <v>161.65725047080778</v>
      </c>
      <c r="AF101" s="10">
        <v>117.66122679448308</v>
      </c>
      <c r="AG101" s="10">
        <v>86.095260232799689</v>
      </c>
      <c r="AH101" s="10">
        <v>21.791371129193486</v>
      </c>
      <c r="AI101" s="10">
        <v>1.6330665415928189</v>
      </c>
      <c r="AJ101" s="10"/>
      <c r="AK101" s="10"/>
      <c r="AL101" s="10"/>
      <c r="AM101" s="10"/>
      <c r="AN101" s="10">
        <v>1.6165725047080777</v>
      </c>
      <c r="AO101" s="10">
        <v>0.73391560579582382</v>
      </c>
      <c r="AP101" s="10">
        <v>1</v>
      </c>
      <c r="AQ101" s="10">
        <v>79.625</v>
      </c>
      <c r="AR101" s="10"/>
      <c r="AS101" s="10"/>
      <c r="AT101" s="10">
        <v>1.0365204366398351</v>
      </c>
      <c r="AU101" s="10">
        <v>1</v>
      </c>
      <c r="AV101" s="16"/>
      <c r="AW101" s="21">
        <v>17.649184019172463</v>
      </c>
      <c r="AX101" s="1" t="s">
        <v>120</v>
      </c>
      <c r="AY101" s="25">
        <v>14.6356955380577</v>
      </c>
      <c r="AZ101" s="19">
        <v>100</v>
      </c>
      <c r="BA101" s="19">
        <v>0</v>
      </c>
      <c r="BB101" s="19">
        <v>0</v>
      </c>
      <c r="BC101" s="19">
        <v>100</v>
      </c>
      <c r="BD101" s="19">
        <v>0</v>
      </c>
      <c r="BE101" s="19">
        <v>0</v>
      </c>
      <c r="BF101" s="26">
        <v>97.81</v>
      </c>
      <c r="BG101" s="26">
        <v>1.8400000000000034</v>
      </c>
      <c r="BH101" s="26">
        <v>0.35</v>
      </c>
      <c r="BI101" s="23"/>
      <c r="BJ101" s="27">
        <f t="shared" ca="1" si="11"/>
        <v>1</v>
      </c>
      <c r="BK101" s="26">
        <f t="shared" ca="1" si="12"/>
        <v>4.0597062138891724</v>
      </c>
      <c r="BL101" s="25">
        <f t="shared" si="9"/>
        <v>10.293691241168119</v>
      </c>
      <c r="BM101" s="25">
        <f t="shared" ca="1" si="13"/>
        <v>3.6294058744362774</v>
      </c>
      <c r="BN101" s="24">
        <f t="shared" si="10"/>
        <v>3.8276687319067211</v>
      </c>
      <c r="BO101" s="23"/>
      <c r="BP101" s="2"/>
    </row>
    <row r="102" spans="1:68" x14ac:dyDescent="0.2">
      <c r="A102">
        <v>4.45</v>
      </c>
      <c r="B102">
        <v>2.1</v>
      </c>
      <c r="C102">
        <v>1.2560100000000001</v>
      </c>
      <c r="D102">
        <v>-0.27048</v>
      </c>
      <c r="E102">
        <v>4.3889999999999998E-2</v>
      </c>
      <c r="F102">
        <v>1.8855999999999999</v>
      </c>
      <c r="G102">
        <v>1.70048</v>
      </c>
      <c r="H102" s="23"/>
      <c r="I102" s="17">
        <f t="shared" si="7"/>
        <v>14.599737532808399</v>
      </c>
      <c r="J102" s="16">
        <f t="shared" si="8"/>
        <v>-14.799737532808399</v>
      </c>
      <c r="K102" s="10">
        <v>100</v>
      </c>
      <c r="L102" s="16">
        <v>1411.5813648293956</v>
      </c>
      <c r="M102" s="16">
        <v>510.79396325459339</v>
      </c>
      <c r="N102" s="16">
        <v>6.3265529308836399</v>
      </c>
      <c r="O102" s="16">
        <v>2.4248587570621467</v>
      </c>
      <c r="P102" s="16">
        <v>2.5336833929294436</v>
      </c>
      <c r="Q102" s="16">
        <v>0.13563730196831494</v>
      </c>
      <c r="R102" s="16">
        <v>5.3533642895883355</v>
      </c>
      <c r="S102" s="16">
        <v>7.5572663796733988</v>
      </c>
      <c r="T102" s="22" t="s">
        <v>33</v>
      </c>
      <c r="U102" s="10">
        <v>3</v>
      </c>
      <c r="V102" s="22" t="s">
        <v>142</v>
      </c>
      <c r="W102" s="10">
        <v>2</v>
      </c>
      <c r="X102" s="22" t="s">
        <v>33</v>
      </c>
      <c r="Y102" s="10">
        <v>3</v>
      </c>
      <c r="Z102" s="22" t="s">
        <v>124</v>
      </c>
      <c r="AA102" s="15">
        <v>2</v>
      </c>
      <c r="AB102" s="11">
        <v>97.81</v>
      </c>
      <c r="AC102" s="10">
        <v>1.8400000000000034</v>
      </c>
      <c r="AD102" s="21">
        <v>0.35</v>
      </c>
      <c r="AE102" s="12">
        <v>242.48587570621467</v>
      </c>
      <c r="AF102" s="10">
        <v>212.19959015164983</v>
      </c>
      <c r="AG102" s="10">
        <v>126.68416964647218</v>
      </c>
      <c r="AH102" s="10">
        <v>25.31753380367504</v>
      </c>
      <c r="AI102" s="10">
        <v>1.8679842168501077</v>
      </c>
      <c r="AJ102" s="10"/>
      <c r="AK102" s="10"/>
      <c r="AL102" s="10"/>
      <c r="AM102" s="10"/>
      <c r="AN102" s="10">
        <v>2.4248587570621467</v>
      </c>
      <c r="AO102" s="10">
        <v>0.90912017759891051</v>
      </c>
      <c r="AP102" s="10">
        <v>1</v>
      </c>
      <c r="AQ102" s="10">
        <v>111.47500000000001</v>
      </c>
      <c r="AR102" s="10"/>
      <c r="AS102" s="10"/>
      <c r="AT102" s="10">
        <v>1.9003808579612851</v>
      </c>
      <c r="AU102" s="10">
        <v>1</v>
      </c>
      <c r="AV102" s="16"/>
      <c r="AW102" s="21">
        <v>31.829938522747476</v>
      </c>
      <c r="AX102" s="1" t="s">
        <v>120</v>
      </c>
      <c r="AY102" s="25">
        <v>14.7997375328084</v>
      </c>
      <c r="AZ102" s="19">
        <v>100</v>
      </c>
      <c r="BA102" s="19">
        <v>0</v>
      </c>
      <c r="BB102" s="19">
        <v>0</v>
      </c>
      <c r="BC102" s="19">
        <v>100</v>
      </c>
      <c r="BD102" s="19">
        <v>0</v>
      </c>
      <c r="BE102" s="19">
        <v>0</v>
      </c>
      <c r="BF102" s="26">
        <v>97.81</v>
      </c>
      <c r="BG102" s="26">
        <v>1.8400000000000034</v>
      </c>
      <c r="BH102" s="26">
        <v>0.35</v>
      </c>
      <c r="BI102" s="23"/>
      <c r="BJ102" s="27">
        <f t="shared" ca="1" si="11"/>
        <v>1</v>
      </c>
      <c r="BK102" s="26">
        <f t="shared" ca="1" si="12"/>
        <v>7.1570646562386058</v>
      </c>
      <c r="BL102" s="25">
        <f t="shared" si="9"/>
        <v>7.4204192176092576</v>
      </c>
      <c r="BM102" s="25">
        <f t="shared" ca="1" si="13"/>
        <v>3.3480594976660445</v>
      </c>
      <c r="BN102" s="24">
        <f t="shared" si="10"/>
        <v>3.6544287605382078</v>
      </c>
      <c r="BO102" s="23"/>
      <c r="BP102" s="2"/>
    </row>
    <row r="103" spans="1:68" x14ac:dyDescent="0.2">
      <c r="A103">
        <v>4.5</v>
      </c>
      <c r="B103">
        <v>2.1</v>
      </c>
      <c r="C103">
        <v>1.2619800000000001</v>
      </c>
      <c r="D103">
        <v>-0.27245999999999998</v>
      </c>
      <c r="E103">
        <v>4.4150000000000002E-2</v>
      </c>
      <c r="F103">
        <v>1.8845499999999999</v>
      </c>
      <c r="G103">
        <v>1.6999</v>
      </c>
      <c r="H103" s="23"/>
      <c r="I103" s="17">
        <f t="shared" si="7"/>
        <v>14.763779527559054</v>
      </c>
      <c r="J103" s="16">
        <f t="shared" si="8"/>
        <v>-14.963779527559053</v>
      </c>
      <c r="K103" s="10">
        <v>100</v>
      </c>
      <c r="L103" s="16">
        <v>1427.9855643044611</v>
      </c>
      <c r="M103" s="16">
        <v>516.96194225721797</v>
      </c>
      <c r="N103" s="16">
        <v>6.3976377952755898</v>
      </c>
      <c r="O103" s="16">
        <v>4.0550847457627199</v>
      </c>
      <c r="P103" s="16">
        <v>4.1650586263629776</v>
      </c>
      <c r="Q103" s="16">
        <v>0.1232325972155546</v>
      </c>
      <c r="R103" s="16">
        <v>2.9587241926331314</v>
      </c>
      <c r="S103" s="16">
        <v>7.6370750416845734</v>
      </c>
      <c r="T103" s="22" t="s">
        <v>33</v>
      </c>
      <c r="U103" s="10">
        <v>3</v>
      </c>
      <c r="V103" s="22" t="s">
        <v>33</v>
      </c>
      <c r="W103" s="10">
        <v>3</v>
      </c>
      <c r="X103" s="22" t="s">
        <v>143</v>
      </c>
      <c r="Y103" s="10">
        <v>4</v>
      </c>
      <c r="Z103" s="22" t="s">
        <v>33</v>
      </c>
      <c r="AA103" s="15">
        <v>3</v>
      </c>
      <c r="AB103" s="11">
        <v>78.808504157131921</v>
      </c>
      <c r="AC103" s="10">
        <v>19.227941040729206</v>
      </c>
      <c r="AD103" s="21">
        <v>1.9635548021388782</v>
      </c>
      <c r="AE103" s="12">
        <v>405.50847457627202</v>
      </c>
      <c r="AF103" s="10">
        <v>403.16113529235588</v>
      </c>
      <c r="AG103" s="10">
        <v>208.25293131814888</v>
      </c>
      <c r="AH103" s="10">
        <v>25.496994783270516</v>
      </c>
      <c r="AI103" s="10">
        <v>3.3798351414095311</v>
      </c>
      <c r="AJ103" s="10"/>
      <c r="AK103" s="10"/>
      <c r="AL103" s="10"/>
      <c r="AM103" s="10"/>
      <c r="AN103" s="10">
        <v>4.0550847457627199</v>
      </c>
      <c r="AO103" s="10">
        <v>1.1954853994028249</v>
      </c>
      <c r="AP103" s="10">
        <v>1</v>
      </c>
      <c r="AQ103" s="10">
        <v>111.47500000000001</v>
      </c>
      <c r="AR103" s="10"/>
      <c r="AS103" s="10"/>
      <c r="AT103" s="10">
        <v>3.6806690320400892</v>
      </c>
      <c r="AU103" s="10">
        <v>1</v>
      </c>
      <c r="AV103" s="16"/>
      <c r="AW103" s="21">
        <v>60.474170293853383</v>
      </c>
      <c r="AX103" s="1" t="s">
        <v>120</v>
      </c>
      <c r="AY103" s="25">
        <v>14.963779527559099</v>
      </c>
      <c r="AZ103" s="19">
        <v>100</v>
      </c>
      <c r="BA103" s="19">
        <v>0</v>
      </c>
      <c r="BB103" s="19">
        <v>0</v>
      </c>
      <c r="BC103" s="19">
        <v>100</v>
      </c>
      <c r="BD103" s="19">
        <v>0</v>
      </c>
      <c r="BE103" s="19">
        <v>0</v>
      </c>
      <c r="BF103" s="26">
        <v>78.808504157131921</v>
      </c>
      <c r="BG103" s="26">
        <v>19.227941040729206</v>
      </c>
      <c r="BH103" s="26">
        <v>1.9635548021388782</v>
      </c>
      <c r="BI103" s="23"/>
      <c r="BJ103" s="27">
        <f t="shared" ca="1" si="11"/>
        <v>0.98489090045602279</v>
      </c>
      <c r="BK103" s="26">
        <f t="shared" ca="1" si="12"/>
        <v>13.069670683410315</v>
      </c>
      <c r="BL103" s="25">
        <f t="shared" si="9"/>
        <v>3.5708561580266718</v>
      </c>
      <c r="BM103" s="25">
        <f t="shared" ca="1" si="13"/>
        <v>2.9466577590982013</v>
      </c>
      <c r="BN103" s="24">
        <f t="shared" si="10"/>
        <v>3.3360751089950238</v>
      </c>
      <c r="BO103" s="23"/>
      <c r="BP103" s="2"/>
    </row>
    <row r="104" spans="1:68" x14ac:dyDescent="0.2">
      <c r="A104">
        <v>4.55</v>
      </c>
      <c r="B104">
        <v>2.1</v>
      </c>
      <c r="C104">
        <v>1.29051</v>
      </c>
      <c r="D104">
        <v>-0.27554000000000001</v>
      </c>
      <c r="E104">
        <v>3.8440000000000002E-2</v>
      </c>
      <c r="F104">
        <v>1.88615</v>
      </c>
      <c r="G104">
        <v>1.69465</v>
      </c>
      <c r="H104" s="23"/>
      <c r="I104" s="17">
        <f t="shared" si="7"/>
        <v>14.92782152230971</v>
      </c>
      <c r="J104" s="16">
        <f t="shared" si="8"/>
        <v>-15.127821522309709</v>
      </c>
      <c r="K104" s="10">
        <v>100</v>
      </c>
      <c r="L104" s="16">
        <v>1444.3897637795267</v>
      </c>
      <c r="M104" s="16">
        <v>523.1299212598426</v>
      </c>
      <c r="N104" s="16">
        <v>6.4687226596675407</v>
      </c>
      <c r="O104" s="16">
        <v>11.845762711864401</v>
      </c>
      <c r="P104" s="16">
        <v>11.930497410060017</v>
      </c>
      <c r="Q104" s="16">
        <v>0.10393638982237152</v>
      </c>
      <c r="R104" s="16">
        <v>0.87118236775887015</v>
      </c>
      <c r="S104" s="16">
        <v>5.8843540413622692</v>
      </c>
      <c r="T104" s="22" t="s">
        <v>33</v>
      </c>
      <c r="U104" s="10">
        <v>3</v>
      </c>
      <c r="V104" s="22" t="s">
        <v>143</v>
      </c>
      <c r="W104" s="10">
        <v>4</v>
      </c>
      <c r="X104" s="22" t="s">
        <v>141</v>
      </c>
      <c r="Y104" s="10">
        <v>5</v>
      </c>
      <c r="Z104" s="22" t="s">
        <v>121</v>
      </c>
      <c r="AA104" s="15">
        <v>5</v>
      </c>
      <c r="AB104" s="11">
        <v>12.498102215076685</v>
      </c>
      <c r="AC104" s="10">
        <v>61.39544904649668</v>
      </c>
      <c r="AD104" s="21">
        <v>26.106448738426639</v>
      </c>
      <c r="AE104" s="12">
        <v>1184.5762711864402</v>
      </c>
      <c r="AF104" s="10">
        <v>1315.7772157581803</v>
      </c>
      <c r="AG104" s="10">
        <v>769.78730575450129</v>
      </c>
      <c r="AH104" s="10">
        <v>0</v>
      </c>
      <c r="AI104" s="10">
        <v>11.478652886105985</v>
      </c>
      <c r="AJ104" s="10"/>
      <c r="AK104" s="10"/>
      <c r="AL104" s="10"/>
      <c r="AM104" s="10"/>
      <c r="AN104" s="10">
        <v>11.845762711864401</v>
      </c>
      <c r="AO104" s="10">
        <v>2.4703812846821522</v>
      </c>
      <c r="AP104" s="10">
        <v>6.1582984460360102</v>
      </c>
      <c r="AQ104" s="10">
        <v>111.47500000000001</v>
      </c>
      <c r="AR104" s="10"/>
      <c r="AS104" s="10"/>
      <c r="AT104" s="10">
        <v>12.583414964018164</v>
      </c>
      <c r="AU104" s="10">
        <v>1</v>
      </c>
      <c r="AV104" s="16"/>
      <c r="AW104" s="21">
        <v>197.36658236372705</v>
      </c>
      <c r="AX104" s="1" t="s">
        <v>120</v>
      </c>
      <c r="AY104" s="25">
        <v>15.1278215223097</v>
      </c>
      <c r="AZ104" s="19">
        <v>100</v>
      </c>
      <c r="BA104" s="19">
        <v>0</v>
      </c>
      <c r="BB104" s="19">
        <v>0</v>
      </c>
      <c r="BC104" s="19">
        <v>0</v>
      </c>
      <c r="BD104" s="19">
        <v>100</v>
      </c>
      <c r="BE104" s="19">
        <v>0</v>
      </c>
      <c r="BF104" s="26">
        <v>12.498102215076685</v>
      </c>
      <c r="BG104" s="26">
        <v>61.39544904649668</v>
      </c>
      <c r="BH104" s="26">
        <v>26.106448738426639</v>
      </c>
      <c r="BI104" s="23"/>
      <c r="BJ104" s="27">
        <f t="shared" ca="1" si="11"/>
        <v>0.7460127485515532</v>
      </c>
      <c r="BK104" s="26">
        <f t="shared" ca="1" si="12"/>
        <v>30.033472374338821</v>
      </c>
      <c r="BL104" s="25">
        <f t="shared" si="9"/>
        <v>0.92731606379417608</v>
      </c>
      <c r="BM104" s="25">
        <f t="shared" ca="1" si="13"/>
        <v>2.3192984857250916</v>
      </c>
      <c r="BN104" s="24">
        <f t="shared" si="10"/>
        <v>2.6824816685787498</v>
      </c>
      <c r="BO104" s="23"/>
      <c r="BP104" s="2"/>
    </row>
    <row r="105" spans="1:68" x14ac:dyDescent="0.2">
      <c r="A105">
        <v>4.5999999999999996</v>
      </c>
      <c r="B105">
        <v>2.1</v>
      </c>
      <c r="C105">
        <v>1.32429</v>
      </c>
      <c r="D105">
        <v>-0.26556000000000002</v>
      </c>
      <c r="E105">
        <v>3.4119999999999998E-2</v>
      </c>
      <c r="F105">
        <v>1.8791500000000001</v>
      </c>
      <c r="G105">
        <v>1.6893800000000001</v>
      </c>
      <c r="H105" s="23"/>
      <c r="I105" s="17">
        <f t="shared" si="7"/>
        <v>15.091863517060366</v>
      </c>
      <c r="J105" s="16">
        <f t="shared" si="8"/>
        <v>-15.291863517060365</v>
      </c>
      <c r="K105" s="10">
        <v>100</v>
      </c>
      <c r="L105" s="16">
        <v>1460.7939632545922</v>
      </c>
      <c r="M105" s="16">
        <v>529.29790026246724</v>
      </c>
      <c r="N105" s="16">
        <v>6.5398075240594924</v>
      </c>
      <c r="O105" s="16">
        <v>21.070056497175113</v>
      </c>
      <c r="P105" s="16">
        <v>21.135696052115378</v>
      </c>
      <c r="Q105" s="16">
        <v>0.16646111377820441</v>
      </c>
      <c r="R105" s="16">
        <v>0.7875828331735687</v>
      </c>
      <c r="S105" s="16">
        <v>4.5583024264073906</v>
      </c>
      <c r="T105" s="22" t="s">
        <v>33</v>
      </c>
      <c r="U105" s="10">
        <v>3</v>
      </c>
      <c r="V105" s="22" t="s">
        <v>141</v>
      </c>
      <c r="W105" s="10">
        <v>5</v>
      </c>
      <c r="X105" s="22" t="s">
        <v>141</v>
      </c>
      <c r="Y105" s="10">
        <v>5</v>
      </c>
      <c r="Z105" s="22" t="s">
        <v>30</v>
      </c>
      <c r="AA105" s="15">
        <v>6</v>
      </c>
      <c r="AB105" s="11">
        <v>5.0204685088146306</v>
      </c>
      <c r="AC105" s="10">
        <v>52.420169810883436</v>
      </c>
      <c r="AD105" s="21">
        <v>42.559361680301933</v>
      </c>
      <c r="AE105" s="12">
        <v>2107.005649717511</v>
      </c>
      <c r="AF105" s="10">
        <v>2397.7768089720425</v>
      </c>
      <c r="AG105" s="10">
        <v>1409.0464034743586</v>
      </c>
      <c r="AH105" s="10">
        <v>0</v>
      </c>
      <c r="AI105" s="10">
        <v>12.697077156576603</v>
      </c>
      <c r="AJ105" s="10"/>
      <c r="AK105" s="10"/>
      <c r="AL105" s="10"/>
      <c r="AM105" s="10"/>
      <c r="AN105" s="10">
        <v>21.070056497175113</v>
      </c>
      <c r="AO105" s="10">
        <v>4.0091252170908813</v>
      </c>
      <c r="AP105" s="10">
        <v>10.863324824320509</v>
      </c>
      <c r="AQ105" s="10">
        <v>111.47500000000001</v>
      </c>
      <c r="AR105" s="10"/>
      <c r="AS105" s="10"/>
      <c r="AT105" s="10">
        <v>23.334851913112129</v>
      </c>
      <c r="AU105" s="10">
        <v>1</v>
      </c>
      <c r="AV105" s="16"/>
      <c r="AW105" s="21">
        <v>359.66652134580636</v>
      </c>
      <c r="AX105" s="1" t="s">
        <v>120</v>
      </c>
      <c r="AY105" s="25">
        <v>15.291863517060399</v>
      </c>
      <c r="AZ105" s="19">
        <v>100</v>
      </c>
      <c r="BA105" s="19">
        <v>0</v>
      </c>
      <c r="BB105" s="19">
        <v>0</v>
      </c>
      <c r="BC105" s="19">
        <v>0</v>
      </c>
      <c r="BD105" s="19">
        <v>0</v>
      </c>
      <c r="BE105" s="19">
        <v>100</v>
      </c>
      <c r="BF105" s="26">
        <v>5.0204685088146306</v>
      </c>
      <c r="BG105" s="26">
        <v>52.420169810883436</v>
      </c>
      <c r="BH105" s="26">
        <v>42.559361680301933</v>
      </c>
      <c r="BI105" s="23"/>
      <c r="BJ105" s="27">
        <f t="shared" ca="1" si="11"/>
        <v>0.66723597347317198</v>
      </c>
      <c r="BK105" s="26">
        <f t="shared" ca="1" si="12"/>
        <v>48.588927191559122</v>
      </c>
      <c r="BL105" s="25">
        <f t="shared" si="9"/>
        <v>0.81577394775338008</v>
      </c>
      <c r="BM105" s="25">
        <f t="shared" ca="1" si="13"/>
        <v>2.11215279982203</v>
      </c>
      <c r="BN105" s="24">
        <f t="shared" si="10"/>
        <v>2.44054768226481</v>
      </c>
      <c r="BO105" s="23"/>
      <c r="BP105" s="2"/>
    </row>
    <row r="106" spans="1:68" x14ac:dyDescent="0.2">
      <c r="A106">
        <v>4.6500000000000004</v>
      </c>
      <c r="B106">
        <v>2.1</v>
      </c>
      <c r="C106">
        <v>1.32084</v>
      </c>
      <c r="D106">
        <v>-0.25935000000000002</v>
      </c>
      <c r="E106">
        <v>3.3369999999999997E-2</v>
      </c>
      <c r="F106">
        <v>1.88375</v>
      </c>
      <c r="G106">
        <v>1.6943999999999999</v>
      </c>
      <c r="H106" s="23"/>
      <c r="I106" s="17">
        <f t="shared" si="7"/>
        <v>15.255905511811024</v>
      </c>
      <c r="J106" s="16">
        <f t="shared" si="8"/>
        <v>-15.455905511811023</v>
      </c>
      <c r="K106" s="10">
        <v>100</v>
      </c>
      <c r="L106" s="16">
        <v>1477.198162729658</v>
      </c>
      <c r="M106" s="16">
        <v>535.46587926509198</v>
      </c>
      <c r="N106" s="16">
        <v>6.6108923884514432</v>
      </c>
      <c r="O106" s="16">
        <v>20.127966101694899</v>
      </c>
      <c r="P106" s="16">
        <v>20.190290527597778</v>
      </c>
      <c r="Q106" s="16">
        <v>0.20536677868458936</v>
      </c>
      <c r="R106" s="16">
        <v>1.0171561345483209</v>
      </c>
      <c r="S106" s="16">
        <v>4.3280851321443912</v>
      </c>
      <c r="T106" s="22" t="s">
        <v>33</v>
      </c>
      <c r="U106" s="10">
        <v>3</v>
      </c>
      <c r="V106" s="22" t="s">
        <v>141</v>
      </c>
      <c r="W106" s="10">
        <v>5</v>
      </c>
      <c r="X106" s="22" t="s">
        <v>141</v>
      </c>
      <c r="Y106" s="10">
        <v>5</v>
      </c>
      <c r="Z106" s="22" t="s">
        <v>30</v>
      </c>
      <c r="AA106" s="15">
        <v>6</v>
      </c>
      <c r="AB106" s="11">
        <v>6.9090951154779816</v>
      </c>
      <c r="AC106" s="10">
        <v>56.13260570932745</v>
      </c>
      <c r="AD106" s="21">
        <v>36.958299175194568</v>
      </c>
      <c r="AE106" s="12">
        <v>2012.7966101694899</v>
      </c>
      <c r="AF106" s="10">
        <v>2285.587676706733</v>
      </c>
      <c r="AG106" s="10">
        <v>1346.0193685065185</v>
      </c>
      <c r="AH106" s="10">
        <v>0</v>
      </c>
      <c r="AI106" s="10">
        <v>9.8313323395926897</v>
      </c>
      <c r="AJ106" s="10"/>
      <c r="AK106" s="10"/>
      <c r="AL106" s="10"/>
      <c r="AM106" s="10"/>
      <c r="AN106" s="10">
        <v>20.127966101694899</v>
      </c>
      <c r="AO106" s="10">
        <v>3.9515556799696161</v>
      </c>
      <c r="AP106" s="10">
        <v>10.42213557954563</v>
      </c>
      <c r="AQ106" s="10">
        <v>111.47500000000001</v>
      </c>
      <c r="AR106" s="10"/>
      <c r="AS106" s="10"/>
      <c r="AT106" s="10">
        <v>21.916280398698742</v>
      </c>
      <c r="AU106" s="10">
        <v>1</v>
      </c>
      <c r="AV106" s="16"/>
      <c r="AW106" s="21">
        <v>342.83815150600992</v>
      </c>
      <c r="AX106" s="1" t="s">
        <v>120</v>
      </c>
      <c r="AY106" s="25">
        <v>15.455905511811</v>
      </c>
      <c r="AZ106" s="19">
        <v>100</v>
      </c>
      <c r="BA106" s="19">
        <v>0</v>
      </c>
      <c r="BB106" s="19">
        <v>0</v>
      </c>
      <c r="BC106" s="19">
        <v>0</v>
      </c>
      <c r="BD106" s="19">
        <v>0</v>
      </c>
      <c r="BE106" s="19">
        <v>100</v>
      </c>
      <c r="BF106" s="26">
        <v>6.9090951154779816</v>
      </c>
      <c r="BG106" s="26">
        <v>56.13260570932745</v>
      </c>
      <c r="BH106" s="26">
        <v>36.958299175194568</v>
      </c>
      <c r="BI106" s="23"/>
      <c r="BJ106" s="27">
        <f t="shared" ca="1" si="11"/>
        <v>0.69364288936774132</v>
      </c>
      <c r="BK106" s="26">
        <f t="shared" ca="1" si="12"/>
        <v>47.662334768683877</v>
      </c>
      <c r="BL106" s="25">
        <f t="shared" si="9"/>
        <v>1.0557785128982244</v>
      </c>
      <c r="BM106" s="25">
        <f t="shared" ca="1" si="13"/>
        <v>2.1810797936379989</v>
      </c>
      <c r="BN106" s="24">
        <f t="shared" si="10"/>
        <v>2.5106365017523085</v>
      </c>
      <c r="BO106" s="23"/>
      <c r="BP106" s="2"/>
    </row>
    <row r="107" spans="1:68" x14ac:dyDescent="0.2">
      <c r="A107">
        <v>4.7</v>
      </c>
      <c r="B107">
        <v>2.2000000000000002</v>
      </c>
      <c r="C107">
        <v>1.3283100000000001</v>
      </c>
      <c r="D107">
        <v>-0.26534000000000002</v>
      </c>
      <c r="E107">
        <v>4.0309999999999999E-2</v>
      </c>
      <c r="F107">
        <v>1.8855</v>
      </c>
      <c r="G107">
        <v>1.69478</v>
      </c>
      <c r="H107" s="23"/>
      <c r="I107" s="17">
        <f t="shared" si="7"/>
        <v>15.41994750656168</v>
      </c>
      <c r="J107" s="16">
        <f t="shared" si="8"/>
        <v>-15.61994750656168</v>
      </c>
      <c r="K107" s="10">
        <v>100</v>
      </c>
      <c r="L107" s="16">
        <v>1493.6023622047235</v>
      </c>
      <c r="M107" s="16">
        <v>541.63385826771662</v>
      </c>
      <c r="N107" s="16">
        <v>6.6819772528433941</v>
      </c>
      <c r="O107" s="16">
        <v>22.1677966101695</v>
      </c>
      <c r="P107" s="16">
        <v>22.260797030098335</v>
      </c>
      <c r="Q107" s="16">
        <v>0.16783941430628885</v>
      </c>
      <c r="R107" s="16">
        <v>0.75396857569545628</v>
      </c>
      <c r="S107" s="16">
        <v>6.4583624950580143</v>
      </c>
      <c r="T107" s="22" t="s">
        <v>125</v>
      </c>
      <c r="U107" s="10">
        <v>7</v>
      </c>
      <c r="V107" s="22" t="s">
        <v>141</v>
      </c>
      <c r="W107" s="10">
        <v>5</v>
      </c>
      <c r="X107" s="22" t="s">
        <v>141</v>
      </c>
      <c r="Y107" s="10">
        <v>5</v>
      </c>
      <c r="Z107" s="22" t="s">
        <v>30</v>
      </c>
      <c r="AA107" s="15">
        <v>6</v>
      </c>
      <c r="AB107" s="11">
        <v>4.4544839715718041</v>
      </c>
      <c r="AC107" s="10">
        <v>50.938483695182292</v>
      </c>
      <c r="AD107" s="21">
        <v>44.607032333245904</v>
      </c>
      <c r="AE107" s="12"/>
      <c r="AF107" s="10"/>
      <c r="AG107" s="10"/>
      <c r="AH107" s="10"/>
      <c r="AI107" s="10"/>
      <c r="AJ107" s="10">
        <v>35.66319112626072</v>
      </c>
      <c r="AK107" s="10">
        <v>39.406959427547612</v>
      </c>
      <c r="AL107" s="10">
        <v>41.945933947118711</v>
      </c>
      <c r="AM107" s="10">
        <v>30.565199257524583</v>
      </c>
      <c r="AN107" s="10">
        <v>7.3892655367231663</v>
      </c>
      <c r="AO107" s="10">
        <v>3.2761733543116489</v>
      </c>
      <c r="AP107" s="10">
        <v>4.6782391090295006</v>
      </c>
      <c r="AQ107" s="10">
        <v>117.845</v>
      </c>
      <c r="AR107" s="10">
        <v>0</v>
      </c>
      <c r="AS107" s="10">
        <v>0</v>
      </c>
      <c r="AT107" s="10">
        <v>3.4880091150511081</v>
      </c>
      <c r="AU107" s="10">
        <v>0.80712960699277858</v>
      </c>
      <c r="AV107" s="16">
        <v>0.13763907291734509</v>
      </c>
      <c r="AW107" s="21">
        <v>55.651992575245835</v>
      </c>
      <c r="AX107" s="1" t="s">
        <v>120</v>
      </c>
      <c r="AY107" s="25">
        <v>15.619947506561701</v>
      </c>
      <c r="AZ107" s="19">
        <v>0</v>
      </c>
      <c r="BA107" s="19">
        <v>0</v>
      </c>
      <c r="BB107" s="19">
        <v>100</v>
      </c>
      <c r="BC107" s="19">
        <v>0</v>
      </c>
      <c r="BD107" s="19">
        <v>0</v>
      </c>
      <c r="BE107" s="19">
        <v>100</v>
      </c>
      <c r="BF107" s="26">
        <v>4.4544839715718041</v>
      </c>
      <c r="BG107" s="26">
        <v>50.938483695182292</v>
      </c>
      <c r="BH107" s="26">
        <v>44.607032333245904</v>
      </c>
      <c r="BI107" s="23"/>
      <c r="BJ107" s="27">
        <f t="shared" ca="1" si="11"/>
        <v>0.65975843477763185</v>
      </c>
      <c r="BK107" s="26">
        <f t="shared" ca="1" si="12"/>
        <v>49.935326452178728</v>
      </c>
      <c r="BL107" s="25">
        <f t="shared" si="9"/>
        <v>0.78014059073141295</v>
      </c>
      <c r="BM107" s="25">
        <f t="shared" ca="1" si="13"/>
        <v>2.0917617205650472</v>
      </c>
      <c r="BN107" s="24">
        <f t="shared" si="10"/>
        <v>2.4118622075530824</v>
      </c>
      <c r="BO107" s="23"/>
      <c r="BP107" s="2"/>
    </row>
    <row r="108" spans="1:68" x14ac:dyDescent="0.2">
      <c r="A108">
        <v>4.75</v>
      </c>
      <c r="B108">
        <v>2.2000000000000002</v>
      </c>
      <c r="C108">
        <v>1.36572</v>
      </c>
      <c r="D108">
        <v>-0.26532</v>
      </c>
      <c r="E108">
        <v>4.0239999999999998E-2</v>
      </c>
      <c r="F108">
        <v>1.88575</v>
      </c>
      <c r="G108">
        <v>1.6968300000000001</v>
      </c>
      <c r="H108" s="23"/>
      <c r="I108" s="17">
        <f t="shared" si="7"/>
        <v>15.583989501312335</v>
      </c>
      <c r="J108" s="16">
        <f t="shared" si="8"/>
        <v>-15.783989501312334</v>
      </c>
      <c r="K108" s="10">
        <v>100</v>
      </c>
      <c r="L108" s="16">
        <v>1510.006561679789</v>
      </c>
      <c r="M108" s="16">
        <v>547.80183727034125</v>
      </c>
      <c r="N108" s="16">
        <v>6.7530621172353449</v>
      </c>
      <c r="O108" s="16">
        <v>32.383333333333326</v>
      </c>
      <c r="P108" s="16">
        <v>32.476024341218668</v>
      </c>
      <c r="Q108" s="16">
        <v>0.16796471435429666</v>
      </c>
      <c r="R108" s="16">
        <v>0.51719604773517591</v>
      </c>
      <c r="S108" s="16">
        <v>6.4368755475934671</v>
      </c>
      <c r="T108" s="22" t="s">
        <v>125</v>
      </c>
      <c r="U108" s="10">
        <v>7</v>
      </c>
      <c r="V108" s="22" t="s">
        <v>141</v>
      </c>
      <c r="W108" s="10">
        <v>5</v>
      </c>
      <c r="X108" s="22" t="s">
        <v>30</v>
      </c>
      <c r="Y108" s="10">
        <v>6</v>
      </c>
      <c r="Z108" s="22" t="s">
        <v>30</v>
      </c>
      <c r="AA108" s="15">
        <v>6</v>
      </c>
      <c r="AB108" s="11">
        <v>1.8080881138377976</v>
      </c>
      <c r="AC108" s="10">
        <v>38.553107005749162</v>
      </c>
      <c r="AD108" s="21">
        <v>59.638804880413041</v>
      </c>
      <c r="AE108" s="12"/>
      <c r="AF108" s="10"/>
      <c r="AG108" s="10"/>
      <c r="AH108" s="10"/>
      <c r="AI108" s="10"/>
      <c r="AJ108" s="10">
        <v>37.9295748774949</v>
      </c>
      <c r="AK108" s="10">
        <v>41.398898589000424</v>
      </c>
      <c r="AL108" s="10">
        <v>44.228994049449646</v>
      </c>
      <c r="AM108" s="10">
        <v>33.119006085304669</v>
      </c>
      <c r="AN108" s="10">
        <v>10.794444444444443</v>
      </c>
      <c r="AO108" s="10">
        <v>4.5524344104305392</v>
      </c>
      <c r="AP108" s="10">
        <v>7.7428073023656001</v>
      </c>
      <c r="AQ108" s="10">
        <v>117.845</v>
      </c>
      <c r="AR108" s="10">
        <v>9.3751452439355205</v>
      </c>
      <c r="AS108" s="10">
        <v>1.3664620803242833</v>
      </c>
      <c r="AT108" s="10">
        <v>4.7603971044880016</v>
      </c>
      <c r="AU108" s="10">
        <v>0.95047823737302006</v>
      </c>
      <c r="AV108" s="16">
        <v>0.16922837959811238</v>
      </c>
      <c r="AW108" s="21">
        <v>81.190060853046674</v>
      </c>
      <c r="AX108" s="1" t="s">
        <v>120</v>
      </c>
      <c r="AY108" s="25">
        <v>15.7839895013123</v>
      </c>
      <c r="AZ108" s="19">
        <v>0</v>
      </c>
      <c r="BA108" s="19">
        <v>0</v>
      </c>
      <c r="BB108" s="19">
        <v>100</v>
      </c>
      <c r="BC108" s="19">
        <v>0</v>
      </c>
      <c r="BD108" s="19">
        <v>0</v>
      </c>
      <c r="BE108" s="19">
        <v>100</v>
      </c>
      <c r="BF108" s="26">
        <v>1.8080881138377976</v>
      </c>
      <c r="BG108" s="26">
        <v>38.553107005749162</v>
      </c>
      <c r="BH108" s="26">
        <v>59.638804880413041</v>
      </c>
      <c r="BI108" s="23"/>
      <c r="BJ108" s="27">
        <f t="shared" ca="1" si="11"/>
        <v>0.58686845578273183</v>
      </c>
      <c r="BK108" s="26">
        <f t="shared" ca="1" si="12"/>
        <v>66.214201758619197</v>
      </c>
      <c r="BL108" s="25">
        <f t="shared" si="9"/>
        <v>0.5295060144331023</v>
      </c>
      <c r="BM108" s="25">
        <f t="shared" ca="1" si="13"/>
        <v>1.9000669430175794</v>
      </c>
      <c r="BN108" s="24">
        <f t="shared" si="10"/>
        <v>2.1924753922594915</v>
      </c>
      <c r="BO108" s="23"/>
      <c r="BP108" s="2"/>
    </row>
    <row r="109" spans="1:68" x14ac:dyDescent="0.2">
      <c r="A109">
        <v>4.8</v>
      </c>
      <c r="B109">
        <v>2.1</v>
      </c>
      <c r="C109">
        <v>1.3645400000000001</v>
      </c>
      <c r="D109">
        <v>-0.26121</v>
      </c>
      <c r="E109">
        <v>3.8249999999999999E-2</v>
      </c>
      <c r="F109">
        <v>1.883</v>
      </c>
      <c r="G109">
        <v>1.6941299999999999</v>
      </c>
      <c r="H109" s="23"/>
      <c r="I109" s="17">
        <f t="shared" si="7"/>
        <v>15.748031496062991</v>
      </c>
      <c r="J109" s="16">
        <f t="shared" si="8"/>
        <v>-15.94803149606299</v>
      </c>
      <c r="K109" s="10">
        <v>100</v>
      </c>
      <c r="L109" s="16">
        <v>1526.4107611548545</v>
      </c>
      <c r="M109" s="16">
        <v>553.96981627296589</v>
      </c>
      <c r="N109" s="16">
        <v>6.8241469816272957</v>
      </c>
      <c r="O109" s="16">
        <v>32.061111111111117</v>
      </c>
      <c r="P109" s="16">
        <v>32.145005976617263</v>
      </c>
      <c r="Q109" s="16">
        <v>0.19371387421987515</v>
      </c>
      <c r="R109" s="16">
        <v>0.60262509940357578</v>
      </c>
      <c r="S109" s="16">
        <v>5.8260323268156426</v>
      </c>
      <c r="T109" s="22" t="s">
        <v>125</v>
      </c>
      <c r="U109" s="10">
        <v>7</v>
      </c>
      <c r="V109" s="22" t="s">
        <v>141</v>
      </c>
      <c r="W109" s="10">
        <v>5</v>
      </c>
      <c r="X109" s="22" t="s">
        <v>30</v>
      </c>
      <c r="Y109" s="10">
        <v>6</v>
      </c>
      <c r="Z109" s="22" t="s">
        <v>30</v>
      </c>
      <c r="AA109" s="15">
        <v>6</v>
      </c>
      <c r="AB109" s="11">
        <v>2.0146068683832112</v>
      </c>
      <c r="AC109" s="10">
        <v>40.17655551769613</v>
      </c>
      <c r="AD109" s="21">
        <v>57.808837613920659</v>
      </c>
      <c r="AE109" s="12"/>
      <c r="AF109" s="10"/>
      <c r="AG109" s="10"/>
      <c r="AH109" s="10"/>
      <c r="AI109" s="10"/>
      <c r="AJ109" s="10">
        <v>37.801193875259507</v>
      </c>
      <c r="AK109" s="10">
        <v>41.286058383480913</v>
      </c>
      <c r="AL109" s="10">
        <v>44.100603502462249</v>
      </c>
      <c r="AM109" s="10">
        <v>33.036251494154314</v>
      </c>
      <c r="AN109" s="10">
        <v>10.687037037037038</v>
      </c>
      <c r="AO109" s="10">
        <v>4.5861171106286696</v>
      </c>
      <c r="AP109" s="10">
        <v>7.6435017929851785</v>
      </c>
      <c r="AQ109" s="10">
        <v>117.845</v>
      </c>
      <c r="AR109" s="10">
        <v>8.805499670198083</v>
      </c>
      <c r="AS109" s="10">
        <v>0.80640122280605175</v>
      </c>
      <c r="AT109" s="10">
        <v>4.6656195275520833</v>
      </c>
      <c r="AU109" s="10">
        <v>0.93987311320679723</v>
      </c>
      <c r="AV109" s="16">
        <v>0.16749538157300298</v>
      </c>
      <c r="AW109" s="21">
        <v>80.362514941543154</v>
      </c>
      <c r="AX109" s="1" t="s">
        <v>120</v>
      </c>
      <c r="AY109" s="25">
        <v>15.948031496063001</v>
      </c>
      <c r="AZ109" s="19">
        <v>0</v>
      </c>
      <c r="BA109" s="19">
        <v>0</v>
      </c>
      <c r="BB109" s="19">
        <v>100</v>
      </c>
      <c r="BC109" s="19">
        <v>0</v>
      </c>
      <c r="BD109" s="19">
        <v>0</v>
      </c>
      <c r="BE109" s="19">
        <v>100</v>
      </c>
      <c r="BF109" s="26">
        <v>2.0146068683832112</v>
      </c>
      <c r="BG109" s="26">
        <v>40.17655551769613</v>
      </c>
      <c r="BH109" s="26">
        <v>57.808837613920659</v>
      </c>
      <c r="BI109" s="23"/>
      <c r="BJ109" s="27">
        <f t="shared" ca="1" si="11"/>
        <v>0.59992287709405367</v>
      </c>
      <c r="BK109" s="26">
        <f t="shared" ca="1" si="12"/>
        <v>66.227276754593731</v>
      </c>
      <c r="BL109" s="25">
        <f t="shared" si="9"/>
        <v>0.61728094163061031</v>
      </c>
      <c r="BM109" s="25">
        <f t="shared" ca="1" si="13"/>
        <v>1.9339480192922165</v>
      </c>
      <c r="BN109" s="24">
        <f t="shared" si="10"/>
        <v>2.2255343791236584</v>
      </c>
      <c r="BO109" s="23"/>
      <c r="BP109" s="2"/>
    </row>
    <row r="110" spans="1:68" x14ac:dyDescent="0.2">
      <c r="A110">
        <v>4.8499999999999996</v>
      </c>
      <c r="B110">
        <v>2.2000000000000002</v>
      </c>
      <c r="C110">
        <v>1.3543000000000001</v>
      </c>
      <c r="D110">
        <v>-0.26191999999999999</v>
      </c>
      <c r="E110">
        <v>3.968E-2</v>
      </c>
      <c r="F110">
        <v>1.88533</v>
      </c>
      <c r="G110">
        <v>1.6963299999999999</v>
      </c>
      <c r="H110" s="23"/>
      <c r="I110" s="17">
        <f t="shared" si="7"/>
        <v>15.912073490813647</v>
      </c>
      <c r="J110" s="16">
        <f t="shared" si="8"/>
        <v>-16.112073490813646</v>
      </c>
      <c r="K110" s="10">
        <v>100</v>
      </c>
      <c r="L110" s="16">
        <v>1542.8149606299201</v>
      </c>
      <c r="M110" s="16">
        <v>560.13779527559052</v>
      </c>
      <c r="N110" s="16">
        <v>6.8952318460192465</v>
      </c>
      <c r="O110" s="16">
        <v>29.264877589453857</v>
      </c>
      <c r="P110" s="16">
        <v>29.355093300991285</v>
      </c>
      <c r="Q110" s="16">
        <v>0.18926572251560256</v>
      </c>
      <c r="R110" s="16">
        <v>0.64474577060605454</v>
      </c>
      <c r="S110" s="16">
        <v>6.2649799678770943</v>
      </c>
      <c r="T110" s="22" t="s">
        <v>125</v>
      </c>
      <c r="U110" s="10">
        <v>7</v>
      </c>
      <c r="V110" s="22" t="s">
        <v>141</v>
      </c>
      <c r="W110" s="10">
        <v>5</v>
      </c>
      <c r="X110" s="22" t="s">
        <v>30</v>
      </c>
      <c r="Y110" s="10">
        <v>6</v>
      </c>
      <c r="Z110" s="22" t="s">
        <v>30</v>
      </c>
      <c r="AA110" s="15">
        <v>6</v>
      </c>
      <c r="AB110" s="11">
        <v>2.4574418601704622</v>
      </c>
      <c r="AC110" s="10">
        <v>43.033958332295597</v>
      </c>
      <c r="AD110" s="21">
        <v>54.50859980753394</v>
      </c>
      <c r="AE110" s="12"/>
      <c r="AF110" s="10"/>
      <c r="AG110" s="10"/>
      <c r="AH110" s="10"/>
      <c r="AI110" s="10"/>
      <c r="AJ110" s="10">
        <v>37.180093272710842</v>
      </c>
      <c r="AK110" s="10">
        <v>40.740166711927998</v>
      </c>
      <c r="AL110" s="10">
        <v>43.47787827035296</v>
      </c>
      <c r="AM110" s="10">
        <v>32.338773325247821</v>
      </c>
      <c r="AN110" s="10">
        <v>9.7549591964846183</v>
      </c>
      <c r="AO110" s="10">
        <v>4.2240793074818415</v>
      </c>
      <c r="AP110" s="10">
        <v>6.8065279902973854</v>
      </c>
      <c r="AQ110" s="10">
        <v>117.845</v>
      </c>
      <c r="AR110" s="10">
        <v>5.4608452790452517</v>
      </c>
      <c r="AS110" s="10">
        <v>0</v>
      </c>
      <c r="AT110" s="10">
        <v>4.2766186790192391</v>
      </c>
      <c r="AU110" s="10">
        <v>0.8967422159585976</v>
      </c>
      <c r="AV110" s="16">
        <v>0.15178598164882989</v>
      </c>
      <c r="AW110" s="21">
        <v>73.387733252478213</v>
      </c>
      <c r="AX110" s="1" t="s">
        <v>120</v>
      </c>
      <c r="AY110" s="25">
        <v>16.1120734908136</v>
      </c>
      <c r="AZ110" s="19">
        <v>0</v>
      </c>
      <c r="BA110" s="19">
        <v>0</v>
      </c>
      <c r="BB110" s="19">
        <v>100</v>
      </c>
      <c r="BC110" s="19">
        <v>0</v>
      </c>
      <c r="BD110" s="19">
        <v>0</v>
      </c>
      <c r="BE110" s="19">
        <v>100</v>
      </c>
      <c r="BF110" s="26">
        <v>2.4574418601704622</v>
      </c>
      <c r="BG110" s="26">
        <v>43.033958332295597</v>
      </c>
      <c r="BH110" s="26">
        <v>54.50859980753394</v>
      </c>
      <c r="BI110" s="23"/>
      <c r="BJ110" s="27">
        <f t="shared" ca="1" si="11"/>
        <v>0.61704027955393559</v>
      </c>
      <c r="BK110" s="26">
        <f t="shared" ca="1" si="12"/>
        <v>61.303734870107</v>
      </c>
      <c r="BL110" s="25">
        <f t="shared" si="9"/>
        <v>0.66214596571970119</v>
      </c>
      <c r="BM110" s="25">
        <f t="shared" ca="1" si="13"/>
        <v>1.9784930880827589</v>
      </c>
      <c r="BN110" s="24">
        <f t="shared" si="10"/>
        <v>2.2739598250064295</v>
      </c>
      <c r="BO110" s="23"/>
      <c r="BP110" s="2"/>
    </row>
    <row r="111" spans="1:68" x14ac:dyDescent="0.2">
      <c r="A111">
        <v>4.9000000000000004</v>
      </c>
      <c r="B111">
        <v>0.4</v>
      </c>
      <c r="C111">
        <v>1.3448899999999999</v>
      </c>
      <c r="D111">
        <v>-0.27178000000000002</v>
      </c>
      <c r="E111">
        <v>4.1140000000000003E-2</v>
      </c>
      <c r="F111">
        <v>1.8812800000000001</v>
      </c>
      <c r="G111">
        <v>1.6930799999999999</v>
      </c>
      <c r="H111" s="23"/>
      <c r="I111" s="17">
        <f t="shared" si="7"/>
        <v>16.076115485564305</v>
      </c>
      <c r="J111" s="16">
        <f t="shared" si="8"/>
        <v>-16.276115485564304</v>
      </c>
      <c r="K111" s="10">
        <v>100</v>
      </c>
      <c r="L111" s="16">
        <v>1559.2191601049858</v>
      </c>
      <c r="M111" s="16">
        <v>566.30577427821527</v>
      </c>
      <c r="N111" s="16">
        <v>6.9663167104111983</v>
      </c>
      <c r="O111" s="16">
        <v>26.695291902071521</v>
      </c>
      <c r="P111" s="16">
        <v>26.791961064801733</v>
      </c>
      <c r="Q111" s="16">
        <v>0.1274927988478155</v>
      </c>
      <c r="R111" s="16">
        <v>0.47586213842073222</v>
      </c>
      <c r="S111" s="16">
        <v>6.7131363007090687</v>
      </c>
      <c r="T111" s="22" t="s">
        <v>125</v>
      </c>
      <c r="U111" s="10">
        <v>7</v>
      </c>
      <c r="V111" s="22" t="s">
        <v>141</v>
      </c>
      <c r="W111" s="10">
        <v>5</v>
      </c>
      <c r="X111" s="22" t="s">
        <v>30</v>
      </c>
      <c r="Y111" s="10">
        <v>6</v>
      </c>
      <c r="Z111" s="22" t="s">
        <v>30</v>
      </c>
      <c r="AA111" s="15">
        <v>6</v>
      </c>
      <c r="AB111" s="11">
        <v>2.3688841197988921</v>
      </c>
      <c r="AC111" s="10">
        <v>42.516361207640323</v>
      </c>
      <c r="AD111" s="21">
        <v>55.114754672560785</v>
      </c>
      <c r="AE111" s="12"/>
      <c r="AF111" s="10"/>
      <c r="AG111" s="10"/>
      <c r="AH111" s="10"/>
      <c r="AI111" s="10"/>
      <c r="AJ111" s="10">
        <v>36.545383669290182</v>
      </c>
      <c r="AK111" s="10">
        <v>40.182331554537811</v>
      </c>
      <c r="AL111" s="10">
        <v>42.838793754421495</v>
      </c>
      <c r="AM111" s="10">
        <v>31.697990266200435</v>
      </c>
      <c r="AN111" s="10">
        <v>8.8984306340238408</v>
      </c>
      <c r="AO111" s="10">
        <v>3.7285163649011475</v>
      </c>
      <c r="AP111" s="10">
        <v>6.0375883194405198</v>
      </c>
      <c r="AQ111" s="10">
        <v>117.845</v>
      </c>
      <c r="AR111" s="10">
        <v>2.0988133008434993</v>
      </c>
      <c r="AS111" s="10">
        <v>0</v>
      </c>
      <c r="AT111" s="10">
        <v>3.9072431699193082</v>
      </c>
      <c r="AU111" s="10">
        <v>0.85476047677884759</v>
      </c>
      <c r="AV111" s="16">
        <v>0.14072957853786922</v>
      </c>
      <c r="AW111" s="21">
        <v>66.979902662004335</v>
      </c>
      <c r="AX111" s="1" t="s">
        <v>120</v>
      </c>
      <c r="AY111" s="25">
        <v>16.276115485564301</v>
      </c>
      <c r="AZ111" s="19">
        <v>0</v>
      </c>
      <c r="BA111" s="19">
        <v>0</v>
      </c>
      <c r="BB111" s="19">
        <v>100</v>
      </c>
      <c r="BC111" s="19">
        <v>0</v>
      </c>
      <c r="BD111" s="19">
        <v>0</v>
      </c>
      <c r="BE111" s="19">
        <v>100</v>
      </c>
      <c r="BF111" s="26">
        <v>2.3688841197988921</v>
      </c>
      <c r="BG111" s="26">
        <v>42.516361207640323</v>
      </c>
      <c r="BH111" s="26">
        <v>55.114754672560785</v>
      </c>
      <c r="BI111" s="23"/>
      <c r="BJ111" s="27">
        <f t="shared" ca="1" si="11"/>
        <v>0.60860221397049341</v>
      </c>
      <c r="BK111" s="26">
        <f t="shared" ca="1" si="12"/>
        <v>54.79944879867697</v>
      </c>
      <c r="BL111" s="25">
        <f t="shared" si="9"/>
        <v>0.49012408171773003</v>
      </c>
      <c r="BM111" s="25">
        <f t="shared" ca="1" si="13"/>
        <v>1.955963437599485</v>
      </c>
      <c r="BN111" s="24">
        <f t="shared" si="10"/>
        <v>2.2537096837830277</v>
      </c>
      <c r="BO111" s="23"/>
      <c r="BP111" s="2"/>
    </row>
    <row r="112" spans="1:68" x14ac:dyDescent="0.2">
      <c r="A112">
        <v>4.95</v>
      </c>
      <c r="B112">
        <v>2.1</v>
      </c>
      <c r="C112">
        <v>1.32287</v>
      </c>
      <c r="D112">
        <v>-0.26668999999999998</v>
      </c>
      <c r="E112">
        <v>4.129E-2</v>
      </c>
      <c r="F112">
        <v>1.88243</v>
      </c>
      <c r="G112">
        <v>1.69248</v>
      </c>
      <c r="H112" s="23"/>
      <c r="I112" s="17">
        <f t="shared" si="7"/>
        <v>16.240157480314959</v>
      </c>
      <c r="J112" s="16">
        <f t="shared" si="8"/>
        <v>-16.440157480314959</v>
      </c>
      <c r="K112" s="10">
        <v>100</v>
      </c>
      <c r="L112" s="16">
        <v>1575.6233595800513</v>
      </c>
      <c r="M112" s="16">
        <v>572.4737532808399</v>
      </c>
      <c r="N112" s="16">
        <v>7.0374015748031491</v>
      </c>
      <c r="O112" s="16">
        <v>20.682297551789055</v>
      </c>
      <c r="P112" s="16">
        <v>20.779629740326744</v>
      </c>
      <c r="Q112" s="16">
        <v>0.15938166106577062</v>
      </c>
      <c r="R112" s="16">
        <v>0.76700914817775023</v>
      </c>
      <c r="S112" s="16">
        <v>6.7591797595616674</v>
      </c>
      <c r="T112" s="22" t="s">
        <v>125</v>
      </c>
      <c r="U112" s="10">
        <v>7</v>
      </c>
      <c r="V112" s="22" t="s">
        <v>141</v>
      </c>
      <c r="W112" s="10">
        <v>5</v>
      </c>
      <c r="X112" s="22" t="s">
        <v>141</v>
      </c>
      <c r="Y112" s="10">
        <v>5</v>
      </c>
      <c r="Z112" s="22" t="s">
        <v>30</v>
      </c>
      <c r="AA112" s="15">
        <v>6</v>
      </c>
      <c r="AB112" s="11">
        <v>5.0641108872315783</v>
      </c>
      <c r="AC112" s="10">
        <v>52.525729294910981</v>
      </c>
      <c r="AD112" s="21">
        <v>42.410159817857441</v>
      </c>
      <c r="AE112" s="12"/>
      <c r="AF112" s="10"/>
      <c r="AG112" s="10"/>
      <c r="AH112" s="10"/>
      <c r="AI112" s="10"/>
      <c r="AJ112" s="10">
        <v>34.856335007568944</v>
      </c>
      <c r="AK112" s="10">
        <v>38.697708225198426</v>
      </c>
      <c r="AL112" s="10">
        <v>41.124621766041457</v>
      </c>
      <c r="AM112" s="10">
        <v>30.194907435081685</v>
      </c>
      <c r="AN112" s="10">
        <v>6.8940991839296855</v>
      </c>
      <c r="AO112" s="10">
        <v>3.0717477371012629</v>
      </c>
      <c r="AP112" s="10">
        <v>4.2338889220980231</v>
      </c>
      <c r="AQ112" s="10">
        <v>117.845</v>
      </c>
      <c r="AR112" s="10">
        <v>0</v>
      </c>
      <c r="AS112" s="10">
        <v>0</v>
      </c>
      <c r="AT112" s="10">
        <v>3.0590774536098091</v>
      </c>
      <c r="AU112" s="10">
        <v>0.7540203124785062</v>
      </c>
      <c r="AV112" s="16">
        <v>0.13836127859483202</v>
      </c>
      <c r="AW112" s="21">
        <v>51.949074350816858</v>
      </c>
      <c r="AX112" s="1" t="s">
        <v>120</v>
      </c>
      <c r="AY112" s="25">
        <v>16.440157480315001</v>
      </c>
      <c r="AZ112" s="19">
        <v>0</v>
      </c>
      <c r="BA112" s="19">
        <v>0</v>
      </c>
      <c r="BB112" s="19">
        <v>100</v>
      </c>
      <c r="BC112" s="19">
        <v>0</v>
      </c>
      <c r="BD112" s="19">
        <v>0</v>
      </c>
      <c r="BE112" s="19">
        <v>100</v>
      </c>
      <c r="BF112" s="26">
        <v>5.0641108872315783</v>
      </c>
      <c r="BG112" s="26">
        <v>52.525729294910981</v>
      </c>
      <c r="BH112" s="26">
        <v>42.410159817857441</v>
      </c>
      <c r="BI112" s="23"/>
      <c r="BJ112" s="27">
        <f t="shared" ca="1" si="11"/>
        <v>0.67501332948538928</v>
      </c>
      <c r="BK112" s="26">
        <f t="shared" ca="1" si="12"/>
        <v>45.640006123299706</v>
      </c>
      <c r="BL112" s="25">
        <f t="shared" si="9"/>
        <v>0.79723445152987615</v>
      </c>
      <c r="BM112" s="25">
        <f t="shared" ca="1" si="13"/>
        <v>2.1298883306814029</v>
      </c>
      <c r="BN112" s="24">
        <f t="shared" si="10"/>
        <v>2.441889109478407</v>
      </c>
      <c r="BO112" s="23"/>
      <c r="BP112" s="2"/>
    </row>
    <row r="113" spans="1:68" x14ac:dyDescent="0.2">
      <c r="A113">
        <v>5</v>
      </c>
      <c r="B113">
        <v>2.1</v>
      </c>
      <c r="C113">
        <v>1.29837</v>
      </c>
      <c r="D113">
        <v>-0.25669999999999998</v>
      </c>
      <c r="E113">
        <v>4.301E-2</v>
      </c>
      <c r="F113">
        <v>1.88405</v>
      </c>
      <c r="G113">
        <v>1.69258</v>
      </c>
      <c r="H113" s="23"/>
      <c r="I113" s="17">
        <f t="shared" si="7"/>
        <v>16.404199475065617</v>
      </c>
      <c r="J113" s="16">
        <f t="shared" si="8"/>
        <v>-16.604199475065617</v>
      </c>
      <c r="K113" s="10">
        <v>100</v>
      </c>
      <c r="L113" s="16">
        <v>1592.0275590551171</v>
      </c>
      <c r="M113" s="16">
        <v>578.64173228346465</v>
      </c>
      <c r="N113" s="16">
        <v>7.1084864391951008</v>
      </c>
      <c r="O113" s="16">
        <v>13.992090395480213</v>
      </c>
      <c r="P113" s="16">
        <v>14.097025279943642</v>
      </c>
      <c r="Q113" s="16">
        <v>0.22196903504560736</v>
      </c>
      <c r="R113" s="16">
        <v>1.5745806695928315</v>
      </c>
      <c r="S113" s="16">
        <v>7.2871447544048129</v>
      </c>
      <c r="T113" s="22" t="s">
        <v>125</v>
      </c>
      <c r="U113" s="10">
        <v>7</v>
      </c>
      <c r="V113" s="22" t="s">
        <v>143</v>
      </c>
      <c r="W113" s="10">
        <v>4</v>
      </c>
      <c r="X113" s="22" t="s">
        <v>141</v>
      </c>
      <c r="Y113" s="10">
        <v>5</v>
      </c>
      <c r="Z113" s="22" t="s">
        <v>121</v>
      </c>
      <c r="AA113" s="15">
        <v>5</v>
      </c>
      <c r="AB113" s="11">
        <v>18.45176385963191</v>
      </c>
      <c r="AC113" s="10">
        <v>62.630835037145914</v>
      </c>
      <c r="AD113" s="21">
        <v>18.917401103222172</v>
      </c>
      <c r="AE113" s="12"/>
      <c r="AF113" s="10"/>
      <c r="AG113" s="10"/>
      <c r="AH113" s="10"/>
      <c r="AI113" s="10"/>
      <c r="AJ113" s="10">
        <v>32.170691457431715</v>
      </c>
      <c r="AK113" s="10">
        <v>36.335470165458759</v>
      </c>
      <c r="AL113" s="10">
        <v>38.35821254783486</v>
      </c>
      <c r="AM113" s="10">
        <v>29</v>
      </c>
      <c r="AN113" s="10">
        <v>4.6640301318267374</v>
      </c>
      <c r="AO113" s="10">
        <v>2.3056890458804435</v>
      </c>
      <c r="AP113" s="10">
        <v>3</v>
      </c>
      <c r="AQ113" s="10">
        <v>117.845</v>
      </c>
      <c r="AR113" s="10">
        <v>0</v>
      </c>
      <c r="AS113" s="10">
        <v>0</v>
      </c>
      <c r="AT113" s="10">
        <v>2.0076082102702726</v>
      </c>
      <c r="AU113" s="10">
        <v>0.61582277658321438</v>
      </c>
      <c r="AV113" s="16">
        <v>0.1385010673605048</v>
      </c>
      <c r="AW113" s="21">
        <v>35.242563199859106</v>
      </c>
      <c r="AX113" s="1" t="s">
        <v>120</v>
      </c>
      <c r="AY113" s="25">
        <v>16.604199475065599</v>
      </c>
      <c r="AZ113" s="19">
        <v>0</v>
      </c>
      <c r="BA113" s="19">
        <v>0</v>
      </c>
      <c r="BB113" s="19">
        <v>100</v>
      </c>
      <c r="BC113" s="19">
        <v>0</v>
      </c>
      <c r="BD113" s="19">
        <v>100</v>
      </c>
      <c r="BE113" s="19">
        <v>0</v>
      </c>
      <c r="BF113" s="26">
        <v>18.45176385963191</v>
      </c>
      <c r="BG113" s="26">
        <v>62.630835037145914</v>
      </c>
      <c r="BH113" s="26">
        <v>18.917401103222172</v>
      </c>
      <c r="BI113" s="23"/>
      <c r="BJ113" s="27">
        <f t="shared" ca="1" si="11"/>
        <v>0.78183180783732076</v>
      </c>
      <c r="BK113" s="26">
        <f t="shared" ca="1" si="12"/>
        <v>34.631728869244981</v>
      </c>
      <c r="BL113" s="25">
        <f t="shared" si="9"/>
        <v>1.6688131954375327</v>
      </c>
      <c r="BM113" s="25">
        <f t="shared" ca="1" si="13"/>
        <v>2.4098692942017346</v>
      </c>
      <c r="BN113" s="24">
        <f t="shared" si="10"/>
        <v>2.7409687010243653</v>
      </c>
      <c r="BO113" s="23"/>
      <c r="BP113" s="2"/>
    </row>
    <row r="114" spans="1:68" x14ac:dyDescent="0.2">
      <c r="A114">
        <v>5.05</v>
      </c>
      <c r="B114">
        <v>2.1</v>
      </c>
      <c r="C114">
        <v>1.2695700000000001</v>
      </c>
      <c r="D114">
        <v>-0.25938</v>
      </c>
      <c r="E114">
        <v>4.3319999999999997E-2</v>
      </c>
      <c r="F114">
        <v>1.88188</v>
      </c>
      <c r="G114">
        <v>1.69333</v>
      </c>
      <c r="H114" s="23"/>
      <c r="I114" s="17">
        <f t="shared" si="7"/>
        <v>16.568241469816272</v>
      </c>
      <c r="J114" s="16">
        <f t="shared" si="8"/>
        <v>-16.768241469816271</v>
      </c>
      <c r="K114" s="10">
        <v>100</v>
      </c>
      <c r="L114" s="16">
        <v>1608.4317585301826</v>
      </c>
      <c r="M114" s="16">
        <v>584.80971128608928</v>
      </c>
      <c r="N114" s="16">
        <v>7.1795713035870499</v>
      </c>
      <c r="O114" s="16">
        <v>6.1276836158192136</v>
      </c>
      <c r="P114" s="16">
        <v>6.233988753618096</v>
      </c>
      <c r="Q114" s="16">
        <v>0.205178828612578</v>
      </c>
      <c r="R114" s="16">
        <v>3.291292890021591</v>
      </c>
      <c r="S114" s="16">
        <v>7.382301236033519</v>
      </c>
      <c r="T114" s="22" t="s">
        <v>33</v>
      </c>
      <c r="U114" s="10">
        <v>3</v>
      </c>
      <c r="V114" s="22" t="s">
        <v>33</v>
      </c>
      <c r="W114" s="10">
        <v>3</v>
      </c>
      <c r="X114" s="22" t="s">
        <v>143</v>
      </c>
      <c r="Y114" s="10">
        <v>4</v>
      </c>
      <c r="Z114" s="22" t="s">
        <v>123</v>
      </c>
      <c r="AA114" s="15">
        <v>4</v>
      </c>
      <c r="AB114" s="11">
        <v>75.576210423392254</v>
      </c>
      <c r="AC114" s="10">
        <v>22.257817591845594</v>
      </c>
      <c r="AD114" s="21">
        <v>2.1659719847621464</v>
      </c>
      <c r="AE114" s="12">
        <v>612.76836158192134</v>
      </c>
      <c r="AF114" s="10">
        <v>635.95019766203313</v>
      </c>
      <c r="AG114" s="10">
        <v>342.54915652135719</v>
      </c>
      <c r="AH114" s="10">
        <v>4.1704443246130785</v>
      </c>
      <c r="AI114" s="10">
        <v>3.038319692032756</v>
      </c>
      <c r="AJ114" s="10"/>
      <c r="AK114" s="10"/>
      <c r="AL114" s="10"/>
      <c r="AM114" s="10"/>
      <c r="AN114" s="10">
        <v>6.1276836158192136</v>
      </c>
      <c r="AO114" s="10">
        <v>1.7100367543851638</v>
      </c>
      <c r="AP114" s="10">
        <v>2.7403932521708576</v>
      </c>
      <c r="AQ114" s="10">
        <v>111.47500000000001</v>
      </c>
      <c r="AR114" s="10"/>
      <c r="AS114" s="10"/>
      <c r="AT114" s="10">
        <v>5.2055565637861401</v>
      </c>
      <c r="AU114" s="10">
        <v>1</v>
      </c>
      <c r="AV114" s="16"/>
      <c r="AW114" s="21">
        <v>95.392529649304961</v>
      </c>
      <c r="AX114" s="1" t="s">
        <v>120</v>
      </c>
      <c r="AY114" s="25">
        <v>16.768241469816299</v>
      </c>
      <c r="AZ114" s="19">
        <v>100</v>
      </c>
      <c r="BA114" s="19">
        <v>0</v>
      </c>
      <c r="BB114" s="19">
        <v>0</v>
      </c>
      <c r="BC114" s="19">
        <v>0</v>
      </c>
      <c r="BD114" s="19">
        <v>100</v>
      </c>
      <c r="BE114" s="19">
        <v>0</v>
      </c>
      <c r="BF114" s="26">
        <v>75.576210423392254</v>
      </c>
      <c r="BG114" s="26">
        <v>22.257817591845594</v>
      </c>
      <c r="BH114" s="26">
        <v>2.1659719847621464</v>
      </c>
      <c r="BI114" s="23"/>
      <c r="BJ114" s="27">
        <f t="shared" ca="1" si="11"/>
        <v>0.95412826985181731</v>
      </c>
      <c r="BK114" s="26">
        <f t="shared" ca="1" si="12"/>
        <v>17.504110582461895</v>
      </c>
      <c r="BL114" s="25">
        <f t="shared" si="9"/>
        <v>3.7787736864965367</v>
      </c>
      <c r="BM114" s="25">
        <f t="shared" ca="1" si="13"/>
        <v>2.8617084825581949</v>
      </c>
      <c r="BN114" s="24">
        <f t="shared" si="10"/>
        <v>3.2111303229434154</v>
      </c>
      <c r="BO114" s="23"/>
      <c r="BP114" s="2"/>
    </row>
    <row r="115" spans="1:68" x14ac:dyDescent="0.2">
      <c r="A115">
        <v>5.0999999999999996</v>
      </c>
      <c r="B115">
        <v>2.1</v>
      </c>
      <c r="C115">
        <v>1.25997</v>
      </c>
      <c r="D115">
        <v>-0.26508999999999999</v>
      </c>
      <c r="E115">
        <v>4.6699999999999998E-2</v>
      </c>
      <c r="F115">
        <v>1.88365</v>
      </c>
      <c r="G115">
        <v>1.6929000000000001</v>
      </c>
      <c r="H115" s="23"/>
      <c r="I115" s="17">
        <f t="shared" si="7"/>
        <v>16.732283464566926</v>
      </c>
      <c r="J115" s="16">
        <f t="shared" si="8"/>
        <v>-16.932283464566925</v>
      </c>
      <c r="K115" s="10">
        <v>100</v>
      </c>
      <c r="L115" s="16">
        <v>1624.8359580052481</v>
      </c>
      <c r="M115" s="16">
        <v>590.97769028871392</v>
      </c>
      <c r="N115" s="16">
        <v>7.2506561679790007</v>
      </c>
      <c r="O115" s="16">
        <v>3.5062146892655264</v>
      </c>
      <c r="P115" s="16">
        <v>3.6274600085929007</v>
      </c>
      <c r="Q115" s="16">
        <v>0.16940566490638503</v>
      </c>
      <c r="R115" s="16">
        <v>4.6700904904558227</v>
      </c>
      <c r="S115" s="16">
        <v>8.4198138421787707</v>
      </c>
      <c r="T115" s="22" t="s">
        <v>33</v>
      </c>
      <c r="U115" s="10">
        <v>3</v>
      </c>
      <c r="V115" s="22" t="s">
        <v>33</v>
      </c>
      <c r="W115" s="10">
        <v>3</v>
      </c>
      <c r="X115" s="22" t="s">
        <v>33</v>
      </c>
      <c r="Y115" s="10">
        <v>3</v>
      </c>
      <c r="Z115" s="22" t="s">
        <v>33</v>
      </c>
      <c r="AA115" s="15">
        <v>3</v>
      </c>
      <c r="AB115" s="11">
        <v>97.81</v>
      </c>
      <c r="AC115" s="10">
        <v>1.8400000000000034</v>
      </c>
      <c r="AD115" s="21">
        <v>0.35</v>
      </c>
      <c r="AE115" s="12">
        <v>350.62146892655267</v>
      </c>
      <c r="AF115" s="10">
        <v>328.33480416053578</v>
      </c>
      <c r="AG115" s="10">
        <v>181.37300042964503</v>
      </c>
      <c r="AH115" s="10">
        <v>24.051243583538124</v>
      </c>
      <c r="AI115" s="10">
        <v>2.1412861314864915</v>
      </c>
      <c r="AJ115" s="10"/>
      <c r="AK115" s="10"/>
      <c r="AL115" s="10"/>
      <c r="AM115" s="10"/>
      <c r="AN115" s="10">
        <v>3.5062146892655264</v>
      </c>
      <c r="AO115" s="10">
        <v>1.1931482005280856</v>
      </c>
      <c r="AP115" s="10">
        <v>1</v>
      </c>
      <c r="AQ115" s="10">
        <v>111.47500000000001</v>
      </c>
      <c r="AR115" s="10"/>
      <c r="AS115" s="10"/>
      <c r="AT115" s="10">
        <v>2.571204136681462</v>
      </c>
      <c r="AU115" s="10">
        <v>1</v>
      </c>
      <c r="AV115" s="16"/>
      <c r="AW115" s="21">
        <v>49.250220624080363</v>
      </c>
      <c r="AX115" s="1" t="s">
        <v>120</v>
      </c>
      <c r="AY115" s="25">
        <v>16.9322834645669</v>
      </c>
      <c r="AZ115" s="19">
        <v>100</v>
      </c>
      <c r="BA115" s="19">
        <v>0</v>
      </c>
      <c r="BB115" s="19">
        <v>0</v>
      </c>
      <c r="BC115" s="19">
        <v>100</v>
      </c>
      <c r="BD115" s="19">
        <v>0</v>
      </c>
      <c r="BE115" s="19">
        <v>0</v>
      </c>
      <c r="BF115" s="26">
        <v>97.81</v>
      </c>
      <c r="BG115" s="26">
        <v>1.8400000000000034</v>
      </c>
      <c r="BH115" s="26">
        <v>0.35</v>
      </c>
      <c r="BI115" s="23"/>
      <c r="BJ115" s="27">
        <f t="shared" ca="1" si="11"/>
        <v>1</v>
      </c>
      <c r="BK115" s="26">
        <f t="shared" ca="1" si="12"/>
        <v>9.5267285917850035</v>
      </c>
      <c r="BL115" s="25">
        <f t="shared" si="9"/>
        <v>6.0178733790003713</v>
      </c>
      <c r="BM115" s="25">
        <f t="shared" ca="1" si="13"/>
        <v>3.1942344185060128</v>
      </c>
      <c r="BN115" s="24">
        <f t="shared" si="10"/>
        <v>3.4911178066762489</v>
      </c>
      <c r="BO115" s="23"/>
      <c r="BP115" s="2"/>
    </row>
    <row r="116" spans="1:68" x14ac:dyDescent="0.2">
      <c r="A116">
        <v>5.15</v>
      </c>
      <c r="B116">
        <v>2.1</v>
      </c>
      <c r="C116">
        <v>1.25735</v>
      </c>
      <c r="D116">
        <v>-0.27877999999999997</v>
      </c>
      <c r="E116">
        <v>5.4179999999999999E-2</v>
      </c>
      <c r="F116">
        <v>1.8835</v>
      </c>
      <c r="G116">
        <v>1.69625</v>
      </c>
      <c r="H116" s="23"/>
      <c r="I116" s="17">
        <f t="shared" si="7"/>
        <v>16.896325459317584</v>
      </c>
      <c r="J116" s="16">
        <f t="shared" si="8"/>
        <v>-17.096325459317583</v>
      </c>
      <c r="K116" s="10">
        <v>100</v>
      </c>
      <c r="L116" s="16">
        <v>1641.2401574803139</v>
      </c>
      <c r="M116" s="16">
        <v>597.14566929133866</v>
      </c>
      <c r="N116" s="16">
        <v>7.3217410323709533</v>
      </c>
      <c r="O116" s="16">
        <v>2.7907721280602353</v>
      </c>
      <c r="P116" s="16">
        <v>2.9450803343204845</v>
      </c>
      <c r="Q116" s="16">
        <v>8.3637782045127382E-2</v>
      </c>
      <c r="R116" s="16">
        <v>2.8399151313617748</v>
      </c>
      <c r="S116" s="16">
        <v>10.715847656961751</v>
      </c>
      <c r="T116" s="22" t="s">
        <v>33</v>
      </c>
      <c r="U116" s="10">
        <v>3</v>
      </c>
      <c r="V116" s="22" t="s">
        <v>33</v>
      </c>
      <c r="W116" s="10">
        <v>3</v>
      </c>
      <c r="X116" s="22" t="s">
        <v>33</v>
      </c>
      <c r="Y116" s="10">
        <v>3</v>
      </c>
      <c r="Z116" s="22" t="s">
        <v>33</v>
      </c>
      <c r="AA116" s="15">
        <v>3</v>
      </c>
      <c r="AB116" s="11">
        <v>86.381779475586086</v>
      </c>
      <c r="AC116" s="10">
        <v>12.257287377261463</v>
      </c>
      <c r="AD116" s="21">
        <v>1.3609331471524566</v>
      </c>
      <c r="AE116" s="12">
        <v>279.07721280602357</v>
      </c>
      <c r="AF116" s="10">
        <v>247.08988957113002</v>
      </c>
      <c r="AG116" s="10">
        <v>147.25401671602424</v>
      </c>
      <c r="AH116" s="10">
        <v>69.82162199158212</v>
      </c>
      <c r="AI116" s="10">
        <v>3.5212319866773183</v>
      </c>
      <c r="AJ116" s="10"/>
      <c r="AK116" s="10"/>
      <c r="AL116" s="10"/>
      <c r="AM116" s="10"/>
      <c r="AN116" s="10">
        <v>2.7907721280602353</v>
      </c>
      <c r="AO116" s="10">
        <v>0.95721916142109231</v>
      </c>
      <c r="AP116" s="10">
        <v>1</v>
      </c>
      <c r="AQ116" s="10">
        <v>111.47500000000001</v>
      </c>
      <c r="AR116" s="10"/>
      <c r="AS116" s="10"/>
      <c r="AT116" s="10">
        <v>1.8866174183221898</v>
      </c>
      <c r="AU116" s="10">
        <v>1</v>
      </c>
      <c r="AV116" s="16"/>
      <c r="AW116" s="21">
        <v>37.063483435669497</v>
      </c>
      <c r="AX116" s="1" t="s">
        <v>120</v>
      </c>
      <c r="AY116" s="25">
        <v>17.096325459317601</v>
      </c>
      <c r="AZ116" s="19">
        <v>100</v>
      </c>
      <c r="BA116" s="19">
        <v>0</v>
      </c>
      <c r="BB116" s="19">
        <v>0</v>
      </c>
      <c r="BC116" s="19">
        <v>100</v>
      </c>
      <c r="BD116" s="19">
        <v>0</v>
      </c>
      <c r="BE116" s="19">
        <v>0</v>
      </c>
      <c r="BF116" s="26">
        <v>86.381779475586086</v>
      </c>
      <c r="BG116" s="26">
        <v>12.257287377261463</v>
      </c>
      <c r="BH116" s="26">
        <v>1.3609331471524566</v>
      </c>
      <c r="BI116" s="23"/>
      <c r="BJ116" s="27">
        <f t="shared" ca="1" si="11"/>
        <v>1</v>
      </c>
      <c r="BK116" s="26">
        <f t="shared" ca="1" si="12"/>
        <v>7.1153836151956913</v>
      </c>
      <c r="BL116" s="25">
        <f t="shared" si="9"/>
        <v>3.9368955867936672</v>
      </c>
      <c r="BM116" s="25">
        <f t="shared" ca="1" si="13"/>
        <v>3.1855406617676372</v>
      </c>
      <c r="BN116" s="24">
        <f t="shared" si="10"/>
        <v>3.4580182254597922</v>
      </c>
      <c r="BO116" s="23"/>
      <c r="BP116" s="2"/>
    </row>
    <row r="117" spans="1:68" x14ac:dyDescent="0.2">
      <c r="A117">
        <v>5.2</v>
      </c>
      <c r="B117">
        <v>2.2000000000000002</v>
      </c>
      <c r="C117">
        <v>1.2544200000000001</v>
      </c>
      <c r="D117">
        <v>-0.28183999999999998</v>
      </c>
      <c r="E117">
        <v>5.6840000000000002E-2</v>
      </c>
      <c r="F117">
        <v>1.8789800000000001</v>
      </c>
      <c r="G117">
        <v>1.69045</v>
      </c>
      <c r="H117" s="23"/>
      <c r="I117" s="17">
        <f t="shared" si="7"/>
        <v>17.060367454068242</v>
      </c>
      <c r="J117" s="16">
        <f t="shared" si="8"/>
        <v>-17.260367454068241</v>
      </c>
      <c r="K117" s="10">
        <v>100</v>
      </c>
      <c r="L117" s="16">
        <v>1657.6443569553796</v>
      </c>
      <c r="M117" s="16">
        <v>603.31364829396341</v>
      </c>
      <c r="N117" s="16">
        <v>7.392825896762905</v>
      </c>
      <c r="O117" s="16">
        <v>1.9906779661017</v>
      </c>
      <c r="P117" s="16">
        <v>2.1567438300145492</v>
      </c>
      <c r="Q117" s="16">
        <v>6.4466874699952118E-2</v>
      </c>
      <c r="R117" s="16">
        <v>2.9890835342979623</v>
      </c>
      <c r="S117" s="16">
        <v>11.532351660614527</v>
      </c>
      <c r="T117" s="22" t="s">
        <v>33</v>
      </c>
      <c r="U117" s="10">
        <v>3</v>
      </c>
      <c r="V117" s="22" t="s">
        <v>33</v>
      </c>
      <c r="W117" s="10">
        <v>3</v>
      </c>
      <c r="X117" s="22" t="s">
        <v>33</v>
      </c>
      <c r="Y117" s="10">
        <v>3</v>
      </c>
      <c r="Z117" s="22" t="s">
        <v>124</v>
      </c>
      <c r="AA117" s="15">
        <v>2</v>
      </c>
      <c r="AB117" s="11">
        <v>97.81</v>
      </c>
      <c r="AC117" s="10">
        <v>1.8400000000000034</v>
      </c>
      <c r="AD117" s="21">
        <v>0.35</v>
      </c>
      <c r="AE117" s="12">
        <v>199.06779661016998</v>
      </c>
      <c r="AF117" s="10">
        <v>153.37946556601611</v>
      </c>
      <c r="AG117" s="10">
        <v>107.83719150072747</v>
      </c>
      <c r="AH117" s="10">
        <v>85.155958570661923</v>
      </c>
      <c r="AI117" s="10">
        <v>3.3455070376106675</v>
      </c>
      <c r="AJ117" s="10"/>
      <c r="AK117" s="10"/>
      <c r="AL117" s="10"/>
      <c r="AM117" s="10"/>
      <c r="AN117" s="10">
        <v>1.9906779661017</v>
      </c>
      <c r="AO117" s="10">
        <v>0.79261852972445501</v>
      </c>
      <c r="AP117" s="10">
        <v>1</v>
      </c>
      <c r="AQ117" s="10">
        <v>111.47500000000001</v>
      </c>
      <c r="AR117" s="10"/>
      <c r="AS117" s="10"/>
      <c r="AT117" s="10">
        <v>1.1310306868365101</v>
      </c>
      <c r="AU117" s="10">
        <v>1</v>
      </c>
      <c r="AV117" s="16"/>
      <c r="AW117" s="21">
        <v>23.006919834902416</v>
      </c>
      <c r="AX117" s="1" t="s">
        <v>120</v>
      </c>
      <c r="AY117" s="25">
        <v>17.260367454068199</v>
      </c>
      <c r="AZ117" s="19">
        <v>100</v>
      </c>
      <c r="BA117" s="19">
        <v>0</v>
      </c>
      <c r="BB117" s="19">
        <v>0</v>
      </c>
      <c r="BC117" s="19">
        <v>100</v>
      </c>
      <c r="BD117" s="19">
        <v>0</v>
      </c>
      <c r="BE117" s="19">
        <v>0</v>
      </c>
      <c r="BF117" s="26">
        <v>97.81</v>
      </c>
      <c r="BG117" s="26">
        <v>1.8400000000000034</v>
      </c>
      <c r="BH117" s="26">
        <v>0.35</v>
      </c>
      <c r="BI117" s="23"/>
      <c r="BJ117" s="27">
        <f t="shared" ca="1" si="11"/>
        <v>1</v>
      </c>
      <c r="BK117" s="26">
        <f t="shared" ca="1" si="12"/>
        <v>4.4020938538086316</v>
      </c>
      <c r="BL117" s="25">
        <f t="shared" si="9"/>
        <v>4.8547197513755345</v>
      </c>
      <c r="BM117" s="25">
        <f t="shared" ca="1" si="13"/>
        <v>3.4090561139208688</v>
      </c>
      <c r="BN117" s="24">
        <f t="shared" si="10"/>
        <v>3.5874751149792563</v>
      </c>
      <c r="BO117" s="23"/>
      <c r="BP117" s="2"/>
    </row>
    <row r="118" spans="1:68" x14ac:dyDescent="0.2">
      <c r="A118">
        <v>5.25</v>
      </c>
      <c r="B118">
        <v>2.1</v>
      </c>
      <c r="C118">
        <v>1.25451</v>
      </c>
      <c r="D118">
        <v>-0.28375</v>
      </c>
      <c r="E118">
        <v>5.806E-2</v>
      </c>
      <c r="F118">
        <v>1.8834500000000001</v>
      </c>
      <c r="G118">
        <v>1.69543</v>
      </c>
      <c r="H118" s="23"/>
      <c r="I118" s="17">
        <f t="shared" si="7"/>
        <v>17.224409448818896</v>
      </c>
      <c r="J118" s="16">
        <f t="shared" si="8"/>
        <v>-17.424409448818896</v>
      </c>
      <c r="K118" s="10">
        <v>100</v>
      </c>
      <c r="L118" s="16">
        <v>1674.0485564304452</v>
      </c>
      <c r="M118" s="16">
        <v>609.48162729658804</v>
      </c>
      <c r="N118" s="16">
        <v>7.4639107611548541</v>
      </c>
      <c r="O118" s="16">
        <v>2.0152542372881199</v>
      </c>
      <c r="P118" s="16">
        <v>2.1867127111017854</v>
      </c>
      <c r="Q118" s="16">
        <v>5.2500720115218419E-2</v>
      </c>
      <c r="R118" s="16">
        <v>2.4008970107813425</v>
      </c>
      <c r="S118" s="16">
        <v>11.906838459282339</v>
      </c>
      <c r="T118" s="22" t="s">
        <v>33</v>
      </c>
      <c r="U118" s="10">
        <v>3</v>
      </c>
      <c r="V118" s="22" t="s">
        <v>33</v>
      </c>
      <c r="W118" s="10">
        <v>3</v>
      </c>
      <c r="X118" s="22" t="s">
        <v>33</v>
      </c>
      <c r="Y118" s="10">
        <v>3</v>
      </c>
      <c r="Z118" s="22" t="s">
        <v>33</v>
      </c>
      <c r="AA118" s="15">
        <v>3</v>
      </c>
      <c r="AB118" s="11">
        <v>85.64453542308425</v>
      </c>
      <c r="AC118" s="10">
        <v>12.925135876285751</v>
      </c>
      <c r="AD118" s="21">
        <v>1.4303287006299965</v>
      </c>
      <c r="AE118" s="12">
        <v>201.52542372881197</v>
      </c>
      <c r="AF118" s="10">
        <v>155.94026337186358</v>
      </c>
      <c r="AG118" s="10">
        <v>109.33563555508928</v>
      </c>
      <c r="AH118" s="10">
        <v>91.397369790051116</v>
      </c>
      <c r="AI118" s="10">
        <v>4.1651099381166805</v>
      </c>
      <c r="AJ118" s="10"/>
      <c r="AK118" s="10"/>
      <c r="AL118" s="10"/>
      <c r="AM118" s="10"/>
      <c r="AN118" s="10">
        <v>2.0152542372881199</v>
      </c>
      <c r="AO118" s="10">
        <v>0.77665575520197505</v>
      </c>
      <c r="AP118" s="10">
        <v>1</v>
      </c>
      <c r="AQ118" s="10">
        <v>111.47500000000001</v>
      </c>
      <c r="AR118" s="10"/>
      <c r="AS118" s="10"/>
      <c r="AT118" s="10">
        <v>1.1384317493807732</v>
      </c>
      <c r="AU118" s="10">
        <v>1</v>
      </c>
      <c r="AV118" s="16"/>
      <c r="AW118" s="21">
        <v>23.391039505779535</v>
      </c>
      <c r="AX118" s="1" t="s">
        <v>120</v>
      </c>
      <c r="AY118" s="25">
        <v>17.424409448818899</v>
      </c>
      <c r="AZ118" s="19">
        <v>100</v>
      </c>
      <c r="BA118" s="19">
        <v>0</v>
      </c>
      <c r="BB118" s="19">
        <v>0</v>
      </c>
      <c r="BC118" s="19">
        <v>100</v>
      </c>
      <c r="BD118" s="19">
        <v>0</v>
      </c>
      <c r="BE118" s="19">
        <v>0</v>
      </c>
      <c r="BF118" s="26">
        <v>85.64453542308425</v>
      </c>
      <c r="BG118" s="26">
        <v>12.925135876285751</v>
      </c>
      <c r="BH118" s="26">
        <v>1.4303287006299965</v>
      </c>
      <c r="BI118" s="23"/>
      <c r="BJ118" s="27">
        <f t="shared" ca="1" si="11"/>
        <v>1</v>
      </c>
      <c r="BK118" s="26">
        <f t="shared" ca="1" si="12"/>
        <v>4.4289716783530633</v>
      </c>
      <c r="BL118" s="25">
        <f t="shared" si="9"/>
        <v>3.8898399686908296</v>
      </c>
      <c r="BM118" s="25">
        <f t="shared" ca="1" si="13"/>
        <v>3.3539705094391028</v>
      </c>
      <c r="BN118" s="24">
        <f t="shared" si="10"/>
        <v>3.5381442734403286</v>
      </c>
      <c r="BO118" s="23"/>
      <c r="BP118" s="2"/>
    </row>
    <row r="119" spans="1:68" x14ac:dyDescent="0.2">
      <c r="A119">
        <v>5.3</v>
      </c>
      <c r="B119">
        <v>2.2000000000000002</v>
      </c>
      <c r="C119">
        <v>1.2538400000000001</v>
      </c>
      <c r="D119">
        <v>-0.28255000000000002</v>
      </c>
      <c r="E119">
        <v>5.9540000000000003E-2</v>
      </c>
      <c r="F119">
        <v>1.8814</v>
      </c>
      <c r="G119">
        <v>1.6936</v>
      </c>
      <c r="H119" s="23"/>
      <c r="I119" s="17">
        <f t="shared" si="7"/>
        <v>17.388451443569551</v>
      </c>
      <c r="J119" s="16">
        <f t="shared" si="8"/>
        <v>-17.58845144356955</v>
      </c>
      <c r="K119" s="10">
        <v>100</v>
      </c>
      <c r="L119" s="16">
        <v>1690.4527559055107</v>
      </c>
      <c r="M119" s="16">
        <v>615.64960629921268</v>
      </c>
      <c r="N119" s="16">
        <v>7.5349956255468049</v>
      </c>
      <c r="O119" s="16">
        <v>1.8322975517890752</v>
      </c>
      <c r="P119" s="16">
        <v>2.0102978802365183</v>
      </c>
      <c r="Q119" s="16">
        <v>6.0018722995679168E-2</v>
      </c>
      <c r="R119" s="16">
        <v>2.9855636612728143</v>
      </c>
      <c r="S119" s="16">
        <v>12.361133919961324</v>
      </c>
      <c r="T119" s="22" t="s">
        <v>33</v>
      </c>
      <c r="U119" s="10">
        <v>3</v>
      </c>
      <c r="V119" s="22" t="s">
        <v>142</v>
      </c>
      <c r="W119" s="10">
        <v>2</v>
      </c>
      <c r="X119" s="22" t="s">
        <v>33</v>
      </c>
      <c r="Y119" s="10">
        <v>3</v>
      </c>
      <c r="Z119" s="22" t="s">
        <v>124</v>
      </c>
      <c r="AA119" s="15">
        <v>2</v>
      </c>
      <c r="AB119" s="11">
        <v>97.81</v>
      </c>
      <c r="AC119" s="10">
        <v>1.8400000000000034</v>
      </c>
      <c r="AD119" s="21">
        <v>0.35</v>
      </c>
      <c r="AE119" s="12">
        <v>183.22975517890751</v>
      </c>
      <c r="AF119" s="10">
        <v>134.22062447741655</v>
      </c>
      <c r="AG119" s="10">
        <v>100.51489401182593</v>
      </c>
      <c r="AH119" s="10">
        <v>99.280559199384399</v>
      </c>
      <c r="AI119" s="10">
        <v>3.3494512710329447</v>
      </c>
      <c r="AJ119" s="10"/>
      <c r="AK119" s="10"/>
      <c r="AL119" s="10"/>
      <c r="AM119" s="10"/>
      <c r="AN119" s="10">
        <v>1.8322975517890752</v>
      </c>
      <c r="AO119" s="10">
        <v>0.76867364775941871</v>
      </c>
      <c r="AP119" s="10">
        <v>1</v>
      </c>
      <c r="AQ119" s="10">
        <v>111.47500000000001</v>
      </c>
      <c r="AR119" s="10"/>
      <c r="AS119" s="10"/>
      <c r="AT119" s="10">
        <v>0.9621468669506209</v>
      </c>
      <c r="AU119" s="10">
        <v>1</v>
      </c>
      <c r="AV119" s="16"/>
      <c r="AW119" s="21">
        <v>20.133093671612482</v>
      </c>
      <c r="AX119" s="1" t="s">
        <v>120</v>
      </c>
      <c r="AY119" s="25">
        <v>17.5884514435696</v>
      </c>
      <c r="AZ119" s="19">
        <v>100</v>
      </c>
      <c r="BA119" s="19">
        <v>0</v>
      </c>
      <c r="BB119" s="19">
        <v>0</v>
      </c>
      <c r="BC119" s="19">
        <v>100</v>
      </c>
      <c r="BD119" s="19">
        <v>0</v>
      </c>
      <c r="BE119" s="19">
        <v>0</v>
      </c>
      <c r="BF119" s="26">
        <v>97.81</v>
      </c>
      <c r="BG119" s="26">
        <v>1.8400000000000034</v>
      </c>
      <c r="BH119" s="26">
        <v>0.35</v>
      </c>
      <c r="BI119" s="23"/>
      <c r="BJ119" s="27">
        <f t="shared" ca="1" si="11"/>
        <v>1</v>
      </c>
      <c r="BK119" s="26">
        <f t="shared" ca="1" si="12"/>
        <v>3.7848525861560445</v>
      </c>
      <c r="BL119" s="25">
        <f t="shared" si="9"/>
        <v>5.1515055409072303</v>
      </c>
      <c r="BM119" s="25">
        <f t="shared" ca="1" si="13"/>
        <v>3.4778945365386784</v>
      </c>
      <c r="BN119" s="24">
        <f t="shared" si="10"/>
        <v>3.6141760386614497</v>
      </c>
      <c r="BO119" s="23"/>
      <c r="BP119" s="2"/>
    </row>
    <row r="120" spans="1:68" x14ac:dyDescent="0.2">
      <c r="A120">
        <v>5.35</v>
      </c>
      <c r="B120">
        <v>2.1</v>
      </c>
      <c r="C120">
        <v>1.25362</v>
      </c>
      <c r="D120">
        <v>-0.28265000000000001</v>
      </c>
      <c r="E120">
        <v>6.0789999999999997E-2</v>
      </c>
      <c r="F120">
        <v>1.8817999999999999</v>
      </c>
      <c r="G120">
        <v>1.6913499999999999</v>
      </c>
      <c r="H120" s="23"/>
      <c r="I120" s="17">
        <f t="shared" si="7"/>
        <v>17.552493438320209</v>
      </c>
      <c r="J120" s="16">
        <f t="shared" si="8"/>
        <v>-17.752493438320208</v>
      </c>
      <c r="K120" s="10">
        <v>100</v>
      </c>
      <c r="L120" s="16">
        <v>1706.8569553805764</v>
      </c>
      <c r="M120" s="16">
        <v>621.81758530183743</v>
      </c>
      <c r="N120" s="16">
        <v>7.6060804899387575</v>
      </c>
      <c r="O120" s="16">
        <v>1.7722222222221906</v>
      </c>
      <c r="P120" s="16">
        <v>1.9557477657319455</v>
      </c>
      <c r="Q120" s="16">
        <v>5.9392222755640822E-2</v>
      </c>
      <c r="R120" s="16">
        <v>3.0368038146991347</v>
      </c>
      <c r="S120" s="16">
        <v>12.744829410399657</v>
      </c>
      <c r="T120" s="22" t="s">
        <v>33</v>
      </c>
      <c r="U120" s="10">
        <v>3</v>
      </c>
      <c r="V120" s="22" t="s">
        <v>142</v>
      </c>
      <c r="W120" s="10">
        <v>2</v>
      </c>
      <c r="X120" s="22" t="s">
        <v>33</v>
      </c>
      <c r="Y120" s="10">
        <v>3</v>
      </c>
      <c r="Z120" s="22" t="s">
        <v>124</v>
      </c>
      <c r="AA120" s="15">
        <v>2</v>
      </c>
      <c r="AB120" s="11">
        <v>97.81</v>
      </c>
      <c r="AC120" s="10">
        <v>1.8400000000000034</v>
      </c>
      <c r="AD120" s="21">
        <v>0.35</v>
      </c>
      <c r="AE120" s="12">
        <v>177.22222222221905</v>
      </c>
      <c r="AF120" s="10">
        <v>126.83801103716884</v>
      </c>
      <c r="AG120" s="10">
        <v>97.787388286597263</v>
      </c>
      <c r="AH120" s="10">
        <v>105.71140636376707</v>
      </c>
      <c r="AI120" s="10">
        <v>3.2929358003295084</v>
      </c>
      <c r="AJ120" s="10"/>
      <c r="AK120" s="10"/>
      <c r="AL120" s="10"/>
      <c r="AM120" s="10"/>
      <c r="AN120" s="10">
        <v>1.7722222222221906</v>
      </c>
      <c r="AO120" s="10">
        <v>0.76332292499514598</v>
      </c>
      <c r="AP120" s="10">
        <v>1</v>
      </c>
      <c r="AQ120" s="10">
        <v>111.47500000000001</v>
      </c>
      <c r="AR120" s="10"/>
      <c r="AS120" s="10"/>
      <c r="AT120" s="10">
        <v>0.89705838613422761</v>
      </c>
      <c r="AU120" s="10">
        <v>1</v>
      </c>
      <c r="AV120" s="16"/>
      <c r="AW120" s="21">
        <v>19.025701655575325</v>
      </c>
      <c r="AX120" s="1" t="s">
        <v>120</v>
      </c>
      <c r="AY120" s="25">
        <v>17.752493438320201</v>
      </c>
      <c r="AZ120" s="19">
        <v>100</v>
      </c>
      <c r="BA120" s="19">
        <v>0</v>
      </c>
      <c r="BB120" s="19">
        <v>0</v>
      </c>
      <c r="BC120" s="19">
        <v>100</v>
      </c>
      <c r="BD120" s="19">
        <v>0</v>
      </c>
      <c r="BE120" s="19">
        <v>0</v>
      </c>
      <c r="BF120" s="26">
        <v>97.81</v>
      </c>
      <c r="BG120" s="26">
        <v>1.8400000000000034</v>
      </c>
      <c r="BH120" s="26">
        <v>0.35</v>
      </c>
      <c r="BI120" s="23"/>
      <c r="BJ120" s="27">
        <f t="shared" ca="1" si="11"/>
        <v>1</v>
      </c>
      <c r="BK120" s="26">
        <f t="shared" ca="1" si="12"/>
        <v>3.5454747954951413</v>
      </c>
      <c r="BL120" s="25">
        <f t="shared" si="9"/>
        <v>5.3879328249036647</v>
      </c>
      <c r="BM120" s="25">
        <f t="shared" ca="1" si="13"/>
        <v>3.5123140650180207</v>
      </c>
      <c r="BN120" s="24">
        <f t="shared" si="10"/>
        <v>3.6281943211682242</v>
      </c>
      <c r="BO120" s="23"/>
      <c r="BP120" s="2"/>
    </row>
    <row r="121" spans="1:68" x14ac:dyDescent="0.2">
      <c r="A121">
        <v>5.4</v>
      </c>
      <c r="B121">
        <v>2.1</v>
      </c>
      <c r="C121">
        <v>1.25366</v>
      </c>
      <c r="D121">
        <v>-0.28265000000000001</v>
      </c>
      <c r="E121">
        <v>6.2179999999999999E-2</v>
      </c>
      <c r="F121">
        <v>1.8799300000000001</v>
      </c>
      <c r="G121">
        <v>1.6923999999999999</v>
      </c>
      <c r="H121" s="23"/>
      <c r="I121" s="17">
        <f t="shared" si="7"/>
        <v>17.716535433070867</v>
      </c>
      <c r="J121" s="16">
        <f t="shared" si="8"/>
        <v>-17.916535433070866</v>
      </c>
      <c r="K121" s="10">
        <v>100</v>
      </c>
      <c r="L121" s="16">
        <v>1723.2611548556422</v>
      </c>
      <c r="M121" s="16">
        <v>627.98556430446217</v>
      </c>
      <c r="N121" s="16">
        <v>7.6771653543307092</v>
      </c>
      <c r="O121" s="16">
        <v>1.7831450094161754</v>
      </c>
      <c r="P121" s="16">
        <v>1.9728145920752214</v>
      </c>
      <c r="Q121" s="16">
        <v>5.9392222755640822E-2</v>
      </c>
      <c r="R121" s="16">
        <v>3.0105324136499623</v>
      </c>
      <c r="S121" s="16">
        <v>13.171498795767084</v>
      </c>
      <c r="T121" s="22" t="s">
        <v>33</v>
      </c>
      <c r="U121" s="10">
        <v>3</v>
      </c>
      <c r="V121" s="22" t="s">
        <v>142</v>
      </c>
      <c r="W121" s="10">
        <v>2</v>
      </c>
      <c r="X121" s="22" t="s">
        <v>33</v>
      </c>
      <c r="Y121" s="10">
        <v>3</v>
      </c>
      <c r="Z121" s="22" t="s">
        <v>124</v>
      </c>
      <c r="AA121" s="15">
        <v>2</v>
      </c>
      <c r="AB121" s="11">
        <v>97.81</v>
      </c>
      <c r="AC121" s="10">
        <v>1.8400000000000034</v>
      </c>
      <c r="AD121" s="21">
        <v>0.35</v>
      </c>
      <c r="AE121" s="12">
        <v>178.31450094161752</v>
      </c>
      <c r="AF121" s="10">
        <v>127.88092004960917</v>
      </c>
      <c r="AG121" s="10">
        <v>98.640729603761059</v>
      </c>
      <c r="AH121" s="10">
        <v>113.02628793811971</v>
      </c>
      <c r="AI121" s="10">
        <v>3.3216715935889973</v>
      </c>
      <c r="AJ121" s="10"/>
      <c r="AK121" s="10"/>
      <c r="AL121" s="10"/>
      <c r="AM121" s="10"/>
      <c r="AN121" s="10">
        <v>1.7831450094161754</v>
      </c>
      <c r="AO121" s="10">
        <v>0.76930859519537298</v>
      </c>
      <c r="AP121" s="10">
        <v>1</v>
      </c>
      <c r="AQ121" s="10">
        <v>111.47500000000001</v>
      </c>
      <c r="AR121" s="10"/>
      <c r="AS121" s="10"/>
      <c r="AT121" s="10">
        <v>0.8953212751146995</v>
      </c>
      <c r="AU121" s="10">
        <v>1</v>
      </c>
      <c r="AV121" s="16"/>
      <c r="AW121" s="21">
        <v>19.182138007441374</v>
      </c>
      <c r="AX121" s="1" t="s">
        <v>120</v>
      </c>
      <c r="AY121" s="25">
        <v>17.916535433070901</v>
      </c>
      <c r="AZ121" s="19">
        <v>100</v>
      </c>
      <c r="BA121" s="19">
        <v>0</v>
      </c>
      <c r="BB121" s="19">
        <v>0</v>
      </c>
      <c r="BC121" s="19">
        <v>100</v>
      </c>
      <c r="BD121" s="19">
        <v>0</v>
      </c>
      <c r="BE121" s="19">
        <v>0</v>
      </c>
      <c r="BF121" s="26">
        <v>97.81</v>
      </c>
      <c r="BG121" s="26">
        <v>1.8400000000000034</v>
      </c>
      <c r="BH121" s="26">
        <v>0.35</v>
      </c>
      <c r="BI121" s="23"/>
      <c r="BJ121" s="27">
        <f t="shared" ca="1" si="11"/>
        <v>1</v>
      </c>
      <c r="BK121" s="26">
        <f t="shared" ca="1" si="12"/>
        <v>3.5388839419521183</v>
      </c>
      <c r="BL121" s="25">
        <f t="shared" si="9"/>
        <v>5.3449493488697364</v>
      </c>
      <c r="BM121" s="25">
        <f t="shared" ca="1" si="13"/>
        <v>3.5110548587278969</v>
      </c>
      <c r="BN121" s="24">
        <f t="shared" si="10"/>
        <v>3.6230918473176814</v>
      </c>
      <c r="BO121" s="23"/>
      <c r="BP121" s="2"/>
    </row>
    <row r="122" spans="1:68" x14ac:dyDescent="0.2">
      <c r="A122">
        <v>5.45</v>
      </c>
      <c r="B122">
        <v>2.1</v>
      </c>
      <c r="C122">
        <v>1.25396</v>
      </c>
      <c r="D122">
        <v>-0.28205000000000002</v>
      </c>
      <c r="E122">
        <v>6.3630000000000006E-2</v>
      </c>
      <c r="F122">
        <v>1.87185</v>
      </c>
      <c r="G122">
        <v>1.6848799999999999</v>
      </c>
      <c r="H122" s="23"/>
      <c r="I122" s="17">
        <f t="shared" si="7"/>
        <v>17.880577427821521</v>
      </c>
      <c r="J122" s="16">
        <f t="shared" si="8"/>
        <v>-18.08057742782152</v>
      </c>
      <c r="K122" s="10">
        <v>100</v>
      </c>
      <c r="L122" s="16">
        <v>1739.6653543307077</v>
      </c>
      <c r="M122" s="16">
        <v>634.15354330708681</v>
      </c>
      <c r="N122" s="16">
        <v>7.7482502187226583</v>
      </c>
      <c r="O122" s="16">
        <v>1.8650659133709686</v>
      </c>
      <c r="P122" s="16">
        <v>2.0611447455022964</v>
      </c>
      <c r="Q122" s="16">
        <v>6.31512241958712E-2</v>
      </c>
      <c r="R122" s="16">
        <v>3.0638907982409256</v>
      </c>
      <c r="S122" s="16">
        <v>13.61658556467555</v>
      </c>
      <c r="T122" s="22" t="s">
        <v>33</v>
      </c>
      <c r="U122" s="10">
        <v>3</v>
      </c>
      <c r="V122" s="22" t="s">
        <v>142</v>
      </c>
      <c r="W122" s="10">
        <v>2</v>
      </c>
      <c r="X122" s="22" t="s">
        <v>33</v>
      </c>
      <c r="Y122" s="10">
        <v>3</v>
      </c>
      <c r="Z122" s="22" t="s">
        <v>124</v>
      </c>
      <c r="AA122" s="15">
        <v>2</v>
      </c>
      <c r="AB122" s="11">
        <v>97.81</v>
      </c>
      <c r="AC122" s="10">
        <v>1.8400000000000034</v>
      </c>
      <c r="AD122" s="21">
        <v>0.35</v>
      </c>
      <c r="AE122" s="12">
        <v>186.50659133709686</v>
      </c>
      <c r="AF122" s="10">
        <v>137.30774989543767</v>
      </c>
      <c r="AG122" s="10">
        <v>103.05723727511483</v>
      </c>
      <c r="AH122" s="10">
        <v>120.72004140245949</v>
      </c>
      <c r="AI122" s="10">
        <v>3.2638238953363836</v>
      </c>
      <c r="AJ122" s="10"/>
      <c r="AK122" s="10"/>
      <c r="AL122" s="10"/>
      <c r="AM122" s="10"/>
      <c r="AN122" s="10">
        <v>1.8650659133709686</v>
      </c>
      <c r="AO122" s="10">
        <v>0.79294803914913703</v>
      </c>
      <c r="AP122" s="10">
        <v>1</v>
      </c>
      <c r="AQ122" s="10">
        <v>111.47500000000001</v>
      </c>
      <c r="AR122" s="10"/>
      <c r="AS122" s="10"/>
      <c r="AT122" s="10">
        <v>0.9547335384039739</v>
      </c>
      <c r="AU122" s="10">
        <v>1</v>
      </c>
      <c r="AV122" s="16"/>
      <c r="AW122" s="21">
        <v>20.596162484315649</v>
      </c>
      <c r="AX122" s="1" t="s">
        <v>120</v>
      </c>
      <c r="AY122" s="25">
        <v>18.080577427821499</v>
      </c>
      <c r="AZ122" s="19">
        <v>100</v>
      </c>
      <c r="BA122" s="19">
        <v>0</v>
      </c>
      <c r="BB122" s="19">
        <v>0</v>
      </c>
      <c r="BC122" s="19">
        <v>100</v>
      </c>
      <c r="BD122" s="19">
        <v>0</v>
      </c>
      <c r="BE122" s="19">
        <v>0</v>
      </c>
      <c r="BF122" s="26">
        <v>97.81</v>
      </c>
      <c r="BG122" s="26">
        <v>1.8400000000000034</v>
      </c>
      <c r="BH122" s="26">
        <v>0.35</v>
      </c>
      <c r="BI122" s="23"/>
      <c r="BJ122" s="27">
        <f t="shared" ca="1" si="11"/>
        <v>1</v>
      </c>
      <c r="BK122" s="26">
        <f t="shared" ca="1" si="12"/>
        <v>3.7571723154751928</v>
      </c>
      <c r="BL122" s="25">
        <f t="shared" si="9"/>
        <v>5.3009808155498286</v>
      </c>
      <c r="BM122" s="25">
        <f t="shared" ca="1" si="13"/>
        <v>3.4874561402845625</v>
      </c>
      <c r="BN122" s="24">
        <f t="shared" si="10"/>
        <v>3.6099010020590589</v>
      </c>
      <c r="BO122" s="23"/>
      <c r="BP122" s="2"/>
    </row>
    <row r="123" spans="1:68" x14ac:dyDescent="0.2">
      <c r="A123">
        <v>5.5</v>
      </c>
      <c r="B123">
        <v>2.2000000000000002</v>
      </c>
      <c r="C123">
        <v>1.2538800000000001</v>
      </c>
      <c r="D123">
        <v>-0.28155999999999998</v>
      </c>
      <c r="E123">
        <v>6.4740000000000006E-2</v>
      </c>
      <c r="F123">
        <v>1.87513</v>
      </c>
      <c r="G123">
        <v>1.6903300000000001</v>
      </c>
      <c r="H123" s="23"/>
      <c r="I123" s="17">
        <f t="shared" si="7"/>
        <v>18.044619422572179</v>
      </c>
      <c r="J123" s="16">
        <f t="shared" si="8"/>
        <v>-18.244619422572178</v>
      </c>
      <c r="K123" s="10">
        <v>100</v>
      </c>
      <c r="L123" s="16">
        <v>1756.0695538057735</v>
      </c>
      <c r="M123" s="16">
        <v>640.32152230971155</v>
      </c>
      <c r="N123" s="16">
        <v>7.8193350831146109</v>
      </c>
      <c r="O123" s="16">
        <v>1.8432203389830601</v>
      </c>
      <c r="P123" s="16">
        <v>2.0442055620897213</v>
      </c>
      <c r="Q123" s="16">
        <v>6.6221075372059665E-2</v>
      </c>
      <c r="R123" s="16">
        <v>3.2394528515206722</v>
      </c>
      <c r="S123" s="16">
        <v>13.95730716018479</v>
      </c>
      <c r="T123" s="22" t="s">
        <v>33</v>
      </c>
      <c r="U123" s="10">
        <v>3</v>
      </c>
      <c r="V123" s="22" t="s">
        <v>142</v>
      </c>
      <c r="W123" s="10">
        <v>2</v>
      </c>
      <c r="X123" s="22" t="s">
        <v>33</v>
      </c>
      <c r="Y123" s="10">
        <v>3</v>
      </c>
      <c r="Z123" s="22" t="s">
        <v>124</v>
      </c>
      <c r="AA123" s="15">
        <v>2</v>
      </c>
      <c r="AB123" s="11">
        <v>97.81</v>
      </c>
      <c r="AC123" s="10">
        <v>1.8400000000000034</v>
      </c>
      <c r="AD123" s="21">
        <v>0.35</v>
      </c>
      <c r="AE123" s="12">
        <v>184.32203389830602</v>
      </c>
      <c r="AF123" s="10">
        <v>134.34995187777793</v>
      </c>
      <c r="AG123" s="10">
        <v>102.21027810448606</v>
      </c>
      <c r="AH123" s="10">
        <v>126.26685415687226</v>
      </c>
      <c r="AI123" s="10">
        <v>3.0869410540442885</v>
      </c>
      <c r="AJ123" s="10"/>
      <c r="AK123" s="10"/>
      <c r="AL123" s="10"/>
      <c r="AM123" s="10"/>
      <c r="AN123" s="10">
        <v>1.8432203389830601</v>
      </c>
      <c r="AO123" s="10">
        <v>0.80029140139304555</v>
      </c>
      <c r="AP123" s="10">
        <v>1</v>
      </c>
      <c r="AQ123" s="10">
        <v>111.47500000000001</v>
      </c>
      <c r="AR123" s="10"/>
      <c r="AS123" s="10"/>
      <c r="AT123" s="10">
        <v>0.92356155624915393</v>
      </c>
      <c r="AU123" s="10">
        <v>1</v>
      </c>
      <c r="AV123" s="16"/>
      <c r="AW123" s="21">
        <v>20.152492781666691</v>
      </c>
      <c r="AX123" s="1" t="s">
        <v>120</v>
      </c>
      <c r="AY123" s="25">
        <v>18.2446194225722</v>
      </c>
      <c r="AZ123" s="19">
        <v>100</v>
      </c>
      <c r="BA123" s="19">
        <v>0</v>
      </c>
      <c r="BB123" s="19">
        <v>0</v>
      </c>
      <c r="BC123" s="19">
        <v>100</v>
      </c>
      <c r="BD123" s="19">
        <v>0</v>
      </c>
      <c r="BE123" s="19">
        <v>0</v>
      </c>
      <c r="BF123" s="26">
        <v>97.81</v>
      </c>
      <c r="BG123" s="26">
        <v>1.8400000000000034</v>
      </c>
      <c r="BH123" s="26">
        <v>0.35</v>
      </c>
      <c r="BI123" s="23"/>
      <c r="BJ123" s="27">
        <f t="shared" ca="1" si="11"/>
        <v>1</v>
      </c>
      <c r="BK123" s="26">
        <f t="shared" ca="1" si="12"/>
        <v>3.6424538128292974</v>
      </c>
      <c r="BL123" s="25">
        <f t="shared" si="9"/>
        <v>5.6785057740449449</v>
      </c>
      <c r="BM123" s="25">
        <f t="shared" ca="1" si="13"/>
        <v>3.5153362174678682</v>
      </c>
      <c r="BN123" s="24">
        <f t="shared" si="10"/>
        <v>3.6245501933859616</v>
      </c>
      <c r="BO123" s="23"/>
      <c r="BP123" s="2"/>
    </row>
    <row r="124" spans="1:68" x14ac:dyDescent="0.2">
      <c r="A124">
        <v>5.55</v>
      </c>
      <c r="B124">
        <v>2.1</v>
      </c>
      <c r="C124">
        <v>1.2538100000000001</v>
      </c>
      <c r="D124">
        <v>-0.28153</v>
      </c>
      <c r="E124">
        <v>6.5740000000000007E-2</v>
      </c>
      <c r="F124">
        <v>1.88093</v>
      </c>
      <c r="G124">
        <v>1.69455</v>
      </c>
      <c r="H124" s="23"/>
      <c r="I124" s="17">
        <f t="shared" si="7"/>
        <v>18.208661417322833</v>
      </c>
      <c r="J124" s="16">
        <f t="shared" si="8"/>
        <v>-18.408661417322833</v>
      </c>
      <c r="K124" s="10">
        <v>100</v>
      </c>
      <c r="L124" s="16">
        <v>1772.473753280839</v>
      </c>
      <c r="M124" s="16">
        <v>646.48950131233619</v>
      </c>
      <c r="N124" s="16">
        <v>7.8904199475065617</v>
      </c>
      <c r="O124" s="16">
        <v>1.8241054613936023</v>
      </c>
      <c r="P124" s="16">
        <v>2.0295108565501128</v>
      </c>
      <c r="Q124" s="16">
        <v>6.640902544407104E-2</v>
      </c>
      <c r="R124" s="16">
        <v>3.2721690169697926</v>
      </c>
      <c r="S124" s="16">
        <v>14.264263552535457</v>
      </c>
      <c r="T124" s="22" t="s">
        <v>33</v>
      </c>
      <c r="U124" s="10">
        <v>3</v>
      </c>
      <c r="V124" s="22" t="s">
        <v>142</v>
      </c>
      <c r="W124" s="10">
        <v>2</v>
      </c>
      <c r="X124" s="22" t="s">
        <v>33</v>
      </c>
      <c r="Y124" s="10">
        <v>3</v>
      </c>
      <c r="Z124" s="22" t="s">
        <v>124</v>
      </c>
      <c r="AA124" s="15">
        <v>2</v>
      </c>
      <c r="AB124" s="11">
        <v>97.81</v>
      </c>
      <c r="AC124" s="10">
        <v>1.8400000000000034</v>
      </c>
      <c r="AD124" s="21">
        <v>0.35</v>
      </c>
      <c r="AE124" s="12">
        <v>182.41054613936024</v>
      </c>
      <c r="AF124" s="10">
        <v>131.65621008046719</v>
      </c>
      <c r="AG124" s="10">
        <v>101.47554282750565</v>
      </c>
      <c r="AH124" s="10">
        <v>131.11906844630872</v>
      </c>
      <c r="AI124" s="10">
        <v>3.0560768554860736</v>
      </c>
      <c r="AJ124" s="10"/>
      <c r="AK124" s="10"/>
      <c r="AL124" s="10"/>
      <c r="AM124" s="10"/>
      <c r="AN124" s="10">
        <v>1.8241054613936023</v>
      </c>
      <c r="AO124" s="10">
        <v>0.80234988592414702</v>
      </c>
      <c r="AP124" s="10">
        <v>1</v>
      </c>
      <c r="AQ124" s="10">
        <v>111.47500000000001</v>
      </c>
      <c r="AR124" s="10"/>
      <c r="AS124" s="10"/>
      <c r="AT124" s="10">
        <v>0.89492708502900342</v>
      </c>
      <c r="AU124" s="10">
        <v>1</v>
      </c>
      <c r="AV124" s="16"/>
      <c r="AW124" s="21">
        <v>19.748431512070077</v>
      </c>
      <c r="AX124" s="1" t="s">
        <v>120</v>
      </c>
      <c r="AY124" s="25">
        <v>18.408661417322801</v>
      </c>
      <c r="AZ124" s="19">
        <v>100</v>
      </c>
      <c r="BA124" s="19">
        <v>0</v>
      </c>
      <c r="BB124" s="19">
        <v>0</v>
      </c>
      <c r="BC124" s="19">
        <v>100</v>
      </c>
      <c r="BD124" s="19">
        <v>0</v>
      </c>
      <c r="BE124" s="19">
        <v>0</v>
      </c>
      <c r="BF124" s="26">
        <v>97.81</v>
      </c>
      <c r="BG124" s="26">
        <v>1.8400000000000034</v>
      </c>
      <c r="BH124" s="26">
        <v>0.35</v>
      </c>
      <c r="BI124" s="23"/>
      <c r="BJ124" s="27">
        <f t="shared" ca="1" si="11"/>
        <v>1</v>
      </c>
      <c r="BK124" s="26">
        <f t="shared" ca="1" si="12"/>
        <v>3.5368678921743149</v>
      </c>
      <c r="BL124" s="25">
        <f t="shared" si="9"/>
        <v>5.8086711156775097</v>
      </c>
      <c r="BM124" s="25">
        <f t="shared" ca="1" si="13"/>
        <v>3.5314343530485761</v>
      </c>
      <c r="BN124" s="24">
        <f t="shared" si="10"/>
        <v>3.6293875208265107</v>
      </c>
      <c r="BO124" s="23"/>
      <c r="BP124" s="2"/>
    </row>
    <row r="125" spans="1:68" x14ac:dyDescent="0.2">
      <c r="A125">
        <v>5.6</v>
      </c>
      <c r="B125">
        <v>2.1</v>
      </c>
      <c r="C125">
        <v>1.2539</v>
      </c>
      <c r="D125">
        <v>-0.28209000000000001</v>
      </c>
      <c r="E125">
        <v>6.6909999999999997E-2</v>
      </c>
      <c r="F125">
        <v>1.8793299999999999</v>
      </c>
      <c r="G125">
        <v>1.6911</v>
      </c>
      <c r="H125" s="23"/>
      <c r="I125" s="17">
        <f t="shared" si="7"/>
        <v>18.372703412073488</v>
      </c>
      <c r="J125" s="16">
        <f t="shared" si="8"/>
        <v>-18.572703412073487</v>
      </c>
      <c r="K125" s="10">
        <v>100</v>
      </c>
      <c r="L125" s="16">
        <v>1788.8779527559045</v>
      </c>
      <c r="M125" s="16">
        <v>652.65748031496082</v>
      </c>
      <c r="N125" s="16">
        <v>7.9615048118985117</v>
      </c>
      <c r="O125" s="16">
        <v>1.848681732580022</v>
      </c>
      <c r="P125" s="16">
        <v>2.0592587290348563</v>
      </c>
      <c r="Q125" s="16">
        <v>6.2900624099855945E-2</v>
      </c>
      <c r="R125" s="16">
        <v>3.0545274963742184</v>
      </c>
      <c r="S125" s="16">
        <v>14.623402531585734</v>
      </c>
      <c r="T125" s="22" t="s">
        <v>33</v>
      </c>
      <c r="U125" s="10">
        <v>3</v>
      </c>
      <c r="V125" s="22" t="s">
        <v>142</v>
      </c>
      <c r="W125" s="10">
        <v>2</v>
      </c>
      <c r="X125" s="22" t="s">
        <v>33</v>
      </c>
      <c r="Y125" s="10">
        <v>3</v>
      </c>
      <c r="Z125" s="22" t="s">
        <v>124</v>
      </c>
      <c r="AA125" s="15">
        <v>2</v>
      </c>
      <c r="AB125" s="11">
        <v>97.81</v>
      </c>
      <c r="AC125" s="10">
        <v>1.8400000000000034</v>
      </c>
      <c r="AD125" s="21">
        <v>0.35</v>
      </c>
      <c r="AE125" s="12">
        <v>184.8681732580022</v>
      </c>
      <c r="AF125" s="10">
        <v>134.19100687425671</v>
      </c>
      <c r="AG125" s="10">
        <v>102.96293645174282</v>
      </c>
      <c r="AH125" s="10">
        <v>137.04475309070858</v>
      </c>
      <c r="AI125" s="10">
        <v>3.2738287711831662</v>
      </c>
      <c r="AJ125" s="10"/>
      <c r="AK125" s="10"/>
      <c r="AL125" s="10"/>
      <c r="AM125" s="10"/>
      <c r="AN125" s="10">
        <v>1.848681732580022</v>
      </c>
      <c r="AO125" s="10">
        <v>0.80299856883886001</v>
      </c>
      <c r="AP125" s="10">
        <v>1</v>
      </c>
      <c r="AQ125" s="10">
        <v>111.47500000000001</v>
      </c>
      <c r="AR125" s="10"/>
      <c r="AS125" s="10"/>
      <c r="AT125" s="10">
        <v>0.90382521742199828</v>
      </c>
      <c r="AU125" s="10">
        <v>1</v>
      </c>
      <c r="AV125" s="16"/>
      <c r="AW125" s="21">
        <v>20.128651031138507</v>
      </c>
      <c r="AX125" s="1" t="s">
        <v>120</v>
      </c>
      <c r="AY125" s="25">
        <v>18.572703412073501</v>
      </c>
      <c r="AZ125" s="19">
        <v>100</v>
      </c>
      <c r="BA125" s="19">
        <v>0</v>
      </c>
      <c r="BB125" s="19">
        <v>0</v>
      </c>
      <c r="BC125" s="19">
        <v>100</v>
      </c>
      <c r="BD125" s="19">
        <v>0</v>
      </c>
      <c r="BE125" s="19">
        <v>0</v>
      </c>
      <c r="BF125" s="26">
        <v>97.81</v>
      </c>
      <c r="BG125" s="26">
        <v>1.8400000000000034</v>
      </c>
      <c r="BH125" s="26">
        <v>0.35</v>
      </c>
      <c r="BI125" s="23"/>
      <c r="BJ125" s="27">
        <f t="shared" ca="1" si="11"/>
        <v>1</v>
      </c>
      <c r="BK125" s="26">
        <f t="shared" ca="1" si="12"/>
        <v>3.5694672559174001</v>
      </c>
      <c r="BL125" s="25">
        <f t="shared" si="9"/>
        <v>5.4000306876993038</v>
      </c>
      <c r="BM125" s="25">
        <f t="shared" ca="1" si="13"/>
        <v>3.5104207637408296</v>
      </c>
      <c r="BN125" s="24">
        <f t="shared" si="10"/>
        <v>3.609623332099678</v>
      </c>
      <c r="BO125" s="23"/>
      <c r="BP125" s="2"/>
    </row>
    <row r="126" spans="1:68" x14ac:dyDescent="0.2">
      <c r="A126">
        <v>5.65</v>
      </c>
      <c r="B126">
        <v>2.1</v>
      </c>
      <c r="C126">
        <v>1.2540100000000001</v>
      </c>
      <c r="D126">
        <v>-0.28226000000000001</v>
      </c>
      <c r="E126">
        <v>6.7960000000000007E-2</v>
      </c>
      <c r="F126">
        <v>1.8793500000000001</v>
      </c>
      <c r="G126">
        <v>1.6888799999999999</v>
      </c>
      <c r="H126" s="23"/>
      <c r="I126" s="17">
        <f t="shared" si="7"/>
        <v>18.536745406824146</v>
      </c>
      <c r="J126" s="16">
        <f t="shared" si="8"/>
        <v>-18.736745406824145</v>
      </c>
      <c r="K126" s="10">
        <v>100</v>
      </c>
      <c r="L126" s="16">
        <v>1805.2821522309703</v>
      </c>
      <c r="M126" s="16">
        <v>658.82545931758557</v>
      </c>
      <c r="N126" s="16">
        <v>8.0325896762904634</v>
      </c>
      <c r="O126" s="16">
        <v>1.8787193973634642</v>
      </c>
      <c r="P126" s="16">
        <v>2.0939375744706408</v>
      </c>
      <c r="Q126" s="16">
        <v>6.1835573691790616E-2</v>
      </c>
      <c r="R126" s="16">
        <v>2.9530762734138816</v>
      </c>
      <c r="S126" s="16">
        <v>14.945706743553934</v>
      </c>
      <c r="T126" s="22" t="s">
        <v>33</v>
      </c>
      <c r="U126" s="10">
        <v>3</v>
      </c>
      <c r="V126" s="22" t="s">
        <v>33</v>
      </c>
      <c r="W126" s="10">
        <v>3</v>
      </c>
      <c r="X126" s="22" t="s">
        <v>33</v>
      </c>
      <c r="Y126" s="10">
        <v>3</v>
      </c>
      <c r="Z126" s="22" t="s">
        <v>124</v>
      </c>
      <c r="AA126" s="15">
        <v>2</v>
      </c>
      <c r="AB126" s="11">
        <v>97.81</v>
      </c>
      <c r="AC126" s="10">
        <v>1.8400000000000034</v>
      </c>
      <c r="AD126" s="21">
        <v>0.35</v>
      </c>
      <c r="AE126" s="12">
        <v>187.87193973634641</v>
      </c>
      <c r="AF126" s="10">
        <v>137.30591813287452</v>
      </c>
      <c r="AG126" s="10">
        <v>104.69687872353205</v>
      </c>
      <c r="AH126" s="10">
        <v>142.21269395513426</v>
      </c>
      <c r="AI126" s="10">
        <v>3.3862992602082627</v>
      </c>
      <c r="AJ126" s="10"/>
      <c r="AK126" s="10"/>
      <c r="AL126" s="10"/>
      <c r="AM126" s="10"/>
      <c r="AN126" s="10">
        <v>1.8787193973634642</v>
      </c>
      <c r="AO126" s="10">
        <v>0.80922883670459478</v>
      </c>
      <c r="AP126" s="10">
        <v>1</v>
      </c>
      <c r="AQ126" s="10">
        <v>111.47500000000001</v>
      </c>
      <c r="AR126" s="10"/>
      <c r="AS126" s="10"/>
      <c r="AT126" s="10">
        <v>0.91662408788218919</v>
      </c>
      <c r="AU126" s="10">
        <v>1</v>
      </c>
      <c r="AV126" s="16"/>
      <c r="AW126" s="21">
        <v>20.595887719931181</v>
      </c>
      <c r="AX126" s="1" t="s">
        <v>120</v>
      </c>
      <c r="AY126" s="25">
        <v>18.736745406824099</v>
      </c>
      <c r="AZ126" s="19">
        <v>100</v>
      </c>
      <c r="BA126" s="19">
        <v>0</v>
      </c>
      <c r="BB126" s="19">
        <v>0</v>
      </c>
      <c r="BC126" s="19">
        <v>100</v>
      </c>
      <c r="BD126" s="19">
        <v>0</v>
      </c>
      <c r="BE126" s="19">
        <v>0</v>
      </c>
      <c r="BF126" s="26">
        <v>97.81</v>
      </c>
      <c r="BG126" s="26">
        <v>1.8400000000000034</v>
      </c>
      <c r="BH126" s="26">
        <v>0.35</v>
      </c>
      <c r="BI126" s="23"/>
      <c r="BJ126" s="27">
        <f t="shared" ca="1" si="11"/>
        <v>1</v>
      </c>
      <c r="BK126" s="26">
        <f t="shared" ca="1" si="12"/>
        <v>3.6164252049066419</v>
      </c>
      <c r="BL126" s="25">
        <f t="shared" si="9"/>
        <v>5.1906115544843869</v>
      </c>
      <c r="BM126" s="25">
        <f t="shared" ca="1" si="13"/>
        <v>3.4961674872554687</v>
      </c>
      <c r="BN126" s="24">
        <f t="shared" si="10"/>
        <v>3.5963142843149773</v>
      </c>
      <c r="BO126" s="23"/>
      <c r="BP126" s="2"/>
    </row>
    <row r="127" spans="1:68" x14ac:dyDescent="0.2">
      <c r="A127">
        <v>5.7</v>
      </c>
      <c r="B127">
        <v>2.2000000000000002</v>
      </c>
      <c r="C127">
        <v>1.254</v>
      </c>
      <c r="D127">
        <v>-0.28256999999999999</v>
      </c>
      <c r="E127">
        <v>6.9120000000000001E-2</v>
      </c>
      <c r="F127">
        <v>1.8762799999999999</v>
      </c>
      <c r="G127">
        <v>1.6901999999999999</v>
      </c>
      <c r="H127" s="23"/>
      <c r="I127" s="17">
        <f t="shared" si="7"/>
        <v>18.700787401574804</v>
      </c>
      <c r="J127" s="16">
        <f t="shared" si="8"/>
        <v>-18.900787401574803</v>
      </c>
      <c r="K127" s="10">
        <v>100</v>
      </c>
      <c r="L127" s="16">
        <v>1821.686351706036</v>
      </c>
      <c r="M127" s="16">
        <v>664.99343832021032</v>
      </c>
      <c r="N127" s="16">
        <v>8.1036745406824142</v>
      </c>
      <c r="O127" s="16">
        <v>1.8759887005649531</v>
      </c>
      <c r="P127" s="16">
        <v>2.0963342772499551</v>
      </c>
      <c r="Q127" s="16">
        <v>5.98934229476717E-2</v>
      </c>
      <c r="R127" s="16">
        <v>2.8570549839142063</v>
      </c>
      <c r="S127" s="16">
        <v>15.301776158680704</v>
      </c>
      <c r="T127" s="22" t="s">
        <v>33</v>
      </c>
      <c r="U127" s="10">
        <v>3</v>
      </c>
      <c r="V127" s="22" t="s">
        <v>33</v>
      </c>
      <c r="W127" s="10">
        <v>3</v>
      </c>
      <c r="X127" s="22" t="s">
        <v>33</v>
      </c>
      <c r="Y127" s="10">
        <v>3</v>
      </c>
      <c r="Z127" s="22" t="s">
        <v>124</v>
      </c>
      <c r="AA127" s="15">
        <v>2</v>
      </c>
      <c r="AB127" s="11">
        <v>97.81</v>
      </c>
      <c r="AC127" s="10">
        <v>1.8400000000000034</v>
      </c>
      <c r="AD127" s="21">
        <v>0.35</v>
      </c>
      <c r="AE127" s="12">
        <v>187.59887005649531</v>
      </c>
      <c r="AF127" s="10">
        <v>136.62293025543704</v>
      </c>
      <c r="AG127" s="10">
        <v>104.81671386249775</v>
      </c>
      <c r="AH127" s="10">
        <v>148.07523328453624</v>
      </c>
      <c r="AI127" s="10">
        <v>3.5001076480158799</v>
      </c>
      <c r="AJ127" s="10"/>
      <c r="AK127" s="10"/>
      <c r="AL127" s="10"/>
      <c r="AM127" s="10"/>
      <c r="AN127" s="10">
        <v>1.8759887005649531</v>
      </c>
      <c r="AO127" s="10">
        <v>0.80907606753746564</v>
      </c>
      <c r="AP127" s="10">
        <v>1</v>
      </c>
      <c r="AQ127" s="10">
        <v>111.47500000000001</v>
      </c>
      <c r="AR127" s="10"/>
      <c r="AS127" s="10"/>
      <c r="AT127" s="10">
        <v>0.90282013920910476</v>
      </c>
      <c r="AU127" s="10">
        <v>1</v>
      </c>
      <c r="AV127" s="16"/>
      <c r="AW127" s="21">
        <v>20.493439538315556</v>
      </c>
      <c r="AX127" s="1" t="s">
        <v>120</v>
      </c>
      <c r="AY127" s="25">
        <v>18.900787401574799</v>
      </c>
      <c r="AZ127" s="19">
        <v>100</v>
      </c>
      <c r="BA127" s="19">
        <v>0</v>
      </c>
      <c r="BB127" s="19">
        <v>0</v>
      </c>
      <c r="BC127" s="19">
        <v>100</v>
      </c>
      <c r="BD127" s="19">
        <v>0</v>
      </c>
      <c r="BE127" s="19">
        <v>0</v>
      </c>
      <c r="BF127" s="26">
        <v>97.81</v>
      </c>
      <c r="BG127" s="26">
        <v>1.8400000000000034</v>
      </c>
      <c r="BH127" s="26">
        <v>0.35</v>
      </c>
      <c r="BI127" s="23"/>
      <c r="BJ127" s="27">
        <f t="shared" ca="1" si="11"/>
        <v>1</v>
      </c>
      <c r="BK127" s="26">
        <f t="shared" ca="1" si="12"/>
        <v>3.5654219518060715</v>
      </c>
      <c r="BL127" s="25">
        <f t="shared" si="9"/>
        <v>5.0522035025902428</v>
      </c>
      <c r="BM127" s="25">
        <f t="shared" ca="1" si="13"/>
        <v>3.4948326320642589</v>
      </c>
      <c r="BN127" s="24">
        <f t="shared" si="10"/>
        <v>3.5891499446953947</v>
      </c>
      <c r="BO127" s="23"/>
      <c r="BP127" s="2"/>
    </row>
    <row r="128" spans="1:68" x14ac:dyDescent="0.2">
      <c r="A128">
        <v>5.75</v>
      </c>
      <c r="B128">
        <v>2.1</v>
      </c>
      <c r="C128">
        <v>1.25403</v>
      </c>
      <c r="D128">
        <v>-0.28215000000000001</v>
      </c>
      <c r="E128">
        <v>7.0029999999999995E-2</v>
      </c>
      <c r="F128">
        <v>1.88005</v>
      </c>
      <c r="G128">
        <v>1.6923299999999999</v>
      </c>
      <c r="H128" s="23"/>
      <c r="I128" s="17">
        <f t="shared" si="7"/>
        <v>18.864829396325458</v>
      </c>
      <c r="J128" s="16">
        <f t="shared" si="8"/>
        <v>-19.064829396325457</v>
      </c>
      <c r="K128" s="10">
        <v>100</v>
      </c>
      <c r="L128" s="16">
        <v>1838.0905511811015</v>
      </c>
      <c r="M128" s="16">
        <v>671.16141732283495</v>
      </c>
      <c r="N128" s="16">
        <v>8.174759405074365</v>
      </c>
      <c r="O128" s="16">
        <v>1.8841807909604262</v>
      </c>
      <c r="P128" s="16">
        <v>2.1085487242107916</v>
      </c>
      <c r="Q128" s="16">
        <v>6.2524723955832862E-2</v>
      </c>
      <c r="R128" s="16">
        <v>2.9652966155304394</v>
      </c>
      <c r="S128" s="16">
        <v>15.58110647571981</v>
      </c>
      <c r="T128" s="22" t="s">
        <v>33</v>
      </c>
      <c r="U128" s="10">
        <v>3</v>
      </c>
      <c r="V128" s="22" t="s">
        <v>33</v>
      </c>
      <c r="W128" s="10">
        <v>3</v>
      </c>
      <c r="X128" s="22" t="s">
        <v>33</v>
      </c>
      <c r="Y128" s="10">
        <v>3</v>
      </c>
      <c r="Z128" s="22" t="s">
        <v>124</v>
      </c>
      <c r="AA128" s="15">
        <v>2</v>
      </c>
      <c r="AB128" s="11">
        <v>97.81</v>
      </c>
      <c r="AC128" s="10">
        <v>1.8400000000000034</v>
      </c>
      <c r="AD128" s="21">
        <v>0.35</v>
      </c>
      <c r="AE128" s="12">
        <v>188.41807909604262</v>
      </c>
      <c r="AF128" s="10">
        <v>137.09497110523748</v>
      </c>
      <c r="AG128" s="10">
        <v>105.42743621053958</v>
      </c>
      <c r="AH128" s="10">
        <v>152.35913973899204</v>
      </c>
      <c r="AI128" s="10">
        <v>3.3723439158248172</v>
      </c>
      <c r="AJ128" s="10"/>
      <c r="AK128" s="10"/>
      <c r="AL128" s="10"/>
      <c r="AM128" s="10"/>
      <c r="AN128" s="10">
        <v>1.8841807909604262</v>
      </c>
      <c r="AO128" s="10">
        <v>0.81990944174032032</v>
      </c>
      <c r="AP128" s="10">
        <v>1</v>
      </c>
      <c r="AQ128" s="10">
        <v>111.47500000000001</v>
      </c>
      <c r="AR128" s="10"/>
      <c r="AS128" s="10"/>
      <c r="AT128" s="10">
        <v>0.89721897188003008</v>
      </c>
      <c r="AU128" s="10">
        <v>1</v>
      </c>
      <c r="AV128" s="16"/>
      <c r="AW128" s="21">
        <v>20.56424566578562</v>
      </c>
      <c r="AX128" s="1" t="s">
        <v>120</v>
      </c>
      <c r="AY128" s="25">
        <v>19.0648293963255</v>
      </c>
      <c r="AZ128" s="19">
        <v>100</v>
      </c>
      <c r="BA128" s="19">
        <v>0</v>
      </c>
      <c r="BB128" s="19">
        <v>0</v>
      </c>
      <c r="BC128" s="19">
        <v>100</v>
      </c>
      <c r="BD128" s="19">
        <v>0</v>
      </c>
      <c r="BE128" s="19">
        <v>0</v>
      </c>
      <c r="BF128" s="26">
        <v>97.81</v>
      </c>
      <c r="BG128" s="26">
        <v>1.8400000000000034</v>
      </c>
      <c r="BH128" s="26">
        <v>0.35</v>
      </c>
      <c r="BI128" s="23"/>
      <c r="BJ128" s="27">
        <f t="shared" ca="1" si="11"/>
        <v>1</v>
      </c>
      <c r="BK128" s="26">
        <f t="shared" ca="1" si="12"/>
        <v>3.5446121243530255</v>
      </c>
      <c r="BL128" s="25">
        <f t="shared" si="9"/>
        <v>5.2563718103010242</v>
      </c>
      <c r="BM128" s="25">
        <f t="shared" ca="1" si="13"/>
        <v>3.506448533855786</v>
      </c>
      <c r="BN128" s="24">
        <f t="shared" si="10"/>
        <v>3.5944929052931576</v>
      </c>
      <c r="BO128" s="23"/>
      <c r="BP128" s="2"/>
    </row>
    <row r="129" spans="1:68" x14ac:dyDescent="0.2">
      <c r="A129">
        <v>5.8</v>
      </c>
      <c r="B129">
        <v>2.2000000000000002</v>
      </c>
      <c r="C129">
        <v>1.2540500000000001</v>
      </c>
      <c r="D129">
        <v>-0.28122999999999998</v>
      </c>
      <c r="E129">
        <v>7.1010000000000004E-2</v>
      </c>
      <c r="F129">
        <v>1.8732800000000001</v>
      </c>
      <c r="G129">
        <v>1.6882299999999999</v>
      </c>
      <c r="H129" s="23"/>
      <c r="I129" s="17">
        <f t="shared" si="7"/>
        <v>19.028871391076112</v>
      </c>
      <c r="J129" s="16">
        <f t="shared" si="8"/>
        <v>-19.228871391076112</v>
      </c>
      <c r="K129" s="10">
        <v>100</v>
      </c>
      <c r="L129" s="16">
        <v>1854.4947506561671</v>
      </c>
      <c r="M129" s="16">
        <v>677.32939632545958</v>
      </c>
      <c r="N129" s="16">
        <v>8.2458442694663141</v>
      </c>
      <c r="O129" s="16">
        <v>1.8896421845574489</v>
      </c>
      <c r="P129" s="16">
        <v>2.1183418864166668</v>
      </c>
      <c r="Q129" s="16">
        <v>6.8288526164186389E-2</v>
      </c>
      <c r="R129" s="16">
        <v>3.2236782269221673</v>
      </c>
      <c r="S129" s="16">
        <v>15.881923740223465</v>
      </c>
      <c r="T129" s="22" t="s">
        <v>33</v>
      </c>
      <c r="U129" s="10">
        <v>3</v>
      </c>
      <c r="V129" s="22" t="s">
        <v>142</v>
      </c>
      <c r="W129" s="10">
        <v>2</v>
      </c>
      <c r="X129" s="22" t="s">
        <v>33</v>
      </c>
      <c r="Y129" s="10">
        <v>3</v>
      </c>
      <c r="Z129" s="22" t="s">
        <v>124</v>
      </c>
      <c r="AA129" s="15">
        <v>2</v>
      </c>
      <c r="AB129" s="11">
        <v>97.81</v>
      </c>
      <c r="AC129" s="10">
        <v>1.8400000000000034</v>
      </c>
      <c r="AD129" s="21">
        <v>0.35</v>
      </c>
      <c r="AE129" s="12">
        <v>188.96421845574488</v>
      </c>
      <c r="AF129" s="10">
        <v>137.28215492504251</v>
      </c>
      <c r="AG129" s="10">
        <v>105.91709432083334</v>
      </c>
      <c r="AH129" s="10">
        <v>157.08506339843282</v>
      </c>
      <c r="AI129" s="10">
        <v>3.1020465741543877</v>
      </c>
      <c r="AJ129" s="10"/>
      <c r="AK129" s="10"/>
      <c r="AL129" s="10"/>
      <c r="AM129" s="10"/>
      <c r="AN129" s="10">
        <v>1.8896421845574489</v>
      </c>
      <c r="AO129" s="10">
        <v>0.83673129393685541</v>
      </c>
      <c r="AP129" s="10">
        <v>1</v>
      </c>
      <c r="AQ129" s="10">
        <v>111.47500000000001</v>
      </c>
      <c r="AR129" s="10"/>
      <c r="AS129" s="10"/>
      <c r="AT129" s="10">
        <v>0.88978430596662783</v>
      </c>
      <c r="AU129" s="10">
        <v>1</v>
      </c>
      <c r="AV129" s="16"/>
      <c r="AW129" s="21">
        <v>20.592323238756375</v>
      </c>
      <c r="AX129" s="1" t="s">
        <v>120</v>
      </c>
      <c r="AY129" s="25">
        <v>19.228871391076101</v>
      </c>
      <c r="AZ129" s="19">
        <v>100</v>
      </c>
      <c r="BA129" s="19">
        <v>0</v>
      </c>
      <c r="BB129" s="19">
        <v>0</v>
      </c>
      <c r="BC129" s="19">
        <v>100</v>
      </c>
      <c r="BD129" s="19">
        <v>0</v>
      </c>
      <c r="BE129" s="19">
        <v>0</v>
      </c>
      <c r="BF129" s="26">
        <v>97.81</v>
      </c>
      <c r="BG129" s="26">
        <v>1.8400000000000034</v>
      </c>
      <c r="BH129" s="26">
        <v>0.35</v>
      </c>
      <c r="BI129" s="23"/>
      <c r="BJ129" s="27">
        <f t="shared" ca="1" si="11"/>
        <v>1</v>
      </c>
      <c r="BK129" s="26">
        <f t="shared" ca="1" si="12"/>
        <v>3.5170317944277061</v>
      </c>
      <c r="BL129" s="25">
        <f t="shared" si="9"/>
        <v>5.7332584046395363</v>
      </c>
      <c r="BM129" s="25">
        <f t="shared" ca="1" si="13"/>
        <v>3.5302716073046136</v>
      </c>
      <c r="BN129" s="24">
        <f t="shared" si="10"/>
        <v>3.6099479542116155</v>
      </c>
      <c r="BO129" s="23"/>
      <c r="BP129" s="2"/>
    </row>
    <row r="130" spans="1:68" x14ac:dyDescent="0.2">
      <c r="A130">
        <v>5.85</v>
      </c>
      <c r="B130">
        <v>2.1</v>
      </c>
      <c r="C130">
        <v>1.2540500000000001</v>
      </c>
      <c r="D130">
        <v>-0.28149000000000002</v>
      </c>
      <c r="E130">
        <v>7.1999999999999995E-2</v>
      </c>
      <c r="F130">
        <v>1.8794999999999999</v>
      </c>
      <c r="G130">
        <v>1.6900500000000001</v>
      </c>
      <c r="H130" s="23"/>
      <c r="I130" s="17">
        <f t="shared" si="7"/>
        <v>19.19291338582677</v>
      </c>
      <c r="J130" s="16">
        <f t="shared" si="8"/>
        <v>-19.39291338582677</v>
      </c>
      <c r="K130" s="10">
        <v>100</v>
      </c>
      <c r="L130" s="16">
        <v>1870.8989501312328</v>
      </c>
      <c r="M130" s="16">
        <v>683.49737532808433</v>
      </c>
      <c r="N130" s="16">
        <v>8.3169291338582667</v>
      </c>
      <c r="O130" s="16">
        <v>1.8896421845574489</v>
      </c>
      <c r="P130" s="16">
        <v>2.1227178567460179</v>
      </c>
      <c r="Q130" s="16">
        <v>6.6659625540086295E-2</v>
      </c>
      <c r="R130" s="16">
        <v>3.1402960750643971</v>
      </c>
      <c r="S130" s="16">
        <v>16.18581056865062</v>
      </c>
      <c r="T130" s="22" t="s">
        <v>33</v>
      </c>
      <c r="U130" s="10">
        <v>3</v>
      </c>
      <c r="V130" s="22" t="s">
        <v>142</v>
      </c>
      <c r="W130" s="10">
        <v>2</v>
      </c>
      <c r="X130" s="22" t="s">
        <v>33</v>
      </c>
      <c r="Y130" s="10">
        <v>3</v>
      </c>
      <c r="Z130" s="22" t="s">
        <v>124</v>
      </c>
      <c r="AA130" s="15">
        <v>2</v>
      </c>
      <c r="AB130" s="11">
        <v>97.81</v>
      </c>
      <c r="AC130" s="10">
        <v>1.8400000000000034</v>
      </c>
      <c r="AD130" s="21">
        <v>0.35</v>
      </c>
      <c r="AE130" s="12">
        <v>188.96421845574488</v>
      </c>
      <c r="AF130" s="10">
        <v>136.8320220534917</v>
      </c>
      <c r="AG130" s="10">
        <v>106.1358928373009</v>
      </c>
      <c r="AH130" s="10">
        <v>161.87413237287126</v>
      </c>
      <c r="AI130" s="10">
        <v>3.1844131129562148</v>
      </c>
      <c r="AJ130" s="10"/>
      <c r="AK130" s="10"/>
      <c r="AL130" s="10"/>
      <c r="AM130" s="10"/>
      <c r="AN130" s="10">
        <v>1.8896421845574489</v>
      </c>
      <c r="AO130" s="10">
        <v>0.8377290338192902</v>
      </c>
      <c r="AP130" s="10">
        <v>1</v>
      </c>
      <c r="AQ130" s="10">
        <v>111.47500000000001</v>
      </c>
      <c r="AR130" s="10"/>
      <c r="AS130" s="10"/>
      <c r="AT130" s="10">
        <v>0.87819339962662846</v>
      </c>
      <c r="AU130" s="10">
        <v>1</v>
      </c>
      <c r="AV130" s="16"/>
      <c r="AW130" s="21">
        <v>20.524803308023756</v>
      </c>
      <c r="AX130" s="1" t="s">
        <v>120</v>
      </c>
      <c r="AY130" s="25">
        <v>19.392913385826802</v>
      </c>
      <c r="AZ130" s="19">
        <v>100</v>
      </c>
      <c r="BA130" s="19">
        <v>0</v>
      </c>
      <c r="BB130" s="19">
        <v>0</v>
      </c>
      <c r="BC130" s="19">
        <v>100</v>
      </c>
      <c r="BD130" s="19">
        <v>0</v>
      </c>
      <c r="BE130" s="19">
        <v>0</v>
      </c>
      <c r="BF130" s="26">
        <v>97.81</v>
      </c>
      <c r="BG130" s="26">
        <v>1.8400000000000034</v>
      </c>
      <c r="BH130" s="26">
        <v>0.35</v>
      </c>
      <c r="BI130" s="23"/>
      <c r="BJ130" s="27">
        <f t="shared" ca="1" si="11"/>
        <v>1</v>
      </c>
      <c r="BK130" s="26">
        <f t="shared" ca="1" si="12"/>
        <v>3.474097851833017</v>
      </c>
      <c r="BL130" s="25">
        <f t="shared" si="9"/>
        <v>5.6145372494245596</v>
      </c>
      <c r="BM130" s="25">
        <f t="shared" ca="1" si="13"/>
        <v>3.5296124175466268</v>
      </c>
      <c r="BN130" s="24">
        <f t="shared" si="10"/>
        <v>3.6037248394699102</v>
      </c>
      <c r="BO130" s="23"/>
      <c r="BP130" s="2"/>
    </row>
    <row r="131" spans="1:68" x14ac:dyDescent="0.2">
      <c r="A131">
        <v>5.9</v>
      </c>
      <c r="B131">
        <v>0.4</v>
      </c>
      <c r="C131">
        <v>1.25386</v>
      </c>
      <c r="D131">
        <v>-0.28182000000000001</v>
      </c>
      <c r="E131">
        <v>7.2800000000000004E-2</v>
      </c>
      <c r="F131">
        <v>1.8743300000000001</v>
      </c>
      <c r="G131">
        <v>1.6834800000000001</v>
      </c>
      <c r="H131" s="23"/>
      <c r="I131" s="17">
        <f t="shared" si="7"/>
        <v>19.356955380577428</v>
      </c>
      <c r="J131" s="16">
        <f t="shared" si="8"/>
        <v>-19.556955380577428</v>
      </c>
      <c r="K131" s="10">
        <v>100</v>
      </c>
      <c r="L131" s="16">
        <v>1887.3031496062986</v>
      </c>
      <c r="M131" s="16">
        <v>689.66535433070908</v>
      </c>
      <c r="N131" s="16">
        <v>8.3880139982502193</v>
      </c>
      <c r="O131" s="16">
        <v>1.8377589453860375</v>
      </c>
      <c r="P131" s="16">
        <v>2.0743707552144861</v>
      </c>
      <c r="Q131" s="16">
        <v>6.4592174747959571E-2</v>
      </c>
      <c r="R131" s="16">
        <v>3.1138201589850731</v>
      </c>
      <c r="S131" s="16">
        <v>16.431375682531158</v>
      </c>
      <c r="T131" s="22" t="s">
        <v>33</v>
      </c>
      <c r="U131" s="10">
        <v>3</v>
      </c>
      <c r="V131" s="22" t="s">
        <v>142</v>
      </c>
      <c r="W131" s="10">
        <v>2</v>
      </c>
      <c r="X131" s="22" t="s">
        <v>33</v>
      </c>
      <c r="Y131" s="10">
        <v>3</v>
      </c>
      <c r="Z131" s="22" t="s">
        <v>124</v>
      </c>
      <c r="AA131" s="15">
        <v>2</v>
      </c>
      <c r="AB131" s="11">
        <v>97.81</v>
      </c>
      <c r="AC131" s="10">
        <v>1.8400000000000034</v>
      </c>
      <c r="AD131" s="21">
        <v>0.35</v>
      </c>
      <c r="AE131" s="12">
        <v>183.77589453860375</v>
      </c>
      <c r="AF131" s="10">
        <v>130.17917484536642</v>
      </c>
      <c r="AG131" s="10">
        <v>103.7185377607243</v>
      </c>
      <c r="AH131" s="10">
        <v>165.46344036235075</v>
      </c>
      <c r="AI131" s="10">
        <v>3.2114892605934657</v>
      </c>
      <c r="AJ131" s="10"/>
      <c r="AK131" s="10"/>
      <c r="AL131" s="10"/>
      <c r="AM131" s="10"/>
      <c r="AN131" s="10">
        <v>1.8377589453860375</v>
      </c>
      <c r="AO131" s="10">
        <v>0.83087805124231051</v>
      </c>
      <c r="AP131" s="10">
        <v>1</v>
      </c>
      <c r="AQ131" s="10">
        <v>111.47500000000001</v>
      </c>
      <c r="AR131" s="10"/>
      <c r="AS131" s="10"/>
      <c r="AT131" s="10">
        <v>0.82547322025532488</v>
      </c>
      <c r="AU131" s="10">
        <v>1</v>
      </c>
      <c r="AV131" s="16"/>
      <c r="AW131" s="21">
        <v>19.526876226804962</v>
      </c>
      <c r="AX131" s="1" t="s">
        <v>120</v>
      </c>
      <c r="AY131" s="25">
        <v>19.556955380577399</v>
      </c>
      <c r="AZ131" s="19">
        <v>100</v>
      </c>
      <c r="BA131" s="19">
        <v>0</v>
      </c>
      <c r="BB131" s="19">
        <v>0</v>
      </c>
      <c r="BC131" s="19">
        <v>100</v>
      </c>
      <c r="BD131" s="19">
        <v>0</v>
      </c>
      <c r="BE131" s="19">
        <v>0</v>
      </c>
      <c r="BF131" s="26">
        <v>97.81</v>
      </c>
      <c r="BG131" s="26">
        <v>1.8400000000000034</v>
      </c>
      <c r="BH131" s="26">
        <v>0.35</v>
      </c>
      <c r="BI131" s="23"/>
      <c r="BJ131" s="27">
        <f t="shared" ca="1" si="11"/>
        <v>1</v>
      </c>
      <c r="BK131" s="26">
        <f t="shared" ca="1" si="12"/>
        <v>3.2790372122104103</v>
      </c>
      <c r="BL131" s="25">
        <f t="shared" si="9"/>
        <v>5.712485988294814</v>
      </c>
      <c r="BM131" s="25">
        <f t="shared" ca="1" si="13"/>
        <v>3.5546381421231659</v>
      </c>
      <c r="BN131" s="24">
        <f t="shared" si="10"/>
        <v>3.6107790189469711</v>
      </c>
      <c r="BO131" s="23"/>
      <c r="BP131" s="2"/>
    </row>
    <row r="132" spans="1:68" x14ac:dyDescent="0.2">
      <c r="A132">
        <v>5.95</v>
      </c>
      <c r="B132">
        <v>2.1</v>
      </c>
      <c r="C132">
        <v>1.2543899999999999</v>
      </c>
      <c r="D132">
        <v>-0.28083999999999998</v>
      </c>
      <c r="E132">
        <v>7.3959999999999998E-2</v>
      </c>
      <c r="F132">
        <v>1.87795</v>
      </c>
      <c r="G132">
        <v>1.6868300000000001</v>
      </c>
      <c r="H132" s="23"/>
      <c r="I132" s="17">
        <f t="shared" si="7"/>
        <v>19.520997375328083</v>
      </c>
      <c r="J132" s="16">
        <f t="shared" si="8"/>
        <v>-19.720997375328082</v>
      </c>
      <c r="K132" s="10">
        <v>100</v>
      </c>
      <c r="L132" s="16">
        <v>1903.7073490813641</v>
      </c>
      <c r="M132" s="16">
        <v>695.83333333333371</v>
      </c>
      <c r="N132" s="16">
        <v>8.4590988626421701</v>
      </c>
      <c r="O132" s="16">
        <v>1.9824858757061663</v>
      </c>
      <c r="P132" s="16">
        <v>2.2242250851124403</v>
      </c>
      <c r="Q132" s="16">
        <v>7.0731877100336196E-2</v>
      </c>
      <c r="R132" s="16">
        <v>3.1800683111511852</v>
      </c>
      <c r="S132" s="16">
        <v>16.787445097657926</v>
      </c>
      <c r="T132" s="22" t="s">
        <v>33</v>
      </c>
      <c r="U132" s="10">
        <v>3</v>
      </c>
      <c r="V132" s="22" t="s">
        <v>33</v>
      </c>
      <c r="W132" s="10">
        <v>3</v>
      </c>
      <c r="X132" s="22" t="s">
        <v>33</v>
      </c>
      <c r="Y132" s="10">
        <v>3</v>
      </c>
      <c r="Z132" s="22" t="s">
        <v>124</v>
      </c>
      <c r="AA132" s="15">
        <v>2</v>
      </c>
      <c r="AB132" s="11">
        <v>97.81</v>
      </c>
      <c r="AC132" s="10">
        <v>1.8400000000000034</v>
      </c>
      <c r="AD132" s="21">
        <v>0.35</v>
      </c>
      <c r="AE132" s="12">
        <v>198.24858757061662</v>
      </c>
      <c r="AF132" s="10">
        <v>146.84414309953368</v>
      </c>
      <c r="AG132" s="10">
        <v>111.21125425562201</v>
      </c>
      <c r="AH132" s="10">
        <v>171.32597969175268</v>
      </c>
      <c r="AI132" s="10">
        <v>3.1445865376332116</v>
      </c>
      <c r="AJ132" s="10"/>
      <c r="AK132" s="10"/>
      <c r="AL132" s="10"/>
      <c r="AM132" s="10"/>
      <c r="AN132" s="10">
        <v>1.9824858757061663</v>
      </c>
      <c r="AO132" s="10">
        <v>0.86721651912313802</v>
      </c>
      <c r="AP132" s="10">
        <v>1</v>
      </c>
      <c r="AQ132" s="10">
        <v>111.47500000000001</v>
      </c>
      <c r="AR132" s="10"/>
      <c r="AS132" s="10"/>
      <c r="AT132" s="10">
        <v>0.92792484686978749</v>
      </c>
      <c r="AU132" s="10">
        <v>1</v>
      </c>
      <c r="AV132" s="16"/>
      <c r="AW132" s="21">
        <v>22.026621464930052</v>
      </c>
      <c r="AX132" s="1" t="s">
        <v>120</v>
      </c>
      <c r="AY132" s="25">
        <v>19.7209973753281</v>
      </c>
      <c r="AZ132" s="19">
        <v>100</v>
      </c>
      <c r="BA132" s="19">
        <v>0</v>
      </c>
      <c r="BB132" s="19">
        <v>0</v>
      </c>
      <c r="BC132" s="19">
        <v>100</v>
      </c>
      <c r="BD132" s="19">
        <v>0</v>
      </c>
      <c r="BE132" s="19">
        <v>0</v>
      </c>
      <c r="BF132" s="26">
        <v>97.81</v>
      </c>
      <c r="BG132" s="26">
        <v>1.8400000000000034</v>
      </c>
      <c r="BH132" s="26">
        <v>0.35</v>
      </c>
      <c r="BI132" s="23"/>
      <c r="BJ132" s="27">
        <f t="shared" ca="1" si="11"/>
        <v>1</v>
      </c>
      <c r="BK132" s="26">
        <f t="shared" ca="1" si="12"/>
        <v>3.6571154315834944</v>
      </c>
      <c r="BL132" s="25">
        <f t="shared" si="9"/>
        <v>5.5590589754411264</v>
      </c>
      <c r="BM132" s="25">
        <f t="shared" ca="1" si="13"/>
        <v>3.5087138437085135</v>
      </c>
      <c r="BN132" s="24">
        <f t="shared" si="10"/>
        <v>3.588522224131605</v>
      </c>
      <c r="BO132" s="23"/>
      <c r="BP132" s="2"/>
    </row>
    <row r="133" spans="1:68" x14ac:dyDescent="0.2">
      <c r="A133">
        <v>6</v>
      </c>
      <c r="B133">
        <v>2.1</v>
      </c>
      <c r="C133">
        <v>1.2551099999999999</v>
      </c>
      <c r="D133">
        <v>-0.28064</v>
      </c>
      <c r="E133">
        <v>7.6859999999999998E-2</v>
      </c>
      <c r="F133">
        <v>1.87293</v>
      </c>
      <c r="G133">
        <v>1.6858</v>
      </c>
      <c r="H133" s="23"/>
      <c r="I133" s="17">
        <f t="shared" si="7"/>
        <v>19.685039370078741</v>
      </c>
      <c r="J133" s="16">
        <f t="shared" si="8"/>
        <v>-19.88503937007874</v>
      </c>
      <c r="K133" s="10">
        <v>100</v>
      </c>
      <c r="L133" s="16">
        <v>1920.1115485564299</v>
      </c>
      <c r="M133" s="16">
        <v>702.00131233595846</v>
      </c>
      <c r="N133" s="16">
        <v>8.530183727034121</v>
      </c>
      <c r="O133" s="16">
        <v>2.1790960451977064</v>
      </c>
      <c r="P133" s="16">
        <v>2.4336537535485445</v>
      </c>
      <c r="Q133" s="16">
        <v>7.1984877580412859E-2</v>
      </c>
      <c r="R133" s="16">
        <v>2.9578931462805955</v>
      </c>
      <c r="S133" s="16">
        <v>17.677618635474861</v>
      </c>
      <c r="T133" s="22" t="s">
        <v>33</v>
      </c>
      <c r="U133" s="10">
        <v>3</v>
      </c>
      <c r="V133" s="22" t="s">
        <v>33</v>
      </c>
      <c r="W133" s="10">
        <v>3</v>
      </c>
      <c r="X133" s="22" t="s">
        <v>33</v>
      </c>
      <c r="Y133" s="10">
        <v>3</v>
      </c>
      <c r="Z133" s="22" t="s">
        <v>124</v>
      </c>
      <c r="AA133" s="15">
        <v>2</v>
      </c>
      <c r="AB133" s="11">
        <v>97.81</v>
      </c>
      <c r="AC133" s="10">
        <v>1.8400000000000034</v>
      </c>
      <c r="AD133" s="21">
        <v>0.35</v>
      </c>
      <c r="AE133" s="12">
        <v>217.90960451977062</v>
      </c>
      <c r="AF133" s="10">
        <v>170.51785706407148</v>
      </c>
      <c r="AG133" s="10">
        <v>121.68268767742723</v>
      </c>
      <c r="AH133" s="10">
        <v>188.17580383078092</v>
      </c>
      <c r="AI133" s="10">
        <v>3.3807847361134415</v>
      </c>
      <c r="AJ133" s="10"/>
      <c r="AK133" s="10"/>
      <c r="AL133" s="10"/>
      <c r="AM133" s="10"/>
      <c r="AN133" s="10">
        <v>2.1790960451977064</v>
      </c>
      <c r="AO133" s="10">
        <v>0.90407007821074015</v>
      </c>
      <c r="AP133" s="10">
        <v>1</v>
      </c>
      <c r="AQ133" s="10">
        <v>111.47500000000001</v>
      </c>
      <c r="AR133" s="10"/>
      <c r="AS133" s="10"/>
      <c r="AT133" s="10">
        <v>1.0754433954473019</v>
      </c>
      <c r="AU133" s="10">
        <v>1</v>
      </c>
      <c r="AV133" s="16"/>
      <c r="AW133" s="21">
        <v>25.577678559610721</v>
      </c>
      <c r="AX133" s="1" t="s">
        <v>120</v>
      </c>
      <c r="AY133" s="25">
        <v>19.885039370078701</v>
      </c>
      <c r="AZ133" s="19">
        <v>100</v>
      </c>
      <c r="BA133" s="19">
        <v>0</v>
      </c>
      <c r="BB133" s="19">
        <v>0</v>
      </c>
      <c r="BC133" s="19">
        <v>100</v>
      </c>
      <c r="BD133" s="19">
        <v>0</v>
      </c>
      <c r="BE133" s="19">
        <v>0</v>
      </c>
      <c r="BF133" s="26">
        <v>97.81</v>
      </c>
      <c r="BG133" s="26">
        <v>1.8400000000000034</v>
      </c>
      <c r="BH133" s="26">
        <v>0.35</v>
      </c>
      <c r="BI133" s="23"/>
      <c r="BJ133" s="27">
        <f t="shared" ca="1" si="11"/>
        <v>1</v>
      </c>
      <c r="BK133" s="26">
        <f t="shared" ca="1" si="12"/>
        <v>4.1982769928643844</v>
      </c>
      <c r="BL133" s="25">
        <f t="shared" si="9"/>
        <v>4.8849739612195364</v>
      </c>
      <c r="BM133" s="25">
        <f t="shared" ca="1" si="13"/>
        <v>3.4276463244948729</v>
      </c>
      <c r="BN133" s="24">
        <f t="shared" si="10"/>
        <v>3.5391518011634799</v>
      </c>
      <c r="BO133" s="23"/>
      <c r="BP133" s="2"/>
    </row>
    <row r="134" spans="1:68" x14ac:dyDescent="0.2">
      <c r="A134">
        <v>6.05</v>
      </c>
      <c r="B134">
        <v>2.1</v>
      </c>
      <c r="C134">
        <v>1.25444</v>
      </c>
      <c r="D134">
        <v>-0.28014</v>
      </c>
      <c r="E134">
        <v>7.6410000000000006E-2</v>
      </c>
      <c r="F134">
        <v>1.87703</v>
      </c>
      <c r="G134">
        <v>1.6876800000000001</v>
      </c>
      <c r="H134" s="23"/>
      <c r="I134" s="17">
        <f t="shared" si="7"/>
        <v>19.849081364829395</v>
      </c>
      <c r="J134" s="16">
        <f t="shared" si="8"/>
        <v>-20.049081364829394</v>
      </c>
      <c r="K134" s="10">
        <v>100</v>
      </c>
      <c r="L134" s="16">
        <v>1936.5157480314954</v>
      </c>
      <c r="M134" s="16">
        <v>708.16929133858309</v>
      </c>
      <c r="N134" s="16">
        <v>8.60126859142607</v>
      </c>
      <c r="O134" s="16">
        <v>1.9961393596986619</v>
      </c>
      <c r="P134" s="16">
        <v>2.2487079906270675</v>
      </c>
      <c r="Q134" s="16">
        <v>7.5117378780604899E-2</v>
      </c>
      <c r="R134" s="16">
        <v>3.3404683531034154</v>
      </c>
      <c r="S134" s="16">
        <v>17.539488258917064</v>
      </c>
      <c r="T134" s="22" t="s">
        <v>33</v>
      </c>
      <c r="U134" s="10">
        <v>3</v>
      </c>
      <c r="V134" s="22" t="s">
        <v>33</v>
      </c>
      <c r="W134" s="10">
        <v>3</v>
      </c>
      <c r="X134" s="22" t="s">
        <v>33</v>
      </c>
      <c r="Y134" s="10">
        <v>3</v>
      </c>
      <c r="Z134" s="22" t="s">
        <v>124</v>
      </c>
      <c r="AA134" s="15">
        <v>2</v>
      </c>
      <c r="AB134" s="11">
        <v>97.81</v>
      </c>
      <c r="AC134" s="10">
        <v>1.8400000000000034</v>
      </c>
      <c r="AD134" s="21">
        <v>0.35</v>
      </c>
      <c r="AE134" s="12">
        <v>199.61393596986619</v>
      </c>
      <c r="AF134" s="10">
        <v>147.79457910418796</v>
      </c>
      <c r="AG134" s="10">
        <v>112.43539953135337</v>
      </c>
      <c r="AH134" s="10">
        <v>183.87194744552903</v>
      </c>
      <c r="AI134" s="10">
        <v>2.9935921981448019</v>
      </c>
      <c r="AJ134" s="10"/>
      <c r="AK134" s="10"/>
      <c r="AL134" s="10"/>
      <c r="AM134" s="10"/>
      <c r="AN134" s="10">
        <v>1.9961393596986619</v>
      </c>
      <c r="AO134" s="10">
        <v>0.88660551451515346</v>
      </c>
      <c r="AP134" s="10">
        <v>1</v>
      </c>
      <c r="AQ134" s="10">
        <v>111.47500000000001</v>
      </c>
      <c r="AR134" s="10"/>
      <c r="AS134" s="10"/>
      <c r="AT134" s="10">
        <v>0.9169016118293003</v>
      </c>
      <c r="AU134" s="10">
        <v>1</v>
      </c>
      <c r="AV134" s="16"/>
      <c r="AW134" s="21">
        <v>22.169186865628195</v>
      </c>
      <c r="AX134" s="1" t="s">
        <v>120</v>
      </c>
      <c r="AY134" s="25">
        <v>20.049081364829402</v>
      </c>
      <c r="AZ134" s="19">
        <v>100</v>
      </c>
      <c r="BA134" s="19">
        <v>0</v>
      </c>
      <c r="BB134" s="19">
        <v>0</v>
      </c>
      <c r="BC134" s="19">
        <v>100</v>
      </c>
      <c r="BD134" s="19">
        <v>0</v>
      </c>
      <c r="BE134" s="19">
        <v>0</v>
      </c>
      <c r="BF134" s="26">
        <v>97.81</v>
      </c>
      <c r="BG134" s="26">
        <v>1.8400000000000034</v>
      </c>
      <c r="BH134" s="26">
        <v>0.35</v>
      </c>
      <c r="BI134" s="23"/>
      <c r="BJ134" s="27">
        <f t="shared" ca="1" si="11"/>
        <v>1</v>
      </c>
      <c r="BK134" s="26">
        <f t="shared" ca="1" si="12"/>
        <v>3.6162260416319669</v>
      </c>
      <c r="BL134" s="25">
        <f t="shared" si="9"/>
        <v>5.8664822476178315</v>
      </c>
      <c r="BM134" s="25">
        <f t="shared" ca="1" si="13"/>
        <v>3.5258902066038291</v>
      </c>
      <c r="BN134" s="24">
        <f t="shared" si="10"/>
        <v>3.5946705951858231</v>
      </c>
      <c r="BO134" s="23"/>
      <c r="BP134" s="2"/>
    </row>
    <row r="135" spans="1:68" x14ac:dyDescent="0.2">
      <c r="A135">
        <v>6.1</v>
      </c>
      <c r="B135">
        <v>2.1</v>
      </c>
      <c r="C135">
        <v>1.2543800000000001</v>
      </c>
      <c r="D135">
        <v>-0.27953</v>
      </c>
      <c r="E135">
        <v>7.7810000000000004E-2</v>
      </c>
      <c r="F135">
        <v>1.8718999999999999</v>
      </c>
      <c r="G135">
        <v>1.6887799999999999</v>
      </c>
      <c r="H135" s="23"/>
      <c r="I135" s="17">
        <f t="shared" si="7"/>
        <v>20.01312335958005</v>
      </c>
      <c r="J135" s="16">
        <f t="shared" si="8"/>
        <v>-20.213123359580049</v>
      </c>
      <c r="K135" s="10">
        <v>100</v>
      </c>
      <c r="L135" s="16">
        <v>1952.9199475065609</v>
      </c>
      <c r="M135" s="16">
        <v>714.33727034120773</v>
      </c>
      <c r="N135" s="16">
        <v>8.6723534558180209</v>
      </c>
      <c r="O135" s="16">
        <v>1.9797551789077155</v>
      </c>
      <c r="P135" s="16">
        <v>2.2385120507059106</v>
      </c>
      <c r="Q135" s="16">
        <v>7.893903024483917E-2</v>
      </c>
      <c r="R135" s="16">
        <v>3.526406311725947</v>
      </c>
      <c r="S135" s="16">
        <v>17.969227208207993</v>
      </c>
      <c r="T135" s="22" t="s">
        <v>33</v>
      </c>
      <c r="U135" s="10">
        <v>3</v>
      </c>
      <c r="V135" s="22" t="s">
        <v>142</v>
      </c>
      <c r="W135" s="10">
        <v>2</v>
      </c>
      <c r="X135" s="22" t="s">
        <v>33</v>
      </c>
      <c r="Y135" s="10">
        <v>3</v>
      </c>
      <c r="Z135" s="22" t="s">
        <v>124</v>
      </c>
      <c r="AA135" s="15">
        <v>2</v>
      </c>
      <c r="AB135" s="11">
        <v>97.81</v>
      </c>
      <c r="AC135" s="10">
        <v>1.8400000000000034</v>
      </c>
      <c r="AD135" s="21">
        <v>0.35</v>
      </c>
      <c r="AE135" s="12">
        <v>197.97551789077153</v>
      </c>
      <c r="AF135" s="10">
        <v>145.63010385022449</v>
      </c>
      <c r="AG135" s="10">
        <v>111.92560253529552</v>
      </c>
      <c r="AH135" s="10">
        <v>191.24997433487945</v>
      </c>
      <c r="AI135" s="10">
        <v>2.8357481004806986</v>
      </c>
      <c r="AJ135" s="10"/>
      <c r="AK135" s="10"/>
      <c r="AL135" s="10"/>
      <c r="AM135" s="10"/>
      <c r="AN135" s="10">
        <v>1.9797551789077155</v>
      </c>
      <c r="AO135" s="10">
        <v>0.8963739551722909</v>
      </c>
      <c r="AP135" s="10">
        <v>1</v>
      </c>
      <c r="AQ135" s="10">
        <v>111.47500000000001</v>
      </c>
      <c r="AR135" s="10"/>
      <c r="AS135" s="10"/>
      <c r="AT135" s="10">
        <v>0.89450494932389468</v>
      </c>
      <c r="AU135" s="10">
        <v>1</v>
      </c>
      <c r="AV135" s="16"/>
      <c r="AW135" s="21">
        <v>21.84451557753367</v>
      </c>
      <c r="AX135" s="1" t="s">
        <v>120</v>
      </c>
      <c r="AY135" s="25">
        <v>20.213123359579999</v>
      </c>
      <c r="AZ135" s="19">
        <v>100</v>
      </c>
      <c r="BA135" s="19">
        <v>0</v>
      </c>
      <c r="BB135" s="19">
        <v>0</v>
      </c>
      <c r="BC135" s="19">
        <v>100</v>
      </c>
      <c r="BD135" s="19">
        <v>0</v>
      </c>
      <c r="BE135" s="19">
        <v>0</v>
      </c>
      <c r="BF135" s="26">
        <v>97.81</v>
      </c>
      <c r="BG135" s="26">
        <v>1.8400000000000034</v>
      </c>
      <c r="BH135" s="26">
        <v>0.35</v>
      </c>
      <c r="BI135" s="23"/>
      <c r="BJ135" s="27">
        <f t="shared" ca="1" si="11"/>
        <v>1</v>
      </c>
      <c r="BK135" s="26">
        <f t="shared" ca="1" si="12"/>
        <v>3.5334907734823999</v>
      </c>
      <c r="BL135" s="25">
        <f t="shared" si="9"/>
        <v>6.2548156043961773</v>
      </c>
      <c r="BM135" s="25">
        <f t="shared" ca="1" si="13"/>
        <v>3.5499314139860463</v>
      </c>
      <c r="BN135" s="24">
        <f t="shared" si="10"/>
        <v>3.6078619418813549</v>
      </c>
      <c r="BO135" s="23"/>
      <c r="BP135" s="2"/>
    </row>
    <row r="136" spans="1:68" x14ac:dyDescent="0.2">
      <c r="A136">
        <v>6.15</v>
      </c>
      <c r="B136">
        <v>2.1</v>
      </c>
      <c r="C136">
        <v>1.25465</v>
      </c>
      <c r="D136">
        <v>-0.27894000000000002</v>
      </c>
      <c r="E136">
        <v>7.8880000000000006E-2</v>
      </c>
      <c r="F136">
        <v>1.8759999999999999</v>
      </c>
      <c r="G136">
        <v>1.6909799999999999</v>
      </c>
      <c r="H136" s="23"/>
      <c r="I136" s="17">
        <f t="shared" si="7"/>
        <v>20.177165354330707</v>
      </c>
      <c r="J136" s="16">
        <f t="shared" si="8"/>
        <v>-20.377165354330707</v>
      </c>
      <c r="K136" s="10">
        <v>100</v>
      </c>
      <c r="L136" s="16">
        <v>1969.3241469816267</v>
      </c>
      <c r="M136" s="16">
        <v>720.50524934383247</v>
      </c>
      <c r="N136" s="16">
        <v>8.7434383202099735</v>
      </c>
      <c r="O136" s="16">
        <v>2.0534839924670352</v>
      </c>
      <c r="P136" s="16">
        <v>2.3169704483585694</v>
      </c>
      <c r="Q136" s="16">
        <v>8.2635381661065627E-2</v>
      </c>
      <c r="R136" s="16">
        <v>3.5665272174536238</v>
      </c>
      <c r="S136" s="16">
        <v>18.297670548023206</v>
      </c>
      <c r="T136" s="22" t="s">
        <v>33</v>
      </c>
      <c r="U136" s="10">
        <v>3</v>
      </c>
      <c r="V136" s="22" t="s">
        <v>33</v>
      </c>
      <c r="W136" s="10">
        <v>3</v>
      </c>
      <c r="X136" s="22" t="s">
        <v>33</v>
      </c>
      <c r="Y136" s="10">
        <v>3</v>
      </c>
      <c r="Z136" s="22" t="s">
        <v>124</v>
      </c>
      <c r="AA136" s="15">
        <v>2</v>
      </c>
      <c r="AB136" s="11">
        <v>97.81</v>
      </c>
      <c r="AC136" s="10">
        <v>1.8400000000000034</v>
      </c>
      <c r="AD136" s="21">
        <v>0.35</v>
      </c>
      <c r="AE136" s="12">
        <v>205.34839924670351</v>
      </c>
      <c r="AF136" s="10">
        <v>153.89555066376869</v>
      </c>
      <c r="AG136" s="10">
        <v>115.84852241792848</v>
      </c>
      <c r="AH136" s="10">
        <v>196.54420582930075</v>
      </c>
      <c r="AI136" s="10">
        <v>2.8038479423520708</v>
      </c>
      <c r="AJ136" s="10"/>
      <c r="AK136" s="10"/>
      <c r="AL136" s="10"/>
      <c r="AM136" s="10"/>
      <c r="AN136" s="10">
        <v>2.0534839924670352</v>
      </c>
      <c r="AO136" s="10">
        <v>0.91786502044843277</v>
      </c>
      <c r="AP136" s="10">
        <v>1</v>
      </c>
      <c r="AQ136" s="10">
        <v>111.47500000000001</v>
      </c>
      <c r="AR136" s="10"/>
      <c r="AS136" s="10"/>
      <c r="AT136" s="10">
        <v>0.93924548847902789</v>
      </c>
      <c r="AU136" s="10">
        <v>1</v>
      </c>
      <c r="AV136" s="16"/>
      <c r="AW136" s="21">
        <v>23.084332599565304</v>
      </c>
      <c r="AX136" s="1" t="s">
        <v>120</v>
      </c>
      <c r="AY136" s="25">
        <v>20.3771653543307</v>
      </c>
      <c r="AZ136" s="19">
        <v>100</v>
      </c>
      <c r="BA136" s="19">
        <v>0</v>
      </c>
      <c r="BB136" s="19">
        <v>0</v>
      </c>
      <c r="BC136" s="19">
        <v>100</v>
      </c>
      <c r="BD136" s="19">
        <v>0</v>
      </c>
      <c r="BE136" s="19">
        <v>0</v>
      </c>
      <c r="BF136" s="26">
        <v>97.81</v>
      </c>
      <c r="BG136" s="26">
        <v>1.8400000000000034</v>
      </c>
      <c r="BH136" s="26">
        <v>0.35</v>
      </c>
      <c r="BI136" s="23"/>
      <c r="BJ136" s="27">
        <f t="shared" ca="1" si="11"/>
        <v>1</v>
      </c>
      <c r="BK136" s="26">
        <f t="shared" ca="1" si="12"/>
        <v>3.6982613966549049</v>
      </c>
      <c r="BL136" s="25">
        <f t="shared" si="9"/>
        <v>6.2024215429305514</v>
      </c>
      <c r="BM136" s="25">
        <f t="shared" ca="1" si="13"/>
        <v>3.5315748340149509</v>
      </c>
      <c r="BN136" s="24">
        <f t="shared" si="10"/>
        <v>3.597244338649412</v>
      </c>
      <c r="BO136" s="23"/>
      <c r="BP136" s="2"/>
    </row>
    <row r="137" spans="1:68" x14ac:dyDescent="0.2">
      <c r="A137">
        <v>6.2</v>
      </c>
      <c r="B137">
        <v>2.2000000000000002</v>
      </c>
      <c r="C137">
        <v>1.2557799999999999</v>
      </c>
      <c r="D137">
        <v>-0.28001999999999999</v>
      </c>
      <c r="E137">
        <v>7.9170000000000004E-2</v>
      </c>
      <c r="F137">
        <v>1.86965</v>
      </c>
      <c r="G137">
        <v>1.6819500000000001</v>
      </c>
      <c r="H137" s="23"/>
      <c r="I137" s="17">
        <f t="shared" si="7"/>
        <v>20.341207349081365</v>
      </c>
      <c r="J137" s="16">
        <f t="shared" si="8"/>
        <v>-20.541207349081365</v>
      </c>
      <c r="K137" s="10">
        <v>100</v>
      </c>
      <c r="L137" s="16">
        <v>1985.7283464566924</v>
      </c>
      <c r="M137" s="16">
        <v>726.67322834645722</v>
      </c>
      <c r="N137" s="16">
        <v>8.8145231846019243</v>
      </c>
      <c r="O137" s="16">
        <v>2.3620527306967505</v>
      </c>
      <c r="P137" s="16">
        <v>2.6268210364827409</v>
      </c>
      <c r="Q137" s="16">
        <v>7.5869179068651038E-2</v>
      </c>
      <c r="R137" s="16">
        <v>2.8882507797424335</v>
      </c>
      <c r="S137" s="16">
        <v>18.386687901804901</v>
      </c>
      <c r="T137" s="22" t="s">
        <v>33</v>
      </c>
      <c r="U137" s="10">
        <v>3</v>
      </c>
      <c r="V137" s="22" t="s">
        <v>33</v>
      </c>
      <c r="W137" s="10">
        <v>3</v>
      </c>
      <c r="X137" s="22" t="s">
        <v>33</v>
      </c>
      <c r="Y137" s="10">
        <v>3</v>
      </c>
      <c r="Z137" s="22" t="s">
        <v>124</v>
      </c>
      <c r="AA137" s="15">
        <v>2</v>
      </c>
      <c r="AB137" s="11">
        <v>94.284511521360827</v>
      </c>
      <c r="AC137" s="10">
        <v>5.365488478639179</v>
      </c>
      <c r="AD137" s="21">
        <v>0.35</v>
      </c>
      <c r="AE137" s="12">
        <v>236.20527306967506</v>
      </c>
      <c r="AF137" s="10">
        <v>189.38360812102033</v>
      </c>
      <c r="AG137" s="10">
        <v>131.34105182413703</v>
      </c>
      <c r="AH137" s="10">
        <v>196.9131027538898</v>
      </c>
      <c r="AI137" s="10">
        <v>3.4623032287008586</v>
      </c>
      <c r="AJ137" s="10"/>
      <c r="AK137" s="10"/>
      <c r="AL137" s="10"/>
      <c r="AM137" s="10"/>
      <c r="AN137" s="10">
        <v>2.3620527306967505</v>
      </c>
      <c r="AO137" s="10">
        <v>0.95520202850906577</v>
      </c>
      <c r="AP137" s="10">
        <v>1</v>
      </c>
      <c r="AQ137" s="10">
        <v>111.47500000000001</v>
      </c>
      <c r="AR137" s="10"/>
      <c r="AS137" s="10"/>
      <c r="AT137" s="10">
        <v>1.1573330779138631</v>
      </c>
      <c r="AU137" s="10">
        <v>1</v>
      </c>
      <c r="AV137" s="16"/>
      <c r="AW137" s="21">
        <v>28.40754121815305</v>
      </c>
      <c r="AX137" s="1" t="s">
        <v>120</v>
      </c>
      <c r="AY137" s="25">
        <v>20.5412073490814</v>
      </c>
      <c r="AZ137" s="19">
        <v>100</v>
      </c>
      <c r="BA137" s="19">
        <v>0</v>
      </c>
      <c r="BB137" s="19">
        <v>0</v>
      </c>
      <c r="BC137" s="19">
        <v>100</v>
      </c>
      <c r="BD137" s="19">
        <v>0</v>
      </c>
      <c r="BE137" s="19">
        <v>0</v>
      </c>
      <c r="BF137" s="26">
        <v>94.284511521360827</v>
      </c>
      <c r="BG137" s="26">
        <v>5.365488478639179</v>
      </c>
      <c r="BH137" s="26">
        <v>0.35</v>
      </c>
      <c r="BI137" s="23"/>
      <c r="BJ137" s="27">
        <f t="shared" ca="1" si="11"/>
        <v>1</v>
      </c>
      <c r="BK137" s="26">
        <f t="shared" ca="1" si="12"/>
        <v>4.497088373470036</v>
      </c>
      <c r="BL137" s="25">
        <f t="shared" si="9"/>
        <v>4.6432791938913498</v>
      </c>
      <c r="BM137" s="25">
        <f t="shared" ca="1" si="13"/>
        <v>3.3905726936470049</v>
      </c>
      <c r="BN137" s="24">
        <f t="shared" si="10"/>
        <v>3.5050738959100793</v>
      </c>
      <c r="BO137" s="23"/>
      <c r="BP137" s="2"/>
    </row>
    <row r="138" spans="1:68" x14ac:dyDescent="0.2">
      <c r="A138">
        <v>6.25</v>
      </c>
      <c r="B138">
        <v>2.1</v>
      </c>
      <c r="C138">
        <v>1.2542899999999999</v>
      </c>
      <c r="D138">
        <v>-0.28094000000000002</v>
      </c>
      <c r="E138">
        <v>7.9329999999999998E-2</v>
      </c>
      <c r="F138">
        <v>1.8731500000000001</v>
      </c>
      <c r="G138">
        <v>1.6887000000000001</v>
      </c>
      <c r="H138" s="23"/>
      <c r="I138" s="17">
        <f t="shared" si="7"/>
        <v>20.50524934383202</v>
      </c>
      <c r="J138" s="16">
        <f t="shared" si="8"/>
        <v>-20.705249343832019</v>
      </c>
      <c r="K138" s="10">
        <v>100</v>
      </c>
      <c r="L138" s="16">
        <v>2002.1325459317579</v>
      </c>
      <c r="M138" s="16">
        <v>732.84120734908186</v>
      </c>
      <c r="N138" s="16">
        <v>8.8856080489938751</v>
      </c>
      <c r="O138" s="16">
        <v>1.9551789077212349</v>
      </c>
      <c r="P138" s="16">
        <v>2.2206544410352014</v>
      </c>
      <c r="Q138" s="16">
        <v>7.0105376860297511E-2</v>
      </c>
      <c r="R138" s="16">
        <v>3.156969205331043</v>
      </c>
      <c r="S138" s="16">
        <v>18.435800924581006</v>
      </c>
      <c r="T138" s="22" t="s">
        <v>33</v>
      </c>
      <c r="U138" s="10">
        <v>3</v>
      </c>
      <c r="V138" s="22" t="s">
        <v>33</v>
      </c>
      <c r="W138" s="10">
        <v>3</v>
      </c>
      <c r="X138" s="22" t="s">
        <v>33</v>
      </c>
      <c r="Y138" s="10">
        <v>3</v>
      </c>
      <c r="Z138" s="22" t="s">
        <v>124</v>
      </c>
      <c r="AA138" s="15">
        <v>2</v>
      </c>
      <c r="AB138" s="11">
        <v>97.81</v>
      </c>
      <c r="AC138" s="10">
        <v>1.8400000000000034</v>
      </c>
      <c r="AD138" s="21">
        <v>0.35</v>
      </c>
      <c r="AE138" s="12">
        <v>195.51789077212351</v>
      </c>
      <c r="AF138" s="10">
        <v>140.63434986395296</v>
      </c>
      <c r="AG138" s="10">
        <v>111.03272205176006</v>
      </c>
      <c r="AH138" s="10">
        <v>196.46111058350667</v>
      </c>
      <c r="AI138" s="10">
        <v>3.1675950411912206</v>
      </c>
      <c r="AJ138" s="10"/>
      <c r="AK138" s="10"/>
      <c r="AL138" s="10"/>
      <c r="AM138" s="10"/>
      <c r="AN138" s="10">
        <v>1.9551789077212349</v>
      </c>
      <c r="AO138" s="10">
        <v>0.887743979214901</v>
      </c>
      <c r="AP138" s="10">
        <v>1</v>
      </c>
      <c r="AQ138" s="10">
        <v>111.47500000000001</v>
      </c>
      <c r="AR138" s="10"/>
      <c r="AS138" s="10"/>
      <c r="AT138" s="10">
        <v>0.83914256382802643</v>
      </c>
      <c r="AU138" s="10">
        <v>1</v>
      </c>
      <c r="AV138" s="16"/>
      <c r="AW138" s="21">
        <v>21.095152479592944</v>
      </c>
      <c r="AX138" s="1" t="s">
        <v>120</v>
      </c>
      <c r="AY138" s="25">
        <v>20.705249343832001</v>
      </c>
      <c r="AZ138" s="19">
        <v>100</v>
      </c>
      <c r="BA138" s="19">
        <v>0</v>
      </c>
      <c r="BB138" s="19">
        <v>0</v>
      </c>
      <c r="BC138" s="19">
        <v>100</v>
      </c>
      <c r="BD138" s="19">
        <v>0</v>
      </c>
      <c r="BE138" s="19">
        <v>0</v>
      </c>
      <c r="BF138" s="26">
        <v>97.81</v>
      </c>
      <c r="BG138" s="26">
        <v>1.8400000000000034</v>
      </c>
      <c r="BH138" s="26">
        <v>0.35</v>
      </c>
      <c r="BI138" s="23"/>
      <c r="BJ138" s="27">
        <f t="shared" ca="1" si="11"/>
        <v>1</v>
      </c>
      <c r="BK138" s="26">
        <f t="shared" ca="1" si="12"/>
        <v>3.3283831636077283</v>
      </c>
      <c r="BL138" s="25">
        <f t="shared" si="9"/>
        <v>5.7482827970755341</v>
      </c>
      <c r="BM138" s="25">
        <f t="shared" ca="1" si="13"/>
        <v>3.5507604273176296</v>
      </c>
      <c r="BN138" s="24">
        <f t="shared" si="10"/>
        <v>3.5876160137983373</v>
      </c>
      <c r="BO138" s="23"/>
      <c r="BP138" s="2"/>
    </row>
    <row r="139" spans="1:68" x14ac:dyDescent="0.2">
      <c r="A139">
        <v>6.3</v>
      </c>
      <c r="B139">
        <v>2.2000000000000002</v>
      </c>
      <c r="C139">
        <v>1.25535</v>
      </c>
      <c r="D139">
        <v>-0.28193000000000001</v>
      </c>
      <c r="E139">
        <v>8.0089999999999995E-2</v>
      </c>
      <c r="F139">
        <v>1.8767499999999999</v>
      </c>
      <c r="G139">
        <v>1.68988</v>
      </c>
      <c r="H139" s="23"/>
      <c r="I139" s="17">
        <f t="shared" si="7"/>
        <v>20.669291338582674</v>
      </c>
      <c r="J139" s="16">
        <f t="shared" si="8"/>
        <v>-20.869291338582673</v>
      </c>
      <c r="K139" s="10">
        <v>100</v>
      </c>
      <c r="L139" s="16">
        <v>2018.5367454068235</v>
      </c>
      <c r="M139" s="16">
        <v>739.00918635170649</v>
      </c>
      <c r="N139" s="16">
        <v>8.956692913385826</v>
      </c>
      <c r="O139" s="16">
        <v>2.2446327683615532</v>
      </c>
      <c r="P139" s="16">
        <v>2.5134676324334055</v>
      </c>
      <c r="Q139" s="16">
        <v>6.3903024483917339E-2</v>
      </c>
      <c r="R139" s="16">
        <v>2.5424248022660958</v>
      </c>
      <c r="S139" s="16">
        <v>18.669087782767512</v>
      </c>
      <c r="T139" s="22" t="s">
        <v>33</v>
      </c>
      <c r="U139" s="10">
        <v>3</v>
      </c>
      <c r="V139" s="22" t="s">
        <v>33</v>
      </c>
      <c r="W139" s="10">
        <v>3</v>
      </c>
      <c r="X139" s="22" t="s">
        <v>33</v>
      </c>
      <c r="Y139" s="10">
        <v>3</v>
      </c>
      <c r="Z139" s="22" t="s">
        <v>124</v>
      </c>
      <c r="AA139" s="15">
        <v>2</v>
      </c>
      <c r="AB139" s="11">
        <v>88.084067958257975</v>
      </c>
      <c r="AC139" s="10">
        <v>10.725681800081432</v>
      </c>
      <c r="AD139" s="21">
        <v>1.1902502416605962</v>
      </c>
      <c r="AE139" s="12">
        <v>224.46327683615533</v>
      </c>
      <c r="AF139" s="10">
        <v>174.1180077063849</v>
      </c>
      <c r="AG139" s="10">
        <v>125.67338162167027</v>
      </c>
      <c r="AH139" s="10">
        <v>199.79783731299472</v>
      </c>
      <c r="AI139" s="10">
        <v>3.9332530075567513</v>
      </c>
      <c r="AJ139" s="10"/>
      <c r="AK139" s="10"/>
      <c r="AL139" s="10"/>
      <c r="AM139" s="10"/>
      <c r="AN139" s="10">
        <v>2.2446327683615532</v>
      </c>
      <c r="AO139" s="10">
        <v>0.91996346276906127</v>
      </c>
      <c r="AP139" s="10">
        <v>1</v>
      </c>
      <c r="AQ139" s="10">
        <v>111.47500000000001</v>
      </c>
      <c r="AR139" s="10"/>
      <c r="AS139" s="10"/>
      <c r="AT139" s="10">
        <v>1.0407580512123011</v>
      </c>
      <c r="AU139" s="10">
        <v>1</v>
      </c>
      <c r="AV139" s="16"/>
      <c r="AW139" s="21">
        <v>26.117701155957736</v>
      </c>
      <c r="AX139" s="1" t="s">
        <v>120</v>
      </c>
      <c r="AY139" s="25">
        <v>20.869291338582698</v>
      </c>
      <c r="AZ139" s="19">
        <v>100</v>
      </c>
      <c r="BA139" s="19">
        <v>0</v>
      </c>
      <c r="BB139" s="19">
        <v>0</v>
      </c>
      <c r="BC139" s="19">
        <v>100</v>
      </c>
      <c r="BD139" s="19">
        <v>0</v>
      </c>
      <c r="BE139" s="19">
        <v>0</v>
      </c>
      <c r="BF139" s="26">
        <v>88.084067958257975</v>
      </c>
      <c r="BG139" s="26">
        <v>10.725681800081432</v>
      </c>
      <c r="BH139" s="26">
        <v>1.1902502416605962</v>
      </c>
      <c r="BI139" s="23"/>
      <c r="BJ139" s="27">
        <f t="shared" ca="1" si="11"/>
        <v>1</v>
      </c>
      <c r="BK139" s="26">
        <f t="shared" ca="1" si="12"/>
        <v>4.0708540232248769</v>
      </c>
      <c r="BL139" s="25">
        <f t="shared" si="9"/>
        <v>4.2483084651556098</v>
      </c>
      <c r="BM139" s="25">
        <f t="shared" ca="1" si="13"/>
        <v>3.4054810838562233</v>
      </c>
      <c r="BN139" s="24">
        <f t="shared" si="10"/>
        <v>3.495805778308656</v>
      </c>
      <c r="BO139" s="23"/>
      <c r="BP139" s="2"/>
    </row>
    <row r="140" spans="1:68" x14ac:dyDescent="0.2">
      <c r="A140">
        <v>6.35</v>
      </c>
      <c r="B140">
        <v>2.1</v>
      </c>
      <c r="C140">
        <v>1.2547900000000001</v>
      </c>
      <c r="D140">
        <v>-0.28192</v>
      </c>
      <c r="E140">
        <v>7.3529999999999998E-2</v>
      </c>
      <c r="F140">
        <v>1.8724000000000001</v>
      </c>
      <c r="G140">
        <v>1.6854499999999999</v>
      </c>
      <c r="H140" s="23"/>
      <c r="I140" s="17">
        <f t="shared" si="7"/>
        <v>20.833333333333332</v>
      </c>
      <c r="J140" s="16">
        <f t="shared" si="8"/>
        <v>-21.033333333333331</v>
      </c>
      <c r="K140" s="10">
        <v>100</v>
      </c>
      <c r="L140" s="16">
        <v>2034.9409448818892</v>
      </c>
      <c r="M140" s="16">
        <v>745.17716535433124</v>
      </c>
      <c r="N140" s="16">
        <v>9.0277777777777786</v>
      </c>
      <c r="O140" s="16">
        <v>2.0917137476459509</v>
      </c>
      <c r="P140" s="16">
        <v>2.3315522830707898</v>
      </c>
      <c r="Q140" s="16">
        <v>6.3965674507921233E-2</v>
      </c>
      <c r="R140" s="16">
        <v>2.743480168657197</v>
      </c>
      <c r="S140" s="16">
        <v>16.655453848947143</v>
      </c>
      <c r="T140" s="22" t="s">
        <v>33</v>
      </c>
      <c r="U140" s="10">
        <v>3</v>
      </c>
      <c r="V140" s="22" t="s">
        <v>33</v>
      </c>
      <c r="W140" s="10">
        <v>3</v>
      </c>
      <c r="X140" s="22" t="s">
        <v>33</v>
      </c>
      <c r="Y140" s="10">
        <v>3</v>
      </c>
      <c r="Z140" s="22" t="s">
        <v>124</v>
      </c>
      <c r="AA140" s="15">
        <v>2</v>
      </c>
      <c r="AB140" s="11">
        <v>93.750008232097855</v>
      </c>
      <c r="AC140" s="10">
        <v>5.8999917679021507</v>
      </c>
      <c r="AD140" s="21">
        <v>0.35</v>
      </c>
      <c r="AE140" s="12">
        <v>209.17137476459507</v>
      </c>
      <c r="AF140" s="10">
        <v>151.75124898872036</v>
      </c>
      <c r="AG140" s="10">
        <v>116.57761415353949</v>
      </c>
      <c r="AH140" s="10">
        <v>156.91219346405552</v>
      </c>
      <c r="AI140" s="10">
        <v>3.6450053892295946</v>
      </c>
      <c r="AJ140" s="10"/>
      <c r="AK140" s="10"/>
      <c r="AL140" s="10"/>
      <c r="AM140" s="10"/>
      <c r="AN140" s="10">
        <v>2.0917137476459509</v>
      </c>
      <c r="AO140" s="10">
        <v>0.89688113903478162</v>
      </c>
      <c r="AP140" s="10">
        <v>1</v>
      </c>
      <c r="AQ140" s="10">
        <v>111.47500000000001</v>
      </c>
      <c r="AR140" s="10"/>
      <c r="AS140" s="10"/>
      <c r="AT140" s="10">
        <v>0.89291392237394407</v>
      </c>
      <c r="AU140" s="10">
        <v>1</v>
      </c>
      <c r="AV140" s="16"/>
      <c r="AW140" s="21">
        <v>22.762687348308056</v>
      </c>
      <c r="AX140" s="1" t="s">
        <v>120</v>
      </c>
      <c r="AY140" s="25">
        <v>21.033333333333299</v>
      </c>
      <c r="AZ140" s="19">
        <v>100</v>
      </c>
      <c r="BA140" s="19">
        <v>0</v>
      </c>
      <c r="BB140" s="19">
        <v>0</v>
      </c>
      <c r="BC140" s="19">
        <v>100</v>
      </c>
      <c r="BD140" s="19">
        <v>0</v>
      </c>
      <c r="BE140" s="19">
        <v>0</v>
      </c>
      <c r="BF140" s="26">
        <v>93.750008232097855</v>
      </c>
      <c r="BG140" s="26">
        <v>5.8999917679021507</v>
      </c>
      <c r="BH140" s="26">
        <v>0.35</v>
      </c>
      <c r="BI140" s="23"/>
      <c r="BJ140" s="27">
        <f t="shared" ca="1" si="11"/>
        <v>1</v>
      </c>
      <c r="BK140" s="26">
        <f t="shared" ca="1" si="12"/>
        <v>3.5268976874915379</v>
      </c>
      <c r="BL140" s="25">
        <f t="shared" si="9"/>
        <v>4.8677086913836982</v>
      </c>
      <c r="BM140" s="25">
        <f t="shared" ca="1" si="13"/>
        <v>3.4899168385964021</v>
      </c>
      <c r="BN140" s="24">
        <f t="shared" si="10"/>
        <v>3.5400884790756781</v>
      </c>
      <c r="BO140" s="23"/>
      <c r="BP140" s="2"/>
    </row>
    <row r="141" spans="1:68" x14ac:dyDescent="0.2">
      <c r="A141">
        <v>6.4</v>
      </c>
      <c r="B141">
        <v>2.1</v>
      </c>
      <c r="C141">
        <v>1.25509</v>
      </c>
      <c r="D141">
        <v>-0.28316999999999998</v>
      </c>
      <c r="E141">
        <v>7.1929999999999994E-2</v>
      </c>
      <c r="F141">
        <v>1.8715299999999999</v>
      </c>
      <c r="G141">
        <v>1.6820999999999999</v>
      </c>
      <c r="H141" s="23"/>
      <c r="I141" s="17">
        <f t="shared" ref="I141:I204" si="14">IF(A141="(m)",0,A141/0.3048)</f>
        <v>20.99737532808399</v>
      </c>
      <c r="J141" s="16">
        <f t="shared" ref="J141:J204" si="15">$J$7-I141</f>
        <v>-21.197375328083989</v>
      </c>
      <c r="K141" s="10">
        <v>100</v>
      </c>
      <c r="L141" s="16">
        <v>2051.3451443569552</v>
      </c>
      <c r="M141" s="16">
        <v>751.34514435695598</v>
      </c>
      <c r="N141" s="16">
        <v>9.0988626421697276</v>
      </c>
      <c r="O141" s="16">
        <v>2.1736346516007443</v>
      </c>
      <c r="P141" s="16">
        <v>2.4064009117458238</v>
      </c>
      <c r="Q141" s="16">
        <v>5.6134421507441329E-2</v>
      </c>
      <c r="R141" s="16">
        <v>2.3327127758905424</v>
      </c>
      <c r="S141" s="16">
        <v>16.164323621186075</v>
      </c>
      <c r="T141" s="22" t="s">
        <v>33</v>
      </c>
      <c r="U141" s="10">
        <v>3</v>
      </c>
      <c r="V141" s="22" t="s">
        <v>33</v>
      </c>
      <c r="W141" s="10">
        <v>3</v>
      </c>
      <c r="X141" s="22" t="s">
        <v>33</v>
      </c>
      <c r="Y141" s="10">
        <v>3</v>
      </c>
      <c r="Z141" s="22" t="s">
        <v>124</v>
      </c>
      <c r="AA141" s="15">
        <v>2</v>
      </c>
      <c r="AB141" s="11">
        <v>83.576045408790947</v>
      </c>
      <c r="AC141" s="10">
        <v>14.812606423911646</v>
      </c>
      <c r="AD141" s="21">
        <v>1.6113481672974075</v>
      </c>
      <c r="AE141" s="12">
        <v>217.36346516007444</v>
      </c>
      <c r="AF141" s="10">
        <v>159.59201709901464</v>
      </c>
      <c r="AG141" s="10">
        <v>120.32004558729119</v>
      </c>
      <c r="AH141" s="10">
        <v>145.34662585405056</v>
      </c>
      <c r="AI141" s="10">
        <v>4.2868543883129266</v>
      </c>
      <c r="AJ141" s="10"/>
      <c r="AK141" s="10"/>
      <c r="AL141" s="10"/>
      <c r="AM141" s="10"/>
      <c r="AN141" s="10">
        <v>2.1736346516007443</v>
      </c>
      <c r="AO141" s="10">
        <v>0.89341589602174132</v>
      </c>
      <c r="AP141" s="10">
        <v>1</v>
      </c>
      <c r="AQ141" s="10">
        <v>111.47500000000001</v>
      </c>
      <c r="AR141" s="10"/>
      <c r="AS141" s="10"/>
      <c r="AT141" s="10">
        <v>0.93319273549652304</v>
      </c>
      <c r="AU141" s="10">
        <v>1</v>
      </c>
      <c r="AV141" s="16"/>
      <c r="AW141" s="21">
        <v>23.938802564852196</v>
      </c>
      <c r="AX141" s="1" t="s">
        <v>120</v>
      </c>
      <c r="AY141" s="25">
        <v>21.197375328084</v>
      </c>
      <c r="AZ141" s="19">
        <v>100</v>
      </c>
      <c r="BA141" s="19">
        <v>0</v>
      </c>
      <c r="BB141" s="19">
        <v>0</v>
      </c>
      <c r="BC141" s="19">
        <v>100</v>
      </c>
      <c r="BD141" s="19">
        <v>0</v>
      </c>
      <c r="BE141" s="19">
        <v>0</v>
      </c>
      <c r="BF141" s="26">
        <v>83.576045408790947</v>
      </c>
      <c r="BG141" s="26">
        <v>14.812606423911646</v>
      </c>
      <c r="BH141" s="26">
        <v>1.6113481672974075</v>
      </c>
      <c r="BI141" s="23"/>
      <c r="BJ141" s="27">
        <f t="shared" ca="1" si="11"/>
        <v>1</v>
      </c>
      <c r="BK141" s="26">
        <f t="shared" ca="1" si="12"/>
        <v>3.6753504030402757</v>
      </c>
      <c r="BL141" s="25">
        <f t="shared" si="9"/>
        <v>4.0655659696990902</v>
      </c>
      <c r="BM141" s="25">
        <f t="shared" ca="1" si="13"/>
        <v>3.4326335411070161</v>
      </c>
      <c r="BN141" s="24">
        <f t="shared" si="10"/>
        <v>3.4954130711462001</v>
      </c>
      <c r="BO141" s="23"/>
      <c r="BP141" s="2"/>
    </row>
    <row r="142" spans="1:68" x14ac:dyDescent="0.2">
      <c r="A142">
        <v>6.45</v>
      </c>
      <c r="B142">
        <v>2.1</v>
      </c>
      <c r="C142">
        <v>1.25465</v>
      </c>
      <c r="D142">
        <v>-0.28231000000000001</v>
      </c>
      <c r="E142">
        <v>7.4139999999999998E-2</v>
      </c>
      <c r="F142">
        <v>1.8614999999999999</v>
      </c>
      <c r="G142">
        <v>1.6737500000000001</v>
      </c>
      <c r="H142" s="23"/>
      <c r="I142" s="17">
        <f t="shared" si="14"/>
        <v>21.161417322834644</v>
      </c>
      <c r="J142" s="16">
        <f t="shared" si="15"/>
        <v>-21.361417322834644</v>
      </c>
      <c r="K142" s="10">
        <v>100</v>
      </c>
      <c r="L142" s="16">
        <v>2067.7493438320207</v>
      </c>
      <c r="M142" s="16">
        <v>757.51312335958062</v>
      </c>
      <c r="N142" s="16">
        <v>9.1699475065616785</v>
      </c>
      <c r="O142" s="16">
        <v>2.0534839924670352</v>
      </c>
      <c r="P142" s="16">
        <v>2.2960188328422824</v>
      </c>
      <c r="Q142" s="16">
        <v>6.1522323571771453E-2</v>
      </c>
      <c r="R142" s="16">
        <v>2.6795217309089696</v>
      </c>
      <c r="S142" s="16">
        <v>16.842697248281048</v>
      </c>
      <c r="T142" s="22" t="s">
        <v>33</v>
      </c>
      <c r="U142" s="10">
        <v>3</v>
      </c>
      <c r="V142" s="22" t="s">
        <v>33</v>
      </c>
      <c r="W142" s="10">
        <v>3</v>
      </c>
      <c r="X142" s="22" t="s">
        <v>33</v>
      </c>
      <c r="Y142" s="10">
        <v>3</v>
      </c>
      <c r="Z142" s="22" t="s">
        <v>124</v>
      </c>
      <c r="AA142" s="15">
        <v>2</v>
      </c>
      <c r="AB142" s="11">
        <v>92.902892614021042</v>
      </c>
      <c r="AC142" s="10">
        <v>6.7471073859789641</v>
      </c>
      <c r="AD142" s="21">
        <v>0.35</v>
      </c>
      <c r="AE142" s="12">
        <v>205.34839924670351</v>
      </c>
      <c r="AF142" s="10">
        <v>145.64093725888824</v>
      </c>
      <c r="AG142" s="10">
        <v>114.80094164211411</v>
      </c>
      <c r="AH142" s="10">
        <v>157.83942325822701</v>
      </c>
      <c r="AI142" s="10">
        <v>3.7320092927955906</v>
      </c>
      <c r="AJ142" s="10"/>
      <c r="AK142" s="10"/>
      <c r="AL142" s="10"/>
      <c r="AM142" s="10"/>
      <c r="AN142" s="10">
        <v>2.0534839924670352</v>
      </c>
      <c r="AO142" s="10">
        <v>0.89384175902949436</v>
      </c>
      <c r="AP142" s="10">
        <v>1</v>
      </c>
      <c r="AQ142" s="10">
        <v>111.47500000000001</v>
      </c>
      <c r="AR142" s="10"/>
      <c r="AS142" s="10"/>
      <c r="AT142" s="10">
        <v>0.8403839964594545</v>
      </c>
      <c r="AU142" s="10">
        <v>1</v>
      </c>
      <c r="AV142" s="16"/>
      <c r="AW142" s="21">
        <v>21.846140588833237</v>
      </c>
      <c r="AX142" s="1" t="s">
        <v>120</v>
      </c>
      <c r="AY142" s="25">
        <v>21.361417322834601</v>
      </c>
      <c r="AZ142" s="19">
        <v>100</v>
      </c>
      <c r="BA142" s="19">
        <v>0</v>
      </c>
      <c r="BB142" s="19">
        <v>0</v>
      </c>
      <c r="BC142" s="19">
        <v>100</v>
      </c>
      <c r="BD142" s="19">
        <v>0</v>
      </c>
      <c r="BE142" s="19">
        <v>0</v>
      </c>
      <c r="BF142" s="26">
        <v>92.902892614021042</v>
      </c>
      <c r="BG142" s="26">
        <v>6.7471073859789641</v>
      </c>
      <c r="BH142" s="26">
        <v>0.35</v>
      </c>
      <c r="BI142" s="23"/>
      <c r="BJ142" s="27">
        <f t="shared" ca="1" si="11"/>
        <v>1</v>
      </c>
      <c r="BK142" s="26">
        <f t="shared" ca="1" si="12"/>
        <v>3.3323360929475285</v>
      </c>
      <c r="BL142" s="25">
        <f t="shared" ref="BL142:BL205" si="16">(Q142/(P142-(L142/2000)))*100</f>
        <v>4.8744292036038877</v>
      </c>
      <c r="BM142" s="25">
        <f t="shared" ca="1" si="13"/>
        <v>3.5109062582558139</v>
      </c>
      <c r="BN142" s="24">
        <f t="shared" ref="BN142:BN205" si="17">SQRT(((3.47-LOG(P142/1.06))^2)+((LOG(R142)+1.22)^2))</f>
        <v>3.5412031835146331</v>
      </c>
      <c r="BO142" s="23"/>
      <c r="BP142" s="2"/>
    </row>
    <row r="143" spans="1:68" x14ac:dyDescent="0.2">
      <c r="A143">
        <v>6.5</v>
      </c>
      <c r="B143">
        <v>2.1</v>
      </c>
      <c r="C143">
        <v>1.2544900000000001</v>
      </c>
      <c r="D143">
        <v>-0.28148000000000001</v>
      </c>
      <c r="E143">
        <v>7.6230000000000006E-2</v>
      </c>
      <c r="F143">
        <v>1.87035</v>
      </c>
      <c r="G143">
        <v>1.68353</v>
      </c>
      <c r="H143" s="23"/>
      <c r="I143" s="17">
        <f t="shared" si="14"/>
        <v>21.325459317585302</v>
      </c>
      <c r="J143" s="16">
        <f t="shared" si="15"/>
        <v>-21.525459317585302</v>
      </c>
      <c r="K143" s="10">
        <v>100</v>
      </c>
      <c r="L143" s="16">
        <v>2084.1535433070867</v>
      </c>
      <c r="M143" s="16">
        <v>763.68110236220537</v>
      </c>
      <c r="N143" s="16">
        <v>9.2410323709536311</v>
      </c>
      <c r="O143" s="16">
        <v>2.0097928436911578</v>
      </c>
      <c r="P143" s="16">
        <v>2.2615658436505903</v>
      </c>
      <c r="Q143" s="16">
        <v>6.6722275564090203E-2</v>
      </c>
      <c r="R143" s="16">
        <v>2.9502689807336302</v>
      </c>
      <c r="S143" s="16">
        <v>17.484236108293942</v>
      </c>
      <c r="T143" s="22" t="s">
        <v>33</v>
      </c>
      <c r="U143" s="10">
        <v>3</v>
      </c>
      <c r="V143" s="22" t="s">
        <v>33</v>
      </c>
      <c r="W143" s="10">
        <v>3</v>
      </c>
      <c r="X143" s="22" t="s">
        <v>33</v>
      </c>
      <c r="Y143" s="10">
        <v>3</v>
      </c>
      <c r="Z143" s="22" t="s">
        <v>124</v>
      </c>
      <c r="AA143" s="15">
        <v>2</v>
      </c>
      <c r="AB143" s="11">
        <v>97.81</v>
      </c>
      <c r="AC143" s="10">
        <v>1.8400000000000034</v>
      </c>
      <c r="AD143" s="21">
        <v>0.35</v>
      </c>
      <c r="AE143" s="12">
        <v>200.97928436911579</v>
      </c>
      <c r="AF143" s="10">
        <v>140.62269150250887</v>
      </c>
      <c r="AG143" s="10">
        <v>113.07829218252951</v>
      </c>
      <c r="AH143" s="10">
        <v>169.57447688242925</v>
      </c>
      <c r="AI143" s="10">
        <v>3.3895214522146198</v>
      </c>
      <c r="AJ143" s="10"/>
      <c r="AK143" s="10"/>
      <c r="AL143" s="10"/>
      <c r="AM143" s="10"/>
      <c r="AN143" s="10">
        <v>2.0097928436911578</v>
      </c>
      <c r="AO143" s="10">
        <v>0.90468047390182049</v>
      </c>
      <c r="AP143" s="10">
        <v>1</v>
      </c>
      <c r="AQ143" s="10">
        <v>111.47500000000001</v>
      </c>
      <c r="AR143" s="10"/>
      <c r="AS143" s="10"/>
      <c r="AT143" s="10">
        <v>0.80304500864255313</v>
      </c>
      <c r="AU143" s="10">
        <v>1</v>
      </c>
      <c r="AV143" s="16"/>
      <c r="AW143" s="21">
        <v>21.09340372537633</v>
      </c>
      <c r="AX143" s="1" t="s">
        <v>120</v>
      </c>
      <c r="AY143" s="25">
        <v>21.525459317585302</v>
      </c>
      <c r="AZ143" s="19">
        <v>100</v>
      </c>
      <c r="BA143" s="19">
        <v>0</v>
      </c>
      <c r="BB143" s="19">
        <v>0</v>
      </c>
      <c r="BC143" s="19">
        <v>100</v>
      </c>
      <c r="BD143" s="19">
        <v>0</v>
      </c>
      <c r="BE143" s="19">
        <v>0</v>
      </c>
      <c r="BF143" s="26">
        <v>97.81</v>
      </c>
      <c r="BG143" s="26">
        <v>1.8400000000000034</v>
      </c>
      <c r="BH143" s="26">
        <v>0.35</v>
      </c>
      <c r="BI143" s="23"/>
      <c r="BJ143" s="27">
        <f t="shared" ref="BJ143:BJ206" ca="1" si="18">IF((0.381*BM143)+(0.05*(M143/2116.217)-0.15)&lt;1,(0.381*BM143)+(0.05*(M143/2116.217)-0.15),1)</f>
        <v>1</v>
      </c>
      <c r="BK143" s="26">
        <f t="shared" ref="BK143:BK206" ca="1" si="19">((P143-(L143/2000))/1.06)*(1.06/(M143/2000))^BJ143</f>
        <v>3.1937128422451315</v>
      </c>
      <c r="BL143" s="25">
        <f t="shared" si="16"/>
        <v>5.4713303379443294</v>
      </c>
      <c r="BM143" s="25">
        <f t="shared" ref="BM143:BM206" ca="1" si="20">SQRT(((3.47-LOG(BK143))^2)+((LOG(BL143)+1.22)^2))</f>
        <v>3.5538048577359631</v>
      </c>
      <c r="BN143" s="24">
        <f t="shared" si="17"/>
        <v>3.5666320113910364</v>
      </c>
      <c r="BO143" s="23"/>
      <c r="BP143" s="2"/>
    </row>
    <row r="144" spans="1:68" x14ac:dyDescent="0.2">
      <c r="A144">
        <v>6.55</v>
      </c>
      <c r="B144">
        <v>2.2000000000000002</v>
      </c>
      <c r="C144">
        <v>1.25468</v>
      </c>
      <c r="D144">
        <v>-0.28206999999999999</v>
      </c>
      <c r="E144">
        <v>7.8020000000000006E-2</v>
      </c>
      <c r="F144">
        <v>1.8724000000000001</v>
      </c>
      <c r="G144">
        <v>1.68408</v>
      </c>
      <c r="H144" s="23"/>
      <c r="I144" s="17">
        <f t="shared" si="14"/>
        <v>21.489501312335957</v>
      </c>
      <c r="J144" s="16">
        <f t="shared" si="15"/>
        <v>-21.689501312335956</v>
      </c>
      <c r="K144" s="10">
        <v>100</v>
      </c>
      <c r="L144" s="16">
        <v>2100.5577427821522</v>
      </c>
      <c r="M144" s="16">
        <v>769.84908136483</v>
      </c>
      <c r="N144" s="16">
        <v>9.3121172353455801</v>
      </c>
      <c r="O144" s="16">
        <v>2.0616760828625087</v>
      </c>
      <c r="P144" s="16">
        <v>2.3213611907911722</v>
      </c>
      <c r="Q144" s="16">
        <v>6.3025924147863746E-2</v>
      </c>
      <c r="R144" s="16">
        <v>2.7150416918266429</v>
      </c>
      <c r="S144" s="16">
        <v>18.033688050601636</v>
      </c>
      <c r="T144" s="22" t="s">
        <v>33</v>
      </c>
      <c r="U144" s="10">
        <v>3</v>
      </c>
      <c r="V144" s="22" t="s">
        <v>33</v>
      </c>
      <c r="W144" s="10">
        <v>3</v>
      </c>
      <c r="X144" s="22" t="s">
        <v>33</v>
      </c>
      <c r="Y144" s="10">
        <v>3</v>
      </c>
      <c r="Z144" s="22" t="s">
        <v>124</v>
      </c>
      <c r="AA144" s="15">
        <v>2</v>
      </c>
      <c r="AB144" s="11">
        <v>94.032332720213091</v>
      </c>
      <c r="AC144" s="10">
        <v>5.6176672797869145</v>
      </c>
      <c r="AD144" s="21">
        <v>0.35</v>
      </c>
      <c r="AE144" s="12">
        <v>206.16760828625087</v>
      </c>
      <c r="AF144" s="10">
        <v>146.69248531463228</v>
      </c>
      <c r="AG144" s="10">
        <v>116.06805953955862</v>
      </c>
      <c r="AH144" s="10">
        <v>179.41517105669604</v>
      </c>
      <c r="AI144" s="10">
        <v>3.6831846929290197</v>
      </c>
      <c r="AJ144" s="10"/>
      <c r="AK144" s="10"/>
      <c r="AL144" s="10"/>
      <c r="AM144" s="10"/>
      <c r="AN144" s="10">
        <v>2.0616760828625087</v>
      </c>
      <c r="AO144" s="10">
        <v>0.90785927176609271</v>
      </c>
      <c r="AP144" s="10">
        <v>1</v>
      </c>
      <c r="AQ144" s="10">
        <v>111.47500000000001</v>
      </c>
      <c r="AR144" s="10"/>
      <c r="AS144" s="10"/>
      <c r="AT144" s="10">
        <v>0.83232340568687135</v>
      </c>
      <c r="AU144" s="10">
        <v>1</v>
      </c>
      <c r="AV144" s="16"/>
      <c r="AW144" s="21">
        <v>22.003872797194841</v>
      </c>
      <c r="AX144" s="1" t="s">
        <v>120</v>
      </c>
      <c r="AY144" s="25">
        <v>21.689501312335999</v>
      </c>
      <c r="AZ144" s="19">
        <v>100</v>
      </c>
      <c r="BA144" s="19">
        <v>0</v>
      </c>
      <c r="BB144" s="19">
        <v>0</v>
      </c>
      <c r="BC144" s="19">
        <v>100</v>
      </c>
      <c r="BD144" s="19">
        <v>0</v>
      </c>
      <c r="BE144" s="19">
        <v>0</v>
      </c>
      <c r="BF144" s="26">
        <v>94.032332720213091</v>
      </c>
      <c r="BG144" s="26">
        <v>5.6176672797869145</v>
      </c>
      <c r="BH144" s="26">
        <v>0.35</v>
      </c>
      <c r="BI144" s="23"/>
      <c r="BJ144" s="27">
        <f t="shared" ca="1" si="18"/>
        <v>1</v>
      </c>
      <c r="BK144" s="26">
        <f t="shared" ca="1" si="19"/>
        <v>3.3021597353773626</v>
      </c>
      <c r="BL144" s="25">
        <f t="shared" si="16"/>
        <v>4.9584455063154094</v>
      </c>
      <c r="BM144" s="25">
        <f t="shared" ca="1" si="20"/>
        <v>3.5182582825134965</v>
      </c>
      <c r="BN144" s="24">
        <f t="shared" si="17"/>
        <v>3.5396528367932412</v>
      </c>
      <c r="BO144" s="23"/>
      <c r="BP144" s="2"/>
    </row>
    <row r="145" spans="1:68" x14ac:dyDescent="0.2">
      <c r="A145">
        <v>6.6</v>
      </c>
      <c r="B145">
        <v>2.1</v>
      </c>
      <c r="C145">
        <v>1.2547200000000001</v>
      </c>
      <c r="D145">
        <v>-0.28251999999999999</v>
      </c>
      <c r="E145">
        <v>7.9729999999999995E-2</v>
      </c>
      <c r="F145">
        <v>1.8641799999999999</v>
      </c>
      <c r="G145">
        <v>1.6751499999999999</v>
      </c>
      <c r="H145" s="23"/>
      <c r="I145" s="17">
        <f t="shared" si="14"/>
        <v>21.653543307086611</v>
      </c>
      <c r="J145" s="16">
        <f t="shared" si="15"/>
        <v>-21.853543307086611</v>
      </c>
      <c r="K145" s="10">
        <v>100</v>
      </c>
      <c r="L145" s="16">
        <v>2116.9619422572177</v>
      </c>
      <c r="M145" s="16">
        <v>776.01706036745463</v>
      </c>
      <c r="N145" s="16">
        <v>9.3832020997375309</v>
      </c>
      <c r="O145" s="16">
        <v>2.0725988700564932</v>
      </c>
      <c r="P145" s="16">
        <v>2.3398424721903996</v>
      </c>
      <c r="Q145" s="16">
        <v>6.0206673067690869E-2</v>
      </c>
      <c r="R145" s="16">
        <v>2.5731079670217936</v>
      </c>
      <c r="S145" s="16">
        <v>18.558583481521271</v>
      </c>
      <c r="T145" s="22" t="s">
        <v>33</v>
      </c>
      <c r="U145" s="10">
        <v>3</v>
      </c>
      <c r="V145" s="22" t="s">
        <v>33</v>
      </c>
      <c r="W145" s="10">
        <v>3</v>
      </c>
      <c r="X145" s="22" t="s">
        <v>33</v>
      </c>
      <c r="Y145" s="10">
        <v>3</v>
      </c>
      <c r="Z145" s="22" t="s">
        <v>124</v>
      </c>
      <c r="AA145" s="15">
        <v>2</v>
      </c>
      <c r="AB145" s="11">
        <v>90.910158242072214</v>
      </c>
      <c r="AC145" s="10">
        <v>8.2166312991381858</v>
      </c>
      <c r="AD145" s="21">
        <v>0.87321045878959458</v>
      </c>
      <c r="AE145" s="12">
        <v>207.25988700564932</v>
      </c>
      <c r="AF145" s="10">
        <v>147.90180080424344</v>
      </c>
      <c r="AG145" s="10">
        <v>116.99212360951998</v>
      </c>
      <c r="AH145" s="10">
        <v>188.75070271097979</v>
      </c>
      <c r="AI145" s="10">
        <v>3.8863507198939478</v>
      </c>
      <c r="AJ145" s="10"/>
      <c r="AK145" s="10"/>
      <c r="AL145" s="10"/>
      <c r="AM145" s="10"/>
      <c r="AN145" s="10">
        <v>2.0725988700564932</v>
      </c>
      <c r="AO145" s="10">
        <v>0.90750221505169881</v>
      </c>
      <c r="AP145" s="10">
        <v>1</v>
      </c>
      <c r="AQ145" s="10">
        <v>111.47500000000001</v>
      </c>
      <c r="AR145" s="10"/>
      <c r="AS145" s="10"/>
      <c r="AT145" s="10">
        <v>0.83243088744728</v>
      </c>
      <c r="AU145" s="10">
        <v>1</v>
      </c>
      <c r="AV145" s="16"/>
      <c r="AW145" s="21">
        <v>22.185270120636517</v>
      </c>
      <c r="AX145" s="1" t="s">
        <v>120</v>
      </c>
      <c r="AY145" s="25">
        <v>21.8535433070866</v>
      </c>
      <c r="AZ145" s="19">
        <v>100</v>
      </c>
      <c r="BA145" s="19">
        <v>0</v>
      </c>
      <c r="BB145" s="19">
        <v>0</v>
      </c>
      <c r="BC145" s="19">
        <v>100</v>
      </c>
      <c r="BD145" s="19">
        <v>0</v>
      </c>
      <c r="BE145" s="19">
        <v>0</v>
      </c>
      <c r="BF145" s="26">
        <v>90.910158242072214</v>
      </c>
      <c r="BG145" s="26">
        <v>8.2166312991381858</v>
      </c>
      <c r="BH145" s="26">
        <v>0.87321045878959458</v>
      </c>
      <c r="BI145" s="23"/>
      <c r="BJ145" s="27">
        <f t="shared" ca="1" si="18"/>
        <v>1</v>
      </c>
      <c r="BK145" s="26">
        <f t="shared" ca="1" si="19"/>
        <v>3.3024054921036106</v>
      </c>
      <c r="BL145" s="25">
        <f t="shared" si="16"/>
        <v>4.6986485092459116</v>
      </c>
      <c r="BM145" s="25">
        <f t="shared" ca="1" si="20"/>
        <v>3.5055618229598071</v>
      </c>
      <c r="BN145" s="24">
        <f t="shared" si="17"/>
        <v>3.5257644358232931</v>
      </c>
      <c r="BO145" s="23"/>
      <c r="BP145" s="2"/>
    </row>
    <row r="146" spans="1:68" x14ac:dyDescent="0.2">
      <c r="A146">
        <v>6.65</v>
      </c>
      <c r="B146">
        <v>2.1</v>
      </c>
      <c r="C146">
        <v>1.2544299999999999</v>
      </c>
      <c r="D146">
        <v>-0.28204000000000001</v>
      </c>
      <c r="E146">
        <v>8.1140000000000004E-2</v>
      </c>
      <c r="F146">
        <v>1.8670500000000001</v>
      </c>
      <c r="G146">
        <v>1.6820299999999999</v>
      </c>
      <c r="H146" s="23"/>
      <c r="I146" s="17">
        <f t="shared" si="14"/>
        <v>21.817585301837269</v>
      </c>
      <c r="J146" s="16">
        <f t="shared" si="15"/>
        <v>-22.017585301837268</v>
      </c>
      <c r="K146" s="10">
        <v>100</v>
      </c>
      <c r="L146" s="16">
        <v>2133.3661417322837</v>
      </c>
      <c r="M146" s="16">
        <v>782.18503937007938</v>
      </c>
      <c r="N146" s="16">
        <v>9.4542869641294836</v>
      </c>
      <c r="O146" s="16">
        <v>1.9934086629001504</v>
      </c>
      <c r="P146" s="16">
        <v>2.2668847076243446</v>
      </c>
      <c r="Q146" s="16">
        <v>6.3213874219875094E-2</v>
      </c>
      <c r="R146" s="16">
        <v>2.7885791459646891</v>
      </c>
      <c r="S146" s="16">
        <v>18.991391994735714</v>
      </c>
      <c r="T146" s="22" t="s">
        <v>33</v>
      </c>
      <c r="U146" s="10">
        <v>3</v>
      </c>
      <c r="V146" s="22" t="s">
        <v>33</v>
      </c>
      <c r="W146" s="10">
        <v>3</v>
      </c>
      <c r="X146" s="22" t="s">
        <v>33</v>
      </c>
      <c r="Y146" s="10">
        <v>3</v>
      </c>
      <c r="Z146" s="22" t="s">
        <v>124</v>
      </c>
      <c r="AA146" s="15">
        <v>2</v>
      </c>
      <c r="AB146" s="11">
        <v>97.029949941234435</v>
      </c>
      <c r="AC146" s="10">
        <v>2.6200500587655711</v>
      </c>
      <c r="AD146" s="21">
        <v>0.35</v>
      </c>
      <c r="AE146" s="12">
        <v>199.34086629001504</v>
      </c>
      <c r="AF146" s="10">
        <v>138.35358147440954</v>
      </c>
      <c r="AG146" s="10">
        <v>113.34423538121723</v>
      </c>
      <c r="AH146" s="10">
        <v>196.19187491532819</v>
      </c>
      <c r="AI146" s="10">
        <v>3.5860556493334066</v>
      </c>
      <c r="AJ146" s="10"/>
      <c r="AK146" s="10"/>
      <c r="AL146" s="10"/>
      <c r="AM146" s="10"/>
      <c r="AN146" s="10">
        <v>1.9934086629001504</v>
      </c>
      <c r="AO146" s="10">
        <v>0.9088969523297985</v>
      </c>
      <c r="AP146" s="10">
        <v>1</v>
      </c>
      <c r="AQ146" s="10">
        <v>111.47500000000001</v>
      </c>
      <c r="AR146" s="10"/>
      <c r="AS146" s="10"/>
      <c r="AT146" s="10">
        <v>0.76958707635443613</v>
      </c>
      <c r="AU146" s="10">
        <v>1</v>
      </c>
      <c r="AV146" s="16"/>
      <c r="AW146" s="21">
        <v>20.753037221161431</v>
      </c>
      <c r="AX146" s="1" t="s">
        <v>120</v>
      </c>
      <c r="AY146" s="25">
        <v>22.0175853018373</v>
      </c>
      <c r="AZ146" s="19">
        <v>100</v>
      </c>
      <c r="BA146" s="19">
        <v>0</v>
      </c>
      <c r="BB146" s="19">
        <v>0</v>
      </c>
      <c r="BC146" s="19">
        <v>100</v>
      </c>
      <c r="BD146" s="19">
        <v>0</v>
      </c>
      <c r="BE146" s="19">
        <v>0</v>
      </c>
      <c r="BF146" s="26">
        <v>97.029949941234435</v>
      </c>
      <c r="BG146" s="26">
        <v>2.6200500587655711</v>
      </c>
      <c r="BH146" s="26">
        <v>0.35</v>
      </c>
      <c r="BI146" s="23"/>
      <c r="BJ146" s="27">
        <f t="shared" ca="1" si="18"/>
        <v>1</v>
      </c>
      <c r="BK146" s="26">
        <f t="shared" ca="1" si="19"/>
        <v>3.0688432438563811</v>
      </c>
      <c r="BL146" s="25">
        <f t="shared" si="16"/>
        <v>5.2669378447623636</v>
      </c>
      <c r="BM146" s="25">
        <f t="shared" ca="1" si="20"/>
        <v>3.5592257763089905</v>
      </c>
      <c r="BN146" s="24">
        <f t="shared" si="17"/>
        <v>3.554198146661705</v>
      </c>
      <c r="BO146" s="23"/>
      <c r="BP146" s="2"/>
    </row>
    <row r="147" spans="1:68" x14ac:dyDescent="0.2">
      <c r="A147">
        <v>6.7</v>
      </c>
      <c r="B147">
        <v>2.2000000000000002</v>
      </c>
      <c r="C147">
        <v>1.25458</v>
      </c>
      <c r="D147">
        <v>-0.28204000000000001</v>
      </c>
      <c r="E147">
        <v>8.2460000000000006E-2</v>
      </c>
      <c r="F147">
        <v>1.8667800000000001</v>
      </c>
      <c r="G147">
        <v>1.6809799999999999</v>
      </c>
      <c r="H147" s="23"/>
      <c r="I147" s="17">
        <f t="shared" si="14"/>
        <v>21.981627296587927</v>
      </c>
      <c r="J147" s="16">
        <f t="shared" si="15"/>
        <v>-22.181627296587926</v>
      </c>
      <c r="K147" s="10">
        <v>100</v>
      </c>
      <c r="L147" s="16">
        <v>2149.7703412073497</v>
      </c>
      <c r="M147" s="16">
        <v>788.35301837270413</v>
      </c>
      <c r="N147" s="16">
        <v>9.5253718285214362</v>
      </c>
      <c r="O147" s="16">
        <v>2.0343691148775775</v>
      </c>
      <c r="P147" s="16">
        <v>2.3136797867075733</v>
      </c>
      <c r="Q147" s="16">
        <v>6.3213874219875094E-2</v>
      </c>
      <c r="R147" s="16">
        <v>2.7321790415012477</v>
      </c>
      <c r="S147" s="16">
        <v>19.396574432638591</v>
      </c>
      <c r="T147" s="22" t="s">
        <v>33</v>
      </c>
      <c r="U147" s="10">
        <v>3</v>
      </c>
      <c r="V147" s="22" t="s">
        <v>33</v>
      </c>
      <c r="W147" s="10">
        <v>3</v>
      </c>
      <c r="X147" s="22" t="s">
        <v>33</v>
      </c>
      <c r="Y147" s="10">
        <v>3</v>
      </c>
      <c r="Z147" s="22" t="s">
        <v>124</v>
      </c>
      <c r="AA147" s="15">
        <v>2</v>
      </c>
      <c r="AB147" s="11">
        <v>95.316557396029495</v>
      </c>
      <c r="AC147" s="10">
        <v>4.3334426039705107</v>
      </c>
      <c r="AD147" s="21">
        <v>0.35</v>
      </c>
      <c r="AE147" s="12">
        <v>203.43691148775775</v>
      </c>
      <c r="AF147" s="10">
        <v>142.8939319856679</v>
      </c>
      <c r="AG147" s="10">
        <v>115.68398933537867</v>
      </c>
      <c r="AH147" s="10">
        <v>203.06473928469575</v>
      </c>
      <c r="AI147" s="10">
        <v>3.6600822450147006</v>
      </c>
      <c r="AJ147" s="10"/>
      <c r="AK147" s="10"/>
      <c r="AL147" s="10"/>
      <c r="AM147" s="10"/>
      <c r="AN147" s="10">
        <v>2.0343691148775775</v>
      </c>
      <c r="AO147" s="10">
        <v>0.91842281398326131</v>
      </c>
      <c r="AP147" s="10">
        <v>1</v>
      </c>
      <c r="AQ147" s="10">
        <v>111.47500000000001</v>
      </c>
      <c r="AR147" s="10"/>
      <c r="AS147" s="10"/>
      <c r="AT147" s="10">
        <v>0.78950196970320141</v>
      </c>
      <c r="AU147" s="10">
        <v>1</v>
      </c>
      <c r="AV147" s="16"/>
      <c r="AW147" s="21">
        <v>21.434089797850184</v>
      </c>
      <c r="AX147" s="1" t="s">
        <v>120</v>
      </c>
      <c r="AY147" s="25">
        <v>22.181627296587902</v>
      </c>
      <c r="AZ147" s="19">
        <v>100</v>
      </c>
      <c r="BA147" s="19">
        <v>0</v>
      </c>
      <c r="BB147" s="19">
        <v>0</v>
      </c>
      <c r="BC147" s="19">
        <v>100</v>
      </c>
      <c r="BD147" s="19">
        <v>0</v>
      </c>
      <c r="BE147" s="19">
        <v>0</v>
      </c>
      <c r="BF147" s="26">
        <v>95.316557396029495</v>
      </c>
      <c r="BG147" s="26">
        <v>4.3334426039705107</v>
      </c>
      <c r="BH147" s="26">
        <v>0.35</v>
      </c>
      <c r="BI147" s="23"/>
      <c r="BJ147" s="27">
        <f t="shared" ca="1" si="18"/>
        <v>1</v>
      </c>
      <c r="BK147" s="26">
        <f t="shared" ca="1" si="19"/>
        <v>3.1427408463811894</v>
      </c>
      <c r="BL147" s="25">
        <f t="shared" si="16"/>
        <v>5.1028534833875403</v>
      </c>
      <c r="BM147" s="25">
        <f t="shared" ca="1" si="20"/>
        <v>3.5430717860289924</v>
      </c>
      <c r="BN147" s="24">
        <f t="shared" si="17"/>
        <v>3.5422026966385172</v>
      </c>
      <c r="BO147" s="23"/>
      <c r="BP147" s="2"/>
    </row>
    <row r="148" spans="1:68" x14ac:dyDescent="0.2">
      <c r="A148">
        <v>6.75</v>
      </c>
      <c r="B148">
        <v>2.1</v>
      </c>
      <c r="C148">
        <v>1.2546299999999999</v>
      </c>
      <c r="D148">
        <v>-0.28101999999999999</v>
      </c>
      <c r="E148">
        <v>8.3650000000000002E-2</v>
      </c>
      <c r="F148">
        <v>1.8653</v>
      </c>
      <c r="G148">
        <v>1.6793800000000001</v>
      </c>
      <c r="H148" s="23"/>
      <c r="I148" s="17">
        <f t="shared" si="14"/>
        <v>22.145669291338582</v>
      </c>
      <c r="J148" s="16">
        <f t="shared" si="15"/>
        <v>-22.345669291338581</v>
      </c>
      <c r="K148" s="10">
        <v>100</v>
      </c>
      <c r="L148" s="16">
        <v>2166.1745406824152</v>
      </c>
      <c r="M148" s="16">
        <v>794.52099737532876</v>
      </c>
      <c r="N148" s="16">
        <v>9.5964566929133852</v>
      </c>
      <c r="O148" s="16">
        <v>2.0480225988700127</v>
      </c>
      <c r="P148" s="16">
        <v>2.3325932754393293</v>
      </c>
      <c r="Q148" s="16">
        <v>6.9604176668266973E-2</v>
      </c>
      <c r="R148" s="16">
        <v>2.9839825657200123</v>
      </c>
      <c r="S148" s="16">
        <v>19.761852539535887</v>
      </c>
      <c r="T148" s="22" t="s">
        <v>33</v>
      </c>
      <c r="U148" s="10">
        <v>3</v>
      </c>
      <c r="V148" s="22" t="s">
        <v>33</v>
      </c>
      <c r="W148" s="10">
        <v>3</v>
      </c>
      <c r="X148" s="22" t="s">
        <v>33</v>
      </c>
      <c r="Y148" s="10">
        <v>3</v>
      </c>
      <c r="Z148" s="22" t="s">
        <v>124</v>
      </c>
      <c r="AA148" s="15">
        <v>2</v>
      </c>
      <c r="AB148" s="11">
        <v>97.81</v>
      </c>
      <c r="AC148" s="10">
        <v>1.8400000000000034</v>
      </c>
      <c r="AD148" s="21">
        <v>0.35</v>
      </c>
      <c r="AE148" s="12">
        <v>204.80225988700127</v>
      </c>
      <c r="AF148" s="10">
        <v>144.15409539675298</v>
      </c>
      <c r="AG148" s="10">
        <v>116.62966377196648</v>
      </c>
      <c r="AH148" s="10">
        <v>209.11671455909146</v>
      </c>
      <c r="AI148" s="10">
        <v>3.3512260141463246</v>
      </c>
      <c r="AJ148" s="10"/>
      <c r="AK148" s="10"/>
      <c r="AL148" s="10"/>
      <c r="AM148" s="10"/>
      <c r="AN148" s="10">
        <v>2.0480225988700127</v>
      </c>
      <c r="AO148" s="10">
        <v>0.938893417098983</v>
      </c>
      <c r="AP148" s="10">
        <v>1</v>
      </c>
      <c r="AQ148" s="10">
        <v>111.47500000000001</v>
      </c>
      <c r="AR148" s="10"/>
      <c r="AS148" s="10"/>
      <c r="AT148" s="10">
        <v>0.79023567507302073</v>
      </c>
      <c r="AU148" s="10">
        <v>1</v>
      </c>
      <c r="AV148" s="16"/>
      <c r="AW148" s="21">
        <v>21.62311430951295</v>
      </c>
      <c r="AX148" s="1" t="s">
        <v>120</v>
      </c>
      <c r="AY148" s="25">
        <v>22.345669291338599</v>
      </c>
      <c r="AZ148" s="19">
        <v>100</v>
      </c>
      <c r="BA148" s="19">
        <v>0</v>
      </c>
      <c r="BB148" s="19">
        <v>0</v>
      </c>
      <c r="BC148" s="19">
        <v>100</v>
      </c>
      <c r="BD148" s="19">
        <v>0</v>
      </c>
      <c r="BE148" s="19">
        <v>0</v>
      </c>
      <c r="BF148" s="26">
        <v>97.81</v>
      </c>
      <c r="BG148" s="26">
        <v>1.8400000000000034</v>
      </c>
      <c r="BH148" s="26">
        <v>0.35</v>
      </c>
      <c r="BI148" s="23"/>
      <c r="BJ148" s="27">
        <f t="shared" ca="1" si="18"/>
        <v>1</v>
      </c>
      <c r="BK148" s="26">
        <f t="shared" ca="1" si="19"/>
        <v>3.1453064405492603</v>
      </c>
      <c r="BL148" s="25">
        <f t="shared" si="16"/>
        <v>5.5705355864056907</v>
      </c>
      <c r="BM148" s="25">
        <f t="shared" ca="1" si="20"/>
        <v>3.5636411553294876</v>
      </c>
      <c r="BN148" s="24">
        <f t="shared" si="17"/>
        <v>3.5571594437362752</v>
      </c>
      <c r="BO148" s="23"/>
      <c r="BP148" s="2"/>
    </row>
    <row r="149" spans="1:68" x14ac:dyDescent="0.2">
      <c r="A149">
        <v>6.8</v>
      </c>
      <c r="B149">
        <v>2.2000000000000002</v>
      </c>
      <c r="C149">
        <v>1.2551600000000001</v>
      </c>
      <c r="D149">
        <v>-0.28140999999999999</v>
      </c>
      <c r="E149">
        <v>8.5029999999999994E-2</v>
      </c>
      <c r="F149">
        <v>1.86565</v>
      </c>
      <c r="G149">
        <v>1.68503</v>
      </c>
      <c r="H149" s="23"/>
      <c r="I149" s="17">
        <f t="shared" si="14"/>
        <v>22.309711286089236</v>
      </c>
      <c r="J149" s="16">
        <f t="shared" si="15"/>
        <v>-22.509711286089235</v>
      </c>
      <c r="K149" s="10">
        <v>100</v>
      </c>
      <c r="L149" s="16">
        <v>2182.5787401574808</v>
      </c>
      <c r="M149" s="16">
        <v>800.6889763779534</v>
      </c>
      <c r="N149" s="16">
        <v>9.6675415573053343</v>
      </c>
      <c r="O149" s="16">
        <v>2.1927495291902019</v>
      </c>
      <c r="P149" s="16">
        <v>2.4834200431883109</v>
      </c>
      <c r="Q149" s="16">
        <v>6.716082573211718E-2</v>
      </c>
      <c r="R149" s="16">
        <v>2.7043683534861671</v>
      </c>
      <c r="S149" s="16">
        <v>20.185452360979799</v>
      </c>
      <c r="T149" s="22" t="s">
        <v>33</v>
      </c>
      <c r="U149" s="10">
        <v>3</v>
      </c>
      <c r="V149" s="22" t="s">
        <v>33</v>
      </c>
      <c r="W149" s="10">
        <v>3</v>
      </c>
      <c r="X149" s="22" t="s">
        <v>33</v>
      </c>
      <c r="Y149" s="10">
        <v>3</v>
      </c>
      <c r="Z149" s="22" t="s">
        <v>124</v>
      </c>
      <c r="AA149" s="15">
        <v>2</v>
      </c>
      <c r="AB149" s="11">
        <v>92.855853725598323</v>
      </c>
      <c r="AC149" s="10">
        <v>6.7941462744016832</v>
      </c>
      <c r="AD149" s="21">
        <v>0.35</v>
      </c>
      <c r="AE149" s="12">
        <v>219.27495291902019</v>
      </c>
      <c r="AF149" s="10">
        <v>160.93346810398225</v>
      </c>
      <c r="AG149" s="10">
        <v>124.17100215941555</v>
      </c>
      <c r="AH149" s="10">
        <v>216.36845081844615</v>
      </c>
      <c r="AI149" s="10">
        <v>3.6977211285249387</v>
      </c>
      <c r="AJ149" s="10"/>
      <c r="AK149" s="10"/>
      <c r="AL149" s="10"/>
      <c r="AM149" s="10"/>
      <c r="AN149" s="10">
        <v>2.1927495291902019</v>
      </c>
      <c r="AO149" s="10">
        <v>0.95690280297233277</v>
      </c>
      <c r="AP149" s="10">
        <v>1</v>
      </c>
      <c r="AQ149" s="10">
        <v>111.47500000000001</v>
      </c>
      <c r="AR149" s="10"/>
      <c r="AS149" s="10"/>
      <c r="AT149" s="10">
        <v>0.87982185800085533</v>
      </c>
      <c r="AU149" s="10">
        <v>1</v>
      </c>
      <c r="AV149" s="16"/>
      <c r="AW149" s="21">
        <v>24.140020215597339</v>
      </c>
      <c r="AX149" s="1" t="s">
        <v>120</v>
      </c>
      <c r="AY149" s="25">
        <v>22.5097112860892</v>
      </c>
      <c r="AZ149" s="19">
        <v>100</v>
      </c>
      <c r="BA149" s="19">
        <v>0</v>
      </c>
      <c r="BB149" s="19">
        <v>0</v>
      </c>
      <c r="BC149" s="19">
        <v>100</v>
      </c>
      <c r="BD149" s="19">
        <v>0</v>
      </c>
      <c r="BE149" s="19">
        <v>0</v>
      </c>
      <c r="BF149" s="26">
        <v>92.855853725598323</v>
      </c>
      <c r="BG149" s="26">
        <v>6.7941462744016832</v>
      </c>
      <c r="BH149" s="26">
        <v>0.35</v>
      </c>
      <c r="BI149" s="23"/>
      <c r="BJ149" s="27">
        <f t="shared" ca="1" si="18"/>
        <v>1</v>
      </c>
      <c r="BK149" s="26">
        <f t="shared" ca="1" si="19"/>
        <v>3.4773319333234727</v>
      </c>
      <c r="BL149" s="25">
        <f t="shared" si="16"/>
        <v>4.8243190836461904</v>
      </c>
      <c r="BM149" s="25">
        <f t="shared" ca="1" si="20"/>
        <v>3.4929454362452952</v>
      </c>
      <c r="BN149" s="24">
        <f t="shared" si="17"/>
        <v>3.5129626896724138</v>
      </c>
      <c r="BO149" s="23"/>
      <c r="BP149" s="2"/>
    </row>
    <row r="150" spans="1:68" x14ac:dyDescent="0.2">
      <c r="A150">
        <v>6.85</v>
      </c>
      <c r="B150">
        <v>2.1</v>
      </c>
      <c r="C150">
        <v>1.2559800000000001</v>
      </c>
      <c r="D150">
        <v>-0.28188999999999997</v>
      </c>
      <c r="E150">
        <v>8.5720000000000005E-2</v>
      </c>
      <c r="F150">
        <v>1.8639300000000001</v>
      </c>
      <c r="G150">
        <v>1.6797800000000001</v>
      </c>
      <c r="H150" s="23"/>
      <c r="I150" s="17">
        <f t="shared" si="14"/>
        <v>22.473753280839894</v>
      </c>
      <c r="J150" s="16">
        <f t="shared" si="15"/>
        <v>-22.673753280839893</v>
      </c>
      <c r="K150" s="10">
        <v>100</v>
      </c>
      <c r="L150" s="16">
        <v>2198.9829396325467</v>
      </c>
      <c r="M150" s="16">
        <v>806.85695538057814</v>
      </c>
      <c r="N150" s="16">
        <v>9.7386264216972869</v>
      </c>
      <c r="O150" s="16">
        <v>2.4166666666666732</v>
      </c>
      <c r="P150" s="16">
        <v>2.7103870993791785</v>
      </c>
      <c r="Q150" s="16">
        <v>6.4153624579932941E-2</v>
      </c>
      <c r="R150" s="16">
        <v>2.3669543215663733</v>
      </c>
      <c r="S150" s="16">
        <v>20.397252271701763</v>
      </c>
      <c r="T150" s="22" t="s">
        <v>33</v>
      </c>
      <c r="U150" s="10">
        <v>3</v>
      </c>
      <c r="V150" s="22" t="s">
        <v>33</v>
      </c>
      <c r="W150" s="10">
        <v>3</v>
      </c>
      <c r="X150" s="22" t="s">
        <v>33</v>
      </c>
      <c r="Y150" s="10">
        <v>3</v>
      </c>
      <c r="Z150" s="22" t="s">
        <v>124</v>
      </c>
      <c r="AA150" s="15">
        <v>2</v>
      </c>
      <c r="AB150" s="11">
        <v>82.687006902871389</v>
      </c>
      <c r="AC150" s="10">
        <v>15.629621530808308</v>
      </c>
      <c r="AD150" s="21">
        <v>1.683371566320301</v>
      </c>
      <c r="AE150" s="12">
        <v>241.66666666666734</v>
      </c>
      <c r="AF150" s="10">
        <v>186.67052180437457</v>
      </c>
      <c r="AG150" s="10">
        <v>135.51935496895891</v>
      </c>
      <c r="AH150" s="10">
        <v>219.26316034294922</v>
      </c>
      <c r="AI150" s="10">
        <v>4.2248386075242577</v>
      </c>
      <c r="AJ150" s="10"/>
      <c r="AK150" s="10"/>
      <c r="AL150" s="10"/>
      <c r="AM150" s="10"/>
      <c r="AN150" s="10">
        <v>2.4166666666666732</v>
      </c>
      <c r="AO150" s="10">
        <v>0.98672304625445595</v>
      </c>
      <c r="AP150" s="10">
        <v>1</v>
      </c>
      <c r="AQ150" s="10">
        <v>111.47500000000001</v>
      </c>
      <c r="AR150" s="10"/>
      <c r="AS150" s="10"/>
      <c r="AT150" s="10">
        <v>1.0197673761113217</v>
      </c>
      <c r="AU150" s="10">
        <v>1</v>
      </c>
      <c r="AV150" s="16"/>
      <c r="AW150" s="21">
        <v>28.000578270656188</v>
      </c>
      <c r="AX150" s="1" t="s">
        <v>120</v>
      </c>
      <c r="AY150" s="25">
        <v>22.6737532808399</v>
      </c>
      <c r="AZ150" s="19">
        <v>100</v>
      </c>
      <c r="BA150" s="19">
        <v>0</v>
      </c>
      <c r="BB150" s="19">
        <v>0</v>
      </c>
      <c r="BC150" s="19">
        <v>100</v>
      </c>
      <c r="BD150" s="19">
        <v>0</v>
      </c>
      <c r="BE150" s="19">
        <v>0</v>
      </c>
      <c r="BF150" s="26">
        <v>82.687006902871389</v>
      </c>
      <c r="BG150" s="26">
        <v>15.629621530808308</v>
      </c>
      <c r="BH150" s="26">
        <v>1.683371566320301</v>
      </c>
      <c r="BI150" s="23"/>
      <c r="BJ150" s="27">
        <f t="shared" ca="1" si="18"/>
        <v>1</v>
      </c>
      <c r="BK150" s="26">
        <f t="shared" ca="1" si="19"/>
        <v>3.9930141738769001</v>
      </c>
      <c r="BL150" s="25">
        <f t="shared" si="16"/>
        <v>3.9824817575139964</v>
      </c>
      <c r="BM150" s="25">
        <f t="shared" ca="1" si="20"/>
        <v>3.3974099900886161</v>
      </c>
      <c r="BN150" s="24">
        <f t="shared" si="17"/>
        <v>3.4523856598690479</v>
      </c>
      <c r="BO150" s="23"/>
      <c r="BP150" s="2"/>
    </row>
    <row r="151" spans="1:68" x14ac:dyDescent="0.2">
      <c r="A151">
        <v>6.9</v>
      </c>
      <c r="B151">
        <v>0.4</v>
      </c>
      <c r="C151">
        <v>1.25519</v>
      </c>
      <c r="D151">
        <v>-0.28205000000000002</v>
      </c>
      <c r="E151">
        <v>8.5900000000000004E-2</v>
      </c>
      <c r="F151">
        <v>1.8667</v>
      </c>
      <c r="G151">
        <v>1.6834499999999999</v>
      </c>
      <c r="H151" s="23"/>
      <c r="I151" s="17">
        <f t="shared" si="14"/>
        <v>22.637795275590552</v>
      </c>
      <c r="J151" s="16">
        <f t="shared" si="15"/>
        <v>-22.837795275590551</v>
      </c>
      <c r="K151" s="10">
        <v>100</v>
      </c>
      <c r="L151" s="16">
        <v>2215.3871391076127</v>
      </c>
      <c r="M151" s="16">
        <v>813.02493438320289</v>
      </c>
      <c r="N151" s="16">
        <v>9.8097112860892395</v>
      </c>
      <c r="O151" s="16">
        <v>2.200941619585675</v>
      </c>
      <c r="P151" s="16">
        <v>2.4954576832671531</v>
      </c>
      <c r="Q151" s="16">
        <v>6.31512241958712E-2</v>
      </c>
      <c r="R151" s="16">
        <v>2.5306469678616663</v>
      </c>
      <c r="S151" s="16">
        <v>20.452504422324882</v>
      </c>
      <c r="T151" s="22" t="s">
        <v>33</v>
      </c>
      <c r="U151" s="10">
        <v>3</v>
      </c>
      <c r="V151" s="22" t="s">
        <v>33</v>
      </c>
      <c r="W151" s="10">
        <v>3</v>
      </c>
      <c r="X151" s="22" t="s">
        <v>33</v>
      </c>
      <c r="Y151" s="10">
        <v>3</v>
      </c>
      <c r="Z151" s="22" t="s">
        <v>124</v>
      </c>
      <c r="AA151" s="15">
        <v>2</v>
      </c>
      <c r="AB151" s="11">
        <v>88.942325998361142</v>
      </c>
      <c r="AC151" s="10">
        <v>9.9591951929846658</v>
      </c>
      <c r="AD151" s="21">
        <v>1.0984788086541981</v>
      </c>
      <c r="AE151" s="12">
        <v>220.09416195856753</v>
      </c>
      <c r="AF151" s="10">
        <v>160.41975523383832</v>
      </c>
      <c r="AG151" s="10">
        <v>124.77288416335766</v>
      </c>
      <c r="AH151" s="10">
        <v>218.93745880256176</v>
      </c>
      <c r="AI151" s="10">
        <v>3.9515586832128351</v>
      </c>
      <c r="AJ151" s="10"/>
      <c r="AK151" s="10"/>
      <c r="AL151" s="10"/>
      <c r="AM151" s="10"/>
      <c r="AN151" s="10">
        <v>2.200941619585675</v>
      </c>
      <c r="AO151" s="10">
        <v>0.95664333804405299</v>
      </c>
      <c r="AP151" s="10">
        <v>1</v>
      </c>
      <c r="AQ151" s="10">
        <v>111.47500000000001</v>
      </c>
      <c r="AR151" s="10"/>
      <c r="AS151" s="10"/>
      <c r="AT151" s="10">
        <v>0.86273058134737868</v>
      </c>
      <c r="AU151" s="10">
        <v>1</v>
      </c>
      <c r="AV151" s="16"/>
      <c r="AW151" s="21">
        <v>24.06296328507575</v>
      </c>
      <c r="AX151" s="1" t="s">
        <v>120</v>
      </c>
      <c r="AY151" s="25">
        <v>22.837795275590601</v>
      </c>
      <c r="AZ151" s="19">
        <v>100</v>
      </c>
      <c r="BA151" s="19">
        <v>0</v>
      </c>
      <c r="BB151" s="19">
        <v>0</v>
      </c>
      <c r="BC151" s="19">
        <v>100</v>
      </c>
      <c r="BD151" s="19">
        <v>0</v>
      </c>
      <c r="BE151" s="19">
        <v>0</v>
      </c>
      <c r="BF151" s="26">
        <v>88.942325998361142</v>
      </c>
      <c r="BG151" s="26">
        <v>9.9591951929846658</v>
      </c>
      <c r="BH151" s="26">
        <v>1.0984788086541981</v>
      </c>
      <c r="BI151" s="23"/>
      <c r="BJ151" s="27">
        <f t="shared" ca="1" si="18"/>
        <v>1</v>
      </c>
      <c r="BK151" s="26">
        <f t="shared" ca="1" si="19"/>
        <v>3.4138291583053761</v>
      </c>
      <c r="BL151" s="25">
        <f t="shared" si="16"/>
        <v>4.5505733699146198</v>
      </c>
      <c r="BM151" s="25">
        <f t="shared" ca="1" si="20"/>
        <v>3.4859261577180534</v>
      </c>
      <c r="BN151" s="24">
        <f t="shared" si="17"/>
        <v>3.4976347975139523</v>
      </c>
      <c r="BO151" s="23"/>
      <c r="BP151" s="2"/>
    </row>
    <row r="152" spans="1:68" x14ac:dyDescent="0.2">
      <c r="A152">
        <v>6.95</v>
      </c>
      <c r="B152">
        <v>2.1</v>
      </c>
      <c r="C152">
        <v>1.2547699999999999</v>
      </c>
      <c r="D152">
        <v>-0.28166999999999998</v>
      </c>
      <c r="E152">
        <v>8.7889999999999996E-2</v>
      </c>
      <c r="F152">
        <v>1.8596999999999999</v>
      </c>
      <c r="G152">
        <v>1.6754</v>
      </c>
      <c r="H152" s="23"/>
      <c r="I152" s="17">
        <f t="shared" si="14"/>
        <v>22.801837270341206</v>
      </c>
      <c r="J152" s="16">
        <f t="shared" si="15"/>
        <v>-23.001837270341206</v>
      </c>
      <c r="K152" s="10">
        <v>100</v>
      </c>
      <c r="L152" s="16">
        <v>2231.7913385826782</v>
      </c>
      <c r="M152" s="16">
        <v>819.19291338582752</v>
      </c>
      <c r="N152" s="16">
        <v>9.8807961504811885</v>
      </c>
      <c r="O152" s="16">
        <v>2.0862523540489284</v>
      </c>
      <c r="P152" s="16">
        <v>2.3895645601096072</v>
      </c>
      <c r="Q152" s="16">
        <v>6.5531925108017433E-2</v>
      </c>
      <c r="R152" s="16">
        <v>2.742421200999547</v>
      </c>
      <c r="S152" s="16">
        <v>21.063347643102706</v>
      </c>
      <c r="T152" s="22" t="s">
        <v>33</v>
      </c>
      <c r="U152" s="10">
        <v>3</v>
      </c>
      <c r="V152" s="22" t="s">
        <v>33</v>
      </c>
      <c r="W152" s="10">
        <v>3</v>
      </c>
      <c r="X152" s="22" t="s">
        <v>33</v>
      </c>
      <c r="Y152" s="10">
        <v>3</v>
      </c>
      <c r="Z152" s="22" t="s">
        <v>124</v>
      </c>
      <c r="AA152" s="15">
        <v>2</v>
      </c>
      <c r="AB152" s="11">
        <v>95.469001707933415</v>
      </c>
      <c r="AC152" s="10">
        <v>4.1809982920665902</v>
      </c>
      <c r="AD152" s="21">
        <v>0.35</v>
      </c>
      <c r="AE152" s="12">
        <v>208.62523540489283</v>
      </c>
      <c r="AF152" s="10">
        <v>146.99678783441726</v>
      </c>
      <c r="AG152" s="10">
        <v>119.47822800548036</v>
      </c>
      <c r="AH152" s="10">
        <v>230.04105927678552</v>
      </c>
      <c r="AI152" s="10">
        <v>3.6464128837522254</v>
      </c>
      <c r="AJ152" s="10"/>
      <c r="AK152" s="10"/>
      <c r="AL152" s="10"/>
      <c r="AM152" s="10"/>
      <c r="AN152" s="10">
        <v>2.0862523540489284</v>
      </c>
      <c r="AO152" s="10">
        <v>0.95197421914416114</v>
      </c>
      <c r="AP152" s="10">
        <v>1</v>
      </c>
      <c r="AQ152" s="10">
        <v>111.47500000000001</v>
      </c>
      <c r="AR152" s="10"/>
      <c r="AS152" s="10"/>
      <c r="AT152" s="10">
        <v>0.78079580795397407</v>
      </c>
      <c r="AU152" s="10">
        <v>1</v>
      </c>
      <c r="AV152" s="16"/>
      <c r="AW152" s="21">
        <v>22.049518175162589</v>
      </c>
      <c r="AX152" s="1" t="s">
        <v>120</v>
      </c>
      <c r="AY152" s="25">
        <v>23.001837270341198</v>
      </c>
      <c r="AZ152" s="19">
        <v>100</v>
      </c>
      <c r="BA152" s="19">
        <v>0</v>
      </c>
      <c r="BB152" s="19">
        <v>0</v>
      </c>
      <c r="BC152" s="19">
        <v>100</v>
      </c>
      <c r="BD152" s="19">
        <v>0</v>
      </c>
      <c r="BE152" s="19">
        <v>0</v>
      </c>
      <c r="BF152" s="26">
        <v>95.469001707933415</v>
      </c>
      <c r="BG152" s="26">
        <v>4.1809982920665902</v>
      </c>
      <c r="BH152" s="26">
        <v>0.35</v>
      </c>
      <c r="BI152" s="23"/>
      <c r="BJ152" s="27">
        <f t="shared" ca="1" si="18"/>
        <v>1</v>
      </c>
      <c r="BK152" s="26">
        <f t="shared" ca="1" si="19"/>
        <v>3.1095700902832135</v>
      </c>
      <c r="BL152" s="25">
        <f t="shared" si="16"/>
        <v>5.1451303851754187</v>
      </c>
      <c r="BM152" s="25">
        <f t="shared" ca="1" si="20"/>
        <v>3.5488878820669476</v>
      </c>
      <c r="BN152" s="24">
        <f t="shared" si="17"/>
        <v>3.5305831594512944</v>
      </c>
      <c r="BO152" s="23"/>
      <c r="BP152" s="2"/>
    </row>
    <row r="153" spans="1:68" x14ac:dyDescent="0.2">
      <c r="A153">
        <v>7</v>
      </c>
      <c r="B153">
        <v>2.1</v>
      </c>
      <c r="C153">
        <v>1.2545900000000001</v>
      </c>
      <c r="D153">
        <v>-0.28140999999999999</v>
      </c>
      <c r="E153">
        <v>9.2230000000000006E-2</v>
      </c>
      <c r="F153">
        <v>1.8612299999999999</v>
      </c>
      <c r="G153">
        <v>1.6783999999999999</v>
      </c>
      <c r="H153" s="23"/>
      <c r="I153" s="17">
        <f t="shared" si="14"/>
        <v>22.965879265091861</v>
      </c>
      <c r="J153" s="16">
        <f t="shared" si="15"/>
        <v>-23.16587926509186</v>
      </c>
      <c r="K153" s="10">
        <v>100</v>
      </c>
      <c r="L153" s="16">
        <v>2248.1955380577438</v>
      </c>
      <c r="M153" s="16">
        <v>825.36089238845216</v>
      </c>
      <c r="N153" s="16">
        <v>9.9518810148731394</v>
      </c>
      <c r="O153" s="16">
        <v>2.037099811676089</v>
      </c>
      <c r="P153" s="16">
        <v>2.359595564433115</v>
      </c>
      <c r="Q153" s="16">
        <v>6.716082573211718E-2</v>
      </c>
      <c r="R153" s="16">
        <v>2.8462854713092471</v>
      </c>
      <c r="S153" s="16">
        <v>22.395538385904601</v>
      </c>
      <c r="T153" s="22" t="s">
        <v>33</v>
      </c>
      <c r="U153" s="10">
        <v>3</v>
      </c>
      <c r="V153" s="22" t="s">
        <v>33</v>
      </c>
      <c r="W153" s="10">
        <v>3</v>
      </c>
      <c r="X153" s="22" t="s">
        <v>33</v>
      </c>
      <c r="Y153" s="10">
        <v>3</v>
      </c>
      <c r="Z153" s="22" t="s">
        <v>124</v>
      </c>
      <c r="AA153" s="15">
        <v>2</v>
      </c>
      <c r="AB153" s="11">
        <v>97.81</v>
      </c>
      <c r="AC153" s="10">
        <v>1.8400000000000034</v>
      </c>
      <c r="AD153" s="21">
        <v>0.35</v>
      </c>
      <c r="AE153" s="12">
        <v>203.7099811676089</v>
      </c>
      <c r="AF153" s="10">
        <v>142.50607072688496</v>
      </c>
      <c r="AG153" s="10">
        <v>117.97977822165575</v>
      </c>
      <c r="AH153" s="10">
        <v>255.98380877550434</v>
      </c>
      <c r="AI153" s="10">
        <v>3.5133510327058497</v>
      </c>
      <c r="AJ153" s="10"/>
      <c r="AK153" s="10"/>
      <c r="AL153" s="10"/>
      <c r="AM153" s="10"/>
      <c r="AN153" s="10">
        <v>2.037099811676089</v>
      </c>
      <c r="AO153" s="10">
        <v>0.95596103331659121</v>
      </c>
      <c r="AP153" s="10">
        <v>1</v>
      </c>
      <c r="AQ153" s="10">
        <v>111.47500000000001</v>
      </c>
      <c r="AR153" s="10"/>
      <c r="AS153" s="10"/>
      <c r="AT153" s="10">
        <v>0.74976569501778456</v>
      </c>
      <c r="AU153" s="10">
        <v>1</v>
      </c>
      <c r="AV153" s="16"/>
      <c r="AW153" s="21">
        <v>21.375910609032744</v>
      </c>
      <c r="AX153" s="1" t="s">
        <v>120</v>
      </c>
      <c r="AY153" s="25">
        <v>23.165879265091899</v>
      </c>
      <c r="AZ153" s="19">
        <v>100</v>
      </c>
      <c r="BA153" s="19">
        <v>0</v>
      </c>
      <c r="BB153" s="19">
        <v>0</v>
      </c>
      <c r="BC153" s="19">
        <v>100</v>
      </c>
      <c r="BD153" s="19">
        <v>0</v>
      </c>
      <c r="BE153" s="19">
        <v>0</v>
      </c>
      <c r="BF153" s="26">
        <v>97.81</v>
      </c>
      <c r="BG153" s="26">
        <v>1.8400000000000034</v>
      </c>
      <c r="BH153" s="26">
        <v>0.35</v>
      </c>
      <c r="BI153" s="23"/>
      <c r="BJ153" s="27">
        <f t="shared" ca="1" si="18"/>
        <v>1</v>
      </c>
      <c r="BK153" s="26">
        <f t="shared" ca="1" si="19"/>
        <v>2.9938365308996544</v>
      </c>
      <c r="BL153" s="25">
        <f t="shared" si="16"/>
        <v>5.4359324623596592</v>
      </c>
      <c r="BM153" s="25">
        <f t="shared" ca="1" si="20"/>
        <v>3.5757190757139079</v>
      </c>
      <c r="BN153" s="24">
        <f t="shared" si="17"/>
        <v>3.5430236516464286</v>
      </c>
      <c r="BO153" s="23"/>
      <c r="BP153" s="2"/>
    </row>
    <row r="154" spans="1:68" x14ac:dyDescent="0.2">
      <c r="A154">
        <v>7.05</v>
      </c>
      <c r="B154">
        <v>2.1</v>
      </c>
      <c r="C154">
        <v>1.25505</v>
      </c>
      <c r="D154">
        <v>-0.28067999999999999</v>
      </c>
      <c r="E154">
        <v>9.4299999999999995E-2</v>
      </c>
      <c r="F154">
        <v>1.85968</v>
      </c>
      <c r="G154">
        <v>1.6781299999999999</v>
      </c>
      <c r="H154" s="23"/>
      <c r="I154" s="17">
        <f t="shared" si="14"/>
        <v>23.129921259842519</v>
      </c>
      <c r="J154" s="16">
        <f t="shared" si="15"/>
        <v>-23.329921259842518</v>
      </c>
      <c r="K154" s="10">
        <v>100</v>
      </c>
      <c r="L154" s="16">
        <v>2264.5997375328097</v>
      </c>
      <c r="M154" s="16">
        <v>831.5288713910769</v>
      </c>
      <c r="N154" s="16">
        <v>10.022965879265092</v>
      </c>
      <c r="O154" s="16">
        <v>2.1627118644067598</v>
      </c>
      <c r="P154" s="16">
        <v>2.4943573733069746</v>
      </c>
      <c r="Q154" s="16">
        <v>7.1734277484397604E-2</v>
      </c>
      <c r="R154" s="16">
        <v>2.8758620657990788</v>
      </c>
      <c r="S154" s="16">
        <v>23.030938118070477</v>
      </c>
      <c r="T154" s="22" t="s">
        <v>33</v>
      </c>
      <c r="U154" s="10">
        <v>3</v>
      </c>
      <c r="V154" s="22" t="s">
        <v>33</v>
      </c>
      <c r="W154" s="10">
        <v>3</v>
      </c>
      <c r="X154" s="22" t="s">
        <v>33</v>
      </c>
      <c r="Y154" s="10">
        <v>3</v>
      </c>
      <c r="Z154" s="22" t="s">
        <v>124</v>
      </c>
      <c r="AA154" s="15">
        <v>2</v>
      </c>
      <c r="AB154" s="11">
        <v>97.81</v>
      </c>
      <c r="AC154" s="10">
        <v>1.8400000000000034</v>
      </c>
      <c r="AD154" s="21">
        <v>0.35</v>
      </c>
      <c r="AE154" s="12">
        <v>216.27118644067596</v>
      </c>
      <c r="AF154" s="10">
        <v>157.39544827233516</v>
      </c>
      <c r="AG154" s="10">
        <v>124.71786866534873</v>
      </c>
      <c r="AH154" s="10">
        <v>267.59257176971079</v>
      </c>
      <c r="AI154" s="10">
        <v>3.4772182292482197</v>
      </c>
      <c r="AJ154" s="10"/>
      <c r="AK154" s="10"/>
      <c r="AL154" s="10"/>
      <c r="AM154" s="10"/>
      <c r="AN154" s="10">
        <v>2.1627118644067598</v>
      </c>
      <c r="AO154" s="10">
        <v>0.98662701276547715</v>
      </c>
      <c r="AP154" s="10">
        <v>1</v>
      </c>
      <c r="AQ154" s="10">
        <v>111.47500000000001</v>
      </c>
      <c r="AR154" s="10"/>
      <c r="AS154" s="10"/>
      <c r="AT154" s="10">
        <v>0.8256665983085737</v>
      </c>
      <c r="AU154" s="10">
        <v>1</v>
      </c>
      <c r="AV154" s="16"/>
      <c r="AW154" s="21">
        <v>23.609317240850274</v>
      </c>
      <c r="AX154" s="1" t="s">
        <v>120</v>
      </c>
      <c r="AY154" s="25">
        <v>23.3299212598425</v>
      </c>
      <c r="AZ154" s="19">
        <v>100</v>
      </c>
      <c r="BA154" s="19">
        <v>0</v>
      </c>
      <c r="BB154" s="19">
        <v>0</v>
      </c>
      <c r="BC154" s="19">
        <v>100</v>
      </c>
      <c r="BD154" s="19">
        <v>0</v>
      </c>
      <c r="BE154" s="19">
        <v>0</v>
      </c>
      <c r="BF154" s="26">
        <v>97.81</v>
      </c>
      <c r="BG154" s="26">
        <v>1.8400000000000034</v>
      </c>
      <c r="BH154" s="26">
        <v>0.35</v>
      </c>
      <c r="BI154" s="23"/>
      <c r="BJ154" s="27">
        <f t="shared" ca="1" si="18"/>
        <v>1</v>
      </c>
      <c r="BK154" s="26">
        <f t="shared" ca="1" si="19"/>
        <v>3.2760317805008112</v>
      </c>
      <c r="BL154" s="25">
        <f t="shared" si="16"/>
        <v>5.2666115230277306</v>
      </c>
      <c r="BM154" s="25">
        <f t="shared" ca="1" si="20"/>
        <v>3.5354648272105695</v>
      </c>
      <c r="BN154" s="24">
        <f t="shared" si="17"/>
        <v>3.5239207535977237</v>
      </c>
      <c r="BO154" s="23"/>
      <c r="BP154" s="2"/>
    </row>
    <row r="155" spans="1:68" x14ac:dyDescent="0.2">
      <c r="A155">
        <v>7.1</v>
      </c>
      <c r="B155">
        <v>2.1</v>
      </c>
      <c r="C155">
        <v>1.2558199999999999</v>
      </c>
      <c r="D155">
        <v>-0.28112999999999999</v>
      </c>
      <c r="E155">
        <v>9.4890000000000002E-2</v>
      </c>
      <c r="F155">
        <v>1.8627</v>
      </c>
      <c r="G155">
        <v>1.6843999999999999</v>
      </c>
      <c r="H155" s="23"/>
      <c r="I155" s="17">
        <f t="shared" si="14"/>
        <v>23.293963254593173</v>
      </c>
      <c r="J155" s="16">
        <f t="shared" si="15"/>
        <v>-23.493963254593172</v>
      </c>
      <c r="K155" s="10">
        <v>100</v>
      </c>
      <c r="L155" s="16">
        <v>2281.0039370078753</v>
      </c>
      <c r="M155" s="16">
        <v>837.69685039370154</v>
      </c>
      <c r="N155" s="16">
        <v>10.094050743657043</v>
      </c>
      <c r="O155" s="16">
        <v>2.372975517890735</v>
      </c>
      <c r="P155" s="16">
        <v>2.7072289283003612</v>
      </c>
      <c r="Q155" s="16">
        <v>6.8915026404224727E-2</v>
      </c>
      <c r="R155" s="16">
        <v>2.5455928637512977</v>
      </c>
      <c r="S155" s="16">
        <v>23.212042389557368</v>
      </c>
      <c r="T155" s="22" t="s">
        <v>33</v>
      </c>
      <c r="U155" s="10">
        <v>3</v>
      </c>
      <c r="V155" s="22" t="s">
        <v>33</v>
      </c>
      <c r="W155" s="10">
        <v>3</v>
      </c>
      <c r="X155" s="22" t="s">
        <v>33</v>
      </c>
      <c r="Y155" s="10">
        <v>3</v>
      </c>
      <c r="Z155" s="22" t="s">
        <v>124</v>
      </c>
      <c r="AA155" s="15">
        <v>2</v>
      </c>
      <c r="AB155" s="11">
        <v>88.029741503238142</v>
      </c>
      <c r="AC155" s="10">
        <v>10.774329966768477</v>
      </c>
      <c r="AD155" s="21">
        <v>1.1959285299933837</v>
      </c>
      <c r="AE155" s="12">
        <v>237.29755178907348</v>
      </c>
      <c r="AF155" s="10">
        <v>181.47420771420028</v>
      </c>
      <c r="AG155" s="10">
        <v>135.36144641501807</v>
      </c>
      <c r="AH155" s="10">
        <v>269.85582814423526</v>
      </c>
      <c r="AI155" s="10">
        <v>3.9283579642282467</v>
      </c>
      <c r="AJ155" s="10"/>
      <c r="AK155" s="10"/>
      <c r="AL155" s="10"/>
      <c r="AM155" s="10"/>
      <c r="AN155" s="10">
        <v>2.372975517890735</v>
      </c>
      <c r="AO155" s="10">
        <v>1.0134414587605398</v>
      </c>
      <c r="AP155" s="10">
        <v>1</v>
      </c>
      <c r="AQ155" s="10">
        <v>111.47500000000001</v>
      </c>
      <c r="AR155" s="10"/>
      <c r="AS155" s="10"/>
      <c r="AT155" s="10">
        <v>0.9512763948429831</v>
      </c>
      <c r="AU155" s="10">
        <v>1</v>
      </c>
      <c r="AV155" s="16"/>
      <c r="AW155" s="21">
        <v>27.221131157130042</v>
      </c>
      <c r="AX155" s="1" t="s">
        <v>120</v>
      </c>
      <c r="AY155" s="25">
        <v>23.493963254593201</v>
      </c>
      <c r="AZ155" s="19">
        <v>100</v>
      </c>
      <c r="BA155" s="19">
        <v>0</v>
      </c>
      <c r="BB155" s="19">
        <v>0</v>
      </c>
      <c r="BC155" s="19">
        <v>100</v>
      </c>
      <c r="BD155" s="19">
        <v>0</v>
      </c>
      <c r="BE155" s="19">
        <v>0</v>
      </c>
      <c r="BF155" s="26">
        <v>88.029741503238142</v>
      </c>
      <c r="BG155" s="26">
        <v>10.774329966768477</v>
      </c>
      <c r="BH155" s="26">
        <v>1.1959285299933837</v>
      </c>
      <c r="BI155" s="23"/>
      <c r="BJ155" s="27">
        <f t="shared" ca="1" si="18"/>
        <v>1</v>
      </c>
      <c r="BK155" s="26">
        <f t="shared" ca="1" si="19"/>
        <v>3.740558315481529</v>
      </c>
      <c r="BL155" s="25">
        <f t="shared" si="16"/>
        <v>4.3986621901993299</v>
      </c>
      <c r="BM155" s="25">
        <f t="shared" ca="1" si="20"/>
        <v>3.4445523694771145</v>
      </c>
      <c r="BN155" s="24">
        <f t="shared" si="17"/>
        <v>3.4675375169623672</v>
      </c>
      <c r="BO155" s="23"/>
      <c r="BP155" s="2"/>
    </row>
    <row r="156" spans="1:68" x14ac:dyDescent="0.2">
      <c r="A156">
        <v>7.15</v>
      </c>
      <c r="B156">
        <v>2.1</v>
      </c>
      <c r="C156">
        <v>1.2556499999999999</v>
      </c>
      <c r="D156">
        <v>-0.28132000000000001</v>
      </c>
      <c r="E156">
        <v>9.4439999999999996E-2</v>
      </c>
      <c r="F156">
        <v>1.8636299999999999</v>
      </c>
      <c r="G156">
        <v>1.6830000000000001</v>
      </c>
      <c r="H156" s="23"/>
      <c r="I156" s="17">
        <f t="shared" si="14"/>
        <v>23.458005249343831</v>
      </c>
      <c r="J156" s="16">
        <f t="shared" si="15"/>
        <v>-23.65800524934383</v>
      </c>
      <c r="K156" s="10">
        <v>100</v>
      </c>
      <c r="L156" s="16">
        <v>2297.4081364829412</v>
      </c>
      <c r="M156" s="16">
        <v>843.86482939632629</v>
      </c>
      <c r="N156" s="16">
        <v>10.165135608048992</v>
      </c>
      <c r="O156" s="16">
        <v>2.3265536723163458</v>
      </c>
      <c r="P156" s="16">
        <v>2.6588180053035395</v>
      </c>
      <c r="Q156" s="16">
        <v>6.7724675948151611E-2</v>
      </c>
      <c r="R156" s="16">
        <v>2.5471723078849822</v>
      </c>
      <c r="S156" s="16">
        <v>23.073912012999571</v>
      </c>
      <c r="T156" s="22" t="s">
        <v>33</v>
      </c>
      <c r="U156" s="10">
        <v>3</v>
      </c>
      <c r="V156" s="22" t="s">
        <v>33</v>
      </c>
      <c r="W156" s="10">
        <v>3</v>
      </c>
      <c r="X156" s="22" t="s">
        <v>33</v>
      </c>
      <c r="Y156" s="10">
        <v>3</v>
      </c>
      <c r="Z156" s="22" t="s">
        <v>124</v>
      </c>
      <c r="AA156" s="15">
        <v>2</v>
      </c>
      <c r="AB156" s="11">
        <v>88.586042672048748</v>
      </c>
      <c r="AC156" s="10">
        <v>10.276908824359936</v>
      </c>
      <c r="AD156" s="21">
        <v>1.13704850359132</v>
      </c>
      <c r="AE156" s="12">
        <v>232.65536723163459</v>
      </c>
      <c r="AF156" s="10">
        <v>174.81385209839385</v>
      </c>
      <c r="AG156" s="10">
        <v>132.94090026517699</v>
      </c>
      <c r="AH156" s="10">
        <v>265.55197175898337</v>
      </c>
      <c r="AI156" s="10">
        <v>3.9259220780016233</v>
      </c>
      <c r="AJ156" s="10"/>
      <c r="AK156" s="10"/>
      <c r="AL156" s="10"/>
      <c r="AM156" s="10"/>
      <c r="AN156" s="10">
        <v>2.3265536723163458</v>
      </c>
      <c r="AO156" s="10">
        <v>1.0072642666473497</v>
      </c>
      <c r="AP156" s="10">
        <v>1</v>
      </c>
      <c r="AQ156" s="10">
        <v>111.47500000000001</v>
      </c>
      <c r="AR156" s="10"/>
      <c r="AS156" s="10"/>
      <c r="AT156" s="10">
        <v>0.90754708461946321</v>
      </c>
      <c r="AU156" s="10">
        <v>1</v>
      </c>
      <c r="AV156" s="16"/>
      <c r="AW156" s="21">
        <v>26.222077814759079</v>
      </c>
      <c r="AX156" s="1" t="s">
        <v>120</v>
      </c>
      <c r="AY156" s="25">
        <v>23.658005249343798</v>
      </c>
      <c r="AZ156" s="19">
        <v>100</v>
      </c>
      <c r="BA156" s="19">
        <v>0</v>
      </c>
      <c r="BB156" s="19">
        <v>0</v>
      </c>
      <c r="BC156" s="19">
        <v>100</v>
      </c>
      <c r="BD156" s="19">
        <v>0</v>
      </c>
      <c r="BE156" s="19">
        <v>0</v>
      </c>
      <c r="BF156" s="26">
        <v>88.586042672048748</v>
      </c>
      <c r="BG156" s="26">
        <v>10.276908824359936</v>
      </c>
      <c r="BH156" s="26">
        <v>1.13704850359132</v>
      </c>
      <c r="BI156" s="23"/>
      <c r="BJ156" s="27">
        <f t="shared" ca="1" si="18"/>
        <v>1</v>
      </c>
      <c r="BK156" s="26">
        <f t="shared" ca="1" si="19"/>
        <v>3.579042245764303</v>
      </c>
      <c r="BL156" s="25">
        <f t="shared" si="16"/>
        <v>4.4847394813076269</v>
      </c>
      <c r="BM156" s="25">
        <f t="shared" ca="1" si="20"/>
        <v>3.4652295960444408</v>
      </c>
      <c r="BN156" s="24">
        <f t="shared" si="17"/>
        <v>3.4745871691936498</v>
      </c>
      <c r="BO156" s="23"/>
      <c r="BP156" s="2"/>
    </row>
    <row r="157" spans="1:68" x14ac:dyDescent="0.2">
      <c r="A157">
        <v>7.2</v>
      </c>
      <c r="B157">
        <v>2.2000000000000002</v>
      </c>
      <c r="C157">
        <v>1.2553399999999999</v>
      </c>
      <c r="D157">
        <v>-0.28072999999999998</v>
      </c>
      <c r="E157">
        <v>9.5490000000000005E-2</v>
      </c>
      <c r="F157">
        <v>1.8565499999999999</v>
      </c>
      <c r="G157">
        <v>1.6786300000000001</v>
      </c>
      <c r="H157" s="23"/>
      <c r="I157" s="17">
        <f t="shared" si="14"/>
        <v>23.622047244094489</v>
      </c>
      <c r="J157" s="16">
        <f t="shared" si="15"/>
        <v>-23.822047244094488</v>
      </c>
      <c r="K157" s="10">
        <v>100</v>
      </c>
      <c r="L157" s="16">
        <v>2313.8123359580072</v>
      </c>
      <c r="M157" s="16">
        <v>850.03280839895103</v>
      </c>
      <c r="N157" s="16">
        <v>10.236220472440944</v>
      </c>
      <c r="O157" s="16">
        <v>2.2419020715630418</v>
      </c>
      <c r="P157" s="16">
        <v>2.5788075852025778</v>
      </c>
      <c r="Q157" s="16">
        <v>7.1421027364378428E-2</v>
      </c>
      <c r="R157" s="16">
        <v>2.7695368888395744</v>
      </c>
      <c r="S157" s="16">
        <v>23.396216224967773</v>
      </c>
      <c r="T157" s="22" t="s">
        <v>33</v>
      </c>
      <c r="U157" s="10">
        <v>3</v>
      </c>
      <c r="V157" s="22" t="s">
        <v>33</v>
      </c>
      <c r="W157" s="10">
        <v>3</v>
      </c>
      <c r="X157" s="22" t="s">
        <v>33</v>
      </c>
      <c r="Y157" s="10">
        <v>3</v>
      </c>
      <c r="Z157" s="22" t="s">
        <v>124</v>
      </c>
      <c r="AA157" s="15">
        <v>2</v>
      </c>
      <c r="AB157" s="11">
        <v>94.85570362690477</v>
      </c>
      <c r="AC157" s="10">
        <v>4.7942963730952357</v>
      </c>
      <c r="AD157" s="21">
        <v>0.35</v>
      </c>
      <c r="AE157" s="12">
        <v>224.19020715630418</v>
      </c>
      <c r="AF157" s="10">
        <v>164.43590858798274</v>
      </c>
      <c r="AG157" s="10">
        <v>128.94037926012891</v>
      </c>
      <c r="AH157" s="10">
        <v>270.71991262340907</v>
      </c>
      <c r="AI157" s="10">
        <v>3.6107119714841431</v>
      </c>
      <c r="AJ157" s="10"/>
      <c r="AK157" s="10"/>
      <c r="AL157" s="10"/>
      <c r="AM157" s="10"/>
      <c r="AN157" s="10">
        <v>2.2419020715630418</v>
      </c>
      <c r="AO157" s="10">
        <v>1.0080531327735875</v>
      </c>
      <c r="AP157" s="10">
        <v>1</v>
      </c>
      <c r="AQ157" s="10">
        <v>111.47500000000001</v>
      </c>
      <c r="AR157" s="10"/>
      <c r="AS157" s="10"/>
      <c r="AT157" s="10">
        <v>0.84449961628571057</v>
      </c>
      <c r="AU157" s="10">
        <v>1</v>
      </c>
      <c r="AV157" s="16"/>
      <c r="AW157" s="21">
        <v>24.665386288197411</v>
      </c>
      <c r="AX157" s="1" t="s">
        <v>120</v>
      </c>
      <c r="AY157" s="25">
        <v>23.822047244094499</v>
      </c>
      <c r="AZ157" s="19">
        <v>100</v>
      </c>
      <c r="BA157" s="19">
        <v>0</v>
      </c>
      <c r="BB157" s="19">
        <v>0</v>
      </c>
      <c r="BC157" s="19">
        <v>100</v>
      </c>
      <c r="BD157" s="19">
        <v>0</v>
      </c>
      <c r="BE157" s="19">
        <v>0</v>
      </c>
      <c r="BF157" s="26">
        <v>94.85570362690477</v>
      </c>
      <c r="BG157" s="26">
        <v>4.7942963730952357</v>
      </c>
      <c r="BH157" s="26">
        <v>0.35</v>
      </c>
      <c r="BI157" s="23"/>
      <c r="BJ157" s="27">
        <f t="shared" ca="1" si="18"/>
        <v>1</v>
      </c>
      <c r="BK157" s="26">
        <f t="shared" ca="1" si="19"/>
        <v>3.345521262648075</v>
      </c>
      <c r="BL157" s="25">
        <f t="shared" si="16"/>
        <v>5.0229239875037317</v>
      </c>
      <c r="BM157" s="25">
        <f t="shared" ca="1" si="20"/>
        <v>3.5165690410564596</v>
      </c>
      <c r="BN157" s="24">
        <f t="shared" si="17"/>
        <v>3.5034206313643921</v>
      </c>
      <c r="BO157" s="23"/>
      <c r="BP157" s="2"/>
    </row>
    <row r="158" spans="1:68" x14ac:dyDescent="0.2">
      <c r="A158">
        <v>7.25</v>
      </c>
      <c r="B158">
        <v>2.1</v>
      </c>
      <c r="C158">
        <v>1.25542</v>
      </c>
      <c r="D158">
        <v>-0.28072999999999998</v>
      </c>
      <c r="E158">
        <v>9.6540000000000001E-2</v>
      </c>
      <c r="F158">
        <v>1.8655999999999999</v>
      </c>
      <c r="G158">
        <v>1.68733</v>
      </c>
      <c r="H158" s="23"/>
      <c r="I158" s="17">
        <f t="shared" si="14"/>
        <v>23.786089238845143</v>
      </c>
      <c r="J158" s="16">
        <f t="shared" si="15"/>
        <v>-23.986089238845143</v>
      </c>
      <c r="K158" s="10">
        <v>100</v>
      </c>
      <c r="L158" s="16">
        <v>2330.2165354330727</v>
      </c>
      <c r="M158" s="16">
        <v>856.20078740157567</v>
      </c>
      <c r="N158" s="16">
        <v>10.307305336832895</v>
      </c>
      <c r="O158" s="16">
        <v>2.2637476459510109</v>
      </c>
      <c r="P158" s="16">
        <v>2.6052943402428888</v>
      </c>
      <c r="Q158" s="16">
        <v>7.1421027364378428E-2</v>
      </c>
      <c r="R158" s="16">
        <v>2.7413803600294901</v>
      </c>
      <c r="S158" s="16">
        <v>23.718520436935968</v>
      </c>
      <c r="T158" s="22" t="s">
        <v>33</v>
      </c>
      <c r="U158" s="10">
        <v>3</v>
      </c>
      <c r="V158" s="22" t="s">
        <v>33</v>
      </c>
      <c r="W158" s="10">
        <v>3</v>
      </c>
      <c r="X158" s="22" t="s">
        <v>33</v>
      </c>
      <c r="Y158" s="10">
        <v>3</v>
      </c>
      <c r="Z158" s="22" t="s">
        <v>124</v>
      </c>
      <c r="AA158" s="15">
        <v>2</v>
      </c>
      <c r="AB158" s="11">
        <v>94.031117158559582</v>
      </c>
      <c r="AC158" s="10">
        <v>5.6188828414404242</v>
      </c>
      <c r="AD158" s="21">
        <v>0.35</v>
      </c>
      <c r="AE158" s="12">
        <v>226.37476459510108</v>
      </c>
      <c r="AF158" s="10">
        <v>166.58704450595664</v>
      </c>
      <c r="AG158" s="10">
        <v>130.26471701214444</v>
      </c>
      <c r="AH158" s="10">
        <v>275.88785348783466</v>
      </c>
      <c r="AI158" s="10">
        <v>3.6477973453827568</v>
      </c>
      <c r="AJ158" s="10"/>
      <c r="AK158" s="10"/>
      <c r="AL158" s="10"/>
      <c r="AM158" s="10"/>
      <c r="AN158" s="10">
        <v>2.2637476459510109</v>
      </c>
      <c r="AO158" s="10">
        <v>1.0152188422552071</v>
      </c>
      <c r="AP158" s="10">
        <v>1</v>
      </c>
      <c r="AQ158" s="10">
        <v>111.47500000000001</v>
      </c>
      <c r="AR158" s="10"/>
      <c r="AS158" s="10"/>
      <c r="AT158" s="10">
        <v>0.84955064679098269</v>
      </c>
      <c r="AU158" s="10">
        <v>1</v>
      </c>
      <c r="AV158" s="16"/>
      <c r="AW158" s="21">
        <v>24.988056675893496</v>
      </c>
      <c r="AX158" s="1" t="s">
        <v>120</v>
      </c>
      <c r="AY158" s="25">
        <v>23.9860892388451</v>
      </c>
      <c r="AZ158" s="19">
        <v>100</v>
      </c>
      <c r="BA158" s="19">
        <v>0</v>
      </c>
      <c r="BB158" s="19">
        <v>0</v>
      </c>
      <c r="BC158" s="19">
        <v>100</v>
      </c>
      <c r="BD158" s="19">
        <v>0</v>
      </c>
      <c r="BE158" s="19">
        <v>0</v>
      </c>
      <c r="BF158" s="26">
        <v>94.031117158559582</v>
      </c>
      <c r="BG158" s="26">
        <v>5.6188828414404242</v>
      </c>
      <c r="BH158" s="26">
        <v>0.35</v>
      </c>
      <c r="BI158" s="23"/>
      <c r="BJ158" s="27">
        <f t="shared" ca="1" si="18"/>
        <v>1</v>
      </c>
      <c r="BK158" s="26">
        <f t="shared" ca="1" si="19"/>
        <v>3.3641316236044898</v>
      </c>
      <c r="BL158" s="25">
        <f t="shared" si="16"/>
        <v>4.9591527599689078</v>
      </c>
      <c r="BM158" s="25">
        <f t="shared" ca="1" si="20"/>
        <v>3.5115213935933856</v>
      </c>
      <c r="BN158" s="24">
        <f t="shared" si="17"/>
        <v>3.4974088637276455</v>
      </c>
      <c r="BO158" s="23"/>
      <c r="BP158" s="2"/>
    </row>
    <row r="159" spans="1:68" x14ac:dyDescent="0.2">
      <c r="A159">
        <v>7.3</v>
      </c>
      <c r="B159">
        <v>2.2000000000000002</v>
      </c>
      <c r="C159">
        <v>1.25529</v>
      </c>
      <c r="D159">
        <v>-0.28122999999999998</v>
      </c>
      <c r="E159">
        <v>9.708E-2</v>
      </c>
      <c r="F159">
        <v>1.86175</v>
      </c>
      <c r="G159">
        <v>1.6810799999999999</v>
      </c>
      <c r="H159" s="23"/>
      <c r="I159" s="17">
        <f t="shared" si="14"/>
        <v>23.950131233595798</v>
      </c>
      <c r="J159" s="16">
        <f t="shared" si="15"/>
        <v>-24.150131233595797</v>
      </c>
      <c r="K159" s="10">
        <v>100</v>
      </c>
      <c r="L159" s="16">
        <v>2346.6207349081383</v>
      </c>
      <c r="M159" s="16">
        <v>862.3687664042003</v>
      </c>
      <c r="N159" s="16">
        <v>10.378390201224846</v>
      </c>
      <c r="O159" s="16">
        <v>2.2282485875706066</v>
      </c>
      <c r="P159" s="16">
        <v>2.5721821747694031</v>
      </c>
      <c r="Q159" s="16">
        <v>6.8288526164186389E-2</v>
      </c>
      <c r="R159" s="16">
        <v>2.6548868440979874</v>
      </c>
      <c r="S159" s="16">
        <v>23.884276888805328</v>
      </c>
      <c r="T159" s="22" t="s">
        <v>33</v>
      </c>
      <c r="U159" s="10">
        <v>3</v>
      </c>
      <c r="V159" s="22" t="s">
        <v>33</v>
      </c>
      <c r="W159" s="10">
        <v>3</v>
      </c>
      <c r="X159" s="22" t="s">
        <v>33</v>
      </c>
      <c r="Y159" s="10">
        <v>3</v>
      </c>
      <c r="Z159" s="22" t="s">
        <v>124</v>
      </c>
      <c r="AA159" s="15">
        <v>2</v>
      </c>
      <c r="AB159" s="11">
        <v>92.554042360791456</v>
      </c>
      <c r="AC159" s="10">
        <v>7.0959576392085495</v>
      </c>
      <c r="AD159" s="21">
        <v>0.35</v>
      </c>
      <c r="AE159" s="12">
        <v>222.82485875706067</v>
      </c>
      <c r="AF159" s="10">
        <v>161.72654271642506</v>
      </c>
      <c r="AG159" s="10">
        <v>128.60910873847016</v>
      </c>
      <c r="AH159" s="10">
        <v>277.83538328736989</v>
      </c>
      <c r="AI159" s="10">
        <v>3.7666388766175665</v>
      </c>
      <c r="AJ159" s="10"/>
      <c r="AK159" s="10"/>
      <c r="AL159" s="10"/>
      <c r="AM159" s="10"/>
      <c r="AN159" s="10">
        <v>2.2282485875706066</v>
      </c>
      <c r="AO159" s="10">
        <v>1.0074411890808803</v>
      </c>
      <c r="AP159" s="10">
        <v>1</v>
      </c>
      <c r="AQ159" s="10">
        <v>111.47500000000001</v>
      </c>
      <c r="AR159" s="10"/>
      <c r="AS159" s="10"/>
      <c r="AT159" s="10">
        <v>0.81728519046671599</v>
      </c>
      <c r="AU159" s="10">
        <v>1</v>
      </c>
      <c r="AV159" s="16"/>
      <c r="AW159" s="21">
        <v>24.258981407463757</v>
      </c>
      <c r="AX159" s="1" t="s">
        <v>120</v>
      </c>
      <c r="AY159" s="25">
        <v>24.1501312335958</v>
      </c>
      <c r="AZ159" s="19">
        <v>100</v>
      </c>
      <c r="BA159" s="19">
        <v>0</v>
      </c>
      <c r="BB159" s="19">
        <v>0</v>
      </c>
      <c r="BC159" s="19">
        <v>100</v>
      </c>
      <c r="BD159" s="19">
        <v>0</v>
      </c>
      <c r="BE159" s="19">
        <v>0</v>
      </c>
      <c r="BF159" s="26">
        <v>92.554042360791456</v>
      </c>
      <c r="BG159" s="26">
        <v>7.0959576392085495</v>
      </c>
      <c r="BH159" s="26">
        <v>0.35</v>
      </c>
      <c r="BI159" s="23"/>
      <c r="BJ159" s="27">
        <f t="shared" ca="1" si="18"/>
        <v>1</v>
      </c>
      <c r="BK159" s="26">
        <f t="shared" ca="1" si="19"/>
        <v>3.2442543417897154</v>
      </c>
      <c r="BL159" s="25">
        <f t="shared" si="16"/>
        <v>4.8816857847212853</v>
      </c>
      <c r="BM159" s="25">
        <f t="shared" ca="1" si="20"/>
        <v>3.5210282352346165</v>
      </c>
      <c r="BN159" s="24">
        <f t="shared" si="17"/>
        <v>3.4957313756862991</v>
      </c>
      <c r="BO159" s="23"/>
      <c r="BP159" s="2"/>
    </row>
    <row r="160" spans="1:68" x14ac:dyDescent="0.2">
      <c r="A160">
        <v>7.35</v>
      </c>
      <c r="B160">
        <v>2.1</v>
      </c>
      <c r="C160">
        <v>1.2551099999999999</v>
      </c>
      <c r="D160">
        <v>-0.28199999999999997</v>
      </c>
      <c r="E160">
        <v>9.8350000000000007E-2</v>
      </c>
      <c r="F160">
        <v>1.85415</v>
      </c>
      <c r="G160">
        <v>1.6729799999999999</v>
      </c>
      <c r="H160" s="23"/>
      <c r="I160" s="17">
        <f t="shared" si="14"/>
        <v>24.114173228346456</v>
      </c>
      <c r="J160" s="16">
        <f t="shared" si="15"/>
        <v>-24.314173228346455</v>
      </c>
      <c r="K160" s="10">
        <v>100</v>
      </c>
      <c r="L160" s="16">
        <v>2363.0249343832043</v>
      </c>
      <c r="M160" s="16">
        <v>868.53674540682505</v>
      </c>
      <c r="N160" s="16">
        <v>10.449475065616797</v>
      </c>
      <c r="O160" s="16">
        <v>2.1790960451977064</v>
      </c>
      <c r="P160" s="16">
        <v>2.5286432508998122</v>
      </c>
      <c r="Q160" s="16">
        <v>6.3464474315890709E-2</v>
      </c>
      <c r="R160" s="16">
        <v>2.5098231746730986</v>
      </c>
      <c r="S160" s="16">
        <v>24.27411150709068</v>
      </c>
      <c r="T160" s="22" t="s">
        <v>33</v>
      </c>
      <c r="U160" s="10">
        <v>3</v>
      </c>
      <c r="V160" s="22" t="s">
        <v>33</v>
      </c>
      <c r="W160" s="10">
        <v>3</v>
      </c>
      <c r="X160" s="22" t="s">
        <v>33</v>
      </c>
      <c r="Y160" s="10">
        <v>3</v>
      </c>
      <c r="Z160" s="22" t="s">
        <v>124</v>
      </c>
      <c r="AA160" s="15">
        <v>2</v>
      </c>
      <c r="AB160" s="11">
        <v>90.004068856000004</v>
      </c>
      <c r="AC160" s="10">
        <v>9.0164122994779063</v>
      </c>
      <c r="AD160" s="21">
        <v>0.97951884452208526</v>
      </c>
      <c r="AE160" s="12">
        <v>217.90960451977062</v>
      </c>
      <c r="AF160" s="10">
        <v>155.63936346852819</v>
      </c>
      <c r="AG160" s="10">
        <v>126.43216254499062</v>
      </c>
      <c r="AH160" s="10">
        <v>284.39252108174844</v>
      </c>
      <c r="AI160" s="10">
        <v>3.9843444354610709</v>
      </c>
      <c r="AJ160" s="10"/>
      <c r="AK160" s="10"/>
      <c r="AL160" s="10"/>
      <c r="AM160" s="10"/>
      <c r="AN160" s="10">
        <v>2.1790960451977064</v>
      </c>
      <c r="AO160" s="10">
        <v>0.99425793059824508</v>
      </c>
      <c r="AP160" s="10">
        <v>1</v>
      </c>
      <c r="AQ160" s="10">
        <v>111.47500000000001</v>
      </c>
      <c r="AR160" s="10"/>
      <c r="AS160" s="10"/>
      <c r="AT160" s="10">
        <v>0.77909397066696018</v>
      </c>
      <c r="AU160" s="10">
        <v>1</v>
      </c>
      <c r="AV160" s="16"/>
      <c r="AW160" s="21">
        <v>23.34590452027923</v>
      </c>
      <c r="AX160" s="1" t="s">
        <v>120</v>
      </c>
      <c r="AY160" s="25">
        <v>24.314173228346501</v>
      </c>
      <c r="AZ160" s="19">
        <v>100</v>
      </c>
      <c r="BA160" s="19">
        <v>0</v>
      </c>
      <c r="BB160" s="19">
        <v>0</v>
      </c>
      <c r="BC160" s="19">
        <v>100</v>
      </c>
      <c r="BD160" s="19">
        <v>0</v>
      </c>
      <c r="BE160" s="19">
        <v>0</v>
      </c>
      <c r="BF160" s="26">
        <v>90.004068856000004</v>
      </c>
      <c r="BG160" s="26">
        <v>9.0164122994779063</v>
      </c>
      <c r="BH160" s="26">
        <v>0.97951884452208526</v>
      </c>
      <c r="BI160" s="23"/>
      <c r="BJ160" s="27">
        <f t="shared" ca="1" si="18"/>
        <v>1</v>
      </c>
      <c r="BK160" s="26">
        <f t="shared" ca="1" si="19"/>
        <v>3.1020697531391384</v>
      </c>
      <c r="BL160" s="25">
        <f t="shared" si="16"/>
        <v>4.7110848540773294</v>
      </c>
      <c r="BM160" s="25">
        <f t="shared" ca="1" si="20"/>
        <v>3.5290885902865079</v>
      </c>
      <c r="BN160" s="24">
        <f t="shared" si="17"/>
        <v>3.4908873964846063</v>
      </c>
      <c r="BO160" s="23"/>
      <c r="BP160" s="2"/>
    </row>
    <row r="161" spans="1:68" x14ac:dyDescent="0.2">
      <c r="A161">
        <v>7.4</v>
      </c>
      <c r="B161">
        <v>2.1</v>
      </c>
      <c r="C161">
        <v>1.25482</v>
      </c>
      <c r="D161">
        <v>-0.28184999999999999</v>
      </c>
      <c r="E161">
        <v>9.9260000000000001E-2</v>
      </c>
      <c r="F161">
        <v>1.8593999999999999</v>
      </c>
      <c r="G161">
        <v>1.67988</v>
      </c>
      <c r="H161" s="23"/>
      <c r="I161" s="17">
        <f t="shared" si="14"/>
        <v>24.278215223097114</v>
      </c>
      <c r="J161" s="16">
        <f t="shared" si="15"/>
        <v>-24.478215223097113</v>
      </c>
      <c r="K161" s="10">
        <v>100</v>
      </c>
      <c r="L161" s="16">
        <v>2379.4291338582702</v>
      </c>
      <c r="M161" s="16">
        <v>874.7047244094498</v>
      </c>
      <c r="N161" s="16">
        <v>10.52055993000875</v>
      </c>
      <c r="O161" s="16">
        <v>2.0999058380414244</v>
      </c>
      <c r="P161" s="16">
        <v>2.4534754003088932</v>
      </c>
      <c r="Q161" s="16">
        <v>6.4404224675948224E-2</v>
      </c>
      <c r="R161" s="16">
        <v>2.625020192492646</v>
      </c>
      <c r="S161" s="16">
        <v>24.553441824129781</v>
      </c>
      <c r="T161" s="22" t="s">
        <v>33</v>
      </c>
      <c r="U161" s="10">
        <v>3</v>
      </c>
      <c r="V161" s="22" t="s">
        <v>33</v>
      </c>
      <c r="W161" s="10">
        <v>3</v>
      </c>
      <c r="X161" s="22" t="s">
        <v>33</v>
      </c>
      <c r="Y161" s="10">
        <v>3</v>
      </c>
      <c r="Z161" s="22" t="s">
        <v>124</v>
      </c>
      <c r="AA161" s="15">
        <v>2</v>
      </c>
      <c r="AB161" s="11">
        <v>93.846707850647931</v>
      </c>
      <c r="AC161" s="10">
        <v>5.8032921493520746</v>
      </c>
      <c r="AD161" s="21">
        <v>0.35</v>
      </c>
      <c r="AE161" s="12">
        <v>209.99058380414243</v>
      </c>
      <c r="AF161" s="10">
        <v>145.83113401812207</v>
      </c>
      <c r="AG161" s="10">
        <v>122.67377001544466</v>
      </c>
      <c r="AH161" s="10">
        <v>288.67642753620407</v>
      </c>
      <c r="AI161" s="10">
        <v>3.8094945054515099</v>
      </c>
      <c r="AJ161" s="10"/>
      <c r="AK161" s="10"/>
      <c r="AL161" s="10"/>
      <c r="AM161" s="10"/>
      <c r="AN161" s="10">
        <v>2.0999058380414244</v>
      </c>
      <c r="AO161" s="10">
        <v>0.99134484938989575</v>
      </c>
      <c r="AP161" s="10">
        <v>1</v>
      </c>
      <c r="AQ161" s="10">
        <v>111.47500000000001</v>
      </c>
      <c r="AR161" s="10"/>
      <c r="AS161" s="10"/>
      <c r="AT161" s="10">
        <v>0.7221740923649318</v>
      </c>
      <c r="AU161" s="10">
        <v>1</v>
      </c>
      <c r="AV161" s="16"/>
      <c r="AW161" s="21">
        <v>21.874670102718312</v>
      </c>
      <c r="AX161" s="1" t="s">
        <v>120</v>
      </c>
      <c r="AY161" s="25">
        <v>24.478215223097099</v>
      </c>
      <c r="AZ161" s="19">
        <v>100</v>
      </c>
      <c r="BA161" s="19">
        <v>0</v>
      </c>
      <c r="BB161" s="19">
        <v>0</v>
      </c>
      <c r="BC161" s="19">
        <v>100</v>
      </c>
      <c r="BD161" s="19">
        <v>0</v>
      </c>
      <c r="BE161" s="19">
        <v>0</v>
      </c>
      <c r="BF161" s="26">
        <v>93.846707850647931</v>
      </c>
      <c r="BG161" s="26">
        <v>5.8032921493520746</v>
      </c>
      <c r="BH161" s="26">
        <v>0.35</v>
      </c>
      <c r="BI161" s="23"/>
      <c r="BJ161" s="27">
        <f t="shared" ca="1" si="18"/>
        <v>1</v>
      </c>
      <c r="BK161" s="26">
        <f t="shared" ca="1" si="19"/>
        <v>2.8895712990071627</v>
      </c>
      <c r="BL161" s="25">
        <f t="shared" si="16"/>
        <v>5.0962352191045364</v>
      </c>
      <c r="BM161" s="25">
        <f t="shared" ca="1" si="20"/>
        <v>3.5734260921703278</v>
      </c>
      <c r="BN161" s="24">
        <f t="shared" si="17"/>
        <v>3.5115575079037087</v>
      </c>
      <c r="BO161" s="23"/>
      <c r="BP161" s="2"/>
    </row>
    <row r="162" spans="1:68" x14ac:dyDescent="0.2">
      <c r="A162">
        <v>7.45</v>
      </c>
      <c r="B162">
        <v>2.1</v>
      </c>
      <c r="C162">
        <v>1.25475</v>
      </c>
      <c r="D162">
        <v>-0.28140999999999999</v>
      </c>
      <c r="E162">
        <v>0.10081</v>
      </c>
      <c r="F162">
        <v>1.8557999999999999</v>
      </c>
      <c r="G162">
        <v>1.6766300000000001</v>
      </c>
      <c r="H162" s="23"/>
      <c r="I162" s="17">
        <f t="shared" si="14"/>
        <v>24.442257217847768</v>
      </c>
      <c r="J162" s="16">
        <f t="shared" si="15"/>
        <v>-24.642257217847767</v>
      </c>
      <c r="K162" s="10">
        <v>100</v>
      </c>
      <c r="L162" s="16">
        <v>2395.8333333333358</v>
      </c>
      <c r="M162" s="16">
        <v>880.87270341207443</v>
      </c>
      <c r="N162" s="16">
        <v>10.5916447944007</v>
      </c>
      <c r="O162" s="16">
        <v>2.0807909604519663</v>
      </c>
      <c r="P162" s="16">
        <v>2.4412117893967018</v>
      </c>
      <c r="Q162" s="16">
        <v>6.716082573211718E-2</v>
      </c>
      <c r="R162" s="16">
        <v>2.7511265521421508</v>
      </c>
      <c r="S162" s="16">
        <v>25.029224232273311</v>
      </c>
      <c r="T162" s="22" t="s">
        <v>33</v>
      </c>
      <c r="U162" s="10">
        <v>3</v>
      </c>
      <c r="V162" s="22" t="s">
        <v>33</v>
      </c>
      <c r="W162" s="10">
        <v>3</v>
      </c>
      <c r="X162" s="22" t="s">
        <v>33</v>
      </c>
      <c r="Y162" s="10">
        <v>3</v>
      </c>
      <c r="Z162" s="22" t="s">
        <v>124</v>
      </c>
      <c r="AA162" s="15">
        <v>2</v>
      </c>
      <c r="AB162" s="11">
        <v>97.277690953762828</v>
      </c>
      <c r="AC162" s="10">
        <v>2.3723090462371772</v>
      </c>
      <c r="AD162" s="21">
        <v>0.35</v>
      </c>
      <c r="AE162" s="12">
        <v>208.07909604519665</v>
      </c>
      <c r="AF162" s="10">
        <v>143.42340335344866</v>
      </c>
      <c r="AG162" s="10">
        <v>122.06058946983509</v>
      </c>
      <c r="AH162" s="10">
        <v>297.00163415052231</v>
      </c>
      <c r="AI162" s="10">
        <v>3.6348745906339897</v>
      </c>
      <c r="AJ162" s="10"/>
      <c r="AK162" s="10"/>
      <c r="AL162" s="10"/>
      <c r="AM162" s="10"/>
      <c r="AN162" s="10">
        <v>2.0807909604519663</v>
      </c>
      <c r="AO162" s="10">
        <v>1.0005805087750417</v>
      </c>
      <c r="AP162" s="10">
        <v>1</v>
      </c>
      <c r="AQ162" s="10">
        <v>111.47500000000001</v>
      </c>
      <c r="AR162" s="10"/>
      <c r="AS162" s="10"/>
      <c r="AT162" s="10">
        <v>0.70438174538620468</v>
      </c>
      <c r="AU162" s="10">
        <v>1</v>
      </c>
      <c r="AV162" s="16"/>
      <c r="AW162" s="21">
        <v>21.513510503017301</v>
      </c>
      <c r="AX162" s="1" t="s">
        <v>120</v>
      </c>
      <c r="AY162" s="25">
        <v>24.642257217847799</v>
      </c>
      <c r="AZ162" s="19">
        <v>100</v>
      </c>
      <c r="BA162" s="19">
        <v>0</v>
      </c>
      <c r="BB162" s="19">
        <v>0</v>
      </c>
      <c r="BC162" s="19">
        <v>100</v>
      </c>
      <c r="BD162" s="19">
        <v>0</v>
      </c>
      <c r="BE162" s="19">
        <v>0</v>
      </c>
      <c r="BF162" s="26">
        <v>97.277690953762828</v>
      </c>
      <c r="BG162" s="26">
        <v>2.3723090462371772</v>
      </c>
      <c r="BH162" s="26">
        <v>0.35</v>
      </c>
      <c r="BI162" s="23"/>
      <c r="BJ162" s="27">
        <f t="shared" ca="1" si="18"/>
        <v>1</v>
      </c>
      <c r="BK162" s="26">
        <f t="shared" ca="1" si="19"/>
        <v>2.8228712682640986</v>
      </c>
      <c r="BL162" s="25">
        <f t="shared" si="16"/>
        <v>5.4018410033367692</v>
      </c>
      <c r="BM162" s="25">
        <f t="shared" ca="1" si="20"/>
        <v>3.5956426217855246</v>
      </c>
      <c r="BN162" s="24">
        <f t="shared" si="17"/>
        <v>3.5230352175555013</v>
      </c>
      <c r="BO162" s="23"/>
      <c r="BP162" s="2"/>
    </row>
    <row r="163" spans="1:68" x14ac:dyDescent="0.2">
      <c r="A163">
        <v>7.5</v>
      </c>
      <c r="B163">
        <v>2.1</v>
      </c>
      <c r="C163">
        <v>1.25532</v>
      </c>
      <c r="D163">
        <v>-0.28178999999999998</v>
      </c>
      <c r="E163">
        <v>0.10149</v>
      </c>
      <c r="F163">
        <v>1.85378</v>
      </c>
      <c r="G163">
        <v>1.6708799999999999</v>
      </c>
      <c r="H163" s="23"/>
      <c r="I163" s="17">
        <f t="shared" si="14"/>
        <v>24.606299212598422</v>
      </c>
      <c r="J163" s="16">
        <f t="shared" si="15"/>
        <v>-24.806299212598422</v>
      </c>
      <c r="K163" s="10">
        <v>100</v>
      </c>
      <c r="L163" s="16">
        <v>2412.2375328084013</v>
      </c>
      <c r="M163" s="16">
        <v>887.04068241469906</v>
      </c>
      <c r="N163" s="16">
        <v>10.662729658792649</v>
      </c>
      <c r="O163" s="16">
        <v>2.2364406779660797</v>
      </c>
      <c r="P163" s="16">
        <v>2.5998672239047131</v>
      </c>
      <c r="Q163" s="16">
        <v>6.4780124819971294E-2</v>
      </c>
      <c r="R163" s="16">
        <v>2.4916705062606508</v>
      </c>
      <c r="S163" s="16">
        <v>25.237954579071769</v>
      </c>
      <c r="T163" s="22" t="s">
        <v>33</v>
      </c>
      <c r="U163" s="10">
        <v>3</v>
      </c>
      <c r="V163" s="22" t="s">
        <v>33</v>
      </c>
      <c r="W163" s="10">
        <v>3</v>
      </c>
      <c r="X163" s="22" t="s">
        <v>33</v>
      </c>
      <c r="Y163" s="10">
        <v>3</v>
      </c>
      <c r="Z163" s="22" t="s">
        <v>124</v>
      </c>
      <c r="AA163" s="15">
        <v>2</v>
      </c>
      <c r="AB163" s="11">
        <v>89.141562514114682</v>
      </c>
      <c r="AC163" s="10">
        <v>9.781821706171101</v>
      </c>
      <c r="AD163" s="21">
        <v>1.0766157797142122</v>
      </c>
      <c r="AE163" s="12">
        <v>223.644067796608</v>
      </c>
      <c r="AF163" s="10">
        <v>161.12379567938729</v>
      </c>
      <c r="AG163" s="10">
        <v>129.99336119523565</v>
      </c>
      <c r="AH163" s="10">
        <v>299.83319836002761</v>
      </c>
      <c r="AI163" s="10">
        <v>4.0133717419191992</v>
      </c>
      <c r="AJ163" s="10"/>
      <c r="AK163" s="10"/>
      <c r="AL163" s="10"/>
      <c r="AM163" s="10"/>
      <c r="AN163" s="10">
        <v>2.2364406779660797</v>
      </c>
      <c r="AO163" s="10">
        <v>1.0174281806283461</v>
      </c>
      <c r="AP163" s="10">
        <v>1</v>
      </c>
      <c r="AQ163" s="10">
        <v>111.47500000000001</v>
      </c>
      <c r="AR163" s="10"/>
      <c r="AS163" s="10"/>
      <c r="AT163" s="10">
        <v>0.79005177266829996</v>
      </c>
      <c r="AU163" s="10">
        <v>1</v>
      </c>
      <c r="AV163" s="16"/>
      <c r="AW163" s="21">
        <v>24.168569351908094</v>
      </c>
      <c r="AX163" s="1" t="s">
        <v>120</v>
      </c>
      <c r="AY163" s="25">
        <v>24.8062992125984</v>
      </c>
      <c r="AZ163" s="19">
        <v>100</v>
      </c>
      <c r="BA163" s="19">
        <v>0</v>
      </c>
      <c r="BB163" s="19">
        <v>0</v>
      </c>
      <c r="BC163" s="19">
        <v>100</v>
      </c>
      <c r="BD163" s="19">
        <v>0</v>
      </c>
      <c r="BE163" s="19">
        <v>0</v>
      </c>
      <c r="BF163" s="26">
        <v>89.141562514114682</v>
      </c>
      <c r="BG163" s="26">
        <v>9.781821706171101</v>
      </c>
      <c r="BH163" s="26">
        <v>1.0766157797142122</v>
      </c>
      <c r="BI163" s="23"/>
      <c r="BJ163" s="27">
        <f t="shared" ca="1" si="18"/>
        <v>1</v>
      </c>
      <c r="BK163" s="26">
        <f t="shared" ca="1" si="19"/>
        <v>3.1424679501879336</v>
      </c>
      <c r="BL163" s="25">
        <f t="shared" si="16"/>
        <v>4.6479064763339819</v>
      </c>
      <c r="BM163" s="25">
        <f t="shared" ca="1" si="20"/>
        <v>3.5212013544448006</v>
      </c>
      <c r="BN163" s="24">
        <f t="shared" si="17"/>
        <v>3.4787392762442817</v>
      </c>
      <c r="BO163" s="23"/>
      <c r="BP163" s="2"/>
    </row>
    <row r="164" spans="1:68" x14ac:dyDescent="0.2">
      <c r="A164">
        <v>7.55</v>
      </c>
      <c r="B164">
        <v>2.1</v>
      </c>
      <c r="C164">
        <v>1.25515</v>
      </c>
      <c r="D164">
        <v>-0.28165000000000001</v>
      </c>
      <c r="E164">
        <v>9.5299999999999996E-2</v>
      </c>
      <c r="F164">
        <v>1.8535999999999999</v>
      </c>
      <c r="G164">
        <v>1.671</v>
      </c>
      <c r="H164" s="23"/>
      <c r="I164" s="17">
        <f t="shared" si="14"/>
        <v>24.77034120734908</v>
      </c>
      <c r="J164" s="16">
        <f t="shared" si="15"/>
        <v>-24.97034120734908</v>
      </c>
      <c r="K164" s="10">
        <v>100</v>
      </c>
      <c r="L164" s="16">
        <v>2428.6417322834673</v>
      </c>
      <c r="M164" s="16">
        <v>893.20866141732381</v>
      </c>
      <c r="N164" s="16">
        <v>10.7338145231846</v>
      </c>
      <c r="O164" s="16">
        <v>2.1900188323916905</v>
      </c>
      <c r="P164" s="16">
        <v>2.5260845133417549</v>
      </c>
      <c r="Q164" s="16">
        <v>6.5657225156024901E-2</v>
      </c>
      <c r="R164" s="16">
        <v>2.5991697747739648</v>
      </c>
      <c r="S164" s="16">
        <v>23.33789451042114</v>
      </c>
      <c r="T164" s="22" t="s">
        <v>33</v>
      </c>
      <c r="U164" s="10">
        <v>3</v>
      </c>
      <c r="V164" s="22" t="s">
        <v>33</v>
      </c>
      <c r="W164" s="10">
        <v>3</v>
      </c>
      <c r="X164" s="22" t="s">
        <v>33</v>
      </c>
      <c r="Y164" s="10">
        <v>3</v>
      </c>
      <c r="Z164" s="22" t="s">
        <v>124</v>
      </c>
      <c r="AA164" s="15">
        <v>2</v>
      </c>
      <c r="AB164" s="11">
        <v>91.592276901229255</v>
      </c>
      <c r="AC164" s="10">
        <v>7.617451521502133</v>
      </c>
      <c r="AD164" s="21">
        <v>0.79027157726861752</v>
      </c>
      <c r="AE164" s="12">
        <v>219.00188323916905</v>
      </c>
      <c r="AF164" s="10">
        <v>151.47852387932949</v>
      </c>
      <c r="AG164" s="10">
        <v>126.30422566708775</v>
      </c>
      <c r="AH164" s="10">
        <v>259.28393116600881</v>
      </c>
      <c r="AI164" s="10">
        <v>3.8473823822722943</v>
      </c>
      <c r="AJ164" s="10"/>
      <c r="AK164" s="10"/>
      <c r="AL164" s="10"/>
      <c r="AM164" s="10"/>
      <c r="AN164" s="10">
        <v>2.1900188323916905</v>
      </c>
      <c r="AO164" s="10">
        <v>1.0143049431310538</v>
      </c>
      <c r="AP164" s="10">
        <v>1</v>
      </c>
      <c r="AQ164" s="10">
        <v>111.47500000000001</v>
      </c>
      <c r="AR164" s="10"/>
      <c r="AS164" s="10"/>
      <c r="AT164" s="10">
        <v>0.73503815535274364</v>
      </c>
      <c r="AU164" s="10">
        <v>1</v>
      </c>
      <c r="AV164" s="16"/>
      <c r="AW164" s="21">
        <v>22.721778581899425</v>
      </c>
      <c r="AX164" s="1" t="s">
        <v>120</v>
      </c>
      <c r="AY164" s="25">
        <v>24.970341207349101</v>
      </c>
      <c r="AZ164" s="19">
        <v>100</v>
      </c>
      <c r="BA164" s="19">
        <v>0</v>
      </c>
      <c r="BB164" s="19">
        <v>0</v>
      </c>
      <c r="BC164" s="19">
        <v>100</v>
      </c>
      <c r="BD164" s="19">
        <v>0</v>
      </c>
      <c r="BE164" s="19">
        <v>0</v>
      </c>
      <c r="BF164" s="26">
        <v>91.592276901229255</v>
      </c>
      <c r="BG164" s="26">
        <v>7.617451521502133</v>
      </c>
      <c r="BH164" s="26">
        <v>0.79027157726861752</v>
      </c>
      <c r="BI164" s="23"/>
      <c r="BJ164" s="27">
        <f t="shared" ca="1" si="18"/>
        <v>1</v>
      </c>
      <c r="BK164" s="26">
        <f t="shared" ca="1" si="19"/>
        <v>2.9371941940610906</v>
      </c>
      <c r="BL164" s="25">
        <f t="shared" si="16"/>
        <v>5.0052633564111355</v>
      </c>
      <c r="BM164" s="25">
        <f t="shared" ca="1" si="20"/>
        <v>3.5632300037196645</v>
      </c>
      <c r="BN164" s="24">
        <f t="shared" si="17"/>
        <v>3.4983503063797414</v>
      </c>
      <c r="BO164" s="23"/>
      <c r="BP164" s="2"/>
    </row>
    <row r="165" spans="1:68" x14ac:dyDescent="0.2">
      <c r="A165">
        <v>7.6</v>
      </c>
      <c r="B165">
        <v>2.1</v>
      </c>
      <c r="C165">
        <v>1.2554700000000001</v>
      </c>
      <c r="D165">
        <v>-0.28206999999999999</v>
      </c>
      <c r="E165">
        <v>9.4710000000000003E-2</v>
      </c>
      <c r="F165">
        <v>1.8521000000000001</v>
      </c>
      <c r="G165">
        <v>1.6734800000000001</v>
      </c>
      <c r="H165" s="23"/>
      <c r="I165" s="17">
        <f t="shared" si="14"/>
        <v>24.934383202099735</v>
      </c>
      <c r="J165" s="16">
        <f t="shared" si="15"/>
        <v>-25.134383202099734</v>
      </c>
      <c r="K165" s="10">
        <v>100</v>
      </c>
      <c r="L165" s="16">
        <v>2445.0459317585328</v>
      </c>
      <c r="M165" s="16">
        <v>899.37664041994844</v>
      </c>
      <c r="N165" s="16">
        <v>10.804899387576551</v>
      </c>
      <c r="O165" s="16">
        <v>2.2774011299435064</v>
      </c>
      <c r="P165" s="16">
        <v>2.6108589093841594</v>
      </c>
      <c r="Q165" s="16">
        <v>6.3025924147863746E-2</v>
      </c>
      <c r="R165" s="16">
        <v>2.4139919595551831</v>
      </c>
      <c r="S165" s="16">
        <v>23.156790238934249</v>
      </c>
      <c r="T165" s="22" t="s">
        <v>33</v>
      </c>
      <c r="U165" s="10">
        <v>3</v>
      </c>
      <c r="V165" s="22" t="s">
        <v>33</v>
      </c>
      <c r="W165" s="10">
        <v>3</v>
      </c>
      <c r="X165" s="22" t="s">
        <v>33</v>
      </c>
      <c r="Y165" s="10">
        <v>3</v>
      </c>
      <c r="Z165" s="22" t="s">
        <v>124</v>
      </c>
      <c r="AA165" s="15">
        <v>2</v>
      </c>
      <c r="AB165" s="11">
        <v>86.207143782924504</v>
      </c>
      <c r="AC165" s="10">
        <v>12.415243363740103</v>
      </c>
      <c r="AD165" s="21">
        <v>1.3776128533353926</v>
      </c>
      <c r="AE165" s="12">
        <v>227.74011299435065</v>
      </c>
      <c r="AF165" s="10">
        <v>160.48702932696148</v>
      </c>
      <c r="AG165" s="10">
        <v>130.54294546920798</v>
      </c>
      <c r="AH165" s="10">
        <v>254.09604037078691</v>
      </c>
      <c r="AI165" s="10">
        <v>4.1425158689603343</v>
      </c>
      <c r="AJ165" s="10"/>
      <c r="AK165" s="10"/>
      <c r="AL165" s="10"/>
      <c r="AM165" s="10"/>
      <c r="AN165" s="10">
        <v>2.2774011299435064</v>
      </c>
      <c r="AO165" s="10">
        <v>1.0218927690116684</v>
      </c>
      <c r="AP165" s="10">
        <v>1</v>
      </c>
      <c r="AQ165" s="10">
        <v>111.47500000000001</v>
      </c>
      <c r="AR165" s="10"/>
      <c r="AS165" s="10"/>
      <c r="AT165" s="10">
        <v>0.77531615989671121</v>
      </c>
      <c r="AU165" s="10">
        <v>1</v>
      </c>
      <c r="AV165" s="16"/>
      <c r="AW165" s="21">
        <v>24.073054399044221</v>
      </c>
      <c r="AX165" s="1" t="s">
        <v>120</v>
      </c>
      <c r="AY165" s="25">
        <v>25.134383202099698</v>
      </c>
      <c r="AZ165" s="19">
        <v>100</v>
      </c>
      <c r="BA165" s="19">
        <v>0</v>
      </c>
      <c r="BB165" s="19">
        <v>0</v>
      </c>
      <c r="BC165" s="19">
        <v>100</v>
      </c>
      <c r="BD165" s="19">
        <v>0</v>
      </c>
      <c r="BE165" s="19">
        <v>0</v>
      </c>
      <c r="BF165" s="26">
        <v>86.207143782924504</v>
      </c>
      <c r="BG165" s="26">
        <v>12.415243363740103</v>
      </c>
      <c r="BH165" s="26">
        <v>1.3776128533353926</v>
      </c>
      <c r="BI165" s="23"/>
      <c r="BJ165" s="27">
        <f t="shared" ca="1" si="18"/>
        <v>1</v>
      </c>
      <c r="BK165" s="26">
        <f t="shared" ca="1" si="19"/>
        <v>3.0873293370319987</v>
      </c>
      <c r="BL165" s="25">
        <f t="shared" si="16"/>
        <v>4.5396738766809595</v>
      </c>
      <c r="BM165" s="25">
        <f t="shared" ca="1" si="20"/>
        <v>3.5222304423203439</v>
      </c>
      <c r="BN165" s="24">
        <f t="shared" si="17"/>
        <v>3.4707438187770117</v>
      </c>
      <c r="BO165" s="23"/>
      <c r="BP165" s="2"/>
    </row>
    <row r="166" spans="1:68" x14ac:dyDescent="0.2">
      <c r="A166">
        <v>7.65</v>
      </c>
      <c r="B166">
        <v>2.1</v>
      </c>
      <c r="C166">
        <v>1.2553399999999999</v>
      </c>
      <c r="D166">
        <v>-0.28171000000000002</v>
      </c>
      <c r="E166">
        <v>9.2060000000000003E-2</v>
      </c>
      <c r="F166">
        <v>1.8546</v>
      </c>
      <c r="G166">
        <v>1.67073</v>
      </c>
      <c r="H166" s="23"/>
      <c r="I166" s="17">
        <f t="shared" si="14"/>
        <v>25.098425196850393</v>
      </c>
      <c r="J166" s="16">
        <f t="shared" si="15"/>
        <v>-25.298425196850392</v>
      </c>
      <c r="K166" s="10">
        <v>100</v>
      </c>
      <c r="L166" s="16">
        <v>2461.4501312335988</v>
      </c>
      <c r="M166" s="16">
        <v>905.54461942257319</v>
      </c>
      <c r="N166" s="16">
        <v>10.875984251968504</v>
      </c>
      <c r="O166" s="16">
        <v>2.2419020715630418</v>
      </c>
      <c r="P166" s="16">
        <v>2.5636463950715935</v>
      </c>
      <c r="Q166" s="16">
        <v>6.5281325012001817E-2</v>
      </c>
      <c r="R166" s="16">
        <v>2.5464246995022393</v>
      </c>
      <c r="S166" s="16">
        <v>22.343355799204986</v>
      </c>
      <c r="T166" s="22" t="s">
        <v>33</v>
      </c>
      <c r="U166" s="10">
        <v>3</v>
      </c>
      <c r="V166" s="22" t="s">
        <v>33</v>
      </c>
      <c r="W166" s="10">
        <v>3</v>
      </c>
      <c r="X166" s="22" t="s">
        <v>33</v>
      </c>
      <c r="Y166" s="10">
        <v>3</v>
      </c>
      <c r="Z166" s="22" t="s">
        <v>124</v>
      </c>
      <c r="AA166" s="15">
        <v>2</v>
      </c>
      <c r="AB166" s="11">
        <v>89.392149975013169</v>
      </c>
      <c r="AC166" s="10">
        <v>9.5590332667561455</v>
      </c>
      <c r="AD166" s="21">
        <v>1.0488167582306838</v>
      </c>
      <c r="AE166" s="12">
        <v>224.19020715630418</v>
      </c>
      <c r="AF166" s="10">
        <v>153.96766296812632</v>
      </c>
      <c r="AG166" s="10">
        <v>128.18231975357969</v>
      </c>
      <c r="AH166" s="10">
        <v>235.90021468600764</v>
      </c>
      <c r="AI166" s="10">
        <v>3.9270746949457189</v>
      </c>
      <c r="AJ166" s="10"/>
      <c r="AK166" s="10"/>
      <c r="AL166" s="10"/>
      <c r="AM166" s="10"/>
      <c r="AN166" s="10">
        <v>2.2419020715630418</v>
      </c>
      <c r="AO166" s="10">
        <v>1.0254265230158022</v>
      </c>
      <c r="AP166" s="10">
        <v>1</v>
      </c>
      <c r="AQ166" s="10">
        <v>111.47500000000001</v>
      </c>
      <c r="AR166" s="10"/>
      <c r="AS166" s="10"/>
      <c r="AT166" s="10">
        <v>0.73691173795254017</v>
      </c>
      <c r="AU166" s="10">
        <v>1</v>
      </c>
      <c r="AV166" s="16"/>
      <c r="AW166" s="21">
        <v>23.095149445218947</v>
      </c>
      <c r="AX166" s="1" t="s">
        <v>120</v>
      </c>
      <c r="AY166" s="25">
        <v>25.298425196850399</v>
      </c>
      <c r="AZ166" s="19">
        <v>100</v>
      </c>
      <c r="BA166" s="19">
        <v>0</v>
      </c>
      <c r="BB166" s="19">
        <v>0</v>
      </c>
      <c r="BC166" s="19">
        <v>100</v>
      </c>
      <c r="BD166" s="19">
        <v>0</v>
      </c>
      <c r="BE166" s="19">
        <v>0</v>
      </c>
      <c r="BF166" s="26">
        <v>89.392149975013169</v>
      </c>
      <c r="BG166" s="26">
        <v>9.5590332667561455</v>
      </c>
      <c r="BH166" s="26">
        <v>1.0488167582306838</v>
      </c>
      <c r="BI166" s="23"/>
      <c r="BJ166" s="27">
        <f t="shared" ca="1" si="18"/>
        <v>1</v>
      </c>
      <c r="BK166" s="26">
        <f t="shared" ca="1" si="19"/>
        <v>2.9439108816189328</v>
      </c>
      <c r="BL166" s="25">
        <f t="shared" si="16"/>
        <v>4.8976127524873423</v>
      </c>
      <c r="BM166" s="25">
        <f t="shared" ca="1" si="20"/>
        <v>3.5573155294438901</v>
      </c>
      <c r="BN166" s="24">
        <f t="shared" si="17"/>
        <v>3.4885255852611849</v>
      </c>
      <c r="BO166" s="23"/>
      <c r="BP166" s="2"/>
    </row>
    <row r="167" spans="1:68" x14ac:dyDescent="0.2">
      <c r="A167">
        <v>7.7</v>
      </c>
      <c r="B167">
        <v>2.2000000000000002</v>
      </c>
      <c r="C167">
        <v>1.2551300000000001</v>
      </c>
      <c r="D167">
        <v>-0.28161999999999998</v>
      </c>
      <c r="E167">
        <v>9.1770000000000004E-2</v>
      </c>
      <c r="F167">
        <v>1.85168</v>
      </c>
      <c r="G167">
        <v>1.6729799999999999</v>
      </c>
      <c r="H167" s="23"/>
      <c r="I167" s="17">
        <f t="shared" si="14"/>
        <v>25.262467191601051</v>
      </c>
      <c r="J167" s="16">
        <f t="shared" si="15"/>
        <v>-25.46246719160105</v>
      </c>
      <c r="K167" s="10">
        <v>100</v>
      </c>
      <c r="L167" s="16">
        <v>2477.8543307086647</v>
      </c>
      <c r="M167" s="16">
        <v>911.71259842519794</v>
      </c>
      <c r="N167" s="16">
        <v>10.947069116360455</v>
      </c>
      <c r="O167" s="16">
        <v>2.1845574387947284</v>
      </c>
      <c r="P167" s="16">
        <v>2.5050199124088239</v>
      </c>
      <c r="Q167" s="16">
        <v>6.5845175228036595E-2</v>
      </c>
      <c r="R167" s="16">
        <v>2.6285290149538154</v>
      </c>
      <c r="S167" s="16">
        <v>22.25433844542329</v>
      </c>
      <c r="T167" s="22" t="s">
        <v>33</v>
      </c>
      <c r="U167" s="10">
        <v>3</v>
      </c>
      <c r="V167" s="22" t="s">
        <v>33</v>
      </c>
      <c r="W167" s="10">
        <v>3</v>
      </c>
      <c r="X167" s="22" t="s">
        <v>33</v>
      </c>
      <c r="Y167" s="10">
        <v>3</v>
      </c>
      <c r="Z167" s="22" t="s">
        <v>124</v>
      </c>
      <c r="AA167" s="15">
        <v>2</v>
      </c>
      <c r="AB167" s="11">
        <v>91.964433985059117</v>
      </c>
      <c r="AC167" s="10">
        <v>7.2915925599245668</v>
      </c>
      <c r="AD167" s="21">
        <v>0.74397345501631218</v>
      </c>
      <c r="AE167" s="12">
        <v>218.45574387947286</v>
      </c>
      <c r="AF167" s="10">
        <v>146.10547680338487</v>
      </c>
      <c r="AG167" s="10">
        <v>125.2509956204412</v>
      </c>
      <c r="AH167" s="10">
        <v>232.60668334072116</v>
      </c>
      <c r="AI167" s="10">
        <v>3.8044092125708207</v>
      </c>
      <c r="AJ167" s="10"/>
      <c r="AK167" s="10"/>
      <c r="AL167" s="10"/>
      <c r="AM167" s="10"/>
      <c r="AN167" s="10">
        <v>2.1845574387947284</v>
      </c>
      <c r="AO167" s="10">
        <v>1.0241327780016398</v>
      </c>
      <c r="AP167" s="10">
        <v>1</v>
      </c>
      <c r="AQ167" s="10">
        <v>111.47500000000001</v>
      </c>
      <c r="AR167" s="10"/>
      <c r="AS167" s="10"/>
      <c r="AT167" s="10">
        <v>0.692442194752238</v>
      </c>
      <c r="AU167" s="10">
        <v>1</v>
      </c>
      <c r="AV167" s="16"/>
      <c r="AW167" s="21">
        <v>21.91582152050773</v>
      </c>
      <c r="AX167" s="1" t="s">
        <v>120</v>
      </c>
      <c r="AY167" s="25">
        <v>25.462467191601</v>
      </c>
      <c r="AZ167" s="19">
        <v>100</v>
      </c>
      <c r="BA167" s="19">
        <v>0</v>
      </c>
      <c r="BB167" s="19">
        <v>0</v>
      </c>
      <c r="BC167" s="19">
        <v>100</v>
      </c>
      <c r="BD167" s="19">
        <v>0</v>
      </c>
      <c r="BE167" s="19">
        <v>0</v>
      </c>
      <c r="BF167" s="26">
        <v>91.964433985059117</v>
      </c>
      <c r="BG167" s="26">
        <v>7.2915925599245668</v>
      </c>
      <c r="BH167" s="26">
        <v>0.74397345501631218</v>
      </c>
      <c r="BI167" s="23"/>
      <c r="BJ167" s="27">
        <f t="shared" ca="1" si="18"/>
        <v>1</v>
      </c>
      <c r="BK167" s="26">
        <f t="shared" ca="1" si="19"/>
        <v>2.7773944316255252</v>
      </c>
      <c r="BL167" s="25">
        <f t="shared" si="16"/>
        <v>5.2006596974212567</v>
      </c>
      <c r="BM167" s="25">
        <f t="shared" ca="1" si="20"/>
        <v>3.5926580530905663</v>
      </c>
      <c r="BN167" s="24">
        <f t="shared" si="17"/>
        <v>3.5038460734508265</v>
      </c>
      <c r="BO167" s="23"/>
      <c r="BP167" s="2"/>
    </row>
    <row r="168" spans="1:68" x14ac:dyDescent="0.2">
      <c r="A168">
        <v>7.75</v>
      </c>
      <c r="B168">
        <v>2.1</v>
      </c>
      <c r="C168">
        <v>1.25545</v>
      </c>
      <c r="D168">
        <v>-0.28194000000000002</v>
      </c>
      <c r="E168">
        <v>9.2490000000000003E-2</v>
      </c>
      <c r="F168">
        <v>1.8554999999999999</v>
      </c>
      <c r="G168">
        <v>1.6797</v>
      </c>
      <c r="H168" s="23"/>
      <c r="I168" s="17">
        <f t="shared" si="14"/>
        <v>25.426509186351705</v>
      </c>
      <c r="J168" s="16">
        <f t="shared" si="15"/>
        <v>-25.626509186351704</v>
      </c>
      <c r="K168" s="10">
        <v>100</v>
      </c>
      <c r="L168" s="16">
        <v>2494.2585301837303</v>
      </c>
      <c r="M168" s="16">
        <v>917.88057742782257</v>
      </c>
      <c r="N168" s="16">
        <v>11.018153980752405</v>
      </c>
      <c r="O168" s="16">
        <v>2.2719397363464839</v>
      </c>
      <c r="P168" s="16">
        <v>2.5955847338364708</v>
      </c>
      <c r="Q168" s="16">
        <v>6.3840374459913432E-2</v>
      </c>
      <c r="R168" s="16">
        <v>2.4595758184150096</v>
      </c>
      <c r="S168" s="16">
        <v>22.475347047915772</v>
      </c>
      <c r="T168" s="22" t="s">
        <v>33</v>
      </c>
      <c r="U168" s="10">
        <v>3</v>
      </c>
      <c r="V168" s="22" t="s">
        <v>33</v>
      </c>
      <c r="W168" s="10">
        <v>3</v>
      </c>
      <c r="X168" s="22" t="s">
        <v>33</v>
      </c>
      <c r="Y168" s="10">
        <v>3</v>
      </c>
      <c r="Z168" s="22" t="s">
        <v>124</v>
      </c>
      <c r="AA168" s="15">
        <v>2</v>
      </c>
      <c r="AB168" s="11">
        <v>87.096774201985241</v>
      </c>
      <c r="AC168" s="10">
        <v>11.612176632187456</v>
      </c>
      <c r="AD168" s="21">
        <v>1.2910491658273089</v>
      </c>
      <c r="AE168" s="12">
        <v>227.19397363464842</v>
      </c>
      <c r="AF168" s="10">
        <v>155.79520876692769</v>
      </c>
      <c r="AG168" s="10">
        <v>129.77923669182354</v>
      </c>
      <c r="AH168" s="10">
        <v>235.69082881021785</v>
      </c>
      <c r="AI168" s="10">
        <v>4.0657417125055986</v>
      </c>
      <c r="AJ168" s="10"/>
      <c r="AK168" s="10"/>
      <c r="AL168" s="10"/>
      <c r="AM168" s="10"/>
      <c r="AN168" s="10">
        <v>2.2719397363464839</v>
      </c>
      <c r="AO168" s="10">
        <v>1.0332241687943597</v>
      </c>
      <c r="AP168" s="10">
        <v>1</v>
      </c>
      <c r="AQ168" s="10">
        <v>111.47500000000001</v>
      </c>
      <c r="AR168" s="10"/>
      <c r="AS168" s="10"/>
      <c r="AT168" s="10">
        <v>0.73545495295582142</v>
      </c>
      <c r="AU168" s="10">
        <v>1</v>
      </c>
      <c r="AV168" s="16"/>
      <c r="AW168" s="21">
        <v>23.369281315039153</v>
      </c>
      <c r="AX168" s="1" t="s">
        <v>120</v>
      </c>
      <c r="AY168" s="25">
        <v>25.626509186351701</v>
      </c>
      <c r="AZ168" s="19">
        <v>100</v>
      </c>
      <c r="BA168" s="19">
        <v>0</v>
      </c>
      <c r="BB168" s="19">
        <v>0</v>
      </c>
      <c r="BC168" s="19">
        <v>100</v>
      </c>
      <c r="BD168" s="19">
        <v>0</v>
      </c>
      <c r="BE168" s="19">
        <v>0</v>
      </c>
      <c r="BF168" s="26">
        <v>87.096774201985241</v>
      </c>
      <c r="BG168" s="26">
        <v>11.612176632187456</v>
      </c>
      <c r="BH168" s="26">
        <v>1.2910491658273089</v>
      </c>
      <c r="BI168" s="23"/>
      <c r="BJ168" s="27">
        <f t="shared" ca="1" si="18"/>
        <v>1</v>
      </c>
      <c r="BK168" s="26">
        <f t="shared" ca="1" si="19"/>
        <v>2.9381937082128555</v>
      </c>
      <c r="BL168" s="25">
        <f t="shared" si="16"/>
        <v>4.7343331641012938</v>
      </c>
      <c r="BM168" s="25">
        <f t="shared" ca="1" si="20"/>
        <v>3.5501446619766077</v>
      </c>
      <c r="BN168" s="24">
        <f t="shared" si="17"/>
        <v>3.476760993590263</v>
      </c>
      <c r="BO168" s="23"/>
      <c r="BP168" s="2"/>
    </row>
    <row r="169" spans="1:68" x14ac:dyDescent="0.2">
      <c r="A169">
        <v>7.8</v>
      </c>
      <c r="B169">
        <v>2.2000000000000002</v>
      </c>
      <c r="C169">
        <v>1.2560500000000001</v>
      </c>
      <c r="D169">
        <v>-0.28127999999999997</v>
      </c>
      <c r="E169">
        <v>9.3789999999999998E-2</v>
      </c>
      <c r="F169">
        <v>1.85073</v>
      </c>
      <c r="G169">
        <v>1.67578</v>
      </c>
      <c r="H169" s="23"/>
      <c r="I169" s="17">
        <f t="shared" si="14"/>
        <v>25.590551181102359</v>
      </c>
      <c r="J169" s="16">
        <f t="shared" si="15"/>
        <v>-25.790551181102359</v>
      </c>
      <c r="K169" s="10">
        <v>100</v>
      </c>
      <c r="L169" s="16">
        <v>2510.6627296587958</v>
      </c>
      <c r="M169" s="16">
        <v>924.04855643044721</v>
      </c>
      <c r="N169" s="16">
        <v>11.089238845144356</v>
      </c>
      <c r="O169" s="16">
        <v>2.4357815442561312</v>
      </c>
      <c r="P169" s="16">
        <v>2.7651727654109228</v>
      </c>
      <c r="Q169" s="16">
        <v>6.7975276044167227E-2</v>
      </c>
      <c r="R169" s="16">
        <v>2.4582650637406251</v>
      </c>
      <c r="S169" s="16">
        <v>22.874390357971638</v>
      </c>
      <c r="T169" s="22" t="s">
        <v>33</v>
      </c>
      <c r="U169" s="10">
        <v>3</v>
      </c>
      <c r="V169" s="22" t="s">
        <v>33</v>
      </c>
      <c r="W169" s="10">
        <v>3</v>
      </c>
      <c r="X169" s="22" t="s">
        <v>33</v>
      </c>
      <c r="Y169" s="10">
        <v>3</v>
      </c>
      <c r="Z169" s="22" t="s">
        <v>124</v>
      </c>
      <c r="AA169" s="15">
        <v>2</v>
      </c>
      <c r="AB169" s="11">
        <v>85.216038149906879</v>
      </c>
      <c r="AC169" s="10">
        <v>13.314509749194158</v>
      </c>
      <c r="AD169" s="21">
        <v>1.4694521008989654</v>
      </c>
      <c r="AE169" s="12">
        <v>243.57815442561315</v>
      </c>
      <c r="AF169" s="10">
        <v>174.78178898303585</v>
      </c>
      <c r="AG169" s="10">
        <v>138.25863827054616</v>
      </c>
      <c r="AH169" s="10">
        <v>242.43740254958979</v>
      </c>
      <c r="AI169" s="10">
        <v>4.0679095787919124</v>
      </c>
      <c r="AJ169" s="10"/>
      <c r="AK169" s="10"/>
      <c r="AL169" s="10"/>
      <c r="AM169" s="10"/>
      <c r="AN169" s="10">
        <v>2.4357815442561312</v>
      </c>
      <c r="AO169" s="10">
        <v>1.0682142570002262</v>
      </c>
      <c r="AP169" s="10">
        <v>1</v>
      </c>
      <c r="AQ169" s="10">
        <v>111.47500000000001</v>
      </c>
      <c r="AR169" s="10"/>
      <c r="AS169" s="10"/>
      <c r="AT169" s="10">
        <v>0.82396145179307212</v>
      </c>
      <c r="AU169" s="10">
        <v>1</v>
      </c>
      <c r="AV169" s="16"/>
      <c r="AW169" s="21">
        <v>26.217268347455377</v>
      </c>
      <c r="AX169" s="1" t="s">
        <v>120</v>
      </c>
      <c r="AY169" s="25">
        <v>25.790551181102401</v>
      </c>
      <c r="AZ169" s="19">
        <v>100</v>
      </c>
      <c r="BA169" s="19">
        <v>0</v>
      </c>
      <c r="BB169" s="19">
        <v>0</v>
      </c>
      <c r="BC169" s="19">
        <v>100</v>
      </c>
      <c r="BD169" s="19">
        <v>0</v>
      </c>
      <c r="BE169" s="19">
        <v>0</v>
      </c>
      <c r="BF169" s="26">
        <v>85.216038149906879</v>
      </c>
      <c r="BG169" s="26">
        <v>13.314509749194158</v>
      </c>
      <c r="BH169" s="26">
        <v>1.4694521008989654</v>
      </c>
      <c r="BI169" s="23"/>
      <c r="BJ169" s="27">
        <f t="shared" ca="1" si="18"/>
        <v>1</v>
      </c>
      <c r="BK169" s="26">
        <f t="shared" ca="1" si="19"/>
        <v>3.2678832515338065</v>
      </c>
      <c r="BL169" s="25">
        <f t="shared" si="16"/>
        <v>4.5021467829658217</v>
      </c>
      <c r="BM169" s="25">
        <f t="shared" ca="1" si="20"/>
        <v>3.4994373142433588</v>
      </c>
      <c r="BN169" s="24">
        <f t="shared" si="17"/>
        <v>3.4523177152428564</v>
      </c>
      <c r="BO169" s="23"/>
      <c r="BP169" s="2"/>
    </row>
    <row r="170" spans="1:68" x14ac:dyDescent="0.2">
      <c r="A170">
        <v>7.85</v>
      </c>
      <c r="B170">
        <v>2.1</v>
      </c>
      <c r="C170">
        <v>1.2555499999999999</v>
      </c>
      <c r="D170">
        <v>-0.28151999999999999</v>
      </c>
      <c r="E170">
        <v>9.5500000000000002E-2</v>
      </c>
      <c r="F170">
        <v>1.8537999999999999</v>
      </c>
      <c r="G170">
        <v>1.67103</v>
      </c>
      <c r="H170" s="23"/>
      <c r="I170" s="17">
        <f t="shared" si="14"/>
        <v>25.754593175853017</v>
      </c>
      <c r="J170" s="16">
        <f t="shared" si="15"/>
        <v>-25.954593175853017</v>
      </c>
      <c r="K170" s="10">
        <v>100</v>
      </c>
      <c r="L170" s="16">
        <v>2527.0669291338618</v>
      </c>
      <c r="M170" s="16">
        <v>930.21653543307195</v>
      </c>
      <c r="N170" s="16">
        <v>11.160323709536307</v>
      </c>
      <c r="O170" s="16">
        <v>2.2992467043314151</v>
      </c>
      <c r="P170" s="16">
        <v>2.6361964196914496</v>
      </c>
      <c r="Q170" s="16">
        <v>6.6471675468074948E-2</v>
      </c>
      <c r="R170" s="16">
        <v>2.5214993454795396</v>
      </c>
      <c r="S170" s="16">
        <v>23.399285788891277</v>
      </c>
      <c r="T170" s="22" t="s">
        <v>33</v>
      </c>
      <c r="U170" s="10">
        <v>3</v>
      </c>
      <c r="V170" s="22" t="s">
        <v>33</v>
      </c>
      <c r="W170" s="10">
        <v>3</v>
      </c>
      <c r="X170" s="22" t="s">
        <v>33</v>
      </c>
      <c r="Y170" s="10">
        <v>3</v>
      </c>
      <c r="Z170" s="22" t="s">
        <v>124</v>
      </c>
      <c r="AA170" s="15">
        <v>2</v>
      </c>
      <c r="AB170" s="11">
        <v>88.443140193973093</v>
      </c>
      <c r="AC170" s="10">
        <v>10.404530446394816</v>
      </c>
      <c r="AD170" s="21">
        <v>1.1523293596320932</v>
      </c>
      <c r="AE170" s="12">
        <v>229.9246704331415</v>
      </c>
      <c r="AF170" s="10">
        <v>158.64314834103516</v>
      </c>
      <c r="AG170" s="10">
        <v>131.80982098457247</v>
      </c>
      <c r="AH170" s="10">
        <v>251.77293420387366</v>
      </c>
      <c r="AI170" s="10">
        <v>3.9658943469200847</v>
      </c>
      <c r="AJ170" s="10"/>
      <c r="AK170" s="10"/>
      <c r="AL170" s="10"/>
      <c r="AM170" s="10"/>
      <c r="AN170" s="10">
        <v>2.2992467043314151</v>
      </c>
      <c r="AO170" s="10">
        <v>1.0520889347451337</v>
      </c>
      <c r="AP170" s="10">
        <v>1</v>
      </c>
      <c r="AQ170" s="10">
        <v>111.47500000000001</v>
      </c>
      <c r="AR170" s="10"/>
      <c r="AS170" s="10"/>
      <c r="AT170" s="10">
        <v>0.7390276658986934</v>
      </c>
      <c r="AU170" s="10">
        <v>1</v>
      </c>
      <c r="AV170" s="16"/>
      <c r="AW170" s="21">
        <v>23.796472251155276</v>
      </c>
      <c r="AX170" s="1" t="s">
        <v>120</v>
      </c>
      <c r="AY170" s="25">
        <v>25.954593175852999</v>
      </c>
      <c r="AZ170" s="19">
        <v>100</v>
      </c>
      <c r="BA170" s="19">
        <v>0</v>
      </c>
      <c r="BB170" s="19">
        <v>0</v>
      </c>
      <c r="BC170" s="19">
        <v>100</v>
      </c>
      <c r="BD170" s="19">
        <v>0</v>
      </c>
      <c r="BE170" s="19">
        <v>0</v>
      </c>
      <c r="BF170" s="26">
        <v>88.443140193973093</v>
      </c>
      <c r="BG170" s="26">
        <v>10.404530446394816</v>
      </c>
      <c r="BH170" s="26">
        <v>1.1523293596320932</v>
      </c>
      <c r="BI170" s="23"/>
      <c r="BJ170" s="27">
        <f t="shared" ca="1" si="18"/>
        <v>1</v>
      </c>
      <c r="BK170" s="26">
        <f t="shared" ca="1" si="19"/>
        <v>2.9512761875071618</v>
      </c>
      <c r="BL170" s="25">
        <f t="shared" si="16"/>
        <v>4.8425343759674124</v>
      </c>
      <c r="BM170" s="25">
        <f t="shared" ca="1" si="20"/>
        <v>3.5537646119457653</v>
      </c>
      <c r="BN170" s="24">
        <f t="shared" si="17"/>
        <v>3.4758122389170385</v>
      </c>
      <c r="BO170" s="23"/>
      <c r="BP170" s="2"/>
    </row>
    <row r="171" spans="1:68" x14ac:dyDescent="0.2">
      <c r="A171">
        <v>7.9</v>
      </c>
      <c r="B171">
        <v>0.4</v>
      </c>
      <c r="C171">
        <v>1.25589</v>
      </c>
      <c r="D171">
        <v>-0.28058</v>
      </c>
      <c r="E171">
        <v>9.7619999999999998E-2</v>
      </c>
      <c r="F171">
        <v>1.847</v>
      </c>
      <c r="G171">
        <v>1.6705000000000001</v>
      </c>
      <c r="H171" s="23"/>
      <c r="I171" s="17">
        <f t="shared" si="14"/>
        <v>25.918635170603675</v>
      </c>
      <c r="J171" s="16">
        <f t="shared" si="15"/>
        <v>-26.118635170603675</v>
      </c>
      <c r="K171" s="10">
        <v>100</v>
      </c>
      <c r="L171" s="16">
        <v>2543.4711286089278</v>
      </c>
      <c r="M171" s="16">
        <v>936.3845144356967</v>
      </c>
      <c r="N171" s="16">
        <v>11.231408573928258</v>
      </c>
      <c r="O171" s="16">
        <v>2.3920903954801931</v>
      </c>
      <c r="P171" s="16">
        <v>2.7384108755859087</v>
      </c>
      <c r="Q171" s="16">
        <v>7.2360777724435943E-2</v>
      </c>
      <c r="R171" s="16">
        <v>2.642436836983189</v>
      </c>
      <c r="S171" s="16">
        <v>24.050033340674688</v>
      </c>
      <c r="T171" s="22" t="s">
        <v>33</v>
      </c>
      <c r="U171" s="10">
        <v>3</v>
      </c>
      <c r="V171" s="22" t="s">
        <v>33</v>
      </c>
      <c r="W171" s="10">
        <v>3</v>
      </c>
      <c r="X171" s="22" t="s">
        <v>33</v>
      </c>
      <c r="Y171" s="10">
        <v>3</v>
      </c>
      <c r="Z171" s="22" t="s">
        <v>124</v>
      </c>
      <c r="AA171" s="15">
        <v>2</v>
      </c>
      <c r="AB171" s="11">
        <v>90.261859569485608</v>
      </c>
      <c r="AC171" s="10">
        <v>8.7884178875858794</v>
      </c>
      <c r="AD171" s="21">
        <v>0.94972254292850655</v>
      </c>
      <c r="AE171" s="12">
        <v>239.20903954801929</v>
      </c>
      <c r="AF171" s="10">
        <v>169.70342553596765</v>
      </c>
      <c r="AG171" s="10">
        <v>136.92054377929543</v>
      </c>
      <c r="AH171" s="10">
        <v>263.69742377306943</v>
      </c>
      <c r="AI171" s="10">
        <v>3.7843856322472313</v>
      </c>
      <c r="AJ171" s="10"/>
      <c r="AK171" s="10"/>
      <c r="AL171" s="10"/>
      <c r="AM171" s="10"/>
      <c r="AN171" s="10">
        <v>2.3920903954801931</v>
      </c>
      <c r="AO171" s="10">
        <v>1.0823704995782408</v>
      </c>
      <c r="AP171" s="10">
        <v>1</v>
      </c>
      <c r="AQ171" s="10">
        <v>111.47500000000001</v>
      </c>
      <c r="AR171" s="10"/>
      <c r="AS171" s="10"/>
      <c r="AT171" s="10">
        <v>0.78767371629205496</v>
      </c>
      <c r="AU171" s="10">
        <v>1</v>
      </c>
      <c r="AV171" s="16"/>
      <c r="AW171" s="21">
        <v>25.455513830395144</v>
      </c>
      <c r="AX171" s="1" t="s">
        <v>120</v>
      </c>
      <c r="AY171" s="25">
        <v>26.118635170603699</v>
      </c>
      <c r="AZ171" s="19">
        <v>100</v>
      </c>
      <c r="BA171" s="19">
        <v>0</v>
      </c>
      <c r="BB171" s="19">
        <v>0</v>
      </c>
      <c r="BC171" s="19">
        <v>100</v>
      </c>
      <c r="BD171" s="19">
        <v>0</v>
      </c>
      <c r="BE171" s="19">
        <v>0</v>
      </c>
      <c r="BF171" s="26">
        <v>90.261859569485608</v>
      </c>
      <c r="BG171" s="26">
        <v>8.7884178875858794</v>
      </c>
      <c r="BH171" s="26">
        <v>0.94972254292850655</v>
      </c>
      <c r="BI171" s="23"/>
      <c r="BJ171" s="27">
        <f t="shared" ca="1" si="18"/>
        <v>1</v>
      </c>
      <c r="BK171" s="26">
        <f t="shared" ca="1" si="19"/>
        <v>3.1326347001056987</v>
      </c>
      <c r="BL171" s="25">
        <f t="shared" si="16"/>
        <v>4.9336603110346084</v>
      </c>
      <c r="BM171" s="25">
        <f t="shared" ca="1" si="20"/>
        <v>3.5363016482628082</v>
      </c>
      <c r="BN171" s="24">
        <f t="shared" si="17"/>
        <v>3.4707872825064472</v>
      </c>
      <c r="BO171" s="23"/>
      <c r="BP171" s="2"/>
    </row>
    <row r="172" spans="1:68" x14ac:dyDescent="0.2">
      <c r="A172">
        <v>7.95</v>
      </c>
      <c r="B172">
        <v>2.1</v>
      </c>
      <c r="C172">
        <v>1.2564599999999999</v>
      </c>
      <c r="D172">
        <v>-0.27905999999999997</v>
      </c>
      <c r="E172">
        <v>9.8330000000000001E-2</v>
      </c>
      <c r="F172">
        <v>1.84938</v>
      </c>
      <c r="G172">
        <v>1.6746000000000001</v>
      </c>
      <c r="H172" s="23"/>
      <c r="I172" s="17">
        <f t="shared" si="14"/>
        <v>26.08267716535433</v>
      </c>
      <c r="J172" s="16">
        <f t="shared" si="15"/>
        <v>-26.282677165354329</v>
      </c>
      <c r="K172" s="10">
        <v>100</v>
      </c>
      <c r="L172" s="16">
        <v>2559.8753280839933</v>
      </c>
      <c r="M172" s="16">
        <v>942.55249343832133</v>
      </c>
      <c r="N172" s="16">
        <v>11.302493438320209</v>
      </c>
      <c r="O172" s="16">
        <v>2.547740112994306</v>
      </c>
      <c r="P172" s="16">
        <v>2.897198915255415</v>
      </c>
      <c r="Q172" s="16">
        <v>8.1883581373019834E-2</v>
      </c>
      <c r="R172" s="16">
        <v>2.8263016716545</v>
      </c>
      <c r="S172" s="16">
        <v>24.267972379243663</v>
      </c>
      <c r="T172" s="22" t="s">
        <v>33</v>
      </c>
      <c r="U172" s="10">
        <v>3</v>
      </c>
      <c r="V172" s="22" t="s">
        <v>33</v>
      </c>
      <c r="W172" s="10">
        <v>3</v>
      </c>
      <c r="X172" s="22" t="s">
        <v>33</v>
      </c>
      <c r="Y172" s="10">
        <v>3</v>
      </c>
      <c r="Z172" s="22" t="s">
        <v>124</v>
      </c>
      <c r="AA172" s="15">
        <v>2</v>
      </c>
      <c r="AB172" s="11">
        <v>92.718189911811976</v>
      </c>
      <c r="AC172" s="10">
        <v>6.9318100881880298</v>
      </c>
      <c r="AD172" s="21">
        <v>0.35</v>
      </c>
      <c r="AE172" s="12">
        <v>254.77401129943058</v>
      </c>
      <c r="AF172" s="10">
        <v>187.41941846914102</v>
      </c>
      <c r="AG172" s="10">
        <v>144.85994576277074</v>
      </c>
      <c r="AH172" s="10">
        <v>266.71842392756821</v>
      </c>
      <c r="AI172" s="10">
        <v>3.5381927202930394</v>
      </c>
      <c r="AJ172" s="10"/>
      <c r="AK172" s="10"/>
      <c r="AL172" s="10"/>
      <c r="AM172" s="10"/>
      <c r="AN172" s="10">
        <v>2.547740112994306</v>
      </c>
      <c r="AO172" s="10">
        <v>1.1281921972370008</v>
      </c>
      <c r="AP172" s="10">
        <v>1</v>
      </c>
      <c r="AQ172" s="10">
        <v>111.47500000000001</v>
      </c>
      <c r="AR172" s="10"/>
      <c r="AS172" s="10"/>
      <c r="AT172" s="10">
        <v>0.86815977523385157</v>
      </c>
      <c r="AU172" s="10">
        <v>1</v>
      </c>
      <c r="AV172" s="16"/>
      <c r="AW172" s="21">
        <v>28.112912770371153</v>
      </c>
      <c r="AX172" s="1" t="s">
        <v>120</v>
      </c>
      <c r="AY172" s="25">
        <v>26.282677165354301</v>
      </c>
      <c r="AZ172" s="19">
        <v>100</v>
      </c>
      <c r="BA172" s="19">
        <v>0</v>
      </c>
      <c r="BB172" s="19">
        <v>0</v>
      </c>
      <c r="BC172" s="19">
        <v>100</v>
      </c>
      <c r="BD172" s="19">
        <v>0</v>
      </c>
      <c r="BE172" s="19">
        <v>0</v>
      </c>
      <c r="BF172" s="26">
        <v>92.718189911811976</v>
      </c>
      <c r="BG172" s="26">
        <v>6.9318100881880298</v>
      </c>
      <c r="BH172" s="26">
        <v>0.35</v>
      </c>
      <c r="BI172" s="23"/>
      <c r="BJ172" s="27">
        <f t="shared" ca="1" si="18"/>
        <v>1</v>
      </c>
      <c r="BK172" s="26">
        <f t="shared" ca="1" si="19"/>
        <v>3.4316629842309117</v>
      </c>
      <c r="BL172" s="25">
        <f t="shared" si="16"/>
        <v>5.0631016671909519</v>
      </c>
      <c r="BM172" s="25">
        <f t="shared" ca="1" si="20"/>
        <v>3.5092224937878238</v>
      </c>
      <c r="BN172" s="24">
        <f t="shared" si="17"/>
        <v>3.4632423189669517</v>
      </c>
      <c r="BO172" s="23"/>
      <c r="BP172" s="2"/>
    </row>
    <row r="173" spans="1:68" x14ac:dyDescent="0.2">
      <c r="A173">
        <v>8</v>
      </c>
      <c r="B173">
        <v>2.1</v>
      </c>
      <c r="C173">
        <v>1.2560199999999999</v>
      </c>
      <c r="D173">
        <v>-0.27933000000000002</v>
      </c>
      <c r="E173">
        <v>9.708E-2</v>
      </c>
      <c r="F173">
        <v>1.8553299999999999</v>
      </c>
      <c r="G173">
        <v>1.67665</v>
      </c>
      <c r="H173" s="23"/>
      <c r="I173" s="17">
        <f t="shared" si="14"/>
        <v>26.246719160104984</v>
      </c>
      <c r="J173" s="16">
        <f t="shared" si="15"/>
        <v>-26.446719160104983</v>
      </c>
      <c r="K173" s="10">
        <v>100</v>
      </c>
      <c r="L173" s="16">
        <v>2576.2795275590588</v>
      </c>
      <c r="M173" s="16">
        <v>948.72047244094597</v>
      </c>
      <c r="N173" s="16">
        <v>11.37357830271216</v>
      </c>
      <c r="O173" s="16">
        <v>2.4275894538605973</v>
      </c>
      <c r="P173" s="16">
        <v>2.7715230410593938</v>
      </c>
      <c r="Q173" s="16">
        <v>8.0192030724915833E-2</v>
      </c>
      <c r="R173" s="16">
        <v>2.893428253595288</v>
      </c>
      <c r="S173" s="16">
        <v>23.884276888805328</v>
      </c>
      <c r="T173" s="22" t="s">
        <v>33</v>
      </c>
      <c r="U173" s="10">
        <v>3</v>
      </c>
      <c r="V173" s="22" t="s">
        <v>33</v>
      </c>
      <c r="W173" s="10">
        <v>3</v>
      </c>
      <c r="X173" s="22" t="s">
        <v>33</v>
      </c>
      <c r="Y173" s="10">
        <v>3</v>
      </c>
      <c r="Z173" s="22" t="s">
        <v>124</v>
      </c>
      <c r="AA173" s="15">
        <v>2</v>
      </c>
      <c r="AB173" s="11">
        <v>95.564842350674496</v>
      </c>
      <c r="AC173" s="10">
        <v>4.0851576493255095</v>
      </c>
      <c r="AD173" s="21">
        <v>0.35</v>
      </c>
      <c r="AE173" s="12">
        <v>242.75894538605971</v>
      </c>
      <c r="AF173" s="10">
        <v>171.66906859460528</v>
      </c>
      <c r="AG173" s="10">
        <v>138.57615205296969</v>
      </c>
      <c r="AH173" s="10">
        <v>257.36294234248805</v>
      </c>
      <c r="AI173" s="10">
        <v>3.4561078152099665</v>
      </c>
      <c r="AJ173" s="10"/>
      <c r="AK173" s="10"/>
      <c r="AL173" s="10"/>
      <c r="AM173" s="10"/>
      <c r="AN173" s="10">
        <v>2.4275894538605973</v>
      </c>
      <c r="AO173" s="10">
        <v>1.1118825663413676</v>
      </c>
      <c r="AP173" s="10">
        <v>1</v>
      </c>
      <c r="AQ173" s="10">
        <v>111.47500000000001</v>
      </c>
      <c r="AR173" s="10"/>
      <c r="AS173" s="10"/>
      <c r="AT173" s="10">
        <v>0.78625620648347094</v>
      </c>
      <c r="AU173" s="10">
        <v>1</v>
      </c>
      <c r="AV173" s="16"/>
      <c r="AW173" s="21">
        <v>25.750360289190791</v>
      </c>
      <c r="AX173" s="1" t="s">
        <v>120</v>
      </c>
      <c r="AY173" s="25">
        <v>26.446719160105001</v>
      </c>
      <c r="AZ173" s="19">
        <v>100</v>
      </c>
      <c r="BA173" s="19">
        <v>0</v>
      </c>
      <c r="BB173" s="19">
        <v>0</v>
      </c>
      <c r="BC173" s="19">
        <v>100</v>
      </c>
      <c r="BD173" s="19">
        <v>0</v>
      </c>
      <c r="BE173" s="19">
        <v>0</v>
      </c>
      <c r="BF173" s="26">
        <v>95.564842350674496</v>
      </c>
      <c r="BG173" s="26">
        <v>4.0851576493255095</v>
      </c>
      <c r="BH173" s="26">
        <v>0.35</v>
      </c>
      <c r="BI173" s="23"/>
      <c r="BJ173" s="27">
        <f t="shared" ca="1" si="18"/>
        <v>1</v>
      </c>
      <c r="BK173" s="26">
        <f t="shared" ca="1" si="19"/>
        <v>3.1271239956766066</v>
      </c>
      <c r="BL173" s="25">
        <f t="shared" si="16"/>
        <v>5.4060222973503489</v>
      </c>
      <c r="BM173" s="25">
        <f t="shared" ca="1" si="20"/>
        <v>3.5585802636494481</v>
      </c>
      <c r="BN173" s="24">
        <f t="shared" si="17"/>
        <v>3.4850306154395359</v>
      </c>
      <c r="BO173" s="23"/>
      <c r="BP173" s="2"/>
    </row>
    <row r="174" spans="1:68" x14ac:dyDescent="0.2">
      <c r="A174">
        <v>8.0500000000000007</v>
      </c>
      <c r="B174">
        <v>2.1</v>
      </c>
      <c r="C174">
        <v>1.2556400000000001</v>
      </c>
      <c r="D174">
        <v>-0.28049000000000002</v>
      </c>
      <c r="E174">
        <v>9.8640000000000005E-2</v>
      </c>
      <c r="F174">
        <v>1.8529</v>
      </c>
      <c r="G174">
        <v>1.67005</v>
      </c>
      <c r="H174" s="23"/>
      <c r="I174" s="17">
        <f t="shared" si="14"/>
        <v>26.410761154855646</v>
      </c>
      <c r="J174" s="16">
        <f t="shared" si="15"/>
        <v>-26.610761154855645</v>
      </c>
      <c r="K174" s="10">
        <v>100</v>
      </c>
      <c r="L174" s="16">
        <v>2592.6837270341248</v>
      </c>
      <c r="M174" s="16">
        <v>954.88845144357083</v>
      </c>
      <c r="N174" s="16">
        <v>11.444663167104114</v>
      </c>
      <c r="O174" s="16">
        <v>2.3238229755178952</v>
      </c>
      <c r="P174" s="16">
        <v>2.6746520311144573</v>
      </c>
      <c r="Q174" s="16">
        <v>7.2924627940470374E-2</v>
      </c>
      <c r="R174" s="16">
        <v>2.7265089847999628</v>
      </c>
      <c r="S174" s="16">
        <v>24.363128860872372</v>
      </c>
      <c r="T174" s="22" t="s">
        <v>33</v>
      </c>
      <c r="U174" s="10">
        <v>3</v>
      </c>
      <c r="V174" s="22" t="s">
        <v>33</v>
      </c>
      <c r="W174" s="10">
        <v>3</v>
      </c>
      <c r="X174" s="22" t="s">
        <v>33</v>
      </c>
      <c r="Y174" s="10">
        <v>3</v>
      </c>
      <c r="Z174" s="22" t="s">
        <v>124</v>
      </c>
      <c r="AA174" s="15">
        <v>2</v>
      </c>
      <c r="AB174" s="11">
        <v>93.139183414841355</v>
      </c>
      <c r="AC174" s="10">
        <v>6.5108165851586506</v>
      </c>
      <c r="AD174" s="21">
        <v>0.35</v>
      </c>
      <c r="AE174" s="12">
        <v>232.38229755178949</v>
      </c>
      <c r="AF174" s="10">
        <v>159.30752627902058</v>
      </c>
      <c r="AG174" s="10">
        <v>133.73260155572285</v>
      </c>
      <c r="AH174" s="10">
        <v>265.75129427180417</v>
      </c>
      <c r="AI174" s="10">
        <v>3.6676937636182685</v>
      </c>
      <c r="AJ174" s="10"/>
      <c r="AK174" s="10"/>
      <c r="AL174" s="10"/>
      <c r="AM174" s="10"/>
      <c r="AN174" s="10">
        <v>2.3238229755178952</v>
      </c>
      <c r="AO174" s="10">
        <v>1.0875559628999329</v>
      </c>
      <c r="AP174" s="10">
        <v>1</v>
      </c>
      <c r="AQ174" s="10">
        <v>111.47500000000001</v>
      </c>
      <c r="AR174" s="10"/>
      <c r="AS174" s="10"/>
      <c r="AT174" s="10">
        <v>0.72193538444437311</v>
      </c>
      <c r="AU174" s="10">
        <v>1</v>
      </c>
      <c r="AV174" s="16"/>
      <c r="AW174" s="21">
        <v>23.896128941853085</v>
      </c>
      <c r="AX174" s="1" t="s">
        <v>120</v>
      </c>
      <c r="AY174" s="25">
        <v>26.610761154855599</v>
      </c>
      <c r="AZ174" s="19">
        <v>100</v>
      </c>
      <c r="BA174" s="19">
        <v>0</v>
      </c>
      <c r="BB174" s="19">
        <v>0</v>
      </c>
      <c r="BC174" s="19">
        <v>100</v>
      </c>
      <c r="BD174" s="19">
        <v>0</v>
      </c>
      <c r="BE174" s="19">
        <v>0</v>
      </c>
      <c r="BF174" s="26">
        <v>93.139183414841355</v>
      </c>
      <c r="BG174" s="26">
        <v>6.5108165851586506</v>
      </c>
      <c r="BH174" s="26">
        <v>0.35</v>
      </c>
      <c r="BI174" s="23"/>
      <c r="BJ174" s="27">
        <f t="shared" ca="1" si="18"/>
        <v>1</v>
      </c>
      <c r="BK174" s="26">
        <f t="shared" ca="1" si="19"/>
        <v>2.8868506379225938</v>
      </c>
      <c r="BL174" s="25">
        <f t="shared" si="16"/>
        <v>5.2908720877818922</v>
      </c>
      <c r="BM174" s="25">
        <f t="shared" ca="1" si="20"/>
        <v>3.5825750550188258</v>
      </c>
      <c r="BN174" s="24">
        <f t="shared" si="17"/>
        <v>3.4862436838914928</v>
      </c>
      <c r="BO174" s="23"/>
      <c r="BP174" s="2"/>
    </row>
    <row r="175" spans="1:68" x14ac:dyDescent="0.2">
      <c r="A175">
        <v>8.1</v>
      </c>
      <c r="B175">
        <v>2.1</v>
      </c>
      <c r="C175">
        <v>1.2553300000000001</v>
      </c>
      <c r="D175">
        <v>-0.28064</v>
      </c>
      <c r="E175">
        <v>0.10043000000000001</v>
      </c>
      <c r="F175">
        <v>1.8474999999999999</v>
      </c>
      <c r="G175">
        <v>1.6712</v>
      </c>
      <c r="H175" s="23"/>
      <c r="I175" s="17">
        <f t="shared" si="14"/>
        <v>26.574803149606296</v>
      </c>
      <c r="J175" s="16">
        <f t="shared" si="15"/>
        <v>-26.774803149606296</v>
      </c>
      <c r="K175" s="10">
        <v>100</v>
      </c>
      <c r="L175" s="16">
        <v>2609.0879265091899</v>
      </c>
      <c r="M175" s="16">
        <v>961.05643044619535</v>
      </c>
      <c r="N175" s="16">
        <v>11.515748031496061</v>
      </c>
      <c r="O175" s="16">
        <v>2.2391713747645912</v>
      </c>
      <c r="P175" s="16">
        <v>2.5979125383303838</v>
      </c>
      <c r="Q175" s="16">
        <v>7.1984877580412859E-2</v>
      </c>
      <c r="R175" s="16">
        <v>2.7708737887948995</v>
      </c>
      <c r="S175" s="16">
        <v>24.912580803180063</v>
      </c>
      <c r="T175" s="22" t="s">
        <v>33</v>
      </c>
      <c r="U175" s="10">
        <v>3</v>
      </c>
      <c r="V175" s="22" t="s">
        <v>33</v>
      </c>
      <c r="W175" s="10">
        <v>3</v>
      </c>
      <c r="X175" s="22" t="s">
        <v>142</v>
      </c>
      <c r="Y175" s="10">
        <v>2</v>
      </c>
      <c r="Z175" s="22" t="s">
        <v>124</v>
      </c>
      <c r="AA175" s="15">
        <v>2</v>
      </c>
      <c r="AB175" s="11">
        <v>95.469994105822209</v>
      </c>
      <c r="AC175" s="10">
        <v>4.1800058941777962</v>
      </c>
      <c r="AD175" s="21">
        <v>0.35</v>
      </c>
      <c r="AE175" s="12">
        <v>223.91713747645912</v>
      </c>
      <c r="AF175" s="10">
        <v>149.31439774706698</v>
      </c>
      <c r="AG175" s="10">
        <v>129.89562691651918</v>
      </c>
      <c r="AH175" s="10">
        <v>275.5919884460709</v>
      </c>
      <c r="AI175" s="10">
        <v>3.6089698637443792</v>
      </c>
      <c r="AJ175" s="10"/>
      <c r="AK175" s="10"/>
      <c r="AL175" s="10"/>
      <c r="AM175" s="10"/>
      <c r="AN175" s="10">
        <v>2.2391713747645912</v>
      </c>
      <c r="AO175" s="10">
        <v>1.0811480741088932</v>
      </c>
      <c r="AP175" s="10">
        <v>1</v>
      </c>
      <c r="AQ175" s="10">
        <v>111.47500000000001</v>
      </c>
      <c r="AR175" s="10"/>
      <c r="AS175" s="10"/>
      <c r="AT175" s="10">
        <v>0.66986798029098826</v>
      </c>
      <c r="AU175" s="10">
        <v>1</v>
      </c>
      <c r="AV175" s="16"/>
      <c r="AW175" s="21">
        <v>22.397159662060048</v>
      </c>
      <c r="AX175" s="1" t="s">
        <v>120</v>
      </c>
      <c r="AY175" s="25">
        <v>26.774803149606299</v>
      </c>
      <c r="AZ175" s="19">
        <v>100</v>
      </c>
      <c r="BA175" s="19">
        <v>0</v>
      </c>
      <c r="BB175" s="19">
        <v>0</v>
      </c>
      <c r="BC175" s="19">
        <v>100</v>
      </c>
      <c r="BD175" s="19">
        <v>0</v>
      </c>
      <c r="BE175" s="19">
        <v>0</v>
      </c>
      <c r="BF175" s="26">
        <v>95.469994105822209</v>
      </c>
      <c r="BG175" s="26">
        <v>4.1800058941777962</v>
      </c>
      <c r="BH175" s="26">
        <v>0.35</v>
      </c>
      <c r="BI175" s="23"/>
      <c r="BJ175" s="27">
        <f t="shared" ca="1" si="18"/>
        <v>1</v>
      </c>
      <c r="BK175" s="26">
        <f t="shared" ca="1" si="19"/>
        <v>2.6915559463564671</v>
      </c>
      <c r="BL175" s="25">
        <f t="shared" si="16"/>
        <v>5.5656893918421275</v>
      </c>
      <c r="BM175" s="25">
        <f t="shared" ca="1" si="20"/>
        <v>3.6200613341541477</v>
      </c>
      <c r="BN175" s="24">
        <f t="shared" si="17"/>
        <v>3.5006987807027343</v>
      </c>
      <c r="BO175" s="23"/>
      <c r="BP175" s="2"/>
    </row>
    <row r="176" spans="1:68" x14ac:dyDescent="0.2">
      <c r="A176">
        <v>8.15</v>
      </c>
      <c r="B176">
        <v>2.1</v>
      </c>
      <c r="C176">
        <v>1.25512</v>
      </c>
      <c r="D176">
        <v>-0.28072999999999998</v>
      </c>
      <c r="E176">
        <v>0.1019</v>
      </c>
      <c r="F176">
        <v>1.8517300000000001</v>
      </c>
      <c r="G176">
        <v>1.6727300000000001</v>
      </c>
      <c r="H176" s="23"/>
      <c r="I176" s="17">
        <f t="shared" si="14"/>
        <v>26.738845144356954</v>
      </c>
      <c r="J176" s="16">
        <f t="shared" si="15"/>
        <v>-26.938845144356954</v>
      </c>
      <c r="K176" s="10">
        <v>100</v>
      </c>
      <c r="L176" s="16">
        <v>2625.4921259842558</v>
      </c>
      <c r="M176" s="16">
        <v>967.2244094488201</v>
      </c>
      <c r="N176" s="16">
        <v>11.586832895888014</v>
      </c>
      <c r="O176" s="16">
        <v>2.1818267419962174</v>
      </c>
      <c r="P176" s="16">
        <v>2.547065558475289</v>
      </c>
      <c r="Q176" s="16">
        <v>7.1421027364378428E-2</v>
      </c>
      <c r="R176" s="16">
        <v>2.8040513965856499</v>
      </c>
      <c r="S176" s="16">
        <v>25.363806699935544</v>
      </c>
      <c r="T176" s="22" t="s">
        <v>33</v>
      </c>
      <c r="U176" s="10">
        <v>3</v>
      </c>
      <c r="V176" s="22" t="s">
        <v>33</v>
      </c>
      <c r="W176" s="10">
        <v>3</v>
      </c>
      <c r="X176" s="22" t="s">
        <v>142</v>
      </c>
      <c r="Y176" s="10">
        <v>2</v>
      </c>
      <c r="Z176" s="22" t="s">
        <v>124</v>
      </c>
      <c r="AA176" s="15">
        <v>2</v>
      </c>
      <c r="AB176" s="11">
        <v>97.213703552720546</v>
      </c>
      <c r="AC176" s="10">
        <v>2.4362964472794602</v>
      </c>
      <c r="AD176" s="21">
        <v>0.35</v>
      </c>
      <c r="AE176" s="12">
        <v>218.18267419962177</v>
      </c>
      <c r="AF176" s="10">
        <v>142.36744720675779</v>
      </c>
      <c r="AG176" s="10">
        <v>127.35327792376445</v>
      </c>
      <c r="AH176" s="10">
        <v>283.41203254040636</v>
      </c>
      <c r="AI176" s="10">
        <v>3.5662684400779847</v>
      </c>
      <c r="AJ176" s="10"/>
      <c r="AK176" s="10"/>
      <c r="AL176" s="10"/>
      <c r="AM176" s="10"/>
      <c r="AN176" s="10">
        <v>2.1818267419962174</v>
      </c>
      <c r="AO176" s="10">
        <v>1.0791506274684084</v>
      </c>
      <c r="AP176" s="10">
        <v>1</v>
      </c>
      <c r="AQ176" s="10">
        <v>111.47500000000001</v>
      </c>
      <c r="AR176" s="10"/>
      <c r="AS176" s="10"/>
      <c r="AT176" s="10">
        <v>0.63287085814325283</v>
      </c>
      <c r="AU176" s="10">
        <v>1</v>
      </c>
      <c r="AV176" s="16"/>
      <c r="AW176" s="21">
        <v>21.355117081013667</v>
      </c>
      <c r="AX176" s="1" t="s">
        <v>120</v>
      </c>
      <c r="AY176" s="25">
        <v>26.938845144357</v>
      </c>
      <c r="AZ176" s="19">
        <v>100</v>
      </c>
      <c r="BA176" s="19">
        <v>0</v>
      </c>
      <c r="BB176" s="19">
        <v>0</v>
      </c>
      <c r="BC176" s="19">
        <v>100</v>
      </c>
      <c r="BD176" s="19">
        <v>0</v>
      </c>
      <c r="BE176" s="19">
        <v>0</v>
      </c>
      <c r="BF176" s="26">
        <v>97.213703552720546</v>
      </c>
      <c r="BG176" s="26">
        <v>2.4362964472794602</v>
      </c>
      <c r="BH176" s="26">
        <v>0.35</v>
      </c>
      <c r="BI176" s="23"/>
      <c r="BJ176" s="27">
        <f t="shared" ca="1" si="18"/>
        <v>1</v>
      </c>
      <c r="BK176" s="26">
        <f t="shared" ca="1" si="19"/>
        <v>2.5522918640701944</v>
      </c>
      <c r="BL176" s="25">
        <f t="shared" si="16"/>
        <v>5.7862674636295388</v>
      </c>
      <c r="BM176" s="25">
        <f t="shared" ca="1" si="20"/>
        <v>3.6486024169336631</v>
      </c>
      <c r="BN176" s="24">
        <f t="shared" si="17"/>
        <v>3.5107083138678958</v>
      </c>
      <c r="BO176" s="23"/>
      <c r="BP176" s="2"/>
    </row>
    <row r="177" spans="1:68" x14ac:dyDescent="0.2">
      <c r="A177">
        <v>8.1999999999999993</v>
      </c>
      <c r="B177">
        <v>2.2000000000000002</v>
      </c>
      <c r="C177">
        <v>1.25573</v>
      </c>
      <c r="D177">
        <v>-0.28094999999999998</v>
      </c>
      <c r="E177">
        <v>0.1038</v>
      </c>
      <c r="F177">
        <v>1.849</v>
      </c>
      <c r="G177">
        <v>1.67245</v>
      </c>
      <c r="H177" s="23"/>
      <c r="I177" s="17">
        <f t="shared" si="14"/>
        <v>26.902887139107609</v>
      </c>
      <c r="J177" s="16">
        <f t="shared" si="15"/>
        <v>-27.102887139107608</v>
      </c>
      <c r="K177" s="10">
        <v>100</v>
      </c>
      <c r="L177" s="16">
        <v>2641.8963254593214</v>
      </c>
      <c r="M177" s="16">
        <v>973.39238845144473</v>
      </c>
      <c r="N177" s="16">
        <v>11.657917760279965</v>
      </c>
      <c r="O177" s="16">
        <v>2.3483992467043153</v>
      </c>
      <c r="P177" s="16">
        <v>2.7220363900781015</v>
      </c>
      <c r="Q177" s="16">
        <v>7.0042726836293936E-2</v>
      </c>
      <c r="R177" s="16">
        <v>2.5731737860522963</v>
      </c>
      <c r="S177" s="16">
        <v>25.947023845401805</v>
      </c>
      <c r="T177" s="22" t="s">
        <v>33</v>
      </c>
      <c r="U177" s="10">
        <v>3</v>
      </c>
      <c r="V177" s="22" t="s">
        <v>33</v>
      </c>
      <c r="W177" s="10">
        <v>3</v>
      </c>
      <c r="X177" s="22" t="s">
        <v>33</v>
      </c>
      <c r="Y177" s="10">
        <v>3</v>
      </c>
      <c r="Z177" s="22" t="s">
        <v>124</v>
      </c>
      <c r="AA177" s="15">
        <v>2</v>
      </c>
      <c r="AB177" s="11">
        <v>89.808762329451937</v>
      </c>
      <c r="AC177" s="10">
        <v>9.1893825387972186</v>
      </c>
      <c r="AD177" s="21">
        <v>1.00185513175084</v>
      </c>
      <c r="AE177" s="12">
        <v>234.83992467043154</v>
      </c>
      <c r="AF177" s="10">
        <v>161.98729801443778</v>
      </c>
      <c r="AG177" s="10">
        <v>136.10181950390506</v>
      </c>
      <c r="AH177" s="10">
        <v>293.94732517964934</v>
      </c>
      <c r="AI177" s="10">
        <v>3.8862513112034183</v>
      </c>
      <c r="AJ177" s="10"/>
      <c r="AK177" s="10"/>
      <c r="AL177" s="10"/>
      <c r="AM177" s="10"/>
      <c r="AN177" s="10">
        <v>2.3483992467043153</v>
      </c>
      <c r="AO177" s="10">
        <v>1.0976196907420404</v>
      </c>
      <c r="AP177" s="10">
        <v>1</v>
      </c>
      <c r="AQ177" s="10">
        <v>111.47500000000001</v>
      </c>
      <c r="AR177" s="10"/>
      <c r="AS177" s="10"/>
      <c r="AT177" s="10">
        <v>0.71987855446635085</v>
      </c>
      <c r="AU177" s="10">
        <v>1</v>
      </c>
      <c r="AV177" s="16"/>
      <c r="AW177" s="21">
        <v>24.298094702165667</v>
      </c>
      <c r="AX177" s="1" t="s">
        <v>120</v>
      </c>
      <c r="AY177" s="25">
        <v>27.102887139107601</v>
      </c>
      <c r="AZ177" s="19">
        <v>100</v>
      </c>
      <c r="BA177" s="19">
        <v>0</v>
      </c>
      <c r="BB177" s="19">
        <v>0</v>
      </c>
      <c r="BC177" s="19">
        <v>100</v>
      </c>
      <c r="BD177" s="19">
        <v>0</v>
      </c>
      <c r="BE177" s="19">
        <v>0</v>
      </c>
      <c r="BF177" s="26">
        <v>89.808762329451937</v>
      </c>
      <c r="BG177" s="26">
        <v>9.1893825387972186</v>
      </c>
      <c r="BH177" s="26">
        <v>1.00185513175084</v>
      </c>
      <c r="BI177" s="23"/>
      <c r="BJ177" s="27">
        <f t="shared" ca="1" si="18"/>
        <v>1</v>
      </c>
      <c r="BK177" s="26">
        <f t="shared" ca="1" si="19"/>
        <v>2.8787737483285873</v>
      </c>
      <c r="BL177" s="25">
        <f t="shared" si="16"/>
        <v>4.9991660388760657</v>
      </c>
      <c r="BM177" s="25">
        <f t="shared" ca="1" si="20"/>
        <v>3.5702995849365702</v>
      </c>
      <c r="BN177" s="24">
        <f t="shared" si="17"/>
        <v>3.4676434042254192</v>
      </c>
      <c r="BO177" s="23"/>
      <c r="BP177" s="2"/>
    </row>
    <row r="178" spans="1:68" x14ac:dyDescent="0.2">
      <c r="A178">
        <v>8.25</v>
      </c>
      <c r="B178">
        <v>2.1</v>
      </c>
      <c r="C178">
        <v>1.25586</v>
      </c>
      <c r="D178">
        <v>-0.28077999999999997</v>
      </c>
      <c r="E178">
        <v>0.10367999999999999</v>
      </c>
      <c r="F178">
        <v>1.8481300000000001</v>
      </c>
      <c r="G178">
        <v>1.6696500000000001</v>
      </c>
      <c r="H178" s="23"/>
      <c r="I178" s="17">
        <f t="shared" si="14"/>
        <v>27.066929133858267</v>
      </c>
      <c r="J178" s="16">
        <f t="shared" si="15"/>
        <v>-27.266929133858266</v>
      </c>
      <c r="K178" s="10">
        <v>100</v>
      </c>
      <c r="L178" s="16">
        <v>2658.3005249343873</v>
      </c>
      <c r="M178" s="16">
        <v>979.56036745406948</v>
      </c>
      <c r="N178" s="16">
        <v>11.729002624671915</v>
      </c>
      <c r="O178" s="16">
        <v>2.38389830508472</v>
      </c>
      <c r="P178" s="16">
        <v>2.7570050278125242</v>
      </c>
      <c r="Q178" s="16">
        <v>7.1107777244359252E-2</v>
      </c>
      <c r="R178" s="16">
        <v>2.5791674852612769</v>
      </c>
      <c r="S178" s="16">
        <v>25.910189078319725</v>
      </c>
      <c r="T178" s="22" t="s">
        <v>33</v>
      </c>
      <c r="U178" s="10">
        <v>3</v>
      </c>
      <c r="V178" s="22" t="s">
        <v>33</v>
      </c>
      <c r="W178" s="10">
        <v>3</v>
      </c>
      <c r="X178" s="22" t="s">
        <v>33</v>
      </c>
      <c r="Y178" s="10">
        <v>3</v>
      </c>
      <c r="Z178" s="22" t="s">
        <v>124</v>
      </c>
      <c r="AA178" s="15">
        <v>2</v>
      </c>
      <c r="AB178" s="11">
        <v>89.494806596541721</v>
      </c>
      <c r="AC178" s="10">
        <v>9.4678619443029248</v>
      </c>
      <c r="AD178" s="21">
        <v>1.0373314591553531</v>
      </c>
      <c r="AE178" s="12">
        <v>238.38983050847202</v>
      </c>
      <c r="AF178" s="10">
        <v>165.13630248466009</v>
      </c>
      <c r="AG178" s="10">
        <v>137.85025139062623</v>
      </c>
      <c r="AH178" s="10">
        <v>291.72726418932638</v>
      </c>
      <c r="AI178" s="10">
        <v>3.8772200941370705</v>
      </c>
      <c r="AJ178" s="10"/>
      <c r="AK178" s="10"/>
      <c r="AL178" s="10"/>
      <c r="AM178" s="10"/>
      <c r="AN178" s="10">
        <v>2.38389830508472</v>
      </c>
      <c r="AO178" s="10">
        <v>1.108089094717789</v>
      </c>
      <c r="AP178" s="10">
        <v>1</v>
      </c>
      <c r="AQ178" s="10">
        <v>111.47500000000001</v>
      </c>
      <c r="AR178" s="10"/>
      <c r="AS178" s="10"/>
      <c r="AT178" s="10">
        <v>0.72967249020333025</v>
      </c>
      <c r="AU178" s="10">
        <v>1</v>
      </c>
      <c r="AV178" s="16"/>
      <c r="AW178" s="21">
        <v>24.770445372699015</v>
      </c>
      <c r="AX178" s="1" t="s">
        <v>120</v>
      </c>
      <c r="AY178" s="25">
        <v>27.266929133858302</v>
      </c>
      <c r="AZ178" s="19">
        <v>100</v>
      </c>
      <c r="BA178" s="19">
        <v>0</v>
      </c>
      <c r="BB178" s="19">
        <v>0</v>
      </c>
      <c r="BC178" s="19">
        <v>100</v>
      </c>
      <c r="BD178" s="19">
        <v>0</v>
      </c>
      <c r="BE178" s="19">
        <v>0</v>
      </c>
      <c r="BF178" s="26">
        <v>89.494806596541721</v>
      </c>
      <c r="BG178" s="26">
        <v>9.4678619443029248</v>
      </c>
      <c r="BH178" s="26">
        <v>1.0373314591553531</v>
      </c>
      <c r="BI178" s="23"/>
      <c r="BJ178" s="27">
        <f t="shared" ca="1" si="18"/>
        <v>1</v>
      </c>
      <c r="BK178" s="26">
        <f t="shared" ca="1" si="19"/>
        <v>2.9152971328482846</v>
      </c>
      <c r="BL178" s="25">
        <f t="shared" si="16"/>
        <v>4.9800427165406873</v>
      </c>
      <c r="BM178" s="25">
        <f t="shared" ca="1" si="20"/>
        <v>3.5647880660972882</v>
      </c>
      <c r="BN178" s="24">
        <f t="shared" si="17"/>
        <v>3.4632276679867933</v>
      </c>
      <c r="BO178" s="23"/>
      <c r="BP178" s="2"/>
    </row>
    <row r="179" spans="1:68" x14ac:dyDescent="0.2">
      <c r="A179">
        <v>8.3000000000000007</v>
      </c>
      <c r="B179">
        <v>2.2000000000000002</v>
      </c>
      <c r="C179">
        <v>1.25546</v>
      </c>
      <c r="D179">
        <v>-0.28173999999999999</v>
      </c>
      <c r="E179">
        <v>0.10054</v>
      </c>
      <c r="F179">
        <v>1.8543799999999999</v>
      </c>
      <c r="G179">
        <v>1.67563</v>
      </c>
      <c r="H179" s="23"/>
      <c r="I179" s="17">
        <f t="shared" si="14"/>
        <v>27.230971128608925</v>
      </c>
      <c r="J179" s="16">
        <f t="shared" si="15"/>
        <v>-27.430971128608924</v>
      </c>
      <c r="K179" s="10">
        <v>100</v>
      </c>
      <c r="L179" s="16">
        <v>2674.7047244094533</v>
      </c>
      <c r="M179" s="16">
        <v>985.72834645669423</v>
      </c>
      <c r="N179" s="16">
        <v>11.800087489063866</v>
      </c>
      <c r="O179" s="16">
        <v>2.2746704331449954</v>
      </c>
      <c r="P179" s="16">
        <v>2.6338978156362716</v>
      </c>
      <c r="Q179" s="16">
        <v>6.5093374939990456E-2</v>
      </c>
      <c r="R179" s="16">
        <v>2.4713705502757262</v>
      </c>
      <c r="S179" s="16">
        <v>24.946346006338636</v>
      </c>
      <c r="T179" s="22" t="s">
        <v>33</v>
      </c>
      <c r="U179" s="10">
        <v>3</v>
      </c>
      <c r="V179" s="22" t="s">
        <v>33</v>
      </c>
      <c r="W179" s="10">
        <v>3</v>
      </c>
      <c r="X179" s="22" t="s">
        <v>142</v>
      </c>
      <c r="Y179" s="10">
        <v>2</v>
      </c>
      <c r="Z179" s="22" t="s">
        <v>124</v>
      </c>
      <c r="AA179" s="15">
        <v>2</v>
      </c>
      <c r="AB179" s="11">
        <v>88.091781610816042</v>
      </c>
      <c r="AC179" s="10">
        <v>10.718775645258958</v>
      </c>
      <c r="AD179" s="21">
        <v>1.1894427439249979</v>
      </c>
      <c r="AE179" s="12">
        <v>227.46704331449956</v>
      </c>
      <c r="AF179" s="10">
        <v>149.68814814186177</v>
      </c>
      <c r="AG179" s="10">
        <v>131.69489078181357</v>
      </c>
      <c r="AH179" s="10">
        <v>270.43731806965241</v>
      </c>
      <c r="AI179" s="10">
        <v>4.0463377694956826</v>
      </c>
      <c r="AJ179" s="10"/>
      <c r="AK179" s="10"/>
      <c r="AL179" s="10"/>
      <c r="AM179" s="10"/>
      <c r="AN179" s="10">
        <v>2.2746704331449954</v>
      </c>
      <c r="AO179" s="10">
        <v>1.08359189927439</v>
      </c>
      <c r="AP179" s="10">
        <v>1</v>
      </c>
      <c r="AQ179" s="10">
        <v>111.47500000000001</v>
      </c>
      <c r="AR179" s="10"/>
      <c r="AS179" s="10"/>
      <c r="AT179" s="10">
        <v>0.65380404312818152</v>
      </c>
      <c r="AU179" s="10">
        <v>1</v>
      </c>
      <c r="AV179" s="16"/>
      <c r="AW179" s="21">
        <v>22.453222221279265</v>
      </c>
      <c r="AX179" s="1" t="s">
        <v>120</v>
      </c>
      <c r="AY179" s="25">
        <v>27.430971128608899</v>
      </c>
      <c r="AZ179" s="19">
        <v>100</v>
      </c>
      <c r="BA179" s="19">
        <v>0</v>
      </c>
      <c r="BB179" s="19">
        <v>0</v>
      </c>
      <c r="BC179" s="19">
        <v>100</v>
      </c>
      <c r="BD179" s="19">
        <v>0</v>
      </c>
      <c r="BE179" s="19">
        <v>0</v>
      </c>
      <c r="BF179" s="26">
        <v>88.091781610816042</v>
      </c>
      <c r="BG179" s="26">
        <v>10.718775645258958</v>
      </c>
      <c r="BH179" s="26">
        <v>1.1894427439249979</v>
      </c>
      <c r="BI179" s="23"/>
      <c r="BJ179" s="27">
        <f t="shared" ca="1" si="18"/>
        <v>1</v>
      </c>
      <c r="BK179" s="26">
        <f t="shared" ca="1" si="19"/>
        <v>2.6306344097582581</v>
      </c>
      <c r="BL179" s="25">
        <f t="shared" si="16"/>
        <v>5.0205239444331795</v>
      </c>
      <c r="BM179" s="25">
        <f t="shared" ca="1" si="20"/>
        <v>3.6043595630392389</v>
      </c>
      <c r="BN179" s="24">
        <f t="shared" si="17"/>
        <v>3.4720874628327398</v>
      </c>
      <c r="BO179" s="23"/>
      <c r="BP179" s="2"/>
    </row>
    <row r="180" spans="1:68" x14ac:dyDescent="0.2">
      <c r="A180">
        <v>8.35</v>
      </c>
      <c r="B180">
        <v>2.1</v>
      </c>
      <c r="C180">
        <v>1.25515</v>
      </c>
      <c r="D180">
        <v>-0.28195999999999999</v>
      </c>
      <c r="E180">
        <v>9.8369999999999999E-2</v>
      </c>
      <c r="F180">
        <v>1.8527499999999999</v>
      </c>
      <c r="G180">
        <v>1.6737</v>
      </c>
      <c r="H180" s="23"/>
      <c r="I180" s="17">
        <f t="shared" si="14"/>
        <v>27.395013123359579</v>
      </c>
      <c r="J180" s="16">
        <f t="shared" si="15"/>
        <v>-27.595013123359578</v>
      </c>
      <c r="K180" s="10">
        <v>100</v>
      </c>
      <c r="L180" s="16">
        <v>2691.1089238845188</v>
      </c>
      <c r="M180" s="16">
        <v>991.89632545931886</v>
      </c>
      <c r="N180" s="16">
        <v>11.871172353455817</v>
      </c>
      <c r="O180" s="16">
        <v>2.1900188323916905</v>
      </c>
      <c r="P180" s="16">
        <v>2.5396544415347932</v>
      </c>
      <c r="Q180" s="16">
        <v>6.3715074411905964E-2</v>
      </c>
      <c r="R180" s="16">
        <v>2.5088088115405549</v>
      </c>
      <c r="S180" s="16">
        <v>24.280250634937691</v>
      </c>
      <c r="T180" s="22" t="s">
        <v>33</v>
      </c>
      <c r="U180" s="10">
        <v>3</v>
      </c>
      <c r="V180" s="22" t="s">
        <v>33</v>
      </c>
      <c r="W180" s="10">
        <v>3</v>
      </c>
      <c r="X180" s="22" t="s">
        <v>142</v>
      </c>
      <c r="Y180" s="10">
        <v>2</v>
      </c>
      <c r="Z180" s="22" t="s">
        <v>124</v>
      </c>
      <c r="AA180" s="15">
        <v>2</v>
      </c>
      <c r="AB180" s="11">
        <v>89.83762104484147</v>
      </c>
      <c r="AC180" s="10">
        <v>9.1638113526714164</v>
      </c>
      <c r="AD180" s="21">
        <v>0.99856760248711174</v>
      </c>
      <c r="AE180" s="12">
        <v>219.00188323916905</v>
      </c>
      <c r="AF180" s="10">
        <v>137.63573945491933</v>
      </c>
      <c r="AG180" s="10">
        <v>126.98272207673966</v>
      </c>
      <c r="AH180" s="10">
        <v>255.27246750476999</v>
      </c>
      <c r="AI180" s="10">
        <v>3.9859553880709693</v>
      </c>
      <c r="AJ180" s="10"/>
      <c r="AK180" s="10"/>
      <c r="AL180" s="10"/>
      <c r="AM180" s="10"/>
      <c r="AN180" s="10">
        <v>2.1900188323916905</v>
      </c>
      <c r="AO180" s="10">
        <v>1.0756057655151765</v>
      </c>
      <c r="AP180" s="10">
        <v>1</v>
      </c>
      <c r="AQ180" s="10">
        <v>111.47500000000001</v>
      </c>
      <c r="AR180" s="10"/>
      <c r="AS180" s="10"/>
      <c r="AT180" s="10">
        <v>0.59469509314796065</v>
      </c>
      <c r="AU180" s="10">
        <v>1</v>
      </c>
      <c r="AV180" s="16"/>
      <c r="AW180" s="21">
        <v>20.645360918237902</v>
      </c>
      <c r="AX180" s="1" t="s">
        <v>120</v>
      </c>
      <c r="AY180" s="25">
        <v>27.5950131233596</v>
      </c>
      <c r="AZ180" s="19">
        <v>100</v>
      </c>
      <c r="BA180" s="19">
        <v>0</v>
      </c>
      <c r="BB180" s="19">
        <v>0</v>
      </c>
      <c r="BC180" s="19">
        <v>100</v>
      </c>
      <c r="BD180" s="19">
        <v>0</v>
      </c>
      <c r="BE180" s="19">
        <v>0</v>
      </c>
      <c r="BF180" s="26">
        <v>89.83762104484147</v>
      </c>
      <c r="BG180" s="26">
        <v>9.1638113526714164</v>
      </c>
      <c r="BH180" s="26">
        <v>0.99856760248711174</v>
      </c>
      <c r="BI180" s="23"/>
      <c r="BJ180" s="27">
        <f t="shared" ca="1" si="18"/>
        <v>1</v>
      </c>
      <c r="BK180" s="26">
        <f t="shared" ca="1" si="19"/>
        <v>2.4077112676863286</v>
      </c>
      <c r="BL180" s="25">
        <f t="shared" si="16"/>
        <v>5.3358240935275489</v>
      </c>
      <c r="BM180" s="25">
        <f t="shared" ca="1" si="20"/>
        <v>3.6509972673457516</v>
      </c>
      <c r="BN180" s="24">
        <f t="shared" si="17"/>
        <v>3.4891343518349558</v>
      </c>
      <c r="BO180" s="23"/>
      <c r="BP180" s="2"/>
    </row>
    <row r="181" spans="1:68" x14ac:dyDescent="0.2">
      <c r="A181">
        <v>8.4</v>
      </c>
      <c r="B181">
        <v>2.1</v>
      </c>
      <c r="C181">
        <v>1.2554700000000001</v>
      </c>
      <c r="D181">
        <v>-0.28267999999999999</v>
      </c>
      <c r="E181">
        <v>0.10038999999999999</v>
      </c>
      <c r="F181">
        <v>1.84493</v>
      </c>
      <c r="G181">
        <v>1.6686799999999999</v>
      </c>
      <c r="H181" s="23"/>
      <c r="I181" s="17">
        <f t="shared" si="14"/>
        <v>27.559055118110237</v>
      </c>
      <c r="J181" s="16">
        <f t="shared" si="15"/>
        <v>-27.759055118110236</v>
      </c>
      <c r="K181" s="10">
        <v>100</v>
      </c>
      <c r="L181" s="16">
        <v>2707.5131233595848</v>
      </c>
      <c r="M181" s="16">
        <v>998.06430446194361</v>
      </c>
      <c r="N181" s="16">
        <v>11.94225721784777</v>
      </c>
      <c r="O181" s="16">
        <v>2.2774011299435064</v>
      </c>
      <c r="P181" s="16">
        <v>2.6359654866273052</v>
      </c>
      <c r="Q181" s="16">
        <v>5.9204272683629461E-2</v>
      </c>
      <c r="R181" s="16">
        <v>2.2460185076012058</v>
      </c>
      <c r="S181" s="16">
        <v>24.900302547486032</v>
      </c>
      <c r="T181" s="22" t="s">
        <v>33</v>
      </c>
      <c r="U181" s="10">
        <v>3</v>
      </c>
      <c r="V181" s="22" t="s">
        <v>33</v>
      </c>
      <c r="W181" s="10">
        <v>3</v>
      </c>
      <c r="X181" s="22" t="s">
        <v>33</v>
      </c>
      <c r="Y181" s="10">
        <v>3</v>
      </c>
      <c r="Z181" s="22" t="s">
        <v>124</v>
      </c>
      <c r="AA181" s="15">
        <v>2</v>
      </c>
      <c r="AB181" s="11">
        <v>82.898589741140739</v>
      </c>
      <c r="AC181" s="10">
        <v>15.434883421648451</v>
      </c>
      <c r="AD181" s="21">
        <v>1.6665268372108126</v>
      </c>
      <c r="AE181" s="12">
        <v>227.74011299435065</v>
      </c>
      <c r="AF181" s="10">
        <v>148.00149773197572</v>
      </c>
      <c r="AG181" s="10">
        <v>131.79827433136526</v>
      </c>
      <c r="AH181" s="10">
        <v>266.56550392398708</v>
      </c>
      <c r="AI181" s="10">
        <v>4.4523230624133223</v>
      </c>
      <c r="AJ181" s="10"/>
      <c r="AK181" s="10"/>
      <c r="AL181" s="10"/>
      <c r="AM181" s="10"/>
      <c r="AN181" s="10">
        <v>2.2774011299435064</v>
      </c>
      <c r="AO181" s="10">
        <v>1.0760110717892912</v>
      </c>
      <c r="AP181" s="10">
        <v>1</v>
      </c>
      <c r="AQ181" s="10">
        <v>111.47500000000001</v>
      </c>
      <c r="AR181" s="10"/>
      <c r="AS181" s="10"/>
      <c r="AT181" s="10">
        <v>0.63760211734058692</v>
      </c>
      <c r="AU181" s="10">
        <v>1</v>
      </c>
      <c r="AV181" s="16"/>
      <c r="AW181" s="21">
        <v>22.200224659796358</v>
      </c>
      <c r="AX181" s="1" t="s">
        <v>120</v>
      </c>
      <c r="AY181" s="25">
        <v>27.759055118110201</v>
      </c>
      <c r="AZ181" s="19">
        <v>100</v>
      </c>
      <c r="BA181" s="19">
        <v>0</v>
      </c>
      <c r="BB181" s="19">
        <v>0</v>
      </c>
      <c r="BC181" s="19">
        <v>100</v>
      </c>
      <c r="BD181" s="19">
        <v>0</v>
      </c>
      <c r="BE181" s="19">
        <v>0</v>
      </c>
      <c r="BF181" s="26">
        <v>82.898589741140739</v>
      </c>
      <c r="BG181" s="26">
        <v>15.434883421648451</v>
      </c>
      <c r="BH181" s="26">
        <v>1.6665268372108126</v>
      </c>
      <c r="BI181" s="23"/>
      <c r="BJ181" s="27">
        <f t="shared" ca="1" si="18"/>
        <v>1</v>
      </c>
      <c r="BK181" s="26">
        <f t="shared" ca="1" si="19"/>
        <v>2.5693914093816859</v>
      </c>
      <c r="BL181" s="25">
        <f t="shared" si="16"/>
        <v>4.617365511322812</v>
      </c>
      <c r="BM181" s="25">
        <f t="shared" ca="1" si="20"/>
        <v>3.5938253292878319</v>
      </c>
      <c r="BN181" s="24">
        <f t="shared" si="17"/>
        <v>3.4526898286741834</v>
      </c>
      <c r="BO181" s="23"/>
      <c r="BP181" s="2"/>
    </row>
    <row r="182" spans="1:68" x14ac:dyDescent="0.2">
      <c r="A182">
        <v>8.4499999999999993</v>
      </c>
      <c r="B182">
        <v>2.1</v>
      </c>
      <c r="C182">
        <v>1.2548999999999999</v>
      </c>
      <c r="D182">
        <v>-0.28328999999999999</v>
      </c>
      <c r="E182">
        <v>0.1024</v>
      </c>
      <c r="F182">
        <v>1.84335</v>
      </c>
      <c r="G182">
        <v>1.6708000000000001</v>
      </c>
      <c r="H182" s="23"/>
      <c r="I182" s="17">
        <f t="shared" si="14"/>
        <v>27.723097112860888</v>
      </c>
      <c r="J182" s="16">
        <f t="shared" si="15"/>
        <v>-27.923097112860887</v>
      </c>
      <c r="K182" s="10">
        <v>100</v>
      </c>
      <c r="L182" s="16">
        <v>2723.9173228346499</v>
      </c>
      <c r="M182" s="16">
        <v>1004.2322834645681</v>
      </c>
      <c r="N182" s="16">
        <v>12.013342082239719</v>
      </c>
      <c r="O182" s="16">
        <v>2.1217514124293331</v>
      </c>
      <c r="P182" s="16">
        <v>2.4892003149333295</v>
      </c>
      <c r="Q182" s="16">
        <v>5.5382621219395189E-2</v>
      </c>
      <c r="R182" s="16">
        <v>2.2249162065078139</v>
      </c>
      <c r="S182" s="16">
        <v>25.517284896110873</v>
      </c>
      <c r="T182" s="22" t="s">
        <v>33</v>
      </c>
      <c r="U182" s="10">
        <v>3</v>
      </c>
      <c r="V182" s="22" t="s">
        <v>33</v>
      </c>
      <c r="W182" s="10">
        <v>3</v>
      </c>
      <c r="X182" s="22" t="s">
        <v>142</v>
      </c>
      <c r="Y182" s="10">
        <v>2</v>
      </c>
      <c r="Z182" s="22" t="s">
        <v>124</v>
      </c>
      <c r="AA182" s="15">
        <v>2</v>
      </c>
      <c r="AB182" s="11">
        <v>84.640727870835889</v>
      </c>
      <c r="AC182" s="10">
        <v>13.838652974863834</v>
      </c>
      <c r="AD182" s="21">
        <v>1.5206191543002787</v>
      </c>
      <c r="AE182" s="12">
        <v>212.17514124293331</v>
      </c>
      <c r="AF182" s="10">
        <v>129.7700540341512</v>
      </c>
      <c r="AG182" s="10">
        <v>124.46001574666647</v>
      </c>
      <c r="AH182" s="10">
        <v>277.7953950282066</v>
      </c>
      <c r="AI182" s="10">
        <v>4.4945512872576039</v>
      </c>
      <c r="AJ182" s="10"/>
      <c r="AK182" s="10"/>
      <c r="AL182" s="10"/>
      <c r="AM182" s="10"/>
      <c r="AN182" s="10">
        <v>2.1217514124293331</v>
      </c>
      <c r="AO182" s="10">
        <v>1.0568968151184654</v>
      </c>
      <c r="AP182" s="10">
        <v>1</v>
      </c>
      <c r="AQ182" s="10">
        <v>111.47500000000001</v>
      </c>
      <c r="AR182" s="10"/>
      <c r="AS182" s="10"/>
      <c r="AT182" s="10">
        <v>0.55177889415325232</v>
      </c>
      <c r="AU182" s="10">
        <v>1</v>
      </c>
      <c r="AV182" s="16"/>
      <c r="AW182" s="21">
        <v>19.46550810512268</v>
      </c>
      <c r="AX182" s="1" t="s">
        <v>120</v>
      </c>
      <c r="AY182" s="25">
        <v>27.923097112860901</v>
      </c>
      <c r="AZ182" s="19">
        <v>100</v>
      </c>
      <c r="BA182" s="19">
        <v>0</v>
      </c>
      <c r="BB182" s="19">
        <v>0</v>
      </c>
      <c r="BC182" s="19">
        <v>100</v>
      </c>
      <c r="BD182" s="19">
        <v>0</v>
      </c>
      <c r="BE182" s="19">
        <v>0</v>
      </c>
      <c r="BF182" s="26">
        <v>84.640727870835889</v>
      </c>
      <c r="BG182" s="26">
        <v>13.838652974863834</v>
      </c>
      <c r="BH182" s="26">
        <v>1.5206191543002787</v>
      </c>
      <c r="BI182" s="23"/>
      <c r="BJ182" s="27">
        <f t="shared" ca="1" si="18"/>
        <v>1</v>
      </c>
      <c r="BK182" s="26">
        <f t="shared" ca="1" si="19"/>
        <v>2.2449819072277943</v>
      </c>
      <c r="BL182" s="25">
        <f t="shared" si="16"/>
        <v>4.9131098949945669</v>
      </c>
      <c r="BM182" s="25">
        <f t="shared" ca="1" si="20"/>
        <v>3.6578842113979633</v>
      </c>
      <c r="BN182" s="24">
        <f t="shared" si="17"/>
        <v>3.4730099319345702</v>
      </c>
      <c r="BO182" s="23"/>
      <c r="BP182" s="2"/>
    </row>
    <row r="183" spans="1:68" x14ac:dyDescent="0.2">
      <c r="A183">
        <v>8.5</v>
      </c>
      <c r="B183">
        <v>2.1</v>
      </c>
      <c r="C183">
        <v>1.25508</v>
      </c>
      <c r="D183">
        <v>-0.28295999999999999</v>
      </c>
      <c r="E183">
        <v>0.10514</v>
      </c>
      <c r="F183">
        <v>1.84643</v>
      </c>
      <c r="G183">
        <v>1.6729000000000001</v>
      </c>
      <c r="H183" s="23"/>
      <c r="I183" s="17">
        <f t="shared" si="14"/>
        <v>27.887139107611546</v>
      </c>
      <c r="J183" s="16">
        <f t="shared" si="15"/>
        <v>-28.087139107611545</v>
      </c>
      <c r="K183" s="10">
        <v>100</v>
      </c>
      <c r="L183" s="16">
        <v>2740.3215223097159</v>
      </c>
      <c r="M183" s="16">
        <v>1010.4002624671929</v>
      </c>
      <c r="N183" s="16">
        <v>12.08442694663167</v>
      </c>
      <c r="O183" s="16">
        <v>2.1709039548022333</v>
      </c>
      <c r="P183" s="16">
        <v>2.5504641287228176</v>
      </c>
      <c r="Q183" s="16">
        <v>5.7450072011521906E-2</v>
      </c>
      <c r="R183" s="16">
        <v>2.2525340138891061</v>
      </c>
      <c r="S183" s="16">
        <v>26.358345411151699</v>
      </c>
      <c r="T183" s="22" t="s">
        <v>33</v>
      </c>
      <c r="U183" s="10">
        <v>3</v>
      </c>
      <c r="V183" s="22" t="s">
        <v>33</v>
      </c>
      <c r="W183" s="10">
        <v>3</v>
      </c>
      <c r="X183" s="22" t="s">
        <v>142</v>
      </c>
      <c r="Y183" s="10">
        <v>2</v>
      </c>
      <c r="Z183" s="22" t="s">
        <v>124</v>
      </c>
      <c r="AA183" s="15">
        <v>2</v>
      </c>
      <c r="AB183" s="11">
        <v>84.855778465241613</v>
      </c>
      <c r="AC183" s="10">
        <v>13.642548491519776</v>
      </c>
      <c r="AD183" s="21">
        <v>1.5016730432386165</v>
      </c>
      <c r="AE183" s="12">
        <v>217.09039548022332</v>
      </c>
      <c r="AF183" s="10">
        <v>136.01260862849887</v>
      </c>
      <c r="AG183" s="10">
        <v>127.52320643614088</v>
      </c>
      <c r="AH183" s="10">
        <v>293.63489412726915</v>
      </c>
      <c r="AI183" s="10">
        <v>4.4394446158593315</v>
      </c>
      <c r="AJ183" s="10"/>
      <c r="AK183" s="10"/>
      <c r="AL183" s="10"/>
      <c r="AM183" s="10"/>
      <c r="AN183" s="10">
        <v>2.1709039548022333</v>
      </c>
      <c r="AO183" s="10">
        <v>1.0717771317614466</v>
      </c>
      <c r="AP183" s="10">
        <v>1</v>
      </c>
      <c r="AQ183" s="10">
        <v>111.47500000000001</v>
      </c>
      <c r="AR183" s="10"/>
      <c r="AS183" s="10"/>
      <c r="AT183" s="10">
        <v>0.57592920559199001</v>
      </c>
      <c r="AU183" s="10">
        <v>1</v>
      </c>
      <c r="AV183" s="16"/>
      <c r="AW183" s="21">
        <v>20.401891294274829</v>
      </c>
      <c r="AX183" s="1" t="s">
        <v>120</v>
      </c>
      <c r="AY183" s="25">
        <v>28.087139107611499</v>
      </c>
      <c r="AZ183" s="19">
        <v>100</v>
      </c>
      <c r="BA183" s="19">
        <v>0</v>
      </c>
      <c r="BB183" s="19">
        <v>0</v>
      </c>
      <c r="BC183" s="19">
        <v>100</v>
      </c>
      <c r="BD183" s="19">
        <v>0</v>
      </c>
      <c r="BE183" s="19">
        <v>0</v>
      </c>
      <c r="BF183" s="26">
        <v>84.855778465241613</v>
      </c>
      <c r="BG183" s="26">
        <v>13.642548491519776</v>
      </c>
      <c r="BH183" s="26">
        <v>1.5016730432386165</v>
      </c>
      <c r="BI183" s="23"/>
      <c r="BJ183" s="27">
        <f t="shared" ca="1" si="18"/>
        <v>1</v>
      </c>
      <c r="BK183" s="26">
        <f t="shared" ca="1" si="19"/>
        <v>2.3363085133923023</v>
      </c>
      <c r="BL183" s="25">
        <f t="shared" si="16"/>
        <v>4.8673988052663955</v>
      </c>
      <c r="BM183" s="25">
        <f t="shared" ca="1" si="20"/>
        <v>3.6410021362940199</v>
      </c>
      <c r="BN183" s="24">
        <f t="shared" si="17"/>
        <v>3.4660179447807113</v>
      </c>
      <c r="BO183" s="23"/>
      <c r="BP183" s="2"/>
    </row>
    <row r="184" spans="1:68" x14ac:dyDescent="0.2">
      <c r="A184">
        <v>8.5500000000000007</v>
      </c>
      <c r="B184">
        <v>2.1</v>
      </c>
      <c r="C184">
        <v>1.2563200000000001</v>
      </c>
      <c r="D184">
        <v>-0.28033999999999998</v>
      </c>
      <c r="E184">
        <v>0.10725999999999999</v>
      </c>
      <c r="F184">
        <v>1.84968</v>
      </c>
      <c r="G184">
        <v>1.6779299999999999</v>
      </c>
      <c r="H184" s="23"/>
      <c r="I184" s="17">
        <f t="shared" si="14"/>
        <v>28.051181102362207</v>
      </c>
      <c r="J184" s="16">
        <f t="shared" si="15"/>
        <v>-28.251181102362207</v>
      </c>
      <c r="K184" s="10">
        <v>100</v>
      </c>
      <c r="L184" s="16">
        <v>2756.7257217847819</v>
      </c>
      <c r="M184" s="16">
        <v>1016.5682414698177</v>
      </c>
      <c r="N184" s="16">
        <v>12.155511811023622</v>
      </c>
      <c r="O184" s="16">
        <v>2.5095103578154512</v>
      </c>
      <c r="P184" s="16">
        <v>2.8984412964817166</v>
      </c>
      <c r="Q184" s="16">
        <v>7.3864378300528222E-2</v>
      </c>
      <c r="R184" s="16">
        <v>2.5484172610357425</v>
      </c>
      <c r="S184" s="16">
        <v>27.00909296293511</v>
      </c>
      <c r="T184" s="22" t="s">
        <v>33</v>
      </c>
      <c r="U184" s="10">
        <v>3</v>
      </c>
      <c r="V184" s="22" t="s">
        <v>33</v>
      </c>
      <c r="W184" s="10">
        <v>3</v>
      </c>
      <c r="X184" s="22" t="s">
        <v>33</v>
      </c>
      <c r="Y184" s="10">
        <v>3</v>
      </c>
      <c r="Z184" s="22" t="s">
        <v>124</v>
      </c>
      <c r="AA184" s="15">
        <v>2</v>
      </c>
      <c r="AB184" s="11">
        <v>87.609631641920174</v>
      </c>
      <c r="AC184" s="10">
        <v>11.151049732825356</v>
      </c>
      <c r="AD184" s="21">
        <v>1.2393186252544692</v>
      </c>
      <c r="AE184" s="12">
        <v>250.95103578154513</v>
      </c>
      <c r="AF184" s="10">
        <v>175.98614604277719</v>
      </c>
      <c r="AG184" s="10">
        <v>144.92206482408582</v>
      </c>
      <c r="AH184" s="10">
        <v>305.55938369646486</v>
      </c>
      <c r="AI184" s="10">
        <v>3.9240041860082764</v>
      </c>
      <c r="AJ184" s="10"/>
      <c r="AK184" s="10"/>
      <c r="AL184" s="10"/>
      <c r="AM184" s="10"/>
      <c r="AN184" s="10">
        <v>2.5095103578154512</v>
      </c>
      <c r="AO184" s="10">
        <v>1.1543001112516866</v>
      </c>
      <c r="AP184" s="10">
        <v>1</v>
      </c>
      <c r="AQ184" s="10">
        <v>111.47500000000001</v>
      </c>
      <c r="AR184" s="10"/>
      <c r="AS184" s="10"/>
      <c r="AT184" s="10">
        <v>0.74999750797321729</v>
      </c>
      <c r="AU184" s="10">
        <v>1</v>
      </c>
      <c r="AV184" s="16"/>
      <c r="AW184" s="21">
        <v>26.397921906416578</v>
      </c>
      <c r="AX184" s="1" t="s">
        <v>120</v>
      </c>
      <c r="AY184" s="25">
        <v>28.251181102362199</v>
      </c>
      <c r="AZ184" s="19">
        <v>100</v>
      </c>
      <c r="BA184" s="19">
        <v>0</v>
      </c>
      <c r="BB184" s="19">
        <v>0</v>
      </c>
      <c r="BC184" s="19">
        <v>100</v>
      </c>
      <c r="BD184" s="19">
        <v>0</v>
      </c>
      <c r="BE184" s="19">
        <v>0</v>
      </c>
      <c r="BF184" s="26">
        <v>87.609631641920174</v>
      </c>
      <c r="BG184" s="26">
        <v>11.151049732825356</v>
      </c>
      <c r="BH184" s="26">
        <v>1.2393186252544692</v>
      </c>
      <c r="BI184" s="23"/>
      <c r="BJ184" s="27">
        <f t="shared" ca="1" si="18"/>
        <v>1</v>
      </c>
      <c r="BK184" s="26">
        <f t="shared" ca="1" si="19"/>
        <v>2.9906077596748473</v>
      </c>
      <c r="BL184" s="25">
        <f t="shared" si="16"/>
        <v>4.8592478237408478</v>
      </c>
      <c r="BM184" s="25">
        <f t="shared" ca="1" si="20"/>
        <v>3.5497157596496267</v>
      </c>
      <c r="BN184" s="24">
        <f t="shared" si="17"/>
        <v>3.4416133354765006</v>
      </c>
      <c r="BO184" s="23"/>
      <c r="BP184" s="2"/>
    </row>
    <row r="185" spans="1:68" x14ac:dyDescent="0.2">
      <c r="A185">
        <v>8.6</v>
      </c>
      <c r="B185">
        <v>2.1</v>
      </c>
      <c r="C185">
        <v>1.2569699999999999</v>
      </c>
      <c r="D185">
        <v>-0.27833999999999998</v>
      </c>
      <c r="E185">
        <v>0.10874</v>
      </c>
      <c r="F185">
        <v>1.8431</v>
      </c>
      <c r="G185">
        <v>1.6666799999999999</v>
      </c>
      <c r="H185" s="23"/>
      <c r="I185" s="17">
        <f t="shared" si="14"/>
        <v>28.215223097112858</v>
      </c>
      <c r="J185" s="16">
        <f t="shared" si="15"/>
        <v>-28.415223097112857</v>
      </c>
      <c r="K185" s="10">
        <v>100</v>
      </c>
      <c r="L185" s="16">
        <v>2773.1299212598469</v>
      </c>
      <c r="M185" s="16">
        <v>1022.7362204724423</v>
      </c>
      <c r="N185" s="16">
        <v>12.226596675415571</v>
      </c>
      <c r="O185" s="16">
        <v>2.6870056497174728</v>
      </c>
      <c r="P185" s="16">
        <v>3.0824784430175156</v>
      </c>
      <c r="Q185" s="16">
        <v>8.6394383101296351E-2</v>
      </c>
      <c r="R185" s="16">
        <v>2.8027570897372676</v>
      </c>
      <c r="S185" s="16">
        <v>27.463388423614095</v>
      </c>
      <c r="T185" s="22" t="s">
        <v>33</v>
      </c>
      <c r="U185" s="10">
        <v>3</v>
      </c>
      <c r="V185" s="22" t="s">
        <v>33</v>
      </c>
      <c r="W185" s="10">
        <v>3</v>
      </c>
      <c r="X185" s="22" t="s">
        <v>33</v>
      </c>
      <c r="Y185" s="10">
        <v>3</v>
      </c>
      <c r="Z185" s="22" t="s">
        <v>124</v>
      </c>
      <c r="AA185" s="15">
        <v>2</v>
      </c>
      <c r="AB185" s="11">
        <v>91.608197629436447</v>
      </c>
      <c r="AC185" s="10">
        <v>7.6034963113979899</v>
      </c>
      <c r="AD185" s="21">
        <v>0.78830605916556307</v>
      </c>
      <c r="AE185" s="12">
        <v>268.70056497174727</v>
      </c>
      <c r="AF185" s="10">
        <v>196.6726221366909</v>
      </c>
      <c r="AG185" s="10">
        <v>154.12392215087579</v>
      </c>
      <c r="AH185" s="10">
        <v>313.4425731057982</v>
      </c>
      <c r="AI185" s="10">
        <v>3.5679153347311332</v>
      </c>
      <c r="AJ185" s="10"/>
      <c r="AK185" s="10"/>
      <c r="AL185" s="10"/>
      <c r="AM185" s="10"/>
      <c r="AN185" s="10">
        <v>2.6870056497174728</v>
      </c>
      <c r="AO185" s="10">
        <v>1.2101929642106961</v>
      </c>
      <c r="AP185" s="10">
        <v>1</v>
      </c>
      <c r="AQ185" s="10">
        <v>111.47500000000001</v>
      </c>
      <c r="AR185" s="10"/>
      <c r="AS185" s="10"/>
      <c r="AT185" s="10">
        <v>0.83743689778283659</v>
      </c>
      <c r="AU185" s="10">
        <v>1</v>
      </c>
      <c r="AV185" s="16"/>
      <c r="AW185" s="21">
        <v>29.500893320503636</v>
      </c>
      <c r="AX185" s="1" t="s">
        <v>120</v>
      </c>
      <c r="AY185" s="25">
        <v>28.4152230971129</v>
      </c>
      <c r="AZ185" s="19">
        <v>100</v>
      </c>
      <c r="BA185" s="19">
        <v>0</v>
      </c>
      <c r="BB185" s="19">
        <v>0</v>
      </c>
      <c r="BC185" s="19">
        <v>100</v>
      </c>
      <c r="BD185" s="19">
        <v>0</v>
      </c>
      <c r="BE185" s="19">
        <v>0</v>
      </c>
      <c r="BF185" s="26">
        <v>91.608197629436447</v>
      </c>
      <c r="BG185" s="26">
        <v>7.6034963113979899</v>
      </c>
      <c r="BH185" s="26">
        <v>0.78830605916556307</v>
      </c>
      <c r="BI185" s="23"/>
      <c r="BJ185" s="27">
        <f t="shared" ca="1" si="18"/>
        <v>1</v>
      </c>
      <c r="BK185" s="26">
        <f t="shared" ca="1" si="19"/>
        <v>3.3164240171413564</v>
      </c>
      <c r="BL185" s="25">
        <f t="shared" si="16"/>
        <v>5.0942683101773563</v>
      </c>
      <c r="BM185" s="25">
        <f t="shared" ca="1" si="20"/>
        <v>3.5230940189926492</v>
      </c>
      <c r="BN185" s="24">
        <f t="shared" si="17"/>
        <v>3.4379233853232982</v>
      </c>
      <c r="BO185" s="23"/>
      <c r="BP185" s="2"/>
    </row>
    <row r="186" spans="1:68" x14ac:dyDescent="0.2">
      <c r="A186">
        <v>8.65</v>
      </c>
      <c r="B186">
        <v>2.1</v>
      </c>
      <c r="C186">
        <v>1.25691</v>
      </c>
      <c r="D186">
        <v>-0.27775</v>
      </c>
      <c r="E186">
        <v>0.10924</v>
      </c>
      <c r="F186">
        <v>1.8416999999999999</v>
      </c>
      <c r="G186">
        <v>1.6687000000000001</v>
      </c>
      <c r="H186" s="23"/>
      <c r="I186" s="17">
        <f t="shared" si="14"/>
        <v>28.379265091863516</v>
      </c>
      <c r="J186" s="16">
        <f t="shared" si="15"/>
        <v>-28.579265091863515</v>
      </c>
      <c r="K186" s="10">
        <v>100</v>
      </c>
      <c r="L186" s="16">
        <v>2789.5341207349129</v>
      </c>
      <c r="M186" s="16">
        <v>1028.9041994750669</v>
      </c>
      <c r="N186" s="16">
        <v>12.297681539807522</v>
      </c>
      <c r="O186" s="16">
        <v>2.6706214689265266</v>
      </c>
      <c r="P186" s="16">
        <v>3.0683043482514942</v>
      </c>
      <c r="Q186" s="16">
        <v>9.0090734517522822E-2</v>
      </c>
      <c r="R186" s="16">
        <v>2.936173348281502</v>
      </c>
      <c r="S186" s="16">
        <v>27.616866619789434</v>
      </c>
      <c r="T186" s="22" t="s">
        <v>33</v>
      </c>
      <c r="U186" s="10">
        <v>3</v>
      </c>
      <c r="V186" s="22" t="s">
        <v>33</v>
      </c>
      <c r="W186" s="10">
        <v>3</v>
      </c>
      <c r="X186" s="22" t="s">
        <v>33</v>
      </c>
      <c r="Y186" s="10">
        <v>3</v>
      </c>
      <c r="Z186" s="22" t="s">
        <v>124</v>
      </c>
      <c r="AA186" s="15">
        <v>2</v>
      </c>
      <c r="AB186" s="11">
        <v>94.969983033534973</v>
      </c>
      <c r="AC186" s="10">
        <v>4.6800169664650326</v>
      </c>
      <c r="AD186" s="21">
        <v>0.35</v>
      </c>
      <c r="AE186" s="12">
        <v>267.06214689265266</v>
      </c>
      <c r="AF186" s="10">
        <v>194.04012866568451</v>
      </c>
      <c r="AG186" s="10">
        <v>153.41521741257469</v>
      </c>
      <c r="AH186" s="10">
        <v>315.13752164534219</v>
      </c>
      <c r="AI186" s="10">
        <v>3.4057934644263592</v>
      </c>
      <c r="AJ186" s="10"/>
      <c r="AK186" s="10"/>
      <c r="AL186" s="10"/>
      <c r="AM186" s="10"/>
      <c r="AN186" s="10">
        <v>2.6706214689265266</v>
      </c>
      <c r="AO186" s="10">
        <v>1.2201544194822045</v>
      </c>
      <c r="AP186" s="10">
        <v>1</v>
      </c>
      <c r="AQ186" s="10">
        <v>111.47500000000001</v>
      </c>
      <c r="AR186" s="10"/>
      <c r="AS186" s="10"/>
      <c r="AT186" s="10">
        <v>0.8204226021128298</v>
      </c>
      <c r="AU186" s="10">
        <v>1</v>
      </c>
      <c r="AV186" s="16"/>
      <c r="AW186" s="21">
        <v>29.106019299852676</v>
      </c>
      <c r="AX186" s="1" t="s">
        <v>120</v>
      </c>
      <c r="AY186" s="25">
        <v>28.579265091863501</v>
      </c>
      <c r="AZ186" s="19">
        <v>100</v>
      </c>
      <c r="BA186" s="19">
        <v>0</v>
      </c>
      <c r="BB186" s="19">
        <v>0</v>
      </c>
      <c r="BC186" s="19">
        <v>100</v>
      </c>
      <c r="BD186" s="19">
        <v>0</v>
      </c>
      <c r="BE186" s="19">
        <v>0</v>
      </c>
      <c r="BF186" s="26">
        <v>94.969983033534973</v>
      </c>
      <c r="BG186" s="26">
        <v>4.6800169664650326</v>
      </c>
      <c r="BH186" s="26">
        <v>0.35</v>
      </c>
      <c r="BI186" s="23"/>
      <c r="BJ186" s="27">
        <f t="shared" ca="1" si="18"/>
        <v>1</v>
      </c>
      <c r="BK186" s="26">
        <f t="shared" ca="1" si="19"/>
        <v>3.253047832320743</v>
      </c>
      <c r="BL186" s="25">
        <f t="shared" si="16"/>
        <v>5.3832522985747397</v>
      </c>
      <c r="BM186" s="25">
        <f t="shared" ca="1" si="20"/>
        <v>3.5432501101908711</v>
      </c>
      <c r="BN186" s="24">
        <f t="shared" si="17"/>
        <v>3.4495104441026241</v>
      </c>
      <c r="BO186" s="23"/>
      <c r="BP186" s="2"/>
    </row>
    <row r="187" spans="1:68" x14ac:dyDescent="0.2">
      <c r="A187">
        <v>8.6999999999999993</v>
      </c>
      <c r="B187">
        <v>2.2000000000000002</v>
      </c>
      <c r="C187">
        <v>1.2570600000000001</v>
      </c>
      <c r="D187">
        <v>-0.27821000000000001</v>
      </c>
      <c r="E187">
        <v>0.11015</v>
      </c>
      <c r="F187">
        <v>1.83948</v>
      </c>
      <c r="G187">
        <v>1.66855</v>
      </c>
      <c r="H187" s="23"/>
      <c r="I187" s="17">
        <f t="shared" si="14"/>
        <v>28.54330708661417</v>
      </c>
      <c r="J187" s="16">
        <f t="shared" si="15"/>
        <v>-28.74330708661417</v>
      </c>
      <c r="K187" s="10">
        <v>100</v>
      </c>
      <c r="L187" s="16">
        <v>2805.9383202099784</v>
      </c>
      <c r="M187" s="16">
        <v>1035.0721784776915</v>
      </c>
      <c r="N187" s="16">
        <v>12.368766404199473</v>
      </c>
      <c r="O187" s="16">
        <v>2.7115819209039533</v>
      </c>
      <c r="P187" s="16">
        <v>3.1132871567942839</v>
      </c>
      <c r="Q187" s="16">
        <v>8.7208833413346065E-2</v>
      </c>
      <c r="R187" s="16">
        <v>2.8011818062791227</v>
      </c>
      <c r="S187" s="16">
        <v>27.896196936828531</v>
      </c>
      <c r="T187" s="22" t="s">
        <v>33</v>
      </c>
      <c r="U187" s="10">
        <v>3</v>
      </c>
      <c r="V187" s="22" t="s">
        <v>33</v>
      </c>
      <c r="W187" s="10">
        <v>3</v>
      </c>
      <c r="X187" s="22" t="s">
        <v>33</v>
      </c>
      <c r="Y187" s="10">
        <v>3</v>
      </c>
      <c r="Z187" s="22" t="s">
        <v>124</v>
      </c>
      <c r="AA187" s="15">
        <v>2</v>
      </c>
      <c r="AB187" s="11">
        <v>91.431311157189526</v>
      </c>
      <c r="AC187" s="10">
        <v>7.7586209723236834</v>
      </c>
      <c r="AD187" s="21">
        <v>0.8100678704867974</v>
      </c>
      <c r="AE187" s="12">
        <v>271.15819209039535</v>
      </c>
      <c r="AF187" s="10">
        <v>198.36727087806767</v>
      </c>
      <c r="AG187" s="10">
        <v>155.6643578397142</v>
      </c>
      <c r="AH187" s="10">
        <v>319.42142809979777</v>
      </c>
      <c r="AI187" s="10">
        <v>3.5699218014282481</v>
      </c>
      <c r="AJ187" s="10"/>
      <c r="AK187" s="10"/>
      <c r="AL187" s="10"/>
      <c r="AM187" s="10"/>
      <c r="AN187" s="10">
        <v>2.7115819209039533</v>
      </c>
      <c r="AO187" s="10">
        <v>1.22338720144442</v>
      </c>
      <c r="AP187" s="10">
        <v>1</v>
      </c>
      <c r="AQ187" s="10">
        <v>111.47500000000001</v>
      </c>
      <c r="AR187" s="10"/>
      <c r="AS187" s="10"/>
      <c r="AT187" s="10">
        <v>0.83433837422556179</v>
      </c>
      <c r="AU187" s="10">
        <v>1</v>
      </c>
      <c r="AV187" s="16"/>
      <c r="AW187" s="21">
        <v>29.75509063171015</v>
      </c>
      <c r="AX187" s="1" t="s">
        <v>120</v>
      </c>
      <c r="AY187" s="25">
        <v>28.743307086614202</v>
      </c>
      <c r="AZ187" s="19">
        <v>100</v>
      </c>
      <c r="BA187" s="19">
        <v>0</v>
      </c>
      <c r="BB187" s="19">
        <v>0</v>
      </c>
      <c r="BC187" s="19">
        <v>100</v>
      </c>
      <c r="BD187" s="19">
        <v>0</v>
      </c>
      <c r="BE187" s="19">
        <v>0</v>
      </c>
      <c r="BF187" s="26">
        <v>91.431311157189526</v>
      </c>
      <c r="BG187" s="26">
        <v>7.7586209723236834</v>
      </c>
      <c r="BH187" s="26">
        <v>0.8100678704867974</v>
      </c>
      <c r="BI187" s="23"/>
      <c r="BJ187" s="27">
        <f t="shared" ca="1" si="18"/>
        <v>1</v>
      </c>
      <c r="BK187" s="26">
        <f t="shared" ca="1" si="19"/>
        <v>3.3047318481783661</v>
      </c>
      <c r="BL187" s="25">
        <f t="shared" si="16"/>
        <v>5.0989835564005279</v>
      </c>
      <c r="BM187" s="25">
        <f t="shared" ca="1" si="20"/>
        <v>3.5245978616072708</v>
      </c>
      <c r="BN187" s="24">
        <f t="shared" si="17"/>
        <v>3.4340284602659366</v>
      </c>
      <c r="BO187" s="23"/>
      <c r="BP187" s="2"/>
    </row>
    <row r="188" spans="1:68" x14ac:dyDescent="0.2">
      <c r="A188">
        <v>8.75</v>
      </c>
      <c r="B188">
        <v>2.1</v>
      </c>
      <c r="C188">
        <v>1.25671</v>
      </c>
      <c r="D188">
        <v>-0.27922999999999998</v>
      </c>
      <c r="E188">
        <v>0.11018</v>
      </c>
      <c r="F188">
        <v>1.8422000000000001</v>
      </c>
      <c r="G188">
        <v>1.66713</v>
      </c>
      <c r="H188" s="23"/>
      <c r="I188" s="17">
        <f t="shared" si="14"/>
        <v>28.707349081364828</v>
      </c>
      <c r="J188" s="16">
        <f t="shared" si="15"/>
        <v>-28.907349081364828</v>
      </c>
      <c r="K188" s="10">
        <v>100</v>
      </c>
      <c r="L188" s="16">
        <v>2822.3425196850444</v>
      </c>
      <c r="M188" s="16">
        <v>1041.2401574803162</v>
      </c>
      <c r="N188" s="16">
        <v>12.439851268591426</v>
      </c>
      <c r="O188" s="16">
        <v>2.6160075329566639</v>
      </c>
      <c r="P188" s="16">
        <v>3.0178453740084903</v>
      </c>
      <c r="Q188" s="16">
        <v>8.0818530964954519E-2</v>
      </c>
      <c r="R188" s="16">
        <v>2.67802093709017</v>
      </c>
      <c r="S188" s="16">
        <v>27.905405628599055</v>
      </c>
      <c r="T188" s="22" t="s">
        <v>33</v>
      </c>
      <c r="U188" s="10">
        <v>3</v>
      </c>
      <c r="V188" s="22" t="s">
        <v>33</v>
      </c>
      <c r="W188" s="10">
        <v>3</v>
      </c>
      <c r="X188" s="22" t="s">
        <v>33</v>
      </c>
      <c r="Y188" s="10">
        <v>3</v>
      </c>
      <c r="Z188" s="22" t="s">
        <v>124</v>
      </c>
      <c r="AA188" s="15">
        <v>2</v>
      </c>
      <c r="AB188" s="11">
        <v>89.640269288929048</v>
      </c>
      <c r="AC188" s="10">
        <v>9.3387704634738782</v>
      </c>
      <c r="AD188" s="21">
        <v>1.0209602475970785</v>
      </c>
      <c r="AE188" s="12">
        <v>261.60075329566638</v>
      </c>
      <c r="AF188" s="10">
        <v>186.17387293414691</v>
      </c>
      <c r="AG188" s="10">
        <v>150.89226870042449</v>
      </c>
      <c r="AH188" s="10">
        <v>318.14854683444264</v>
      </c>
      <c r="AI188" s="10">
        <v>3.7341007538445905</v>
      </c>
      <c r="AJ188" s="10"/>
      <c r="AK188" s="10"/>
      <c r="AL188" s="10"/>
      <c r="AM188" s="10"/>
      <c r="AN188" s="10">
        <v>2.6160075329566639</v>
      </c>
      <c r="AO188" s="10">
        <v>1.2004176897594134</v>
      </c>
      <c r="AP188" s="10">
        <v>1</v>
      </c>
      <c r="AQ188" s="10">
        <v>111.47500000000001</v>
      </c>
      <c r="AR188" s="10"/>
      <c r="AS188" s="10"/>
      <c r="AT188" s="10">
        <v>0.77567019193011422</v>
      </c>
      <c r="AU188" s="10">
        <v>1</v>
      </c>
      <c r="AV188" s="16"/>
      <c r="AW188" s="21">
        <v>27.926080940122034</v>
      </c>
      <c r="AX188" s="1" t="s">
        <v>120</v>
      </c>
      <c r="AY188" s="25">
        <v>28.907349081364799</v>
      </c>
      <c r="AZ188" s="19">
        <v>100</v>
      </c>
      <c r="BA188" s="19">
        <v>0</v>
      </c>
      <c r="BB188" s="19">
        <v>0</v>
      </c>
      <c r="BC188" s="19">
        <v>100</v>
      </c>
      <c r="BD188" s="19">
        <v>0</v>
      </c>
      <c r="BE188" s="19">
        <v>0</v>
      </c>
      <c r="BF188" s="26">
        <v>89.640269288929048</v>
      </c>
      <c r="BG188" s="26">
        <v>9.3387704634738782</v>
      </c>
      <c r="BH188" s="26">
        <v>1.0209602475970785</v>
      </c>
      <c r="BI188" s="23"/>
      <c r="BJ188" s="27">
        <f t="shared" ca="1" si="18"/>
        <v>1</v>
      </c>
      <c r="BK188" s="26">
        <f t="shared" ca="1" si="19"/>
        <v>3.0860778901458019</v>
      </c>
      <c r="BL188" s="25">
        <f t="shared" si="16"/>
        <v>5.0301757059743126</v>
      </c>
      <c r="BM188" s="25">
        <f t="shared" ca="1" si="20"/>
        <v>3.5463244566079459</v>
      </c>
      <c r="BN188" s="24">
        <f t="shared" si="17"/>
        <v>3.4364498829844532</v>
      </c>
      <c r="BO188" s="23"/>
      <c r="BP188" s="2"/>
    </row>
    <row r="189" spans="1:68" x14ac:dyDescent="0.2">
      <c r="A189">
        <v>8.8000000000000007</v>
      </c>
      <c r="B189">
        <v>2.1</v>
      </c>
      <c r="C189">
        <v>1.25684</v>
      </c>
      <c r="D189">
        <v>-0.28054000000000001</v>
      </c>
      <c r="E189">
        <v>0.11165</v>
      </c>
      <c r="F189">
        <v>1.8413999999999999</v>
      </c>
      <c r="G189">
        <v>1.6638999999999999</v>
      </c>
      <c r="H189" s="23"/>
      <c r="I189" s="17">
        <f t="shared" si="14"/>
        <v>28.871391076115486</v>
      </c>
      <c r="J189" s="16">
        <f t="shared" si="15"/>
        <v>-29.071391076115486</v>
      </c>
      <c r="K189" s="10">
        <v>100</v>
      </c>
      <c r="L189" s="16">
        <v>2838.7467191601104</v>
      </c>
      <c r="M189" s="16">
        <v>1047.4081364829408</v>
      </c>
      <c r="N189" s="16">
        <v>12.510936132983378</v>
      </c>
      <c r="O189" s="16">
        <v>2.6515065913370686</v>
      </c>
      <c r="P189" s="16">
        <v>3.0598420853021739</v>
      </c>
      <c r="Q189" s="16">
        <v>7.2611377820451212E-2</v>
      </c>
      <c r="R189" s="16">
        <v>2.3730433073404993</v>
      </c>
      <c r="S189" s="16">
        <v>28.356631525354537</v>
      </c>
      <c r="T189" s="22" t="s">
        <v>33</v>
      </c>
      <c r="U189" s="10">
        <v>3</v>
      </c>
      <c r="V189" s="22" t="s">
        <v>33</v>
      </c>
      <c r="W189" s="10">
        <v>3</v>
      </c>
      <c r="X189" s="22" t="s">
        <v>33</v>
      </c>
      <c r="Y189" s="10">
        <v>3</v>
      </c>
      <c r="Z189" s="22" t="s">
        <v>124</v>
      </c>
      <c r="AA189" s="15">
        <v>2</v>
      </c>
      <c r="AB189" s="11">
        <v>82.313568683177778</v>
      </c>
      <c r="AC189" s="10">
        <v>15.973766328347281</v>
      </c>
      <c r="AD189" s="21">
        <v>1.7126649884749361</v>
      </c>
      <c r="AE189" s="12">
        <v>265.15065913370688</v>
      </c>
      <c r="AF189" s="10">
        <v>190.14970958781171</v>
      </c>
      <c r="AG189" s="10">
        <v>152.99210426510871</v>
      </c>
      <c r="AH189" s="10">
        <v>325.96859092877816</v>
      </c>
      <c r="AI189" s="10">
        <v>4.2139981049090638</v>
      </c>
      <c r="AJ189" s="10"/>
      <c r="AK189" s="10"/>
      <c r="AL189" s="10"/>
      <c r="AM189" s="10"/>
      <c r="AN189" s="10">
        <v>2.6515065913370686</v>
      </c>
      <c r="AO189" s="10">
        <v>1.1897501164299933</v>
      </c>
      <c r="AP189" s="10">
        <v>1</v>
      </c>
      <c r="AQ189" s="10">
        <v>111.47500000000001</v>
      </c>
      <c r="AR189" s="10"/>
      <c r="AS189" s="10"/>
      <c r="AT189" s="10">
        <v>0.78812106559686201</v>
      </c>
      <c r="AU189" s="10">
        <v>1</v>
      </c>
      <c r="AV189" s="16"/>
      <c r="AW189" s="21">
        <v>28.522456438171758</v>
      </c>
      <c r="AX189" s="1" t="s">
        <v>120</v>
      </c>
      <c r="AY189" s="25">
        <v>29.0713910761155</v>
      </c>
      <c r="AZ189" s="19">
        <v>100</v>
      </c>
      <c r="BA189" s="19">
        <v>0</v>
      </c>
      <c r="BB189" s="19">
        <v>0</v>
      </c>
      <c r="BC189" s="19">
        <v>100</v>
      </c>
      <c r="BD189" s="19">
        <v>0</v>
      </c>
      <c r="BE189" s="19">
        <v>0</v>
      </c>
      <c r="BF189" s="26">
        <v>82.313568683177778</v>
      </c>
      <c r="BG189" s="26">
        <v>15.973766328347281</v>
      </c>
      <c r="BH189" s="26">
        <v>1.7126649884749361</v>
      </c>
      <c r="BI189" s="23"/>
      <c r="BJ189" s="27">
        <f t="shared" ca="1" si="18"/>
        <v>1</v>
      </c>
      <c r="BK189" s="26">
        <f t="shared" ca="1" si="19"/>
        <v>3.1324345660147292</v>
      </c>
      <c r="BL189" s="25">
        <f t="shared" si="16"/>
        <v>4.4262579762676291</v>
      </c>
      <c r="BM189" s="25">
        <f t="shared" ca="1" si="20"/>
        <v>3.5110498261003453</v>
      </c>
      <c r="BN189" s="24">
        <f t="shared" si="17"/>
        <v>3.4062785504074342</v>
      </c>
      <c r="BO189" s="23"/>
      <c r="BP189" s="2"/>
    </row>
    <row r="190" spans="1:68" x14ac:dyDescent="0.2">
      <c r="A190">
        <v>8.85</v>
      </c>
      <c r="B190">
        <v>2.2000000000000002</v>
      </c>
      <c r="C190">
        <v>1.2566600000000001</v>
      </c>
      <c r="D190">
        <v>-0.28054000000000001</v>
      </c>
      <c r="E190">
        <v>0.11226999999999999</v>
      </c>
      <c r="F190">
        <v>1.83955</v>
      </c>
      <c r="G190">
        <v>1.6646000000000001</v>
      </c>
      <c r="H190" s="23"/>
      <c r="I190" s="17">
        <f t="shared" si="14"/>
        <v>29.035433070866141</v>
      </c>
      <c r="J190" s="16">
        <f t="shared" si="15"/>
        <v>-29.23543307086614</v>
      </c>
      <c r="K190" s="10">
        <v>100</v>
      </c>
      <c r="L190" s="16">
        <v>2855.1509186351759</v>
      </c>
      <c r="M190" s="16">
        <v>1053.5761154855654</v>
      </c>
      <c r="N190" s="16">
        <v>12.582020997375327</v>
      </c>
      <c r="O190" s="16">
        <v>2.6023540489642287</v>
      </c>
      <c r="P190" s="16">
        <v>3.0134300496002409</v>
      </c>
      <c r="Q190" s="16">
        <v>7.2611377820451212E-2</v>
      </c>
      <c r="R190" s="16">
        <v>2.4095922794054494</v>
      </c>
      <c r="S190" s="16">
        <v>28.546944488611945</v>
      </c>
      <c r="T190" s="22" t="s">
        <v>33</v>
      </c>
      <c r="U190" s="10">
        <v>3</v>
      </c>
      <c r="V190" s="22" t="s">
        <v>33</v>
      </c>
      <c r="W190" s="10">
        <v>3</v>
      </c>
      <c r="X190" s="22" t="s">
        <v>33</v>
      </c>
      <c r="Y190" s="10">
        <v>3</v>
      </c>
      <c r="Z190" s="22" t="s">
        <v>124</v>
      </c>
      <c r="AA190" s="15">
        <v>2</v>
      </c>
      <c r="AB190" s="11">
        <v>83.762495874835622</v>
      </c>
      <c r="AC190" s="10">
        <v>14.64168384564374</v>
      </c>
      <c r="AD190" s="21">
        <v>1.5958202795206318</v>
      </c>
      <c r="AE190" s="12">
        <v>260.23540489642289</v>
      </c>
      <c r="AF190" s="10">
        <v>183.72451718316864</v>
      </c>
      <c r="AG190" s="10">
        <v>150.67150248001204</v>
      </c>
      <c r="AH190" s="10">
        <v>328.42128324829616</v>
      </c>
      <c r="AI190" s="10">
        <v>4.150079698324495</v>
      </c>
      <c r="AJ190" s="10"/>
      <c r="AK190" s="10"/>
      <c r="AL190" s="10"/>
      <c r="AM190" s="10"/>
      <c r="AN190" s="10">
        <v>2.6023540489642287</v>
      </c>
      <c r="AO190" s="10">
        <v>1.1876024950038928</v>
      </c>
      <c r="AP190" s="10">
        <v>1</v>
      </c>
      <c r="AQ190" s="10">
        <v>111.47500000000001</v>
      </c>
      <c r="AR190" s="10"/>
      <c r="AS190" s="10"/>
      <c r="AT190" s="10">
        <v>0.75546463318208357</v>
      </c>
      <c r="AU190" s="10">
        <v>1</v>
      </c>
      <c r="AV190" s="16"/>
      <c r="AW190" s="21">
        <v>27.558677577475297</v>
      </c>
      <c r="AX190" s="1" t="s">
        <v>120</v>
      </c>
      <c r="AY190" s="25">
        <v>29.235433070866101</v>
      </c>
      <c r="AZ190" s="19">
        <v>100</v>
      </c>
      <c r="BA190" s="19">
        <v>0</v>
      </c>
      <c r="BB190" s="19">
        <v>0</v>
      </c>
      <c r="BC190" s="19">
        <v>100</v>
      </c>
      <c r="BD190" s="19">
        <v>0</v>
      </c>
      <c r="BE190" s="19">
        <v>0</v>
      </c>
      <c r="BF190" s="26">
        <v>83.762495874835622</v>
      </c>
      <c r="BG190" s="26">
        <v>14.64168384564374</v>
      </c>
      <c r="BH190" s="26">
        <v>1.5958202795206318</v>
      </c>
      <c r="BI190" s="23"/>
      <c r="BJ190" s="27">
        <f t="shared" ca="1" si="18"/>
        <v>1</v>
      </c>
      <c r="BK190" s="26">
        <f t="shared" ca="1" si="19"/>
        <v>3.0104224402463307</v>
      </c>
      <c r="BL190" s="25">
        <f t="shared" si="16"/>
        <v>4.578690774386156</v>
      </c>
      <c r="BM190" s="25">
        <f t="shared" ca="1" si="20"/>
        <v>3.5334823711835632</v>
      </c>
      <c r="BN190" s="24">
        <f t="shared" si="17"/>
        <v>3.4152533689862405</v>
      </c>
      <c r="BO190" s="23"/>
      <c r="BP190" s="2"/>
    </row>
    <row r="191" spans="1:68" x14ac:dyDescent="0.2">
      <c r="A191">
        <v>8.9</v>
      </c>
      <c r="B191">
        <v>0.4</v>
      </c>
      <c r="C191">
        <v>1.2562500000000001</v>
      </c>
      <c r="D191">
        <v>-0.28051999999999999</v>
      </c>
      <c r="E191">
        <v>0.11366</v>
      </c>
      <c r="F191">
        <v>1.84683</v>
      </c>
      <c r="G191">
        <v>1.67388</v>
      </c>
      <c r="H191" s="23"/>
      <c r="I191" s="17">
        <f t="shared" si="14"/>
        <v>29.199475065616799</v>
      </c>
      <c r="J191" s="16">
        <f t="shared" si="15"/>
        <v>-29.399475065616798</v>
      </c>
      <c r="K191" s="10">
        <v>100</v>
      </c>
      <c r="L191" s="16">
        <v>2871.5551181102419</v>
      </c>
      <c r="M191" s="16">
        <v>1059.7440944881901</v>
      </c>
      <c r="N191" s="16">
        <v>12.65310586176728</v>
      </c>
      <c r="O191" s="16">
        <v>2.4903954802259936</v>
      </c>
      <c r="P191" s="16">
        <v>2.9076155200112965</v>
      </c>
      <c r="Q191" s="16">
        <v>7.2736677868459013E-2</v>
      </c>
      <c r="R191" s="16">
        <v>2.5015920216362177</v>
      </c>
      <c r="S191" s="16">
        <v>28.973613873979371</v>
      </c>
      <c r="T191" s="22" t="s">
        <v>33</v>
      </c>
      <c r="U191" s="10">
        <v>3</v>
      </c>
      <c r="V191" s="22" t="s">
        <v>33</v>
      </c>
      <c r="W191" s="10">
        <v>3</v>
      </c>
      <c r="X191" s="22" t="s">
        <v>33</v>
      </c>
      <c r="Y191" s="10">
        <v>3</v>
      </c>
      <c r="Z191" s="22" t="s">
        <v>124</v>
      </c>
      <c r="AA191" s="15">
        <v>2</v>
      </c>
      <c r="AB191" s="11">
        <v>87.321881240324956</v>
      </c>
      <c r="AC191" s="10">
        <v>11.409608931269119</v>
      </c>
      <c r="AD191" s="21">
        <v>1.2685098284059206</v>
      </c>
      <c r="AE191" s="12">
        <v>249.03954802259938</v>
      </c>
      <c r="AF191" s="10">
        <v>170.31079608593609</v>
      </c>
      <c r="AG191" s="10">
        <v>145.38077600056482</v>
      </c>
      <c r="AH191" s="10">
        <v>335.73616482264873</v>
      </c>
      <c r="AI191" s="10">
        <v>3.9974543864507908</v>
      </c>
      <c r="AJ191" s="10"/>
      <c r="AK191" s="10"/>
      <c r="AL191" s="10"/>
      <c r="AM191" s="10"/>
      <c r="AN191" s="10">
        <v>2.4903954802259936</v>
      </c>
      <c r="AO191" s="10">
        <v>1.1794735513782386</v>
      </c>
      <c r="AP191" s="10">
        <v>1</v>
      </c>
      <c r="AQ191" s="10">
        <v>111.47500000000001</v>
      </c>
      <c r="AR191" s="10"/>
      <c r="AS191" s="10"/>
      <c r="AT191" s="10">
        <v>0.69335407730250465</v>
      </c>
      <c r="AU191" s="10">
        <v>1</v>
      </c>
      <c r="AV191" s="16"/>
      <c r="AW191" s="21">
        <v>25.546619412890415</v>
      </c>
      <c r="AX191" s="1" t="s">
        <v>120</v>
      </c>
      <c r="AY191" s="25">
        <v>29.399475065616802</v>
      </c>
      <c r="AZ191" s="19">
        <v>100</v>
      </c>
      <c r="BA191" s="19">
        <v>0</v>
      </c>
      <c r="BB191" s="19">
        <v>0</v>
      </c>
      <c r="BC191" s="19">
        <v>100</v>
      </c>
      <c r="BD191" s="19">
        <v>0</v>
      </c>
      <c r="BE191" s="19">
        <v>0</v>
      </c>
      <c r="BF191" s="26">
        <v>87.321881240324956</v>
      </c>
      <c r="BG191" s="26">
        <v>11.409608931269119</v>
      </c>
      <c r="BH191" s="26">
        <v>1.2685098284059206</v>
      </c>
      <c r="BI191" s="23"/>
      <c r="BJ191" s="27">
        <f t="shared" ca="1" si="18"/>
        <v>1</v>
      </c>
      <c r="BK191" s="26">
        <f t="shared" ca="1" si="19"/>
        <v>2.7777233553106213</v>
      </c>
      <c r="BL191" s="25">
        <f t="shared" si="16"/>
        <v>4.9418944067189177</v>
      </c>
      <c r="BM191" s="25">
        <f t="shared" ca="1" si="20"/>
        <v>3.5807187140488352</v>
      </c>
      <c r="BN191" s="24">
        <f t="shared" si="17"/>
        <v>3.4366040170607817</v>
      </c>
      <c r="BO191" s="23"/>
      <c r="BP191" s="2"/>
    </row>
    <row r="192" spans="1:68" x14ac:dyDescent="0.2">
      <c r="A192">
        <v>8.9499999999999993</v>
      </c>
      <c r="B192">
        <v>2.1</v>
      </c>
      <c r="C192">
        <v>1.2568699999999999</v>
      </c>
      <c r="D192">
        <v>-0.27926000000000001</v>
      </c>
      <c r="E192">
        <v>0.1158</v>
      </c>
      <c r="F192">
        <v>1.8404</v>
      </c>
      <c r="G192">
        <v>1.6665000000000001</v>
      </c>
      <c r="H192" s="23"/>
      <c r="I192" s="17">
        <f t="shared" si="14"/>
        <v>29.36351706036745</v>
      </c>
      <c r="J192" s="16">
        <f t="shared" si="15"/>
        <v>-29.563517060367449</v>
      </c>
      <c r="K192" s="10">
        <v>100</v>
      </c>
      <c r="L192" s="16">
        <v>2887.959317585307</v>
      </c>
      <c r="M192" s="16">
        <v>1065.9120734908145</v>
      </c>
      <c r="N192" s="16">
        <v>12.724190726159229</v>
      </c>
      <c r="O192" s="16">
        <v>2.6596986817325421</v>
      </c>
      <c r="P192" s="16">
        <v>3.0863778897045231</v>
      </c>
      <c r="Q192" s="16">
        <v>8.063058089294281E-2</v>
      </c>
      <c r="R192" s="16">
        <v>2.612466255733255</v>
      </c>
      <c r="S192" s="16">
        <v>29.630500553609796</v>
      </c>
      <c r="T192" s="22" t="s">
        <v>33</v>
      </c>
      <c r="U192" s="10">
        <v>3</v>
      </c>
      <c r="V192" s="22" t="s">
        <v>33</v>
      </c>
      <c r="W192" s="10">
        <v>3</v>
      </c>
      <c r="X192" s="22" t="s">
        <v>33</v>
      </c>
      <c r="Y192" s="10">
        <v>3</v>
      </c>
      <c r="Z192" s="22" t="s">
        <v>124</v>
      </c>
      <c r="AA192" s="15">
        <v>2</v>
      </c>
      <c r="AB192" s="11">
        <v>88.122152545547891</v>
      </c>
      <c r="AC192" s="10">
        <v>10.691587102193978</v>
      </c>
      <c r="AD192" s="21">
        <v>1.1862603522581379</v>
      </c>
      <c r="AE192" s="12">
        <v>265.96986817325421</v>
      </c>
      <c r="AF192" s="10">
        <v>190.37671019837066</v>
      </c>
      <c r="AG192" s="10">
        <v>154.31889448522617</v>
      </c>
      <c r="AH192" s="10">
        <v>347.78694502184027</v>
      </c>
      <c r="AI192" s="10">
        <v>3.8278006378280458</v>
      </c>
      <c r="AJ192" s="10"/>
      <c r="AK192" s="10"/>
      <c r="AL192" s="10"/>
      <c r="AM192" s="10"/>
      <c r="AN192" s="10">
        <v>2.6596986817325421</v>
      </c>
      <c r="AO192" s="10">
        <v>1.2234316562407401</v>
      </c>
      <c r="AP192" s="10">
        <v>1</v>
      </c>
      <c r="AQ192" s="10">
        <v>111.47500000000001</v>
      </c>
      <c r="AR192" s="10"/>
      <c r="AS192" s="10"/>
      <c r="AT192" s="10">
        <v>0.77459227875722569</v>
      </c>
      <c r="AU192" s="10">
        <v>1</v>
      </c>
      <c r="AV192" s="16"/>
      <c r="AW192" s="21">
        <v>28.556506529755598</v>
      </c>
      <c r="AX192" s="1" t="s">
        <v>120</v>
      </c>
      <c r="AY192" s="25">
        <v>29.563517060367399</v>
      </c>
      <c r="AZ192" s="19">
        <v>100</v>
      </c>
      <c r="BA192" s="19">
        <v>0</v>
      </c>
      <c r="BB192" s="19">
        <v>0</v>
      </c>
      <c r="BC192" s="19">
        <v>100</v>
      </c>
      <c r="BD192" s="19">
        <v>0</v>
      </c>
      <c r="BE192" s="19">
        <v>0</v>
      </c>
      <c r="BF192" s="26">
        <v>88.122152545547891</v>
      </c>
      <c r="BG192" s="26">
        <v>10.691587102193978</v>
      </c>
      <c r="BH192" s="26">
        <v>1.1862603522581379</v>
      </c>
      <c r="BI192" s="23"/>
      <c r="BJ192" s="27">
        <f t="shared" ca="1" si="18"/>
        <v>1</v>
      </c>
      <c r="BK192" s="26">
        <f t="shared" ca="1" si="19"/>
        <v>3.0816767569450425</v>
      </c>
      <c r="BL192" s="25">
        <f t="shared" si="16"/>
        <v>4.9093197602980982</v>
      </c>
      <c r="BM192" s="25">
        <f t="shared" ca="1" si="20"/>
        <v>3.5411344147789361</v>
      </c>
      <c r="BN192" s="24">
        <f t="shared" si="17"/>
        <v>3.4227342664618567</v>
      </c>
      <c r="BO192" s="23"/>
      <c r="BP192" s="2"/>
    </row>
    <row r="193" spans="1:68" x14ac:dyDescent="0.2">
      <c r="A193">
        <v>9</v>
      </c>
      <c r="B193">
        <v>2.1</v>
      </c>
      <c r="C193">
        <v>1.25708</v>
      </c>
      <c r="D193">
        <v>-0.27805000000000002</v>
      </c>
      <c r="E193">
        <v>0.11615</v>
      </c>
      <c r="F193">
        <v>1.8400300000000001</v>
      </c>
      <c r="G193">
        <v>1.6673</v>
      </c>
      <c r="H193" s="23"/>
      <c r="I193" s="17">
        <f t="shared" si="14"/>
        <v>29.527559055118108</v>
      </c>
      <c r="J193" s="16">
        <f t="shared" si="15"/>
        <v>-29.727559055118107</v>
      </c>
      <c r="K193" s="10">
        <v>100</v>
      </c>
      <c r="L193" s="16">
        <v>2904.3635170603729</v>
      </c>
      <c r="M193" s="16">
        <v>1072.0800524934391</v>
      </c>
      <c r="N193" s="16">
        <v>12.79527559055118</v>
      </c>
      <c r="O193" s="16">
        <v>2.7170433145009154</v>
      </c>
      <c r="P193" s="16">
        <v>3.1452695826903438</v>
      </c>
      <c r="Q193" s="16">
        <v>8.821123379740746E-2</v>
      </c>
      <c r="R193" s="16">
        <v>2.8045683041882508</v>
      </c>
      <c r="S193" s="16">
        <v>29.73793529093253</v>
      </c>
      <c r="T193" s="22" t="s">
        <v>33</v>
      </c>
      <c r="U193" s="10">
        <v>3</v>
      </c>
      <c r="V193" s="22" t="s">
        <v>33</v>
      </c>
      <c r="W193" s="10">
        <v>3</v>
      </c>
      <c r="X193" s="22" t="s">
        <v>33</v>
      </c>
      <c r="Y193" s="10">
        <v>3</v>
      </c>
      <c r="Z193" s="22" t="s">
        <v>124</v>
      </c>
      <c r="AA193" s="15">
        <v>2</v>
      </c>
      <c r="AB193" s="11">
        <v>92.006360118584723</v>
      </c>
      <c r="AC193" s="10">
        <v>7.254928352581004</v>
      </c>
      <c r="AD193" s="21">
        <v>0.73871152883427849</v>
      </c>
      <c r="AE193" s="12">
        <v>271.70433145009156</v>
      </c>
      <c r="AF193" s="10">
        <v>196.34019175699274</v>
      </c>
      <c r="AG193" s="10">
        <v>157.26347913451718</v>
      </c>
      <c r="AH193" s="10">
        <v>348.53471383641636</v>
      </c>
      <c r="AI193" s="10">
        <v>3.5656111441701479</v>
      </c>
      <c r="AJ193" s="10"/>
      <c r="AK193" s="10"/>
      <c r="AL193" s="10"/>
      <c r="AM193" s="10"/>
      <c r="AN193" s="10">
        <v>2.7170433145009154</v>
      </c>
      <c r="AO193" s="10">
        <v>1.2520122826717577</v>
      </c>
      <c r="AP193" s="10">
        <v>1</v>
      </c>
      <c r="AQ193" s="10">
        <v>111.47500000000001</v>
      </c>
      <c r="AR193" s="10"/>
      <c r="AS193" s="10"/>
      <c r="AT193" s="10">
        <v>0.79520987111759944</v>
      </c>
      <c r="AU193" s="10">
        <v>1</v>
      </c>
      <c r="AV193" s="16"/>
      <c r="AW193" s="21">
        <v>29.451028763548912</v>
      </c>
      <c r="AX193" s="1" t="s">
        <v>120</v>
      </c>
      <c r="AY193" s="25">
        <v>29.7275590551181</v>
      </c>
      <c r="AZ193" s="19">
        <v>100</v>
      </c>
      <c r="BA193" s="19">
        <v>0</v>
      </c>
      <c r="BB193" s="19">
        <v>0</v>
      </c>
      <c r="BC193" s="19">
        <v>100</v>
      </c>
      <c r="BD193" s="19">
        <v>0</v>
      </c>
      <c r="BE193" s="19">
        <v>0</v>
      </c>
      <c r="BF193" s="26">
        <v>92.006360118584723</v>
      </c>
      <c r="BG193" s="26">
        <v>7.254928352581004</v>
      </c>
      <c r="BH193" s="26">
        <v>0.73871152883427849</v>
      </c>
      <c r="BI193" s="23"/>
      <c r="BJ193" s="27">
        <f t="shared" ca="1" si="18"/>
        <v>1</v>
      </c>
      <c r="BK193" s="26">
        <f t="shared" ca="1" si="19"/>
        <v>3.1585100762249634</v>
      </c>
      <c r="BL193" s="25">
        <f t="shared" si="16"/>
        <v>5.2100802178507148</v>
      </c>
      <c r="BM193" s="25">
        <f t="shared" ca="1" si="20"/>
        <v>3.5461728486458415</v>
      </c>
      <c r="BN193" s="24">
        <f t="shared" si="17"/>
        <v>3.4304038449556429</v>
      </c>
      <c r="BO193" s="23"/>
      <c r="BP193" s="2"/>
    </row>
    <row r="194" spans="1:68" x14ac:dyDescent="0.2">
      <c r="A194">
        <v>9.0500000000000007</v>
      </c>
      <c r="B194">
        <v>2.1</v>
      </c>
      <c r="C194">
        <v>1.2574799999999999</v>
      </c>
      <c r="D194">
        <v>-0.27748</v>
      </c>
      <c r="E194">
        <v>0.1182</v>
      </c>
      <c r="F194">
        <v>1.8407</v>
      </c>
      <c r="G194">
        <v>1.66933</v>
      </c>
      <c r="H194" s="23"/>
      <c r="I194" s="17">
        <f t="shared" si="14"/>
        <v>29.691601049868765</v>
      </c>
      <c r="J194" s="16">
        <f t="shared" si="15"/>
        <v>-29.891601049868765</v>
      </c>
      <c r="K194" s="10">
        <v>100</v>
      </c>
      <c r="L194" s="16">
        <v>2920.7677165354389</v>
      </c>
      <c r="M194" s="16">
        <v>1078.2480314960637</v>
      </c>
      <c r="N194" s="16">
        <v>12.866360454943131</v>
      </c>
      <c r="O194" s="16">
        <v>2.8262711864406396</v>
      </c>
      <c r="P194" s="16">
        <v>3.2635588073322594</v>
      </c>
      <c r="Q194" s="16">
        <v>9.1782285165626476E-2</v>
      </c>
      <c r="R194" s="16">
        <v>2.8123374078450372</v>
      </c>
      <c r="S194" s="16">
        <v>30.367195895251399</v>
      </c>
      <c r="T194" s="22" t="s">
        <v>33</v>
      </c>
      <c r="U194" s="10">
        <v>3</v>
      </c>
      <c r="V194" s="22" t="s">
        <v>33</v>
      </c>
      <c r="W194" s="10">
        <v>3</v>
      </c>
      <c r="X194" s="22" t="s">
        <v>33</v>
      </c>
      <c r="Y194" s="10">
        <v>3</v>
      </c>
      <c r="Z194" s="22" t="s">
        <v>124</v>
      </c>
      <c r="AA194" s="15">
        <v>2</v>
      </c>
      <c r="AB194" s="11">
        <v>91.178223231434117</v>
      </c>
      <c r="AC194" s="10">
        <v>7.9808631322427743</v>
      </c>
      <c r="AD194" s="21">
        <v>0.84091363632310667</v>
      </c>
      <c r="AE194" s="12">
        <v>282.62711864406396</v>
      </c>
      <c r="AF194" s="10">
        <v>209.29161821633193</v>
      </c>
      <c r="AG194" s="10">
        <v>163.17794036661297</v>
      </c>
      <c r="AH194" s="10">
        <v>360.01718620062724</v>
      </c>
      <c r="AI194" s="10">
        <v>3.5557611160399607</v>
      </c>
      <c r="AJ194" s="10"/>
      <c r="AK194" s="10"/>
      <c r="AL194" s="10"/>
      <c r="AM194" s="10"/>
      <c r="AN194" s="10">
        <v>2.8262711864406396</v>
      </c>
      <c r="AO194" s="10">
        <v>1.2789718942338595</v>
      </c>
      <c r="AP194" s="10">
        <v>1</v>
      </c>
      <c r="AQ194" s="10">
        <v>111.47500000000001</v>
      </c>
      <c r="AR194" s="10"/>
      <c r="AS194" s="10"/>
      <c r="AT194" s="10">
        <v>0.84522112215792478</v>
      </c>
      <c r="AU194" s="10">
        <v>1</v>
      </c>
      <c r="AV194" s="16"/>
      <c r="AW194" s="21">
        <v>31.393742732449788</v>
      </c>
      <c r="AX194" s="1" t="s">
        <v>120</v>
      </c>
      <c r="AY194" s="25">
        <v>29.8916010498688</v>
      </c>
      <c r="AZ194" s="19">
        <v>100</v>
      </c>
      <c r="BA194" s="19">
        <v>0</v>
      </c>
      <c r="BB194" s="19">
        <v>0</v>
      </c>
      <c r="BC194" s="19">
        <v>100</v>
      </c>
      <c r="BD194" s="19">
        <v>0</v>
      </c>
      <c r="BE194" s="19">
        <v>0</v>
      </c>
      <c r="BF194" s="26">
        <v>91.178223231434117</v>
      </c>
      <c r="BG194" s="26">
        <v>7.9808631322427743</v>
      </c>
      <c r="BH194" s="26">
        <v>0.84091363632310667</v>
      </c>
      <c r="BI194" s="23"/>
      <c r="BJ194" s="27">
        <f t="shared" ca="1" si="18"/>
        <v>1</v>
      </c>
      <c r="BK194" s="26">
        <f t="shared" ca="1" si="19"/>
        <v>3.3446385180275153</v>
      </c>
      <c r="BL194" s="25">
        <f t="shared" si="16"/>
        <v>5.0900377255818547</v>
      </c>
      <c r="BM194" s="25">
        <f t="shared" ca="1" si="20"/>
        <v>3.5198171158278129</v>
      </c>
      <c r="BN194" s="24">
        <f t="shared" si="17"/>
        <v>3.4169885321159641</v>
      </c>
      <c r="BO194" s="23"/>
      <c r="BP194" s="2"/>
    </row>
    <row r="195" spans="1:68" x14ac:dyDescent="0.2">
      <c r="A195">
        <v>9.1</v>
      </c>
      <c r="B195">
        <v>2.1</v>
      </c>
      <c r="C195">
        <v>1.25796</v>
      </c>
      <c r="D195">
        <v>-0.27700999999999998</v>
      </c>
      <c r="E195">
        <v>0.12012</v>
      </c>
      <c r="F195">
        <v>1.8401000000000001</v>
      </c>
      <c r="G195">
        <v>1.67333</v>
      </c>
      <c r="H195" s="23"/>
      <c r="I195" s="17">
        <f t="shared" si="14"/>
        <v>29.85564304461942</v>
      </c>
      <c r="J195" s="16">
        <f t="shared" si="15"/>
        <v>-30.055643044619419</v>
      </c>
      <c r="K195" s="10">
        <v>95</v>
      </c>
      <c r="L195" s="16">
        <v>2936.3517060367512</v>
      </c>
      <c r="M195" s="16">
        <v>1083.5958005249352</v>
      </c>
      <c r="N195" s="16">
        <v>12.937445319335081</v>
      </c>
      <c r="O195" s="16">
        <v>2.9573446327683328</v>
      </c>
      <c r="P195" s="16">
        <v>3.4031189839956641</v>
      </c>
      <c r="Q195" s="16">
        <v>9.472683629380714E-2</v>
      </c>
      <c r="R195" s="16">
        <v>2.7835299541183431</v>
      </c>
      <c r="S195" s="16">
        <v>30.956552168564677</v>
      </c>
      <c r="T195" s="22" t="s">
        <v>33</v>
      </c>
      <c r="U195" s="10">
        <v>3</v>
      </c>
      <c r="V195" s="22" t="s">
        <v>33</v>
      </c>
      <c r="W195" s="10">
        <v>3</v>
      </c>
      <c r="X195" s="22" t="s">
        <v>33</v>
      </c>
      <c r="Y195" s="10">
        <v>3</v>
      </c>
      <c r="Z195" s="22" t="s">
        <v>124</v>
      </c>
      <c r="AA195" s="15">
        <v>2</v>
      </c>
      <c r="AB195" s="11">
        <v>89.29593460603904</v>
      </c>
      <c r="AC195" s="10">
        <v>9.6445352226115517</v>
      </c>
      <c r="AD195" s="21">
        <v>1.0595301713494101</v>
      </c>
      <c r="AE195" s="12">
        <v>295.73446327683325</v>
      </c>
      <c r="AF195" s="10">
        <v>233.52658110308727</v>
      </c>
      <c r="AG195" s="10">
        <v>170.15594919978321</v>
      </c>
      <c r="AH195" s="10">
        <v>370.67876946986598</v>
      </c>
      <c r="AI195" s="10">
        <v>3.5925605848805766</v>
      </c>
      <c r="AJ195" s="10"/>
      <c r="AK195" s="10"/>
      <c r="AL195" s="10"/>
      <c r="AM195" s="10"/>
      <c r="AN195" s="10">
        <v>2.9573446327683328</v>
      </c>
      <c r="AO195" s="10">
        <v>1.3075767976232087</v>
      </c>
      <c r="AP195" s="10">
        <v>1</v>
      </c>
      <c r="AQ195" s="10">
        <v>111.47500000000001</v>
      </c>
      <c r="AR195" s="10"/>
      <c r="AS195" s="10"/>
      <c r="AT195" s="10">
        <v>0.94331428397841977</v>
      </c>
      <c r="AU195" s="10">
        <v>1</v>
      </c>
      <c r="AV195" s="16"/>
      <c r="AW195" s="21">
        <v>35.028987165463093</v>
      </c>
      <c r="AX195" s="1" t="s">
        <v>120</v>
      </c>
      <c r="AY195" s="25">
        <v>30.055643044619401</v>
      </c>
      <c r="AZ195" s="19">
        <v>100</v>
      </c>
      <c r="BA195" s="19">
        <v>0</v>
      </c>
      <c r="BB195" s="19">
        <v>0</v>
      </c>
      <c r="BC195" s="19">
        <v>100</v>
      </c>
      <c r="BD195" s="19">
        <v>0</v>
      </c>
      <c r="BE195" s="19">
        <v>0</v>
      </c>
      <c r="BF195" s="26">
        <v>89.29593460603904</v>
      </c>
      <c r="BG195" s="26">
        <v>9.6445352226115517</v>
      </c>
      <c r="BH195" s="26">
        <v>1.0595301713494101</v>
      </c>
      <c r="BI195" s="23"/>
      <c r="BJ195" s="27">
        <f t="shared" ca="1" si="18"/>
        <v>1</v>
      </c>
      <c r="BK195" s="26">
        <f t="shared" ca="1" si="19"/>
        <v>3.5713374489637708</v>
      </c>
      <c r="BL195" s="25">
        <f t="shared" si="16"/>
        <v>4.8955876158470417</v>
      </c>
      <c r="BM195" s="25">
        <f t="shared" ca="1" si="20"/>
        <v>3.486721971752857</v>
      </c>
      <c r="BN195" s="24">
        <f t="shared" si="17"/>
        <v>3.3989394455800941</v>
      </c>
      <c r="BO195" s="23"/>
      <c r="BP195" s="2"/>
    </row>
    <row r="196" spans="1:68" s="28" customFormat="1" ht="13.5" thickBot="1" x14ac:dyDescent="0.25">
      <c r="A196">
        <v>9.15</v>
      </c>
      <c r="B196">
        <v>2.1</v>
      </c>
      <c r="C196">
        <v>1.2581</v>
      </c>
      <c r="D196">
        <v>-0.27676000000000001</v>
      </c>
      <c r="E196">
        <v>0.12171</v>
      </c>
      <c r="F196">
        <v>1.83958</v>
      </c>
      <c r="G196">
        <v>1.66953</v>
      </c>
      <c r="H196" s="23"/>
      <c r="I196" s="17">
        <f t="shared" si="14"/>
        <v>30.019685039370078</v>
      </c>
      <c r="J196" s="16">
        <f t="shared" si="15"/>
        <v>-30.219685039370077</v>
      </c>
      <c r="K196" s="10">
        <v>95</v>
      </c>
      <c r="L196" s="16">
        <v>2951.9356955380636</v>
      </c>
      <c r="M196" s="16">
        <v>1088.9435695538066</v>
      </c>
      <c r="N196" s="16">
        <v>13.008530183727034</v>
      </c>
      <c r="O196" s="16">
        <v>2.9955743879472485</v>
      </c>
      <c r="P196" s="16">
        <v>3.4483768127338403</v>
      </c>
      <c r="Q196" s="16">
        <v>9.6293086893902965E-2</v>
      </c>
      <c r="R196" s="16">
        <v>2.792417769958345</v>
      </c>
      <c r="S196" s="16">
        <v>31.444612832402232</v>
      </c>
      <c r="T196" s="22" t="s">
        <v>33</v>
      </c>
      <c r="U196" s="10">
        <v>3</v>
      </c>
      <c r="V196" s="22" t="s">
        <v>33</v>
      </c>
      <c r="W196" s="10">
        <v>3</v>
      </c>
      <c r="X196" s="22" t="s">
        <v>33</v>
      </c>
      <c r="Y196" s="10">
        <v>3</v>
      </c>
      <c r="Z196" s="22" t="s">
        <v>124</v>
      </c>
      <c r="AA196" s="15">
        <v>2</v>
      </c>
      <c r="AB196" s="11">
        <v>89.249621604993607</v>
      </c>
      <c r="AC196" s="10">
        <v>9.6857090120302729</v>
      </c>
      <c r="AD196" s="21">
        <v>1.0646693829761191</v>
      </c>
      <c r="AE196" s="12">
        <v>299.55743879472482</v>
      </c>
      <c r="AF196" s="10">
        <v>237.93432627808963</v>
      </c>
      <c r="AG196" s="10">
        <v>172.41884063669201</v>
      </c>
      <c r="AH196" s="10">
        <v>379.25655734417546</v>
      </c>
      <c r="AI196" s="10">
        <v>3.5811260433818153</v>
      </c>
      <c r="AJ196" s="10"/>
      <c r="AK196" s="10"/>
      <c r="AL196" s="10"/>
      <c r="AM196" s="10"/>
      <c r="AN196" s="10">
        <v>2.9955743879472485</v>
      </c>
      <c r="AO196" s="10">
        <v>1.3205059394468788</v>
      </c>
      <c r="AP196" s="10">
        <v>1</v>
      </c>
      <c r="AQ196" s="10">
        <v>111.47500000000001</v>
      </c>
      <c r="AR196" s="10"/>
      <c r="AS196" s="10"/>
      <c r="AT196" s="10">
        <v>0.95701095482089316</v>
      </c>
      <c r="AU196" s="10">
        <v>1</v>
      </c>
      <c r="AV196" s="16"/>
      <c r="AW196" s="21">
        <v>35.690148941713446</v>
      </c>
      <c r="AX196" s="1" t="s">
        <v>120</v>
      </c>
      <c r="AY196" s="25">
        <v>30.219685039370098</v>
      </c>
      <c r="AZ196" s="19">
        <v>100</v>
      </c>
      <c r="BA196" s="19">
        <v>0</v>
      </c>
      <c r="BB196" s="19">
        <v>0</v>
      </c>
      <c r="BC196" s="19">
        <v>100</v>
      </c>
      <c r="BD196" s="19">
        <v>0</v>
      </c>
      <c r="BE196" s="19">
        <v>0</v>
      </c>
      <c r="BF196" s="26">
        <v>89.249621604993607</v>
      </c>
      <c r="BG196" s="26">
        <v>9.6857090120302729</v>
      </c>
      <c r="BH196" s="26">
        <v>1.0646693829761191</v>
      </c>
      <c r="BI196" s="23"/>
      <c r="BJ196" s="27">
        <f t="shared" ca="1" si="18"/>
        <v>1</v>
      </c>
      <c r="BK196" s="26">
        <f t="shared" ca="1" si="19"/>
        <v>3.6226100600841988</v>
      </c>
      <c r="BL196" s="25">
        <f t="shared" si="16"/>
        <v>4.8820041180263551</v>
      </c>
      <c r="BM196" s="25">
        <f t="shared" ca="1" si="20"/>
        <v>3.4808823846393242</v>
      </c>
      <c r="BN196" s="24">
        <f t="shared" si="17"/>
        <v>3.3946174457995091</v>
      </c>
      <c r="BO196" s="23"/>
      <c r="BP196" s="2"/>
    </row>
    <row r="197" spans="1:68" x14ac:dyDescent="0.2">
      <c r="A197">
        <v>9.1999999999999993</v>
      </c>
      <c r="B197">
        <v>2.2000000000000002</v>
      </c>
      <c r="C197">
        <v>1.2581800000000001</v>
      </c>
      <c r="D197">
        <v>-0.27646999999999999</v>
      </c>
      <c r="E197">
        <v>0.12144000000000001</v>
      </c>
      <c r="F197">
        <v>1.8367</v>
      </c>
      <c r="G197">
        <v>1.66465</v>
      </c>
      <c r="H197" s="23"/>
      <c r="I197" s="17">
        <f t="shared" si="14"/>
        <v>30.183727034120732</v>
      </c>
      <c r="J197" s="16">
        <f t="shared" si="15"/>
        <v>-30.383727034120732</v>
      </c>
      <c r="K197" s="10">
        <v>95</v>
      </c>
      <c r="L197" s="16">
        <v>2967.5196850393759</v>
      </c>
      <c r="M197" s="16">
        <v>1094.291338582678</v>
      </c>
      <c r="N197" s="16">
        <v>13.079615048118985</v>
      </c>
      <c r="O197" s="16">
        <v>3.0174199623352176</v>
      </c>
      <c r="P197" s="16">
        <v>3.4690289406683501</v>
      </c>
      <c r="Q197" s="16">
        <v>9.8109937590014434E-2</v>
      </c>
      <c r="R197" s="16">
        <v>2.8281671691995851</v>
      </c>
      <c r="S197" s="16">
        <v>31.361734606467561</v>
      </c>
      <c r="T197" s="22" t="s">
        <v>33</v>
      </c>
      <c r="U197" s="10">
        <v>3</v>
      </c>
      <c r="V197" s="22" t="s">
        <v>33</v>
      </c>
      <c r="W197" s="10">
        <v>3</v>
      </c>
      <c r="X197" s="22" t="s">
        <v>33</v>
      </c>
      <c r="Y197" s="10">
        <v>3</v>
      </c>
      <c r="Z197" s="22" t="s">
        <v>124</v>
      </c>
      <c r="AA197" s="15">
        <v>2</v>
      </c>
      <c r="AB197" s="11">
        <v>89.845847645747455</v>
      </c>
      <c r="AC197" s="10">
        <v>9.156522729800983</v>
      </c>
      <c r="AD197" s="21">
        <v>0.99762962445155656</v>
      </c>
      <c r="AE197" s="12">
        <v>301.74199623352172</v>
      </c>
      <c r="AF197" s="10">
        <v>239.44728312324887</v>
      </c>
      <c r="AG197" s="10">
        <v>173.45144703341751</v>
      </c>
      <c r="AH197" s="10">
        <v>376.08931662888494</v>
      </c>
      <c r="AI197" s="10">
        <v>3.5358588802337856</v>
      </c>
      <c r="AJ197" s="10"/>
      <c r="AK197" s="10"/>
      <c r="AL197" s="10"/>
      <c r="AM197" s="10"/>
      <c r="AN197" s="10">
        <v>3.0174199623352176</v>
      </c>
      <c r="AO197" s="10">
        <v>1.3304679479468859</v>
      </c>
      <c r="AP197" s="10">
        <v>1</v>
      </c>
      <c r="AQ197" s="10">
        <v>111.47500000000001</v>
      </c>
      <c r="AR197" s="10"/>
      <c r="AS197" s="10"/>
      <c r="AT197" s="10">
        <v>0.95841201414616051</v>
      </c>
      <c r="AU197" s="10">
        <v>1</v>
      </c>
      <c r="AV197" s="16"/>
      <c r="AW197" s="21">
        <v>35.917092468487333</v>
      </c>
      <c r="AX197" s="1" t="s">
        <v>120</v>
      </c>
      <c r="AY197" s="25">
        <v>30.3837270341207</v>
      </c>
      <c r="AZ197" s="19">
        <v>100</v>
      </c>
      <c r="BA197" s="19">
        <v>0</v>
      </c>
      <c r="BB197" s="19">
        <v>0</v>
      </c>
      <c r="BC197" s="19">
        <v>100</v>
      </c>
      <c r="BD197" s="19">
        <v>0</v>
      </c>
      <c r="BE197" s="19">
        <v>0</v>
      </c>
      <c r="BF197" s="26">
        <v>89.845847645747455</v>
      </c>
      <c r="BG197" s="26">
        <v>9.156522729800983</v>
      </c>
      <c r="BH197" s="26">
        <v>0.99762962445155656</v>
      </c>
      <c r="BI197" s="23"/>
      <c r="BJ197" s="27">
        <f t="shared" ca="1" si="18"/>
        <v>1</v>
      </c>
      <c r="BK197" s="26">
        <f t="shared" ca="1" si="19"/>
        <v>3.6284105121767212</v>
      </c>
      <c r="BL197" s="25">
        <f t="shared" si="16"/>
        <v>4.9418961732445048</v>
      </c>
      <c r="BM197" s="25">
        <f t="shared" ca="1" si="20"/>
        <v>3.4832081925995722</v>
      </c>
      <c r="BN197" s="24">
        <f t="shared" si="17"/>
        <v>3.3950748252446328</v>
      </c>
      <c r="BO197" s="23"/>
      <c r="BP197" s="2"/>
    </row>
    <row r="198" spans="1:68" x14ac:dyDescent="0.2">
      <c r="A198">
        <v>9.25</v>
      </c>
      <c r="B198">
        <v>2.1</v>
      </c>
      <c r="C198">
        <v>1.25824</v>
      </c>
      <c r="D198">
        <v>-0.27716000000000002</v>
      </c>
      <c r="E198">
        <v>0.12132999999999999</v>
      </c>
      <c r="F198">
        <v>1.83433</v>
      </c>
      <c r="G198">
        <v>1.66533</v>
      </c>
      <c r="H198" s="23"/>
      <c r="I198" s="17">
        <f t="shared" si="14"/>
        <v>30.34776902887139</v>
      </c>
      <c r="J198" s="16">
        <f t="shared" si="15"/>
        <v>-30.547769028871389</v>
      </c>
      <c r="K198" s="10">
        <v>95</v>
      </c>
      <c r="L198" s="16">
        <v>2983.1036745406882</v>
      </c>
      <c r="M198" s="16">
        <v>1099.6391076115494</v>
      </c>
      <c r="N198" s="16">
        <v>13.150699912510936</v>
      </c>
      <c r="O198" s="16">
        <v>3.0338041431261642</v>
      </c>
      <c r="P198" s="16">
        <v>3.4849269025338132</v>
      </c>
      <c r="Q198" s="16">
        <v>9.3787085933749292E-2</v>
      </c>
      <c r="R198" s="16">
        <v>2.6912210372492686</v>
      </c>
      <c r="S198" s="16">
        <v>31.32796940330898</v>
      </c>
      <c r="T198" s="22" t="s">
        <v>33</v>
      </c>
      <c r="U198" s="10">
        <v>3</v>
      </c>
      <c r="V198" s="22" t="s">
        <v>33</v>
      </c>
      <c r="W198" s="10">
        <v>3</v>
      </c>
      <c r="X198" s="22" t="s">
        <v>33</v>
      </c>
      <c r="Y198" s="10">
        <v>3</v>
      </c>
      <c r="Z198" s="22" t="s">
        <v>124</v>
      </c>
      <c r="AA198" s="15">
        <v>2</v>
      </c>
      <c r="AB198" s="11">
        <v>86.46671617310605</v>
      </c>
      <c r="AC198" s="10">
        <v>12.180517916082891</v>
      </c>
      <c r="AD198" s="21">
        <v>1.3527659108110655</v>
      </c>
      <c r="AE198" s="12">
        <v>303.38041431261638</v>
      </c>
      <c r="AF198" s="10">
        <v>240.40092631322611</v>
      </c>
      <c r="AG198" s="10">
        <v>174.24634512669064</v>
      </c>
      <c r="AH198" s="10">
        <v>373.93240095355986</v>
      </c>
      <c r="AI198" s="10">
        <v>3.7157854600531541</v>
      </c>
      <c r="AJ198" s="10"/>
      <c r="AK198" s="10"/>
      <c r="AL198" s="10"/>
      <c r="AM198" s="10"/>
      <c r="AN198" s="10">
        <v>3.0338041431261642</v>
      </c>
      <c r="AO198" s="10">
        <v>1.3266533783909868</v>
      </c>
      <c r="AP198" s="10">
        <v>1</v>
      </c>
      <c r="AQ198" s="10">
        <v>111.47500000000001</v>
      </c>
      <c r="AR198" s="10"/>
      <c r="AS198" s="10"/>
      <c r="AT198" s="10">
        <v>0.95746028299468988</v>
      </c>
      <c r="AU198" s="10">
        <v>1</v>
      </c>
      <c r="AV198" s="16"/>
      <c r="AW198" s="21">
        <v>36.060138946983919</v>
      </c>
      <c r="AX198" s="1" t="s">
        <v>120</v>
      </c>
      <c r="AY198" s="25">
        <v>30.5477690288714</v>
      </c>
      <c r="AZ198" s="19">
        <v>100</v>
      </c>
      <c r="BA198" s="19">
        <v>0</v>
      </c>
      <c r="BB198" s="19">
        <v>0</v>
      </c>
      <c r="BC198" s="19">
        <v>100</v>
      </c>
      <c r="BD198" s="19">
        <v>0</v>
      </c>
      <c r="BE198" s="19">
        <v>0</v>
      </c>
      <c r="BF198" s="26">
        <v>86.46671617310605</v>
      </c>
      <c r="BG198" s="26">
        <v>12.180517916082891</v>
      </c>
      <c r="BH198" s="26">
        <v>1.3527659108110655</v>
      </c>
      <c r="BI198" s="23"/>
      <c r="BJ198" s="27">
        <f t="shared" ca="1" si="18"/>
        <v>1</v>
      </c>
      <c r="BK198" s="26">
        <f t="shared" ca="1" si="19"/>
        <v>3.6255077715326847</v>
      </c>
      <c r="BL198" s="25">
        <f t="shared" si="16"/>
        <v>4.70493925443746</v>
      </c>
      <c r="BM198" s="25">
        <f t="shared" ca="1" si="20"/>
        <v>3.4718200512338346</v>
      </c>
      <c r="BN198" s="24">
        <f t="shared" si="17"/>
        <v>3.3827805929470176</v>
      </c>
      <c r="BO198" s="23"/>
      <c r="BP198" s="2"/>
    </row>
    <row r="199" spans="1:68" x14ac:dyDescent="0.2">
      <c r="A199">
        <v>9.3000000000000007</v>
      </c>
      <c r="B199">
        <v>2.2000000000000002</v>
      </c>
      <c r="C199">
        <v>1.2583899999999999</v>
      </c>
      <c r="D199">
        <v>-0.27761000000000002</v>
      </c>
      <c r="E199">
        <v>0.1212</v>
      </c>
      <c r="F199">
        <v>1.8362000000000001</v>
      </c>
      <c r="G199">
        <v>1.66368</v>
      </c>
      <c r="H199" s="23"/>
      <c r="I199" s="17">
        <f t="shared" si="14"/>
        <v>30.511811023622048</v>
      </c>
      <c r="J199" s="16">
        <f t="shared" si="15"/>
        <v>-30.711811023622047</v>
      </c>
      <c r="K199" s="10">
        <v>95</v>
      </c>
      <c r="L199" s="16">
        <v>2998.6876640420005</v>
      </c>
      <c r="M199" s="16">
        <v>1104.9868766404209</v>
      </c>
      <c r="N199" s="16">
        <v>13.221784776902886</v>
      </c>
      <c r="O199" s="16">
        <v>3.0747645951035305</v>
      </c>
      <c r="P199" s="16">
        <v>3.5253127321446995</v>
      </c>
      <c r="Q199" s="16">
        <v>9.0967834853576415E-2</v>
      </c>
      <c r="R199" s="16">
        <v>2.5804188667889951</v>
      </c>
      <c r="S199" s="16">
        <v>31.288065072303397</v>
      </c>
      <c r="T199" s="22" t="s">
        <v>33</v>
      </c>
      <c r="U199" s="10">
        <v>3</v>
      </c>
      <c r="V199" s="22" t="s">
        <v>33</v>
      </c>
      <c r="W199" s="10">
        <v>3</v>
      </c>
      <c r="X199" s="22" t="s">
        <v>33</v>
      </c>
      <c r="Y199" s="10">
        <v>3</v>
      </c>
      <c r="Z199" s="22" t="s">
        <v>124</v>
      </c>
      <c r="AA199" s="15">
        <v>2</v>
      </c>
      <c r="AB199" s="11">
        <v>83.466469795619957</v>
      </c>
      <c r="AC199" s="10">
        <v>14.913126092663887</v>
      </c>
      <c r="AD199" s="21">
        <v>1.6204041117161589</v>
      </c>
      <c r="AE199" s="12">
        <v>307.47645951035304</v>
      </c>
      <c r="AF199" s="10">
        <v>244.23549512031204</v>
      </c>
      <c r="AG199" s="10">
        <v>176.26563660723497</v>
      </c>
      <c r="AH199" s="10">
        <v>371.64919464823902</v>
      </c>
      <c r="AI199" s="10">
        <v>3.8753398251361162</v>
      </c>
      <c r="AJ199" s="10"/>
      <c r="AK199" s="10"/>
      <c r="AL199" s="10"/>
      <c r="AM199" s="10"/>
      <c r="AN199" s="10">
        <v>3.0747645951035305</v>
      </c>
      <c r="AO199" s="10">
        <v>1.3294247665710459</v>
      </c>
      <c r="AP199" s="10">
        <v>1</v>
      </c>
      <c r="AQ199" s="10">
        <v>111.47500000000001</v>
      </c>
      <c r="AR199" s="10"/>
      <c r="AS199" s="10"/>
      <c r="AT199" s="10">
        <v>0.96850979483048139</v>
      </c>
      <c r="AU199" s="10">
        <v>1</v>
      </c>
      <c r="AV199" s="16"/>
      <c r="AW199" s="21">
        <v>36.635324268046801</v>
      </c>
      <c r="AX199" s="1" t="s">
        <v>120</v>
      </c>
      <c r="AY199" s="25">
        <v>30.711811023622001</v>
      </c>
      <c r="AZ199" s="19">
        <v>100</v>
      </c>
      <c r="BA199" s="19">
        <v>0</v>
      </c>
      <c r="BB199" s="19">
        <v>0</v>
      </c>
      <c r="BC199" s="19">
        <v>100</v>
      </c>
      <c r="BD199" s="19">
        <v>0</v>
      </c>
      <c r="BE199" s="19">
        <v>0</v>
      </c>
      <c r="BF199" s="26">
        <v>83.466469795619957</v>
      </c>
      <c r="BG199" s="26">
        <v>14.913126092663887</v>
      </c>
      <c r="BH199" s="26">
        <v>1.6204041117161589</v>
      </c>
      <c r="BI199" s="23"/>
      <c r="BJ199" s="27">
        <f t="shared" ca="1" si="18"/>
        <v>1</v>
      </c>
      <c r="BK199" s="26">
        <f t="shared" ca="1" si="19"/>
        <v>3.666955586447167</v>
      </c>
      <c r="BL199" s="25">
        <f t="shared" si="16"/>
        <v>4.4900903882592766</v>
      </c>
      <c r="BM199" s="25">
        <f t="shared" ca="1" si="20"/>
        <v>3.4566455928711708</v>
      </c>
      <c r="BN199" s="24">
        <f t="shared" si="17"/>
        <v>3.3695333487946226</v>
      </c>
      <c r="BO199" s="23"/>
      <c r="BP199" s="2"/>
    </row>
    <row r="200" spans="1:68" x14ac:dyDescent="0.2">
      <c r="A200">
        <v>9.35</v>
      </c>
      <c r="B200">
        <v>2.1</v>
      </c>
      <c r="C200">
        <v>1.25844</v>
      </c>
      <c r="D200">
        <v>-0.27733999999999998</v>
      </c>
      <c r="E200">
        <v>0.12261</v>
      </c>
      <c r="F200">
        <v>1.8349299999999999</v>
      </c>
      <c r="G200">
        <v>1.66828</v>
      </c>
      <c r="H200" s="23"/>
      <c r="I200" s="17">
        <f t="shared" si="14"/>
        <v>30.675853018372699</v>
      </c>
      <c r="J200" s="16">
        <f t="shared" si="15"/>
        <v>-30.875853018372698</v>
      </c>
      <c r="K200" s="10">
        <v>95</v>
      </c>
      <c r="L200" s="16">
        <v>3014.2716535433124</v>
      </c>
      <c r="M200" s="16">
        <v>1110.3346456692921</v>
      </c>
      <c r="N200" s="16">
        <v>13.292869641294836</v>
      </c>
      <c r="O200" s="16">
        <v>3.0884180790960265</v>
      </c>
      <c r="P200" s="16">
        <v>3.5451986587274833</v>
      </c>
      <c r="Q200" s="16">
        <v>9.2659385501680416E-2</v>
      </c>
      <c r="R200" s="16">
        <v>2.6136584835259882</v>
      </c>
      <c r="S200" s="16">
        <v>31.720873585517829</v>
      </c>
      <c r="T200" s="22" t="s">
        <v>33</v>
      </c>
      <c r="U200" s="10">
        <v>3</v>
      </c>
      <c r="V200" s="22" t="s">
        <v>33</v>
      </c>
      <c r="W200" s="10">
        <v>3</v>
      </c>
      <c r="X200" s="22" t="s">
        <v>33</v>
      </c>
      <c r="Y200" s="10">
        <v>3</v>
      </c>
      <c r="Z200" s="22" t="s">
        <v>124</v>
      </c>
      <c r="AA200" s="15">
        <v>2</v>
      </c>
      <c r="AB200" s="11">
        <v>84.21697408628421</v>
      </c>
      <c r="AC200" s="10">
        <v>14.225691507891668</v>
      </c>
      <c r="AD200" s="21">
        <v>1.5573344058241201</v>
      </c>
      <c r="AE200" s="12">
        <v>308.84180790960261</v>
      </c>
      <c r="AF200" s="10">
        <v>245.6583106299741</v>
      </c>
      <c r="AG200" s="10">
        <v>177.25993293637418</v>
      </c>
      <c r="AH200" s="10">
        <v>379.09036685258729</v>
      </c>
      <c r="AI200" s="10">
        <v>3.8260545756189908</v>
      </c>
      <c r="AJ200" s="10"/>
      <c r="AK200" s="10"/>
      <c r="AL200" s="10"/>
      <c r="AM200" s="10"/>
      <c r="AN200" s="10">
        <v>3.0884180790960265</v>
      </c>
      <c r="AO200" s="10">
        <v>1.3391065938775253</v>
      </c>
      <c r="AP200" s="10">
        <v>1</v>
      </c>
      <c r="AQ200" s="10">
        <v>111.47500000000001</v>
      </c>
      <c r="AR200" s="10"/>
      <c r="AS200" s="10"/>
      <c r="AT200" s="10">
        <v>0.96946176629194503</v>
      </c>
      <c r="AU200" s="10">
        <v>1</v>
      </c>
      <c r="AV200" s="16"/>
      <c r="AW200" s="21">
        <v>36.848746594496113</v>
      </c>
      <c r="AX200" s="1" t="s">
        <v>120</v>
      </c>
      <c r="AY200" s="25">
        <v>30.875853018372698</v>
      </c>
      <c r="AZ200" s="19">
        <v>100</v>
      </c>
      <c r="BA200" s="19">
        <v>0</v>
      </c>
      <c r="BB200" s="19">
        <v>0</v>
      </c>
      <c r="BC200" s="19">
        <v>100</v>
      </c>
      <c r="BD200" s="19">
        <v>0</v>
      </c>
      <c r="BE200" s="19">
        <v>0</v>
      </c>
      <c r="BF200" s="26">
        <v>84.21697408628421</v>
      </c>
      <c r="BG200" s="26">
        <v>14.225691507891668</v>
      </c>
      <c r="BH200" s="26">
        <v>1.5573344058241201</v>
      </c>
      <c r="BI200" s="23"/>
      <c r="BJ200" s="27">
        <f t="shared" ca="1" si="18"/>
        <v>1</v>
      </c>
      <c r="BK200" s="26">
        <f t="shared" ca="1" si="19"/>
        <v>3.6710785165625728</v>
      </c>
      <c r="BL200" s="25">
        <f t="shared" si="16"/>
        <v>4.5464440079484616</v>
      </c>
      <c r="BM200" s="25">
        <f t="shared" ca="1" si="20"/>
        <v>3.4591726417727799</v>
      </c>
      <c r="BN200" s="24">
        <f t="shared" si="17"/>
        <v>3.3700931376728396</v>
      </c>
      <c r="BO200" s="23"/>
      <c r="BP200" s="2"/>
    </row>
    <row r="201" spans="1:68" x14ac:dyDescent="0.2">
      <c r="A201">
        <v>9.4</v>
      </c>
      <c r="B201">
        <v>2.1</v>
      </c>
      <c r="C201">
        <v>1.25834</v>
      </c>
      <c r="D201">
        <v>-0.27650000000000002</v>
      </c>
      <c r="E201">
        <v>0.12091</v>
      </c>
      <c r="F201">
        <v>1.83558</v>
      </c>
      <c r="G201">
        <v>1.66798</v>
      </c>
      <c r="H201" s="23"/>
      <c r="I201" s="17">
        <f t="shared" si="14"/>
        <v>30.83989501312336</v>
      </c>
      <c r="J201" s="16">
        <f t="shared" si="15"/>
        <v>-31.03989501312336</v>
      </c>
      <c r="K201" s="10">
        <v>95</v>
      </c>
      <c r="L201" s="16">
        <v>3029.8556430446251</v>
      </c>
      <c r="M201" s="16">
        <v>1115.6824146981637</v>
      </c>
      <c r="N201" s="16">
        <v>13.363954505686788</v>
      </c>
      <c r="O201" s="16">
        <v>3.0611111111110954</v>
      </c>
      <c r="P201" s="16">
        <v>3.5103773982578077</v>
      </c>
      <c r="Q201" s="16">
        <v>9.7921987518002726E-2</v>
      </c>
      <c r="R201" s="16">
        <v>2.7895002846873727</v>
      </c>
      <c r="S201" s="16">
        <v>31.199047718521705</v>
      </c>
      <c r="T201" s="22" t="s">
        <v>33</v>
      </c>
      <c r="U201" s="10">
        <v>3</v>
      </c>
      <c r="V201" s="22" t="s">
        <v>33</v>
      </c>
      <c r="W201" s="10">
        <v>3</v>
      </c>
      <c r="X201" s="22" t="s">
        <v>33</v>
      </c>
      <c r="Y201" s="10">
        <v>3</v>
      </c>
      <c r="Z201" s="22" t="s">
        <v>124</v>
      </c>
      <c r="AA201" s="15">
        <v>2</v>
      </c>
      <c r="AB201" s="11">
        <v>88.460368752094055</v>
      </c>
      <c r="AC201" s="10">
        <v>10.38913844824522</v>
      </c>
      <c r="AD201" s="21">
        <v>1.1504927996607242</v>
      </c>
      <c r="AE201" s="12">
        <v>306.11111111110955</v>
      </c>
      <c r="AF201" s="10">
        <v>240.64498648640566</v>
      </c>
      <c r="AG201" s="10">
        <v>175.51886991289038</v>
      </c>
      <c r="AH201" s="10">
        <v>366.89334609260396</v>
      </c>
      <c r="AI201" s="10">
        <v>3.5848714749712705</v>
      </c>
      <c r="AJ201" s="10"/>
      <c r="AK201" s="10"/>
      <c r="AL201" s="10"/>
      <c r="AM201" s="10"/>
      <c r="AN201" s="10">
        <v>3.0611111111110954</v>
      </c>
      <c r="AO201" s="10">
        <v>1.3486590854965175</v>
      </c>
      <c r="AP201" s="10">
        <v>1</v>
      </c>
      <c r="AQ201" s="10">
        <v>111.47500000000001</v>
      </c>
      <c r="AR201" s="10"/>
      <c r="AS201" s="10"/>
      <c r="AT201" s="10">
        <v>0.94388034359121453</v>
      </c>
      <c r="AU201" s="10">
        <v>1</v>
      </c>
      <c r="AV201" s="16"/>
      <c r="AW201" s="21">
        <v>36.096747972960848</v>
      </c>
      <c r="AX201" s="1" t="s">
        <v>120</v>
      </c>
      <c r="AY201" s="25">
        <v>31.039895013123399</v>
      </c>
      <c r="AZ201" s="19">
        <v>100</v>
      </c>
      <c r="BA201" s="19">
        <v>0</v>
      </c>
      <c r="BB201" s="19">
        <v>0</v>
      </c>
      <c r="BC201" s="19">
        <v>100</v>
      </c>
      <c r="BD201" s="19">
        <v>0</v>
      </c>
      <c r="BE201" s="19">
        <v>0</v>
      </c>
      <c r="BF201" s="26">
        <v>88.460368752094055</v>
      </c>
      <c r="BG201" s="26">
        <v>10.38913844824522</v>
      </c>
      <c r="BH201" s="26">
        <v>1.1504927996607242</v>
      </c>
      <c r="BI201" s="23"/>
      <c r="BJ201" s="27">
        <f t="shared" ca="1" si="18"/>
        <v>1</v>
      </c>
      <c r="BK201" s="26">
        <f t="shared" ca="1" si="19"/>
        <v>3.5770924600892688</v>
      </c>
      <c r="BL201" s="25">
        <f t="shared" si="16"/>
        <v>4.9072644410389268</v>
      </c>
      <c r="BM201" s="25">
        <f t="shared" ca="1" si="20"/>
        <v>3.486703850618261</v>
      </c>
      <c r="BN201" s="24">
        <f t="shared" si="17"/>
        <v>3.3876533696507547</v>
      </c>
      <c r="BO201" s="23"/>
      <c r="BP201" s="2"/>
    </row>
    <row r="202" spans="1:68" x14ac:dyDescent="0.2">
      <c r="A202">
        <v>9.4499999999999993</v>
      </c>
      <c r="B202">
        <v>2.1</v>
      </c>
      <c r="C202">
        <v>1.2581500000000001</v>
      </c>
      <c r="D202">
        <v>-0.27671000000000001</v>
      </c>
      <c r="E202">
        <v>0.12077</v>
      </c>
      <c r="F202">
        <v>1.83358</v>
      </c>
      <c r="G202">
        <v>1.6637999999999999</v>
      </c>
      <c r="H202" s="23"/>
      <c r="I202" s="17">
        <f t="shared" si="14"/>
        <v>31.003937007874011</v>
      </c>
      <c r="J202" s="16">
        <f t="shared" si="15"/>
        <v>-31.203937007874011</v>
      </c>
      <c r="K202" s="10">
        <v>95</v>
      </c>
      <c r="L202" s="16">
        <v>3045.439632545937</v>
      </c>
      <c r="M202" s="16">
        <v>1121.0301837270349</v>
      </c>
      <c r="N202" s="16">
        <v>13.435039370078737</v>
      </c>
      <c r="O202" s="16">
        <v>3.0092278719397445</v>
      </c>
      <c r="P202" s="16">
        <v>3.457875334999478</v>
      </c>
      <c r="Q202" s="16">
        <v>9.6606337013922156E-2</v>
      </c>
      <c r="R202" s="16">
        <v>2.7938062438545588</v>
      </c>
      <c r="S202" s="16">
        <v>31.15607382359261</v>
      </c>
      <c r="T202" s="22" t="s">
        <v>33</v>
      </c>
      <c r="U202" s="10">
        <v>3</v>
      </c>
      <c r="V202" s="22" t="s">
        <v>33</v>
      </c>
      <c r="W202" s="10">
        <v>3</v>
      </c>
      <c r="X202" s="22" t="s">
        <v>33</v>
      </c>
      <c r="Y202" s="10">
        <v>3</v>
      </c>
      <c r="Z202" s="22" t="s">
        <v>124</v>
      </c>
      <c r="AA202" s="15">
        <v>2</v>
      </c>
      <c r="AB202" s="11">
        <v>89.065705228659851</v>
      </c>
      <c r="AC202" s="10">
        <v>9.8493299017195426</v>
      </c>
      <c r="AD202" s="21">
        <v>1.0849648696206025</v>
      </c>
      <c r="AE202" s="12">
        <v>300.92278719397444</v>
      </c>
      <c r="AF202" s="10">
        <v>233.55156789711324</v>
      </c>
      <c r="AG202" s="10">
        <v>172.89376674997391</v>
      </c>
      <c r="AH202" s="10">
        <v>364.54699447228541</v>
      </c>
      <c r="AI202" s="10">
        <v>3.5793462850176749</v>
      </c>
      <c r="AJ202" s="10"/>
      <c r="AK202" s="10"/>
      <c r="AL202" s="10"/>
      <c r="AM202" s="10"/>
      <c r="AN202" s="10">
        <v>3.0092278719397445</v>
      </c>
      <c r="AO202" s="10">
        <v>1.3417520457908245</v>
      </c>
      <c r="AP202" s="10">
        <v>1</v>
      </c>
      <c r="AQ202" s="10">
        <v>111.47500000000001</v>
      </c>
      <c r="AR202" s="10"/>
      <c r="AS202" s="10"/>
      <c r="AT202" s="10">
        <v>0.91006520968753946</v>
      </c>
      <c r="AU202" s="10">
        <v>1</v>
      </c>
      <c r="AV202" s="16"/>
      <c r="AW202" s="21">
        <v>35.032735184566981</v>
      </c>
      <c r="AX202" s="1" t="s">
        <v>120</v>
      </c>
      <c r="AY202" s="25">
        <v>31.203937007874</v>
      </c>
      <c r="AZ202" s="19">
        <v>100</v>
      </c>
      <c r="BA202" s="19">
        <v>0</v>
      </c>
      <c r="BB202" s="19">
        <v>0</v>
      </c>
      <c r="BC202" s="19">
        <v>100</v>
      </c>
      <c r="BD202" s="19">
        <v>0</v>
      </c>
      <c r="BE202" s="19">
        <v>0</v>
      </c>
      <c r="BF202" s="26">
        <v>89.065705228659851</v>
      </c>
      <c r="BG202" s="26">
        <v>9.8493299017195426</v>
      </c>
      <c r="BH202" s="26">
        <v>1.0849648696206025</v>
      </c>
      <c r="BI202" s="23"/>
      <c r="BJ202" s="27">
        <f t="shared" ca="1" si="18"/>
        <v>1</v>
      </c>
      <c r="BK202" s="26">
        <f t="shared" ca="1" si="19"/>
        <v>3.4524592590233234</v>
      </c>
      <c r="BL202" s="25">
        <f t="shared" si="16"/>
        <v>4.9921743280610862</v>
      </c>
      <c r="BM202" s="25">
        <f t="shared" ca="1" si="20"/>
        <v>3.5036703131838434</v>
      </c>
      <c r="BN202" s="24">
        <f t="shared" si="17"/>
        <v>3.3936826321538058</v>
      </c>
      <c r="BO202" s="23"/>
      <c r="BP202" s="2"/>
    </row>
    <row r="203" spans="1:68" x14ac:dyDescent="0.2">
      <c r="A203">
        <v>9.5</v>
      </c>
      <c r="B203">
        <v>2.1</v>
      </c>
      <c r="C203">
        <v>1.25803</v>
      </c>
      <c r="D203">
        <v>-0.27761999999999998</v>
      </c>
      <c r="E203">
        <v>0.12161</v>
      </c>
      <c r="F203">
        <v>1.83175</v>
      </c>
      <c r="G203">
        <v>1.66778</v>
      </c>
      <c r="H203" s="23"/>
      <c r="I203" s="17">
        <f t="shared" si="14"/>
        <v>31.167979002624669</v>
      </c>
      <c r="J203" s="16">
        <f t="shared" si="15"/>
        <v>-31.367979002624669</v>
      </c>
      <c r="K203" s="10">
        <v>95</v>
      </c>
      <c r="L203" s="16">
        <v>3061.0236220472493</v>
      </c>
      <c r="M203" s="16">
        <v>1126.3779527559063</v>
      </c>
      <c r="N203" s="16">
        <v>13.50612423447069</v>
      </c>
      <c r="O203" s="16">
        <v>2.9764595103577909</v>
      </c>
      <c r="P203" s="16">
        <v>3.4288199179393981</v>
      </c>
      <c r="Q203" s="16">
        <v>9.0905184829572869E-2</v>
      </c>
      <c r="R203" s="16">
        <v>2.6512090749928836</v>
      </c>
      <c r="S203" s="16">
        <v>31.413917193167169</v>
      </c>
      <c r="T203" s="22" t="s">
        <v>33</v>
      </c>
      <c r="U203" s="10">
        <v>3</v>
      </c>
      <c r="V203" s="22" t="s">
        <v>33</v>
      </c>
      <c r="W203" s="10">
        <v>3</v>
      </c>
      <c r="X203" s="22" t="s">
        <v>33</v>
      </c>
      <c r="Y203" s="10">
        <v>3</v>
      </c>
      <c r="Z203" s="22" t="s">
        <v>124</v>
      </c>
      <c r="AA203" s="15">
        <v>2</v>
      </c>
      <c r="AB203" s="11">
        <v>86.128659473222243</v>
      </c>
      <c r="AC203" s="10">
        <v>12.486280691156708</v>
      </c>
      <c r="AD203" s="21">
        <v>1.3850598356210493</v>
      </c>
      <c r="AE203" s="12">
        <v>297.64595103577909</v>
      </c>
      <c r="AF203" s="10">
        <v>229.21657827232076</v>
      </c>
      <c r="AG203" s="10">
        <v>171.44099589696992</v>
      </c>
      <c r="AH203" s="10">
        <v>368.38888372175614</v>
      </c>
      <c r="AI203" s="10">
        <v>3.7718639749401288</v>
      </c>
      <c r="AJ203" s="10"/>
      <c r="AK203" s="10"/>
      <c r="AL203" s="10"/>
      <c r="AM203" s="10"/>
      <c r="AN203" s="10">
        <v>2.9764595103577909</v>
      </c>
      <c r="AO203" s="10">
        <v>1.3284485522345502</v>
      </c>
      <c r="AP203" s="10">
        <v>1</v>
      </c>
      <c r="AQ203" s="10">
        <v>111.47500000000001</v>
      </c>
      <c r="AR203" s="10"/>
      <c r="AS203" s="10"/>
      <c r="AT203" s="10">
        <v>0.8878483350785018</v>
      </c>
      <c r="AU203" s="10">
        <v>1</v>
      </c>
      <c r="AV203" s="16"/>
      <c r="AW203" s="21">
        <v>34.382486740848115</v>
      </c>
      <c r="AX203" s="1" t="s">
        <v>120</v>
      </c>
      <c r="AY203" s="25">
        <v>31.367979002624701</v>
      </c>
      <c r="AZ203" s="19">
        <v>100</v>
      </c>
      <c r="BA203" s="19">
        <v>0</v>
      </c>
      <c r="BB203" s="19">
        <v>0</v>
      </c>
      <c r="BC203" s="19">
        <v>100</v>
      </c>
      <c r="BD203" s="19">
        <v>0</v>
      </c>
      <c r="BE203" s="19">
        <v>0</v>
      </c>
      <c r="BF203" s="26">
        <v>86.128659473222243</v>
      </c>
      <c r="BG203" s="26">
        <v>12.486280691156708</v>
      </c>
      <c r="BH203" s="26">
        <v>1.3850598356210493</v>
      </c>
      <c r="BI203" s="23"/>
      <c r="BJ203" s="27">
        <f t="shared" ca="1" si="18"/>
        <v>1</v>
      </c>
      <c r="BK203" s="26">
        <f t="shared" ca="1" si="19"/>
        <v>3.3706414481412521</v>
      </c>
      <c r="BL203" s="25">
        <f t="shared" si="16"/>
        <v>4.7887476484135494</v>
      </c>
      <c r="BM203" s="25">
        <f t="shared" ca="1" si="20"/>
        <v>3.5025560471646542</v>
      </c>
      <c r="BN203" s="24">
        <f t="shared" si="17"/>
        <v>3.3857735262533875</v>
      </c>
      <c r="BO203" s="23"/>
      <c r="BP203" s="2"/>
    </row>
    <row r="204" spans="1:68" x14ac:dyDescent="0.2">
      <c r="A204">
        <v>9.5500000000000007</v>
      </c>
      <c r="B204">
        <v>2.1</v>
      </c>
      <c r="C204">
        <v>1.2579899999999999</v>
      </c>
      <c r="D204">
        <v>-0.27790999999999999</v>
      </c>
      <c r="E204">
        <v>0.12389</v>
      </c>
      <c r="F204">
        <v>1.8372299999999999</v>
      </c>
      <c r="G204">
        <v>1.6730799999999999</v>
      </c>
      <c r="H204" s="23"/>
      <c r="I204" s="17">
        <f t="shared" si="14"/>
        <v>31.332020997375327</v>
      </c>
      <c r="J204" s="16">
        <f t="shared" si="15"/>
        <v>-31.532020997375326</v>
      </c>
      <c r="K204" s="10">
        <v>95</v>
      </c>
      <c r="L204" s="16">
        <v>3076.6076115485616</v>
      </c>
      <c r="M204" s="16">
        <v>1131.7257217847778</v>
      </c>
      <c r="N204" s="16">
        <v>13.577209098862642</v>
      </c>
      <c r="O204" s="16">
        <v>2.9655367231638063</v>
      </c>
      <c r="P204" s="16">
        <v>3.4279751230190705</v>
      </c>
      <c r="Q204" s="16">
        <v>8.90883341334614E-2</v>
      </c>
      <c r="R204" s="16">
        <v>2.5988617459685628</v>
      </c>
      <c r="S204" s="16">
        <v>32.113777767726688</v>
      </c>
      <c r="T204" s="22" t="s">
        <v>33</v>
      </c>
      <c r="U204" s="10">
        <v>3</v>
      </c>
      <c r="V204" s="22" t="s">
        <v>33</v>
      </c>
      <c r="W204" s="10">
        <v>3</v>
      </c>
      <c r="X204" s="22" t="s">
        <v>33</v>
      </c>
      <c r="Y204" s="10">
        <v>3</v>
      </c>
      <c r="Z204" s="22" t="s">
        <v>124</v>
      </c>
      <c r="AA204" s="15">
        <v>2</v>
      </c>
      <c r="AB204" s="11">
        <v>85.194930098560548</v>
      </c>
      <c r="AC204" s="10">
        <v>13.333713131535944</v>
      </c>
      <c r="AD204" s="21">
        <v>1.4713567699035077</v>
      </c>
      <c r="AE204" s="12">
        <v>296.55367231638064</v>
      </c>
      <c r="AF204" s="10">
        <v>228.20048536985203</v>
      </c>
      <c r="AG204" s="10">
        <v>171.39875615095352</v>
      </c>
      <c r="AH204" s="10">
        <v>381.32369833091747</v>
      </c>
      <c r="AI204" s="10">
        <v>3.8478383913697289</v>
      </c>
      <c r="AJ204" s="10"/>
      <c r="AK204" s="10"/>
      <c r="AL204" s="10"/>
      <c r="AM204" s="10"/>
      <c r="AN204" s="10">
        <v>2.9655367231638063</v>
      </c>
      <c r="AO204" s="10">
        <v>1.3274593162233861</v>
      </c>
      <c r="AP204" s="10">
        <v>1</v>
      </c>
      <c r="AQ204" s="10">
        <v>111.47500000000001</v>
      </c>
      <c r="AR204" s="10"/>
      <c r="AS204" s="10"/>
      <c r="AT204" s="10">
        <v>0.87929214040858583</v>
      </c>
      <c r="AU204" s="10">
        <v>1</v>
      </c>
      <c r="AV204" s="16"/>
      <c r="AW204" s="21">
        <v>34.230072805477811</v>
      </c>
      <c r="AX204" s="1" t="s">
        <v>120</v>
      </c>
      <c r="AY204" s="25">
        <v>31.532020997375302</v>
      </c>
      <c r="AZ204" s="19">
        <v>100</v>
      </c>
      <c r="BA204" s="19">
        <v>0</v>
      </c>
      <c r="BB204" s="19">
        <v>0</v>
      </c>
      <c r="BC204" s="19">
        <v>100</v>
      </c>
      <c r="BD204" s="19">
        <v>0</v>
      </c>
      <c r="BE204" s="19">
        <v>0</v>
      </c>
      <c r="BF204" s="26">
        <v>85.194930098560548</v>
      </c>
      <c r="BG204" s="26">
        <v>13.333713131535944</v>
      </c>
      <c r="BH204" s="26">
        <v>1.4713567699035077</v>
      </c>
      <c r="BI204" s="23"/>
      <c r="BJ204" s="27">
        <f t="shared" ca="1" si="18"/>
        <v>1</v>
      </c>
      <c r="BK204" s="26">
        <f t="shared" ca="1" si="19"/>
        <v>3.339451036360118</v>
      </c>
      <c r="BL204" s="25">
        <f t="shared" si="16"/>
        <v>4.7144883515168905</v>
      </c>
      <c r="BM204" s="25">
        <f t="shared" ca="1" si="20"/>
        <v>3.5022742601036185</v>
      </c>
      <c r="BN204" s="24">
        <f t="shared" si="17"/>
        <v>3.3816717570115524</v>
      </c>
      <c r="BO204" s="23"/>
      <c r="BP204" s="2"/>
    </row>
    <row r="205" spans="1:68" x14ac:dyDescent="0.2">
      <c r="A205">
        <v>9.6</v>
      </c>
      <c r="B205">
        <v>2.2000000000000002</v>
      </c>
      <c r="C205">
        <v>1.2582500000000001</v>
      </c>
      <c r="D205">
        <v>-0.27672000000000002</v>
      </c>
      <c r="E205">
        <v>0.12406</v>
      </c>
      <c r="F205">
        <v>1.8305</v>
      </c>
      <c r="G205">
        <v>1.66578</v>
      </c>
      <c r="H205" s="23"/>
      <c r="I205" s="17">
        <f t="shared" ref="I205:I268" si="21">IF(A205="(m)",0,A205/0.3048)</f>
        <v>31.496062992125982</v>
      </c>
      <c r="J205" s="16">
        <f t="shared" ref="J205:J268" si="22">$J$7-I205</f>
        <v>-31.696062992125981</v>
      </c>
      <c r="K205" s="10">
        <v>95</v>
      </c>
      <c r="L205" s="16">
        <v>3092.191601049874</v>
      </c>
      <c r="M205" s="16">
        <v>1137.0734908136492</v>
      </c>
      <c r="N205" s="16">
        <v>13.648293963254591</v>
      </c>
      <c r="O205" s="16">
        <v>3.0365348399246752</v>
      </c>
      <c r="P205" s="16">
        <v>3.4997246690284141</v>
      </c>
      <c r="Q205" s="16">
        <v>9.6543686989918234E-2</v>
      </c>
      <c r="R205" s="16">
        <v>2.7586080654944918</v>
      </c>
      <c r="S205" s="16">
        <v>32.165960354426304</v>
      </c>
      <c r="T205" s="22" t="s">
        <v>33</v>
      </c>
      <c r="U205" s="10">
        <v>3</v>
      </c>
      <c r="V205" s="22" t="s">
        <v>33</v>
      </c>
      <c r="W205" s="10">
        <v>3</v>
      </c>
      <c r="X205" s="22" t="s">
        <v>33</v>
      </c>
      <c r="Y205" s="10">
        <v>3</v>
      </c>
      <c r="Z205" s="22" t="s">
        <v>124</v>
      </c>
      <c r="AA205" s="15">
        <v>2</v>
      </c>
      <c r="AB205" s="11">
        <v>88.238487146528968</v>
      </c>
      <c r="AC205" s="10">
        <v>10.587487336859354</v>
      </c>
      <c r="AD205" s="21">
        <v>1.1740255166116822</v>
      </c>
      <c r="AE205" s="12">
        <v>303.6534839924675</v>
      </c>
      <c r="AF205" s="10">
        <v>235.72490316499176</v>
      </c>
      <c r="AG205" s="10">
        <v>174.9862334514207</v>
      </c>
      <c r="AH205" s="10">
        <v>380.93485147553241</v>
      </c>
      <c r="AI205" s="10">
        <v>3.62501658901206</v>
      </c>
      <c r="AJ205" s="10"/>
      <c r="AK205" s="10"/>
      <c r="AL205" s="10"/>
      <c r="AM205" s="10"/>
      <c r="AN205" s="10">
        <v>3.0365348399246752</v>
      </c>
      <c r="AO205" s="10">
        <v>1.3570684557909054</v>
      </c>
      <c r="AP205" s="10">
        <v>1</v>
      </c>
      <c r="AQ205" s="10">
        <v>111.47500000000001</v>
      </c>
      <c r="AR205" s="10"/>
      <c r="AS205" s="10"/>
      <c r="AT205" s="10">
        <v>0.90522647753784091</v>
      </c>
      <c r="AU205" s="10">
        <v>1</v>
      </c>
      <c r="AV205" s="16"/>
      <c r="AW205" s="21">
        <v>35.358735474748762</v>
      </c>
      <c r="AX205" s="1" t="s">
        <v>120</v>
      </c>
      <c r="AY205" s="25">
        <v>31.696062992125999</v>
      </c>
      <c r="AZ205" s="19">
        <v>100</v>
      </c>
      <c r="BA205" s="19">
        <v>0</v>
      </c>
      <c r="BB205" s="19">
        <v>0</v>
      </c>
      <c r="BC205" s="19">
        <v>100</v>
      </c>
      <c r="BD205" s="19">
        <v>0</v>
      </c>
      <c r="BE205" s="19">
        <v>0</v>
      </c>
      <c r="BF205" s="26">
        <v>88.238487146528968</v>
      </c>
      <c r="BG205" s="26">
        <v>10.587487336859354</v>
      </c>
      <c r="BH205" s="26">
        <v>1.1740255166116822</v>
      </c>
      <c r="BI205" s="23"/>
      <c r="BJ205" s="27">
        <f t="shared" ca="1" si="18"/>
        <v>1</v>
      </c>
      <c r="BK205" s="26">
        <f t="shared" ca="1" si="19"/>
        <v>3.4362402857629366</v>
      </c>
      <c r="BL205" s="25">
        <f t="shared" si="16"/>
        <v>4.9417618948205257</v>
      </c>
      <c r="BM205" s="25">
        <f t="shared" ca="1" si="20"/>
        <v>3.5029715226330347</v>
      </c>
      <c r="BN205" s="24">
        <f t="shared" si="17"/>
        <v>3.3864284459667982</v>
      </c>
      <c r="BO205" s="23"/>
      <c r="BP205" s="2"/>
    </row>
    <row r="206" spans="1:68" x14ac:dyDescent="0.2">
      <c r="A206">
        <v>9.65</v>
      </c>
      <c r="B206">
        <v>2.1</v>
      </c>
      <c r="C206">
        <v>1.25864</v>
      </c>
      <c r="D206">
        <v>-0.27695999999999998</v>
      </c>
      <c r="E206">
        <v>0.1246</v>
      </c>
      <c r="F206">
        <v>1.82863</v>
      </c>
      <c r="G206">
        <v>1.6624300000000001</v>
      </c>
      <c r="H206" s="23"/>
      <c r="I206" s="17">
        <f t="shared" si="21"/>
        <v>31.66010498687664</v>
      </c>
      <c r="J206" s="16">
        <f t="shared" si="22"/>
        <v>-31.860104986876639</v>
      </c>
      <c r="K206" s="10">
        <v>95</v>
      </c>
      <c r="L206" s="16">
        <v>3107.7755905511863</v>
      </c>
      <c r="M206" s="16">
        <v>1142.4212598425206</v>
      </c>
      <c r="N206" s="16">
        <v>13.719378827646544</v>
      </c>
      <c r="O206" s="16">
        <v>3.1430320150658888</v>
      </c>
      <c r="P206" s="16">
        <v>3.6086087370765463</v>
      </c>
      <c r="Q206" s="16">
        <v>9.5040086413826302E-2</v>
      </c>
      <c r="R206" s="16">
        <v>2.6337043813406447</v>
      </c>
      <c r="S206" s="16">
        <v>32.33171680629566</v>
      </c>
      <c r="T206" s="22" t="s">
        <v>33</v>
      </c>
      <c r="U206" s="10">
        <v>3</v>
      </c>
      <c r="V206" s="22" t="s">
        <v>33</v>
      </c>
      <c r="W206" s="10">
        <v>3</v>
      </c>
      <c r="X206" s="22" t="s">
        <v>33</v>
      </c>
      <c r="Y206" s="10">
        <v>3</v>
      </c>
      <c r="Z206" s="22" t="s">
        <v>124</v>
      </c>
      <c r="AA206" s="15">
        <v>2</v>
      </c>
      <c r="AB206" s="11">
        <v>84.308650496073781</v>
      </c>
      <c r="AC206" s="10">
        <v>14.141889460987187</v>
      </c>
      <c r="AD206" s="21">
        <v>1.5494600429390331</v>
      </c>
      <c r="AE206" s="12">
        <v>314.30320150658889</v>
      </c>
      <c r="AF206" s="10">
        <v>247.61808825881246</v>
      </c>
      <c r="AG206" s="10">
        <v>180.4304368538273</v>
      </c>
      <c r="AH206" s="10">
        <v>382.88238127506747</v>
      </c>
      <c r="AI206" s="10">
        <v>3.7969333501695668</v>
      </c>
      <c r="AJ206" s="10"/>
      <c r="AK206" s="10"/>
      <c r="AL206" s="10"/>
      <c r="AM206" s="10"/>
      <c r="AN206" s="10">
        <v>3.1430320150658888</v>
      </c>
      <c r="AO206" s="10">
        <v>1.3721416647675835</v>
      </c>
      <c r="AP206" s="10">
        <v>1</v>
      </c>
      <c r="AQ206" s="10">
        <v>111.47500000000001</v>
      </c>
      <c r="AR206" s="10"/>
      <c r="AS206" s="10"/>
      <c r="AT206" s="10">
        <v>0.94851449998221682</v>
      </c>
      <c r="AU206" s="10">
        <v>1</v>
      </c>
      <c r="AV206" s="16"/>
      <c r="AW206" s="21">
        <v>37.142713238821869</v>
      </c>
      <c r="AX206" s="1" t="s">
        <v>120</v>
      </c>
      <c r="AY206" s="25">
        <v>31.8601049868766</v>
      </c>
      <c r="AZ206" s="19">
        <v>100</v>
      </c>
      <c r="BA206" s="19">
        <v>0</v>
      </c>
      <c r="BB206" s="19">
        <v>0</v>
      </c>
      <c r="BC206" s="19">
        <v>100</v>
      </c>
      <c r="BD206" s="19">
        <v>0</v>
      </c>
      <c r="BE206" s="19">
        <v>0</v>
      </c>
      <c r="BF206" s="26">
        <v>84.308650496073781</v>
      </c>
      <c r="BG206" s="26">
        <v>14.141889460987187</v>
      </c>
      <c r="BH206" s="26">
        <v>1.5494600429390331</v>
      </c>
      <c r="BI206" s="23"/>
      <c r="BJ206" s="27">
        <f t="shared" ca="1" si="18"/>
        <v>1</v>
      </c>
      <c r="BK206" s="26">
        <f t="shared" ca="1" si="19"/>
        <v>3.5971335864043543</v>
      </c>
      <c r="BL206" s="25">
        <f t="shared" ref="BL206:BL269" si="23">(Q206/(P206-(L206/2000)))*100</f>
        <v>4.6254498350770747</v>
      </c>
      <c r="BM206" s="25">
        <f t="shared" ca="1" si="20"/>
        <v>3.4706562265314038</v>
      </c>
      <c r="BN206" s="24">
        <f t="shared" ref="BN206:BN269" si="24">SQRT(((3.47-LOG(P206/1.06))^2)+((LOG(R206)+1.22)^2))</f>
        <v>3.3649821381358569</v>
      </c>
      <c r="BO206" s="23"/>
      <c r="BP206" s="2"/>
    </row>
    <row r="207" spans="1:68" x14ac:dyDescent="0.2">
      <c r="A207">
        <v>9.6999999999999993</v>
      </c>
      <c r="B207">
        <v>2.1</v>
      </c>
      <c r="C207">
        <v>1.25898</v>
      </c>
      <c r="D207">
        <v>-0.27672999999999998</v>
      </c>
      <c r="E207">
        <v>0.12316000000000001</v>
      </c>
      <c r="F207">
        <v>1.82778</v>
      </c>
      <c r="G207">
        <v>1.6624000000000001</v>
      </c>
      <c r="H207" s="23"/>
      <c r="I207" s="17">
        <f t="shared" si="21"/>
        <v>31.824146981627294</v>
      </c>
      <c r="J207" s="16">
        <f t="shared" si="22"/>
        <v>-32.024146981627297</v>
      </c>
      <c r="K207" s="10">
        <v>95</v>
      </c>
      <c r="L207" s="16">
        <v>3123.3595800524986</v>
      </c>
      <c r="M207" s="16">
        <v>1147.769028871392</v>
      </c>
      <c r="N207" s="16">
        <v>13.790463692038493</v>
      </c>
      <c r="O207" s="16">
        <v>3.2358757062146659</v>
      </c>
      <c r="P207" s="16">
        <v>3.6950873804735398</v>
      </c>
      <c r="Q207" s="16">
        <v>9.6481036965914702E-2</v>
      </c>
      <c r="R207" s="16">
        <v>2.6110623926179057</v>
      </c>
      <c r="S207" s="16">
        <v>31.889699601310699</v>
      </c>
      <c r="T207" s="22" t="s">
        <v>33</v>
      </c>
      <c r="U207" s="10">
        <v>3</v>
      </c>
      <c r="V207" s="22" t="s">
        <v>33</v>
      </c>
      <c r="W207" s="10">
        <v>3</v>
      </c>
      <c r="X207" s="22" t="s">
        <v>33</v>
      </c>
      <c r="Y207" s="10">
        <v>3</v>
      </c>
      <c r="Z207" s="22" t="s">
        <v>124</v>
      </c>
      <c r="AA207" s="15">
        <v>2</v>
      </c>
      <c r="AB207" s="11">
        <v>82.794229142451684</v>
      </c>
      <c r="AC207" s="10">
        <v>15.530912896665569</v>
      </c>
      <c r="AD207" s="21">
        <v>1.6748579608827425</v>
      </c>
      <c r="AE207" s="12">
        <v>323.58757062146663</v>
      </c>
      <c r="AF207" s="10">
        <v>256.8753410407345</v>
      </c>
      <c r="AG207" s="10">
        <v>184.75436902367699</v>
      </c>
      <c r="AH207" s="10">
        <v>372.32713870502829</v>
      </c>
      <c r="AI207" s="10">
        <v>3.8298586921064688</v>
      </c>
      <c r="AJ207" s="10"/>
      <c r="AK207" s="10"/>
      <c r="AL207" s="10"/>
      <c r="AM207" s="10"/>
      <c r="AN207" s="10">
        <v>3.2358757062146659</v>
      </c>
      <c r="AO207" s="10">
        <v>1.3908482890483169</v>
      </c>
      <c r="AP207" s="10">
        <v>1</v>
      </c>
      <c r="AQ207" s="10">
        <v>111.47500000000001</v>
      </c>
      <c r="AR207" s="10"/>
      <c r="AS207" s="10"/>
      <c r="AT207" s="10">
        <v>0.98091681857258939</v>
      </c>
      <c r="AU207" s="10">
        <v>1</v>
      </c>
      <c r="AV207" s="16"/>
      <c r="AW207" s="21">
        <v>38.531301156110175</v>
      </c>
      <c r="AX207" s="1" t="s">
        <v>120</v>
      </c>
      <c r="AY207" s="25">
        <v>32.024146981627297</v>
      </c>
      <c r="AZ207" s="19">
        <v>100</v>
      </c>
      <c r="BA207" s="19">
        <v>0</v>
      </c>
      <c r="BB207" s="19">
        <v>0</v>
      </c>
      <c r="BC207" s="19">
        <v>100</v>
      </c>
      <c r="BD207" s="19">
        <v>0</v>
      </c>
      <c r="BE207" s="19">
        <v>0</v>
      </c>
      <c r="BF207" s="26">
        <v>82.794229142451684</v>
      </c>
      <c r="BG207" s="26">
        <v>15.530912896665569</v>
      </c>
      <c r="BH207" s="26">
        <v>1.6748579608827425</v>
      </c>
      <c r="BI207" s="23"/>
      <c r="BJ207" s="27">
        <f t="shared" ref="BJ207:BJ270" ca="1" si="25">IF((0.381*BM207)+(0.05*(M207/2116.217)-0.15)&lt;1,(0.381*BM207)+(0.05*(M207/2116.217)-0.15),1)</f>
        <v>1</v>
      </c>
      <c r="BK207" s="26">
        <f t="shared" ref="BK207:BK270" ca="1" si="26">((P207-(L207/2000))/1.06)*(1.06/(M207/2000))^BJ207</f>
        <v>3.7174858996588922</v>
      </c>
      <c r="BL207" s="25">
        <f t="shared" si="23"/>
        <v>4.5223911922843811</v>
      </c>
      <c r="BM207" s="25">
        <f t="shared" ref="BM207:BM270" ca="1" si="27">SQRT(((3.47-LOG(BK207))^2)+((LOG(BL207)+1.22)^2))</f>
        <v>3.4533403479766425</v>
      </c>
      <c r="BN207" s="24">
        <f t="shared" si="24"/>
        <v>3.3541746582990979</v>
      </c>
      <c r="BO207" s="23"/>
      <c r="BP207" s="2"/>
    </row>
    <row r="208" spans="1:68" x14ac:dyDescent="0.2">
      <c r="A208">
        <v>9.75</v>
      </c>
      <c r="B208">
        <v>2.2000000000000002</v>
      </c>
      <c r="C208">
        <v>1.2591600000000001</v>
      </c>
      <c r="D208">
        <v>-0.27728999999999998</v>
      </c>
      <c r="E208">
        <v>0.12424</v>
      </c>
      <c r="F208">
        <v>1.8314299999999999</v>
      </c>
      <c r="G208">
        <v>1.6627799999999999</v>
      </c>
      <c r="H208" s="23"/>
      <c r="I208" s="17">
        <f t="shared" si="21"/>
        <v>31.988188976377952</v>
      </c>
      <c r="J208" s="16">
        <f t="shared" si="22"/>
        <v>-32.188188976377951</v>
      </c>
      <c r="K208" s="10">
        <v>95</v>
      </c>
      <c r="L208" s="16">
        <v>3138.9435695538109</v>
      </c>
      <c r="M208" s="16">
        <v>1153.1167979002635</v>
      </c>
      <c r="N208" s="16">
        <v>13.861548556430446</v>
      </c>
      <c r="O208" s="16">
        <v>3.2850282485875666</v>
      </c>
      <c r="P208" s="16">
        <v>3.7490137086602782</v>
      </c>
      <c r="Q208" s="16">
        <v>9.2972635621699593E-2</v>
      </c>
      <c r="R208" s="16">
        <v>2.4799225302092496</v>
      </c>
      <c r="S208" s="16">
        <v>32.221212505049415</v>
      </c>
      <c r="T208" s="22" t="s">
        <v>33</v>
      </c>
      <c r="U208" s="10">
        <v>3</v>
      </c>
      <c r="V208" s="22" t="s">
        <v>33</v>
      </c>
      <c r="W208" s="10">
        <v>3</v>
      </c>
      <c r="X208" s="22" t="s">
        <v>33</v>
      </c>
      <c r="Y208" s="10">
        <v>3</v>
      </c>
      <c r="Z208" s="22" t="s">
        <v>124</v>
      </c>
      <c r="AA208" s="15">
        <v>2</v>
      </c>
      <c r="AB208" s="11">
        <v>79.342519287398986</v>
      </c>
      <c r="AC208" s="10">
        <v>18.72965842010538</v>
      </c>
      <c r="AD208" s="21">
        <v>1.9278222924956305</v>
      </c>
      <c r="AE208" s="12">
        <v>328.50282485875664</v>
      </c>
      <c r="AF208" s="10">
        <v>262.30290968027356</v>
      </c>
      <c r="AG208" s="10">
        <v>187.45068543301392</v>
      </c>
      <c r="AH208" s="10">
        <v>377.68451551444736</v>
      </c>
      <c r="AI208" s="10">
        <v>4.0323840273979146</v>
      </c>
      <c r="AJ208" s="10"/>
      <c r="AK208" s="10"/>
      <c r="AL208" s="10"/>
      <c r="AM208" s="10"/>
      <c r="AN208" s="10">
        <v>3.2850282485875666</v>
      </c>
      <c r="AO208" s="10">
        <v>1.3941197639420284</v>
      </c>
      <c r="AP208" s="10">
        <v>1</v>
      </c>
      <c r="AQ208" s="10">
        <v>111.47500000000001</v>
      </c>
      <c r="AR208" s="10"/>
      <c r="AS208" s="10"/>
      <c r="AT208" s="10">
        <v>0.99776471381243592</v>
      </c>
      <c r="AU208" s="10">
        <v>1</v>
      </c>
      <c r="AV208" s="16"/>
      <c r="AW208" s="21">
        <v>39.345436452041028</v>
      </c>
      <c r="AX208" s="1" t="s">
        <v>120</v>
      </c>
      <c r="AY208" s="25">
        <v>32.188188976378001</v>
      </c>
      <c r="AZ208" s="19">
        <v>100</v>
      </c>
      <c r="BA208" s="19">
        <v>0</v>
      </c>
      <c r="BB208" s="19">
        <v>0</v>
      </c>
      <c r="BC208" s="19">
        <v>100</v>
      </c>
      <c r="BD208" s="19">
        <v>0</v>
      </c>
      <c r="BE208" s="19">
        <v>0</v>
      </c>
      <c r="BF208" s="26">
        <v>79.342519287398986</v>
      </c>
      <c r="BG208" s="26">
        <v>18.72965842010538</v>
      </c>
      <c r="BH208" s="26">
        <v>1.9278222924956305</v>
      </c>
      <c r="BI208" s="23"/>
      <c r="BJ208" s="27">
        <f t="shared" ca="1" si="25"/>
        <v>1</v>
      </c>
      <c r="BK208" s="26">
        <f t="shared" ca="1" si="26"/>
        <v>3.7802622038845506</v>
      </c>
      <c r="BL208" s="25">
        <f t="shared" si="23"/>
        <v>4.2656961356378362</v>
      </c>
      <c r="BM208" s="25">
        <f t="shared" ca="1" si="27"/>
        <v>3.4334956104480132</v>
      </c>
      <c r="BN208" s="24">
        <f t="shared" si="24"/>
        <v>3.3378021451774429</v>
      </c>
      <c r="BO208" s="23"/>
      <c r="BP208" s="2"/>
    </row>
    <row r="209" spans="1:68" x14ac:dyDescent="0.2">
      <c r="A209">
        <v>9.8000000000000007</v>
      </c>
      <c r="B209">
        <v>2.1</v>
      </c>
      <c r="C209">
        <v>1.25929</v>
      </c>
      <c r="D209">
        <v>-0.27672999999999998</v>
      </c>
      <c r="E209">
        <v>0.12275999999999999</v>
      </c>
      <c r="F209">
        <v>1.8317300000000001</v>
      </c>
      <c r="G209">
        <v>1.6658999999999999</v>
      </c>
      <c r="H209" s="23"/>
      <c r="I209" s="17">
        <f t="shared" si="21"/>
        <v>32.15223097112861</v>
      </c>
      <c r="J209" s="16">
        <f t="shared" si="22"/>
        <v>-32.352230971128613</v>
      </c>
      <c r="K209" s="10">
        <v>95</v>
      </c>
      <c r="L209" s="16">
        <v>3154.5275590551232</v>
      </c>
      <c r="M209" s="16">
        <v>1158.4645669291349</v>
      </c>
      <c r="N209" s="16">
        <v>13.932633420822397</v>
      </c>
      <c r="O209" s="16">
        <v>3.3205273069679708</v>
      </c>
      <c r="P209" s="16">
        <v>3.777970912406905</v>
      </c>
      <c r="Q209" s="16">
        <v>9.6481036965914702E-2</v>
      </c>
      <c r="R209" s="16">
        <v>2.553779242954723</v>
      </c>
      <c r="S209" s="16">
        <v>31.766917044370427</v>
      </c>
      <c r="T209" s="22" t="s">
        <v>33</v>
      </c>
      <c r="U209" s="10">
        <v>3</v>
      </c>
      <c r="V209" s="22" t="s">
        <v>33</v>
      </c>
      <c r="W209" s="10">
        <v>3</v>
      </c>
      <c r="X209" s="22" t="s">
        <v>33</v>
      </c>
      <c r="Y209" s="10">
        <v>3</v>
      </c>
      <c r="Z209" s="22" t="s">
        <v>124</v>
      </c>
      <c r="AA209" s="15">
        <v>2</v>
      </c>
      <c r="AB209" s="11">
        <v>80.648840634296519</v>
      </c>
      <c r="AC209" s="10">
        <v>17.51427825394741</v>
      </c>
      <c r="AD209" s="21">
        <v>1.8368811117560651</v>
      </c>
      <c r="AE209" s="12">
        <v>332.05273069679708</v>
      </c>
      <c r="AF209" s="10">
        <v>264.79293426803486</v>
      </c>
      <c r="AG209" s="10">
        <v>188.89854562034526</v>
      </c>
      <c r="AH209" s="10">
        <v>366.87669168441664</v>
      </c>
      <c r="AI209" s="10">
        <v>3.9157652438391652</v>
      </c>
      <c r="AJ209" s="10"/>
      <c r="AK209" s="10"/>
      <c r="AL209" s="10"/>
      <c r="AM209" s="10"/>
      <c r="AN209" s="10">
        <v>3.3205273069679708</v>
      </c>
      <c r="AO209" s="10">
        <v>1.4091435420389058</v>
      </c>
      <c r="AP209" s="10">
        <v>1</v>
      </c>
      <c r="AQ209" s="10">
        <v>111.47500000000001</v>
      </c>
      <c r="AR209" s="10"/>
      <c r="AS209" s="10"/>
      <c r="AT209" s="10">
        <v>1.0027849483747286</v>
      </c>
      <c r="AU209" s="10">
        <v>1</v>
      </c>
      <c r="AV209" s="16"/>
      <c r="AW209" s="21">
        <v>39.718940140205234</v>
      </c>
      <c r="AX209" s="1" t="s">
        <v>120</v>
      </c>
      <c r="AY209" s="25">
        <v>32.352230971128598</v>
      </c>
      <c r="AZ209" s="19">
        <v>100</v>
      </c>
      <c r="BA209" s="19">
        <v>0</v>
      </c>
      <c r="BB209" s="19">
        <v>0</v>
      </c>
      <c r="BC209" s="19">
        <v>100</v>
      </c>
      <c r="BD209" s="19">
        <v>0</v>
      </c>
      <c r="BE209" s="19">
        <v>0</v>
      </c>
      <c r="BF209" s="26">
        <v>80.648840634296519</v>
      </c>
      <c r="BG209" s="26">
        <v>17.51427825394741</v>
      </c>
      <c r="BH209" s="26">
        <v>1.8368811117560651</v>
      </c>
      <c r="BI209" s="23"/>
      <c r="BJ209" s="27">
        <f t="shared" ca="1" si="25"/>
        <v>1</v>
      </c>
      <c r="BK209" s="26">
        <f t="shared" ca="1" si="26"/>
        <v>3.7993516516659489</v>
      </c>
      <c r="BL209" s="25">
        <f t="shared" si="23"/>
        <v>4.3840925275541602</v>
      </c>
      <c r="BM209" s="25">
        <f t="shared" ca="1" si="27"/>
        <v>3.4380772652111848</v>
      </c>
      <c r="BN209" s="24">
        <f t="shared" si="24"/>
        <v>3.3410665135806821</v>
      </c>
      <c r="BO209" s="23"/>
      <c r="BP209" s="2"/>
    </row>
    <row r="210" spans="1:68" x14ac:dyDescent="0.2">
      <c r="A210">
        <v>9.85</v>
      </c>
      <c r="B210">
        <v>2.2000000000000002</v>
      </c>
      <c r="C210">
        <v>1.25884</v>
      </c>
      <c r="D210">
        <v>-0.27712999999999999</v>
      </c>
      <c r="E210">
        <v>0.12241</v>
      </c>
      <c r="F210">
        <v>1.8320000000000001</v>
      </c>
      <c r="G210">
        <v>1.6670499999999999</v>
      </c>
      <c r="H210" s="23"/>
      <c r="I210" s="17">
        <f t="shared" si="21"/>
        <v>32.316272965879264</v>
      </c>
      <c r="J210" s="16">
        <f t="shared" si="22"/>
        <v>-32.516272965879267</v>
      </c>
      <c r="K210" s="10">
        <v>95</v>
      </c>
      <c r="L210" s="16">
        <v>3170.1115485564355</v>
      </c>
      <c r="M210" s="16">
        <v>1163.8123359580063</v>
      </c>
      <c r="N210" s="16">
        <v>14.003718285214347</v>
      </c>
      <c r="O210" s="16">
        <v>3.1976459510357507</v>
      </c>
      <c r="P210" s="16">
        <v>3.6535424962572374</v>
      </c>
      <c r="Q210" s="16">
        <v>9.3975036005761001E-2</v>
      </c>
      <c r="R210" s="16">
        <v>2.5721621166862279</v>
      </c>
      <c r="S210" s="16">
        <v>31.659482307047703</v>
      </c>
      <c r="T210" s="22" t="s">
        <v>33</v>
      </c>
      <c r="U210" s="10">
        <v>3</v>
      </c>
      <c r="V210" s="22" t="s">
        <v>33</v>
      </c>
      <c r="W210" s="10">
        <v>3</v>
      </c>
      <c r="X210" s="22" t="s">
        <v>33</v>
      </c>
      <c r="Y210" s="10">
        <v>3</v>
      </c>
      <c r="Z210" s="22" t="s">
        <v>124</v>
      </c>
      <c r="AA210" s="15">
        <v>2</v>
      </c>
      <c r="AB210" s="11">
        <v>82.186828744502037</v>
      </c>
      <c r="AC210" s="10">
        <v>16.090688890742229</v>
      </c>
      <c r="AD210" s="21">
        <v>1.7224823647557383</v>
      </c>
      <c r="AE210" s="12">
        <v>319.76459510357506</v>
      </c>
      <c r="AF210" s="10">
        <v>249.23759180917321</v>
      </c>
      <c r="AG210" s="10">
        <v>182.67712481286185</v>
      </c>
      <c r="AH210" s="10">
        <v>363.20428844914329</v>
      </c>
      <c r="AI210" s="10">
        <v>3.8877798312663185</v>
      </c>
      <c r="AJ210" s="10"/>
      <c r="AK210" s="10"/>
      <c r="AL210" s="10"/>
      <c r="AM210" s="10"/>
      <c r="AN210" s="10">
        <v>3.1976459510357507</v>
      </c>
      <c r="AO210" s="10">
        <v>1.3887138169985571</v>
      </c>
      <c r="AP210" s="10">
        <v>1</v>
      </c>
      <c r="AQ210" s="10">
        <v>111.47500000000001</v>
      </c>
      <c r="AR210" s="10"/>
      <c r="AS210" s="10"/>
      <c r="AT210" s="10">
        <v>0.93644317241447994</v>
      </c>
      <c r="AU210" s="10">
        <v>1</v>
      </c>
      <c r="AV210" s="16"/>
      <c r="AW210" s="21">
        <v>37.38563877137598</v>
      </c>
      <c r="AX210" s="1" t="s">
        <v>120</v>
      </c>
      <c r="AY210" s="25">
        <v>32.516272965879303</v>
      </c>
      <c r="AZ210" s="19">
        <v>100</v>
      </c>
      <c r="BA210" s="19">
        <v>0</v>
      </c>
      <c r="BB210" s="19">
        <v>0</v>
      </c>
      <c r="BC210" s="19">
        <v>100</v>
      </c>
      <c r="BD210" s="19">
        <v>0</v>
      </c>
      <c r="BE210" s="19">
        <v>0</v>
      </c>
      <c r="BF210" s="26">
        <v>82.186828744502037</v>
      </c>
      <c r="BG210" s="26">
        <v>16.090688890742229</v>
      </c>
      <c r="BH210" s="26">
        <v>1.7224823647557383</v>
      </c>
      <c r="BI210" s="23"/>
      <c r="BJ210" s="27">
        <f t="shared" ca="1" si="25"/>
        <v>1</v>
      </c>
      <c r="BK210" s="26">
        <f t="shared" ca="1" si="26"/>
        <v>3.5546739935117113</v>
      </c>
      <c r="BL210" s="25">
        <f t="shared" si="23"/>
        <v>4.5431781121539236</v>
      </c>
      <c r="BM210" s="25">
        <f t="shared" ca="1" si="27"/>
        <v>3.4707649911712632</v>
      </c>
      <c r="BN210" s="24">
        <f t="shared" si="24"/>
        <v>3.3552893705901843</v>
      </c>
      <c r="BO210" s="23"/>
      <c r="BP210" s="2"/>
    </row>
    <row r="211" spans="1:68" x14ac:dyDescent="0.2">
      <c r="A211">
        <v>9.9</v>
      </c>
      <c r="B211">
        <v>0.3</v>
      </c>
      <c r="C211">
        <v>1.25857</v>
      </c>
      <c r="D211">
        <v>-0.27890999999999999</v>
      </c>
      <c r="E211">
        <v>0.12350999999999999</v>
      </c>
      <c r="F211">
        <v>1.8307800000000001</v>
      </c>
      <c r="G211">
        <v>1.6646799999999999</v>
      </c>
      <c r="H211" s="23"/>
      <c r="I211" s="17">
        <f t="shared" si="21"/>
        <v>32.480314960629919</v>
      </c>
      <c r="J211" s="16">
        <f t="shared" si="22"/>
        <v>-32.680314960629921</v>
      </c>
      <c r="K211" s="10">
        <v>95</v>
      </c>
      <c r="L211" s="16">
        <v>3185.6955380577479</v>
      </c>
      <c r="M211" s="16">
        <v>1169.1601049868777</v>
      </c>
      <c r="N211" s="16">
        <v>14.074803149606298</v>
      </c>
      <c r="O211" s="16">
        <v>3.1239171374764303</v>
      </c>
      <c r="P211" s="16">
        <v>3.5846758719527516</v>
      </c>
      <c r="Q211" s="16">
        <v>8.2823331733077363E-2</v>
      </c>
      <c r="R211" s="16">
        <v>2.3104831424538075</v>
      </c>
      <c r="S211" s="16">
        <v>31.997134338633426</v>
      </c>
      <c r="T211" s="22" t="s">
        <v>33</v>
      </c>
      <c r="U211" s="10">
        <v>3</v>
      </c>
      <c r="V211" s="22" t="s">
        <v>33</v>
      </c>
      <c r="W211" s="10">
        <v>3</v>
      </c>
      <c r="X211" s="22" t="s">
        <v>33</v>
      </c>
      <c r="Y211" s="10">
        <v>3</v>
      </c>
      <c r="Z211" s="22" t="s">
        <v>124</v>
      </c>
      <c r="AA211" s="15">
        <v>2</v>
      </c>
      <c r="AB211" s="11">
        <v>76.823195138190329</v>
      </c>
      <c r="AC211" s="10">
        <v>21.086520580219698</v>
      </c>
      <c r="AD211" s="21">
        <v>2.0902842815899683</v>
      </c>
      <c r="AE211" s="12">
        <v>312.391713747643</v>
      </c>
      <c r="AF211" s="10">
        <v>240.21893074386239</v>
      </c>
      <c r="AG211" s="10">
        <v>179.2337935976376</v>
      </c>
      <c r="AH211" s="10">
        <v>368.68795588855801</v>
      </c>
      <c r="AI211" s="10">
        <v>4.3280990959231485</v>
      </c>
      <c r="AJ211" s="10"/>
      <c r="AK211" s="10"/>
      <c r="AL211" s="10"/>
      <c r="AM211" s="10"/>
      <c r="AN211" s="10">
        <v>3.1239171374764303</v>
      </c>
      <c r="AO211" s="10">
        <v>1.3564384461719108</v>
      </c>
      <c r="AP211" s="10">
        <v>1</v>
      </c>
      <c r="AQ211" s="10">
        <v>111.47500000000001</v>
      </c>
      <c r="AR211" s="10"/>
      <c r="AS211" s="10"/>
      <c r="AT211" s="10">
        <v>0.89653181129887261</v>
      </c>
      <c r="AU211" s="10">
        <v>1</v>
      </c>
      <c r="AV211" s="16"/>
      <c r="AW211" s="21">
        <v>36.032839611579355</v>
      </c>
      <c r="AX211" s="1" t="s">
        <v>120</v>
      </c>
      <c r="AY211" s="25">
        <v>32.6803149606299</v>
      </c>
      <c r="AZ211" s="19">
        <v>100</v>
      </c>
      <c r="BA211" s="19">
        <v>0</v>
      </c>
      <c r="BB211" s="19">
        <v>0</v>
      </c>
      <c r="BC211" s="19">
        <v>100</v>
      </c>
      <c r="BD211" s="19">
        <v>0</v>
      </c>
      <c r="BE211" s="19">
        <v>0</v>
      </c>
      <c r="BF211" s="26">
        <v>76.823195138190329</v>
      </c>
      <c r="BG211" s="26">
        <v>21.086520580219698</v>
      </c>
      <c r="BH211" s="26">
        <v>2.0902842815899683</v>
      </c>
      <c r="BI211" s="23"/>
      <c r="BJ211" s="27">
        <f t="shared" ca="1" si="25"/>
        <v>1</v>
      </c>
      <c r="BK211" s="26">
        <f t="shared" ca="1" si="26"/>
        <v>3.4072803107598908</v>
      </c>
      <c r="BL211" s="25">
        <f t="shared" si="23"/>
        <v>4.1581566005368611</v>
      </c>
      <c r="BM211" s="25">
        <f t="shared" ca="1" si="27"/>
        <v>3.4656895221017985</v>
      </c>
      <c r="BN211" s="24">
        <f t="shared" si="24"/>
        <v>3.3401719152736766</v>
      </c>
      <c r="BO211" s="23"/>
      <c r="BP211" s="2"/>
    </row>
    <row r="212" spans="1:68" x14ac:dyDescent="0.2">
      <c r="A212">
        <v>9.9499999999999993</v>
      </c>
      <c r="B212">
        <v>2.1</v>
      </c>
      <c r="C212">
        <v>1.2585500000000001</v>
      </c>
      <c r="D212">
        <v>-0.27875</v>
      </c>
      <c r="E212">
        <v>0.12634999999999999</v>
      </c>
      <c r="F212">
        <v>1.8301499999999999</v>
      </c>
      <c r="G212">
        <v>1.6641300000000001</v>
      </c>
      <c r="H212" s="23"/>
      <c r="I212" s="17">
        <f t="shared" si="21"/>
        <v>32.644356955380573</v>
      </c>
      <c r="J212" s="16">
        <f t="shared" si="22"/>
        <v>-32.844356955380576</v>
      </c>
      <c r="K212" s="10">
        <v>95</v>
      </c>
      <c r="L212" s="16">
        <v>3201.2795275590602</v>
      </c>
      <c r="M212" s="16">
        <v>1174.5078740157492</v>
      </c>
      <c r="N212" s="16">
        <v>14.145888013998249</v>
      </c>
      <c r="O212" s="16">
        <v>3.1184557438794687</v>
      </c>
      <c r="P212" s="16">
        <v>3.5917677669773629</v>
      </c>
      <c r="Q212" s="16">
        <v>8.3825732117138757E-2</v>
      </c>
      <c r="R212" s="16">
        <v>2.3338293997688484</v>
      </c>
      <c r="S212" s="16">
        <v>32.86889049290933</v>
      </c>
      <c r="T212" s="22" t="s">
        <v>33</v>
      </c>
      <c r="U212" s="10">
        <v>3</v>
      </c>
      <c r="V212" s="22" t="s">
        <v>33</v>
      </c>
      <c r="W212" s="10">
        <v>3</v>
      </c>
      <c r="X212" s="22" t="s">
        <v>33</v>
      </c>
      <c r="Y212" s="10">
        <v>3</v>
      </c>
      <c r="Z212" s="22" t="s">
        <v>124</v>
      </c>
      <c r="AA212" s="15">
        <v>2</v>
      </c>
      <c r="AB212" s="11">
        <v>77.619186929058529</v>
      </c>
      <c r="AC212" s="10">
        <v>20.340290431137149</v>
      </c>
      <c r="AD212" s="21">
        <v>2.0405226398043221</v>
      </c>
      <c r="AE212" s="12">
        <v>311.84557438794684</v>
      </c>
      <c r="AF212" s="10">
        <v>240.13656607021011</v>
      </c>
      <c r="AG212" s="10">
        <v>179.58838834886814</v>
      </c>
      <c r="AH212" s="10">
        <v>385.15890813759933</v>
      </c>
      <c r="AI212" s="10">
        <v>4.2848033369493246</v>
      </c>
      <c r="AJ212" s="10"/>
      <c r="AK212" s="10"/>
      <c r="AL212" s="10"/>
      <c r="AM212" s="10"/>
      <c r="AN212" s="10">
        <v>3.1184557438794687</v>
      </c>
      <c r="AO212" s="10">
        <v>1.3629485048748393</v>
      </c>
      <c r="AP212" s="10">
        <v>1</v>
      </c>
      <c r="AQ212" s="10">
        <v>111.47500000000001</v>
      </c>
      <c r="AR212" s="10"/>
      <c r="AS212" s="10"/>
      <c r="AT212" s="10">
        <v>0.89188722415715449</v>
      </c>
      <c r="AU212" s="10">
        <v>1</v>
      </c>
      <c r="AV212" s="16"/>
      <c r="AW212" s="21">
        <v>36.020484910531515</v>
      </c>
      <c r="AX212" s="1" t="s">
        <v>120</v>
      </c>
      <c r="AY212" s="25">
        <v>32.844356955380597</v>
      </c>
      <c r="AZ212" s="19">
        <v>100</v>
      </c>
      <c r="BA212" s="19">
        <v>0</v>
      </c>
      <c r="BB212" s="19">
        <v>0</v>
      </c>
      <c r="BC212" s="19">
        <v>100</v>
      </c>
      <c r="BD212" s="19">
        <v>0</v>
      </c>
      <c r="BE212" s="19">
        <v>0</v>
      </c>
      <c r="BF212" s="26">
        <v>77.619186929058529</v>
      </c>
      <c r="BG212" s="26">
        <v>20.340290431137149</v>
      </c>
      <c r="BH212" s="26">
        <v>2.0405226398043221</v>
      </c>
      <c r="BI212" s="23"/>
      <c r="BJ212" s="27">
        <f t="shared" ca="1" si="25"/>
        <v>1</v>
      </c>
      <c r="BK212" s="26">
        <f t="shared" ca="1" si="26"/>
        <v>3.3905741242755321</v>
      </c>
      <c r="BL212" s="25">
        <f t="shared" si="23"/>
        <v>4.2099619905154873</v>
      </c>
      <c r="BM212" s="25">
        <f t="shared" ca="1" si="27"/>
        <v>3.4703537845917447</v>
      </c>
      <c r="BN212" s="24">
        <f t="shared" si="24"/>
        <v>3.3414891099887405</v>
      </c>
      <c r="BO212" s="23"/>
      <c r="BP212" s="2"/>
    </row>
    <row r="213" spans="1:68" x14ac:dyDescent="0.2">
      <c r="A213">
        <v>10</v>
      </c>
      <c r="B213">
        <v>2.1</v>
      </c>
      <c r="C213">
        <v>1.25875</v>
      </c>
      <c r="D213">
        <v>-0.27800999999999998</v>
      </c>
      <c r="E213">
        <v>0.12895000000000001</v>
      </c>
      <c r="F213">
        <v>1.82345</v>
      </c>
      <c r="G213">
        <v>1.6573500000000001</v>
      </c>
      <c r="H213" s="23"/>
      <c r="I213" s="17">
        <f t="shared" si="21"/>
        <v>32.808398950131235</v>
      </c>
      <c r="J213" s="16">
        <f t="shared" si="22"/>
        <v>-33.008398950131237</v>
      </c>
      <c r="K213" s="10">
        <v>95</v>
      </c>
      <c r="L213" s="16">
        <v>3216.8635170603729</v>
      </c>
      <c r="M213" s="16">
        <v>1179.8556430446208</v>
      </c>
      <c r="N213" s="16">
        <v>14.216972878390202</v>
      </c>
      <c r="O213" s="16">
        <v>3.1730696798493305</v>
      </c>
      <c r="P213" s="16">
        <v>3.6578741502768337</v>
      </c>
      <c r="Q213" s="16">
        <v>8.8461833893423075E-2</v>
      </c>
      <c r="R213" s="16">
        <v>2.4183946811491079</v>
      </c>
      <c r="S213" s="16">
        <v>33.666977113021062</v>
      </c>
      <c r="T213" s="22" t="s">
        <v>33</v>
      </c>
      <c r="U213" s="10">
        <v>3</v>
      </c>
      <c r="V213" s="22" t="s">
        <v>33</v>
      </c>
      <c r="W213" s="10">
        <v>3</v>
      </c>
      <c r="X213" s="22" t="s">
        <v>33</v>
      </c>
      <c r="Y213" s="10">
        <v>3</v>
      </c>
      <c r="Z213" s="22" t="s">
        <v>124</v>
      </c>
      <c r="AA213" s="15">
        <v>2</v>
      </c>
      <c r="AB213" s="11">
        <v>79.268398207539292</v>
      </c>
      <c r="AC213" s="10">
        <v>18.798772740995773</v>
      </c>
      <c r="AD213" s="21">
        <v>1.9328290514649362</v>
      </c>
      <c r="AE213" s="12">
        <v>317.30696798493307</v>
      </c>
      <c r="AF213" s="10">
        <v>246.99708237007059</v>
      </c>
      <c r="AG213" s="10">
        <v>182.89370751384169</v>
      </c>
      <c r="AH213" s="10">
        <v>400.11437282669203</v>
      </c>
      <c r="AI213" s="10">
        <v>4.1349743604499114</v>
      </c>
      <c r="AJ213" s="10"/>
      <c r="AK213" s="10"/>
      <c r="AL213" s="10"/>
      <c r="AM213" s="10"/>
      <c r="AN213" s="10">
        <v>3.1730696798493305</v>
      </c>
      <c r="AO213" s="10">
        <v>1.3861724353847782</v>
      </c>
      <c r="AP213" s="10">
        <v>1</v>
      </c>
      <c r="AQ213" s="10">
        <v>111.47500000000001</v>
      </c>
      <c r="AR213" s="10"/>
      <c r="AS213" s="10"/>
      <c r="AT213" s="10">
        <v>0.91425087881883715</v>
      </c>
      <c r="AU213" s="10">
        <v>1</v>
      </c>
      <c r="AV213" s="16"/>
      <c r="AW213" s="21">
        <v>37.049562355510588</v>
      </c>
      <c r="AX213" s="1" t="s">
        <v>120</v>
      </c>
      <c r="AY213" s="25">
        <v>33.008398950131202</v>
      </c>
      <c r="AZ213" s="19">
        <v>100</v>
      </c>
      <c r="BA213" s="19">
        <v>0</v>
      </c>
      <c r="BB213" s="19">
        <v>0</v>
      </c>
      <c r="BC213" s="19">
        <v>100</v>
      </c>
      <c r="BD213" s="19">
        <v>0</v>
      </c>
      <c r="BE213" s="19">
        <v>0</v>
      </c>
      <c r="BF213" s="26">
        <v>79.268398207539292</v>
      </c>
      <c r="BG213" s="26">
        <v>18.798772740995773</v>
      </c>
      <c r="BH213" s="26">
        <v>1.9328290514649362</v>
      </c>
      <c r="BI213" s="23"/>
      <c r="BJ213" s="27">
        <f t="shared" ca="1" si="25"/>
        <v>1</v>
      </c>
      <c r="BK213" s="26">
        <f t="shared" ca="1" si="26"/>
        <v>3.4740561759878621</v>
      </c>
      <c r="BL213" s="25">
        <f t="shared" si="23"/>
        <v>4.3163854836647069</v>
      </c>
      <c r="BM213" s="25">
        <f t="shared" ca="1" si="27"/>
        <v>3.4671988520589698</v>
      </c>
      <c r="BN213" s="24">
        <f t="shared" si="24"/>
        <v>3.341911962993839</v>
      </c>
      <c r="BO213" s="23"/>
      <c r="BP213" s="2"/>
    </row>
    <row r="214" spans="1:68" x14ac:dyDescent="0.2">
      <c r="A214">
        <v>10.050000000000001</v>
      </c>
      <c r="B214">
        <v>2.1</v>
      </c>
      <c r="C214">
        <v>1.2584500000000001</v>
      </c>
      <c r="D214">
        <v>-0.27794000000000002</v>
      </c>
      <c r="E214">
        <v>0.13125000000000001</v>
      </c>
      <c r="F214">
        <v>1.8229299999999999</v>
      </c>
      <c r="G214">
        <v>1.6612</v>
      </c>
      <c r="H214" s="23"/>
      <c r="I214" s="17">
        <f t="shared" si="21"/>
        <v>32.972440944881889</v>
      </c>
      <c r="J214" s="16">
        <f t="shared" si="22"/>
        <v>-33.172440944881892</v>
      </c>
      <c r="K214" s="10">
        <v>95</v>
      </c>
      <c r="L214" s="16">
        <v>3232.4475065616853</v>
      </c>
      <c r="M214" s="16">
        <v>1185.2034120734922</v>
      </c>
      <c r="N214" s="16">
        <v>14.288057742782152</v>
      </c>
      <c r="O214" s="16">
        <v>3.091148775894538</v>
      </c>
      <c r="P214" s="16">
        <v>3.586119642036695</v>
      </c>
      <c r="Q214" s="16">
        <v>8.8900384061449705E-2</v>
      </c>
      <c r="R214" s="16">
        <v>2.4790133329450148</v>
      </c>
      <c r="S214" s="16">
        <v>34.372976815427592</v>
      </c>
      <c r="T214" s="22" t="s">
        <v>33</v>
      </c>
      <c r="U214" s="10">
        <v>3</v>
      </c>
      <c r="V214" s="22" t="s">
        <v>33</v>
      </c>
      <c r="W214" s="10">
        <v>3</v>
      </c>
      <c r="X214" s="22" t="s">
        <v>33</v>
      </c>
      <c r="Y214" s="10">
        <v>3</v>
      </c>
      <c r="Z214" s="22" t="s">
        <v>124</v>
      </c>
      <c r="AA214" s="15">
        <v>2</v>
      </c>
      <c r="AB214" s="11">
        <v>81.664426686921814</v>
      </c>
      <c r="AC214" s="10">
        <v>16.57327189620537</v>
      </c>
      <c r="AD214" s="21">
        <v>1.7623014168728206</v>
      </c>
      <c r="AE214" s="12">
        <v>309.11487758945384</v>
      </c>
      <c r="AF214" s="10">
        <v>237.63867025350652</v>
      </c>
      <c r="AG214" s="10">
        <v>179.30598210183473</v>
      </c>
      <c r="AH214" s="10">
        <v>413.17547806584912</v>
      </c>
      <c r="AI214" s="10">
        <v>4.0338629353478357</v>
      </c>
      <c r="AJ214" s="10"/>
      <c r="AK214" s="10"/>
      <c r="AL214" s="10"/>
      <c r="AM214" s="10"/>
      <c r="AN214" s="10">
        <v>3.091148775894538</v>
      </c>
      <c r="AO214" s="10">
        <v>1.3805381668218764</v>
      </c>
      <c r="AP214" s="10">
        <v>1</v>
      </c>
      <c r="AQ214" s="10">
        <v>111.47500000000001</v>
      </c>
      <c r="AR214" s="10"/>
      <c r="AS214" s="10"/>
      <c r="AT214" s="10">
        <v>0.87371886785614639</v>
      </c>
      <c r="AU214" s="10">
        <v>1</v>
      </c>
      <c r="AV214" s="16"/>
      <c r="AW214" s="21">
        <v>35.645800538025981</v>
      </c>
      <c r="AX214" s="1" t="s">
        <v>120</v>
      </c>
      <c r="AY214" s="25">
        <v>33.172440944881899</v>
      </c>
      <c r="AZ214" s="19">
        <v>100</v>
      </c>
      <c r="BA214" s="19">
        <v>0</v>
      </c>
      <c r="BB214" s="19">
        <v>0</v>
      </c>
      <c r="BC214" s="19">
        <v>100</v>
      </c>
      <c r="BD214" s="19">
        <v>0</v>
      </c>
      <c r="BE214" s="19">
        <v>0</v>
      </c>
      <c r="BF214" s="26">
        <v>81.664426686921814</v>
      </c>
      <c r="BG214" s="26">
        <v>16.57327189620537</v>
      </c>
      <c r="BH214" s="26">
        <v>1.7623014168728206</v>
      </c>
      <c r="BI214" s="23"/>
      <c r="BJ214" s="27">
        <f t="shared" ca="1" si="25"/>
        <v>1</v>
      </c>
      <c r="BK214" s="26">
        <f t="shared" ca="1" si="26"/>
        <v>3.3241481904098724</v>
      </c>
      <c r="BL214" s="25">
        <f t="shared" si="23"/>
        <v>4.5129483526968244</v>
      </c>
      <c r="BM214" s="25">
        <f t="shared" ca="1" si="27"/>
        <v>3.4937358596359367</v>
      </c>
      <c r="BN214" s="24">
        <f t="shared" si="24"/>
        <v>3.3546239018534973</v>
      </c>
      <c r="BO214" s="23"/>
      <c r="BP214" s="2"/>
    </row>
    <row r="215" spans="1:68" x14ac:dyDescent="0.2">
      <c r="A215">
        <v>10.1</v>
      </c>
      <c r="B215">
        <v>2.2000000000000002</v>
      </c>
      <c r="C215">
        <v>1.25861</v>
      </c>
      <c r="D215">
        <v>-0.27825</v>
      </c>
      <c r="E215">
        <v>0.1336</v>
      </c>
      <c r="F215">
        <v>1.82145</v>
      </c>
      <c r="G215">
        <v>1.6613500000000001</v>
      </c>
      <c r="H215" s="23"/>
      <c r="I215" s="17">
        <f t="shared" si="21"/>
        <v>33.136482939632543</v>
      </c>
      <c r="J215" s="16">
        <f t="shared" si="22"/>
        <v>-33.336482939632546</v>
      </c>
      <c r="K215" s="10">
        <v>95</v>
      </c>
      <c r="L215" s="16">
        <v>3248.0314960629976</v>
      </c>
      <c r="M215" s="16">
        <v>1190.5511811023637</v>
      </c>
      <c r="N215" s="16">
        <v>14.3591426071741</v>
      </c>
      <c r="O215" s="16">
        <v>3.1348399246704148</v>
      </c>
      <c r="P215" s="16">
        <v>3.6401981951297184</v>
      </c>
      <c r="Q215" s="16">
        <v>8.6958233317330796E-2</v>
      </c>
      <c r="R215" s="16">
        <v>2.388832383733217</v>
      </c>
      <c r="S215" s="16">
        <v>35.09432433745166</v>
      </c>
      <c r="T215" s="22" t="s">
        <v>33</v>
      </c>
      <c r="U215" s="10">
        <v>3</v>
      </c>
      <c r="V215" s="22" t="s">
        <v>33</v>
      </c>
      <c r="W215" s="10">
        <v>3</v>
      </c>
      <c r="X215" s="22" t="s">
        <v>33</v>
      </c>
      <c r="Y215" s="10">
        <v>3</v>
      </c>
      <c r="Z215" s="22" t="s">
        <v>124</v>
      </c>
      <c r="AA215" s="15">
        <v>2</v>
      </c>
      <c r="AB215" s="11">
        <v>79.259610851505002</v>
      </c>
      <c r="AC215" s="10">
        <v>18.806967553059096</v>
      </c>
      <c r="AD215" s="21">
        <v>1.9334215954358978</v>
      </c>
      <c r="AE215" s="12">
        <v>313.4839924670415</v>
      </c>
      <c r="AF215" s="10">
        <v>243.08414770554973</v>
      </c>
      <c r="AG215" s="10">
        <v>182.00990975648591</v>
      </c>
      <c r="AH215" s="10">
        <v>426.55230987999551</v>
      </c>
      <c r="AI215" s="10">
        <v>4.1861455278717425</v>
      </c>
      <c r="AJ215" s="10"/>
      <c r="AK215" s="10"/>
      <c r="AL215" s="10"/>
      <c r="AM215" s="10"/>
      <c r="AN215" s="10">
        <v>3.1348399246704148</v>
      </c>
      <c r="AO215" s="10">
        <v>1.3864925334537521</v>
      </c>
      <c r="AP215" s="10">
        <v>1</v>
      </c>
      <c r="AQ215" s="10">
        <v>111.47500000000001</v>
      </c>
      <c r="AR215" s="10"/>
      <c r="AS215" s="10"/>
      <c r="AT215" s="10">
        <v>0.89049694653805644</v>
      </c>
      <c r="AU215" s="10">
        <v>1</v>
      </c>
      <c r="AV215" s="16"/>
      <c r="AW215" s="21">
        <v>36.462622155832463</v>
      </c>
      <c r="AX215" s="1" t="s">
        <v>120</v>
      </c>
      <c r="AY215" s="25">
        <v>33.336482939632504</v>
      </c>
      <c r="AZ215" s="19">
        <v>100</v>
      </c>
      <c r="BA215" s="19">
        <v>0</v>
      </c>
      <c r="BB215" s="19">
        <v>0</v>
      </c>
      <c r="BC215" s="19">
        <v>100</v>
      </c>
      <c r="BD215" s="19">
        <v>0</v>
      </c>
      <c r="BE215" s="19">
        <v>0</v>
      </c>
      <c r="BF215" s="26">
        <v>79.259610851505002</v>
      </c>
      <c r="BG215" s="26">
        <v>18.806967553059096</v>
      </c>
      <c r="BH215" s="26">
        <v>1.9334215954358978</v>
      </c>
      <c r="BI215" s="23"/>
      <c r="BJ215" s="27">
        <f t="shared" ca="1" si="25"/>
        <v>1</v>
      </c>
      <c r="BK215" s="26">
        <f t="shared" ca="1" si="26"/>
        <v>3.3869731584851004</v>
      </c>
      <c r="BL215" s="25">
        <f t="shared" si="23"/>
        <v>4.3130141045759522</v>
      </c>
      <c r="BM215" s="25">
        <f t="shared" ca="1" si="27"/>
        <v>3.476337012351272</v>
      </c>
      <c r="BN215" s="24">
        <f t="shared" si="24"/>
        <v>3.3411995802299712</v>
      </c>
      <c r="BO215" s="23"/>
      <c r="BP215" s="2"/>
    </row>
    <row r="216" spans="1:68" x14ac:dyDescent="0.2">
      <c r="A216">
        <v>10.15</v>
      </c>
      <c r="B216">
        <v>2.1</v>
      </c>
      <c r="C216">
        <v>1.2588600000000001</v>
      </c>
      <c r="D216">
        <v>-0.27860000000000001</v>
      </c>
      <c r="E216">
        <v>0.13550999999999999</v>
      </c>
      <c r="F216">
        <v>1.82298</v>
      </c>
      <c r="G216">
        <v>1.6590499999999999</v>
      </c>
      <c r="H216" s="23"/>
      <c r="I216" s="17">
        <f t="shared" si="21"/>
        <v>33.300524934383205</v>
      </c>
      <c r="J216" s="16">
        <f t="shared" si="22"/>
        <v>-33.500524934383208</v>
      </c>
      <c r="K216" s="10">
        <v>95</v>
      </c>
      <c r="L216" s="16">
        <v>3263.6154855643103</v>
      </c>
      <c r="M216" s="16">
        <v>1195.8989501312353</v>
      </c>
      <c r="N216" s="16">
        <v>14.430227471566054</v>
      </c>
      <c r="O216" s="16">
        <v>3.2031073446327731</v>
      </c>
      <c r="P216" s="16">
        <v>3.7169081437072897</v>
      </c>
      <c r="Q216" s="16">
        <v>8.4765482477196258E-2</v>
      </c>
      <c r="R216" s="16">
        <v>2.2805374574753445</v>
      </c>
      <c r="S216" s="16">
        <v>35.680611046841427</v>
      </c>
      <c r="T216" s="22" t="s">
        <v>33</v>
      </c>
      <c r="U216" s="10">
        <v>3</v>
      </c>
      <c r="V216" s="22" t="s">
        <v>33</v>
      </c>
      <c r="W216" s="10">
        <v>3</v>
      </c>
      <c r="X216" s="22" t="s">
        <v>33</v>
      </c>
      <c r="Y216" s="10">
        <v>3</v>
      </c>
      <c r="Z216" s="22" t="s">
        <v>124</v>
      </c>
      <c r="AA216" s="15">
        <v>2</v>
      </c>
      <c r="AB216" s="11">
        <v>76.138974007321281</v>
      </c>
      <c r="AC216" s="10">
        <v>21.728908060522215</v>
      </c>
      <c r="AD216" s="21">
        <v>2.1321179321565085</v>
      </c>
      <c r="AE216" s="12">
        <v>320.3107344632773</v>
      </c>
      <c r="AF216" s="10">
        <v>251.19214227342201</v>
      </c>
      <c r="AG216" s="10">
        <v>185.84540718536448</v>
      </c>
      <c r="AH216" s="10">
        <v>437.1507478342362</v>
      </c>
      <c r="AI216" s="10">
        <v>4.3849312657510309</v>
      </c>
      <c r="AJ216" s="10"/>
      <c r="AK216" s="10"/>
      <c r="AL216" s="10"/>
      <c r="AM216" s="10"/>
      <c r="AN216" s="10">
        <v>3.2031073446327731</v>
      </c>
      <c r="AO216" s="10">
        <v>1.3950615242658813</v>
      </c>
      <c r="AP216" s="10">
        <v>1</v>
      </c>
      <c r="AQ216" s="10">
        <v>111.47500000000001</v>
      </c>
      <c r="AR216" s="10"/>
      <c r="AS216" s="10"/>
      <c r="AT216" s="10">
        <v>0.91734542135305508</v>
      </c>
      <c r="AU216" s="10">
        <v>1</v>
      </c>
      <c r="AV216" s="16"/>
      <c r="AW216" s="21">
        <v>37.678821341013304</v>
      </c>
      <c r="AX216" s="1" t="s">
        <v>120</v>
      </c>
      <c r="AY216" s="25">
        <v>33.500524934383201</v>
      </c>
      <c r="AZ216" s="19">
        <v>100</v>
      </c>
      <c r="BA216" s="19">
        <v>0</v>
      </c>
      <c r="BB216" s="19">
        <v>0</v>
      </c>
      <c r="BC216" s="19">
        <v>100</v>
      </c>
      <c r="BD216" s="19">
        <v>0</v>
      </c>
      <c r="BE216" s="19">
        <v>0</v>
      </c>
      <c r="BF216" s="26">
        <v>76.138974007321281</v>
      </c>
      <c r="BG216" s="26">
        <v>21.728908060522215</v>
      </c>
      <c r="BH216" s="26">
        <v>2.1321179321565085</v>
      </c>
      <c r="BI216" s="23"/>
      <c r="BJ216" s="27">
        <f t="shared" ca="1" si="25"/>
        <v>1</v>
      </c>
      <c r="BK216" s="26">
        <f t="shared" ca="1" si="26"/>
        <v>3.4870845913800999</v>
      </c>
      <c r="BL216" s="25">
        <f t="shared" si="23"/>
        <v>4.0652950063980997</v>
      </c>
      <c r="BM216" s="25">
        <f t="shared" ca="1" si="27"/>
        <v>3.4519637457987584</v>
      </c>
      <c r="BN216" s="24">
        <f t="shared" si="24"/>
        <v>3.3236353690392946</v>
      </c>
      <c r="BO216" s="23"/>
      <c r="BP216" s="2"/>
    </row>
    <row r="217" spans="1:68" x14ac:dyDescent="0.2">
      <c r="A217">
        <v>10.199999999999999</v>
      </c>
      <c r="B217">
        <v>2.2000000000000002</v>
      </c>
      <c r="C217">
        <v>1.2588200000000001</v>
      </c>
      <c r="D217">
        <v>-0.27798</v>
      </c>
      <c r="E217">
        <v>0.13663</v>
      </c>
      <c r="F217">
        <v>1.8277000000000001</v>
      </c>
      <c r="G217">
        <v>1.6648000000000001</v>
      </c>
      <c r="H217" s="23"/>
      <c r="I217" s="17">
        <f t="shared" si="21"/>
        <v>33.464566929133852</v>
      </c>
      <c r="J217" s="16">
        <f t="shared" si="22"/>
        <v>-33.664566929133855</v>
      </c>
      <c r="K217" s="10">
        <v>95</v>
      </c>
      <c r="L217" s="16">
        <v>3279.1994750656218</v>
      </c>
      <c r="M217" s="16">
        <v>1201.2467191601065</v>
      </c>
      <c r="N217" s="16">
        <v>14.501312335958001</v>
      </c>
      <c r="O217" s="16">
        <v>3.1921845574387886</v>
      </c>
      <c r="P217" s="16">
        <v>3.7109359492091367</v>
      </c>
      <c r="Q217" s="16">
        <v>8.8649783965434437E-2</v>
      </c>
      <c r="R217" s="16">
        <v>2.3888793872695975</v>
      </c>
      <c r="S217" s="16">
        <v>36.024402206274175</v>
      </c>
      <c r="T217" s="22" t="s">
        <v>33</v>
      </c>
      <c r="U217" s="10">
        <v>3</v>
      </c>
      <c r="V217" s="22" t="s">
        <v>33</v>
      </c>
      <c r="W217" s="10">
        <v>3</v>
      </c>
      <c r="X217" s="22" t="s">
        <v>33</v>
      </c>
      <c r="Y217" s="10">
        <v>3</v>
      </c>
      <c r="Z217" s="22" t="s">
        <v>124</v>
      </c>
      <c r="AA217" s="15">
        <v>2</v>
      </c>
      <c r="AB217" s="11">
        <v>78.908819789997054</v>
      </c>
      <c r="AC217" s="10">
        <v>19.134278707163148</v>
      </c>
      <c r="AD217" s="21">
        <v>1.9569015028398042</v>
      </c>
      <c r="AE217" s="12">
        <v>319.21845574387885</v>
      </c>
      <c r="AF217" s="10">
        <v>249.57282589120928</v>
      </c>
      <c r="AG217" s="10">
        <v>185.54679746045684</v>
      </c>
      <c r="AH217" s="10">
        <v>442.76070590364696</v>
      </c>
      <c r="AI217" s="10">
        <v>4.1860631613677395</v>
      </c>
      <c r="AJ217" s="10"/>
      <c r="AK217" s="10"/>
      <c r="AL217" s="10"/>
      <c r="AM217" s="10"/>
      <c r="AN217" s="10">
        <v>3.1921845574387886</v>
      </c>
      <c r="AO217" s="10">
        <v>1.4065288984556874</v>
      </c>
      <c r="AP217" s="10">
        <v>1</v>
      </c>
      <c r="AQ217" s="10">
        <v>111.47500000000001</v>
      </c>
      <c r="AR217" s="10"/>
      <c r="AS217" s="10"/>
      <c r="AT217" s="10">
        <v>0.90684187091117119</v>
      </c>
      <c r="AU217" s="10">
        <v>1</v>
      </c>
      <c r="AV217" s="16"/>
      <c r="AW217" s="21">
        <v>37.43592388368139</v>
      </c>
      <c r="AX217" s="1" t="s">
        <v>120</v>
      </c>
      <c r="AY217" s="25">
        <v>33.664566929133898</v>
      </c>
      <c r="AZ217" s="19">
        <v>100</v>
      </c>
      <c r="BA217" s="19">
        <v>0</v>
      </c>
      <c r="BB217" s="19">
        <v>0</v>
      </c>
      <c r="BC217" s="19">
        <v>100</v>
      </c>
      <c r="BD217" s="19">
        <v>0</v>
      </c>
      <c r="BE217" s="19">
        <v>0</v>
      </c>
      <c r="BF217" s="26">
        <v>78.908819789997054</v>
      </c>
      <c r="BG217" s="26">
        <v>19.134278707163148</v>
      </c>
      <c r="BH217" s="26">
        <v>1.9569015028398042</v>
      </c>
      <c r="BI217" s="23"/>
      <c r="BJ217" s="27">
        <f t="shared" ca="1" si="25"/>
        <v>1</v>
      </c>
      <c r="BK217" s="26">
        <f t="shared" ca="1" si="26"/>
        <v>3.4486441105530301</v>
      </c>
      <c r="BL217" s="25">
        <f t="shared" si="23"/>
        <v>4.2798355701844493</v>
      </c>
      <c r="BM217" s="25">
        <f t="shared" ca="1" si="27"/>
        <v>3.4679198775563336</v>
      </c>
      <c r="BN217" s="24">
        <f t="shared" si="24"/>
        <v>3.3338658537436014</v>
      </c>
      <c r="BO217" s="23"/>
      <c r="BP217" s="2"/>
    </row>
    <row r="218" spans="1:68" x14ac:dyDescent="0.2">
      <c r="A218">
        <v>10.25</v>
      </c>
      <c r="B218">
        <v>2.1</v>
      </c>
      <c r="C218">
        <v>1.25891</v>
      </c>
      <c r="D218">
        <v>-0.27644999999999997</v>
      </c>
      <c r="E218">
        <v>0.13704</v>
      </c>
      <c r="F218">
        <v>1.8227500000000001</v>
      </c>
      <c r="G218">
        <v>1.66353</v>
      </c>
      <c r="H218" s="23"/>
      <c r="I218" s="17">
        <f t="shared" si="21"/>
        <v>33.628608923884514</v>
      </c>
      <c r="J218" s="16">
        <f t="shared" si="22"/>
        <v>-33.828608923884516</v>
      </c>
      <c r="K218" s="10">
        <v>95</v>
      </c>
      <c r="L218" s="16">
        <v>3294.7834645669345</v>
      </c>
      <c r="M218" s="16">
        <v>1206.5944881889782</v>
      </c>
      <c r="N218" s="16">
        <v>14.572397200349956</v>
      </c>
      <c r="O218" s="16">
        <v>3.2167608286252083</v>
      </c>
      <c r="P218" s="16">
        <v>3.7373244909359946</v>
      </c>
      <c r="Q218" s="16">
        <v>9.8235237638022249E-2</v>
      </c>
      <c r="R218" s="16">
        <v>2.6284909933902934</v>
      </c>
      <c r="S218" s="16">
        <v>36.150254327137944</v>
      </c>
      <c r="T218" s="22" t="s">
        <v>33</v>
      </c>
      <c r="U218" s="10">
        <v>3</v>
      </c>
      <c r="V218" s="22" t="s">
        <v>33</v>
      </c>
      <c r="W218" s="10">
        <v>3</v>
      </c>
      <c r="X218" s="22" t="s">
        <v>33</v>
      </c>
      <c r="Y218" s="10">
        <v>3</v>
      </c>
      <c r="Z218" s="22" t="s">
        <v>124</v>
      </c>
      <c r="AA218" s="15">
        <v>2</v>
      </c>
      <c r="AB218" s="11">
        <v>84.405925616403266</v>
      </c>
      <c r="AC218" s="10">
        <v>14.053010907039862</v>
      </c>
      <c r="AD218" s="21">
        <v>1.5410634765568785</v>
      </c>
      <c r="AE218" s="12">
        <v>321.67608286252084</v>
      </c>
      <c r="AF218" s="10">
        <v>251.76065494723298</v>
      </c>
      <c r="AG218" s="10">
        <v>186.86622454679974</v>
      </c>
      <c r="AH218" s="10">
        <v>443.88734660821012</v>
      </c>
      <c r="AI218" s="10">
        <v>3.8044642439888103</v>
      </c>
      <c r="AJ218" s="10"/>
      <c r="AK218" s="10"/>
      <c r="AL218" s="10"/>
      <c r="AM218" s="10"/>
      <c r="AN218" s="10">
        <v>3.2167608286252083</v>
      </c>
      <c r="AO218" s="10">
        <v>1.4352772175905051</v>
      </c>
      <c r="AP218" s="10">
        <v>1</v>
      </c>
      <c r="AQ218" s="10">
        <v>111.47500000000001</v>
      </c>
      <c r="AR218" s="10"/>
      <c r="AS218" s="10"/>
      <c r="AT218" s="10">
        <v>0.91089581524579832</v>
      </c>
      <c r="AU218" s="10">
        <v>1</v>
      </c>
      <c r="AV218" s="16"/>
      <c r="AW218" s="21">
        <v>37.764098242084948</v>
      </c>
      <c r="AX218" s="1" t="s">
        <v>120</v>
      </c>
      <c r="AY218" s="25">
        <v>33.828608923884502</v>
      </c>
      <c r="AZ218" s="19">
        <v>100</v>
      </c>
      <c r="BA218" s="19">
        <v>0</v>
      </c>
      <c r="BB218" s="19">
        <v>0</v>
      </c>
      <c r="BC218" s="19">
        <v>100</v>
      </c>
      <c r="BD218" s="19">
        <v>0</v>
      </c>
      <c r="BE218" s="19">
        <v>0</v>
      </c>
      <c r="BF218" s="26">
        <v>84.405925616403266</v>
      </c>
      <c r="BG218" s="26">
        <v>14.053010907039862</v>
      </c>
      <c r="BH218" s="26">
        <v>1.5410634765568785</v>
      </c>
      <c r="BI218" s="23"/>
      <c r="BJ218" s="27">
        <f t="shared" ca="1" si="25"/>
        <v>1</v>
      </c>
      <c r="BK218" s="26">
        <f t="shared" ca="1" si="26"/>
        <v>3.464184163130704</v>
      </c>
      <c r="BL218" s="25">
        <f t="shared" si="23"/>
        <v>4.7004018302176798</v>
      </c>
      <c r="BM218" s="25">
        <f t="shared" ca="1" si="27"/>
        <v>3.4881819435806447</v>
      </c>
      <c r="BN218" s="24">
        <f t="shared" si="24"/>
        <v>3.3512797645800942</v>
      </c>
      <c r="BO218" s="23"/>
      <c r="BP218" s="2"/>
    </row>
    <row r="219" spans="1:68" x14ac:dyDescent="0.2">
      <c r="A219">
        <v>10.3</v>
      </c>
      <c r="B219">
        <v>2.2000000000000002</v>
      </c>
      <c r="C219">
        <v>1.2591399999999999</v>
      </c>
      <c r="D219">
        <v>-0.27585999999999999</v>
      </c>
      <c r="E219">
        <v>0.13625999999999999</v>
      </c>
      <c r="F219">
        <v>1.8218000000000001</v>
      </c>
      <c r="G219">
        <v>1.6591</v>
      </c>
      <c r="H219" s="23"/>
      <c r="I219" s="17">
        <f t="shared" si="21"/>
        <v>33.792650918635168</v>
      </c>
      <c r="J219" s="16">
        <f t="shared" si="22"/>
        <v>-33.992650918635171</v>
      </c>
      <c r="K219" s="10">
        <v>95</v>
      </c>
      <c r="L219" s="16">
        <v>3310.3674540682468</v>
      </c>
      <c r="M219" s="16">
        <v>1211.9422572178496</v>
      </c>
      <c r="N219" s="16">
        <v>14.643482064741907</v>
      </c>
      <c r="O219" s="16">
        <v>3.2795668549905437</v>
      </c>
      <c r="P219" s="16">
        <v>3.7966827831024474</v>
      </c>
      <c r="Q219" s="16">
        <v>0.10193158905424871</v>
      </c>
      <c r="R219" s="16">
        <v>2.6847538990591051</v>
      </c>
      <c r="S219" s="16">
        <v>35.910828341104427</v>
      </c>
      <c r="T219" s="22" t="s">
        <v>33</v>
      </c>
      <c r="U219" s="10">
        <v>3</v>
      </c>
      <c r="V219" s="22" t="s">
        <v>33</v>
      </c>
      <c r="W219" s="10">
        <v>3</v>
      </c>
      <c r="X219" s="22" t="s">
        <v>33</v>
      </c>
      <c r="Y219" s="10">
        <v>3</v>
      </c>
      <c r="Z219" s="22" t="s">
        <v>124</v>
      </c>
      <c r="AA219" s="15">
        <v>2</v>
      </c>
      <c r="AB219" s="11">
        <v>85.086146660911737</v>
      </c>
      <c r="AC219" s="10">
        <v>13.432713879535285</v>
      </c>
      <c r="AD219" s="21">
        <v>1.4811394595529719</v>
      </c>
      <c r="AE219" s="12">
        <v>327.95668549905434</v>
      </c>
      <c r="AF219" s="10">
        <v>257.82727817262082</v>
      </c>
      <c r="AG219" s="10">
        <v>189.83413915512239</v>
      </c>
      <c r="AH219" s="10">
        <v>437.49969482802902</v>
      </c>
      <c r="AI219" s="10">
        <v>3.7247361866220161</v>
      </c>
      <c r="AJ219" s="10"/>
      <c r="AK219" s="10"/>
      <c r="AL219" s="10"/>
      <c r="AM219" s="10"/>
      <c r="AN219" s="10">
        <v>3.2795668549905437</v>
      </c>
      <c r="AO219" s="10">
        <v>1.4548840743770435</v>
      </c>
      <c r="AP219" s="10">
        <v>1</v>
      </c>
      <c r="AQ219" s="10">
        <v>111.47500000000001</v>
      </c>
      <c r="AR219" s="10"/>
      <c r="AS219" s="10"/>
      <c r="AT219" s="10">
        <v>0.92959317022034305</v>
      </c>
      <c r="AU219" s="10">
        <v>1</v>
      </c>
      <c r="AV219" s="16"/>
      <c r="AW219" s="21">
        <v>38.67409172589312</v>
      </c>
      <c r="AX219" s="1" t="s">
        <v>120</v>
      </c>
      <c r="AY219" s="25">
        <v>33.992650918635199</v>
      </c>
      <c r="AZ219" s="19">
        <v>100</v>
      </c>
      <c r="BA219" s="19">
        <v>0</v>
      </c>
      <c r="BB219" s="19">
        <v>0</v>
      </c>
      <c r="BC219" s="19">
        <v>100</v>
      </c>
      <c r="BD219" s="19">
        <v>0</v>
      </c>
      <c r="BE219" s="19">
        <v>0</v>
      </c>
      <c r="BF219" s="26">
        <v>85.086146660911737</v>
      </c>
      <c r="BG219" s="26">
        <v>13.432713879535285</v>
      </c>
      <c r="BH219" s="26">
        <v>1.4811394595529719</v>
      </c>
      <c r="BI219" s="23"/>
      <c r="BJ219" s="27">
        <f t="shared" ca="1" si="25"/>
        <v>1</v>
      </c>
      <c r="BK219" s="26">
        <f t="shared" ca="1" si="26"/>
        <v>3.5339951937716525</v>
      </c>
      <c r="BL219" s="25">
        <f t="shared" si="23"/>
        <v>4.7598241411971287</v>
      </c>
      <c r="BM219" s="25">
        <f t="shared" ca="1" si="27"/>
        <v>3.48387443576032</v>
      </c>
      <c r="BN219" s="24">
        <f t="shared" si="24"/>
        <v>3.3498310185993416</v>
      </c>
      <c r="BO219" s="23"/>
      <c r="BP219" s="2"/>
    </row>
    <row r="220" spans="1:68" x14ac:dyDescent="0.2">
      <c r="A220">
        <v>10.35</v>
      </c>
      <c r="B220">
        <v>2.1</v>
      </c>
      <c r="C220">
        <v>1.25926</v>
      </c>
      <c r="D220">
        <v>-0.27648</v>
      </c>
      <c r="E220">
        <v>0.13764999999999999</v>
      </c>
      <c r="F220">
        <v>1.8201799999999999</v>
      </c>
      <c r="G220">
        <v>1.66018</v>
      </c>
      <c r="H220" s="23"/>
      <c r="I220" s="17">
        <f t="shared" si="21"/>
        <v>33.956692913385822</v>
      </c>
      <c r="J220" s="16">
        <f t="shared" si="22"/>
        <v>-34.156692913385825</v>
      </c>
      <c r="K220" s="10">
        <v>95</v>
      </c>
      <c r="L220" s="16">
        <v>3325.9514435695592</v>
      </c>
      <c r="M220" s="16">
        <v>1217.290026246721</v>
      </c>
      <c r="N220" s="16">
        <v>14.714566929133857</v>
      </c>
      <c r="O220" s="16">
        <v>3.3123352165724973</v>
      </c>
      <c r="P220" s="16">
        <v>3.8355951838336919</v>
      </c>
      <c r="Q220" s="16">
        <v>9.8047287566010527E-2</v>
      </c>
      <c r="R220" s="16">
        <v>2.5562470194785232</v>
      </c>
      <c r="S220" s="16">
        <v>36.337497726471852</v>
      </c>
      <c r="T220" s="22" t="s">
        <v>33</v>
      </c>
      <c r="U220" s="10">
        <v>3</v>
      </c>
      <c r="V220" s="22" t="s">
        <v>33</v>
      </c>
      <c r="W220" s="10">
        <v>3</v>
      </c>
      <c r="X220" s="22" t="s">
        <v>33</v>
      </c>
      <c r="Y220" s="10">
        <v>3</v>
      </c>
      <c r="Z220" s="22" t="s">
        <v>124</v>
      </c>
      <c r="AA220" s="15">
        <v>2</v>
      </c>
      <c r="AB220" s="11">
        <v>81.825351189702474</v>
      </c>
      <c r="AC220" s="10">
        <v>16.424504196771352</v>
      </c>
      <c r="AD220" s="21">
        <v>1.7501446135261745</v>
      </c>
      <c r="AE220" s="12">
        <v>331.23352165724975</v>
      </c>
      <c r="AF220" s="10">
        <v>261.48850240563121</v>
      </c>
      <c r="AG220" s="10">
        <v>191.7797591916846</v>
      </c>
      <c r="AH220" s="10">
        <v>444.81457640238159</v>
      </c>
      <c r="AI220" s="10">
        <v>3.911985001371272</v>
      </c>
      <c r="AJ220" s="10"/>
      <c r="AK220" s="10"/>
      <c r="AL220" s="10"/>
      <c r="AM220" s="10"/>
      <c r="AN220" s="10">
        <v>3.3123352165724973</v>
      </c>
      <c r="AO220" s="10">
        <v>1.4549227720981954</v>
      </c>
      <c r="AP220" s="10">
        <v>1</v>
      </c>
      <c r="AQ220" s="10">
        <v>111.47500000000001</v>
      </c>
      <c r="AR220" s="10"/>
      <c r="AS220" s="10"/>
      <c r="AT220" s="10">
        <v>0.93907015590354048</v>
      </c>
      <c r="AU220" s="10">
        <v>1</v>
      </c>
      <c r="AV220" s="16"/>
      <c r="AW220" s="21">
        <v>39.223275360844681</v>
      </c>
      <c r="AX220" s="1" t="s">
        <v>120</v>
      </c>
      <c r="AY220" s="25">
        <v>34.156692913385797</v>
      </c>
      <c r="AZ220" s="19">
        <v>100</v>
      </c>
      <c r="BA220" s="19">
        <v>0</v>
      </c>
      <c r="BB220" s="19">
        <v>0</v>
      </c>
      <c r="BC220" s="19">
        <v>100</v>
      </c>
      <c r="BD220" s="19">
        <v>0</v>
      </c>
      <c r="BE220" s="19">
        <v>0</v>
      </c>
      <c r="BF220" s="26">
        <v>81.825351189702474</v>
      </c>
      <c r="BG220" s="26">
        <v>16.424504196771352</v>
      </c>
      <c r="BH220" s="26">
        <v>1.7501446135261745</v>
      </c>
      <c r="BI220" s="23"/>
      <c r="BJ220" s="27">
        <f t="shared" ca="1" si="25"/>
        <v>1</v>
      </c>
      <c r="BK220" s="26">
        <f t="shared" ca="1" si="26"/>
        <v>3.5696003667224074</v>
      </c>
      <c r="BL220" s="25">
        <f t="shared" si="23"/>
        <v>4.512860594259152</v>
      </c>
      <c r="BM220" s="25">
        <f t="shared" ca="1" si="27"/>
        <v>3.4676618066916971</v>
      </c>
      <c r="BN220" s="24">
        <f t="shared" si="24"/>
        <v>3.3355309250599898</v>
      </c>
      <c r="BO220" s="23"/>
      <c r="BP220" s="2"/>
    </row>
    <row r="221" spans="1:68" x14ac:dyDescent="0.2">
      <c r="A221">
        <v>10.4</v>
      </c>
      <c r="B221">
        <v>2.1</v>
      </c>
      <c r="C221">
        <v>1.25918</v>
      </c>
      <c r="D221">
        <v>-0.27656999999999998</v>
      </c>
      <c r="E221">
        <v>0.13875999999999999</v>
      </c>
      <c r="F221">
        <v>1.81785</v>
      </c>
      <c r="G221">
        <v>1.6564000000000001</v>
      </c>
      <c r="H221" s="23"/>
      <c r="I221" s="17">
        <f t="shared" si="21"/>
        <v>34.120734908136484</v>
      </c>
      <c r="J221" s="16">
        <f t="shared" si="22"/>
        <v>-34.320734908136487</v>
      </c>
      <c r="K221" s="10">
        <v>95</v>
      </c>
      <c r="L221" s="16">
        <v>3341.5354330708719</v>
      </c>
      <c r="M221" s="16">
        <v>1222.6377952755927</v>
      </c>
      <c r="N221" s="16">
        <v>14.78565179352581</v>
      </c>
      <c r="O221" s="16">
        <v>3.2904896421845282</v>
      </c>
      <c r="P221" s="16">
        <v>3.8186560004210559</v>
      </c>
      <c r="Q221" s="16">
        <v>9.7483437349976096E-2</v>
      </c>
      <c r="R221" s="16">
        <v>2.5528206085918002</v>
      </c>
      <c r="S221" s="16">
        <v>36.678219321981089</v>
      </c>
      <c r="T221" s="22" t="s">
        <v>33</v>
      </c>
      <c r="U221" s="10">
        <v>3</v>
      </c>
      <c r="V221" s="22" t="s">
        <v>33</v>
      </c>
      <c r="W221" s="10">
        <v>3</v>
      </c>
      <c r="X221" s="22" t="s">
        <v>33</v>
      </c>
      <c r="Y221" s="10">
        <v>3</v>
      </c>
      <c r="Z221" s="22" t="s">
        <v>124</v>
      </c>
      <c r="AA221" s="15">
        <v>2</v>
      </c>
      <c r="AB221" s="11">
        <v>82.026753893645392</v>
      </c>
      <c r="AC221" s="10">
        <v>16.238452681590715</v>
      </c>
      <c r="AD221" s="21">
        <v>1.7347934247638892</v>
      </c>
      <c r="AE221" s="12">
        <v>329.04896421845285</v>
      </c>
      <c r="AF221" s="10">
        <v>258.5789520334792</v>
      </c>
      <c r="AG221" s="10">
        <v>190.9328000210528</v>
      </c>
      <c r="AH221" s="10">
        <v>450.3613891567943</v>
      </c>
      <c r="AI221" s="10">
        <v>3.9172356907273054</v>
      </c>
      <c r="AJ221" s="10"/>
      <c r="AK221" s="10"/>
      <c r="AL221" s="10"/>
      <c r="AM221" s="10"/>
      <c r="AN221" s="10">
        <v>3.2904896421845282</v>
      </c>
      <c r="AO221" s="10">
        <v>1.4544200195137138</v>
      </c>
      <c r="AP221" s="10">
        <v>1</v>
      </c>
      <c r="AQ221" s="10">
        <v>111.47500000000001</v>
      </c>
      <c r="AR221" s="10"/>
      <c r="AS221" s="10"/>
      <c r="AT221" s="10">
        <v>0.92380388721219497</v>
      </c>
      <c r="AU221" s="10">
        <v>1</v>
      </c>
      <c r="AV221" s="16"/>
      <c r="AW221" s="21">
        <v>38.786842805021877</v>
      </c>
      <c r="AX221" s="1" t="s">
        <v>120</v>
      </c>
      <c r="AY221" s="25">
        <v>34.320734908136501</v>
      </c>
      <c r="AZ221" s="19">
        <v>100</v>
      </c>
      <c r="BA221" s="19">
        <v>0</v>
      </c>
      <c r="BB221" s="19">
        <v>0</v>
      </c>
      <c r="BC221" s="19">
        <v>100</v>
      </c>
      <c r="BD221" s="19">
        <v>0</v>
      </c>
      <c r="BE221" s="19">
        <v>0</v>
      </c>
      <c r="BF221" s="26">
        <v>82.026753893645392</v>
      </c>
      <c r="BG221" s="26">
        <v>16.238452681590715</v>
      </c>
      <c r="BH221" s="26">
        <v>1.7347934247638892</v>
      </c>
      <c r="BI221" s="23"/>
      <c r="BJ221" s="27">
        <f t="shared" ca="1" si="25"/>
        <v>1</v>
      </c>
      <c r="BK221" s="26">
        <f t="shared" ca="1" si="26"/>
        <v>3.5135316316660536</v>
      </c>
      <c r="BL221" s="25">
        <f t="shared" si="23"/>
        <v>4.5385711203575489</v>
      </c>
      <c r="BM221" s="25">
        <f t="shared" ca="1" si="27"/>
        <v>3.4747804829941344</v>
      </c>
      <c r="BN221" s="24">
        <f t="shared" si="24"/>
        <v>3.3369248396139835</v>
      </c>
      <c r="BO221" s="23"/>
      <c r="BP221" s="2"/>
    </row>
    <row r="222" spans="1:68" x14ac:dyDescent="0.2">
      <c r="A222">
        <v>10.45</v>
      </c>
      <c r="B222">
        <v>2.2000000000000002</v>
      </c>
      <c r="C222">
        <v>1.2593300000000001</v>
      </c>
      <c r="D222">
        <v>-0.27683000000000002</v>
      </c>
      <c r="E222">
        <v>0.14061999999999999</v>
      </c>
      <c r="F222">
        <v>1.8226500000000001</v>
      </c>
      <c r="G222">
        <v>1.6589499999999999</v>
      </c>
      <c r="H222" s="23"/>
      <c r="I222" s="17">
        <f t="shared" si="21"/>
        <v>34.284776902887138</v>
      </c>
      <c r="J222" s="16">
        <f t="shared" si="22"/>
        <v>-34.484776902887141</v>
      </c>
      <c r="K222" s="10">
        <v>95</v>
      </c>
      <c r="L222" s="16">
        <v>3357.1194225721842</v>
      </c>
      <c r="M222" s="16">
        <v>1227.9855643044641</v>
      </c>
      <c r="N222" s="16">
        <v>14.856736657917757</v>
      </c>
      <c r="O222" s="16">
        <v>3.3314500941619554</v>
      </c>
      <c r="P222" s="16">
        <v>3.8678379724112029</v>
      </c>
      <c r="Q222" s="16">
        <v>9.5854536725876002E-2</v>
      </c>
      <c r="R222" s="16">
        <v>2.4782459195445683</v>
      </c>
      <c r="S222" s="16">
        <v>37.249158211753326</v>
      </c>
      <c r="T222" s="22" t="s">
        <v>33</v>
      </c>
      <c r="U222" s="10">
        <v>3</v>
      </c>
      <c r="V222" s="22" t="s">
        <v>33</v>
      </c>
      <c r="W222" s="10">
        <v>3</v>
      </c>
      <c r="X222" s="22" t="s">
        <v>33</v>
      </c>
      <c r="Y222" s="10">
        <v>3</v>
      </c>
      <c r="Z222" s="22" t="s">
        <v>124</v>
      </c>
      <c r="AA222" s="15">
        <v>2</v>
      </c>
      <c r="AB222" s="11">
        <v>79.990310686555404</v>
      </c>
      <c r="AC222" s="10">
        <v>18.126305584473201</v>
      </c>
      <c r="AD222" s="21">
        <v>1.8833837289713893</v>
      </c>
      <c r="AE222" s="12">
        <v>333.14500941619553</v>
      </c>
      <c r="AF222" s="10">
        <v>263.44836112047813</v>
      </c>
      <c r="AG222" s="10">
        <v>193.39189862056014</v>
      </c>
      <c r="AH222" s="10">
        <v>460.64410053604593</v>
      </c>
      <c r="AI222" s="10">
        <v>4.0351120609683955</v>
      </c>
      <c r="AJ222" s="10"/>
      <c r="AK222" s="10"/>
      <c r="AL222" s="10"/>
      <c r="AM222" s="10"/>
      <c r="AN222" s="10">
        <v>3.3314500941619554</v>
      </c>
      <c r="AO222" s="10">
        <v>1.4607995894502663</v>
      </c>
      <c r="AP222" s="10">
        <v>1</v>
      </c>
      <c r="AQ222" s="10">
        <v>111.47500000000001</v>
      </c>
      <c r="AR222" s="10"/>
      <c r="AS222" s="10"/>
      <c r="AT222" s="10">
        <v>0.93773526583910549</v>
      </c>
      <c r="AU222" s="10">
        <v>1</v>
      </c>
      <c r="AV222" s="16"/>
      <c r="AW222" s="21">
        <v>39.517254168071716</v>
      </c>
      <c r="AX222" s="1" t="s">
        <v>120</v>
      </c>
      <c r="AY222" s="25">
        <v>34.484776902887099</v>
      </c>
      <c r="AZ222" s="19">
        <v>100</v>
      </c>
      <c r="BA222" s="19">
        <v>0</v>
      </c>
      <c r="BB222" s="19">
        <v>0</v>
      </c>
      <c r="BC222" s="19">
        <v>100</v>
      </c>
      <c r="BD222" s="19">
        <v>0</v>
      </c>
      <c r="BE222" s="19">
        <v>0</v>
      </c>
      <c r="BF222" s="26">
        <v>79.990310686555404</v>
      </c>
      <c r="BG222" s="26">
        <v>18.126305584473201</v>
      </c>
      <c r="BH222" s="26">
        <v>1.8833837289713893</v>
      </c>
      <c r="BI222" s="23"/>
      <c r="BJ222" s="27">
        <f t="shared" ca="1" si="25"/>
        <v>1</v>
      </c>
      <c r="BK222" s="26">
        <f t="shared" ca="1" si="26"/>
        <v>3.5656416895505227</v>
      </c>
      <c r="BL222" s="25">
        <f t="shared" si="23"/>
        <v>4.3783624232679577</v>
      </c>
      <c r="BM222" s="25">
        <f t="shared" ca="1" si="27"/>
        <v>3.460982762471398</v>
      </c>
      <c r="BN222" s="24">
        <f t="shared" si="24"/>
        <v>3.3258054073727235</v>
      </c>
      <c r="BO222" s="23"/>
      <c r="BP222" s="2"/>
    </row>
    <row r="223" spans="1:68" x14ac:dyDescent="0.2">
      <c r="A223">
        <v>10.5</v>
      </c>
      <c r="B223">
        <v>2.1</v>
      </c>
      <c r="C223">
        <v>1.2594099999999999</v>
      </c>
      <c r="D223">
        <v>-0.27507999999999999</v>
      </c>
      <c r="E223">
        <v>0.13951</v>
      </c>
      <c r="F223">
        <v>1.82098</v>
      </c>
      <c r="G223">
        <v>1.6649</v>
      </c>
      <c r="H223" s="23"/>
      <c r="I223" s="17">
        <f t="shared" si="21"/>
        <v>34.448818897637793</v>
      </c>
      <c r="J223" s="16">
        <f t="shared" si="22"/>
        <v>-34.648818897637796</v>
      </c>
      <c r="K223" s="10">
        <v>95</v>
      </c>
      <c r="L223" s="16">
        <v>3372.7034120734966</v>
      </c>
      <c r="M223" s="16">
        <v>1233.3333333333355</v>
      </c>
      <c r="N223" s="16">
        <v>14.927821522309708</v>
      </c>
      <c r="O223" s="16">
        <v>3.3532956685498641</v>
      </c>
      <c r="P223" s="16">
        <v>3.8847771558237789</v>
      </c>
      <c r="Q223" s="16">
        <v>0.10681829092654831</v>
      </c>
      <c r="R223" s="16">
        <v>2.7496632790484261</v>
      </c>
      <c r="S223" s="16">
        <v>36.908436616244089</v>
      </c>
      <c r="T223" s="22" t="s">
        <v>33</v>
      </c>
      <c r="U223" s="10">
        <v>3</v>
      </c>
      <c r="V223" s="22" t="s">
        <v>33</v>
      </c>
      <c r="W223" s="10">
        <v>3</v>
      </c>
      <c r="X223" s="22" t="s">
        <v>33</v>
      </c>
      <c r="Y223" s="10">
        <v>3</v>
      </c>
      <c r="Z223" s="22" t="s">
        <v>124</v>
      </c>
      <c r="AA223" s="15">
        <v>2</v>
      </c>
      <c r="AB223" s="11">
        <v>86.181481149654616</v>
      </c>
      <c r="AC223" s="10">
        <v>12.438467652679719</v>
      </c>
      <c r="AD223" s="21">
        <v>1.3800511976656606</v>
      </c>
      <c r="AE223" s="12">
        <v>335.32956685498641</v>
      </c>
      <c r="AF223" s="10">
        <v>264.52450096305694</v>
      </c>
      <c r="AG223" s="10">
        <v>194.23885779118893</v>
      </c>
      <c r="AH223" s="10">
        <v>452.1726533609359</v>
      </c>
      <c r="AI223" s="10">
        <v>3.6368089417336558</v>
      </c>
      <c r="AJ223" s="10"/>
      <c r="AK223" s="10"/>
      <c r="AL223" s="10"/>
      <c r="AM223" s="10"/>
      <c r="AN223" s="10">
        <v>3.3532956685498641</v>
      </c>
      <c r="AO223" s="10">
        <v>1.4905928899069996</v>
      </c>
      <c r="AP223" s="10">
        <v>1</v>
      </c>
      <c r="AQ223" s="10">
        <v>111.47500000000001</v>
      </c>
      <c r="AR223" s="10"/>
      <c r="AS223" s="10"/>
      <c r="AT223" s="10">
        <v>0.93743460882475516</v>
      </c>
      <c r="AU223" s="10">
        <v>1</v>
      </c>
      <c r="AV223" s="16"/>
      <c r="AW223" s="21">
        <v>39.678675144458538</v>
      </c>
      <c r="AX223" s="1" t="s">
        <v>120</v>
      </c>
      <c r="AY223" s="25">
        <v>34.648818897637803</v>
      </c>
      <c r="AZ223" s="19">
        <v>100</v>
      </c>
      <c r="BA223" s="19">
        <v>0</v>
      </c>
      <c r="BB223" s="19">
        <v>0</v>
      </c>
      <c r="BC223" s="19">
        <v>100</v>
      </c>
      <c r="BD223" s="19">
        <v>0</v>
      </c>
      <c r="BE223" s="19">
        <v>0</v>
      </c>
      <c r="BF223" s="26">
        <v>86.181481149654616</v>
      </c>
      <c r="BG223" s="26">
        <v>12.438467652679719</v>
      </c>
      <c r="BH223" s="26">
        <v>1.3800511976656606</v>
      </c>
      <c r="BI223" s="23"/>
      <c r="BJ223" s="27">
        <f t="shared" ca="1" si="25"/>
        <v>1</v>
      </c>
      <c r="BK223" s="26">
        <f t="shared" ca="1" si="26"/>
        <v>3.565014242897881</v>
      </c>
      <c r="BL223" s="25">
        <f t="shared" si="23"/>
        <v>4.858854364922685</v>
      </c>
      <c r="BM223" s="25">
        <f t="shared" ca="1" si="27"/>
        <v>3.4855756884351012</v>
      </c>
      <c r="BN223" s="24">
        <f t="shared" si="24"/>
        <v>3.3462956174119891</v>
      </c>
      <c r="BO223" s="23"/>
      <c r="BP223" s="2"/>
    </row>
    <row r="224" spans="1:68" x14ac:dyDescent="0.2">
      <c r="A224">
        <v>10.55</v>
      </c>
      <c r="B224">
        <v>2.1</v>
      </c>
      <c r="C224">
        <v>1.2608200000000001</v>
      </c>
      <c r="D224">
        <v>-0.27473999999999998</v>
      </c>
      <c r="E224">
        <v>0.13816000000000001</v>
      </c>
      <c r="F224">
        <v>1.8202799999999999</v>
      </c>
      <c r="G224">
        <v>1.66225</v>
      </c>
      <c r="H224" s="23"/>
      <c r="I224" s="17">
        <f t="shared" si="21"/>
        <v>34.612860892388454</v>
      </c>
      <c r="J224" s="16">
        <f t="shared" si="22"/>
        <v>-34.812860892388457</v>
      </c>
      <c r="K224" s="10">
        <v>95</v>
      </c>
      <c r="L224" s="16">
        <v>3388.2874015748093</v>
      </c>
      <c r="M224" s="16">
        <v>1238.6811023622072</v>
      </c>
      <c r="N224" s="16">
        <v>14.998906386701663</v>
      </c>
      <c r="O224" s="16">
        <v>3.7383239171374711</v>
      </c>
      <c r="P224" s="16">
        <v>4.263838172144089</v>
      </c>
      <c r="Q224" s="16">
        <v>0.10894839174267892</v>
      </c>
      <c r="R224" s="16">
        <v>2.5551718274498625</v>
      </c>
      <c r="S224" s="16">
        <v>36.494045486570698</v>
      </c>
      <c r="T224" s="22" t="s">
        <v>33</v>
      </c>
      <c r="U224" s="10">
        <v>3</v>
      </c>
      <c r="V224" s="22" t="s">
        <v>33</v>
      </c>
      <c r="W224" s="10">
        <v>3</v>
      </c>
      <c r="X224" s="22" t="s">
        <v>33</v>
      </c>
      <c r="Y224" s="10">
        <v>3</v>
      </c>
      <c r="Z224" s="22" t="s">
        <v>124</v>
      </c>
      <c r="AA224" s="15">
        <v>2</v>
      </c>
      <c r="AB224" s="11">
        <v>78.094832140728712</v>
      </c>
      <c r="AC224" s="10">
        <v>19.895022042939914</v>
      </c>
      <c r="AD224" s="21">
        <v>2.0101458163313706</v>
      </c>
      <c r="AE224" s="12">
        <v>373.83239171374714</v>
      </c>
      <c r="AF224" s="10">
        <v>308.2032093830162</v>
      </c>
      <c r="AG224" s="10">
        <v>213.19190860720445</v>
      </c>
      <c r="AH224" s="10">
        <v>442.18571862587726</v>
      </c>
      <c r="AI224" s="10">
        <v>3.9136311274926263</v>
      </c>
      <c r="AJ224" s="10"/>
      <c r="AK224" s="10"/>
      <c r="AL224" s="10"/>
      <c r="AM224" s="10"/>
      <c r="AN224" s="10">
        <v>3.7383239171374711</v>
      </c>
      <c r="AO224" s="10">
        <v>1.5543640831168415</v>
      </c>
      <c r="AP224" s="10">
        <v>1</v>
      </c>
      <c r="AQ224" s="10">
        <v>111.47500000000001</v>
      </c>
      <c r="AR224" s="10"/>
      <c r="AS224" s="10"/>
      <c r="AT224" s="10">
        <v>1.0955730180054972</v>
      </c>
      <c r="AU224" s="10">
        <v>1</v>
      </c>
      <c r="AV224" s="16"/>
      <c r="AW224" s="21">
        <v>46.23048140745243</v>
      </c>
      <c r="AX224" s="1" t="s">
        <v>120</v>
      </c>
      <c r="AY224" s="25">
        <v>34.8128608923885</v>
      </c>
      <c r="AZ224" s="19">
        <v>100</v>
      </c>
      <c r="BA224" s="19">
        <v>0</v>
      </c>
      <c r="BB224" s="19">
        <v>0</v>
      </c>
      <c r="BC224" s="19">
        <v>100</v>
      </c>
      <c r="BD224" s="19">
        <v>0</v>
      </c>
      <c r="BE224" s="19">
        <v>0</v>
      </c>
      <c r="BF224" s="26">
        <v>78.094832140728712</v>
      </c>
      <c r="BG224" s="26">
        <v>19.895022042939914</v>
      </c>
      <c r="BH224" s="26">
        <v>2.0101458163313706</v>
      </c>
      <c r="BI224" s="23"/>
      <c r="BJ224" s="27">
        <f t="shared" ca="1" si="25"/>
        <v>1</v>
      </c>
      <c r="BK224" s="26">
        <f t="shared" ca="1" si="26"/>
        <v>4.149081577907646</v>
      </c>
      <c r="BL224" s="25">
        <f t="shared" si="23"/>
        <v>4.2397410648262408</v>
      </c>
      <c r="BM224" s="25">
        <f t="shared" ca="1" si="27"/>
        <v>3.3980642367024352</v>
      </c>
      <c r="BN224" s="24">
        <f t="shared" si="24"/>
        <v>3.2953931467574908</v>
      </c>
      <c r="BO224" s="23"/>
      <c r="BP224" s="2"/>
    </row>
    <row r="225" spans="1:68" x14ac:dyDescent="0.2">
      <c r="A225">
        <v>10.6</v>
      </c>
      <c r="B225">
        <v>2.1</v>
      </c>
      <c r="C225">
        <v>1.2617</v>
      </c>
      <c r="D225">
        <v>-0.27783999999999998</v>
      </c>
      <c r="E225">
        <v>0.13081000000000001</v>
      </c>
      <c r="F225">
        <v>1.8150500000000001</v>
      </c>
      <c r="G225">
        <v>1.65428</v>
      </c>
      <c r="H225" s="23"/>
      <c r="I225" s="17">
        <f t="shared" si="21"/>
        <v>34.776902887139101</v>
      </c>
      <c r="J225" s="16">
        <f t="shared" si="22"/>
        <v>-34.976902887139104</v>
      </c>
      <c r="K225" s="10">
        <v>95</v>
      </c>
      <c r="L225" s="16">
        <v>3403.8713910761207</v>
      </c>
      <c r="M225" s="16">
        <v>1244.0288713910784</v>
      </c>
      <c r="N225" s="16">
        <v>15.06999125109361</v>
      </c>
      <c r="O225" s="16">
        <v>3.9786252354048885</v>
      </c>
      <c r="P225" s="16">
        <v>4.471651225845112</v>
      </c>
      <c r="Q225" s="16">
        <v>8.9526884301488377E-2</v>
      </c>
      <c r="R225" s="16">
        <v>2.0020989960944102</v>
      </c>
      <c r="S225" s="16">
        <v>34.237916002793291</v>
      </c>
      <c r="T225" s="22" t="s">
        <v>33</v>
      </c>
      <c r="U225" s="10">
        <v>3</v>
      </c>
      <c r="V225" s="22" t="s">
        <v>33</v>
      </c>
      <c r="W225" s="10">
        <v>3</v>
      </c>
      <c r="X225" s="22" t="s">
        <v>33</v>
      </c>
      <c r="Y225" s="10">
        <v>3</v>
      </c>
      <c r="Z225" s="22" t="s">
        <v>124</v>
      </c>
      <c r="AA225" s="15">
        <v>2</v>
      </c>
      <c r="AB225" s="11">
        <v>62.513956703958172</v>
      </c>
      <c r="AC225" s="10">
        <v>34.494694298519946</v>
      </c>
      <c r="AD225" s="21">
        <v>2.9913489975218757</v>
      </c>
      <c r="AE225" s="12">
        <v>397.86252354048884</v>
      </c>
      <c r="AF225" s="10">
        <v>331.73509867129468</v>
      </c>
      <c r="AG225" s="10">
        <v>223.5825612922556</v>
      </c>
      <c r="AH225" s="10">
        <v>394.31159489210768</v>
      </c>
      <c r="AI225" s="10">
        <v>4.9947580112209611</v>
      </c>
      <c r="AJ225" s="10"/>
      <c r="AK225" s="10"/>
      <c r="AL225" s="10"/>
      <c r="AM225" s="10"/>
      <c r="AN225" s="10">
        <v>3.9786252354048885</v>
      </c>
      <c r="AO225" s="10">
        <v>1.5473548506643184</v>
      </c>
      <c r="AP225" s="10">
        <v>1</v>
      </c>
      <c r="AQ225" s="10">
        <v>111.47500000000001</v>
      </c>
      <c r="AR225" s="10"/>
      <c r="AS225" s="10"/>
      <c r="AT225" s="10">
        <v>1.1781822596788021</v>
      </c>
      <c r="AU225" s="10">
        <v>1</v>
      </c>
      <c r="AV225" s="16"/>
      <c r="AW225" s="21">
        <v>49.760264800694202</v>
      </c>
      <c r="AX225" s="1" t="s">
        <v>120</v>
      </c>
      <c r="AY225" s="25">
        <v>34.976902887139097</v>
      </c>
      <c r="AZ225" s="19">
        <v>100</v>
      </c>
      <c r="BA225" s="19">
        <v>0</v>
      </c>
      <c r="BB225" s="19">
        <v>0</v>
      </c>
      <c r="BC225" s="19">
        <v>100</v>
      </c>
      <c r="BD225" s="19">
        <v>0</v>
      </c>
      <c r="BE225" s="19">
        <v>0</v>
      </c>
      <c r="BF225" s="26">
        <v>62.513956703958172</v>
      </c>
      <c r="BG225" s="26">
        <v>34.494694298519946</v>
      </c>
      <c r="BH225" s="26">
        <v>2.9913489975218757</v>
      </c>
      <c r="BI225" s="23"/>
      <c r="BJ225" s="27">
        <f t="shared" ca="1" si="25"/>
        <v>1</v>
      </c>
      <c r="BK225" s="26">
        <f t="shared" ca="1" si="26"/>
        <v>4.4528155157845228</v>
      </c>
      <c r="BL225" s="25">
        <f t="shared" si="23"/>
        <v>3.2323494352347231</v>
      </c>
      <c r="BM225" s="25">
        <f t="shared" ca="1" si="27"/>
        <v>3.309280240194906</v>
      </c>
      <c r="BN225" s="24">
        <f t="shared" si="24"/>
        <v>3.2261464926589936</v>
      </c>
      <c r="BO225" s="23"/>
      <c r="BP225" s="2"/>
    </row>
    <row r="226" spans="1:68" x14ac:dyDescent="0.2">
      <c r="A226">
        <v>10.65</v>
      </c>
      <c r="B226">
        <v>2.1</v>
      </c>
      <c r="C226">
        <v>1.2601100000000001</v>
      </c>
      <c r="D226">
        <v>-0.27801999999999999</v>
      </c>
      <c r="E226">
        <v>0.12522</v>
      </c>
      <c r="F226">
        <v>1.81785</v>
      </c>
      <c r="G226">
        <v>1.6588799999999999</v>
      </c>
      <c r="H226" s="23"/>
      <c r="I226" s="17">
        <f t="shared" si="21"/>
        <v>34.940944881889763</v>
      </c>
      <c r="J226" s="16">
        <f t="shared" si="22"/>
        <v>-35.140944881889766</v>
      </c>
      <c r="K226" s="10">
        <v>95</v>
      </c>
      <c r="L226" s="16">
        <v>3419.4553805774335</v>
      </c>
      <c r="M226" s="16">
        <v>1249.37664041995</v>
      </c>
      <c r="N226" s="16">
        <v>15.141076115485564</v>
      </c>
      <c r="O226" s="16">
        <v>3.5444444444444416</v>
      </c>
      <c r="P226" s="16">
        <v>4.0127616731260058</v>
      </c>
      <c r="Q226" s="16">
        <v>8.8399183869419168E-2</v>
      </c>
      <c r="R226" s="16">
        <v>2.2029512607598942</v>
      </c>
      <c r="S226" s="16">
        <v>32.522029769553065</v>
      </c>
      <c r="T226" s="22" t="s">
        <v>33</v>
      </c>
      <c r="U226" s="10">
        <v>3</v>
      </c>
      <c r="V226" s="22" t="s">
        <v>33</v>
      </c>
      <c r="W226" s="10">
        <v>3</v>
      </c>
      <c r="X226" s="22" t="s">
        <v>33</v>
      </c>
      <c r="Y226" s="10">
        <v>3</v>
      </c>
      <c r="Z226" s="22" t="s">
        <v>124</v>
      </c>
      <c r="AA226" s="15">
        <v>2</v>
      </c>
      <c r="AB226" s="11">
        <v>70.553487509009557</v>
      </c>
      <c r="AC226" s="10">
        <v>26.988209552062941</v>
      </c>
      <c r="AD226" s="21">
        <v>2.4583029389275035</v>
      </c>
      <c r="AE226" s="12">
        <v>354.44444444444417</v>
      </c>
      <c r="AF226" s="10">
        <v>276.83138720426382</v>
      </c>
      <c r="AG226" s="10">
        <v>200.6380836563003</v>
      </c>
      <c r="AH226" s="10">
        <v>357.55104659796001</v>
      </c>
      <c r="AI226" s="10">
        <v>4.5393650681815645</v>
      </c>
      <c r="AJ226" s="10"/>
      <c r="AK226" s="10"/>
      <c r="AL226" s="10"/>
      <c r="AM226" s="10"/>
      <c r="AN226" s="10">
        <v>3.5444444444444416</v>
      </c>
      <c r="AO226" s="10">
        <v>1.4765986000884315</v>
      </c>
      <c r="AP226" s="10">
        <v>1</v>
      </c>
      <c r="AQ226" s="10">
        <v>111.47500000000001</v>
      </c>
      <c r="AR226" s="10"/>
      <c r="AS226" s="10"/>
      <c r="AT226" s="10">
        <v>0.96991866700589391</v>
      </c>
      <c r="AU226" s="10">
        <v>1</v>
      </c>
      <c r="AV226" s="16"/>
      <c r="AW226" s="21">
        <v>41.524708080639577</v>
      </c>
      <c r="AX226" s="1" t="s">
        <v>120</v>
      </c>
      <c r="AY226" s="25">
        <v>35.140944881889801</v>
      </c>
      <c r="AZ226" s="19">
        <v>100</v>
      </c>
      <c r="BA226" s="19">
        <v>0</v>
      </c>
      <c r="BB226" s="19">
        <v>0</v>
      </c>
      <c r="BC226" s="19">
        <v>100</v>
      </c>
      <c r="BD226" s="19">
        <v>0</v>
      </c>
      <c r="BE226" s="19">
        <v>0</v>
      </c>
      <c r="BF226" s="26">
        <v>70.553487509009557</v>
      </c>
      <c r="BG226" s="26">
        <v>26.988209552062941</v>
      </c>
      <c r="BH226" s="26">
        <v>2.4583029389275035</v>
      </c>
      <c r="BI226" s="23"/>
      <c r="BJ226" s="27">
        <f t="shared" ca="1" si="25"/>
        <v>1</v>
      </c>
      <c r="BK226" s="26">
        <f t="shared" ca="1" si="26"/>
        <v>3.6866928808004218</v>
      </c>
      <c r="BL226" s="25">
        <f t="shared" si="23"/>
        <v>3.8383794823779911</v>
      </c>
      <c r="BM226" s="25">
        <f t="shared" ca="1" si="27"/>
        <v>3.4182549083439944</v>
      </c>
      <c r="BN226" s="24">
        <f t="shared" si="24"/>
        <v>3.2872257288231483</v>
      </c>
      <c r="BO226" s="23"/>
      <c r="BP226" s="2"/>
    </row>
    <row r="227" spans="1:68" x14ac:dyDescent="0.2">
      <c r="A227">
        <v>10.7</v>
      </c>
      <c r="B227">
        <v>2.2000000000000002</v>
      </c>
      <c r="C227">
        <v>1.2601500000000001</v>
      </c>
      <c r="D227">
        <v>-0.27700999999999998</v>
      </c>
      <c r="E227">
        <v>0.12858</v>
      </c>
      <c r="F227">
        <v>1.81365</v>
      </c>
      <c r="G227">
        <v>1.6557299999999999</v>
      </c>
      <c r="H227" s="23"/>
      <c r="I227" s="17">
        <f t="shared" si="21"/>
        <v>35.104986876640417</v>
      </c>
      <c r="J227" s="16">
        <f t="shared" si="22"/>
        <v>-35.30498687664042</v>
      </c>
      <c r="K227" s="10">
        <v>95</v>
      </c>
      <c r="L227" s="16">
        <v>3435.0393700787458</v>
      </c>
      <c r="M227" s="16">
        <v>1254.7244094488215</v>
      </c>
      <c r="N227" s="16">
        <v>15.212160979877515</v>
      </c>
      <c r="O227" s="16">
        <v>3.5553672316384271</v>
      </c>
      <c r="P227" s="16">
        <v>4.0385362384074854</v>
      </c>
      <c r="Q227" s="16">
        <v>9.472683629380714E-2</v>
      </c>
      <c r="R227" s="16">
        <v>2.3455735123268506</v>
      </c>
      <c r="S227" s="16">
        <v>33.553403247851314</v>
      </c>
      <c r="T227" s="22" t="s">
        <v>33</v>
      </c>
      <c r="U227" s="10">
        <v>3</v>
      </c>
      <c r="V227" s="22" t="s">
        <v>33</v>
      </c>
      <c r="W227" s="10">
        <v>3</v>
      </c>
      <c r="X227" s="22" t="s">
        <v>33</v>
      </c>
      <c r="Y227" s="10">
        <v>3</v>
      </c>
      <c r="Z227" s="22" t="s">
        <v>124</v>
      </c>
      <c r="AA227" s="15">
        <v>2</v>
      </c>
      <c r="AB227" s="11">
        <v>74.04934405962058</v>
      </c>
      <c r="AC227" s="10">
        <v>23.694735494679165</v>
      </c>
      <c r="AD227" s="21">
        <v>2.2559204457002617</v>
      </c>
      <c r="AE227" s="12">
        <v>355.53672316384274</v>
      </c>
      <c r="AF227" s="10">
        <v>278.94698373730188</v>
      </c>
      <c r="AG227" s="10">
        <v>201.92681192037426</v>
      </c>
      <c r="AH227" s="10">
        <v>377.30555522688951</v>
      </c>
      <c r="AI227" s="10">
        <v>4.2633496445309964</v>
      </c>
      <c r="AJ227" s="10"/>
      <c r="AK227" s="10"/>
      <c r="AL227" s="10"/>
      <c r="AM227" s="10"/>
      <c r="AN227" s="10">
        <v>3.5553672316384271</v>
      </c>
      <c r="AO227" s="10">
        <v>1.4981536672978741</v>
      </c>
      <c r="AP227" s="10">
        <v>1</v>
      </c>
      <c r="AQ227" s="10">
        <v>111.47500000000001</v>
      </c>
      <c r="AR227" s="10"/>
      <c r="AS227" s="10"/>
      <c r="AT227" s="10">
        <v>0.97329211995265186</v>
      </c>
      <c r="AU227" s="10">
        <v>1</v>
      </c>
      <c r="AV227" s="16"/>
      <c r="AW227" s="21">
        <v>41.842047560595283</v>
      </c>
      <c r="AX227" s="1" t="s">
        <v>120</v>
      </c>
      <c r="AY227" s="25">
        <v>35.304986876640399</v>
      </c>
      <c r="AZ227" s="19">
        <v>100</v>
      </c>
      <c r="BA227" s="19">
        <v>0</v>
      </c>
      <c r="BB227" s="19">
        <v>0</v>
      </c>
      <c r="BC227" s="19">
        <v>100</v>
      </c>
      <c r="BD227" s="19">
        <v>0</v>
      </c>
      <c r="BE227" s="19">
        <v>0</v>
      </c>
      <c r="BF227" s="26">
        <v>74.04934405962058</v>
      </c>
      <c r="BG227" s="26">
        <v>23.694735494679165</v>
      </c>
      <c r="BH227" s="26">
        <v>2.2559204457002617</v>
      </c>
      <c r="BI227" s="23"/>
      <c r="BJ227" s="27">
        <f t="shared" ca="1" si="25"/>
        <v>1</v>
      </c>
      <c r="BK227" s="26">
        <f t="shared" ca="1" si="26"/>
        <v>3.6996435805177246</v>
      </c>
      <c r="BL227" s="25">
        <f t="shared" si="23"/>
        <v>4.0812650024553054</v>
      </c>
      <c r="BM227" s="25">
        <f t="shared" ca="1" si="27"/>
        <v>3.4311055980699052</v>
      </c>
      <c r="BN227" s="24">
        <f t="shared" si="24"/>
        <v>3.2978305220444613</v>
      </c>
      <c r="BO227" s="23"/>
      <c r="BP227" s="2"/>
    </row>
    <row r="228" spans="1:68" x14ac:dyDescent="0.2">
      <c r="A228">
        <v>10.75</v>
      </c>
      <c r="B228">
        <v>2.1</v>
      </c>
      <c r="C228">
        <v>1.2600800000000001</v>
      </c>
      <c r="D228">
        <v>-0.27601999999999999</v>
      </c>
      <c r="E228">
        <v>0.13100000000000001</v>
      </c>
      <c r="F228">
        <v>1.81558</v>
      </c>
      <c r="G228">
        <v>1.66028</v>
      </c>
      <c r="H228" s="23"/>
      <c r="I228" s="17">
        <f t="shared" si="21"/>
        <v>35.269028871391072</v>
      </c>
      <c r="J228" s="16">
        <f t="shared" si="22"/>
        <v>-35.469028871391075</v>
      </c>
      <c r="K228" s="10">
        <v>95</v>
      </c>
      <c r="L228" s="16">
        <v>3450.6233595800581</v>
      </c>
      <c r="M228" s="16">
        <v>1260.0721784776929</v>
      </c>
      <c r="N228" s="16">
        <v>15.283245844269466</v>
      </c>
      <c r="O228" s="16">
        <v>3.5362523540489685</v>
      </c>
      <c r="P228" s="16">
        <v>4.0301181771786636</v>
      </c>
      <c r="Q228" s="16">
        <v>0.1009291886701873</v>
      </c>
      <c r="R228" s="16">
        <v>2.5043729298490218</v>
      </c>
      <c r="S228" s="16">
        <v>34.29623771733992</v>
      </c>
      <c r="T228" s="22" t="s">
        <v>33</v>
      </c>
      <c r="U228" s="10">
        <v>3</v>
      </c>
      <c r="V228" s="22" t="s">
        <v>33</v>
      </c>
      <c r="W228" s="10">
        <v>3</v>
      </c>
      <c r="X228" s="22" t="s">
        <v>33</v>
      </c>
      <c r="Y228" s="10">
        <v>3</v>
      </c>
      <c r="Z228" s="22" t="s">
        <v>124</v>
      </c>
      <c r="AA228" s="15">
        <v>2</v>
      </c>
      <c r="AB228" s="11">
        <v>78.134549814774203</v>
      </c>
      <c r="AC228" s="10">
        <v>19.857864428778001</v>
      </c>
      <c r="AD228" s="21">
        <v>2.007585756447797</v>
      </c>
      <c r="AE228" s="12">
        <v>353.6252354048969</v>
      </c>
      <c r="AF228" s="10">
        <v>277.03991832795151</v>
      </c>
      <c r="AG228" s="10">
        <v>201.5059088589332</v>
      </c>
      <c r="AH228" s="10">
        <v>391.12440424602073</v>
      </c>
      <c r="AI228" s="10">
        <v>3.9930155292817586</v>
      </c>
      <c r="AJ228" s="10"/>
      <c r="AK228" s="10"/>
      <c r="AL228" s="10"/>
      <c r="AM228" s="10"/>
      <c r="AN228" s="10">
        <v>3.5362523540489685</v>
      </c>
      <c r="AO228" s="10">
        <v>1.5140389059602233</v>
      </c>
      <c r="AP228" s="10">
        <v>1</v>
      </c>
      <c r="AQ228" s="10">
        <v>111.47500000000001</v>
      </c>
      <c r="AR228" s="10"/>
      <c r="AS228" s="10"/>
      <c r="AT228" s="10">
        <v>0.96196567158628776</v>
      </c>
      <c r="AU228" s="10">
        <v>1</v>
      </c>
      <c r="AV228" s="16"/>
      <c r="AW228" s="21">
        <v>41.555987749192724</v>
      </c>
      <c r="AX228" s="1" t="s">
        <v>120</v>
      </c>
      <c r="AY228" s="25">
        <v>35.469028871391103</v>
      </c>
      <c r="AZ228" s="19">
        <v>100</v>
      </c>
      <c r="BA228" s="19">
        <v>0</v>
      </c>
      <c r="BB228" s="19">
        <v>0</v>
      </c>
      <c r="BC228" s="19">
        <v>100</v>
      </c>
      <c r="BD228" s="19">
        <v>0</v>
      </c>
      <c r="BE228" s="19">
        <v>0</v>
      </c>
      <c r="BF228" s="26">
        <v>78.134549814774203</v>
      </c>
      <c r="BG228" s="26">
        <v>19.857864428778001</v>
      </c>
      <c r="BH228" s="26">
        <v>2.007585756447797</v>
      </c>
      <c r="BI228" s="23"/>
      <c r="BJ228" s="27">
        <f t="shared" ca="1" si="25"/>
        <v>1</v>
      </c>
      <c r="BK228" s="26">
        <f t="shared" ca="1" si="26"/>
        <v>3.6582134527771202</v>
      </c>
      <c r="BL228" s="25">
        <f t="shared" si="23"/>
        <v>4.3790742860427088</v>
      </c>
      <c r="BM228" s="25">
        <f t="shared" ca="1" si="27"/>
        <v>3.4516414896234555</v>
      </c>
      <c r="BN228" s="24">
        <f t="shared" si="24"/>
        <v>3.3124337850332473</v>
      </c>
      <c r="BO228" s="23"/>
      <c r="BP228" s="2"/>
    </row>
    <row r="229" spans="1:68" x14ac:dyDescent="0.2">
      <c r="A229">
        <v>10.8</v>
      </c>
      <c r="B229">
        <v>2.2000000000000002</v>
      </c>
      <c r="C229">
        <v>1.2599800000000001</v>
      </c>
      <c r="D229">
        <v>-0.27593000000000001</v>
      </c>
      <c r="E229">
        <v>0.1331</v>
      </c>
      <c r="F229">
        <v>1.82145</v>
      </c>
      <c r="G229">
        <v>1.6619999999999999</v>
      </c>
      <c r="H229" s="23"/>
      <c r="I229" s="17">
        <f t="shared" si="21"/>
        <v>35.433070866141733</v>
      </c>
      <c r="J229" s="16">
        <f t="shared" si="22"/>
        <v>-35.633070866141736</v>
      </c>
      <c r="K229" s="10">
        <v>95</v>
      </c>
      <c r="L229" s="16">
        <v>3466.2073490813709</v>
      </c>
      <c r="M229" s="16">
        <v>1265.4199475065645</v>
      </c>
      <c r="N229" s="16">
        <v>15.354330708661418</v>
      </c>
      <c r="O229" s="16">
        <v>3.5089453860640378</v>
      </c>
      <c r="P229" s="16">
        <v>4.0120935704984166</v>
      </c>
      <c r="Q229" s="16">
        <v>0.10149303888622174</v>
      </c>
      <c r="R229" s="16">
        <v>2.5296777630640706</v>
      </c>
      <c r="S229" s="16">
        <v>34.940846141276317</v>
      </c>
      <c r="T229" s="22" t="s">
        <v>33</v>
      </c>
      <c r="U229" s="10">
        <v>3</v>
      </c>
      <c r="V229" s="22" t="s">
        <v>33</v>
      </c>
      <c r="W229" s="10">
        <v>3</v>
      </c>
      <c r="X229" s="22" t="s">
        <v>33</v>
      </c>
      <c r="Y229" s="10">
        <v>3</v>
      </c>
      <c r="Z229" s="22" t="s">
        <v>124</v>
      </c>
      <c r="AA229" s="15">
        <v>2</v>
      </c>
      <c r="AB229" s="11">
        <v>79.109303185034932</v>
      </c>
      <c r="AC229" s="10">
        <v>18.947173135566103</v>
      </c>
      <c r="AD229" s="21">
        <v>1.9435236793989661</v>
      </c>
      <c r="AE229" s="12">
        <v>350.89453860640378</v>
      </c>
      <c r="AF229" s="10">
        <v>274.00267110078642</v>
      </c>
      <c r="AG229" s="10">
        <v>200.60467852492081</v>
      </c>
      <c r="AH229" s="10">
        <v>402.92260318522079</v>
      </c>
      <c r="AI229" s="10">
        <v>3.9530726585063176</v>
      </c>
      <c r="AJ229" s="10"/>
      <c r="AK229" s="10"/>
      <c r="AL229" s="10"/>
      <c r="AM229" s="10"/>
      <c r="AN229" s="10">
        <v>3.5089453860640378</v>
      </c>
      <c r="AO229" s="10">
        <v>1.5158187452193863</v>
      </c>
      <c r="AP229" s="10">
        <v>1</v>
      </c>
      <c r="AQ229" s="10">
        <v>111.47500000000001</v>
      </c>
      <c r="AR229" s="10"/>
      <c r="AS229" s="10"/>
      <c r="AT229" s="10">
        <v>0.94664172606386965</v>
      </c>
      <c r="AU229" s="10">
        <v>1</v>
      </c>
      <c r="AV229" s="16"/>
      <c r="AW229" s="21">
        <v>41.100400665117959</v>
      </c>
      <c r="AX229" s="1" t="s">
        <v>120</v>
      </c>
      <c r="AY229" s="25">
        <v>35.633070866141701</v>
      </c>
      <c r="AZ229" s="19">
        <v>100</v>
      </c>
      <c r="BA229" s="19">
        <v>0</v>
      </c>
      <c r="BB229" s="19">
        <v>0</v>
      </c>
      <c r="BC229" s="19">
        <v>100</v>
      </c>
      <c r="BD229" s="19">
        <v>0</v>
      </c>
      <c r="BE229" s="19">
        <v>0</v>
      </c>
      <c r="BF229" s="26">
        <v>79.109303185034932</v>
      </c>
      <c r="BG229" s="26">
        <v>18.947173135566103</v>
      </c>
      <c r="BH229" s="26">
        <v>1.9435236793989661</v>
      </c>
      <c r="BI229" s="23"/>
      <c r="BJ229" s="27">
        <f t="shared" ca="1" si="25"/>
        <v>1</v>
      </c>
      <c r="BK229" s="26">
        <f t="shared" ca="1" si="26"/>
        <v>3.6019503255790251</v>
      </c>
      <c r="BL229" s="25">
        <f t="shared" si="23"/>
        <v>4.4534220650227994</v>
      </c>
      <c r="BM229" s="25">
        <f t="shared" ca="1" si="27"/>
        <v>3.4612539911566498</v>
      </c>
      <c r="BN229" s="24">
        <f t="shared" si="24"/>
        <v>3.3162671200110014</v>
      </c>
      <c r="BO229" s="23"/>
      <c r="BP229" s="2"/>
    </row>
    <row r="230" spans="1:68" x14ac:dyDescent="0.2">
      <c r="A230">
        <v>10.85</v>
      </c>
      <c r="B230">
        <v>2.1</v>
      </c>
      <c r="C230">
        <v>1.26013</v>
      </c>
      <c r="D230">
        <v>-0.27615000000000001</v>
      </c>
      <c r="E230">
        <v>0.13550999999999999</v>
      </c>
      <c r="F230">
        <v>1.8168299999999999</v>
      </c>
      <c r="G230">
        <v>1.65968</v>
      </c>
      <c r="H230" s="23"/>
      <c r="I230" s="17">
        <f t="shared" si="21"/>
        <v>35.597112860892388</v>
      </c>
      <c r="J230" s="16">
        <f t="shared" si="22"/>
        <v>-35.797112860892391</v>
      </c>
      <c r="K230" s="10">
        <v>95</v>
      </c>
      <c r="L230" s="16">
        <v>3481.7913385826832</v>
      </c>
      <c r="M230" s="16">
        <v>1270.767716535436</v>
      </c>
      <c r="N230" s="16">
        <v>15.425415573053366</v>
      </c>
      <c r="O230" s="16">
        <v>3.5499058380414041</v>
      </c>
      <c r="P230" s="16">
        <v>4.0637066371159207</v>
      </c>
      <c r="Q230" s="16">
        <v>0.10011473835813725</v>
      </c>
      <c r="R230" s="16">
        <v>2.4636310466837812</v>
      </c>
      <c r="S230" s="16">
        <v>35.680611046841427</v>
      </c>
      <c r="T230" s="22" t="s">
        <v>33</v>
      </c>
      <c r="U230" s="10">
        <v>3</v>
      </c>
      <c r="V230" s="22" t="s">
        <v>33</v>
      </c>
      <c r="W230" s="10">
        <v>3</v>
      </c>
      <c r="X230" s="22" t="s">
        <v>33</v>
      </c>
      <c r="Y230" s="10">
        <v>3</v>
      </c>
      <c r="Z230" s="22" t="s">
        <v>124</v>
      </c>
      <c r="AA230" s="15">
        <v>2</v>
      </c>
      <c r="AB230" s="11">
        <v>77.338932182066202</v>
      </c>
      <c r="AC230" s="10">
        <v>20.602878964786143</v>
      </c>
      <c r="AD230" s="21">
        <v>2.0581888531476564</v>
      </c>
      <c r="AE230" s="12">
        <v>354.99058380414039</v>
      </c>
      <c r="AF230" s="10">
        <v>279.15809132041562</v>
      </c>
      <c r="AG230" s="10">
        <v>203.18533185579605</v>
      </c>
      <c r="AH230" s="10">
        <v>416.67830688935442</v>
      </c>
      <c r="AI230" s="10">
        <v>4.0590493505351359</v>
      </c>
      <c r="AJ230" s="10"/>
      <c r="AK230" s="10"/>
      <c r="AL230" s="10"/>
      <c r="AM230" s="10"/>
      <c r="AN230" s="10">
        <v>3.5499058380414041</v>
      </c>
      <c r="AO230" s="10">
        <v>1.5232209109894259</v>
      </c>
      <c r="AP230" s="10">
        <v>1</v>
      </c>
      <c r="AQ230" s="10">
        <v>111.47500000000001</v>
      </c>
      <c r="AR230" s="10"/>
      <c r="AS230" s="10"/>
      <c r="AT230" s="10">
        <v>0.96105250891801641</v>
      </c>
      <c r="AU230" s="10">
        <v>1</v>
      </c>
      <c r="AV230" s="16"/>
      <c r="AW230" s="21">
        <v>41.873713698062339</v>
      </c>
      <c r="AX230" s="1" t="s">
        <v>120</v>
      </c>
      <c r="AY230" s="25">
        <v>35.797112860892398</v>
      </c>
      <c r="AZ230" s="19">
        <v>100</v>
      </c>
      <c r="BA230" s="19">
        <v>0</v>
      </c>
      <c r="BB230" s="19">
        <v>0</v>
      </c>
      <c r="BC230" s="19">
        <v>100</v>
      </c>
      <c r="BD230" s="19">
        <v>0</v>
      </c>
      <c r="BE230" s="19">
        <v>0</v>
      </c>
      <c r="BF230" s="26">
        <v>77.338932182066202</v>
      </c>
      <c r="BG230" s="26">
        <v>20.602878964786143</v>
      </c>
      <c r="BH230" s="26">
        <v>2.0581888531476564</v>
      </c>
      <c r="BI230" s="23"/>
      <c r="BJ230" s="27">
        <f t="shared" ca="1" si="25"/>
        <v>1</v>
      </c>
      <c r="BK230" s="26">
        <f t="shared" ca="1" si="26"/>
        <v>3.655760116659851</v>
      </c>
      <c r="BL230" s="25">
        <f t="shared" si="23"/>
        <v>4.3100682640524708</v>
      </c>
      <c r="BM230" s="25">
        <f t="shared" ca="1" si="27"/>
        <v>3.4481720034934709</v>
      </c>
      <c r="BN230" s="24">
        <f t="shared" si="24"/>
        <v>3.3058109356484513</v>
      </c>
      <c r="BO230" s="23"/>
      <c r="BP230" s="2"/>
    </row>
    <row r="231" spans="1:68" x14ac:dyDescent="0.2">
      <c r="A231">
        <v>10.9</v>
      </c>
      <c r="B231">
        <v>0.4</v>
      </c>
      <c r="C231">
        <v>1.2598800000000001</v>
      </c>
      <c r="D231">
        <v>-0.27734999999999999</v>
      </c>
      <c r="E231">
        <v>0.13771</v>
      </c>
      <c r="F231">
        <v>1.8152299999999999</v>
      </c>
      <c r="G231">
        <v>1.6603000000000001</v>
      </c>
      <c r="H231" s="23"/>
      <c r="I231" s="17">
        <f t="shared" si="21"/>
        <v>35.761154855643042</v>
      </c>
      <c r="J231" s="16">
        <f t="shared" si="22"/>
        <v>-35.961154855643045</v>
      </c>
      <c r="K231" s="10">
        <v>95</v>
      </c>
      <c r="L231" s="16">
        <v>3497.3753280839956</v>
      </c>
      <c r="M231" s="16">
        <v>1276.1154855643074</v>
      </c>
      <c r="N231" s="16">
        <v>15.496500437445317</v>
      </c>
      <c r="O231" s="16">
        <v>3.4816384180791062</v>
      </c>
      <c r="P231" s="16">
        <v>4.0051635956632916</v>
      </c>
      <c r="Q231" s="16">
        <v>9.2596735477676509E-2</v>
      </c>
      <c r="R231" s="16">
        <v>2.3119339139589292</v>
      </c>
      <c r="S231" s="16">
        <v>36.355915110012894</v>
      </c>
      <c r="T231" s="22" t="s">
        <v>33</v>
      </c>
      <c r="U231" s="10">
        <v>3</v>
      </c>
      <c r="V231" s="22" t="s">
        <v>33</v>
      </c>
      <c r="W231" s="10">
        <v>3</v>
      </c>
      <c r="X231" s="22" t="s">
        <v>33</v>
      </c>
      <c r="Y231" s="10">
        <v>3</v>
      </c>
      <c r="Z231" s="22" t="s">
        <v>124</v>
      </c>
      <c r="AA231" s="15">
        <v>2</v>
      </c>
      <c r="AB231" s="11">
        <v>74.448769462453356</v>
      </c>
      <c r="AC231" s="10">
        <v>23.318625071109039</v>
      </c>
      <c r="AD231" s="21">
        <v>2.2326054664376112</v>
      </c>
      <c r="AE231" s="12">
        <v>348.16384180791061</v>
      </c>
      <c r="AF231" s="10">
        <v>271.35396941414677</v>
      </c>
      <c r="AG231" s="10">
        <v>200.25817978316456</v>
      </c>
      <c r="AH231" s="10">
        <v>429.10795897853308</v>
      </c>
      <c r="AI231" s="10">
        <v>4.3253831520106534</v>
      </c>
      <c r="AJ231" s="10"/>
      <c r="AK231" s="10"/>
      <c r="AL231" s="10"/>
      <c r="AM231" s="10"/>
      <c r="AN231" s="10">
        <v>3.4816384180791062</v>
      </c>
      <c r="AO231" s="10">
        <v>1.5005986307713759</v>
      </c>
      <c r="AP231" s="10">
        <v>1</v>
      </c>
      <c r="AQ231" s="10">
        <v>111.47500000000001</v>
      </c>
      <c r="AR231" s="10"/>
      <c r="AS231" s="10"/>
      <c r="AT231" s="10">
        <v>0.9287244079676481</v>
      </c>
      <c r="AU231" s="10">
        <v>1</v>
      </c>
      <c r="AV231" s="16"/>
      <c r="AW231" s="21">
        <v>40.703095412122011</v>
      </c>
      <c r="AX231" s="1" t="s">
        <v>120</v>
      </c>
      <c r="AY231" s="25">
        <v>35.961154855643002</v>
      </c>
      <c r="AZ231" s="19">
        <v>100</v>
      </c>
      <c r="BA231" s="19">
        <v>0</v>
      </c>
      <c r="BB231" s="19">
        <v>0</v>
      </c>
      <c r="BC231" s="19">
        <v>100</v>
      </c>
      <c r="BD231" s="19">
        <v>0</v>
      </c>
      <c r="BE231" s="19">
        <v>0</v>
      </c>
      <c r="BF231" s="26">
        <v>74.448769462453356</v>
      </c>
      <c r="BG231" s="26">
        <v>23.318625071109039</v>
      </c>
      <c r="BH231" s="26">
        <v>2.2326054664376112</v>
      </c>
      <c r="BI231" s="23"/>
      <c r="BJ231" s="27">
        <f t="shared" ca="1" si="25"/>
        <v>1</v>
      </c>
      <c r="BK231" s="26">
        <f t="shared" ca="1" si="26"/>
        <v>3.5364760590197908</v>
      </c>
      <c r="BL231" s="25">
        <f t="shared" si="23"/>
        <v>4.1035995190582462</v>
      </c>
      <c r="BM231" s="25">
        <f t="shared" ca="1" si="27"/>
        <v>3.4489480761977647</v>
      </c>
      <c r="BN231" s="24">
        <f t="shared" si="24"/>
        <v>3.2979703043255868</v>
      </c>
      <c r="BO231" s="23"/>
      <c r="BP231" s="2"/>
    </row>
    <row r="232" spans="1:68" x14ac:dyDescent="0.2">
      <c r="A232">
        <v>10.95</v>
      </c>
      <c r="B232">
        <v>2.1</v>
      </c>
      <c r="C232">
        <v>1.26013</v>
      </c>
      <c r="D232">
        <v>-0.27644999999999997</v>
      </c>
      <c r="E232">
        <v>0.13980999999999999</v>
      </c>
      <c r="F232">
        <v>1.8151999999999999</v>
      </c>
      <c r="G232">
        <v>1.6576500000000001</v>
      </c>
      <c r="H232" s="23"/>
      <c r="I232" s="17">
        <f t="shared" si="21"/>
        <v>35.925196850393696</v>
      </c>
      <c r="J232" s="16">
        <f t="shared" si="22"/>
        <v>-36.125196850393699</v>
      </c>
      <c r="K232" s="10">
        <v>95</v>
      </c>
      <c r="L232" s="16">
        <v>3512.9593175853079</v>
      </c>
      <c r="M232" s="16">
        <v>1281.4632545931788</v>
      </c>
      <c r="N232" s="16">
        <v>15.567585301837267</v>
      </c>
      <c r="O232" s="16">
        <v>3.5499058380414041</v>
      </c>
      <c r="P232" s="16">
        <v>4.0827133769302737</v>
      </c>
      <c r="Q232" s="16">
        <v>9.8235237638022249E-2</v>
      </c>
      <c r="R232" s="16">
        <v>2.4061262344084446</v>
      </c>
      <c r="S232" s="16">
        <v>37.000523533949291</v>
      </c>
      <c r="T232" s="22" t="s">
        <v>33</v>
      </c>
      <c r="U232" s="10">
        <v>3</v>
      </c>
      <c r="V232" s="22" t="s">
        <v>33</v>
      </c>
      <c r="W232" s="10">
        <v>3</v>
      </c>
      <c r="X232" s="22" t="s">
        <v>33</v>
      </c>
      <c r="Y232" s="10">
        <v>3</v>
      </c>
      <c r="Z232" s="22" t="s">
        <v>124</v>
      </c>
      <c r="AA232" s="15">
        <v>2</v>
      </c>
      <c r="AB232" s="11">
        <v>76.235687682974913</v>
      </c>
      <c r="AC232" s="10">
        <v>21.638060105725472</v>
      </c>
      <c r="AD232" s="21">
        <v>2.1262522112996103</v>
      </c>
      <c r="AE232" s="12">
        <v>354.99058380414039</v>
      </c>
      <c r="AF232" s="10">
        <v>279.56076782783214</v>
      </c>
      <c r="AG232" s="10">
        <v>204.13566884651368</v>
      </c>
      <c r="AH232" s="10">
        <v>440.90615791773303</v>
      </c>
      <c r="AI232" s="10">
        <v>4.1560579228955286</v>
      </c>
      <c r="AJ232" s="10"/>
      <c r="AK232" s="10"/>
      <c r="AL232" s="10"/>
      <c r="AM232" s="10"/>
      <c r="AN232" s="10">
        <v>3.5499058380414041</v>
      </c>
      <c r="AO232" s="10">
        <v>1.5278418200395734</v>
      </c>
      <c r="AP232" s="10">
        <v>1</v>
      </c>
      <c r="AQ232" s="10">
        <v>111.47500000000001</v>
      </c>
      <c r="AR232" s="10"/>
      <c r="AS232" s="10"/>
      <c r="AT232" s="10">
        <v>0.95400693543883708</v>
      </c>
      <c r="AU232" s="10">
        <v>1</v>
      </c>
      <c r="AV232" s="16"/>
      <c r="AW232" s="21">
        <v>41.934115174174821</v>
      </c>
      <c r="AX232" s="1" t="s">
        <v>120</v>
      </c>
      <c r="AY232" s="25">
        <v>36.125196850393699</v>
      </c>
      <c r="AZ232" s="19">
        <v>100</v>
      </c>
      <c r="BA232" s="19">
        <v>0</v>
      </c>
      <c r="BB232" s="19">
        <v>0</v>
      </c>
      <c r="BC232" s="19">
        <v>100</v>
      </c>
      <c r="BD232" s="19">
        <v>0</v>
      </c>
      <c r="BE232" s="19">
        <v>0</v>
      </c>
      <c r="BF232" s="26">
        <v>76.235687682974913</v>
      </c>
      <c r="BG232" s="26">
        <v>21.638060105725472</v>
      </c>
      <c r="BH232" s="26">
        <v>2.1262522112996103</v>
      </c>
      <c r="BI232" s="23"/>
      <c r="BJ232" s="27">
        <f t="shared" ca="1" si="25"/>
        <v>1</v>
      </c>
      <c r="BK232" s="26">
        <f t="shared" ca="1" si="26"/>
        <v>3.6305898117634601</v>
      </c>
      <c r="BL232" s="25">
        <f t="shared" si="23"/>
        <v>4.222930691447</v>
      </c>
      <c r="BM232" s="25">
        <f t="shared" ca="1" si="27"/>
        <v>3.4459430715155968</v>
      </c>
      <c r="BN232" s="24">
        <f t="shared" si="24"/>
        <v>3.2990507415698005</v>
      </c>
      <c r="BO232" s="23"/>
      <c r="BP232" s="2"/>
    </row>
    <row r="233" spans="1:68" x14ac:dyDescent="0.2">
      <c r="A233">
        <v>11</v>
      </c>
      <c r="B233">
        <v>2.1</v>
      </c>
      <c r="C233">
        <v>1.2601199999999999</v>
      </c>
      <c r="D233">
        <v>-0.27607999999999999</v>
      </c>
      <c r="E233">
        <v>0.14185</v>
      </c>
      <c r="F233">
        <v>1.8164499999999999</v>
      </c>
      <c r="G233">
        <v>1.66265</v>
      </c>
      <c r="H233" s="23"/>
      <c r="I233" s="17">
        <f t="shared" si="21"/>
        <v>36.089238845144358</v>
      </c>
      <c r="J233" s="16">
        <f t="shared" si="22"/>
        <v>-36.289238845144361</v>
      </c>
      <c r="K233" s="10">
        <v>95</v>
      </c>
      <c r="L233" s="16">
        <v>3528.5433070866206</v>
      </c>
      <c r="M233" s="16">
        <v>1286.8110236220505</v>
      </c>
      <c r="N233" s="16">
        <v>15.638670166229222</v>
      </c>
      <c r="O233" s="16">
        <v>3.5471751412428927</v>
      </c>
      <c r="P233" s="16">
        <v>4.0889998311134557</v>
      </c>
      <c r="Q233" s="16">
        <v>0.10055328852616423</v>
      </c>
      <c r="R233" s="16">
        <v>2.4591169645214452</v>
      </c>
      <c r="S233" s="16">
        <v>37.626714574344653</v>
      </c>
      <c r="T233" s="22" t="s">
        <v>33</v>
      </c>
      <c r="U233" s="10">
        <v>3</v>
      </c>
      <c r="V233" s="22" t="s">
        <v>33</v>
      </c>
      <c r="W233" s="10">
        <v>3</v>
      </c>
      <c r="X233" s="22" t="s">
        <v>33</v>
      </c>
      <c r="Y233" s="10">
        <v>3</v>
      </c>
      <c r="Z233" s="22" t="s">
        <v>124</v>
      </c>
      <c r="AA233" s="15">
        <v>2</v>
      </c>
      <c r="AB233" s="11">
        <v>77.659457208631295</v>
      </c>
      <c r="AC233" s="10">
        <v>20.302572406017347</v>
      </c>
      <c r="AD233" s="21">
        <v>2.0379703853513615</v>
      </c>
      <c r="AE233" s="12">
        <v>354.71751412428927</v>
      </c>
      <c r="AF233" s="10">
        <v>279.38364540812921</v>
      </c>
      <c r="AG233" s="10">
        <v>204.4499915556728</v>
      </c>
      <c r="AH233" s="10">
        <v>452.32548496694602</v>
      </c>
      <c r="AI233" s="10">
        <v>4.0665003512535414</v>
      </c>
      <c r="AJ233" s="10"/>
      <c r="AK233" s="10"/>
      <c r="AL233" s="10"/>
      <c r="AM233" s="10"/>
      <c r="AN233" s="10">
        <v>3.5471751412428927</v>
      </c>
      <c r="AO233" s="10">
        <v>1.5371020246609963</v>
      </c>
      <c r="AP233" s="10">
        <v>1</v>
      </c>
      <c r="AQ233" s="10">
        <v>111.47500000000001</v>
      </c>
      <c r="AR233" s="10"/>
      <c r="AS233" s="10"/>
      <c r="AT233" s="10">
        <v>0.94917921465244204</v>
      </c>
      <c r="AU233" s="10">
        <v>1</v>
      </c>
      <c r="AV233" s="16"/>
      <c r="AW233" s="21">
        <v>41.907546811219383</v>
      </c>
      <c r="AX233" s="1" t="s">
        <v>120</v>
      </c>
      <c r="AY233" s="25">
        <v>36.289238845144403</v>
      </c>
      <c r="AZ233" s="19">
        <v>100</v>
      </c>
      <c r="BA233" s="19">
        <v>0</v>
      </c>
      <c r="BB233" s="19">
        <v>0</v>
      </c>
      <c r="BC233" s="19">
        <v>100</v>
      </c>
      <c r="BD233" s="19">
        <v>0</v>
      </c>
      <c r="BE233" s="19">
        <v>0</v>
      </c>
      <c r="BF233" s="26">
        <v>77.659457208631295</v>
      </c>
      <c r="BG233" s="26">
        <v>20.302572406017347</v>
      </c>
      <c r="BH233" s="26">
        <v>2.0379703853513615</v>
      </c>
      <c r="BI233" s="23"/>
      <c r="BJ233" s="27">
        <f t="shared" ca="1" si="25"/>
        <v>1</v>
      </c>
      <c r="BK233" s="26">
        <f t="shared" ca="1" si="26"/>
        <v>3.6131617384293442</v>
      </c>
      <c r="BL233" s="25">
        <f t="shared" si="23"/>
        <v>4.3253783171873721</v>
      </c>
      <c r="BM233" s="25">
        <f t="shared" ca="1" si="27"/>
        <v>3.453291941787842</v>
      </c>
      <c r="BN233" s="24">
        <f t="shared" si="24"/>
        <v>3.3030698634853954</v>
      </c>
      <c r="BO233" s="23"/>
      <c r="BP233" s="2"/>
    </row>
    <row r="234" spans="1:68" x14ac:dyDescent="0.2">
      <c r="A234">
        <v>11.05</v>
      </c>
      <c r="B234">
        <v>2.2000000000000002</v>
      </c>
      <c r="C234">
        <v>1.2603599999999999</v>
      </c>
      <c r="D234">
        <v>-0.27588000000000001</v>
      </c>
      <c r="E234">
        <v>0.14388000000000001</v>
      </c>
      <c r="F234">
        <v>1.81368</v>
      </c>
      <c r="G234">
        <v>1.6585000000000001</v>
      </c>
      <c r="H234" s="23"/>
      <c r="I234" s="17">
        <f t="shared" si="21"/>
        <v>36.253280839895012</v>
      </c>
      <c r="J234" s="16">
        <f t="shared" si="22"/>
        <v>-36.453280839895015</v>
      </c>
      <c r="K234" s="10">
        <v>95</v>
      </c>
      <c r="L234" s="16">
        <v>3544.127296587933</v>
      </c>
      <c r="M234" s="16">
        <v>1292.1587926509219</v>
      </c>
      <c r="N234" s="16">
        <v>15.709755030621173</v>
      </c>
      <c r="O234" s="16">
        <v>3.61271186440674</v>
      </c>
      <c r="P234" s="16">
        <v>4.1635095035384975</v>
      </c>
      <c r="Q234" s="16">
        <v>0.1018062890062409</v>
      </c>
      <c r="R234" s="16">
        <v>2.4452037138312623</v>
      </c>
      <c r="S234" s="16">
        <v>38.249836050816512</v>
      </c>
      <c r="T234" s="22" t="s">
        <v>33</v>
      </c>
      <c r="U234" s="10">
        <v>3</v>
      </c>
      <c r="V234" s="22" t="s">
        <v>33</v>
      </c>
      <c r="W234" s="10">
        <v>3</v>
      </c>
      <c r="X234" s="22" t="s">
        <v>33</v>
      </c>
      <c r="Y234" s="10">
        <v>3</v>
      </c>
      <c r="Z234" s="22" t="s">
        <v>124</v>
      </c>
      <c r="AA234" s="15">
        <v>2</v>
      </c>
      <c r="AB234" s="11">
        <v>76.881963836758544</v>
      </c>
      <c r="AC234" s="10">
        <v>21.031383394232307</v>
      </c>
      <c r="AD234" s="21">
        <v>2.0866527690091439</v>
      </c>
      <c r="AE234" s="12">
        <v>361.271186440674</v>
      </c>
      <c r="AF234" s="10">
        <v>287.23278395805704</v>
      </c>
      <c r="AG234" s="10">
        <v>208.17547517692486</v>
      </c>
      <c r="AH234" s="10">
        <v>463.68166670116125</v>
      </c>
      <c r="AI234" s="10">
        <v>4.0896388073660823</v>
      </c>
      <c r="AJ234" s="10"/>
      <c r="AK234" s="10"/>
      <c r="AL234" s="10"/>
      <c r="AM234" s="10"/>
      <c r="AN234" s="10">
        <v>3.61271186440674</v>
      </c>
      <c r="AO234" s="10">
        <v>1.5537584010386007</v>
      </c>
      <c r="AP234" s="10">
        <v>1</v>
      </c>
      <c r="AQ234" s="10">
        <v>111.47500000000001</v>
      </c>
      <c r="AR234" s="10"/>
      <c r="AS234" s="10"/>
      <c r="AT234" s="10">
        <v>0.97291880052395807</v>
      </c>
      <c r="AU234" s="10">
        <v>1</v>
      </c>
      <c r="AV234" s="16"/>
      <c r="AW234" s="21">
        <v>43.084917593708553</v>
      </c>
      <c r="AX234" s="1" t="s">
        <v>120</v>
      </c>
      <c r="AY234" s="25">
        <v>36.453280839895001</v>
      </c>
      <c r="AZ234" s="19">
        <v>100</v>
      </c>
      <c r="BA234" s="19">
        <v>0</v>
      </c>
      <c r="BB234" s="19">
        <v>0</v>
      </c>
      <c r="BC234" s="19">
        <v>100</v>
      </c>
      <c r="BD234" s="19">
        <v>0</v>
      </c>
      <c r="BE234" s="19">
        <v>0</v>
      </c>
      <c r="BF234" s="26">
        <v>76.881963836758544</v>
      </c>
      <c r="BG234" s="26">
        <v>21.031383394232307</v>
      </c>
      <c r="BH234" s="26">
        <v>2.0866527690091439</v>
      </c>
      <c r="BI234" s="23"/>
      <c r="BJ234" s="27">
        <f t="shared" ca="1" si="25"/>
        <v>1</v>
      </c>
      <c r="BK234" s="26">
        <f t="shared" ca="1" si="26"/>
        <v>3.7014736406171451</v>
      </c>
      <c r="BL234" s="25">
        <f t="shared" si="23"/>
        <v>4.257101986355905</v>
      </c>
      <c r="BM234" s="25">
        <f t="shared" ca="1" si="27"/>
        <v>3.4407342813604105</v>
      </c>
      <c r="BN234" s="24">
        <f t="shared" si="24"/>
        <v>3.2950218905635937</v>
      </c>
      <c r="BO234" s="23"/>
      <c r="BP234" s="2"/>
    </row>
    <row r="235" spans="1:68" x14ac:dyDescent="0.2">
      <c r="A235">
        <v>11.1</v>
      </c>
      <c r="B235">
        <v>2.1</v>
      </c>
      <c r="C235">
        <v>1.26014</v>
      </c>
      <c r="D235">
        <v>-0.27557999999999999</v>
      </c>
      <c r="E235">
        <v>0.14526</v>
      </c>
      <c r="F235">
        <v>1.8072299999999999</v>
      </c>
      <c r="G235">
        <v>1.6536500000000001</v>
      </c>
      <c r="H235" s="23"/>
      <c r="I235" s="17">
        <f t="shared" si="21"/>
        <v>36.417322834645667</v>
      </c>
      <c r="J235" s="16">
        <f t="shared" si="22"/>
        <v>-36.61732283464567</v>
      </c>
      <c r="K235" s="10">
        <v>95</v>
      </c>
      <c r="L235" s="16">
        <v>3559.7112860892453</v>
      </c>
      <c r="M235" s="16">
        <v>1297.5065616797933</v>
      </c>
      <c r="N235" s="16">
        <v>15.780839895013123</v>
      </c>
      <c r="O235" s="16">
        <v>3.5526365348399156</v>
      </c>
      <c r="P235" s="16">
        <v>4.1095340114004655</v>
      </c>
      <c r="Q235" s="16">
        <v>0.10368578972635627</v>
      </c>
      <c r="R235" s="16">
        <v>2.5230546684542889</v>
      </c>
      <c r="S235" s="16">
        <v>38.67343587226042</v>
      </c>
      <c r="T235" s="22" t="s">
        <v>33</v>
      </c>
      <c r="U235" s="10">
        <v>3</v>
      </c>
      <c r="V235" s="22" t="s">
        <v>33</v>
      </c>
      <c r="W235" s="10">
        <v>3</v>
      </c>
      <c r="X235" s="22" t="s">
        <v>33</v>
      </c>
      <c r="Y235" s="10">
        <v>3</v>
      </c>
      <c r="Z235" s="22" t="s">
        <v>124</v>
      </c>
      <c r="AA235" s="15">
        <v>2</v>
      </c>
      <c r="AB235" s="11">
        <v>79.366135587625536</v>
      </c>
      <c r="AC235" s="10">
        <v>18.707640634385328</v>
      </c>
      <c r="AD235" s="21">
        <v>1.9262237779891302</v>
      </c>
      <c r="AE235" s="12">
        <v>355.26365348399156</v>
      </c>
      <c r="AF235" s="10">
        <v>279.96602079468198</v>
      </c>
      <c r="AG235" s="10">
        <v>205.47670057002327</v>
      </c>
      <c r="AH235" s="10">
        <v>470.93340296051576</v>
      </c>
      <c r="AI235" s="10">
        <v>3.9634495934748601</v>
      </c>
      <c r="AJ235" s="10"/>
      <c r="AK235" s="10"/>
      <c r="AL235" s="10"/>
      <c r="AM235" s="10"/>
      <c r="AN235" s="10">
        <v>3.5526365348399156</v>
      </c>
      <c r="AO235" s="10">
        <v>1.5533065114827977</v>
      </c>
      <c r="AP235" s="10">
        <v>1</v>
      </c>
      <c r="AQ235" s="10">
        <v>111.47500000000001</v>
      </c>
      <c r="AR235" s="10"/>
      <c r="AS235" s="10"/>
      <c r="AT235" s="10">
        <v>0.94295965515223246</v>
      </c>
      <c r="AU235" s="10">
        <v>1</v>
      </c>
      <c r="AV235" s="16"/>
      <c r="AW235" s="21">
        <v>41.994903119202299</v>
      </c>
      <c r="AX235" s="1" t="s">
        <v>120</v>
      </c>
      <c r="AY235" s="25">
        <v>36.617322834645698</v>
      </c>
      <c r="AZ235" s="19">
        <v>100</v>
      </c>
      <c r="BA235" s="19">
        <v>0</v>
      </c>
      <c r="BB235" s="19">
        <v>0</v>
      </c>
      <c r="BC235" s="19">
        <v>100</v>
      </c>
      <c r="BD235" s="19">
        <v>0</v>
      </c>
      <c r="BE235" s="19">
        <v>0</v>
      </c>
      <c r="BF235" s="26">
        <v>79.366135587625536</v>
      </c>
      <c r="BG235" s="26">
        <v>18.707640634385328</v>
      </c>
      <c r="BH235" s="26">
        <v>1.9262237779891302</v>
      </c>
      <c r="BI235" s="23"/>
      <c r="BJ235" s="27">
        <f t="shared" ca="1" si="25"/>
        <v>1</v>
      </c>
      <c r="BK235" s="26">
        <f t="shared" ca="1" si="26"/>
        <v>3.5910082263318448</v>
      </c>
      <c r="BL235" s="25">
        <f t="shared" si="23"/>
        <v>4.4506482583487221</v>
      </c>
      <c r="BM235" s="25">
        <f t="shared" ca="1" si="27"/>
        <v>3.4622202357155629</v>
      </c>
      <c r="BN235" s="24">
        <f t="shared" si="24"/>
        <v>3.3066243982389412</v>
      </c>
      <c r="BO235" s="23"/>
      <c r="BP235" s="2"/>
    </row>
    <row r="236" spans="1:68" x14ac:dyDescent="0.2">
      <c r="A236">
        <v>11.15</v>
      </c>
      <c r="B236">
        <v>2.1</v>
      </c>
      <c r="C236">
        <v>1.2601</v>
      </c>
      <c r="D236">
        <v>-0.27518999999999999</v>
      </c>
      <c r="E236">
        <v>0.1449</v>
      </c>
      <c r="F236">
        <v>1.8088299999999999</v>
      </c>
      <c r="G236">
        <v>1.6555800000000001</v>
      </c>
      <c r="H236" s="23"/>
      <c r="I236" s="17">
        <f t="shared" si="21"/>
        <v>36.581364829396328</v>
      </c>
      <c r="J236" s="16">
        <f t="shared" si="22"/>
        <v>-36.781364829396331</v>
      </c>
      <c r="K236" s="10">
        <v>95</v>
      </c>
      <c r="L236" s="16">
        <v>3575.295275590558</v>
      </c>
      <c r="M236" s="16">
        <v>1302.854330708665</v>
      </c>
      <c r="N236" s="16">
        <v>15.851924759405076</v>
      </c>
      <c r="O236" s="16">
        <v>3.5417137476459302</v>
      </c>
      <c r="P236" s="16">
        <v>4.0970199622685346</v>
      </c>
      <c r="Q236" s="16">
        <v>0.10612914066250606</v>
      </c>
      <c r="R236" s="16">
        <v>2.5903984271470812</v>
      </c>
      <c r="S236" s="16">
        <v>38.562931571014182</v>
      </c>
      <c r="T236" s="22" t="s">
        <v>33</v>
      </c>
      <c r="U236" s="10">
        <v>3</v>
      </c>
      <c r="V236" s="22" t="s">
        <v>33</v>
      </c>
      <c r="W236" s="10">
        <v>3</v>
      </c>
      <c r="X236" s="22" t="s">
        <v>33</v>
      </c>
      <c r="Y236" s="10">
        <v>3</v>
      </c>
      <c r="Z236" s="22" t="s">
        <v>124</v>
      </c>
      <c r="AA236" s="15">
        <v>2</v>
      </c>
      <c r="AB236" s="11">
        <v>81.05462362457024</v>
      </c>
      <c r="AC236" s="10">
        <v>17.137861606566048</v>
      </c>
      <c r="AD236" s="21">
        <v>1.8075147688637074</v>
      </c>
      <c r="AE236" s="12">
        <v>354.171374764593</v>
      </c>
      <c r="AF236" s="10">
        <v>277.57707445555405</v>
      </c>
      <c r="AG236" s="10">
        <v>204.85099811342673</v>
      </c>
      <c r="AH236" s="10">
        <v>467.19785441024447</v>
      </c>
      <c r="AI236" s="10">
        <v>3.8604100030331767</v>
      </c>
      <c r="AJ236" s="10"/>
      <c r="AK236" s="10"/>
      <c r="AL236" s="10"/>
      <c r="AM236" s="10"/>
      <c r="AN236" s="10">
        <v>3.5417137476459302</v>
      </c>
      <c r="AO236" s="10">
        <v>1.5601399057888832</v>
      </c>
      <c r="AP236" s="10">
        <v>1</v>
      </c>
      <c r="AQ236" s="10">
        <v>111.47500000000001</v>
      </c>
      <c r="AR236" s="10"/>
      <c r="AS236" s="10"/>
      <c r="AT236" s="10">
        <v>0.93045376579805983</v>
      </c>
      <c r="AU236" s="10">
        <v>1</v>
      </c>
      <c r="AV236" s="16"/>
      <c r="AW236" s="21">
        <v>41.63656116833311</v>
      </c>
      <c r="AX236" s="1" t="s">
        <v>120</v>
      </c>
      <c r="AY236" s="25">
        <v>36.781364829396303</v>
      </c>
      <c r="AZ236" s="19">
        <v>100</v>
      </c>
      <c r="BA236" s="19">
        <v>0</v>
      </c>
      <c r="BB236" s="19">
        <v>0</v>
      </c>
      <c r="BC236" s="19">
        <v>100</v>
      </c>
      <c r="BD236" s="19">
        <v>0</v>
      </c>
      <c r="BE236" s="19">
        <v>0</v>
      </c>
      <c r="BF236" s="26">
        <v>81.05462362457024</v>
      </c>
      <c r="BG236" s="26">
        <v>17.137861606566048</v>
      </c>
      <c r="BH236" s="26">
        <v>1.8075147688637074</v>
      </c>
      <c r="BI236" s="23"/>
      <c r="BJ236" s="27">
        <f t="shared" ca="1" si="25"/>
        <v>1</v>
      </c>
      <c r="BK236" s="26">
        <f t="shared" ca="1" si="26"/>
        <v>3.5450967464906262</v>
      </c>
      <c r="BL236" s="25">
        <f t="shared" si="23"/>
        <v>4.5955838102768052</v>
      </c>
      <c r="BM236" s="25">
        <f t="shared" ca="1" si="27"/>
        <v>3.4744465111968768</v>
      </c>
      <c r="BN236" s="24">
        <f t="shared" si="24"/>
        <v>3.3134030905725971</v>
      </c>
      <c r="BO236" s="23"/>
      <c r="BP236" s="2"/>
    </row>
    <row r="237" spans="1:68" x14ac:dyDescent="0.2">
      <c r="A237">
        <v>11.2</v>
      </c>
      <c r="B237">
        <v>2.2000000000000002</v>
      </c>
      <c r="C237">
        <v>1.26034</v>
      </c>
      <c r="D237">
        <v>-0.27478999999999998</v>
      </c>
      <c r="E237">
        <v>0.14635999999999999</v>
      </c>
      <c r="F237">
        <v>1.8102</v>
      </c>
      <c r="G237">
        <v>1.6581300000000001</v>
      </c>
      <c r="H237" s="23"/>
      <c r="I237" s="17">
        <f t="shared" si="21"/>
        <v>36.745406824146976</v>
      </c>
      <c r="J237" s="16">
        <f t="shared" si="22"/>
        <v>-36.945406824146978</v>
      </c>
      <c r="K237" s="10">
        <v>95</v>
      </c>
      <c r="L237" s="16">
        <v>3590.8792650918695</v>
      </c>
      <c r="M237" s="16">
        <v>1308.2020997375362</v>
      </c>
      <c r="N237" s="16">
        <v>15.923009623797023</v>
      </c>
      <c r="O237" s="16">
        <v>3.6072504708097775</v>
      </c>
      <c r="P237" s="16">
        <v>4.169010136625162</v>
      </c>
      <c r="Q237" s="16">
        <v>0.10863514162265976</v>
      </c>
      <c r="R237" s="16">
        <v>2.6057778240520313</v>
      </c>
      <c r="S237" s="16">
        <v>39.011087903846146</v>
      </c>
      <c r="T237" s="22" t="s">
        <v>33</v>
      </c>
      <c r="U237" s="10">
        <v>3</v>
      </c>
      <c r="V237" s="22" t="s">
        <v>33</v>
      </c>
      <c r="W237" s="10">
        <v>3</v>
      </c>
      <c r="X237" s="22" t="s">
        <v>33</v>
      </c>
      <c r="Y237" s="10">
        <v>3</v>
      </c>
      <c r="Z237" s="22" t="s">
        <v>124</v>
      </c>
      <c r="AA237" s="15">
        <v>2</v>
      </c>
      <c r="AB237" s="11">
        <v>80.946668185619558</v>
      </c>
      <c r="AC237" s="10">
        <v>17.237949529616102</v>
      </c>
      <c r="AD237" s="21">
        <v>1.815382284764343</v>
      </c>
      <c r="AE237" s="12">
        <v>360.72504708097779</v>
      </c>
      <c r="AF237" s="10">
        <v>285.12980146802124</v>
      </c>
      <c r="AG237" s="10">
        <v>208.45050683125811</v>
      </c>
      <c r="AH237" s="10">
        <v>474.95475318958199</v>
      </c>
      <c r="AI237" s="10">
        <v>3.8376257206954891</v>
      </c>
      <c r="AJ237" s="10"/>
      <c r="AK237" s="10"/>
      <c r="AL237" s="10"/>
      <c r="AM237" s="10"/>
      <c r="AN237" s="10">
        <v>3.6072504708097775</v>
      </c>
      <c r="AO237" s="10">
        <v>1.5790136577115681</v>
      </c>
      <c r="AP237" s="10">
        <v>1</v>
      </c>
      <c r="AQ237" s="10">
        <v>111.47500000000001</v>
      </c>
      <c r="AR237" s="10"/>
      <c r="AS237" s="10"/>
      <c r="AT237" s="10">
        <v>0.9529148056026121</v>
      </c>
      <c r="AU237" s="10">
        <v>1</v>
      </c>
      <c r="AV237" s="16"/>
      <c r="AW237" s="21">
        <v>42.769470220203182</v>
      </c>
      <c r="AX237" s="1" t="s">
        <v>120</v>
      </c>
      <c r="AY237" s="25">
        <v>36.945406824147</v>
      </c>
      <c r="AZ237" s="19">
        <v>100</v>
      </c>
      <c r="BA237" s="19">
        <v>0</v>
      </c>
      <c r="BB237" s="19">
        <v>0</v>
      </c>
      <c r="BC237" s="19">
        <v>100</v>
      </c>
      <c r="BD237" s="19">
        <v>0</v>
      </c>
      <c r="BE237" s="19">
        <v>0</v>
      </c>
      <c r="BF237" s="26">
        <v>80.946668185619558</v>
      </c>
      <c r="BG237" s="26">
        <v>17.237949529616102</v>
      </c>
      <c r="BH237" s="26">
        <v>1.815382284764343</v>
      </c>
      <c r="BI237" s="23"/>
      <c r="BJ237" s="27">
        <f t="shared" ca="1" si="25"/>
        <v>1</v>
      </c>
      <c r="BK237" s="26">
        <f t="shared" ca="1" si="26"/>
        <v>3.628752017070505</v>
      </c>
      <c r="BL237" s="25">
        <f t="shared" si="23"/>
        <v>4.5768660099187706</v>
      </c>
      <c r="BM237" s="25">
        <f t="shared" ca="1" si="27"/>
        <v>3.4649746577127409</v>
      </c>
      <c r="BN237" s="24">
        <f t="shared" si="24"/>
        <v>3.3080939307563311</v>
      </c>
      <c r="BO237" s="23"/>
      <c r="BP237" s="2"/>
    </row>
    <row r="238" spans="1:68" x14ac:dyDescent="0.2">
      <c r="A238">
        <v>11.25</v>
      </c>
      <c r="B238">
        <v>2.1</v>
      </c>
      <c r="C238">
        <v>1.2602800000000001</v>
      </c>
      <c r="D238">
        <v>-0.27467999999999998</v>
      </c>
      <c r="E238">
        <v>0.14660000000000001</v>
      </c>
      <c r="F238">
        <v>1.8083</v>
      </c>
      <c r="G238">
        <v>1.6552500000000001</v>
      </c>
      <c r="H238" s="23"/>
      <c r="I238" s="17">
        <f t="shared" si="21"/>
        <v>36.909448818897637</v>
      </c>
      <c r="J238" s="16">
        <f t="shared" si="22"/>
        <v>-37.10944881889764</v>
      </c>
      <c r="K238" s="10">
        <v>95</v>
      </c>
      <c r="L238" s="16">
        <v>3606.4632545931822</v>
      </c>
      <c r="M238" s="16">
        <v>1313.5498687664078</v>
      </c>
      <c r="N238" s="16">
        <v>15.994094488188974</v>
      </c>
      <c r="O238" s="16">
        <v>3.5908662900188308</v>
      </c>
      <c r="P238" s="16">
        <v>4.1536867971261788</v>
      </c>
      <c r="Q238" s="16">
        <v>0.10932429188670198</v>
      </c>
      <c r="R238" s="16">
        <v>2.6319820734278867</v>
      </c>
      <c r="S238" s="16">
        <v>39.084757438010314</v>
      </c>
      <c r="T238" s="22" t="s">
        <v>33</v>
      </c>
      <c r="U238" s="10">
        <v>3</v>
      </c>
      <c r="V238" s="22" t="s">
        <v>33</v>
      </c>
      <c r="W238" s="10">
        <v>3</v>
      </c>
      <c r="X238" s="22" t="s">
        <v>33</v>
      </c>
      <c r="Y238" s="10">
        <v>3</v>
      </c>
      <c r="Z238" s="22" t="s">
        <v>124</v>
      </c>
      <c r="AA238" s="15">
        <v>2</v>
      </c>
      <c r="AB238" s="11">
        <v>81.734122059993339</v>
      </c>
      <c r="AC238" s="10">
        <v>16.508829766391827</v>
      </c>
      <c r="AD238" s="21">
        <v>1.7570481736148351</v>
      </c>
      <c r="AE238" s="12">
        <v>359.08662900188313</v>
      </c>
      <c r="AF238" s="10">
        <v>282.4103503798284</v>
      </c>
      <c r="AG238" s="10">
        <v>207.68433985630895</v>
      </c>
      <c r="AH238" s="10">
        <v>475.00792353918183</v>
      </c>
      <c r="AI238" s="10">
        <v>3.7994179751293009</v>
      </c>
      <c r="AJ238" s="10"/>
      <c r="AK238" s="10"/>
      <c r="AL238" s="10"/>
      <c r="AM238" s="10"/>
      <c r="AN238" s="10">
        <v>3.5908662900188308</v>
      </c>
      <c r="AO238" s="10">
        <v>1.5815000266057526</v>
      </c>
      <c r="AP238" s="10">
        <v>1</v>
      </c>
      <c r="AQ238" s="10">
        <v>111.47500000000001</v>
      </c>
      <c r="AR238" s="10"/>
      <c r="AS238" s="10"/>
      <c r="AT238" s="10">
        <v>0.93931016439269643</v>
      </c>
      <c r="AU238" s="10">
        <v>1</v>
      </c>
      <c r="AV238" s="16"/>
      <c r="AW238" s="21">
        <v>42.36155255697426</v>
      </c>
      <c r="AX238" s="1" t="s">
        <v>120</v>
      </c>
      <c r="AY238" s="25">
        <v>37.109448818897597</v>
      </c>
      <c r="AZ238" s="19">
        <v>100</v>
      </c>
      <c r="BA238" s="19">
        <v>0</v>
      </c>
      <c r="BB238" s="19">
        <v>0</v>
      </c>
      <c r="BC238" s="19">
        <v>100</v>
      </c>
      <c r="BD238" s="19">
        <v>0</v>
      </c>
      <c r="BE238" s="19">
        <v>0</v>
      </c>
      <c r="BF238" s="26">
        <v>81.734122059993339</v>
      </c>
      <c r="BG238" s="26">
        <v>16.508829766391827</v>
      </c>
      <c r="BH238" s="26">
        <v>1.7570481736148351</v>
      </c>
      <c r="BI238" s="23"/>
      <c r="BJ238" s="27">
        <f t="shared" ca="1" si="25"/>
        <v>1</v>
      </c>
      <c r="BK238" s="26">
        <f t="shared" ca="1" si="26"/>
        <v>3.5787833042638382</v>
      </c>
      <c r="BL238" s="25">
        <f t="shared" si="23"/>
        <v>4.6511966401226106</v>
      </c>
      <c r="BM238" s="25">
        <f t="shared" ca="1" si="27"/>
        <v>3.4738306955528855</v>
      </c>
      <c r="BN238" s="24">
        <f t="shared" si="24"/>
        <v>3.3116342295946612</v>
      </c>
      <c r="BO238" s="23"/>
      <c r="BP238" s="2"/>
    </row>
    <row r="239" spans="1:68" x14ac:dyDescent="0.2">
      <c r="A239">
        <v>11.3</v>
      </c>
      <c r="B239">
        <v>2.2000000000000002</v>
      </c>
      <c r="C239">
        <v>1.2606599999999999</v>
      </c>
      <c r="D239">
        <v>-0.27461000000000002</v>
      </c>
      <c r="E239">
        <v>0.14829000000000001</v>
      </c>
      <c r="F239">
        <v>1.80565</v>
      </c>
      <c r="G239">
        <v>1.6543000000000001</v>
      </c>
      <c r="H239" s="23"/>
      <c r="I239" s="17">
        <f t="shared" si="21"/>
        <v>37.073490813648291</v>
      </c>
      <c r="J239" s="16">
        <f t="shared" si="22"/>
        <v>-37.273490813648294</v>
      </c>
      <c r="K239" s="10">
        <v>95</v>
      </c>
      <c r="L239" s="16">
        <v>3622.0472440944945</v>
      </c>
      <c r="M239" s="16">
        <v>1318.8976377952793</v>
      </c>
      <c r="N239" s="16">
        <v>16.065179352580927</v>
      </c>
      <c r="O239" s="16">
        <v>3.694632768361533</v>
      </c>
      <c r="P239" s="16">
        <v>4.264923366233127</v>
      </c>
      <c r="Q239" s="16">
        <v>0.10976284205472862</v>
      </c>
      <c r="R239" s="16">
        <v>2.5736181551058808</v>
      </c>
      <c r="S239" s="16">
        <v>39.603513741082935</v>
      </c>
      <c r="T239" s="22" t="s">
        <v>33</v>
      </c>
      <c r="U239" s="10">
        <v>3</v>
      </c>
      <c r="V239" s="22" t="s">
        <v>33</v>
      </c>
      <c r="W239" s="10">
        <v>3</v>
      </c>
      <c r="X239" s="22" t="s">
        <v>33</v>
      </c>
      <c r="Y239" s="10">
        <v>3</v>
      </c>
      <c r="Z239" s="22" t="s">
        <v>124</v>
      </c>
      <c r="AA239" s="15">
        <v>2</v>
      </c>
      <c r="AB239" s="11">
        <v>79.548445168938514</v>
      </c>
      <c r="AC239" s="10">
        <v>18.537724906395269</v>
      </c>
      <c r="AD239" s="21">
        <v>1.9138299246662234</v>
      </c>
      <c r="AE239" s="12">
        <v>369.46327683615334</v>
      </c>
      <c r="AF239" s="10">
        <v>294.58030030409805</v>
      </c>
      <c r="AG239" s="10">
        <v>213.24616831165633</v>
      </c>
      <c r="AH239" s="10">
        <v>484.21716456346985</v>
      </c>
      <c r="AI239" s="10">
        <v>3.8855802987559325</v>
      </c>
      <c r="AJ239" s="10"/>
      <c r="AK239" s="10"/>
      <c r="AL239" s="10"/>
      <c r="AM239" s="10"/>
      <c r="AN239" s="10">
        <v>3.694632768361533</v>
      </c>
      <c r="AO239" s="10">
        <v>1.6015141873242336</v>
      </c>
      <c r="AP239" s="10">
        <v>1</v>
      </c>
      <c r="AQ239" s="10">
        <v>111.47500000000001</v>
      </c>
      <c r="AR239" s="10"/>
      <c r="AS239" s="10"/>
      <c r="AT239" s="10">
        <v>0.97764457424964091</v>
      </c>
      <c r="AU239" s="10">
        <v>1</v>
      </c>
      <c r="AV239" s="16"/>
      <c r="AW239" s="21">
        <v>44.18704504561471</v>
      </c>
      <c r="AX239" s="1" t="s">
        <v>120</v>
      </c>
      <c r="AY239" s="25">
        <v>37.273490813648301</v>
      </c>
      <c r="AZ239" s="19">
        <v>100</v>
      </c>
      <c r="BA239" s="19">
        <v>0</v>
      </c>
      <c r="BB239" s="19">
        <v>0</v>
      </c>
      <c r="BC239" s="19">
        <v>100</v>
      </c>
      <c r="BD239" s="19">
        <v>0</v>
      </c>
      <c r="BE239" s="19">
        <v>0</v>
      </c>
      <c r="BF239" s="26">
        <v>79.548445168938514</v>
      </c>
      <c r="BG239" s="26">
        <v>18.537724906395269</v>
      </c>
      <c r="BH239" s="26">
        <v>1.9138299246662234</v>
      </c>
      <c r="BI239" s="23"/>
      <c r="BJ239" s="27">
        <f t="shared" ca="1" si="25"/>
        <v>1</v>
      </c>
      <c r="BK239" s="26">
        <f t="shared" ca="1" si="26"/>
        <v>3.7211375225266372</v>
      </c>
      <c r="BL239" s="25">
        <f t="shared" si="23"/>
        <v>4.4729961896281214</v>
      </c>
      <c r="BM239" s="25">
        <f t="shared" ca="1" si="27"/>
        <v>3.4503941993524165</v>
      </c>
      <c r="BN239" s="24">
        <f t="shared" si="24"/>
        <v>3.2968409885882659</v>
      </c>
      <c r="BO239" s="23"/>
      <c r="BP239" s="2"/>
    </row>
    <row r="240" spans="1:68" x14ac:dyDescent="0.2">
      <c r="A240">
        <v>11.35</v>
      </c>
      <c r="B240">
        <v>2.1</v>
      </c>
      <c r="C240">
        <v>1.26075</v>
      </c>
      <c r="D240">
        <v>-0.27412999999999998</v>
      </c>
      <c r="E240">
        <v>0.15140000000000001</v>
      </c>
      <c r="F240">
        <v>1.8106500000000001</v>
      </c>
      <c r="G240">
        <v>1.6598999999999999</v>
      </c>
      <c r="H240" s="23"/>
      <c r="I240" s="17">
        <f t="shared" si="21"/>
        <v>37.237532808398946</v>
      </c>
      <c r="J240" s="16">
        <f t="shared" si="22"/>
        <v>-37.437532808398949</v>
      </c>
      <c r="K240" s="10">
        <v>95</v>
      </c>
      <c r="L240" s="16">
        <v>3637.6312335958069</v>
      </c>
      <c r="M240" s="16">
        <v>1324.2454068241507</v>
      </c>
      <c r="N240" s="16">
        <v>16.136264216972876</v>
      </c>
      <c r="O240" s="16">
        <v>3.7192090395480131</v>
      </c>
      <c r="P240" s="16">
        <v>4.3032463724946393</v>
      </c>
      <c r="Q240" s="16">
        <v>0.11277004320691321</v>
      </c>
      <c r="R240" s="16">
        <v>2.6205806836372041</v>
      </c>
      <c r="S240" s="16">
        <v>40.558148121293513</v>
      </c>
      <c r="T240" s="22" t="s">
        <v>33</v>
      </c>
      <c r="U240" s="10">
        <v>3</v>
      </c>
      <c r="V240" s="22" t="s">
        <v>33</v>
      </c>
      <c r="W240" s="10">
        <v>3</v>
      </c>
      <c r="X240" s="22" t="s">
        <v>33</v>
      </c>
      <c r="Y240" s="10">
        <v>3</v>
      </c>
      <c r="Z240" s="22" t="s">
        <v>124</v>
      </c>
      <c r="AA240" s="15">
        <v>2</v>
      </c>
      <c r="AB240" s="11">
        <v>80.67171319593696</v>
      </c>
      <c r="AC240" s="10">
        <v>17.493046178630095</v>
      </c>
      <c r="AD240" s="21">
        <v>1.8352406254329419</v>
      </c>
      <c r="AE240" s="12">
        <v>371.9209039548013</v>
      </c>
      <c r="AF240" s="10">
        <v>298.17218401125757</v>
      </c>
      <c r="AG240" s="10">
        <v>215.16231862473197</v>
      </c>
      <c r="AH240" s="10">
        <v>502.39304031745314</v>
      </c>
      <c r="AI240" s="10">
        <v>3.8159481455539912</v>
      </c>
      <c r="AJ240" s="10"/>
      <c r="AK240" s="10"/>
      <c r="AL240" s="10"/>
      <c r="AM240" s="10"/>
      <c r="AN240" s="10">
        <v>3.7192090395480131</v>
      </c>
      <c r="AO240" s="10">
        <v>1.6167194061452947</v>
      </c>
      <c r="AP240" s="10">
        <v>1</v>
      </c>
      <c r="AQ240" s="10">
        <v>111.47500000000001</v>
      </c>
      <c r="AR240" s="10"/>
      <c r="AS240" s="10"/>
      <c r="AT240" s="10">
        <v>0.98593420398464227</v>
      </c>
      <c r="AU240" s="10">
        <v>1</v>
      </c>
      <c r="AV240" s="16"/>
      <c r="AW240" s="21">
        <v>44.725827601688636</v>
      </c>
      <c r="AX240" s="1" t="s">
        <v>120</v>
      </c>
      <c r="AY240" s="25">
        <v>37.437532808398899</v>
      </c>
      <c r="AZ240" s="19">
        <v>100</v>
      </c>
      <c r="BA240" s="19">
        <v>0</v>
      </c>
      <c r="BB240" s="19">
        <v>0</v>
      </c>
      <c r="BC240" s="19">
        <v>100</v>
      </c>
      <c r="BD240" s="19">
        <v>0</v>
      </c>
      <c r="BE240" s="19">
        <v>0</v>
      </c>
      <c r="BF240" s="26">
        <v>80.67171319593696</v>
      </c>
      <c r="BG240" s="26">
        <v>17.493046178630095</v>
      </c>
      <c r="BH240" s="26">
        <v>1.8352406254329419</v>
      </c>
      <c r="BI240" s="23"/>
      <c r="BJ240" s="27">
        <f t="shared" ca="1" si="25"/>
        <v>1</v>
      </c>
      <c r="BK240" s="26">
        <f t="shared" ca="1" si="26"/>
        <v>3.7522210655122912</v>
      </c>
      <c r="BL240" s="25">
        <f t="shared" si="23"/>
        <v>4.5390696821931709</v>
      </c>
      <c r="BM240" s="25">
        <f t="shared" ca="1" si="27"/>
        <v>3.4508187616610364</v>
      </c>
      <c r="BN240" s="24">
        <f t="shared" si="24"/>
        <v>3.2973601538064292</v>
      </c>
      <c r="BO240" s="23"/>
      <c r="BP240" s="2"/>
    </row>
    <row r="241" spans="1:68" x14ac:dyDescent="0.2">
      <c r="A241">
        <v>11.4</v>
      </c>
      <c r="B241">
        <v>2.1</v>
      </c>
      <c r="C241">
        <v>1.2606900000000001</v>
      </c>
      <c r="D241">
        <v>-0.27350000000000002</v>
      </c>
      <c r="E241">
        <v>0.15226999999999999</v>
      </c>
      <c r="F241">
        <v>1.8082499999999999</v>
      </c>
      <c r="G241">
        <v>1.6573</v>
      </c>
      <c r="H241" s="23"/>
      <c r="I241" s="17">
        <f t="shared" si="21"/>
        <v>37.401574803149607</v>
      </c>
      <c r="J241" s="16">
        <f t="shared" si="22"/>
        <v>-37.60157480314961</v>
      </c>
      <c r="K241" s="10">
        <v>95</v>
      </c>
      <c r="L241" s="16">
        <v>3653.2152230971196</v>
      </c>
      <c r="M241" s="16">
        <v>1329.5931758530223</v>
      </c>
      <c r="N241" s="16">
        <v>16.207349081364828</v>
      </c>
      <c r="O241" s="16">
        <v>3.7028248587570665</v>
      </c>
      <c r="P241" s="16">
        <v>4.2907077413870613</v>
      </c>
      <c r="Q241" s="16">
        <v>0.11671699471915493</v>
      </c>
      <c r="R241" s="16">
        <v>2.7202270989779351</v>
      </c>
      <c r="S241" s="16">
        <v>40.825200182638575</v>
      </c>
      <c r="T241" s="22" t="s">
        <v>33</v>
      </c>
      <c r="U241" s="10">
        <v>3</v>
      </c>
      <c r="V241" s="22" t="s">
        <v>33</v>
      </c>
      <c r="W241" s="10">
        <v>3</v>
      </c>
      <c r="X241" s="22" t="s">
        <v>33</v>
      </c>
      <c r="Y241" s="10">
        <v>3</v>
      </c>
      <c r="Z241" s="22" t="s">
        <v>124</v>
      </c>
      <c r="AA241" s="15">
        <v>2</v>
      </c>
      <c r="AB241" s="11">
        <v>83.270028826577501</v>
      </c>
      <c r="AC241" s="10">
        <v>15.09345977098198</v>
      </c>
      <c r="AD241" s="21">
        <v>1.6365114024405241</v>
      </c>
      <c r="AE241" s="12">
        <v>370.28248587570664</v>
      </c>
      <c r="AF241" s="10">
        <v>295.78034567499469</v>
      </c>
      <c r="AG241" s="10">
        <v>214.53538706935308</v>
      </c>
      <c r="AH241" s="10">
        <v>506.42436551191707</v>
      </c>
      <c r="AI241" s="10">
        <v>3.6761636569819034</v>
      </c>
      <c r="AJ241" s="10"/>
      <c r="AK241" s="10"/>
      <c r="AL241" s="10"/>
      <c r="AM241" s="10"/>
      <c r="AN241" s="10">
        <v>3.7028248587570665</v>
      </c>
      <c r="AO241" s="10">
        <v>1.6264848497954756</v>
      </c>
      <c r="AP241" s="10">
        <v>1</v>
      </c>
      <c r="AQ241" s="10">
        <v>111.47500000000001</v>
      </c>
      <c r="AR241" s="10"/>
      <c r="AS241" s="10"/>
      <c r="AT241" s="10">
        <v>0.97347123580727546</v>
      </c>
      <c r="AU241" s="10">
        <v>1</v>
      </c>
      <c r="AV241" s="16"/>
      <c r="AW241" s="21">
        <v>44.367051851249208</v>
      </c>
      <c r="AX241" s="1" t="s">
        <v>120</v>
      </c>
      <c r="AY241" s="25">
        <v>37.601574803149603</v>
      </c>
      <c r="AZ241" s="19">
        <v>100</v>
      </c>
      <c r="BA241" s="19">
        <v>0</v>
      </c>
      <c r="BB241" s="19">
        <v>0</v>
      </c>
      <c r="BC241" s="19">
        <v>100</v>
      </c>
      <c r="BD241" s="19">
        <v>0</v>
      </c>
      <c r="BE241" s="19">
        <v>0</v>
      </c>
      <c r="BF241" s="26">
        <v>83.270028826577501</v>
      </c>
      <c r="BG241" s="26">
        <v>15.09345977098198</v>
      </c>
      <c r="BH241" s="26">
        <v>1.6365114024405241</v>
      </c>
      <c r="BI241" s="23"/>
      <c r="BJ241" s="27">
        <f t="shared" ca="1" si="25"/>
        <v>1</v>
      </c>
      <c r="BK241" s="26">
        <f t="shared" ca="1" si="26"/>
        <v>3.7065474982715938</v>
      </c>
      <c r="BL241" s="25">
        <f t="shared" si="23"/>
        <v>4.7366985337079077</v>
      </c>
      <c r="BM241" s="25">
        <f t="shared" ca="1" si="27"/>
        <v>3.4653723979733027</v>
      </c>
      <c r="BN241" s="24">
        <f t="shared" si="24"/>
        <v>3.3065404887190639</v>
      </c>
      <c r="BO241" s="23"/>
      <c r="BP241" s="2"/>
    </row>
    <row r="242" spans="1:68" x14ac:dyDescent="0.2">
      <c r="A242">
        <v>11.45</v>
      </c>
      <c r="B242">
        <v>2.1</v>
      </c>
      <c r="C242">
        <v>1.2605200000000001</v>
      </c>
      <c r="D242">
        <v>-0.27355000000000002</v>
      </c>
      <c r="E242">
        <v>0.15265999999999999</v>
      </c>
      <c r="F242">
        <v>1.8053300000000001</v>
      </c>
      <c r="G242">
        <v>1.6525000000000001</v>
      </c>
      <c r="H242" s="23"/>
      <c r="I242" s="17">
        <f t="shared" si="21"/>
        <v>37.565616797900262</v>
      </c>
      <c r="J242" s="16">
        <f t="shared" si="22"/>
        <v>-37.765616797900265</v>
      </c>
      <c r="K242" s="10">
        <v>95</v>
      </c>
      <c r="L242" s="16">
        <v>3668.799212598432</v>
      </c>
      <c r="M242" s="16">
        <v>1334.9409448818938</v>
      </c>
      <c r="N242" s="16">
        <v>16.278433945756781</v>
      </c>
      <c r="O242" s="16">
        <v>3.6564030131826781</v>
      </c>
      <c r="P242" s="16">
        <v>4.2460097629121147</v>
      </c>
      <c r="Q242" s="16">
        <v>0.11640374459913576</v>
      </c>
      <c r="R242" s="16">
        <v>2.741485561712429</v>
      </c>
      <c r="S242" s="16">
        <v>40.944913175655344</v>
      </c>
      <c r="T242" s="22" t="s">
        <v>33</v>
      </c>
      <c r="U242" s="10">
        <v>3</v>
      </c>
      <c r="V242" s="22" t="s">
        <v>33</v>
      </c>
      <c r="W242" s="10">
        <v>3</v>
      </c>
      <c r="X242" s="22" t="s">
        <v>33</v>
      </c>
      <c r="Y242" s="10">
        <v>3</v>
      </c>
      <c r="Z242" s="22" t="s">
        <v>124</v>
      </c>
      <c r="AA242" s="15">
        <v>2</v>
      </c>
      <c r="AB242" s="11">
        <v>84.208339364935014</v>
      </c>
      <c r="AC242" s="10">
        <v>14.233586506183627</v>
      </c>
      <c r="AD242" s="21">
        <v>1.5580741288813535</v>
      </c>
      <c r="AE242" s="12">
        <v>365.6403013182678</v>
      </c>
      <c r="AF242" s="10">
        <v>289.60505470727679</v>
      </c>
      <c r="AG242" s="10">
        <v>212.30048814560575</v>
      </c>
      <c r="AH242" s="10">
        <v>507.42471558648469</v>
      </c>
      <c r="AI242" s="10">
        <v>3.647657364919203</v>
      </c>
      <c r="AJ242" s="10"/>
      <c r="AK242" s="10"/>
      <c r="AL242" s="10"/>
      <c r="AM242" s="10"/>
      <c r="AN242" s="10">
        <v>3.6564030131826781</v>
      </c>
      <c r="AO242" s="10">
        <v>1.6225901301216383</v>
      </c>
      <c r="AP242" s="10">
        <v>1</v>
      </c>
      <c r="AQ242" s="10">
        <v>111.47500000000001</v>
      </c>
      <c r="AR242" s="10"/>
      <c r="AS242" s="10"/>
      <c r="AT242" s="10">
        <v>0.94810661635264459</v>
      </c>
      <c r="AU242" s="10">
        <v>1</v>
      </c>
      <c r="AV242" s="16"/>
      <c r="AW242" s="21">
        <v>43.440758206091516</v>
      </c>
      <c r="AX242" s="1" t="s">
        <v>120</v>
      </c>
      <c r="AY242" s="25">
        <v>37.7656167979003</v>
      </c>
      <c r="AZ242" s="19">
        <v>100</v>
      </c>
      <c r="BA242" s="19">
        <v>0</v>
      </c>
      <c r="BB242" s="19">
        <v>0</v>
      </c>
      <c r="BC242" s="19">
        <v>100</v>
      </c>
      <c r="BD242" s="19">
        <v>0</v>
      </c>
      <c r="BE242" s="19">
        <v>0</v>
      </c>
      <c r="BF242" s="26">
        <v>84.208339364935014</v>
      </c>
      <c r="BG242" s="26">
        <v>14.233586506183627</v>
      </c>
      <c r="BH242" s="26">
        <v>1.5580741288813535</v>
      </c>
      <c r="BI242" s="23"/>
      <c r="BJ242" s="27">
        <f t="shared" ca="1" si="25"/>
        <v>1</v>
      </c>
      <c r="BK242" s="26">
        <f t="shared" ca="1" si="26"/>
        <v>3.6130589384630212</v>
      </c>
      <c r="BL242" s="25">
        <f t="shared" si="23"/>
        <v>4.826806035790816</v>
      </c>
      <c r="BM242" s="25">
        <f t="shared" ca="1" si="27"/>
        <v>3.4791367550985473</v>
      </c>
      <c r="BN242" s="24">
        <f t="shared" si="24"/>
        <v>3.3121698934147039</v>
      </c>
      <c r="BO242" s="23"/>
      <c r="BP242" s="2"/>
    </row>
    <row r="243" spans="1:68" x14ac:dyDescent="0.2">
      <c r="A243">
        <v>11.5</v>
      </c>
      <c r="B243">
        <v>2.2000000000000002</v>
      </c>
      <c r="C243">
        <v>1.26065</v>
      </c>
      <c r="D243">
        <v>-0.27385999999999999</v>
      </c>
      <c r="E243">
        <v>0.15276999999999999</v>
      </c>
      <c r="F243">
        <v>1.8077300000000001</v>
      </c>
      <c r="G243">
        <v>1.65533</v>
      </c>
      <c r="H243" s="23"/>
      <c r="I243" s="17">
        <f t="shared" si="21"/>
        <v>37.729658792650916</v>
      </c>
      <c r="J243" s="16">
        <f t="shared" si="22"/>
        <v>-37.929658792650919</v>
      </c>
      <c r="K243" s="10">
        <v>95</v>
      </c>
      <c r="L243" s="16">
        <v>3684.3832020997443</v>
      </c>
      <c r="M243" s="16">
        <v>1340.2887139107652</v>
      </c>
      <c r="N243" s="16">
        <v>16.34951881014873</v>
      </c>
      <c r="O243" s="16">
        <v>3.6919020715630819</v>
      </c>
      <c r="P243" s="16">
        <v>4.2819950402180025</v>
      </c>
      <c r="Q243" s="16">
        <v>0.11446159385501684</v>
      </c>
      <c r="R243" s="16">
        <v>2.6730902950599735</v>
      </c>
      <c r="S243" s="16">
        <v>40.978678378813918</v>
      </c>
      <c r="T243" s="22" t="s">
        <v>33</v>
      </c>
      <c r="U243" s="10">
        <v>3</v>
      </c>
      <c r="V243" s="22" t="s">
        <v>33</v>
      </c>
      <c r="W243" s="10">
        <v>3</v>
      </c>
      <c r="X243" s="22" t="s">
        <v>33</v>
      </c>
      <c r="Y243" s="10">
        <v>3</v>
      </c>
      <c r="Z243" s="22" t="s">
        <v>124</v>
      </c>
      <c r="AA243" s="15">
        <v>2</v>
      </c>
      <c r="AB243" s="11">
        <v>82.261001836516314</v>
      </c>
      <c r="AC243" s="10">
        <v>16.022253742502997</v>
      </c>
      <c r="AD243" s="21">
        <v>1.7167444209806906</v>
      </c>
      <c r="AE243" s="12">
        <v>369.19020715630819</v>
      </c>
      <c r="AF243" s="10">
        <v>292.92191147848047</v>
      </c>
      <c r="AG243" s="10">
        <v>214.09975201090012</v>
      </c>
      <c r="AH243" s="10">
        <v>506.65699684111246</v>
      </c>
      <c r="AI243" s="10">
        <v>3.7409884800676512</v>
      </c>
      <c r="AJ243" s="10"/>
      <c r="AK243" s="10"/>
      <c r="AL243" s="10"/>
      <c r="AM243" s="10"/>
      <c r="AN243" s="10">
        <v>3.6919020715630819</v>
      </c>
      <c r="AO243" s="10">
        <v>1.6266710443334953</v>
      </c>
      <c r="AP243" s="10">
        <v>1</v>
      </c>
      <c r="AQ243" s="10">
        <v>111.47500000000001</v>
      </c>
      <c r="AR243" s="10"/>
      <c r="AS243" s="10"/>
      <c r="AT243" s="10">
        <v>0.95546108612095149</v>
      </c>
      <c r="AU243" s="10">
        <v>1</v>
      </c>
      <c r="AV243" s="16"/>
      <c r="AW243" s="21">
        <v>43.938286721772073</v>
      </c>
      <c r="AX243" s="1" t="s">
        <v>120</v>
      </c>
      <c r="AY243" s="25">
        <v>37.929658792650898</v>
      </c>
      <c r="AZ243" s="19">
        <v>100</v>
      </c>
      <c r="BA243" s="19">
        <v>0</v>
      </c>
      <c r="BB243" s="19">
        <v>0</v>
      </c>
      <c r="BC243" s="19">
        <v>100</v>
      </c>
      <c r="BD243" s="19">
        <v>0</v>
      </c>
      <c r="BE243" s="19">
        <v>0</v>
      </c>
      <c r="BF243" s="26">
        <v>82.261001836516314</v>
      </c>
      <c r="BG243" s="26">
        <v>16.022253742502997</v>
      </c>
      <c r="BH243" s="26">
        <v>1.7167444209806906</v>
      </c>
      <c r="BI243" s="23"/>
      <c r="BJ243" s="27">
        <f t="shared" ca="1" si="25"/>
        <v>1</v>
      </c>
      <c r="BK243" s="26">
        <f t="shared" ca="1" si="26"/>
        <v>3.6407132490866738</v>
      </c>
      <c r="BL243" s="25">
        <f t="shared" si="23"/>
        <v>4.6914268591261346</v>
      </c>
      <c r="BM243" s="25">
        <f t="shared" ca="1" si="27"/>
        <v>3.4696153304319686</v>
      </c>
      <c r="BN243" s="24">
        <f t="shared" si="24"/>
        <v>3.3035134028249558</v>
      </c>
      <c r="BO243" s="23"/>
      <c r="BP243" s="2"/>
    </row>
    <row r="244" spans="1:68" x14ac:dyDescent="0.2">
      <c r="A244">
        <v>11.55</v>
      </c>
      <c r="B244">
        <v>2.1</v>
      </c>
      <c r="C244">
        <v>1.2607299999999999</v>
      </c>
      <c r="D244">
        <v>-0.27406000000000003</v>
      </c>
      <c r="E244">
        <v>0.15326999999999999</v>
      </c>
      <c r="F244">
        <v>1.8048299999999999</v>
      </c>
      <c r="G244">
        <v>1.6531</v>
      </c>
      <c r="H244" s="23"/>
      <c r="I244" s="17">
        <f t="shared" si="21"/>
        <v>37.893700787401578</v>
      </c>
      <c r="J244" s="16">
        <f t="shared" si="22"/>
        <v>-38.09370078740158</v>
      </c>
      <c r="K244" s="10">
        <v>95</v>
      </c>
      <c r="L244" s="16">
        <v>3699.967191601057</v>
      </c>
      <c r="M244" s="16">
        <v>1345.6364829396368</v>
      </c>
      <c r="N244" s="16">
        <v>16.420603674540686</v>
      </c>
      <c r="O244" s="16">
        <v>3.7137476459509902</v>
      </c>
      <c r="P244" s="16">
        <v>4.3060507006308351</v>
      </c>
      <c r="Q244" s="16">
        <v>0.11320859337493983</v>
      </c>
      <c r="R244" s="16">
        <v>2.6290585328768845</v>
      </c>
      <c r="S244" s="16">
        <v>41.132156574989253</v>
      </c>
      <c r="T244" s="22" t="s">
        <v>33</v>
      </c>
      <c r="U244" s="10">
        <v>3</v>
      </c>
      <c r="V244" s="22" t="s">
        <v>33</v>
      </c>
      <c r="W244" s="10">
        <v>3</v>
      </c>
      <c r="X244" s="22" t="s">
        <v>33</v>
      </c>
      <c r="Y244" s="10">
        <v>3</v>
      </c>
      <c r="Z244" s="22" t="s">
        <v>124</v>
      </c>
      <c r="AA244" s="15">
        <v>2</v>
      </c>
      <c r="AB244" s="11">
        <v>81.044416281968211</v>
      </c>
      <c r="AC244" s="10">
        <v>17.147323339418506</v>
      </c>
      <c r="AD244" s="21">
        <v>1.8082603786132854</v>
      </c>
      <c r="AE244" s="12">
        <v>371.37476459509901</v>
      </c>
      <c r="AF244" s="10">
        <v>294.83528390932474</v>
      </c>
      <c r="AG244" s="10">
        <v>215.30253503154177</v>
      </c>
      <c r="AH244" s="10">
        <v>508.35194538065628</v>
      </c>
      <c r="AI244" s="10">
        <v>3.8036429676053496</v>
      </c>
      <c r="AJ244" s="10"/>
      <c r="AK244" s="10"/>
      <c r="AL244" s="10"/>
      <c r="AM244" s="10"/>
      <c r="AN244" s="10">
        <v>3.7137476459509902</v>
      </c>
      <c r="AO244" s="10">
        <v>1.6305197819487127</v>
      </c>
      <c r="AP244" s="10">
        <v>1</v>
      </c>
      <c r="AQ244" s="10">
        <v>111.47500000000001</v>
      </c>
      <c r="AR244" s="10"/>
      <c r="AS244" s="10"/>
      <c r="AT244" s="10">
        <v>0.95797057741056568</v>
      </c>
      <c r="AU244" s="10">
        <v>1</v>
      </c>
      <c r="AV244" s="16"/>
      <c r="AW244" s="21">
        <v>44.225292586398709</v>
      </c>
      <c r="AX244" s="1" t="s">
        <v>120</v>
      </c>
      <c r="AY244" s="25">
        <v>38.093700787401602</v>
      </c>
      <c r="AZ244" s="19">
        <v>100</v>
      </c>
      <c r="BA244" s="19">
        <v>0</v>
      </c>
      <c r="BB244" s="19">
        <v>0</v>
      </c>
      <c r="BC244" s="19">
        <v>100</v>
      </c>
      <c r="BD244" s="19">
        <v>0</v>
      </c>
      <c r="BE244" s="19">
        <v>0</v>
      </c>
      <c r="BF244" s="26">
        <v>81.044416281968211</v>
      </c>
      <c r="BG244" s="26">
        <v>17.147323339418506</v>
      </c>
      <c r="BH244" s="26">
        <v>1.8082603786132854</v>
      </c>
      <c r="BI244" s="23"/>
      <c r="BJ244" s="27">
        <f t="shared" ca="1" si="25"/>
        <v>1</v>
      </c>
      <c r="BK244" s="26">
        <f t="shared" ca="1" si="26"/>
        <v>3.6504169379606242</v>
      </c>
      <c r="BL244" s="25">
        <f t="shared" si="23"/>
        <v>4.6093444740290019</v>
      </c>
      <c r="BM244" s="25">
        <f t="shared" ca="1" si="27"/>
        <v>3.4644723716029393</v>
      </c>
      <c r="BN244" s="24">
        <f t="shared" si="24"/>
        <v>3.2978118891388242</v>
      </c>
      <c r="BO244" s="23"/>
      <c r="BP244" s="2"/>
    </row>
    <row r="245" spans="1:68" x14ac:dyDescent="0.2">
      <c r="A245">
        <v>11.6</v>
      </c>
      <c r="B245">
        <v>2.1</v>
      </c>
      <c r="C245">
        <v>1.2611300000000001</v>
      </c>
      <c r="D245">
        <v>-0.27372000000000002</v>
      </c>
      <c r="E245">
        <v>0.15493000000000001</v>
      </c>
      <c r="F245">
        <v>1.8000799999999999</v>
      </c>
      <c r="G245">
        <v>1.6474</v>
      </c>
      <c r="H245" s="23"/>
      <c r="I245" s="17">
        <f t="shared" si="21"/>
        <v>38.057742782152225</v>
      </c>
      <c r="J245" s="16">
        <f t="shared" si="22"/>
        <v>-38.257742782152228</v>
      </c>
      <c r="K245" s="10">
        <v>95</v>
      </c>
      <c r="L245" s="16">
        <v>3715.5511811023684</v>
      </c>
      <c r="M245" s="16">
        <v>1350.984251968508</v>
      </c>
      <c r="N245" s="16">
        <v>16.491688538932628</v>
      </c>
      <c r="O245" s="16">
        <v>3.8229755178907752</v>
      </c>
      <c r="P245" s="16">
        <v>4.4226160581733707</v>
      </c>
      <c r="Q245" s="16">
        <v>0.11533869419107044</v>
      </c>
      <c r="R245" s="16">
        <v>2.6079291684819603</v>
      </c>
      <c r="S245" s="16">
        <v>41.641704186291363</v>
      </c>
      <c r="T245" s="22" t="s">
        <v>33</v>
      </c>
      <c r="U245" s="10">
        <v>3</v>
      </c>
      <c r="V245" s="22" t="s">
        <v>33</v>
      </c>
      <c r="W245" s="10">
        <v>3</v>
      </c>
      <c r="X245" s="22" t="s">
        <v>33</v>
      </c>
      <c r="Y245" s="10">
        <v>3</v>
      </c>
      <c r="Z245" s="22" t="s">
        <v>124</v>
      </c>
      <c r="AA245" s="15">
        <v>2</v>
      </c>
      <c r="AB245" s="11">
        <v>79.72056953197233</v>
      </c>
      <c r="AC245" s="10">
        <v>18.377390994673959</v>
      </c>
      <c r="AD245" s="21">
        <v>1.9020394733537092</v>
      </c>
      <c r="AE245" s="12">
        <v>382.29755178907754</v>
      </c>
      <c r="AF245" s="10">
        <v>307.6321501201341</v>
      </c>
      <c r="AG245" s="10">
        <v>221.13080290866853</v>
      </c>
      <c r="AH245" s="10">
        <v>517.37175045995116</v>
      </c>
      <c r="AI245" s="10">
        <v>3.8344599695630777</v>
      </c>
      <c r="AJ245" s="10"/>
      <c r="AK245" s="10"/>
      <c r="AL245" s="10"/>
      <c r="AM245" s="10"/>
      <c r="AN245" s="10">
        <v>3.8229755178907752</v>
      </c>
      <c r="AO245" s="10">
        <v>1.655143498610069</v>
      </c>
      <c r="AP245" s="10">
        <v>1</v>
      </c>
      <c r="AQ245" s="10">
        <v>111.47500000000001</v>
      </c>
      <c r="AR245" s="10"/>
      <c r="AS245" s="10"/>
      <c r="AT245" s="10">
        <v>0.99748081789362442</v>
      </c>
      <c r="AU245" s="10">
        <v>1</v>
      </c>
      <c r="AV245" s="16"/>
      <c r="AW245" s="21">
        <v>46.144822518020113</v>
      </c>
      <c r="AX245" s="1" t="s">
        <v>120</v>
      </c>
      <c r="AY245" s="25">
        <v>38.257742782152199</v>
      </c>
      <c r="AZ245" s="19">
        <v>100</v>
      </c>
      <c r="BA245" s="19">
        <v>0</v>
      </c>
      <c r="BB245" s="19">
        <v>0</v>
      </c>
      <c r="BC245" s="19">
        <v>100</v>
      </c>
      <c r="BD245" s="19">
        <v>0</v>
      </c>
      <c r="BE245" s="19">
        <v>0</v>
      </c>
      <c r="BF245" s="26">
        <v>79.72056953197233</v>
      </c>
      <c r="BG245" s="26">
        <v>18.377390994673959</v>
      </c>
      <c r="BH245" s="26">
        <v>1.9020394733537092</v>
      </c>
      <c r="BI245" s="23"/>
      <c r="BJ245" s="27">
        <f t="shared" ca="1" si="25"/>
        <v>1</v>
      </c>
      <c r="BK245" s="26">
        <f t="shared" ca="1" si="26"/>
        <v>3.7969953593241059</v>
      </c>
      <c r="BL245" s="25">
        <f t="shared" si="23"/>
        <v>4.496914940600524</v>
      </c>
      <c r="BM245" s="25">
        <f t="shared" ca="1" si="27"/>
        <v>3.4442918143152816</v>
      </c>
      <c r="BN245" s="24">
        <f t="shared" si="24"/>
        <v>3.2860060605879902</v>
      </c>
      <c r="BO245" s="23"/>
      <c r="BP245" s="2"/>
    </row>
    <row r="246" spans="1:68" x14ac:dyDescent="0.2">
      <c r="A246">
        <v>11.65</v>
      </c>
      <c r="B246">
        <v>2.1</v>
      </c>
      <c r="C246">
        <v>1.2614399999999999</v>
      </c>
      <c r="D246">
        <v>-0.27300000000000002</v>
      </c>
      <c r="E246">
        <v>0.15623000000000001</v>
      </c>
      <c r="F246">
        <v>1.7929999999999999</v>
      </c>
      <c r="G246">
        <v>1.6448499999999999</v>
      </c>
      <c r="H246" s="23"/>
      <c r="I246" s="17">
        <f t="shared" si="21"/>
        <v>38.221784776902886</v>
      </c>
      <c r="J246" s="16">
        <f t="shared" si="22"/>
        <v>-38.421784776902889</v>
      </c>
      <c r="K246" s="10">
        <v>95</v>
      </c>
      <c r="L246" s="16">
        <v>3731.1351706036812</v>
      </c>
      <c r="M246" s="16">
        <v>1356.3320209973797</v>
      </c>
      <c r="N246" s="16">
        <v>16.562773403324584</v>
      </c>
      <c r="O246" s="16">
        <v>3.9076271186440197</v>
      </c>
      <c r="P246" s="16">
        <v>4.5130138825914194</v>
      </c>
      <c r="Q246" s="16">
        <v>0.11984949591934696</v>
      </c>
      <c r="R246" s="16">
        <v>2.6556420839221557</v>
      </c>
      <c r="S246" s="16">
        <v>42.040747496347223</v>
      </c>
      <c r="T246" s="22" t="s">
        <v>33</v>
      </c>
      <c r="U246" s="10">
        <v>3</v>
      </c>
      <c r="V246" s="22" t="s">
        <v>33</v>
      </c>
      <c r="W246" s="10">
        <v>3</v>
      </c>
      <c r="X246" s="22" t="s">
        <v>33</v>
      </c>
      <c r="Y246" s="10">
        <v>3</v>
      </c>
      <c r="Z246" s="22" t="s">
        <v>124</v>
      </c>
      <c r="AA246" s="15">
        <v>2</v>
      </c>
      <c r="AB246" s="11">
        <v>80.261967406312536</v>
      </c>
      <c r="AC246" s="10">
        <v>17.873663986212591</v>
      </c>
      <c r="AD246" s="21">
        <v>1.8643686074748724</v>
      </c>
      <c r="AE246" s="12">
        <v>390.76271186440198</v>
      </c>
      <c r="AF246" s="10">
        <v>317.35048302218024</v>
      </c>
      <c r="AG246" s="10">
        <v>225.65069412957098</v>
      </c>
      <c r="AH246" s="10">
        <v>524.11832419932284</v>
      </c>
      <c r="AI246" s="10">
        <v>3.7655676796742341</v>
      </c>
      <c r="AJ246" s="10"/>
      <c r="AK246" s="10"/>
      <c r="AL246" s="10"/>
      <c r="AM246" s="10"/>
      <c r="AN246" s="10">
        <v>3.9076271186440197</v>
      </c>
      <c r="AO246" s="10">
        <v>1.6812125810043486</v>
      </c>
      <c r="AP246" s="10">
        <v>1</v>
      </c>
      <c r="AQ246" s="10">
        <v>111.47500000000001</v>
      </c>
      <c r="AR246" s="10"/>
      <c r="AS246" s="10"/>
      <c r="AT246" s="10">
        <v>1.0262947946982122</v>
      </c>
      <c r="AU246" s="10">
        <v>1</v>
      </c>
      <c r="AV246" s="16"/>
      <c r="AW246" s="21">
        <v>47.602572453327035</v>
      </c>
      <c r="AX246" s="1" t="s">
        <v>120</v>
      </c>
      <c r="AY246" s="25">
        <v>38.421784776902904</v>
      </c>
      <c r="AZ246" s="19">
        <v>100</v>
      </c>
      <c r="BA246" s="19">
        <v>0</v>
      </c>
      <c r="BB246" s="19">
        <v>0</v>
      </c>
      <c r="BC246" s="19">
        <v>100</v>
      </c>
      <c r="BD246" s="19">
        <v>0</v>
      </c>
      <c r="BE246" s="19">
        <v>0</v>
      </c>
      <c r="BF246" s="26">
        <v>80.261967406312536</v>
      </c>
      <c r="BG246" s="26">
        <v>17.873663986212591</v>
      </c>
      <c r="BH246" s="26">
        <v>1.8643686074748724</v>
      </c>
      <c r="BI246" s="23"/>
      <c r="BJ246" s="27">
        <f t="shared" ca="1" si="25"/>
        <v>1</v>
      </c>
      <c r="BK246" s="26">
        <f t="shared" ca="1" si="26"/>
        <v>3.903832183129877</v>
      </c>
      <c r="BL246" s="25">
        <f t="shared" si="23"/>
        <v>4.5269849681954755</v>
      </c>
      <c r="BM246" s="25">
        <f t="shared" ca="1" si="27"/>
        <v>3.4357637954175315</v>
      </c>
      <c r="BN246" s="24">
        <f t="shared" si="24"/>
        <v>3.2823255201417441</v>
      </c>
      <c r="BO246" s="23"/>
      <c r="BP246" s="2"/>
    </row>
    <row r="247" spans="1:68" x14ac:dyDescent="0.2">
      <c r="A247">
        <v>11.7</v>
      </c>
      <c r="B247">
        <v>2.2000000000000002</v>
      </c>
      <c r="C247">
        <v>1.2616799999999999</v>
      </c>
      <c r="D247">
        <v>-0.27256000000000002</v>
      </c>
      <c r="E247">
        <v>0.15662000000000001</v>
      </c>
      <c r="F247">
        <v>1.8014300000000001</v>
      </c>
      <c r="G247">
        <v>1.65455</v>
      </c>
      <c r="H247" s="23"/>
      <c r="I247" s="17">
        <f t="shared" si="21"/>
        <v>38.385826771653541</v>
      </c>
      <c r="J247" s="16">
        <f t="shared" si="22"/>
        <v>-38.585826771653544</v>
      </c>
      <c r="K247" s="10">
        <v>95</v>
      </c>
      <c r="L247" s="16">
        <v>3746.7191601049935</v>
      </c>
      <c r="M247" s="16">
        <v>1361.6797900262511</v>
      </c>
      <c r="N247" s="16">
        <v>16.633858267716533</v>
      </c>
      <c r="O247" s="16">
        <v>3.9731638418078665</v>
      </c>
      <c r="P247" s="16">
        <v>4.5802744728547076</v>
      </c>
      <c r="Q247" s="16">
        <v>0.12260609697551593</v>
      </c>
      <c r="R247" s="16">
        <v>2.6768285984202231</v>
      </c>
      <c r="S247" s="16">
        <v>42.160460489363984</v>
      </c>
      <c r="T247" s="22" t="s">
        <v>33</v>
      </c>
      <c r="U247" s="10">
        <v>3</v>
      </c>
      <c r="V247" s="22" t="s">
        <v>33</v>
      </c>
      <c r="W247" s="10">
        <v>3</v>
      </c>
      <c r="X247" s="22" t="s">
        <v>33</v>
      </c>
      <c r="Y247" s="10">
        <v>3</v>
      </c>
      <c r="Z247" s="22" t="s">
        <v>124</v>
      </c>
      <c r="AA247" s="15">
        <v>2</v>
      </c>
      <c r="AB247" s="11">
        <v>80.270871233282733</v>
      </c>
      <c r="AC247" s="10">
        <v>17.865387338009313</v>
      </c>
      <c r="AD247" s="21">
        <v>1.8637414287079492</v>
      </c>
      <c r="AE247" s="12">
        <v>397.31638418078666</v>
      </c>
      <c r="AF247" s="10">
        <v>324.34678837660761</v>
      </c>
      <c r="AG247" s="10">
        <v>229.01372364273539</v>
      </c>
      <c r="AH247" s="10">
        <v>525.11867427389041</v>
      </c>
      <c r="AI247" s="10">
        <v>3.7357640328191626</v>
      </c>
      <c r="AJ247" s="10"/>
      <c r="AK247" s="10"/>
      <c r="AL247" s="10"/>
      <c r="AM247" s="10"/>
      <c r="AN247" s="10">
        <v>3.9731638418078665</v>
      </c>
      <c r="AO247" s="10">
        <v>1.7001282216618983</v>
      </c>
      <c r="AP247" s="10">
        <v>1</v>
      </c>
      <c r="AQ247" s="10">
        <v>111.47500000000001</v>
      </c>
      <c r="AR247" s="10"/>
      <c r="AS247" s="10"/>
      <c r="AT247" s="10">
        <v>1.0457022495848951</v>
      </c>
      <c r="AU247" s="10">
        <v>1</v>
      </c>
      <c r="AV247" s="16"/>
      <c r="AW247" s="21">
        <v>48.652018256491139</v>
      </c>
      <c r="AX247" s="1" t="s">
        <v>120</v>
      </c>
      <c r="AY247" s="25">
        <v>38.585826771653501</v>
      </c>
      <c r="AZ247" s="19">
        <v>100</v>
      </c>
      <c r="BA247" s="19">
        <v>0</v>
      </c>
      <c r="BB247" s="19">
        <v>0</v>
      </c>
      <c r="BC247" s="19">
        <v>100</v>
      </c>
      <c r="BD247" s="19">
        <v>0</v>
      </c>
      <c r="BE247" s="19">
        <v>0</v>
      </c>
      <c r="BF247" s="26">
        <v>80.270871233282733</v>
      </c>
      <c r="BG247" s="26">
        <v>17.865387338009313</v>
      </c>
      <c r="BH247" s="26">
        <v>1.8637414287079492</v>
      </c>
      <c r="BI247" s="23"/>
      <c r="BJ247" s="27">
        <f t="shared" ca="1" si="25"/>
        <v>1</v>
      </c>
      <c r="BK247" s="26">
        <f t="shared" ca="1" si="26"/>
        <v>3.9758464693818008</v>
      </c>
      <c r="BL247" s="25">
        <f t="shared" si="23"/>
        <v>4.5293665235479024</v>
      </c>
      <c r="BM247" s="25">
        <f t="shared" ca="1" si="27"/>
        <v>3.4292405812072677</v>
      </c>
      <c r="BN247" s="24">
        <f t="shared" si="24"/>
        <v>3.2784993965809863</v>
      </c>
      <c r="BO247" s="23"/>
      <c r="BP247" s="2"/>
    </row>
    <row r="248" spans="1:68" x14ac:dyDescent="0.2">
      <c r="A248">
        <v>11.75</v>
      </c>
      <c r="B248">
        <v>2.1</v>
      </c>
      <c r="C248">
        <v>1.2618799999999999</v>
      </c>
      <c r="D248">
        <v>-0.27234999999999998</v>
      </c>
      <c r="E248">
        <v>0.15676999999999999</v>
      </c>
      <c r="F248">
        <v>1.7981</v>
      </c>
      <c r="G248">
        <v>1.6512500000000001</v>
      </c>
      <c r="H248" s="23"/>
      <c r="I248" s="17">
        <f t="shared" si="21"/>
        <v>38.549868766404195</v>
      </c>
      <c r="J248" s="16">
        <f t="shared" si="22"/>
        <v>-38.749868766404198</v>
      </c>
      <c r="K248" s="10">
        <v>95</v>
      </c>
      <c r="L248" s="16">
        <v>3762.3031496063059</v>
      </c>
      <c r="M248" s="16">
        <v>1367.0275590551225</v>
      </c>
      <c r="N248" s="16">
        <v>16.704943132108482</v>
      </c>
      <c r="O248" s="16">
        <v>4.0277777777777279</v>
      </c>
      <c r="P248" s="16">
        <v>4.6355514346320463</v>
      </c>
      <c r="Q248" s="16">
        <v>0.12392174747959683</v>
      </c>
      <c r="R248" s="16">
        <v>2.6732903135057824</v>
      </c>
      <c r="S248" s="16">
        <v>42.206503948216586</v>
      </c>
      <c r="T248" s="22" t="s">
        <v>33</v>
      </c>
      <c r="U248" s="10">
        <v>3</v>
      </c>
      <c r="V248" s="22" t="s">
        <v>33</v>
      </c>
      <c r="W248" s="10">
        <v>3</v>
      </c>
      <c r="X248" s="22" t="s">
        <v>33</v>
      </c>
      <c r="Y248" s="10">
        <v>3</v>
      </c>
      <c r="Z248" s="22" t="s">
        <v>124</v>
      </c>
      <c r="AA248" s="15">
        <v>2</v>
      </c>
      <c r="AB248" s="11">
        <v>79.760761402859202</v>
      </c>
      <c r="AC248" s="10">
        <v>18.339964914159623</v>
      </c>
      <c r="AD248" s="21">
        <v>1.8992736829811765</v>
      </c>
      <c r="AE248" s="12">
        <v>402.77777777777277</v>
      </c>
      <c r="AF248" s="10">
        <v>329.93325508562907</v>
      </c>
      <c r="AG248" s="10">
        <v>231.77757173160231</v>
      </c>
      <c r="AH248" s="10">
        <v>524.60353678850959</v>
      </c>
      <c r="AI248" s="10">
        <v>3.7407085753009333</v>
      </c>
      <c r="AJ248" s="10"/>
      <c r="AK248" s="10"/>
      <c r="AL248" s="10"/>
      <c r="AM248" s="10"/>
      <c r="AN248" s="10">
        <v>4.0277777777777279</v>
      </c>
      <c r="AO248" s="10">
        <v>1.7142560058153531</v>
      </c>
      <c r="AP248" s="10">
        <v>1</v>
      </c>
      <c r="AQ248" s="10">
        <v>111.47500000000001</v>
      </c>
      <c r="AR248" s="10"/>
      <c r="AS248" s="10"/>
      <c r="AT248" s="10">
        <v>1.0602162414758145</v>
      </c>
      <c r="AU248" s="10">
        <v>1</v>
      </c>
      <c r="AV248" s="16"/>
      <c r="AW248" s="21">
        <v>49.489988262844356</v>
      </c>
      <c r="AX248" s="1" t="s">
        <v>120</v>
      </c>
      <c r="AY248" s="25">
        <v>38.749868766404198</v>
      </c>
      <c r="AZ248" s="19">
        <v>100</v>
      </c>
      <c r="BA248" s="19">
        <v>0</v>
      </c>
      <c r="BB248" s="19">
        <v>0</v>
      </c>
      <c r="BC248" s="19">
        <v>100</v>
      </c>
      <c r="BD248" s="19">
        <v>0</v>
      </c>
      <c r="BE248" s="19">
        <v>0</v>
      </c>
      <c r="BF248" s="26">
        <v>79.760761402859202</v>
      </c>
      <c r="BG248" s="26">
        <v>18.339964914159623</v>
      </c>
      <c r="BH248" s="26">
        <v>1.8992736829811765</v>
      </c>
      <c r="BI248" s="23"/>
      <c r="BJ248" s="27">
        <f t="shared" ca="1" si="25"/>
        <v>1</v>
      </c>
      <c r="BK248" s="26">
        <f t="shared" ca="1" si="26"/>
        <v>4.0297649328045884</v>
      </c>
      <c r="BL248" s="25">
        <f t="shared" si="23"/>
        <v>4.4990471168298338</v>
      </c>
      <c r="BM248" s="25">
        <f t="shared" ca="1" si="27"/>
        <v>3.4227478556907638</v>
      </c>
      <c r="BN248" s="24">
        <f t="shared" si="24"/>
        <v>3.2737071981733319</v>
      </c>
      <c r="BO248" s="23"/>
      <c r="BP248" s="2"/>
    </row>
    <row r="249" spans="1:68" x14ac:dyDescent="0.2">
      <c r="A249">
        <v>11.8</v>
      </c>
      <c r="B249">
        <v>2.2000000000000002</v>
      </c>
      <c r="C249">
        <v>1.2619400000000001</v>
      </c>
      <c r="D249">
        <v>-0.27211999999999997</v>
      </c>
      <c r="E249">
        <v>0.15767999999999999</v>
      </c>
      <c r="F249">
        <v>1.79755</v>
      </c>
      <c r="G249">
        <v>1.6493</v>
      </c>
      <c r="H249" s="23"/>
      <c r="I249" s="17">
        <f t="shared" si="21"/>
        <v>38.713910761154857</v>
      </c>
      <c r="J249" s="16">
        <f t="shared" si="22"/>
        <v>-38.91391076115486</v>
      </c>
      <c r="K249" s="10">
        <v>95</v>
      </c>
      <c r="L249" s="16">
        <v>3777.8871391076186</v>
      </c>
      <c r="M249" s="16">
        <v>1372.3753280839942</v>
      </c>
      <c r="N249" s="16">
        <v>16.776027996500439</v>
      </c>
      <c r="O249" s="16">
        <v>4.0441619585687354</v>
      </c>
      <c r="P249" s="16">
        <v>4.6559579719884177</v>
      </c>
      <c r="Q249" s="16">
        <v>0.12536269803168523</v>
      </c>
      <c r="R249" s="16">
        <v>2.6925221143726659</v>
      </c>
      <c r="S249" s="16">
        <v>42.48583426525569</v>
      </c>
      <c r="T249" s="22" t="s">
        <v>33</v>
      </c>
      <c r="U249" s="10">
        <v>3</v>
      </c>
      <c r="V249" s="22" t="s">
        <v>33</v>
      </c>
      <c r="W249" s="10">
        <v>3</v>
      </c>
      <c r="X249" s="22" t="s">
        <v>33</v>
      </c>
      <c r="Y249" s="10">
        <v>3</v>
      </c>
      <c r="Z249" s="22" t="s">
        <v>124</v>
      </c>
      <c r="AA249" s="15">
        <v>2</v>
      </c>
      <c r="AB249" s="11">
        <v>80.153903549877597</v>
      </c>
      <c r="AC249" s="10">
        <v>17.974135963792193</v>
      </c>
      <c r="AD249" s="21">
        <v>1.8719604863302104</v>
      </c>
      <c r="AE249" s="12">
        <v>404.41619585687351</v>
      </c>
      <c r="AF249" s="10">
        <v>331.41731892159555</v>
      </c>
      <c r="AG249" s="10">
        <v>232.79789859942088</v>
      </c>
      <c r="AH249" s="10">
        <v>528.88744324296522</v>
      </c>
      <c r="AI249" s="10">
        <v>3.7139899229128197</v>
      </c>
      <c r="AJ249" s="10"/>
      <c r="AK249" s="10"/>
      <c r="AL249" s="10"/>
      <c r="AM249" s="10"/>
      <c r="AN249" s="10">
        <v>4.0441619585687354</v>
      </c>
      <c r="AO249" s="10">
        <v>1.7233617676373971</v>
      </c>
      <c r="AP249" s="10">
        <v>1</v>
      </c>
      <c r="AQ249" s="10">
        <v>111.47500000000001</v>
      </c>
      <c r="AR249" s="10"/>
      <c r="AS249" s="10"/>
      <c r="AT249" s="10">
        <v>1.0608334291637351</v>
      </c>
      <c r="AU249" s="10">
        <v>1</v>
      </c>
      <c r="AV249" s="16"/>
      <c r="AW249" s="21">
        <v>49.712597838239333</v>
      </c>
      <c r="AX249" s="1" t="s">
        <v>120</v>
      </c>
      <c r="AY249" s="25">
        <v>38.913910761154902</v>
      </c>
      <c r="AZ249" s="19">
        <v>100</v>
      </c>
      <c r="BA249" s="19">
        <v>0</v>
      </c>
      <c r="BB249" s="19">
        <v>0</v>
      </c>
      <c r="BC249" s="19">
        <v>100</v>
      </c>
      <c r="BD249" s="19">
        <v>0</v>
      </c>
      <c r="BE249" s="19">
        <v>0</v>
      </c>
      <c r="BF249" s="26">
        <v>80.153903549877597</v>
      </c>
      <c r="BG249" s="26">
        <v>17.974135963792193</v>
      </c>
      <c r="BH249" s="26">
        <v>1.8719604863302104</v>
      </c>
      <c r="BI249" s="23"/>
      <c r="BJ249" s="27">
        <f t="shared" ca="1" si="25"/>
        <v>1</v>
      </c>
      <c r="BK249" s="26">
        <f t="shared" ca="1" si="26"/>
        <v>4.0324455647241972</v>
      </c>
      <c r="BL249" s="25">
        <f t="shared" si="23"/>
        <v>4.5306124146438327</v>
      </c>
      <c r="BM249" s="25">
        <f t="shared" ca="1" si="27"/>
        <v>3.4241688765091172</v>
      </c>
      <c r="BN249" s="24">
        <f t="shared" si="24"/>
        <v>3.2736268754363187</v>
      </c>
      <c r="BO249" s="23"/>
      <c r="BP249" s="2"/>
    </row>
    <row r="250" spans="1:68" x14ac:dyDescent="0.2">
      <c r="A250">
        <v>11.85</v>
      </c>
      <c r="B250">
        <v>2.1</v>
      </c>
      <c r="C250">
        <v>1.26227</v>
      </c>
      <c r="D250">
        <v>-0.27121000000000001</v>
      </c>
      <c r="E250">
        <v>0.15776000000000001</v>
      </c>
      <c r="F250">
        <v>1.804</v>
      </c>
      <c r="G250">
        <v>1.6555500000000001</v>
      </c>
      <c r="H250" s="23"/>
      <c r="I250" s="17">
        <f t="shared" si="21"/>
        <v>38.877952755905511</v>
      </c>
      <c r="J250" s="16">
        <f t="shared" si="22"/>
        <v>-39.077952755905514</v>
      </c>
      <c r="K250" s="10">
        <v>95</v>
      </c>
      <c r="L250" s="16">
        <v>3793.4711286089309</v>
      </c>
      <c r="M250" s="16">
        <v>1377.7230971128656</v>
      </c>
      <c r="N250" s="16">
        <v>16.847112860892388</v>
      </c>
      <c r="O250" s="16">
        <v>4.1342749529190019</v>
      </c>
      <c r="P250" s="16">
        <v>4.7464245801026719</v>
      </c>
      <c r="Q250" s="16">
        <v>0.13106385021603451</v>
      </c>
      <c r="R250" s="16">
        <v>2.7613174507283418</v>
      </c>
      <c r="S250" s="16">
        <v>42.510390776643739</v>
      </c>
      <c r="T250" s="22" t="s">
        <v>33</v>
      </c>
      <c r="U250" s="10">
        <v>3</v>
      </c>
      <c r="V250" s="22" t="s">
        <v>33</v>
      </c>
      <c r="W250" s="10">
        <v>3</v>
      </c>
      <c r="X250" s="22" t="s">
        <v>33</v>
      </c>
      <c r="Y250" s="10">
        <v>3</v>
      </c>
      <c r="Z250" s="22" t="s">
        <v>124</v>
      </c>
      <c r="AA250" s="15">
        <v>2</v>
      </c>
      <c r="AB250" s="11">
        <v>81.124212834347247</v>
      </c>
      <c r="AC250" s="10">
        <v>17.073365296063173</v>
      </c>
      <c r="AD250" s="21">
        <v>1.8024218695895726</v>
      </c>
      <c r="AE250" s="12">
        <v>413.42749529190024</v>
      </c>
      <c r="AF250" s="10">
        <v>341.14374402319527</v>
      </c>
      <c r="AG250" s="10">
        <v>237.3212290051336</v>
      </c>
      <c r="AH250" s="10">
        <v>527.93028855259922</v>
      </c>
      <c r="AI250" s="10">
        <v>3.6214597482670237</v>
      </c>
      <c r="AJ250" s="10"/>
      <c r="AK250" s="10"/>
      <c r="AL250" s="10"/>
      <c r="AM250" s="10"/>
      <c r="AN250" s="10">
        <v>4.1342749529190019</v>
      </c>
      <c r="AO250" s="10">
        <v>1.7518530222912241</v>
      </c>
      <c r="AP250" s="10">
        <v>1</v>
      </c>
      <c r="AQ250" s="10">
        <v>111.47500000000001</v>
      </c>
      <c r="AR250" s="10"/>
      <c r="AS250" s="10"/>
      <c r="AT250" s="10">
        <v>1.0890572954650597</v>
      </c>
      <c r="AU250" s="10">
        <v>1</v>
      </c>
      <c r="AV250" s="16"/>
      <c r="AW250" s="21">
        <v>51.17156160347929</v>
      </c>
      <c r="AX250" s="1" t="s">
        <v>120</v>
      </c>
      <c r="AY250" s="25">
        <v>39.0779527559055</v>
      </c>
      <c r="AZ250" s="19">
        <v>100</v>
      </c>
      <c r="BA250" s="19">
        <v>0</v>
      </c>
      <c r="BB250" s="19">
        <v>0</v>
      </c>
      <c r="BC250" s="19">
        <v>100</v>
      </c>
      <c r="BD250" s="19">
        <v>0</v>
      </c>
      <c r="BE250" s="19">
        <v>0</v>
      </c>
      <c r="BF250" s="26">
        <v>81.124212834347247</v>
      </c>
      <c r="BG250" s="26">
        <v>17.073365296063173</v>
      </c>
      <c r="BH250" s="26">
        <v>1.8024218695895726</v>
      </c>
      <c r="BI250" s="23"/>
      <c r="BJ250" s="27">
        <f t="shared" ca="1" si="25"/>
        <v>1</v>
      </c>
      <c r="BK250" s="26">
        <f t="shared" ca="1" si="26"/>
        <v>4.1368095254699133</v>
      </c>
      <c r="BL250" s="25">
        <f t="shared" si="23"/>
        <v>4.5992334422962688</v>
      </c>
      <c r="BM250" s="25">
        <f t="shared" ca="1" si="27"/>
        <v>3.4184824329529757</v>
      </c>
      <c r="BN250" s="24">
        <f t="shared" si="24"/>
        <v>3.271960598174966</v>
      </c>
      <c r="BO250" s="23"/>
      <c r="BP250" s="2"/>
    </row>
    <row r="251" spans="1:68" x14ac:dyDescent="0.2">
      <c r="A251">
        <v>11.9</v>
      </c>
      <c r="B251">
        <v>0.4</v>
      </c>
      <c r="C251">
        <v>1.2625999999999999</v>
      </c>
      <c r="D251">
        <v>-0.27110000000000001</v>
      </c>
      <c r="E251">
        <v>0.15501000000000001</v>
      </c>
      <c r="F251">
        <v>1.8002499999999999</v>
      </c>
      <c r="G251">
        <v>1.65463</v>
      </c>
      <c r="H251" s="23"/>
      <c r="I251" s="17">
        <f t="shared" si="21"/>
        <v>39.041994750656166</v>
      </c>
      <c r="J251" s="16">
        <f t="shared" si="22"/>
        <v>-39.241994750656168</v>
      </c>
      <c r="K251" s="10">
        <v>95</v>
      </c>
      <c r="L251" s="16">
        <v>3809.0551181102433</v>
      </c>
      <c r="M251" s="16">
        <v>1383.070866141737</v>
      </c>
      <c r="N251" s="16">
        <v>16.91819772528434</v>
      </c>
      <c r="O251" s="16">
        <v>4.2243879472692676</v>
      </c>
      <c r="P251" s="16">
        <v>4.8243821013158508</v>
      </c>
      <c r="Q251" s="16">
        <v>0.13175300048007674</v>
      </c>
      <c r="R251" s="16">
        <v>2.7309818690385468</v>
      </c>
      <c r="S251" s="16">
        <v>41.666260697679412</v>
      </c>
      <c r="T251" s="22" t="s">
        <v>33</v>
      </c>
      <c r="U251" s="10">
        <v>3</v>
      </c>
      <c r="V251" s="22" t="s">
        <v>33</v>
      </c>
      <c r="W251" s="10">
        <v>3</v>
      </c>
      <c r="X251" s="22" t="s">
        <v>33</v>
      </c>
      <c r="Y251" s="10">
        <v>3</v>
      </c>
      <c r="Z251" s="22" t="s">
        <v>124</v>
      </c>
      <c r="AA251" s="15">
        <v>2</v>
      </c>
      <c r="AB251" s="11">
        <v>79.538821763700085</v>
      </c>
      <c r="AC251" s="10">
        <v>18.546691683202297</v>
      </c>
      <c r="AD251" s="21">
        <v>1.9144865530976245</v>
      </c>
      <c r="AE251" s="12">
        <v>422.4387947269268</v>
      </c>
      <c r="AF251" s="10">
        <v>349.39851184231566</v>
      </c>
      <c r="AG251" s="10">
        <v>241.21910506579255</v>
      </c>
      <c r="AH251" s="10">
        <v>509.10300971784153</v>
      </c>
      <c r="AI251" s="10">
        <v>3.6616867044674084</v>
      </c>
      <c r="AJ251" s="10"/>
      <c r="AK251" s="10"/>
      <c r="AL251" s="10"/>
      <c r="AM251" s="10"/>
      <c r="AN251" s="10">
        <v>4.2243879472692676</v>
      </c>
      <c r="AO251" s="10">
        <v>1.7682840041402348</v>
      </c>
      <c r="AP251" s="10">
        <v>1</v>
      </c>
      <c r="AQ251" s="10">
        <v>111.47500000000001</v>
      </c>
      <c r="AR251" s="10"/>
      <c r="AS251" s="10"/>
      <c r="AT251" s="10">
        <v>1.1121765487305282</v>
      </c>
      <c r="AU251" s="10">
        <v>1</v>
      </c>
      <c r="AV251" s="16"/>
      <c r="AW251" s="21">
        <v>52.409776776347343</v>
      </c>
      <c r="AX251" s="1" t="s">
        <v>120</v>
      </c>
      <c r="AY251" s="25">
        <v>39.241994750656197</v>
      </c>
      <c r="AZ251" s="19">
        <v>100</v>
      </c>
      <c r="BA251" s="19">
        <v>0</v>
      </c>
      <c r="BB251" s="19">
        <v>0</v>
      </c>
      <c r="BC251" s="19">
        <v>100</v>
      </c>
      <c r="BD251" s="19">
        <v>0</v>
      </c>
      <c r="BE251" s="19">
        <v>0</v>
      </c>
      <c r="BF251" s="26">
        <v>79.538821763700085</v>
      </c>
      <c r="BG251" s="26">
        <v>18.546691683202297</v>
      </c>
      <c r="BH251" s="26">
        <v>1.9144865530976245</v>
      </c>
      <c r="BI251" s="23"/>
      <c r="BJ251" s="27">
        <f t="shared" ca="1" si="25"/>
        <v>1</v>
      </c>
      <c r="BK251" s="26">
        <f t="shared" ca="1" si="26"/>
        <v>4.2222775618230726</v>
      </c>
      <c r="BL251" s="25">
        <f t="shared" si="23"/>
        <v>4.5123138352661067</v>
      </c>
      <c r="BM251" s="25">
        <f t="shared" ca="1" si="27"/>
        <v>3.4065065464995805</v>
      </c>
      <c r="BN251" s="24">
        <f t="shared" si="24"/>
        <v>3.2634295029705895</v>
      </c>
      <c r="BO251" s="23"/>
      <c r="BP251" s="2"/>
    </row>
    <row r="252" spans="1:68" x14ac:dyDescent="0.2">
      <c r="A252">
        <v>11.95</v>
      </c>
      <c r="B252">
        <v>2.1</v>
      </c>
      <c r="C252">
        <v>1.2628699999999999</v>
      </c>
      <c r="D252">
        <v>-0.27173000000000003</v>
      </c>
      <c r="E252">
        <v>0.15378</v>
      </c>
      <c r="F252">
        <v>1.8001499999999999</v>
      </c>
      <c r="G252">
        <v>1.6528499999999999</v>
      </c>
      <c r="H252" s="23"/>
      <c r="I252" s="17">
        <f t="shared" si="21"/>
        <v>39.20603674540682</v>
      </c>
      <c r="J252" s="16">
        <f t="shared" si="22"/>
        <v>-39.406036745406823</v>
      </c>
      <c r="K252" s="10">
        <v>95</v>
      </c>
      <c r="L252" s="16">
        <v>3824.6391076115556</v>
      </c>
      <c r="M252" s="16">
        <v>1388.4186351706085</v>
      </c>
      <c r="N252" s="16">
        <v>16.989282589676289</v>
      </c>
      <c r="O252" s="16">
        <v>4.298116760828588</v>
      </c>
      <c r="P252" s="16">
        <v>4.8926741032538565</v>
      </c>
      <c r="Q252" s="16">
        <v>0.12780604896783468</v>
      </c>
      <c r="R252" s="16">
        <v>2.6121921524026646</v>
      </c>
      <c r="S252" s="16">
        <v>41.288704335088092</v>
      </c>
      <c r="T252" s="22" t="s">
        <v>33</v>
      </c>
      <c r="U252" s="10">
        <v>3</v>
      </c>
      <c r="V252" s="22" t="s">
        <v>33</v>
      </c>
      <c r="W252" s="10">
        <v>3</v>
      </c>
      <c r="X252" s="22" t="s">
        <v>33</v>
      </c>
      <c r="Y252" s="10">
        <v>3</v>
      </c>
      <c r="Z252" s="22" t="s">
        <v>124</v>
      </c>
      <c r="AA252" s="15">
        <v>2</v>
      </c>
      <c r="AB252" s="11">
        <v>76.043796572361515</v>
      </c>
      <c r="AC252" s="10">
        <v>21.818327207468144</v>
      </c>
      <c r="AD252" s="21">
        <v>2.1378762201703343</v>
      </c>
      <c r="AE252" s="12">
        <v>429.81167608285875</v>
      </c>
      <c r="AF252" s="10">
        <v>356.51615974670977</v>
      </c>
      <c r="AG252" s="10">
        <v>244.63370516269282</v>
      </c>
      <c r="AH252" s="10">
        <v>499.87381876275703</v>
      </c>
      <c r="AI252" s="10">
        <v>3.82820229775291</v>
      </c>
      <c r="AJ252" s="10"/>
      <c r="AK252" s="10"/>
      <c r="AL252" s="10"/>
      <c r="AM252" s="10"/>
      <c r="AN252" s="10">
        <v>4.298116760828588</v>
      </c>
      <c r="AO252" s="10">
        <v>1.7738848807334409</v>
      </c>
      <c r="AP252" s="10">
        <v>1</v>
      </c>
      <c r="AQ252" s="10">
        <v>111.47500000000001</v>
      </c>
      <c r="AR252" s="10"/>
      <c r="AS252" s="10"/>
      <c r="AT252" s="10">
        <v>1.1313498241364965</v>
      </c>
      <c r="AU252" s="10">
        <v>1</v>
      </c>
      <c r="AV252" s="16"/>
      <c r="AW252" s="21">
        <v>53.477423962006469</v>
      </c>
      <c r="AX252" s="1" t="s">
        <v>120</v>
      </c>
      <c r="AY252" s="25">
        <v>39.406036745406801</v>
      </c>
      <c r="AZ252" s="19">
        <v>100</v>
      </c>
      <c r="BA252" s="19">
        <v>0</v>
      </c>
      <c r="BB252" s="19">
        <v>0</v>
      </c>
      <c r="BC252" s="19">
        <v>100</v>
      </c>
      <c r="BD252" s="19">
        <v>0</v>
      </c>
      <c r="BE252" s="19">
        <v>0</v>
      </c>
      <c r="BF252" s="26">
        <v>76.043796572361515</v>
      </c>
      <c r="BG252" s="26">
        <v>21.818327207468144</v>
      </c>
      <c r="BH252" s="26">
        <v>2.1378762201703343</v>
      </c>
      <c r="BI252" s="23"/>
      <c r="BJ252" s="27">
        <f t="shared" ca="1" si="25"/>
        <v>1</v>
      </c>
      <c r="BK252" s="26">
        <f t="shared" ca="1" si="26"/>
        <v>4.2931641422139997</v>
      </c>
      <c r="BL252" s="25">
        <f t="shared" si="23"/>
        <v>4.2882833853275146</v>
      </c>
      <c r="BM252" s="25">
        <f t="shared" ca="1" si="27"/>
        <v>3.3883308033405233</v>
      </c>
      <c r="BN252" s="24">
        <f t="shared" si="24"/>
        <v>3.2483953831778218</v>
      </c>
      <c r="BO252" s="23"/>
      <c r="BP252" s="2"/>
    </row>
    <row r="253" spans="1:68" x14ac:dyDescent="0.2">
      <c r="A253">
        <v>12</v>
      </c>
      <c r="B253">
        <v>2.1</v>
      </c>
      <c r="C253">
        <v>1.2631699999999999</v>
      </c>
      <c r="D253">
        <v>-0.27224999999999999</v>
      </c>
      <c r="E253">
        <v>0.15584999999999999</v>
      </c>
      <c r="F253">
        <v>1.79823</v>
      </c>
      <c r="G253">
        <v>1.65205</v>
      </c>
      <c r="H253" s="23"/>
      <c r="I253" s="17">
        <f t="shared" si="21"/>
        <v>39.370078740157481</v>
      </c>
      <c r="J253" s="16">
        <f t="shared" si="22"/>
        <v>-39.570078740157484</v>
      </c>
      <c r="K253" s="10">
        <v>95</v>
      </c>
      <c r="L253" s="16">
        <v>3840.2230971128683</v>
      </c>
      <c r="M253" s="16">
        <v>1393.7664041994801</v>
      </c>
      <c r="N253" s="16">
        <v>17.060367454068242</v>
      </c>
      <c r="O253" s="16">
        <v>4.380037664783381</v>
      </c>
      <c r="P253" s="16">
        <v>4.9837447633518384</v>
      </c>
      <c r="Q253" s="16">
        <v>0.12454824771963519</v>
      </c>
      <c r="R253" s="16">
        <v>2.4990896130055775</v>
      </c>
      <c r="S253" s="16">
        <v>41.924104067253971</v>
      </c>
      <c r="T253" s="22" t="s">
        <v>33</v>
      </c>
      <c r="U253" s="10">
        <v>3</v>
      </c>
      <c r="V253" s="22" t="s">
        <v>33</v>
      </c>
      <c r="W253" s="10">
        <v>3</v>
      </c>
      <c r="X253" s="22" t="s">
        <v>33</v>
      </c>
      <c r="Y253" s="10">
        <v>3</v>
      </c>
      <c r="Z253" s="22" t="s">
        <v>124</v>
      </c>
      <c r="AA253" s="15">
        <v>2</v>
      </c>
      <c r="AB253" s="11">
        <v>72.80925805078391</v>
      </c>
      <c r="AC253" s="10">
        <v>24.863011973510183</v>
      </c>
      <c r="AD253" s="21">
        <v>2.3277299757059122</v>
      </c>
      <c r="AE253" s="12">
        <v>438.00376647833809</v>
      </c>
      <c r="AF253" s="10">
        <v>366.31364978757159</v>
      </c>
      <c r="AG253" s="10">
        <v>249.18723816759191</v>
      </c>
      <c r="AH253" s="10">
        <v>511.48258175696355</v>
      </c>
      <c r="AI253" s="10">
        <v>4.0014571498191733</v>
      </c>
      <c r="AJ253" s="10"/>
      <c r="AK253" s="10"/>
      <c r="AL253" s="10"/>
      <c r="AM253" s="10"/>
      <c r="AN253" s="10">
        <v>4.380037664783381</v>
      </c>
      <c r="AO253" s="10">
        <v>1.784457356497041</v>
      </c>
      <c r="AP253" s="10">
        <v>1</v>
      </c>
      <c r="AQ253" s="10">
        <v>111.47500000000001</v>
      </c>
      <c r="AR253" s="10"/>
      <c r="AS253" s="10"/>
      <c r="AT253" s="10">
        <v>1.1592936549941122</v>
      </c>
      <c r="AU253" s="10">
        <v>1</v>
      </c>
      <c r="AV253" s="16"/>
      <c r="AW253" s="21">
        <v>54.947047468135736</v>
      </c>
      <c r="AX253" s="1" t="s">
        <v>120</v>
      </c>
      <c r="AY253" s="25">
        <v>39.570078740157498</v>
      </c>
      <c r="AZ253" s="19">
        <v>100</v>
      </c>
      <c r="BA253" s="19">
        <v>0</v>
      </c>
      <c r="BB253" s="19">
        <v>0</v>
      </c>
      <c r="BC253" s="19">
        <v>100</v>
      </c>
      <c r="BD253" s="19">
        <v>0</v>
      </c>
      <c r="BE253" s="19">
        <v>0</v>
      </c>
      <c r="BF253" s="26">
        <v>72.80925805078391</v>
      </c>
      <c r="BG253" s="26">
        <v>24.863011973510183</v>
      </c>
      <c r="BH253" s="26">
        <v>2.3277299757059122</v>
      </c>
      <c r="BI253" s="23"/>
      <c r="BJ253" s="27">
        <f t="shared" ca="1" si="25"/>
        <v>1</v>
      </c>
      <c r="BK253" s="26">
        <f t="shared" ca="1" si="26"/>
        <v>4.3961932294601747</v>
      </c>
      <c r="BL253" s="25">
        <f t="shared" si="23"/>
        <v>4.0653772494091722</v>
      </c>
      <c r="BM253" s="25">
        <f t="shared" ca="1" si="27"/>
        <v>3.3670617546136969</v>
      </c>
      <c r="BN253" s="24">
        <f t="shared" si="24"/>
        <v>3.23181427657329</v>
      </c>
      <c r="BO253" s="23"/>
      <c r="BP253" s="2"/>
    </row>
    <row r="254" spans="1:68" x14ac:dyDescent="0.2">
      <c r="A254">
        <v>12.05</v>
      </c>
      <c r="B254">
        <v>2.1</v>
      </c>
      <c r="C254">
        <v>1.26325</v>
      </c>
      <c r="D254">
        <v>-0.27231</v>
      </c>
      <c r="E254">
        <v>0.16017000000000001</v>
      </c>
      <c r="F254">
        <v>1.7961800000000001</v>
      </c>
      <c r="G254">
        <v>1.6490499999999999</v>
      </c>
      <c r="H254" s="23"/>
      <c r="I254" s="17">
        <f t="shared" si="21"/>
        <v>39.534120734908136</v>
      </c>
      <c r="J254" s="16">
        <f t="shared" si="22"/>
        <v>-39.734120734908139</v>
      </c>
      <c r="K254" s="10">
        <v>95</v>
      </c>
      <c r="L254" s="16">
        <v>3855.8070866141807</v>
      </c>
      <c r="M254" s="16">
        <v>1399.1141732283515</v>
      </c>
      <c r="N254" s="16">
        <v>17.131452318460191</v>
      </c>
      <c r="O254" s="16">
        <v>4.40188323917135</v>
      </c>
      <c r="P254" s="16">
        <v>5.0246854809951573</v>
      </c>
      <c r="Q254" s="16">
        <v>0.12417234757561212</v>
      </c>
      <c r="R254" s="16">
        <v>2.4712461714323926</v>
      </c>
      <c r="S254" s="16">
        <v>43.250155682208849</v>
      </c>
      <c r="T254" s="22" t="s">
        <v>33</v>
      </c>
      <c r="U254" s="10">
        <v>3</v>
      </c>
      <c r="V254" s="22" t="s">
        <v>33</v>
      </c>
      <c r="W254" s="10">
        <v>3</v>
      </c>
      <c r="X254" s="22" t="s">
        <v>33</v>
      </c>
      <c r="Y254" s="10">
        <v>3</v>
      </c>
      <c r="Z254" s="22" t="s">
        <v>124</v>
      </c>
      <c r="AA254" s="15">
        <v>2</v>
      </c>
      <c r="AB254" s="11">
        <v>72.201619124894094</v>
      </c>
      <c r="AC254" s="10">
        <v>25.435603565354512</v>
      </c>
      <c r="AD254" s="21">
        <v>2.3627773097514</v>
      </c>
      <c r="AE254" s="12">
        <v>440.18832391713505</v>
      </c>
      <c r="AF254" s="10">
        <v>370.21349953964955</v>
      </c>
      <c r="AG254" s="10">
        <v>251.85141107463679</v>
      </c>
      <c r="AH254" s="10">
        <v>537.29904062568664</v>
      </c>
      <c r="AI254" s="10">
        <v>4.0465414233515089</v>
      </c>
      <c r="AJ254" s="10"/>
      <c r="AK254" s="10"/>
      <c r="AL254" s="10"/>
      <c r="AM254" s="10"/>
      <c r="AN254" s="10">
        <v>4.40188323917135</v>
      </c>
      <c r="AO254" s="10">
        <v>1.7930666693858448</v>
      </c>
      <c r="AP254" s="10">
        <v>2.0148112885970946</v>
      </c>
      <c r="AQ254" s="10">
        <v>111.47500000000001</v>
      </c>
      <c r="AR254" s="10"/>
      <c r="AS254" s="10"/>
      <c r="AT254" s="10">
        <v>1.1675173617346222</v>
      </c>
      <c r="AU254" s="10">
        <v>1</v>
      </c>
      <c r="AV254" s="16"/>
      <c r="AW254" s="21">
        <v>55.532024930947429</v>
      </c>
      <c r="AX254" s="1" t="s">
        <v>120</v>
      </c>
      <c r="AY254" s="25">
        <v>39.734120734908103</v>
      </c>
      <c r="AZ254" s="19">
        <v>100</v>
      </c>
      <c r="BA254" s="19">
        <v>0</v>
      </c>
      <c r="BB254" s="19">
        <v>0</v>
      </c>
      <c r="BC254" s="19">
        <v>100</v>
      </c>
      <c r="BD254" s="19">
        <v>0</v>
      </c>
      <c r="BE254" s="19">
        <v>0</v>
      </c>
      <c r="BF254" s="26">
        <v>72.201619124894094</v>
      </c>
      <c r="BG254" s="26">
        <v>25.435603565354512</v>
      </c>
      <c r="BH254" s="26">
        <v>2.3627773097514</v>
      </c>
      <c r="BI254" s="23"/>
      <c r="BJ254" s="27">
        <f t="shared" ca="1" si="25"/>
        <v>1</v>
      </c>
      <c r="BK254" s="26">
        <f t="shared" ca="1" si="26"/>
        <v>4.426775165235405</v>
      </c>
      <c r="BL254" s="25">
        <f t="shared" si="23"/>
        <v>4.0097220299700602</v>
      </c>
      <c r="BM254" s="25">
        <f t="shared" ca="1" si="27"/>
        <v>3.3612836291275818</v>
      </c>
      <c r="BN254" s="24">
        <f t="shared" si="24"/>
        <v>3.2263035865877163</v>
      </c>
      <c r="BO254" s="23"/>
      <c r="BP254" s="2"/>
    </row>
    <row r="255" spans="1:68" x14ac:dyDescent="0.2">
      <c r="A255">
        <v>12.1</v>
      </c>
      <c r="B255">
        <v>2.2000000000000002</v>
      </c>
      <c r="C255">
        <v>1.2631699999999999</v>
      </c>
      <c r="D255">
        <v>-0.27212999999999998</v>
      </c>
      <c r="E255">
        <v>0.16253999999999999</v>
      </c>
      <c r="F255">
        <v>1.7926500000000001</v>
      </c>
      <c r="G255">
        <v>1.6468499999999999</v>
      </c>
      <c r="H255" s="23"/>
      <c r="I255" s="17">
        <f t="shared" si="21"/>
        <v>39.69816272965879</v>
      </c>
      <c r="J255" s="16">
        <f t="shared" si="22"/>
        <v>-39.898162729658793</v>
      </c>
      <c r="K255" s="10">
        <v>95</v>
      </c>
      <c r="L255" s="16">
        <v>3871.391076115493</v>
      </c>
      <c r="M255" s="16">
        <v>1404.461942257223</v>
      </c>
      <c r="N255" s="16">
        <v>17.20253718285214</v>
      </c>
      <c r="O255" s="16">
        <v>4.380037664783381</v>
      </c>
      <c r="P255" s="16">
        <v>5.0133157143653317</v>
      </c>
      <c r="Q255" s="16">
        <v>0.12530004800768133</v>
      </c>
      <c r="R255" s="16">
        <v>2.4993448477350459</v>
      </c>
      <c r="S255" s="16">
        <v>43.977642332079917</v>
      </c>
      <c r="T255" s="22" t="s">
        <v>33</v>
      </c>
      <c r="U255" s="10">
        <v>3</v>
      </c>
      <c r="V255" s="22" t="s">
        <v>33</v>
      </c>
      <c r="W255" s="10">
        <v>3</v>
      </c>
      <c r="X255" s="22" t="s">
        <v>33</v>
      </c>
      <c r="Y255" s="10">
        <v>3</v>
      </c>
      <c r="Z255" s="22" t="s">
        <v>124</v>
      </c>
      <c r="AA255" s="15">
        <v>2</v>
      </c>
      <c r="AB255" s="11">
        <v>73.177133202168832</v>
      </c>
      <c r="AC255" s="10">
        <v>24.516377330029883</v>
      </c>
      <c r="AD255" s="21">
        <v>2.3064894678012839</v>
      </c>
      <c r="AE255" s="12">
        <v>438.00376647833809</v>
      </c>
      <c r="AF255" s="10">
        <v>367.95917467135752</v>
      </c>
      <c r="AG255" s="10">
        <v>250.99867857739989</v>
      </c>
      <c r="AH255" s="10">
        <v>550.80216306982857</v>
      </c>
      <c r="AI255" s="10">
        <v>4.0010485183996085</v>
      </c>
      <c r="AJ255" s="10"/>
      <c r="AK255" s="10"/>
      <c r="AL255" s="10"/>
      <c r="AM255" s="10"/>
      <c r="AN255" s="10">
        <v>4.380037664783381</v>
      </c>
      <c r="AO255" s="10">
        <v>1.7964821905596018</v>
      </c>
      <c r="AP255" s="10">
        <v>2.007989428619199</v>
      </c>
      <c r="AQ255" s="10">
        <v>111.47500000000001</v>
      </c>
      <c r="AR255" s="10"/>
      <c r="AS255" s="10"/>
      <c r="AT255" s="10">
        <v>1.1553821265406425</v>
      </c>
      <c r="AU255" s="10">
        <v>1</v>
      </c>
      <c r="AV255" s="16"/>
      <c r="AW255" s="21">
        <v>55.193876200703627</v>
      </c>
      <c r="AX255" s="1" t="s">
        <v>120</v>
      </c>
      <c r="AY255" s="25">
        <v>39.8981627296588</v>
      </c>
      <c r="AZ255" s="19">
        <v>100</v>
      </c>
      <c r="BA255" s="19">
        <v>0</v>
      </c>
      <c r="BB255" s="19">
        <v>0</v>
      </c>
      <c r="BC255" s="19">
        <v>100</v>
      </c>
      <c r="BD255" s="19">
        <v>0</v>
      </c>
      <c r="BE255" s="19">
        <v>0</v>
      </c>
      <c r="BF255" s="26">
        <v>73.177133202168832</v>
      </c>
      <c r="BG255" s="26">
        <v>24.516377330029883</v>
      </c>
      <c r="BH255" s="26">
        <v>2.3064894678012839</v>
      </c>
      <c r="BI255" s="23"/>
      <c r="BJ255" s="27">
        <f t="shared" ca="1" si="25"/>
        <v>1</v>
      </c>
      <c r="BK255" s="26">
        <f t="shared" ca="1" si="26"/>
        <v>4.3826323572161678</v>
      </c>
      <c r="BL255" s="25">
        <f t="shared" si="23"/>
        <v>4.0713291709054129</v>
      </c>
      <c r="BM255" s="25">
        <f t="shared" ca="1" si="27"/>
        <v>3.3685334053296292</v>
      </c>
      <c r="BN255" s="24">
        <f t="shared" si="24"/>
        <v>3.2296125644400231</v>
      </c>
      <c r="BO255" s="23"/>
      <c r="BP255" s="2"/>
    </row>
    <row r="256" spans="1:68" x14ac:dyDescent="0.2">
      <c r="A256">
        <v>12.15</v>
      </c>
      <c r="B256">
        <v>2.1</v>
      </c>
      <c r="C256">
        <v>1.2630399999999999</v>
      </c>
      <c r="D256">
        <v>-0.27242</v>
      </c>
      <c r="E256">
        <v>0.16403000000000001</v>
      </c>
      <c r="F256">
        <v>1.7952300000000001</v>
      </c>
      <c r="G256">
        <v>1.64975</v>
      </c>
      <c r="H256" s="23"/>
      <c r="I256" s="17">
        <f t="shared" si="21"/>
        <v>39.862204724409445</v>
      </c>
      <c r="J256" s="16">
        <f t="shared" si="22"/>
        <v>-40.062204724409447</v>
      </c>
      <c r="K256" s="10">
        <v>95</v>
      </c>
      <c r="L256" s="16">
        <v>3886.9750656168053</v>
      </c>
      <c r="M256" s="16">
        <v>1409.8097112860944</v>
      </c>
      <c r="N256" s="16">
        <v>17.273622047244093</v>
      </c>
      <c r="O256" s="16">
        <v>4.3445386064029776</v>
      </c>
      <c r="P256" s="16">
        <v>4.9844027123392038</v>
      </c>
      <c r="Q256" s="16">
        <v>0.12348319731156986</v>
      </c>
      <c r="R256" s="16">
        <v>2.4773920655704522</v>
      </c>
      <c r="S256" s="16">
        <v>44.435007356682419</v>
      </c>
      <c r="T256" s="22" t="s">
        <v>33</v>
      </c>
      <c r="U256" s="10">
        <v>3</v>
      </c>
      <c r="V256" s="22" t="s">
        <v>33</v>
      </c>
      <c r="W256" s="10">
        <v>3</v>
      </c>
      <c r="X256" s="22" t="s">
        <v>33</v>
      </c>
      <c r="Y256" s="10">
        <v>3</v>
      </c>
      <c r="Z256" s="22" t="s">
        <v>124</v>
      </c>
      <c r="AA256" s="15">
        <v>2</v>
      </c>
      <c r="AB256" s="11">
        <v>72.980425147686006</v>
      </c>
      <c r="AC256" s="10">
        <v>24.701723831990137</v>
      </c>
      <c r="AD256" s="21">
        <v>2.3178510203238583</v>
      </c>
      <c r="AE256" s="12">
        <v>434.45386064029771</v>
      </c>
      <c r="AF256" s="10">
        <v>363.64093975644187</v>
      </c>
      <c r="AG256" s="10">
        <v>249.22013561696019</v>
      </c>
      <c r="AH256" s="10">
        <v>558.7484977941599</v>
      </c>
      <c r="AI256" s="10">
        <v>4.0365027962166202</v>
      </c>
      <c r="AJ256" s="10"/>
      <c r="AK256" s="10"/>
      <c r="AL256" s="10"/>
      <c r="AM256" s="10"/>
      <c r="AN256" s="10">
        <v>4.3445386064029776</v>
      </c>
      <c r="AO256" s="10">
        <v>1.7910081866304757</v>
      </c>
      <c r="AP256" s="10">
        <v>1</v>
      </c>
      <c r="AQ256" s="10">
        <v>111.47500000000001</v>
      </c>
      <c r="AR256" s="10"/>
      <c r="AS256" s="10"/>
      <c r="AT256" s="10">
        <v>1.1365713092313847</v>
      </c>
      <c r="AU256" s="10">
        <v>1</v>
      </c>
      <c r="AV256" s="16"/>
      <c r="AW256" s="21">
        <v>54.546140963466279</v>
      </c>
      <c r="AX256" s="1" t="s">
        <v>120</v>
      </c>
      <c r="AY256" s="25">
        <v>40.062204724409398</v>
      </c>
      <c r="AZ256" s="19">
        <v>100</v>
      </c>
      <c r="BA256" s="19">
        <v>0</v>
      </c>
      <c r="BB256" s="19">
        <v>0</v>
      </c>
      <c r="BC256" s="19">
        <v>100</v>
      </c>
      <c r="BD256" s="19">
        <v>0</v>
      </c>
      <c r="BE256" s="19">
        <v>0</v>
      </c>
      <c r="BF256" s="26">
        <v>72.980425147686006</v>
      </c>
      <c r="BG256" s="26">
        <v>24.701723831990137</v>
      </c>
      <c r="BH256" s="26">
        <v>2.3178510203238583</v>
      </c>
      <c r="BI256" s="23"/>
      <c r="BJ256" s="27">
        <f t="shared" ca="1" si="25"/>
        <v>1</v>
      </c>
      <c r="BK256" s="26">
        <f t="shared" ca="1" si="26"/>
        <v>4.3139370585789711</v>
      </c>
      <c r="BL256" s="25">
        <f t="shared" si="23"/>
        <v>4.06072481543608</v>
      </c>
      <c r="BM256" s="25">
        <f t="shared" ca="1" si="27"/>
        <v>3.3736821905883203</v>
      </c>
      <c r="BN256" s="24">
        <f t="shared" si="24"/>
        <v>3.2298705399152401</v>
      </c>
      <c r="BO256" s="23"/>
      <c r="BP256" s="2"/>
    </row>
    <row r="257" spans="1:68" x14ac:dyDescent="0.2">
      <c r="A257">
        <v>12.2</v>
      </c>
      <c r="B257">
        <v>2.1</v>
      </c>
      <c r="C257">
        <v>1.26302</v>
      </c>
      <c r="D257">
        <v>-0.27302999999999999</v>
      </c>
      <c r="E257">
        <v>0.16528000000000001</v>
      </c>
      <c r="F257">
        <v>1.7918499999999999</v>
      </c>
      <c r="G257">
        <v>1.64838</v>
      </c>
      <c r="H257" s="23"/>
      <c r="I257" s="17">
        <f t="shared" si="21"/>
        <v>40.026246719160099</v>
      </c>
      <c r="J257" s="16">
        <f t="shared" si="22"/>
        <v>-40.226246719160102</v>
      </c>
      <c r="K257" s="10">
        <v>95</v>
      </c>
      <c r="L257" s="16">
        <v>3902.5590551181176</v>
      </c>
      <c r="M257" s="16">
        <v>1415.1574803149658</v>
      </c>
      <c r="N257" s="16">
        <v>17.344706911636042</v>
      </c>
      <c r="O257" s="16">
        <v>4.3390772128060151</v>
      </c>
      <c r="P257" s="16">
        <v>4.9844665338045537</v>
      </c>
      <c r="Q257" s="16">
        <v>0.11966154584733561</v>
      </c>
      <c r="R257" s="16">
        <v>2.4006891216099731</v>
      </c>
      <c r="S257" s="16">
        <v>44.818702847120754</v>
      </c>
      <c r="T257" s="22" t="s">
        <v>33</v>
      </c>
      <c r="U257" s="10">
        <v>3</v>
      </c>
      <c r="V257" s="22" t="s">
        <v>33</v>
      </c>
      <c r="W257" s="10">
        <v>3</v>
      </c>
      <c r="X257" s="22" t="s">
        <v>33</v>
      </c>
      <c r="Y257" s="10">
        <v>3</v>
      </c>
      <c r="Z257" s="22" t="s">
        <v>124</v>
      </c>
      <c r="AA257" s="15">
        <v>2</v>
      </c>
      <c r="AB257" s="11">
        <v>71.200122142886173</v>
      </c>
      <c r="AC257" s="10">
        <v>26.379209196505556</v>
      </c>
      <c r="AD257" s="21">
        <v>2.420668660608265</v>
      </c>
      <c r="AE257" s="12">
        <v>433.90772128060155</v>
      </c>
      <c r="AF257" s="10">
        <v>362.73174289934695</v>
      </c>
      <c r="AG257" s="10">
        <v>249.22332669022768</v>
      </c>
      <c r="AH257" s="10">
        <v>565.17934495854263</v>
      </c>
      <c r="AI257" s="10">
        <v>4.1654706184088113</v>
      </c>
      <c r="AJ257" s="10"/>
      <c r="AK257" s="10"/>
      <c r="AL257" s="10"/>
      <c r="AM257" s="10"/>
      <c r="AN257" s="10">
        <v>4.3390772128060151</v>
      </c>
      <c r="AO257" s="10">
        <v>1.7858094431819114</v>
      </c>
      <c r="AP257" s="10">
        <v>1</v>
      </c>
      <c r="AQ257" s="10">
        <v>111.47500000000001</v>
      </c>
      <c r="AR257" s="10"/>
      <c r="AS257" s="10"/>
      <c r="AT257" s="10">
        <v>1.1290574201156169</v>
      </c>
      <c r="AU257" s="10">
        <v>1</v>
      </c>
      <c r="AV257" s="16"/>
      <c r="AW257" s="21">
        <v>54.409761434902045</v>
      </c>
      <c r="AX257" s="1" t="s">
        <v>120</v>
      </c>
      <c r="AY257" s="25">
        <v>40.226246719160102</v>
      </c>
      <c r="AZ257" s="19">
        <v>100</v>
      </c>
      <c r="BA257" s="19">
        <v>0</v>
      </c>
      <c r="BB257" s="19">
        <v>0</v>
      </c>
      <c r="BC257" s="19">
        <v>100</v>
      </c>
      <c r="BD257" s="19">
        <v>0</v>
      </c>
      <c r="BE257" s="19">
        <v>0</v>
      </c>
      <c r="BF257" s="26">
        <v>71.200122142886173</v>
      </c>
      <c r="BG257" s="26">
        <v>26.379209196505556</v>
      </c>
      <c r="BH257" s="26">
        <v>2.420668660608265</v>
      </c>
      <c r="BI257" s="23"/>
      <c r="BJ257" s="27">
        <f t="shared" ca="1" si="25"/>
        <v>1</v>
      </c>
      <c r="BK257" s="26">
        <f t="shared" ca="1" si="26"/>
        <v>4.2867130315000859</v>
      </c>
      <c r="BL257" s="25">
        <f t="shared" si="23"/>
        <v>3.9450764361361856</v>
      </c>
      <c r="BM257" s="25">
        <f t="shared" ca="1" si="27"/>
        <v>3.3692128388853666</v>
      </c>
      <c r="BN257" s="24">
        <f t="shared" si="24"/>
        <v>3.2230619964609319</v>
      </c>
      <c r="BO257" s="23"/>
      <c r="BP257" s="2"/>
    </row>
    <row r="258" spans="1:68" x14ac:dyDescent="0.2">
      <c r="A258">
        <v>12.25</v>
      </c>
      <c r="B258">
        <v>2.2000000000000002</v>
      </c>
      <c r="C258">
        <v>1.2627900000000001</v>
      </c>
      <c r="D258">
        <v>-0.27345000000000003</v>
      </c>
      <c r="E258">
        <v>0.16481000000000001</v>
      </c>
      <c r="F258">
        <v>1.79593</v>
      </c>
      <c r="G258">
        <v>1.65418</v>
      </c>
      <c r="H258" s="23"/>
      <c r="I258" s="17">
        <f t="shared" si="21"/>
        <v>40.190288713910761</v>
      </c>
      <c r="J258" s="16">
        <f t="shared" si="22"/>
        <v>-40.390288713910763</v>
      </c>
      <c r="K258" s="10">
        <v>95</v>
      </c>
      <c r="L258" s="16">
        <v>3918.1430446194304</v>
      </c>
      <c r="M258" s="16">
        <v>1420.5052493438375</v>
      </c>
      <c r="N258" s="16">
        <v>17.415791776027998</v>
      </c>
      <c r="O258" s="16">
        <v>4.2762711864406793</v>
      </c>
      <c r="P258" s="16">
        <v>4.9195830265757889</v>
      </c>
      <c r="Q258" s="16">
        <v>0.1170302448391741</v>
      </c>
      <c r="R258" s="16">
        <v>2.3788651234661948</v>
      </c>
      <c r="S258" s="16">
        <v>44.674433342715943</v>
      </c>
      <c r="T258" s="22" t="s">
        <v>33</v>
      </c>
      <c r="U258" s="10">
        <v>3</v>
      </c>
      <c r="V258" s="22" t="s">
        <v>33</v>
      </c>
      <c r="W258" s="10">
        <v>3</v>
      </c>
      <c r="X258" s="22" t="s">
        <v>33</v>
      </c>
      <c r="Y258" s="10">
        <v>3</v>
      </c>
      <c r="Z258" s="22" t="s">
        <v>124</v>
      </c>
      <c r="AA258" s="15">
        <v>2</v>
      </c>
      <c r="AB258" s="11">
        <v>71.108279945936502</v>
      </c>
      <c r="AC258" s="10">
        <v>26.465722362288389</v>
      </c>
      <c r="AD258" s="21">
        <v>2.4259976917751134</v>
      </c>
      <c r="AE258" s="12">
        <v>427.62711864406793</v>
      </c>
      <c r="AF258" s="10">
        <v>354.18168384294444</v>
      </c>
      <c r="AG258" s="10">
        <v>245.97915132878944</v>
      </c>
      <c r="AH258" s="10">
        <v>560.74919794329492</v>
      </c>
      <c r="AI258" s="10">
        <v>4.203685152787985</v>
      </c>
      <c r="AJ258" s="10"/>
      <c r="AK258" s="10"/>
      <c r="AL258" s="10"/>
      <c r="AM258" s="10"/>
      <c r="AN258" s="10">
        <v>4.2762711864406793</v>
      </c>
      <c r="AO258" s="10">
        <v>1.7728832975784847</v>
      </c>
      <c r="AP258" s="10">
        <v>1</v>
      </c>
      <c r="AQ258" s="10">
        <v>111.47500000000001</v>
      </c>
      <c r="AR258" s="10"/>
      <c r="AS258" s="10"/>
      <c r="AT258" s="10">
        <v>1.0967461248842691</v>
      </c>
      <c r="AU258" s="10">
        <v>1</v>
      </c>
      <c r="AV258" s="16"/>
      <c r="AW258" s="21">
        <v>53.127252576441663</v>
      </c>
      <c r="AX258" s="1" t="s">
        <v>120</v>
      </c>
      <c r="AY258" s="25">
        <v>40.390288713910799</v>
      </c>
      <c r="AZ258" s="19">
        <v>100</v>
      </c>
      <c r="BA258" s="19">
        <v>0</v>
      </c>
      <c r="BB258" s="19">
        <v>0</v>
      </c>
      <c r="BC258" s="19">
        <v>100</v>
      </c>
      <c r="BD258" s="19">
        <v>0</v>
      </c>
      <c r="BE258" s="19">
        <v>0</v>
      </c>
      <c r="BF258" s="26">
        <v>71.108279945936502</v>
      </c>
      <c r="BG258" s="26">
        <v>26.465722362288389</v>
      </c>
      <c r="BH258" s="26">
        <v>2.4259976917751134</v>
      </c>
      <c r="BI258" s="23"/>
      <c r="BJ258" s="27">
        <f t="shared" ca="1" si="25"/>
        <v>1</v>
      </c>
      <c r="BK258" s="26">
        <f t="shared" ca="1" si="26"/>
        <v>4.1682514100297743</v>
      </c>
      <c r="BL258" s="25">
        <f t="shared" si="23"/>
        <v>3.9530413805362499</v>
      </c>
      <c r="BM258" s="25">
        <f t="shared" ca="1" si="27"/>
        <v>3.3799411693618433</v>
      </c>
      <c r="BN258" s="24">
        <f t="shared" si="24"/>
        <v>3.2260381901217521</v>
      </c>
      <c r="BO258" s="23"/>
      <c r="BP258" s="2"/>
    </row>
    <row r="259" spans="1:68" x14ac:dyDescent="0.2">
      <c r="A259">
        <v>12.3</v>
      </c>
      <c r="B259">
        <v>2.1</v>
      </c>
      <c r="C259">
        <v>1.2625200000000001</v>
      </c>
      <c r="D259">
        <v>-0.27344000000000002</v>
      </c>
      <c r="E259">
        <v>0.16184999999999999</v>
      </c>
      <c r="F259">
        <v>1.7904500000000001</v>
      </c>
      <c r="G259">
        <v>1.6511800000000001</v>
      </c>
      <c r="H259" s="23"/>
      <c r="I259" s="17">
        <f t="shared" si="21"/>
        <v>40.354330708661415</v>
      </c>
      <c r="J259" s="16">
        <f t="shared" si="22"/>
        <v>-40.554330708661418</v>
      </c>
      <c r="K259" s="10">
        <v>95</v>
      </c>
      <c r="L259" s="16">
        <v>3933.7270341207427</v>
      </c>
      <c r="M259" s="16">
        <v>1425.8530183727089</v>
      </c>
      <c r="N259" s="16">
        <v>17.486876640419947</v>
      </c>
      <c r="O259" s="16">
        <v>4.2025423728813607</v>
      </c>
      <c r="P259" s="16">
        <v>4.8327705037489155</v>
      </c>
      <c r="Q259" s="16">
        <v>0.11709289486317799</v>
      </c>
      <c r="R259" s="16">
        <v>2.4228937577802578</v>
      </c>
      <c r="S259" s="16">
        <v>43.765842421357966</v>
      </c>
      <c r="T259" s="22" t="s">
        <v>33</v>
      </c>
      <c r="U259" s="10">
        <v>3</v>
      </c>
      <c r="V259" s="22" t="s">
        <v>33</v>
      </c>
      <c r="W259" s="10">
        <v>3</v>
      </c>
      <c r="X259" s="22" t="s">
        <v>33</v>
      </c>
      <c r="Y259" s="10">
        <v>3</v>
      </c>
      <c r="Z259" s="22" t="s">
        <v>124</v>
      </c>
      <c r="AA259" s="15">
        <v>2</v>
      </c>
      <c r="AB259" s="11">
        <v>72.592823667564403</v>
      </c>
      <c r="AC259" s="10">
        <v>25.066961149444452</v>
      </c>
      <c r="AD259" s="21">
        <v>2.3402151829911459</v>
      </c>
      <c r="AE259" s="12">
        <v>420.25423728813604</v>
      </c>
      <c r="AF259" s="10">
        <v>343.05174059852925</v>
      </c>
      <c r="AG259" s="10">
        <v>241.63852518744577</v>
      </c>
      <c r="AH259" s="10">
        <v>540.59586749358209</v>
      </c>
      <c r="AI259" s="10">
        <v>4.1272961176644962</v>
      </c>
      <c r="AJ259" s="10"/>
      <c r="AK259" s="10"/>
      <c r="AL259" s="10"/>
      <c r="AM259" s="10"/>
      <c r="AN259" s="10">
        <v>4.2025423728813607</v>
      </c>
      <c r="AO259" s="10">
        <v>1.7625832936675931</v>
      </c>
      <c r="AP259" s="10">
        <v>1</v>
      </c>
      <c r="AQ259" s="10">
        <v>111.47500000000001</v>
      </c>
      <c r="AR259" s="10"/>
      <c r="AS259" s="10"/>
      <c r="AT259" s="10">
        <v>1.056380529540865</v>
      </c>
      <c r="AU259" s="10">
        <v>1</v>
      </c>
      <c r="AV259" s="16"/>
      <c r="AW259" s="21">
        <v>51.457761089779389</v>
      </c>
      <c r="AX259" s="1" t="s">
        <v>120</v>
      </c>
      <c r="AY259" s="25">
        <v>40.554330708661404</v>
      </c>
      <c r="AZ259" s="19">
        <v>100</v>
      </c>
      <c r="BA259" s="19">
        <v>0</v>
      </c>
      <c r="BB259" s="19">
        <v>0</v>
      </c>
      <c r="BC259" s="19">
        <v>100</v>
      </c>
      <c r="BD259" s="19">
        <v>0</v>
      </c>
      <c r="BE259" s="19">
        <v>0</v>
      </c>
      <c r="BF259" s="26">
        <v>72.592823667564403</v>
      </c>
      <c r="BG259" s="26">
        <v>25.066961149444452</v>
      </c>
      <c r="BH259" s="26">
        <v>2.3402151829911459</v>
      </c>
      <c r="BI259" s="23"/>
      <c r="BJ259" s="27">
        <f t="shared" ca="1" si="25"/>
        <v>1</v>
      </c>
      <c r="BK259" s="26">
        <f t="shared" ca="1" si="26"/>
        <v>4.0199192339745276</v>
      </c>
      <c r="BL259" s="25">
        <f t="shared" si="23"/>
        <v>4.0857186017217799</v>
      </c>
      <c r="BM259" s="25">
        <f t="shared" ca="1" si="27"/>
        <v>3.4009196504055366</v>
      </c>
      <c r="BN259" s="24">
        <f t="shared" si="24"/>
        <v>3.2366999368668692</v>
      </c>
      <c r="BO259" s="23"/>
      <c r="BP259" s="2"/>
    </row>
    <row r="260" spans="1:68" x14ac:dyDescent="0.2">
      <c r="A260">
        <v>12.35</v>
      </c>
      <c r="B260">
        <v>2.1</v>
      </c>
      <c r="C260">
        <v>1.2624500000000001</v>
      </c>
      <c r="D260">
        <v>-0.27326</v>
      </c>
      <c r="E260">
        <v>0.16314999999999999</v>
      </c>
      <c r="F260">
        <v>1.7926</v>
      </c>
      <c r="G260">
        <v>1.6550499999999999</v>
      </c>
      <c r="H260" s="23"/>
      <c r="I260" s="17">
        <f t="shared" si="21"/>
        <v>40.518372703412069</v>
      </c>
      <c r="J260" s="16">
        <f t="shared" si="22"/>
        <v>-40.718372703412072</v>
      </c>
      <c r="K260" s="10">
        <v>95</v>
      </c>
      <c r="L260" s="16">
        <v>3949.311023622055</v>
      </c>
      <c r="M260" s="16">
        <v>1431.2007874015803</v>
      </c>
      <c r="N260" s="16">
        <v>17.557961504811896</v>
      </c>
      <c r="O260" s="16">
        <v>4.1834274952919017</v>
      </c>
      <c r="P260" s="16">
        <v>4.8194018498242608</v>
      </c>
      <c r="Q260" s="16">
        <v>0.11822059529524721</v>
      </c>
      <c r="R260" s="16">
        <v>2.4530138589617323</v>
      </c>
      <c r="S260" s="16">
        <v>44.164885731413833</v>
      </c>
      <c r="T260" s="22" t="s">
        <v>33</v>
      </c>
      <c r="U260" s="10">
        <v>3</v>
      </c>
      <c r="V260" s="22" t="s">
        <v>33</v>
      </c>
      <c r="W260" s="10">
        <v>3</v>
      </c>
      <c r="X260" s="22" t="s">
        <v>33</v>
      </c>
      <c r="Y260" s="10">
        <v>3</v>
      </c>
      <c r="Z260" s="22" t="s">
        <v>124</v>
      </c>
      <c r="AA260" s="15">
        <v>2</v>
      </c>
      <c r="AB260" s="11">
        <v>73.550053964708695</v>
      </c>
      <c r="AC260" s="10">
        <v>24.165032001560576</v>
      </c>
      <c r="AD260" s="21">
        <v>2.284914033730733</v>
      </c>
      <c r="AE260" s="12">
        <v>418.34274952919014</v>
      </c>
      <c r="AF260" s="10">
        <v>340.5622525190808</v>
      </c>
      <c r="AG260" s="10">
        <v>240.97009249121305</v>
      </c>
      <c r="AH260" s="10">
        <v>547.34244123295412</v>
      </c>
      <c r="AI260" s="10">
        <v>4.0766178158620843</v>
      </c>
      <c r="AJ260" s="10"/>
      <c r="AK260" s="10"/>
      <c r="AL260" s="10"/>
      <c r="AM260" s="10"/>
      <c r="AN260" s="10">
        <v>4.1834274952919017</v>
      </c>
      <c r="AO260" s="10">
        <v>1.765979848282951</v>
      </c>
      <c r="AP260" s="10">
        <v>1</v>
      </c>
      <c r="AQ260" s="10">
        <v>111.47500000000001</v>
      </c>
      <c r="AR260" s="10"/>
      <c r="AS260" s="10"/>
      <c r="AT260" s="10">
        <v>1.0441904006167848</v>
      </c>
      <c r="AU260" s="10">
        <v>1</v>
      </c>
      <c r="AV260" s="16"/>
      <c r="AW260" s="21">
        <v>51.084337877862119</v>
      </c>
      <c r="AX260" s="1" t="s">
        <v>120</v>
      </c>
      <c r="AY260" s="25">
        <v>40.718372703412101</v>
      </c>
      <c r="AZ260" s="19">
        <v>100</v>
      </c>
      <c r="BA260" s="19">
        <v>0</v>
      </c>
      <c r="BB260" s="19">
        <v>0</v>
      </c>
      <c r="BC260" s="19">
        <v>100</v>
      </c>
      <c r="BD260" s="19">
        <v>0</v>
      </c>
      <c r="BE260" s="19">
        <v>0</v>
      </c>
      <c r="BF260" s="26">
        <v>73.550053964708695</v>
      </c>
      <c r="BG260" s="26">
        <v>24.165032001560576</v>
      </c>
      <c r="BH260" s="26">
        <v>2.284914033730733</v>
      </c>
      <c r="BI260" s="23"/>
      <c r="BJ260" s="27">
        <f t="shared" ca="1" si="25"/>
        <v>1</v>
      </c>
      <c r="BK260" s="26">
        <f t="shared" ca="1" si="26"/>
        <v>3.9753280784284906</v>
      </c>
      <c r="BL260" s="25">
        <f t="shared" si="23"/>
        <v>4.1557517348914947</v>
      </c>
      <c r="BM260" s="25">
        <f t="shared" ca="1" si="27"/>
        <v>3.4089781228986853</v>
      </c>
      <c r="BN260" s="24">
        <f t="shared" si="24"/>
        <v>3.2404069128191302</v>
      </c>
      <c r="BO260" s="23"/>
      <c r="BP260" s="2"/>
    </row>
    <row r="261" spans="1:68" x14ac:dyDescent="0.2">
      <c r="A261">
        <v>12.4</v>
      </c>
      <c r="B261">
        <v>2.2000000000000002</v>
      </c>
      <c r="C261">
        <v>1.2628200000000001</v>
      </c>
      <c r="D261">
        <v>-0.27217999999999998</v>
      </c>
      <c r="E261">
        <v>0.16683000000000001</v>
      </c>
      <c r="F261">
        <v>1.7903</v>
      </c>
      <c r="G261">
        <v>1.6498999999999999</v>
      </c>
      <c r="H261" s="23"/>
      <c r="I261" s="17">
        <f t="shared" si="21"/>
        <v>40.682414698162731</v>
      </c>
      <c r="J261" s="16">
        <f t="shared" si="22"/>
        <v>-40.882414698162734</v>
      </c>
      <c r="K261" s="10">
        <v>95</v>
      </c>
      <c r="L261" s="16">
        <v>3964.8950131233678</v>
      </c>
      <c r="M261" s="16">
        <v>1436.548556430452</v>
      </c>
      <c r="N261" s="16">
        <v>17.629046369203849</v>
      </c>
      <c r="O261" s="16">
        <v>4.2844632768361528</v>
      </c>
      <c r="P261" s="16">
        <v>4.9367038645119585</v>
      </c>
      <c r="Q261" s="16">
        <v>0.12498679788766216</v>
      </c>
      <c r="R261" s="16">
        <v>2.5317864169682847</v>
      </c>
      <c r="S261" s="16">
        <v>45.294485255264291</v>
      </c>
      <c r="T261" s="22" t="s">
        <v>33</v>
      </c>
      <c r="U261" s="10">
        <v>3</v>
      </c>
      <c r="V261" s="22" t="s">
        <v>33</v>
      </c>
      <c r="W261" s="10">
        <v>3</v>
      </c>
      <c r="X261" s="22" t="s">
        <v>33</v>
      </c>
      <c r="Y261" s="10">
        <v>3</v>
      </c>
      <c r="Z261" s="22" t="s">
        <v>124</v>
      </c>
      <c r="AA261" s="15">
        <v>2</v>
      </c>
      <c r="AB261" s="11">
        <v>74.919583392474266</v>
      </c>
      <c r="AC261" s="10">
        <v>22.875470239415691</v>
      </c>
      <c r="AD261" s="21">
        <v>2.2049463681100376</v>
      </c>
      <c r="AE261" s="12">
        <v>428.44632768361527</v>
      </c>
      <c r="AF261" s="10">
        <v>353.44578427637981</v>
      </c>
      <c r="AG261" s="10">
        <v>246.83519322559792</v>
      </c>
      <c r="AH261" s="10">
        <v>569.11759994181477</v>
      </c>
      <c r="AI261" s="10">
        <v>3.9497802551506731</v>
      </c>
      <c r="AJ261" s="10"/>
      <c r="AK261" s="10"/>
      <c r="AL261" s="10"/>
      <c r="AM261" s="10"/>
      <c r="AN261" s="10">
        <v>4.2844632768361528</v>
      </c>
      <c r="AO261" s="10">
        <v>1.8013898698837196</v>
      </c>
      <c r="AP261" s="10">
        <v>1</v>
      </c>
      <c r="AQ261" s="10">
        <v>111.47500000000001</v>
      </c>
      <c r="AR261" s="10"/>
      <c r="AS261" s="10"/>
      <c r="AT261" s="10">
        <v>1.0814323281915801</v>
      </c>
      <c r="AU261" s="10">
        <v>1</v>
      </c>
      <c r="AV261" s="16"/>
      <c r="AW261" s="21">
        <v>53.016867641456969</v>
      </c>
      <c r="AX261" s="1" t="s">
        <v>120</v>
      </c>
      <c r="AY261" s="25">
        <v>40.882414698162698</v>
      </c>
      <c r="AZ261" s="19">
        <v>100</v>
      </c>
      <c r="BA261" s="19">
        <v>0</v>
      </c>
      <c r="BB261" s="19">
        <v>0</v>
      </c>
      <c r="BC261" s="19">
        <v>100</v>
      </c>
      <c r="BD261" s="19">
        <v>0</v>
      </c>
      <c r="BE261" s="19">
        <v>0</v>
      </c>
      <c r="BF261" s="26">
        <v>74.919583392474266</v>
      </c>
      <c r="BG261" s="26">
        <v>22.875470239415691</v>
      </c>
      <c r="BH261" s="26">
        <v>2.2049463681100376</v>
      </c>
      <c r="BI261" s="23"/>
      <c r="BJ261" s="27">
        <f t="shared" ca="1" si="25"/>
        <v>1</v>
      </c>
      <c r="BK261" s="26">
        <f t="shared" ca="1" si="26"/>
        <v>4.1129919970001385</v>
      </c>
      <c r="BL261" s="25">
        <f t="shared" si="23"/>
        <v>4.2307363594668077</v>
      </c>
      <c r="BM261" s="25">
        <f t="shared" ca="1" si="27"/>
        <v>3.4007478899647223</v>
      </c>
      <c r="BN261" s="24">
        <f t="shared" si="24"/>
        <v>3.2382069341321591</v>
      </c>
      <c r="BO261" s="23"/>
      <c r="BP261" s="2"/>
    </row>
    <row r="262" spans="1:68" x14ac:dyDescent="0.2">
      <c r="A262">
        <v>12.45</v>
      </c>
      <c r="B262">
        <v>2.1</v>
      </c>
      <c r="C262">
        <v>1.2638100000000001</v>
      </c>
      <c r="D262">
        <v>-0.27090999999999998</v>
      </c>
      <c r="E262">
        <v>0.1711</v>
      </c>
      <c r="F262">
        <v>1.7915300000000001</v>
      </c>
      <c r="G262">
        <v>1.65158</v>
      </c>
      <c r="H262" s="23"/>
      <c r="I262" s="17">
        <f t="shared" si="21"/>
        <v>40.846456692913378</v>
      </c>
      <c r="J262" s="16">
        <f t="shared" si="22"/>
        <v>-41.046456692913381</v>
      </c>
      <c r="K262" s="10">
        <v>95</v>
      </c>
      <c r="L262" s="16">
        <v>3980.4790026246792</v>
      </c>
      <c r="M262" s="16">
        <v>1441.8963254593232</v>
      </c>
      <c r="N262" s="16">
        <v>17.700131233595798</v>
      </c>
      <c r="O262" s="16">
        <v>4.5548022598870128</v>
      </c>
      <c r="P262" s="16">
        <v>5.2259169822156757</v>
      </c>
      <c r="Q262" s="16">
        <v>0.1329433509361499</v>
      </c>
      <c r="R262" s="16">
        <v>2.5439238967738977</v>
      </c>
      <c r="S262" s="16">
        <v>46.605189050601631</v>
      </c>
      <c r="T262" s="22" t="s">
        <v>33</v>
      </c>
      <c r="U262" s="10">
        <v>3</v>
      </c>
      <c r="V262" s="22" t="s">
        <v>33</v>
      </c>
      <c r="W262" s="10">
        <v>3</v>
      </c>
      <c r="X262" s="22" t="s">
        <v>33</v>
      </c>
      <c r="Y262" s="10">
        <v>3</v>
      </c>
      <c r="Z262" s="22" t="s">
        <v>124</v>
      </c>
      <c r="AA262" s="15">
        <v>2</v>
      </c>
      <c r="AB262" s="11">
        <v>73.469146290402549</v>
      </c>
      <c r="AC262" s="10">
        <v>24.241253904760114</v>
      </c>
      <c r="AD262" s="21">
        <v>2.2895998048373425</v>
      </c>
      <c r="AE262" s="12">
        <v>455.48022598870131</v>
      </c>
      <c r="AF262" s="10">
        <v>386.55415168262238</v>
      </c>
      <c r="AG262" s="10">
        <v>266.94377366617567</v>
      </c>
      <c r="AH262" s="10">
        <v>594.61833223554856</v>
      </c>
      <c r="AI262" s="10">
        <v>3.9309352031645282</v>
      </c>
      <c r="AJ262" s="10"/>
      <c r="AK262" s="10"/>
      <c r="AL262" s="10"/>
      <c r="AM262" s="10"/>
      <c r="AN262" s="10">
        <v>4.5548022598870128</v>
      </c>
      <c r="AO262" s="10">
        <v>1.8662587114985614</v>
      </c>
      <c r="AP262" s="10">
        <v>2.1355501893294053</v>
      </c>
      <c r="AQ262" s="10">
        <v>111.47500000000001</v>
      </c>
      <c r="AR262" s="10"/>
      <c r="AS262" s="10"/>
      <c r="AT262" s="10">
        <v>1.1833813273320912</v>
      </c>
      <c r="AU262" s="10">
        <v>1</v>
      </c>
      <c r="AV262" s="16"/>
      <c r="AW262" s="21">
        <v>57.983122752393356</v>
      </c>
      <c r="AX262" s="1" t="s">
        <v>120</v>
      </c>
      <c r="AY262" s="25">
        <v>41.046456692913402</v>
      </c>
      <c r="AZ262" s="19">
        <v>100</v>
      </c>
      <c r="BA262" s="19">
        <v>0</v>
      </c>
      <c r="BB262" s="19">
        <v>0</v>
      </c>
      <c r="BC262" s="19">
        <v>100</v>
      </c>
      <c r="BD262" s="19">
        <v>0</v>
      </c>
      <c r="BE262" s="19">
        <v>0</v>
      </c>
      <c r="BF262" s="26">
        <v>73.469146290402549</v>
      </c>
      <c r="BG262" s="26">
        <v>24.241253904760114</v>
      </c>
      <c r="BH262" s="26">
        <v>2.2895998048373425</v>
      </c>
      <c r="BI262" s="23"/>
      <c r="BJ262" s="27">
        <f t="shared" ca="1" si="25"/>
        <v>1</v>
      </c>
      <c r="BK262" s="26">
        <f t="shared" ca="1" si="26"/>
        <v>4.4880861734252564</v>
      </c>
      <c r="BL262" s="25">
        <f t="shared" si="23"/>
        <v>4.1086712665514113</v>
      </c>
      <c r="BM262" s="25">
        <f t="shared" ca="1" si="27"/>
        <v>3.3620291431640164</v>
      </c>
      <c r="BN262" s="24">
        <f t="shared" si="24"/>
        <v>3.2178857754373564</v>
      </c>
      <c r="BO262" s="23"/>
      <c r="BP262" s="2"/>
    </row>
    <row r="263" spans="1:68" x14ac:dyDescent="0.2">
      <c r="A263">
        <v>12.5</v>
      </c>
      <c r="B263">
        <v>2.1</v>
      </c>
      <c r="C263">
        <v>1.2636099999999999</v>
      </c>
      <c r="D263">
        <v>-0.27063999999999999</v>
      </c>
      <c r="E263">
        <v>0.10872</v>
      </c>
      <c r="F263">
        <v>1.7865800000000001</v>
      </c>
      <c r="G263">
        <v>1.6444000000000001</v>
      </c>
      <c r="H263" s="23"/>
      <c r="I263" s="17">
        <f t="shared" si="21"/>
        <v>41.01049868766404</v>
      </c>
      <c r="J263" s="16">
        <f t="shared" si="22"/>
        <v>-41.210498687664042</v>
      </c>
      <c r="K263" s="10">
        <v>95</v>
      </c>
      <c r="L263" s="16">
        <v>3996.062992125992</v>
      </c>
      <c r="M263" s="16">
        <v>1447.2440944881948</v>
      </c>
      <c r="N263" s="16">
        <v>17.77121609798775</v>
      </c>
      <c r="O263" s="16">
        <v>4.500188323917091</v>
      </c>
      <c r="P263" s="16">
        <v>4.8955727137761373</v>
      </c>
      <c r="Q263" s="16">
        <v>0.13463490158425354</v>
      </c>
      <c r="R263" s="16">
        <v>2.7501358769606474</v>
      </c>
      <c r="S263" s="16">
        <v>27.457249295767085</v>
      </c>
      <c r="T263" s="22" t="s">
        <v>33</v>
      </c>
      <c r="U263" s="10">
        <v>3</v>
      </c>
      <c r="V263" s="22" t="s">
        <v>33</v>
      </c>
      <c r="W263" s="10">
        <v>3</v>
      </c>
      <c r="X263" s="22" t="s">
        <v>33</v>
      </c>
      <c r="Y263" s="10">
        <v>3</v>
      </c>
      <c r="Z263" s="22" t="s">
        <v>124</v>
      </c>
      <c r="AA263" s="15">
        <v>2</v>
      </c>
      <c r="AB263" s="11">
        <v>75.329568921004622</v>
      </c>
      <c r="AC263" s="10">
        <v>22.489758820033572</v>
      </c>
      <c r="AD263" s="21">
        <v>2.1806722589618035</v>
      </c>
      <c r="AE263" s="12">
        <v>450.01883239170911</v>
      </c>
      <c r="AF263" s="10">
        <v>346.77341483671717</v>
      </c>
      <c r="AG263" s="10">
        <v>244.77863568880687</v>
      </c>
      <c r="AH263" s="10">
        <v>199.25554006860347</v>
      </c>
      <c r="AI263" s="10">
        <v>3.6361839732266774</v>
      </c>
      <c r="AJ263" s="10"/>
      <c r="AK263" s="10"/>
      <c r="AL263" s="10"/>
      <c r="AM263" s="10"/>
      <c r="AN263" s="10">
        <v>4.500188323917091</v>
      </c>
      <c r="AO263" s="10">
        <v>1.8212373619246078</v>
      </c>
      <c r="AP263" s="10">
        <v>1</v>
      </c>
      <c r="AQ263" s="10">
        <v>111.47500000000001</v>
      </c>
      <c r="AR263" s="10"/>
      <c r="AS263" s="10"/>
      <c r="AT263" s="10">
        <v>1.051723921030459</v>
      </c>
      <c r="AU263" s="10">
        <v>1</v>
      </c>
      <c r="AV263" s="16"/>
      <c r="AW263" s="21">
        <v>52.016012225507573</v>
      </c>
      <c r="AX263" s="1" t="s">
        <v>120</v>
      </c>
      <c r="AY263" s="25">
        <v>41.210498687664</v>
      </c>
      <c r="AZ263" s="19">
        <v>100</v>
      </c>
      <c r="BA263" s="19">
        <v>0</v>
      </c>
      <c r="BB263" s="19">
        <v>0</v>
      </c>
      <c r="BC263" s="19">
        <v>100</v>
      </c>
      <c r="BD263" s="19">
        <v>0</v>
      </c>
      <c r="BE263" s="19">
        <v>0</v>
      </c>
      <c r="BF263" s="26">
        <v>75.329568921004622</v>
      </c>
      <c r="BG263" s="26">
        <v>22.489758820033572</v>
      </c>
      <c r="BH263" s="26">
        <v>2.1806722589618035</v>
      </c>
      <c r="BI263" s="23"/>
      <c r="BJ263" s="27">
        <f t="shared" ca="1" si="25"/>
        <v>1</v>
      </c>
      <c r="BK263" s="26">
        <f t="shared" ca="1" si="26"/>
        <v>4.0042190930312023</v>
      </c>
      <c r="BL263" s="25">
        <f t="shared" si="23"/>
        <v>4.6465223949605425</v>
      </c>
      <c r="BM263" s="25">
        <f t="shared" ca="1" si="27"/>
        <v>3.4327403342474847</v>
      </c>
      <c r="BN263" s="24">
        <f t="shared" si="24"/>
        <v>3.2594937783889537</v>
      </c>
      <c r="BO263" s="23"/>
      <c r="BP263" s="2"/>
    </row>
    <row r="264" spans="1:68" x14ac:dyDescent="0.2">
      <c r="A264">
        <v>12.55</v>
      </c>
      <c r="B264">
        <v>2.1</v>
      </c>
      <c r="C264">
        <v>1.2633700000000001</v>
      </c>
      <c r="D264">
        <v>-0.27304</v>
      </c>
      <c r="E264">
        <v>0.12137000000000001</v>
      </c>
      <c r="F264">
        <v>1.7952999999999999</v>
      </c>
      <c r="G264">
        <v>1.6480300000000001</v>
      </c>
      <c r="H264" s="23"/>
      <c r="I264" s="17">
        <f t="shared" si="21"/>
        <v>41.174540682414701</v>
      </c>
      <c r="J264" s="16">
        <f t="shared" si="22"/>
        <v>-41.374540682414704</v>
      </c>
      <c r="K264" s="10">
        <v>95</v>
      </c>
      <c r="L264" s="16">
        <v>4011.6469816273047</v>
      </c>
      <c r="M264" s="16">
        <v>1452.5918635170665</v>
      </c>
      <c r="N264" s="16">
        <v>17.842300962379703</v>
      </c>
      <c r="O264" s="16">
        <v>4.4346516007533046</v>
      </c>
      <c r="P264" s="16">
        <v>4.8859511670429479</v>
      </c>
      <c r="Q264" s="16">
        <v>0.11959889582333169</v>
      </c>
      <c r="R264" s="16">
        <v>2.4478119353721408</v>
      </c>
      <c r="S264" s="16">
        <v>31.340247659003012</v>
      </c>
      <c r="T264" s="22" t="s">
        <v>33</v>
      </c>
      <c r="U264" s="10">
        <v>3</v>
      </c>
      <c r="V264" s="22" t="s">
        <v>33</v>
      </c>
      <c r="W264" s="10">
        <v>3</v>
      </c>
      <c r="X264" s="22" t="s">
        <v>33</v>
      </c>
      <c r="Y264" s="10">
        <v>3</v>
      </c>
      <c r="Z264" s="22" t="s">
        <v>124</v>
      </c>
      <c r="AA264" s="15">
        <v>2</v>
      </c>
      <c r="AB264" s="11">
        <v>69.352421017573135</v>
      </c>
      <c r="AC264" s="10">
        <v>28.118389220825108</v>
      </c>
      <c r="AD264" s="21">
        <v>2.5291897616017542</v>
      </c>
      <c r="AE264" s="12">
        <v>443.46516007533046</v>
      </c>
      <c r="AF264" s="10">
        <v>344.72476289744105</v>
      </c>
      <c r="AG264" s="10">
        <v>244.29755835214741</v>
      </c>
      <c r="AH264" s="10">
        <v>277.67204633053666</v>
      </c>
      <c r="AI264" s="10">
        <v>4.085281167027115</v>
      </c>
      <c r="AJ264" s="10"/>
      <c r="AK264" s="10"/>
      <c r="AL264" s="10"/>
      <c r="AM264" s="10"/>
      <c r="AN264" s="10">
        <v>4.4346516007533046</v>
      </c>
      <c r="AO264" s="10">
        <v>1.7909742870850185</v>
      </c>
      <c r="AP264" s="10">
        <v>1</v>
      </c>
      <c r="AQ264" s="10">
        <v>111.47500000000001</v>
      </c>
      <c r="AR264" s="10"/>
      <c r="AS264" s="10"/>
      <c r="AT264" s="10">
        <v>1.0411322561670315</v>
      </c>
      <c r="AU264" s="10">
        <v>1</v>
      </c>
      <c r="AV264" s="16"/>
      <c r="AW264" s="21">
        <v>51.708714434616155</v>
      </c>
      <c r="AX264" s="1" t="s">
        <v>120</v>
      </c>
      <c r="AY264" s="25">
        <v>41.374540682414697</v>
      </c>
      <c r="AZ264" s="19">
        <v>100</v>
      </c>
      <c r="BA264" s="19">
        <v>0</v>
      </c>
      <c r="BB264" s="19">
        <v>0</v>
      </c>
      <c r="BC264" s="19">
        <v>100</v>
      </c>
      <c r="BD264" s="19">
        <v>0</v>
      </c>
      <c r="BE264" s="19">
        <v>0</v>
      </c>
      <c r="BF264" s="26">
        <v>69.352421017573135</v>
      </c>
      <c r="BG264" s="26">
        <v>28.118389220825108</v>
      </c>
      <c r="BH264" s="26">
        <v>2.5291897616017542</v>
      </c>
      <c r="BI264" s="23"/>
      <c r="BJ264" s="27">
        <f t="shared" ca="1" si="25"/>
        <v>1</v>
      </c>
      <c r="BK264" s="26">
        <f t="shared" ca="1" si="26"/>
        <v>3.9655015955491164</v>
      </c>
      <c r="BL264" s="25">
        <f t="shared" si="23"/>
        <v>4.1525553471265653</v>
      </c>
      <c r="BM264" s="25">
        <f t="shared" ca="1" si="27"/>
        <v>3.4097031036430554</v>
      </c>
      <c r="BN264" s="24">
        <f t="shared" si="24"/>
        <v>3.2347805146442505</v>
      </c>
      <c r="BO264" s="23"/>
      <c r="BP264" s="2"/>
    </row>
    <row r="265" spans="1:68" x14ac:dyDescent="0.2">
      <c r="A265">
        <v>12.6</v>
      </c>
      <c r="B265">
        <v>2.1</v>
      </c>
      <c r="C265">
        <v>1.2628999999999999</v>
      </c>
      <c r="D265">
        <v>-0.27289999999999998</v>
      </c>
      <c r="E265">
        <v>0.12570000000000001</v>
      </c>
      <c r="F265">
        <v>1.7928299999999999</v>
      </c>
      <c r="G265">
        <v>1.65533</v>
      </c>
      <c r="H265" s="23"/>
      <c r="I265" s="17">
        <f t="shared" si="21"/>
        <v>41.338582677165348</v>
      </c>
      <c r="J265" s="16">
        <f t="shared" si="22"/>
        <v>-41.538582677165351</v>
      </c>
      <c r="K265" s="10">
        <v>95</v>
      </c>
      <c r="L265" s="16">
        <v>4027.2309711286161</v>
      </c>
      <c r="M265" s="16">
        <v>1457.9396325459377</v>
      </c>
      <c r="N265" s="16">
        <v>17.913385826771652</v>
      </c>
      <c r="O265" s="16">
        <v>4.3063088512240615</v>
      </c>
      <c r="P265" s="16">
        <v>4.7767477624895536</v>
      </c>
      <c r="Q265" s="16">
        <v>0.12047599615938566</v>
      </c>
      <c r="R265" s="16">
        <v>2.5221343506025065</v>
      </c>
      <c r="S265" s="16">
        <v>32.669368837881393</v>
      </c>
      <c r="T265" s="22" t="s">
        <v>33</v>
      </c>
      <c r="U265" s="10">
        <v>3</v>
      </c>
      <c r="V265" s="22" t="s">
        <v>33</v>
      </c>
      <c r="W265" s="10">
        <v>3</v>
      </c>
      <c r="X265" s="22" t="s">
        <v>33</v>
      </c>
      <c r="Y265" s="10">
        <v>3</v>
      </c>
      <c r="Z265" s="22" t="s">
        <v>124</v>
      </c>
      <c r="AA265" s="15">
        <v>2</v>
      </c>
      <c r="AB265" s="11">
        <v>72.241325129017866</v>
      </c>
      <c r="AC265" s="10">
        <v>25.398187824380699</v>
      </c>
      <c r="AD265" s="21">
        <v>2.3604870466014298</v>
      </c>
      <c r="AE265" s="12">
        <v>430.63088512240608</v>
      </c>
      <c r="AF265" s="10">
        <v>330.96059827343527</v>
      </c>
      <c r="AG265" s="10">
        <v>238.83738812447768</v>
      </c>
      <c r="AH265" s="10">
        <v>303.55165051425752</v>
      </c>
      <c r="AI265" s="10">
        <v>3.9648958421311398</v>
      </c>
      <c r="AJ265" s="10"/>
      <c r="AK265" s="10"/>
      <c r="AL265" s="10"/>
      <c r="AM265" s="10"/>
      <c r="AN265" s="10">
        <v>4.3063088512240615</v>
      </c>
      <c r="AO265" s="10">
        <v>1.7796277816835087</v>
      </c>
      <c r="AP265" s="10">
        <v>1</v>
      </c>
      <c r="AQ265" s="10">
        <v>111.47500000000001</v>
      </c>
      <c r="AR265" s="10"/>
      <c r="AS265" s="10"/>
      <c r="AT265" s="10">
        <v>0.99365884307927355</v>
      </c>
      <c r="AU265" s="10">
        <v>1</v>
      </c>
      <c r="AV265" s="16"/>
      <c r="AW265" s="21">
        <v>49.644089741015293</v>
      </c>
      <c r="AX265" s="1" t="s">
        <v>120</v>
      </c>
      <c r="AY265" s="25">
        <v>41.538582677165401</v>
      </c>
      <c r="AZ265" s="19">
        <v>100</v>
      </c>
      <c r="BA265" s="19">
        <v>0</v>
      </c>
      <c r="BB265" s="19">
        <v>0</v>
      </c>
      <c r="BC265" s="19">
        <v>100</v>
      </c>
      <c r="BD265" s="19">
        <v>0</v>
      </c>
      <c r="BE265" s="19">
        <v>0</v>
      </c>
      <c r="BF265" s="26">
        <v>72.241325129017866</v>
      </c>
      <c r="BG265" s="26">
        <v>25.398187824380699</v>
      </c>
      <c r="BH265" s="26">
        <v>2.3604870466014298</v>
      </c>
      <c r="BI265" s="23"/>
      <c r="BJ265" s="27">
        <f t="shared" ca="1" si="25"/>
        <v>1</v>
      </c>
      <c r="BK265" s="26">
        <f t="shared" ca="1" si="26"/>
        <v>3.790461847998611</v>
      </c>
      <c r="BL265" s="25">
        <f t="shared" si="23"/>
        <v>4.3601240941475581</v>
      </c>
      <c r="BM265" s="25">
        <f t="shared" ca="1" si="27"/>
        <v>3.4376441313535633</v>
      </c>
      <c r="BN265" s="24">
        <f t="shared" si="24"/>
        <v>3.2497639375692997</v>
      </c>
      <c r="BO265" s="23"/>
      <c r="BP265" s="2"/>
    </row>
    <row r="266" spans="1:68" x14ac:dyDescent="0.2">
      <c r="A266">
        <v>12.65</v>
      </c>
      <c r="B266">
        <v>2.1</v>
      </c>
      <c r="C266">
        <v>1.2631399999999999</v>
      </c>
      <c r="D266">
        <v>-0.27178000000000002</v>
      </c>
      <c r="E266">
        <v>0.13081000000000001</v>
      </c>
      <c r="F266">
        <v>1.7874300000000001</v>
      </c>
      <c r="G266">
        <v>1.6491</v>
      </c>
      <c r="H266" s="23"/>
      <c r="I266" s="17">
        <f t="shared" si="21"/>
        <v>41.50262467191601</v>
      </c>
      <c r="J266" s="16">
        <f t="shared" si="22"/>
        <v>-41.702624671916013</v>
      </c>
      <c r="K266" s="10">
        <v>95</v>
      </c>
      <c r="L266" s="16">
        <v>4042.8149606299289</v>
      </c>
      <c r="M266" s="16">
        <v>1463.2874015748093</v>
      </c>
      <c r="N266" s="16">
        <v>17.984470691163605</v>
      </c>
      <c r="O266" s="16">
        <v>4.3718455743879083</v>
      </c>
      <c r="P266" s="16">
        <v>4.8648715648281318</v>
      </c>
      <c r="Q266" s="16">
        <v>0.1274927988478155</v>
      </c>
      <c r="R266" s="16">
        <v>2.6206817004082539</v>
      </c>
      <c r="S266" s="16">
        <v>34.237916002793291</v>
      </c>
      <c r="T266" s="22" t="s">
        <v>33</v>
      </c>
      <c r="U266" s="10">
        <v>3</v>
      </c>
      <c r="V266" s="22" t="s">
        <v>33</v>
      </c>
      <c r="W266" s="10">
        <v>3</v>
      </c>
      <c r="X266" s="22" t="s">
        <v>33</v>
      </c>
      <c r="Y266" s="10">
        <v>3</v>
      </c>
      <c r="Z266" s="22" t="s">
        <v>124</v>
      </c>
      <c r="AA266" s="15">
        <v>2</v>
      </c>
      <c r="AB266" s="11">
        <v>74.411152232674468</v>
      </c>
      <c r="AC266" s="10">
        <v>23.35404113892406</v>
      </c>
      <c r="AD266" s="21">
        <v>2.2348066284014649</v>
      </c>
      <c r="AE266" s="12">
        <v>437.18455743879088</v>
      </c>
      <c r="AF266" s="10">
        <v>340.4113991661319</v>
      </c>
      <c r="AG266" s="10">
        <v>243.2435782414066</v>
      </c>
      <c r="AH266" s="10">
        <v>334.35658926781065</v>
      </c>
      <c r="AI266" s="10">
        <v>3.8158010560543025</v>
      </c>
      <c r="AJ266" s="10"/>
      <c r="AK266" s="10"/>
      <c r="AL266" s="10"/>
      <c r="AM266" s="10"/>
      <c r="AN266" s="10">
        <v>4.3718455743879083</v>
      </c>
      <c r="AO266" s="10">
        <v>1.8108655393846944</v>
      </c>
      <c r="AP266" s="10">
        <v>1</v>
      </c>
      <c r="AQ266" s="10">
        <v>111.47500000000001</v>
      </c>
      <c r="AR266" s="10"/>
      <c r="AS266" s="10"/>
      <c r="AT266" s="10">
        <v>1.0195185078266085</v>
      </c>
      <c r="AU266" s="10">
        <v>1</v>
      </c>
      <c r="AV266" s="16"/>
      <c r="AW266" s="21">
        <v>51.061709874919785</v>
      </c>
      <c r="AX266" s="1" t="s">
        <v>120</v>
      </c>
      <c r="AY266" s="25">
        <v>41.702624671915999</v>
      </c>
      <c r="AZ266" s="19">
        <v>100</v>
      </c>
      <c r="BA266" s="19">
        <v>0</v>
      </c>
      <c r="BB266" s="19">
        <v>0</v>
      </c>
      <c r="BC266" s="19">
        <v>100</v>
      </c>
      <c r="BD266" s="19">
        <v>0</v>
      </c>
      <c r="BE266" s="19">
        <v>0</v>
      </c>
      <c r="BF266" s="26">
        <v>74.411152232674468</v>
      </c>
      <c r="BG266" s="26">
        <v>23.35404113892406</v>
      </c>
      <c r="BH266" s="26">
        <v>2.2348066284014649</v>
      </c>
      <c r="BI266" s="23"/>
      <c r="BJ266" s="27">
        <f t="shared" ca="1" si="25"/>
        <v>1</v>
      </c>
      <c r="BK266" s="26">
        <f t="shared" ca="1" si="26"/>
        <v>3.8864054750324413</v>
      </c>
      <c r="BL266" s="25">
        <f t="shared" si="23"/>
        <v>4.4837140564637616</v>
      </c>
      <c r="BM266" s="25">
        <f t="shared" ca="1" si="27"/>
        <v>3.4351174003416012</v>
      </c>
      <c r="BN266" s="24">
        <f t="shared" si="24"/>
        <v>3.2512431882639929</v>
      </c>
      <c r="BO266" s="23"/>
      <c r="BP266" s="2"/>
    </row>
    <row r="267" spans="1:68" x14ac:dyDescent="0.2">
      <c r="A267">
        <v>12.7</v>
      </c>
      <c r="B267">
        <v>2.2000000000000002</v>
      </c>
      <c r="C267">
        <v>1.26318</v>
      </c>
      <c r="D267">
        <v>-0.27162999999999998</v>
      </c>
      <c r="E267">
        <v>0.13533000000000001</v>
      </c>
      <c r="F267">
        <v>1.7901</v>
      </c>
      <c r="G267">
        <v>1.65435</v>
      </c>
      <c r="H267" s="23"/>
      <c r="I267" s="17">
        <f t="shared" si="21"/>
        <v>41.666666666666664</v>
      </c>
      <c r="J267" s="16">
        <f t="shared" si="22"/>
        <v>-41.866666666666667</v>
      </c>
      <c r="K267" s="10">
        <v>95</v>
      </c>
      <c r="L267" s="16">
        <v>4058.3989501312412</v>
      </c>
      <c r="M267" s="16">
        <v>1468.6351706036808</v>
      </c>
      <c r="N267" s="16">
        <v>18.055555555555557</v>
      </c>
      <c r="O267" s="16">
        <v>4.3827683615818938</v>
      </c>
      <c r="P267" s="16">
        <v>4.8957735296874372</v>
      </c>
      <c r="Q267" s="16">
        <v>0.12843254920787336</v>
      </c>
      <c r="R267" s="16">
        <v>2.6233351773539439</v>
      </c>
      <c r="S267" s="16">
        <v>35.625358896218309</v>
      </c>
      <c r="T267" s="22" t="s">
        <v>33</v>
      </c>
      <c r="U267" s="10">
        <v>3</v>
      </c>
      <c r="V267" s="22" t="s">
        <v>33</v>
      </c>
      <c r="W267" s="10">
        <v>3</v>
      </c>
      <c r="X267" s="22" t="s">
        <v>33</v>
      </c>
      <c r="Y267" s="10">
        <v>3</v>
      </c>
      <c r="Z267" s="22" t="s">
        <v>124</v>
      </c>
      <c r="AA267" s="15">
        <v>2</v>
      </c>
      <c r="AB267" s="11">
        <v>74.653991562171214</v>
      </c>
      <c r="AC267" s="10">
        <v>23.125433364041214</v>
      </c>
      <c r="AD267" s="21">
        <v>2.2205750737875762</v>
      </c>
      <c r="AE267" s="12">
        <v>438.27683615818944</v>
      </c>
      <c r="AF267" s="10">
        <v>343.13021917891416</v>
      </c>
      <c r="AG267" s="10">
        <v>244.78867648437185</v>
      </c>
      <c r="AH267" s="10">
        <v>361.43595443649087</v>
      </c>
      <c r="AI267" s="10">
        <v>3.8119414119573585</v>
      </c>
      <c r="AJ267" s="10"/>
      <c r="AK267" s="10"/>
      <c r="AL267" s="10"/>
      <c r="AM267" s="10"/>
      <c r="AN267" s="10">
        <v>4.3827683615818938</v>
      </c>
      <c r="AO267" s="10">
        <v>1.8205149035675809</v>
      </c>
      <c r="AP267" s="10">
        <v>1</v>
      </c>
      <c r="AQ267" s="10">
        <v>111.47500000000001</v>
      </c>
      <c r="AR267" s="10"/>
      <c r="AS267" s="10"/>
      <c r="AT267" s="10">
        <v>1.0241121723350508</v>
      </c>
      <c r="AU267" s="10">
        <v>1</v>
      </c>
      <c r="AV267" s="16"/>
      <c r="AW267" s="21">
        <v>51.469532876837128</v>
      </c>
      <c r="AX267" s="1" t="s">
        <v>120</v>
      </c>
      <c r="AY267" s="25">
        <v>41.866666666666703</v>
      </c>
      <c r="AZ267" s="19">
        <v>100</v>
      </c>
      <c r="BA267" s="19">
        <v>0</v>
      </c>
      <c r="BB267" s="19">
        <v>0</v>
      </c>
      <c r="BC267" s="19">
        <v>100</v>
      </c>
      <c r="BD267" s="19">
        <v>0</v>
      </c>
      <c r="BE267" s="19">
        <v>0</v>
      </c>
      <c r="BF267" s="26">
        <v>74.653991562171214</v>
      </c>
      <c r="BG267" s="26">
        <v>23.125433364041214</v>
      </c>
      <c r="BH267" s="26">
        <v>2.2205750737875762</v>
      </c>
      <c r="BI267" s="23"/>
      <c r="BJ267" s="27">
        <f t="shared" ca="1" si="25"/>
        <v>1</v>
      </c>
      <c r="BK267" s="26">
        <f t="shared" ca="1" si="26"/>
        <v>3.9037251892088545</v>
      </c>
      <c r="BL267" s="25">
        <f t="shared" si="23"/>
        <v>4.4803499494736521</v>
      </c>
      <c r="BM267" s="25">
        <f t="shared" ca="1" si="27"/>
        <v>3.4333205717812216</v>
      </c>
      <c r="BN267" s="24">
        <f t="shared" si="24"/>
        <v>3.2490899120009069</v>
      </c>
      <c r="BO267" s="23"/>
      <c r="BP267" s="2"/>
    </row>
    <row r="268" spans="1:68" x14ac:dyDescent="0.2">
      <c r="A268">
        <v>12.75</v>
      </c>
      <c r="B268">
        <v>2.1</v>
      </c>
      <c r="C268">
        <v>1.26345</v>
      </c>
      <c r="D268">
        <v>-0.27045999999999998</v>
      </c>
      <c r="E268">
        <v>0.13976</v>
      </c>
      <c r="F268">
        <v>1.78433</v>
      </c>
      <c r="G268">
        <v>1.65008</v>
      </c>
      <c r="H268" s="23"/>
      <c r="I268" s="17">
        <f t="shared" si="21"/>
        <v>41.830708661417319</v>
      </c>
      <c r="J268" s="16">
        <f t="shared" si="22"/>
        <v>-42.030708661417322</v>
      </c>
      <c r="K268" s="10">
        <v>95</v>
      </c>
      <c r="L268" s="16">
        <v>4073.9829396325536</v>
      </c>
      <c r="M268" s="16">
        <v>1473.9829396325522</v>
      </c>
      <c r="N268" s="16">
        <v>18.126640419947503</v>
      </c>
      <c r="O268" s="16">
        <v>4.4564971751412132</v>
      </c>
      <c r="P268" s="16">
        <v>4.9890837054275909</v>
      </c>
      <c r="Q268" s="16">
        <v>0.13576260201632273</v>
      </c>
      <c r="R268" s="16">
        <v>2.7211931094406676</v>
      </c>
      <c r="S268" s="16">
        <v>36.98517571433176</v>
      </c>
      <c r="T268" s="22" t="s">
        <v>33</v>
      </c>
      <c r="U268" s="10">
        <v>3</v>
      </c>
      <c r="V268" s="22" t="s">
        <v>33</v>
      </c>
      <c r="W268" s="10">
        <v>3</v>
      </c>
      <c r="X268" s="22" t="s">
        <v>33</v>
      </c>
      <c r="Y268" s="10">
        <v>3</v>
      </c>
      <c r="Z268" s="22" t="s">
        <v>124</v>
      </c>
      <c r="AA268" s="15">
        <v>2</v>
      </c>
      <c r="AB268" s="11">
        <v>76.733002515827636</v>
      </c>
      <c r="AC268" s="10">
        <v>21.171152250837551</v>
      </c>
      <c r="AD268" s="21">
        <v>2.0958452333348081</v>
      </c>
      <c r="AE268" s="12">
        <v>445.64971751412133</v>
      </c>
      <c r="AF268" s="10">
        <v>353.19118164826682</v>
      </c>
      <c r="AG268" s="10">
        <v>249.45418527137954</v>
      </c>
      <c r="AH268" s="10">
        <v>387.94701177019039</v>
      </c>
      <c r="AI268" s="10">
        <v>3.6748586365689673</v>
      </c>
      <c r="AJ268" s="10"/>
      <c r="AK268" s="10"/>
      <c r="AL268" s="10"/>
      <c r="AM268" s="10"/>
      <c r="AN268" s="10">
        <v>4.4564971751412132</v>
      </c>
      <c r="AO268" s="10">
        <v>1.8528979805184891</v>
      </c>
      <c r="AP268" s="10">
        <v>1</v>
      </c>
      <c r="AQ268" s="10">
        <v>111.47500000000001</v>
      </c>
      <c r="AR268" s="10"/>
      <c r="AS268" s="10"/>
      <c r="AT268" s="10">
        <v>1.0516152735113813</v>
      </c>
      <c r="AU268" s="10">
        <v>1</v>
      </c>
      <c r="AV268" s="16"/>
      <c r="AW268" s="21">
        <v>52.978677247240029</v>
      </c>
      <c r="AX268" s="1" t="s">
        <v>120</v>
      </c>
      <c r="AY268" s="25">
        <v>42.0307086614173</v>
      </c>
      <c r="AZ268" s="19">
        <v>100</v>
      </c>
      <c r="BA268" s="19">
        <v>0</v>
      </c>
      <c r="BB268" s="19">
        <v>0</v>
      </c>
      <c r="BC268" s="19">
        <v>100</v>
      </c>
      <c r="BD268" s="19">
        <v>0</v>
      </c>
      <c r="BE268" s="19">
        <v>0</v>
      </c>
      <c r="BF268" s="26">
        <v>76.733002515827636</v>
      </c>
      <c r="BG268" s="26">
        <v>21.171152250837551</v>
      </c>
      <c r="BH268" s="26">
        <v>2.0958452333348081</v>
      </c>
      <c r="BI268" s="23"/>
      <c r="BJ268" s="27">
        <f t="shared" ca="1" si="25"/>
        <v>1</v>
      </c>
      <c r="BK268" s="26">
        <f t="shared" ca="1" si="26"/>
        <v>4.0055989200895885</v>
      </c>
      <c r="BL268" s="25">
        <f t="shared" si="23"/>
        <v>4.598860441371313</v>
      </c>
      <c r="BM268" s="25">
        <f t="shared" ca="1" si="27"/>
        <v>3.4301556492297043</v>
      </c>
      <c r="BN268" s="24">
        <f t="shared" si="24"/>
        <v>3.2500818970769254</v>
      </c>
      <c r="BO268" s="23"/>
      <c r="BP268" s="2"/>
    </row>
    <row r="269" spans="1:68" x14ac:dyDescent="0.2">
      <c r="A269">
        <v>12.8</v>
      </c>
      <c r="B269">
        <v>2.2000000000000002</v>
      </c>
      <c r="C269">
        <v>1.2631699999999999</v>
      </c>
      <c r="D269">
        <v>-0.27006999999999998</v>
      </c>
      <c r="E269">
        <v>0.14468</v>
      </c>
      <c r="F269">
        <v>1.7823800000000001</v>
      </c>
      <c r="G269">
        <v>1.64733</v>
      </c>
      <c r="H269" s="23"/>
      <c r="I269" s="17">
        <f t="shared" ref="I269:I332" si="28">IF(A269="(m)",0,A269/0.3048)</f>
        <v>41.99475065616798</v>
      </c>
      <c r="J269" s="16">
        <f t="shared" ref="J269:J332" si="29">$J$7-I269</f>
        <v>-42.194750656167983</v>
      </c>
      <c r="K269" s="10">
        <v>95</v>
      </c>
      <c r="L269" s="16">
        <v>4089.5669291338663</v>
      </c>
      <c r="M269" s="16">
        <v>1479.3307086614238</v>
      </c>
      <c r="N269" s="16">
        <v>18.197725284339455</v>
      </c>
      <c r="O269" s="16">
        <v>4.380037664783381</v>
      </c>
      <c r="P269" s="16">
        <v>4.9343714415550179</v>
      </c>
      <c r="Q269" s="16">
        <v>0.13820595295247251</v>
      </c>
      <c r="R269" s="16">
        <v>2.80088263701766</v>
      </c>
      <c r="S269" s="16">
        <v>38.495401164697029</v>
      </c>
      <c r="T269" s="22" t="s">
        <v>33</v>
      </c>
      <c r="U269" s="10">
        <v>3</v>
      </c>
      <c r="V269" s="22" t="s">
        <v>33</v>
      </c>
      <c r="W269" s="10">
        <v>3</v>
      </c>
      <c r="X269" s="22" t="s">
        <v>33</v>
      </c>
      <c r="Y269" s="10">
        <v>3</v>
      </c>
      <c r="Z269" s="22" t="s">
        <v>124</v>
      </c>
      <c r="AA269" s="15">
        <v>2</v>
      </c>
      <c r="AB269" s="11">
        <v>79.464740141371905</v>
      </c>
      <c r="AC269" s="10">
        <v>18.615727550968074</v>
      </c>
      <c r="AD269" s="21">
        <v>1.9195323076600268</v>
      </c>
      <c r="AE269" s="12">
        <v>438.00376647833809</v>
      </c>
      <c r="AF269" s="10">
        <v>345.8377394572986</v>
      </c>
      <c r="AG269" s="10">
        <v>246.71857207775091</v>
      </c>
      <c r="AH269" s="10">
        <v>417.55218953878432</v>
      </c>
      <c r="AI269" s="10">
        <v>3.5703031136812848</v>
      </c>
      <c r="AJ269" s="10"/>
      <c r="AK269" s="10"/>
      <c r="AL269" s="10"/>
      <c r="AM269" s="10"/>
      <c r="AN269" s="10">
        <v>4.380037664783381</v>
      </c>
      <c r="AO269" s="10">
        <v>1.8528093311586689</v>
      </c>
      <c r="AP269" s="10">
        <v>1</v>
      </c>
      <c r="AQ269" s="10">
        <v>111.47500000000001</v>
      </c>
      <c r="AR269" s="10"/>
      <c r="AS269" s="10"/>
      <c r="AT269" s="10">
        <v>1.0247066611588567</v>
      </c>
      <c r="AU269" s="10">
        <v>1</v>
      </c>
      <c r="AV269" s="16"/>
      <c r="AW269" s="21">
        <v>51.875660918594789</v>
      </c>
      <c r="AX269" s="1" t="s">
        <v>120</v>
      </c>
      <c r="AY269" s="25">
        <v>42.194750656167997</v>
      </c>
      <c r="AZ269" s="19">
        <v>100</v>
      </c>
      <c r="BA269" s="19">
        <v>0</v>
      </c>
      <c r="BB269" s="19">
        <v>0</v>
      </c>
      <c r="BC269" s="19">
        <v>100</v>
      </c>
      <c r="BD269" s="19">
        <v>0</v>
      </c>
      <c r="BE269" s="19">
        <v>0</v>
      </c>
      <c r="BF269" s="26">
        <v>79.464740141371905</v>
      </c>
      <c r="BG269" s="26">
        <v>18.615727550968074</v>
      </c>
      <c r="BH269" s="26">
        <v>1.9195323076600268</v>
      </c>
      <c r="BI269" s="23"/>
      <c r="BJ269" s="27">
        <f t="shared" ca="1" si="25"/>
        <v>1</v>
      </c>
      <c r="BK269" s="26">
        <f t="shared" ca="1" si="26"/>
        <v>3.9066152822619844</v>
      </c>
      <c r="BL269" s="25">
        <f t="shared" si="23"/>
        <v>4.7828947951440899</v>
      </c>
      <c r="BM269" s="25">
        <f t="shared" ca="1" si="27"/>
        <v>3.4486021475272719</v>
      </c>
      <c r="BN269" s="24">
        <f t="shared" si="24"/>
        <v>3.260596751035564</v>
      </c>
      <c r="BO269" s="23"/>
      <c r="BP269" s="2"/>
    </row>
    <row r="270" spans="1:68" x14ac:dyDescent="0.2">
      <c r="A270">
        <v>12.85</v>
      </c>
      <c r="B270">
        <v>2.1</v>
      </c>
      <c r="C270">
        <v>1.2633099999999999</v>
      </c>
      <c r="D270">
        <v>-0.26954</v>
      </c>
      <c r="E270">
        <v>0.14953</v>
      </c>
      <c r="F270">
        <v>1.78348</v>
      </c>
      <c r="G270">
        <v>1.6525000000000001</v>
      </c>
      <c r="H270" s="23"/>
      <c r="I270" s="17">
        <f t="shared" si="28"/>
        <v>42.158792650918635</v>
      </c>
      <c r="J270" s="16">
        <f t="shared" si="29"/>
        <v>-42.358792650918637</v>
      </c>
      <c r="K270" s="10">
        <v>95</v>
      </c>
      <c r="L270" s="16">
        <v>4105.1509186351786</v>
      </c>
      <c r="M270" s="16">
        <v>1484.6784776902953</v>
      </c>
      <c r="N270" s="16">
        <v>18.268810148731408</v>
      </c>
      <c r="O270" s="16">
        <v>4.4182674199622971</v>
      </c>
      <c r="P270" s="16">
        <v>4.9940390311757046</v>
      </c>
      <c r="Q270" s="16">
        <v>0.14152640422467591</v>
      </c>
      <c r="R270" s="16">
        <v>2.8339066503322368</v>
      </c>
      <c r="S270" s="16">
        <v>39.984139667597759</v>
      </c>
      <c r="T270" s="22" t="s">
        <v>33</v>
      </c>
      <c r="U270" s="10">
        <v>3</v>
      </c>
      <c r="V270" s="22" t="s">
        <v>33</v>
      </c>
      <c r="W270" s="10">
        <v>3</v>
      </c>
      <c r="X270" s="22" t="s">
        <v>33</v>
      </c>
      <c r="Y270" s="10">
        <v>3</v>
      </c>
      <c r="Z270" s="22" t="s">
        <v>124</v>
      </c>
      <c r="AA270" s="15">
        <v>2</v>
      </c>
      <c r="AB270" s="11">
        <v>80.278032573542205</v>
      </c>
      <c r="AC270" s="10">
        <v>17.858730620513285</v>
      </c>
      <c r="AD270" s="21">
        <v>1.8632368059445141</v>
      </c>
      <c r="AE270" s="12">
        <v>441.82674199622971</v>
      </c>
      <c r="AF270" s="10">
        <v>351.94075061847872</v>
      </c>
      <c r="AG270" s="10">
        <v>249.70195155878523</v>
      </c>
      <c r="AH270" s="10">
        <v>446.71535010239353</v>
      </c>
      <c r="AI270" s="10">
        <v>3.528697742682398</v>
      </c>
      <c r="AJ270" s="10"/>
      <c r="AK270" s="10"/>
      <c r="AL270" s="10"/>
      <c r="AM270" s="10"/>
      <c r="AN270" s="10">
        <v>4.4182674199622971</v>
      </c>
      <c r="AO270" s="10">
        <v>1.8715675572142005</v>
      </c>
      <c r="AP270" s="10">
        <v>1</v>
      </c>
      <c r="AQ270" s="10">
        <v>111.47500000000001</v>
      </c>
      <c r="AR270" s="10"/>
      <c r="AS270" s="10"/>
      <c r="AT270" s="10">
        <v>1.0397277811105274</v>
      </c>
      <c r="AU270" s="10">
        <v>1</v>
      </c>
      <c r="AV270" s="16"/>
      <c r="AW270" s="21">
        <v>52.79111259277181</v>
      </c>
      <c r="AX270" s="1" t="s">
        <v>120</v>
      </c>
      <c r="AY270" s="25">
        <v>42.358792650918602</v>
      </c>
      <c r="AZ270" s="19">
        <v>100</v>
      </c>
      <c r="BA270" s="19">
        <v>0</v>
      </c>
      <c r="BB270" s="19">
        <v>0</v>
      </c>
      <c r="BC270" s="19">
        <v>100</v>
      </c>
      <c r="BD270" s="19">
        <v>0</v>
      </c>
      <c r="BE270" s="19">
        <v>0</v>
      </c>
      <c r="BF270" s="26">
        <v>80.278032573542205</v>
      </c>
      <c r="BG270" s="26">
        <v>17.858730620513285</v>
      </c>
      <c r="BH270" s="26">
        <v>1.8632368059445141</v>
      </c>
      <c r="BI270" s="23"/>
      <c r="BJ270" s="27">
        <f t="shared" ca="1" si="25"/>
        <v>1</v>
      </c>
      <c r="BK270" s="26">
        <f t="shared" ca="1" si="26"/>
        <v>3.9624250180202396</v>
      </c>
      <c r="BL270" s="25">
        <f t="shared" ref="BL270:BL333" si="30">(Q270/(P270-(L270/2000)))*100</f>
        <v>4.8114280788211161</v>
      </c>
      <c r="BM270" s="25">
        <f t="shared" ca="1" si="27"/>
        <v>3.4448881048132409</v>
      </c>
      <c r="BN270" s="24">
        <f t="shared" ref="BN270:BN333" si="31">SQRT(((3.47-LOG(P270/1.06))^2)+((LOG(R270)+1.22)^2))</f>
        <v>3.2587214238225894</v>
      </c>
      <c r="BO270" s="23"/>
      <c r="BP270" s="2"/>
    </row>
    <row r="271" spans="1:68" x14ac:dyDescent="0.2">
      <c r="A271">
        <v>12.9</v>
      </c>
      <c r="B271">
        <v>0.4</v>
      </c>
      <c r="C271">
        <v>1.2636400000000001</v>
      </c>
      <c r="D271">
        <v>-0.26877000000000001</v>
      </c>
      <c r="E271">
        <v>0.15409999999999999</v>
      </c>
      <c r="F271">
        <v>1.7766999999999999</v>
      </c>
      <c r="G271">
        <v>1.6435500000000001</v>
      </c>
      <c r="H271" s="23"/>
      <c r="I271" s="17">
        <f t="shared" si="28"/>
        <v>42.322834645669289</v>
      </c>
      <c r="J271" s="16">
        <f t="shared" si="29"/>
        <v>-42.522834645669292</v>
      </c>
      <c r="K271" s="10">
        <v>95</v>
      </c>
      <c r="L271" s="16">
        <v>4120.734908136491</v>
      </c>
      <c r="M271" s="16">
        <v>1490.0262467191667</v>
      </c>
      <c r="N271" s="16">
        <v>18.339895013123357</v>
      </c>
      <c r="O271" s="16">
        <v>4.508380414312624</v>
      </c>
      <c r="P271" s="16">
        <v>5.1043522117938442</v>
      </c>
      <c r="Q271" s="16">
        <v>0.14635045607297159</v>
      </c>
      <c r="R271" s="16">
        <v>2.8671700149300436</v>
      </c>
      <c r="S271" s="16">
        <v>41.386930380640294</v>
      </c>
      <c r="T271" s="22" t="s">
        <v>33</v>
      </c>
      <c r="U271" s="10">
        <v>3</v>
      </c>
      <c r="V271" s="22" t="s">
        <v>33</v>
      </c>
      <c r="W271" s="10">
        <v>3</v>
      </c>
      <c r="X271" s="22" t="s">
        <v>33</v>
      </c>
      <c r="Y271" s="10">
        <v>3</v>
      </c>
      <c r="Z271" s="22" t="s">
        <v>124</v>
      </c>
      <c r="AA271" s="15">
        <v>2</v>
      </c>
      <c r="AB271" s="11">
        <v>80.72038343053778</v>
      </c>
      <c r="AC271" s="10">
        <v>17.447872525256244</v>
      </c>
      <c r="AD271" s="21">
        <v>1.83174404420597</v>
      </c>
      <c r="AE271" s="12">
        <v>450.83804143126247</v>
      </c>
      <c r="AF271" s="10">
        <v>364.00206660288865</v>
      </c>
      <c r="AG271" s="10">
        <v>257.82641588453833</v>
      </c>
      <c r="AH271" s="10">
        <v>474.11044184606266</v>
      </c>
      <c r="AI271" s="10">
        <v>3.487759689145602</v>
      </c>
      <c r="AJ271" s="10"/>
      <c r="AK271" s="10"/>
      <c r="AL271" s="10"/>
      <c r="AM271" s="10"/>
      <c r="AN271" s="10">
        <v>4.508380414312624</v>
      </c>
      <c r="AO271" s="10">
        <v>1.9009738680883985</v>
      </c>
      <c r="AP271" s="10">
        <v>2.0626113270763065</v>
      </c>
      <c r="AQ271" s="10">
        <v>111.47500000000001</v>
      </c>
      <c r="AR271" s="10"/>
      <c r="AS271" s="10"/>
      <c r="AT271" s="10">
        <v>1.07308645574442</v>
      </c>
      <c r="AU271" s="10">
        <v>1</v>
      </c>
      <c r="AV271" s="16"/>
      <c r="AW271" s="21">
        <v>54.600309990433303</v>
      </c>
      <c r="AX271" s="1" t="s">
        <v>120</v>
      </c>
      <c r="AY271" s="25">
        <v>42.522834645669299</v>
      </c>
      <c r="AZ271" s="19">
        <v>100</v>
      </c>
      <c r="BA271" s="19">
        <v>0</v>
      </c>
      <c r="BB271" s="19">
        <v>0</v>
      </c>
      <c r="BC271" s="19">
        <v>100</v>
      </c>
      <c r="BD271" s="19">
        <v>0</v>
      </c>
      <c r="BE271" s="19">
        <v>0</v>
      </c>
      <c r="BF271" s="26">
        <v>80.72038343053778</v>
      </c>
      <c r="BG271" s="26">
        <v>17.447872525256244</v>
      </c>
      <c r="BH271" s="26">
        <v>1.83174404420597</v>
      </c>
      <c r="BI271" s="23"/>
      <c r="BJ271" s="27">
        <f t="shared" ref="BJ271:BJ334" ca="1" si="32">IF((0.381*BM271)+(0.05*(M271/2116.217)-0.15)&lt;1,(0.381*BM271)+(0.05*(M271/2116.217)-0.15),1)</f>
        <v>1</v>
      </c>
      <c r="BK271" s="26">
        <f t="shared" ref="BK271:BK334" ca="1" si="33">((P271-(L271/2000))/1.06)*(1.06/(M271/2000))^BJ271</f>
        <v>4.0858136082207075</v>
      </c>
      <c r="BL271" s="25">
        <f t="shared" si="30"/>
        <v>4.807857716814639</v>
      </c>
      <c r="BM271" s="25">
        <f t="shared" ref="BM271:BM334" ca="1" si="34">SQRT(((3.47-LOG(BK271))^2)+((LOG(BL271)+1.22)^2))</f>
        <v>3.4336144570738538</v>
      </c>
      <c r="BN271" s="24">
        <f t="shared" si="31"/>
        <v>3.2531915092917414</v>
      </c>
      <c r="BO271" s="23"/>
      <c r="BP271" s="2"/>
    </row>
    <row r="272" spans="1:68" x14ac:dyDescent="0.2">
      <c r="A272">
        <v>12.95</v>
      </c>
      <c r="B272">
        <v>2.1</v>
      </c>
      <c r="C272">
        <v>1.2635099999999999</v>
      </c>
      <c r="D272">
        <v>-0.26935999999999999</v>
      </c>
      <c r="E272">
        <v>0.15812000000000001</v>
      </c>
      <c r="F272">
        <v>1.7770999999999999</v>
      </c>
      <c r="G272">
        <v>1.6450499999999999</v>
      </c>
      <c r="H272" s="23"/>
      <c r="I272" s="17">
        <f t="shared" si="28"/>
        <v>42.486876640419943</v>
      </c>
      <c r="J272" s="16">
        <f t="shared" si="29"/>
        <v>-42.686876640419946</v>
      </c>
      <c r="K272" s="10">
        <v>95</v>
      </c>
      <c r="L272" s="16">
        <v>4136.3188976378033</v>
      </c>
      <c r="M272" s="16">
        <v>1495.3740157480381</v>
      </c>
      <c r="N272" s="16">
        <v>18.41097987751531</v>
      </c>
      <c r="O272" s="16">
        <v>4.4728813559321594</v>
      </c>
      <c r="P272" s="16">
        <v>5.0866222450537748</v>
      </c>
      <c r="Q272" s="16">
        <v>0.14265410465674513</v>
      </c>
      <c r="R272" s="16">
        <v>2.8044957495214398</v>
      </c>
      <c r="S272" s="16">
        <v>42.620895077889983</v>
      </c>
      <c r="T272" s="22" t="s">
        <v>33</v>
      </c>
      <c r="U272" s="10">
        <v>3</v>
      </c>
      <c r="V272" s="22" t="s">
        <v>33</v>
      </c>
      <c r="W272" s="10">
        <v>3</v>
      </c>
      <c r="X272" s="22" t="s">
        <v>33</v>
      </c>
      <c r="Y272" s="10">
        <v>3</v>
      </c>
      <c r="Z272" s="22" t="s">
        <v>124</v>
      </c>
      <c r="AA272" s="15">
        <v>2</v>
      </c>
      <c r="AB272" s="11">
        <v>79.694502676080731</v>
      </c>
      <c r="AC272" s="10">
        <v>18.401666647273458</v>
      </c>
      <c r="AD272" s="21">
        <v>1.9038306766458115</v>
      </c>
      <c r="AE272" s="12">
        <v>447.288135593216</v>
      </c>
      <c r="AF272" s="10">
        <v>360.99948289809743</v>
      </c>
      <c r="AG272" s="10">
        <v>256.49666837903311</v>
      </c>
      <c r="AH272" s="10">
        <v>498.03254126485047</v>
      </c>
      <c r="AI272" s="10">
        <v>3.5657033895331822</v>
      </c>
      <c r="AJ272" s="10"/>
      <c r="AK272" s="10"/>
      <c r="AL272" s="10"/>
      <c r="AM272" s="10"/>
      <c r="AN272" s="10">
        <v>4.4728813559321594</v>
      </c>
      <c r="AO272" s="10">
        <v>1.8939169323731408</v>
      </c>
      <c r="AP272" s="10">
        <v>2.051973347032265</v>
      </c>
      <c r="AQ272" s="10">
        <v>111.47500000000001</v>
      </c>
      <c r="AR272" s="10"/>
      <c r="AS272" s="10"/>
      <c r="AT272" s="10">
        <v>1.0597723707555726</v>
      </c>
      <c r="AU272" s="10">
        <v>1</v>
      </c>
      <c r="AV272" s="16"/>
      <c r="AW272" s="21">
        <v>54.149922434714618</v>
      </c>
      <c r="AX272" s="1" t="s">
        <v>120</v>
      </c>
      <c r="AY272" s="25">
        <v>42.686876640419896</v>
      </c>
      <c r="AZ272" s="19">
        <v>100</v>
      </c>
      <c r="BA272" s="19">
        <v>0</v>
      </c>
      <c r="BB272" s="19">
        <v>0</v>
      </c>
      <c r="BC272" s="19">
        <v>100</v>
      </c>
      <c r="BD272" s="19">
        <v>0</v>
      </c>
      <c r="BE272" s="19">
        <v>0</v>
      </c>
      <c r="BF272" s="26">
        <v>79.694502676080731</v>
      </c>
      <c r="BG272" s="26">
        <v>18.401666647273458</v>
      </c>
      <c r="BH272" s="26">
        <v>1.9038306766458115</v>
      </c>
      <c r="BI272" s="23"/>
      <c r="BJ272" s="27">
        <f t="shared" ca="1" si="32"/>
        <v>1</v>
      </c>
      <c r="BK272" s="26">
        <f t="shared" ca="1" si="33"/>
        <v>4.0370673349234742</v>
      </c>
      <c r="BL272" s="25">
        <f t="shared" si="30"/>
        <v>4.7260514469380563</v>
      </c>
      <c r="BM272" s="25">
        <f t="shared" ca="1" si="34"/>
        <v>3.4338378461492547</v>
      </c>
      <c r="BN272" s="24">
        <f t="shared" si="31"/>
        <v>3.2495493603378032</v>
      </c>
      <c r="BO272" s="23"/>
      <c r="BP272" s="2"/>
    </row>
    <row r="273" spans="1:68" x14ac:dyDescent="0.2">
      <c r="A273">
        <v>13</v>
      </c>
      <c r="B273">
        <v>2.1</v>
      </c>
      <c r="C273">
        <v>1.2633799999999999</v>
      </c>
      <c r="D273">
        <v>-0.26998</v>
      </c>
      <c r="E273">
        <v>0.16847000000000001</v>
      </c>
      <c r="F273">
        <v>1.77728</v>
      </c>
      <c r="G273">
        <v>1.6496</v>
      </c>
      <c r="H273" s="23"/>
      <c r="I273" s="17">
        <f t="shared" si="28"/>
        <v>42.650918635170605</v>
      </c>
      <c r="J273" s="16">
        <f t="shared" si="29"/>
        <v>-42.850918635170608</v>
      </c>
      <c r="K273" s="10">
        <v>95</v>
      </c>
      <c r="L273" s="16">
        <v>4151.9028871391165</v>
      </c>
      <c r="M273" s="16">
        <v>1500.7217847769098</v>
      </c>
      <c r="N273" s="16">
        <v>18.482064741907262</v>
      </c>
      <c r="O273" s="16">
        <v>4.4373822975517552</v>
      </c>
      <c r="P273" s="16">
        <v>5.0968719673893137</v>
      </c>
      <c r="Q273" s="16">
        <v>0.13876980316850698</v>
      </c>
      <c r="R273" s="16">
        <v>2.7226464399416086</v>
      </c>
      <c r="S273" s="16">
        <v>45.797893738719381</v>
      </c>
      <c r="T273" s="22" t="s">
        <v>33</v>
      </c>
      <c r="U273" s="10">
        <v>3</v>
      </c>
      <c r="V273" s="22" t="s">
        <v>33</v>
      </c>
      <c r="W273" s="10">
        <v>3</v>
      </c>
      <c r="X273" s="22" t="s">
        <v>33</v>
      </c>
      <c r="Y273" s="10">
        <v>3</v>
      </c>
      <c r="Z273" s="22" t="s">
        <v>124</v>
      </c>
      <c r="AA273" s="15">
        <v>2</v>
      </c>
      <c r="AB273" s="11">
        <v>78.561121187516264</v>
      </c>
      <c r="AC273" s="10">
        <v>19.459029195939749</v>
      </c>
      <c r="AD273" s="21">
        <v>1.9798496165439932</v>
      </c>
      <c r="AE273" s="12">
        <v>443.7382297551755</v>
      </c>
      <c r="AF273" s="10">
        <v>361.28862731984822</v>
      </c>
      <c r="AG273" s="10">
        <v>257.2653975541985</v>
      </c>
      <c r="AH273" s="10">
        <v>561.92562507727791</v>
      </c>
      <c r="AI273" s="10">
        <v>3.6728970215517465</v>
      </c>
      <c r="AJ273" s="10"/>
      <c r="AK273" s="10"/>
      <c r="AL273" s="10"/>
      <c r="AM273" s="10"/>
      <c r="AN273" s="10">
        <v>4.4373822975517552</v>
      </c>
      <c r="AO273" s="10">
        <v>1.8905844079043395</v>
      </c>
      <c r="AP273" s="10">
        <v>2.0581231804335882</v>
      </c>
      <c r="AQ273" s="10">
        <v>111.47500000000001</v>
      </c>
      <c r="AR273" s="10"/>
      <c r="AS273" s="10"/>
      <c r="AT273" s="10">
        <v>1.0566681445045196</v>
      </c>
      <c r="AU273" s="10">
        <v>1</v>
      </c>
      <c r="AV273" s="16"/>
      <c r="AW273" s="21">
        <v>54.19329409797723</v>
      </c>
      <c r="AX273" s="1" t="s">
        <v>120</v>
      </c>
      <c r="AY273" s="25">
        <v>42.850918635170601</v>
      </c>
      <c r="AZ273" s="19">
        <v>100</v>
      </c>
      <c r="BA273" s="19">
        <v>0</v>
      </c>
      <c r="BB273" s="19">
        <v>0</v>
      </c>
      <c r="BC273" s="19">
        <v>100</v>
      </c>
      <c r="BD273" s="19">
        <v>0</v>
      </c>
      <c r="BE273" s="19">
        <v>0</v>
      </c>
      <c r="BF273" s="26">
        <v>78.561121187516264</v>
      </c>
      <c r="BG273" s="26">
        <v>19.459029195939749</v>
      </c>
      <c r="BH273" s="26">
        <v>1.9798496165439932</v>
      </c>
      <c r="BI273" s="23"/>
      <c r="BJ273" s="27">
        <f t="shared" ca="1" si="32"/>
        <v>1</v>
      </c>
      <c r="BK273" s="26">
        <f t="shared" ca="1" si="33"/>
        <v>4.0259567822144078</v>
      </c>
      <c r="BL273" s="25">
        <f t="shared" si="30"/>
        <v>4.5936264153365309</v>
      </c>
      <c r="BM273" s="25">
        <f t="shared" ca="1" si="34"/>
        <v>3.4280439030143577</v>
      </c>
      <c r="BN273" s="24">
        <f t="shared" si="31"/>
        <v>3.2422140535098207</v>
      </c>
      <c r="BO273" s="23"/>
      <c r="BP273" s="2"/>
    </row>
    <row r="274" spans="1:68" x14ac:dyDescent="0.2">
      <c r="A274">
        <v>13.05</v>
      </c>
      <c r="B274">
        <v>2.1</v>
      </c>
      <c r="C274">
        <v>1.26345</v>
      </c>
      <c r="D274">
        <v>-0.27041999999999999</v>
      </c>
      <c r="E274">
        <v>0.17232</v>
      </c>
      <c r="F274">
        <v>1.7805800000000001</v>
      </c>
      <c r="G274">
        <v>1.6574500000000001</v>
      </c>
      <c r="H274" s="23"/>
      <c r="I274" s="17">
        <f t="shared" si="28"/>
        <v>42.814960629921259</v>
      </c>
      <c r="J274" s="16">
        <f t="shared" si="29"/>
        <v>-43.014960629921262</v>
      </c>
      <c r="K274" s="10">
        <v>95</v>
      </c>
      <c r="L274" s="16">
        <v>4167.4868766404288</v>
      </c>
      <c r="M274" s="16">
        <v>1506.0695538057812</v>
      </c>
      <c r="N274" s="16">
        <v>18.553149606299215</v>
      </c>
      <c r="O274" s="16">
        <v>4.4564971751412132</v>
      </c>
      <c r="P274" s="16">
        <v>5.1330045073706927</v>
      </c>
      <c r="Q274" s="16">
        <v>0.136013202112338</v>
      </c>
      <c r="R274" s="16">
        <v>2.6497775701741744</v>
      </c>
      <c r="S274" s="16">
        <v>46.979675849269441</v>
      </c>
      <c r="T274" s="22" t="s">
        <v>33</v>
      </c>
      <c r="U274" s="10">
        <v>3</v>
      </c>
      <c r="V274" s="22" t="s">
        <v>33</v>
      </c>
      <c r="W274" s="10">
        <v>3</v>
      </c>
      <c r="X274" s="22" t="s">
        <v>33</v>
      </c>
      <c r="Y274" s="10">
        <v>3</v>
      </c>
      <c r="Z274" s="22" t="s">
        <v>124</v>
      </c>
      <c r="AA274" s="15">
        <v>2</v>
      </c>
      <c r="AB274" s="11">
        <v>76.853151067766689</v>
      </c>
      <c r="AC274" s="10">
        <v>21.058414926366027</v>
      </c>
      <c r="AD274" s="21">
        <v>2.0884340058672892</v>
      </c>
      <c r="AE274" s="12">
        <v>445.64971751412133</v>
      </c>
      <c r="AF274" s="10">
        <v>364.6228091116979</v>
      </c>
      <c r="AG274" s="10">
        <v>259.97533805280193</v>
      </c>
      <c r="AH274" s="10">
        <v>584.77425414110189</v>
      </c>
      <c r="AI274" s="10">
        <v>3.7739016710533493</v>
      </c>
      <c r="AJ274" s="10"/>
      <c r="AK274" s="10"/>
      <c r="AL274" s="10"/>
      <c r="AM274" s="10"/>
      <c r="AN274" s="10">
        <v>4.4564971751412132</v>
      </c>
      <c r="AO274" s="10">
        <v>1.8933845428280804</v>
      </c>
      <c r="AP274" s="10">
        <v>2.0798027044224154</v>
      </c>
      <c r="AQ274" s="10">
        <v>111.47500000000001</v>
      </c>
      <c r="AR274" s="10"/>
      <c r="AS274" s="10"/>
      <c r="AT274" s="10">
        <v>1.0629049490978602</v>
      </c>
      <c r="AU274" s="10">
        <v>1</v>
      </c>
      <c r="AV274" s="16"/>
      <c r="AW274" s="21">
        <v>54.693421366754684</v>
      </c>
      <c r="AX274" s="1" t="s">
        <v>120</v>
      </c>
      <c r="AY274" s="25">
        <v>43.014960629921298</v>
      </c>
      <c r="AZ274" s="19">
        <v>100</v>
      </c>
      <c r="BA274" s="19">
        <v>0</v>
      </c>
      <c r="BB274" s="19">
        <v>0</v>
      </c>
      <c r="BC274" s="19">
        <v>100</v>
      </c>
      <c r="BD274" s="19">
        <v>0</v>
      </c>
      <c r="BE274" s="19">
        <v>0</v>
      </c>
      <c r="BF274" s="26">
        <v>76.853151067766689</v>
      </c>
      <c r="BG274" s="26">
        <v>21.058414926366027</v>
      </c>
      <c r="BH274" s="26">
        <v>2.0884340058672892</v>
      </c>
      <c r="BI274" s="23"/>
      <c r="BJ274" s="27">
        <f t="shared" ca="1" si="32"/>
        <v>1</v>
      </c>
      <c r="BK274" s="26">
        <f t="shared" ca="1" si="33"/>
        <v>4.0492964768394799</v>
      </c>
      <c r="BL274" s="25">
        <f t="shared" si="30"/>
        <v>4.460529913061583</v>
      </c>
      <c r="BM274" s="25">
        <f t="shared" ca="1" si="34"/>
        <v>3.4189474135454723</v>
      </c>
      <c r="BN274" s="24">
        <f t="shared" si="31"/>
        <v>3.2335732254377443</v>
      </c>
      <c r="BO274" s="23"/>
      <c r="BP274" s="2"/>
    </row>
    <row r="275" spans="1:68" x14ac:dyDescent="0.2">
      <c r="A275">
        <v>13.1</v>
      </c>
      <c r="B275">
        <v>2.1</v>
      </c>
      <c r="C275">
        <v>1.26366</v>
      </c>
      <c r="D275">
        <v>-0.27043</v>
      </c>
      <c r="E275">
        <v>0.1749</v>
      </c>
      <c r="F275">
        <v>1.7788299999999999</v>
      </c>
      <c r="G275">
        <v>1.6534800000000001</v>
      </c>
      <c r="H275" s="23"/>
      <c r="I275" s="17">
        <f t="shared" si="28"/>
        <v>42.979002624671914</v>
      </c>
      <c r="J275" s="16">
        <f t="shared" si="29"/>
        <v>-43.179002624671917</v>
      </c>
      <c r="K275" s="10">
        <v>95</v>
      </c>
      <c r="L275" s="16">
        <v>4183.0708661417411</v>
      </c>
      <c r="M275" s="16">
        <v>1511.4173228346526</v>
      </c>
      <c r="N275" s="16">
        <v>18.62423447069116</v>
      </c>
      <c r="O275" s="16">
        <v>4.5138418079095857</v>
      </c>
      <c r="P275" s="16">
        <v>5.2017531840276776</v>
      </c>
      <c r="Q275" s="16">
        <v>0.13595055208833412</v>
      </c>
      <c r="R275" s="16">
        <v>2.6135525327456741</v>
      </c>
      <c r="S275" s="16">
        <v>47.771623341534159</v>
      </c>
      <c r="T275" s="22" t="s">
        <v>33</v>
      </c>
      <c r="U275" s="10">
        <v>3</v>
      </c>
      <c r="V275" s="22" t="s">
        <v>33</v>
      </c>
      <c r="W275" s="10">
        <v>3</v>
      </c>
      <c r="X275" s="22" t="s">
        <v>33</v>
      </c>
      <c r="Y275" s="10">
        <v>3</v>
      </c>
      <c r="Z275" s="22" t="s">
        <v>124</v>
      </c>
      <c r="AA275" s="15">
        <v>2</v>
      </c>
      <c r="AB275" s="11">
        <v>75.68728230938504</v>
      </c>
      <c r="AC275" s="10">
        <v>22.153391787527511</v>
      </c>
      <c r="AD275" s="21">
        <v>2.1593259030874492</v>
      </c>
      <c r="AE275" s="12">
        <v>451.38418079095857</v>
      </c>
      <c r="AF275" s="10">
        <v>371.79418345361904</v>
      </c>
      <c r="AG275" s="10">
        <v>265.13148880207581</v>
      </c>
      <c r="AH275" s="10">
        <v>599.60342820019878</v>
      </c>
      <c r="AI275" s="10">
        <v>3.8262096800076466</v>
      </c>
      <c r="AJ275" s="10"/>
      <c r="AK275" s="10"/>
      <c r="AL275" s="10"/>
      <c r="AM275" s="10"/>
      <c r="AN275" s="10">
        <v>4.5138418079095857</v>
      </c>
      <c r="AO275" s="10">
        <v>1.9067545439177414</v>
      </c>
      <c r="AP275" s="10">
        <v>2.1210519104166066</v>
      </c>
      <c r="AQ275" s="10">
        <v>111.47500000000001</v>
      </c>
      <c r="AR275" s="10"/>
      <c r="AS275" s="10"/>
      <c r="AT275" s="10">
        <v>1.0808084957159225</v>
      </c>
      <c r="AU275" s="10">
        <v>1</v>
      </c>
      <c r="AV275" s="16"/>
      <c r="AW275" s="21">
        <v>55.769127518042858</v>
      </c>
      <c r="AX275" s="1" t="s">
        <v>120</v>
      </c>
      <c r="AY275" s="25">
        <v>43.179002624671902</v>
      </c>
      <c r="AZ275" s="19">
        <v>100</v>
      </c>
      <c r="BA275" s="19">
        <v>0</v>
      </c>
      <c r="BB275" s="19">
        <v>0</v>
      </c>
      <c r="BC275" s="19">
        <v>100</v>
      </c>
      <c r="BD275" s="19">
        <v>0</v>
      </c>
      <c r="BE275" s="19">
        <v>0</v>
      </c>
      <c r="BF275" s="26">
        <v>75.68728230938504</v>
      </c>
      <c r="BG275" s="26">
        <v>22.153391787527511</v>
      </c>
      <c r="BH275" s="26">
        <v>2.1593259030874492</v>
      </c>
      <c r="BI275" s="23"/>
      <c r="BJ275" s="27">
        <f t="shared" ca="1" si="32"/>
        <v>1</v>
      </c>
      <c r="BK275" s="26">
        <f t="shared" ca="1" si="33"/>
        <v>4.1156306785257897</v>
      </c>
      <c r="BL275" s="25">
        <f t="shared" si="30"/>
        <v>4.3710943404689653</v>
      </c>
      <c r="BM275" s="25">
        <f t="shared" ca="1" si="34"/>
        <v>3.4082311122891089</v>
      </c>
      <c r="BN275" s="24">
        <f t="shared" si="31"/>
        <v>3.2255596216033093</v>
      </c>
      <c r="BO275" s="23"/>
      <c r="BP275" s="2"/>
    </row>
    <row r="276" spans="1:68" x14ac:dyDescent="0.2">
      <c r="A276">
        <v>13.15</v>
      </c>
      <c r="B276">
        <v>2.1</v>
      </c>
      <c r="C276">
        <v>1.26362</v>
      </c>
      <c r="D276">
        <v>-0.27052999999999999</v>
      </c>
      <c r="E276">
        <v>0.17587</v>
      </c>
      <c r="F276">
        <v>1.7735300000000001</v>
      </c>
      <c r="G276">
        <v>1.6484000000000001</v>
      </c>
      <c r="H276" s="23"/>
      <c r="I276" s="17">
        <f t="shared" si="28"/>
        <v>43.143044619422568</v>
      </c>
      <c r="J276" s="16">
        <f t="shared" si="29"/>
        <v>-43.343044619422571</v>
      </c>
      <c r="K276" s="10">
        <v>95</v>
      </c>
      <c r="L276" s="16">
        <v>4198.6548556430535</v>
      </c>
      <c r="M276" s="16">
        <v>1516.765091863524</v>
      </c>
      <c r="N276" s="16">
        <v>18.695319335083113</v>
      </c>
      <c r="O276" s="16">
        <v>4.5029190207156011</v>
      </c>
      <c r="P276" s="16">
        <v>5.1951179637220468</v>
      </c>
      <c r="Q276" s="16">
        <v>0.13532405184829577</v>
      </c>
      <c r="R276" s="16">
        <v>2.6048311663618651</v>
      </c>
      <c r="S276" s="16">
        <v>48.069371042114305</v>
      </c>
      <c r="T276" s="22" t="s">
        <v>33</v>
      </c>
      <c r="U276" s="10">
        <v>3</v>
      </c>
      <c r="V276" s="22" t="s">
        <v>33</v>
      </c>
      <c r="W276" s="10">
        <v>3</v>
      </c>
      <c r="X276" s="22" t="s">
        <v>33</v>
      </c>
      <c r="Y276" s="10">
        <v>3</v>
      </c>
      <c r="Z276" s="22" t="s">
        <v>124</v>
      </c>
      <c r="AA276" s="15">
        <v>2</v>
      </c>
      <c r="AB276" s="11">
        <v>75.604033784257837</v>
      </c>
      <c r="AC276" s="10">
        <v>22.231657505823136</v>
      </c>
      <c r="AD276" s="21">
        <v>2.1643087099190241</v>
      </c>
      <c r="AE276" s="12">
        <v>450.29190207156006</v>
      </c>
      <c r="AF276" s="10">
        <v>370.09686403523233</v>
      </c>
      <c r="AG276" s="10">
        <v>264.63384727915349</v>
      </c>
      <c r="AH276" s="10">
        <v>604.2662065446417</v>
      </c>
      <c r="AI276" s="10">
        <v>3.8390204052905563</v>
      </c>
      <c r="AJ276" s="10"/>
      <c r="AK276" s="10"/>
      <c r="AL276" s="10"/>
      <c r="AM276" s="10"/>
      <c r="AN276" s="10">
        <v>4.5029190207156011</v>
      </c>
      <c r="AO276" s="10">
        <v>1.9074193727200872</v>
      </c>
      <c r="AP276" s="10">
        <v>2.1170707782332281</v>
      </c>
      <c r="AQ276" s="10">
        <v>111.47500000000001</v>
      </c>
      <c r="AR276" s="10"/>
      <c r="AS276" s="10"/>
      <c r="AT276" s="10">
        <v>1.0716195195449236</v>
      </c>
      <c r="AU276" s="10">
        <v>1</v>
      </c>
      <c r="AV276" s="16"/>
      <c r="AW276" s="21">
        <v>55.514529605284849</v>
      </c>
      <c r="AX276" s="1" t="s">
        <v>120</v>
      </c>
      <c r="AY276" s="25">
        <v>43.343044619422599</v>
      </c>
      <c r="AZ276" s="19">
        <v>100</v>
      </c>
      <c r="BA276" s="19">
        <v>0</v>
      </c>
      <c r="BB276" s="19">
        <v>0</v>
      </c>
      <c r="BC276" s="19">
        <v>100</v>
      </c>
      <c r="BD276" s="19">
        <v>0</v>
      </c>
      <c r="BE276" s="19">
        <v>0</v>
      </c>
      <c r="BF276" s="26">
        <v>75.604033784257837</v>
      </c>
      <c r="BG276" s="26">
        <v>22.231657505823136</v>
      </c>
      <c r="BH276" s="26">
        <v>2.1643087099190241</v>
      </c>
      <c r="BI276" s="23"/>
      <c r="BJ276" s="27">
        <f t="shared" ca="1" si="32"/>
        <v>1</v>
      </c>
      <c r="BK276" s="26">
        <f t="shared" ca="1" si="33"/>
        <v>4.0820962356101935</v>
      </c>
      <c r="BL276" s="25">
        <f t="shared" si="30"/>
        <v>4.3712276486087251</v>
      </c>
      <c r="BM276" s="25">
        <f t="shared" ca="1" si="34"/>
        <v>3.4112158765984253</v>
      </c>
      <c r="BN276" s="24">
        <f t="shared" si="31"/>
        <v>3.225300765671145</v>
      </c>
      <c r="BO276" s="23"/>
      <c r="BP276" s="2"/>
    </row>
    <row r="277" spans="1:68" x14ac:dyDescent="0.2">
      <c r="A277">
        <v>13.2</v>
      </c>
      <c r="B277">
        <v>2.2000000000000002</v>
      </c>
      <c r="C277">
        <v>1.2634799999999999</v>
      </c>
      <c r="D277">
        <v>-0.27017999999999998</v>
      </c>
      <c r="E277">
        <v>0.17574000000000001</v>
      </c>
      <c r="F277">
        <v>1.77498</v>
      </c>
      <c r="G277">
        <v>1.6521300000000001</v>
      </c>
      <c r="H277" s="23"/>
      <c r="I277" s="17">
        <f t="shared" si="28"/>
        <v>43.307086614173222</v>
      </c>
      <c r="J277" s="16">
        <f t="shared" si="29"/>
        <v>-43.507086614173225</v>
      </c>
      <c r="K277" s="10">
        <v>95</v>
      </c>
      <c r="L277" s="16">
        <v>4214.2388451443658</v>
      </c>
      <c r="M277" s="16">
        <v>1522.1128608923955</v>
      </c>
      <c r="N277" s="16">
        <v>18.766404199475062</v>
      </c>
      <c r="O277" s="16">
        <v>4.4646892655366859</v>
      </c>
      <c r="P277" s="16">
        <v>5.1563135861766511</v>
      </c>
      <c r="Q277" s="16">
        <v>0.13751680268843031</v>
      </c>
      <c r="R277" s="16">
        <v>2.6669596484025613</v>
      </c>
      <c r="S277" s="16">
        <v>48.029466711108718</v>
      </c>
      <c r="T277" s="22" t="s">
        <v>33</v>
      </c>
      <c r="U277" s="10">
        <v>3</v>
      </c>
      <c r="V277" s="22" t="s">
        <v>33</v>
      </c>
      <c r="W277" s="10">
        <v>3</v>
      </c>
      <c r="X277" s="22" t="s">
        <v>33</v>
      </c>
      <c r="Y277" s="10">
        <v>3</v>
      </c>
      <c r="Z277" s="22" t="s">
        <v>124</v>
      </c>
      <c r="AA277" s="15">
        <v>2</v>
      </c>
      <c r="AB277" s="11">
        <v>77.409066673379272</v>
      </c>
      <c r="AC277" s="10">
        <v>20.537150020739858</v>
      </c>
      <c r="AD277" s="21">
        <v>2.0537833058808674</v>
      </c>
      <c r="AE277" s="12">
        <v>446.46892655366855</v>
      </c>
      <c r="AF277" s="10">
        <v>364.61493788275567</v>
      </c>
      <c r="AG277" s="10">
        <v>261.72351896324881</v>
      </c>
      <c r="AH277" s="10">
        <v>601.98300023932086</v>
      </c>
      <c r="AI277" s="10">
        <v>3.7495880396952153</v>
      </c>
      <c r="AJ277" s="10"/>
      <c r="AK277" s="10"/>
      <c r="AL277" s="10"/>
      <c r="AM277" s="10"/>
      <c r="AN277" s="10">
        <v>4.4646892655366859</v>
      </c>
      <c r="AO277" s="10">
        <v>1.9091126922386104</v>
      </c>
      <c r="AP277" s="10">
        <v>2.0937881517059909</v>
      </c>
      <c r="AQ277" s="10">
        <v>111.47500000000001</v>
      </c>
      <c r="AR277" s="10"/>
      <c r="AS277" s="10"/>
      <c r="AT277" s="10">
        <v>1.0510412899469819</v>
      </c>
      <c r="AU277" s="10">
        <v>1</v>
      </c>
      <c r="AV277" s="16"/>
      <c r="AW277" s="21">
        <v>54.692240682413349</v>
      </c>
      <c r="AX277" s="1" t="s">
        <v>120</v>
      </c>
      <c r="AY277" s="25">
        <v>43.507086614173197</v>
      </c>
      <c r="AZ277" s="19">
        <v>100</v>
      </c>
      <c r="BA277" s="19">
        <v>0</v>
      </c>
      <c r="BB277" s="19">
        <v>0</v>
      </c>
      <c r="BC277" s="19">
        <v>100</v>
      </c>
      <c r="BD277" s="19">
        <v>0</v>
      </c>
      <c r="BE277" s="19">
        <v>0</v>
      </c>
      <c r="BF277" s="26">
        <v>77.409066673379272</v>
      </c>
      <c r="BG277" s="26">
        <v>20.537150020739858</v>
      </c>
      <c r="BH277" s="26">
        <v>2.0537833058808674</v>
      </c>
      <c r="BI277" s="23"/>
      <c r="BJ277" s="27">
        <f t="shared" ca="1" si="32"/>
        <v>1</v>
      </c>
      <c r="BK277" s="26">
        <f t="shared" ca="1" si="33"/>
        <v>4.0065283487806074</v>
      </c>
      <c r="BL277" s="25">
        <f t="shared" si="30"/>
        <v>4.5099391940941862</v>
      </c>
      <c r="BM277" s="25">
        <f t="shared" ca="1" si="34"/>
        <v>3.4254246221872888</v>
      </c>
      <c r="BN277" s="24">
        <f t="shared" si="31"/>
        <v>3.2333068088397088</v>
      </c>
      <c r="BO277" s="23"/>
      <c r="BP277" s="2"/>
    </row>
    <row r="278" spans="1:68" x14ac:dyDescent="0.2">
      <c r="A278">
        <v>13.25</v>
      </c>
      <c r="B278">
        <v>2.1</v>
      </c>
      <c r="C278">
        <v>1.26362</v>
      </c>
      <c r="D278">
        <v>-0.27063999999999999</v>
      </c>
      <c r="E278">
        <v>0.17727999999999999</v>
      </c>
      <c r="F278">
        <v>1.7703800000000001</v>
      </c>
      <c r="G278">
        <v>1.6478999999999999</v>
      </c>
      <c r="H278" s="23"/>
      <c r="I278" s="17">
        <f t="shared" si="28"/>
        <v>43.471128608923884</v>
      </c>
      <c r="J278" s="16">
        <f t="shared" si="29"/>
        <v>-43.671128608923887</v>
      </c>
      <c r="K278" s="10">
        <v>95</v>
      </c>
      <c r="L278" s="16">
        <v>4229.822834645679</v>
      </c>
      <c r="M278" s="16">
        <v>1527.4606299212671</v>
      </c>
      <c r="N278" s="16">
        <v>18.837489063867014</v>
      </c>
      <c r="O278" s="16">
        <v>4.5029190207156011</v>
      </c>
      <c r="P278" s="16">
        <v>5.2013504063123346</v>
      </c>
      <c r="Q278" s="16">
        <v>0.13463490158425354</v>
      </c>
      <c r="R278" s="16">
        <v>2.5884605163470864</v>
      </c>
      <c r="S278" s="16">
        <v>48.502179555328745</v>
      </c>
      <c r="T278" s="22" t="s">
        <v>33</v>
      </c>
      <c r="U278" s="10">
        <v>3</v>
      </c>
      <c r="V278" s="22" t="s">
        <v>33</v>
      </c>
      <c r="W278" s="10">
        <v>3</v>
      </c>
      <c r="X278" s="22" t="s">
        <v>33</v>
      </c>
      <c r="Y278" s="10">
        <v>3</v>
      </c>
      <c r="Z278" s="22" t="s">
        <v>124</v>
      </c>
      <c r="AA278" s="15">
        <v>2</v>
      </c>
      <c r="AB278" s="11">
        <v>75.276049171021057</v>
      </c>
      <c r="AC278" s="10">
        <v>22.540098749548307</v>
      </c>
      <c r="AD278" s="21">
        <v>2.183852079430638</v>
      </c>
      <c r="AE278" s="12">
        <v>450.29190207156006</v>
      </c>
      <c r="AF278" s="10">
        <v>368.99668204569997</v>
      </c>
      <c r="AG278" s="10">
        <v>265.10128047342511</v>
      </c>
      <c r="AH278" s="10">
        <v>610.24506153864127</v>
      </c>
      <c r="AI278" s="10">
        <v>3.863300188218556</v>
      </c>
      <c r="AJ278" s="10"/>
      <c r="AK278" s="10"/>
      <c r="AL278" s="10"/>
      <c r="AM278" s="10"/>
      <c r="AN278" s="10">
        <v>4.5029190207156011</v>
      </c>
      <c r="AO278" s="10">
        <v>1.9129139486711817</v>
      </c>
      <c r="AP278" s="10">
        <v>2.1208102437874006</v>
      </c>
      <c r="AQ278" s="10">
        <v>111.47500000000001</v>
      </c>
      <c r="AR278" s="10"/>
      <c r="AS278" s="10"/>
      <c r="AT278" s="10">
        <v>1.0603690525900886</v>
      </c>
      <c r="AU278" s="10">
        <v>1</v>
      </c>
      <c r="AV278" s="16"/>
      <c r="AW278" s="21">
        <v>55.349502306854994</v>
      </c>
      <c r="AX278" s="1" t="s">
        <v>120</v>
      </c>
      <c r="AY278" s="25">
        <v>43.671128608923901</v>
      </c>
      <c r="AZ278" s="19">
        <v>100</v>
      </c>
      <c r="BA278" s="19">
        <v>0</v>
      </c>
      <c r="BB278" s="19">
        <v>0</v>
      </c>
      <c r="BC278" s="19">
        <v>100</v>
      </c>
      <c r="BD278" s="19">
        <v>0</v>
      </c>
      <c r="BE278" s="19">
        <v>0</v>
      </c>
      <c r="BF278" s="26">
        <v>75.276049171021057</v>
      </c>
      <c r="BG278" s="26">
        <v>22.540098749548307</v>
      </c>
      <c r="BH278" s="26">
        <v>2.183852079430638</v>
      </c>
      <c r="BI278" s="23"/>
      <c r="BJ278" s="27">
        <f t="shared" ca="1" si="32"/>
        <v>1</v>
      </c>
      <c r="BK278" s="26">
        <f t="shared" ca="1" si="33"/>
        <v>4.0412681394591292</v>
      </c>
      <c r="BL278" s="25">
        <f t="shared" si="30"/>
        <v>4.3621436245636991</v>
      </c>
      <c r="BM278" s="25">
        <f t="shared" ca="1" si="34"/>
        <v>3.4143835483776064</v>
      </c>
      <c r="BN278" s="24">
        <f t="shared" si="31"/>
        <v>3.2234640325330597</v>
      </c>
      <c r="BO278" s="23"/>
      <c r="BP278" s="2"/>
    </row>
    <row r="279" spans="1:68" x14ac:dyDescent="0.2">
      <c r="A279">
        <v>13.3</v>
      </c>
      <c r="B279">
        <v>2.2000000000000002</v>
      </c>
      <c r="C279">
        <v>1.264</v>
      </c>
      <c r="D279">
        <v>-0.27073000000000003</v>
      </c>
      <c r="E279">
        <v>0.17902000000000001</v>
      </c>
      <c r="F279">
        <v>1.7693300000000001</v>
      </c>
      <c r="G279">
        <v>1.6407</v>
      </c>
      <c r="H279" s="23"/>
      <c r="I279" s="17">
        <f t="shared" si="28"/>
        <v>43.635170603674538</v>
      </c>
      <c r="J279" s="16">
        <f t="shared" si="29"/>
        <v>-43.835170603674541</v>
      </c>
      <c r="K279" s="10">
        <v>95</v>
      </c>
      <c r="L279" s="16">
        <v>4245.4068241469913</v>
      </c>
      <c r="M279" s="16">
        <v>1532.8083989501386</v>
      </c>
      <c r="N279" s="16">
        <v>18.908573928258967</v>
      </c>
      <c r="O279" s="16">
        <v>4.6066854990583641</v>
      </c>
      <c r="P279" s="16">
        <v>5.3128079840218358</v>
      </c>
      <c r="Q279" s="16">
        <v>0.13407105136821876</v>
      </c>
      <c r="R279" s="16">
        <v>2.5235440801066926</v>
      </c>
      <c r="S279" s="16">
        <v>49.036283678018904</v>
      </c>
      <c r="T279" s="22" t="s">
        <v>33</v>
      </c>
      <c r="U279" s="10">
        <v>3</v>
      </c>
      <c r="V279" s="22" t="s">
        <v>33</v>
      </c>
      <c r="W279" s="10">
        <v>3</v>
      </c>
      <c r="X279" s="22" t="s">
        <v>33</v>
      </c>
      <c r="Y279" s="10">
        <v>3</v>
      </c>
      <c r="Z279" s="22" t="s">
        <v>124</v>
      </c>
      <c r="AA279" s="15">
        <v>2</v>
      </c>
      <c r="AB279" s="11">
        <v>73.01149972382801</v>
      </c>
      <c r="AC279" s="10">
        <v>24.672443397124539</v>
      </c>
      <c r="AD279" s="21">
        <v>2.3160568790474456</v>
      </c>
      <c r="AE279" s="12">
        <v>460.66854990583641</v>
      </c>
      <c r="AF279" s="10">
        <v>381.19263298203481</v>
      </c>
      <c r="AG279" s="10">
        <v>273.46059880163767</v>
      </c>
      <c r="AH279" s="10">
        <v>619.77002913791864</v>
      </c>
      <c r="AI279" s="10">
        <v>3.9626809291071354</v>
      </c>
      <c r="AJ279" s="10"/>
      <c r="AK279" s="10"/>
      <c r="AL279" s="10"/>
      <c r="AM279" s="10"/>
      <c r="AN279" s="10">
        <v>4.6066854990583641</v>
      </c>
      <c r="AO279" s="10">
        <v>1.931792546524145</v>
      </c>
      <c r="AP279" s="10">
        <v>2.1876847904131016</v>
      </c>
      <c r="AQ279" s="10">
        <v>111.47500000000001</v>
      </c>
      <c r="AR279" s="10"/>
      <c r="AS279" s="10"/>
      <c r="AT279" s="10">
        <v>1.0931523974958126</v>
      </c>
      <c r="AU279" s="10">
        <v>1</v>
      </c>
      <c r="AV279" s="16"/>
      <c r="AW279" s="21">
        <v>57.178894947305217</v>
      </c>
      <c r="AX279" s="1" t="s">
        <v>120</v>
      </c>
      <c r="AY279" s="25">
        <v>43.835170603674499</v>
      </c>
      <c r="AZ279" s="19">
        <v>100</v>
      </c>
      <c r="BA279" s="19">
        <v>0</v>
      </c>
      <c r="BB279" s="19">
        <v>0</v>
      </c>
      <c r="BC279" s="19">
        <v>100</v>
      </c>
      <c r="BD279" s="19">
        <v>0</v>
      </c>
      <c r="BE279" s="19">
        <v>0</v>
      </c>
      <c r="BF279" s="26">
        <v>73.01149972382801</v>
      </c>
      <c r="BG279" s="26">
        <v>24.672443397124539</v>
      </c>
      <c r="BH279" s="26">
        <v>2.3160568790474456</v>
      </c>
      <c r="BI279" s="23"/>
      <c r="BJ279" s="27">
        <f t="shared" ca="1" si="32"/>
        <v>1</v>
      </c>
      <c r="BK279" s="26">
        <f t="shared" ca="1" si="33"/>
        <v>4.1624309654531224</v>
      </c>
      <c r="BL279" s="25">
        <f t="shared" si="30"/>
        <v>4.2027165048804518</v>
      </c>
      <c r="BM279" s="25">
        <f t="shared" ca="1" si="34"/>
        <v>3.39482333713143</v>
      </c>
      <c r="BN279" s="24">
        <f t="shared" si="31"/>
        <v>3.2099405312040705</v>
      </c>
      <c r="BO279" s="23"/>
      <c r="BP279" s="2"/>
    </row>
    <row r="280" spans="1:68" x14ac:dyDescent="0.2">
      <c r="A280">
        <v>13.35</v>
      </c>
      <c r="B280">
        <v>2.1</v>
      </c>
      <c r="C280">
        <v>1.26366</v>
      </c>
      <c r="D280">
        <v>-0.27141999999999999</v>
      </c>
      <c r="E280">
        <v>0.17923</v>
      </c>
      <c r="F280">
        <v>1.7685299999999999</v>
      </c>
      <c r="G280">
        <v>1.6509799999999999</v>
      </c>
      <c r="H280" s="23"/>
      <c r="I280" s="17">
        <f t="shared" si="28"/>
        <v>43.799212598425193</v>
      </c>
      <c r="J280" s="16">
        <f t="shared" si="29"/>
        <v>-43.999212598425196</v>
      </c>
      <c r="K280" s="10">
        <v>95</v>
      </c>
      <c r="L280" s="16">
        <v>4260.9908136483036</v>
      </c>
      <c r="M280" s="16">
        <v>1538.15616797901</v>
      </c>
      <c r="N280" s="16">
        <v>18.979658792650916</v>
      </c>
      <c r="O280" s="16">
        <v>4.5138418079095857</v>
      </c>
      <c r="P280" s="16">
        <v>5.2208925290035264</v>
      </c>
      <c r="Q280" s="16">
        <v>0.12974819971195392</v>
      </c>
      <c r="R280" s="16">
        <v>2.4851727744090915</v>
      </c>
      <c r="S280" s="16">
        <v>49.10074452041254</v>
      </c>
      <c r="T280" s="22" t="s">
        <v>33</v>
      </c>
      <c r="U280" s="10">
        <v>3</v>
      </c>
      <c r="V280" s="22" t="s">
        <v>33</v>
      </c>
      <c r="W280" s="10">
        <v>3</v>
      </c>
      <c r="X280" s="22" t="s">
        <v>33</v>
      </c>
      <c r="Y280" s="10">
        <v>3</v>
      </c>
      <c r="Z280" s="22" t="s">
        <v>124</v>
      </c>
      <c r="AA280" s="15">
        <v>2</v>
      </c>
      <c r="AB280" s="11">
        <v>72.737027518110409</v>
      </c>
      <c r="AC280" s="10">
        <v>24.931075214982172</v>
      </c>
      <c r="AD280" s="21">
        <v>2.3318972669074136</v>
      </c>
      <c r="AE280" s="12">
        <v>451.38418079095857</v>
      </c>
      <c r="AF280" s="10">
        <v>369.46234477392119</v>
      </c>
      <c r="AG280" s="10">
        <v>266.56693967526451</v>
      </c>
      <c r="AH280" s="10">
        <v>619.63376354252478</v>
      </c>
      <c r="AI280" s="10">
        <v>4.0238651022473624</v>
      </c>
      <c r="AJ280" s="10"/>
      <c r="AK280" s="10"/>
      <c r="AL280" s="10"/>
      <c r="AM280" s="10"/>
      <c r="AN280" s="10">
        <v>4.5138418079095857</v>
      </c>
      <c r="AO280" s="10">
        <v>1.9114454621939678</v>
      </c>
      <c r="AP280" s="10">
        <v>2.1325355174021157</v>
      </c>
      <c r="AQ280" s="10">
        <v>111.47500000000001</v>
      </c>
      <c r="AR280" s="10"/>
      <c r="AS280" s="10"/>
      <c r="AT280" s="10">
        <v>1.0539714153749344</v>
      </c>
      <c r="AU280" s="10">
        <v>1</v>
      </c>
      <c r="AV280" s="16"/>
      <c r="AW280" s="21">
        <v>55.419351716088173</v>
      </c>
      <c r="AX280" s="1" t="s">
        <v>120</v>
      </c>
      <c r="AY280" s="25">
        <v>43.999212598425203</v>
      </c>
      <c r="AZ280" s="19">
        <v>100</v>
      </c>
      <c r="BA280" s="19">
        <v>0</v>
      </c>
      <c r="BB280" s="19">
        <v>0</v>
      </c>
      <c r="BC280" s="19">
        <v>100</v>
      </c>
      <c r="BD280" s="19">
        <v>0</v>
      </c>
      <c r="BE280" s="19">
        <v>0</v>
      </c>
      <c r="BF280" s="26">
        <v>72.737027518110409</v>
      </c>
      <c r="BG280" s="26">
        <v>24.931075214982172</v>
      </c>
      <c r="BH280" s="26">
        <v>2.3318972669074136</v>
      </c>
      <c r="BI280" s="23"/>
      <c r="BJ280" s="27">
        <f t="shared" ca="1" si="32"/>
        <v>1</v>
      </c>
      <c r="BK280" s="26">
        <f t="shared" ca="1" si="33"/>
        <v>4.0183138572201811</v>
      </c>
      <c r="BL280" s="25">
        <f t="shared" si="30"/>
        <v>4.1984312883534649</v>
      </c>
      <c r="BM280" s="25">
        <f t="shared" ca="1" si="34"/>
        <v>3.4074439831542032</v>
      </c>
      <c r="BN280" s="24">
        <f t="shared" si="31"/>
        <v>3.2131328378490802</v>
      </c>
      <c r="BO280" s="23"/>
      <c r="BP280" s="2"/>
    </row>
    <row r="281" spans="1:68" x14ac:dyDescent="0.2">
      <c r="A281">
        <v>13.4</v>
      </c>
      <c r="B281">
        <v>2.1</v>
      </c>
      <c r="C281">
        <v>1.2638400000000001</v>
      </c>
      <c r="D281">
        <v>-0.27128000000000002</v>
      </c>
      <c r="E281">
        <v>0.17974999999999999</v>
      </c>
      <c r="F281">
        <v>1.77023</v>
      </c>
      <c r="G281">
        <v>1.65368</v>
      </c>
      <c r="H281" s="23"/>
      <c r="I281" s="17">
        <f t="shared" si="28"/>
        <v>43.963254593175854</v>
      </c>
      <c r="J281" s="16">
        <f t="shared" si="29"/>
        <v>-44.163254593175857</v>
      </c>
      <c r="K281" s="10">
        <v>95</v>
      </c>
      <c r="L281" s="16">
        <v>4276.5748031496169</v>
      </c>
      <c r="M281" s="16">
        <v>1543.5039370078816</v>
      </c>
      <c r="N281" s="16">
        <v>19.050743657042872</v>
      </c>
      <c r="O281" s="16">
        <v>4.5629943502824863</v>
      </c>
      <c r="P281" s="16">
        <v>5.2723435608423488</v>
      </c>
      <c r="Q281" s="16">
        <v>0.13062530004800754</v>
      </c>
      <c r="R281" s="16">
        <v>2.4775566793135515</v>
      </c>
      <c r="S281" s="16">
        <v>49.26036184443489</v>
      </c>
      <c r="T281" s="22" t="s">
        <v>33</v>
      </c>
      <c r="U281" s="10">
        <v>3</v>
      </c>
      <c r="V281" s="22" t="s">
        <v>33</v>
      </c>
      <c r="W281" s="10">
        <v>3</v>
      </c>
      <c r="X281" s="22" t="s">
        <v>33</v>
      </c>
      <c r="Y281" s="10">
        <v>3</v>
      </c>
      <c r="Z281" s="22" t="s">
        <v>124</v>
      </c>
      <c r="AA281" s="15">
        <v>2</v>
      </c>
      <c r="AB281" s="11">
        <v>72.218475261770578</v>
      </c>
      <c r="AC281" s="10">
        <v>25.419719717292992</v>
      </c>
      <c r="AD281" s="21">
        <v>2.3618050209364307</v>
      </c>
      <c r="AE281" s="12">
        <v>456.29943502824864</v>
      </c>
      <c r="AF281" s="10">
        <v>374.59870207841124</v>
      </c>
      <c r="AG281" s="10">
        <v>270.42576706317618</v>
      </c>
      <c r="AH281" s="10">
        <v>621.45500271206436</v>
      </c>
      <c r="AI281" s="10">
        <v>4.0362346030245684</v>
      </c>
      <c r="AJ281" s="10"/>
      <c r="AK281" s="10"/>
      <c r="AL281" s="10"/>
      <c r="AM281" s="10"/>
      <c r="AN281" s="10">
        <v>4.5629943502824863</v>
      </c>
      <c r="AO281" s="10">
        <v>1.9241473566437375</v>
      </c>
      <c r="AP281" s="10">
        <v>2.1634061365054094</v>
      </c>
      <c r="AQ281" s="10">
        <v>111.47500000000001</v>
      </c>
      <c r="AR281" s="10"/>
      <c r="AS281" s="10"/>
      <c r="AT281" s="10">
        <v>1.0654460478049301</v>
      </c>
      <c r="AU281" s="10">
        <v>1</v>
      </c>
      <c r="AV281" s="16"/>
      <c r="AW281" s="21">
        <v>56.189805311761688</v>
      </c>
      <c r="AX281" s="1" t="s">
        <v>120</v>
      </c>
      <c r="AY281" s="25">
        <v>44.1632545931759</v>
      </c>
      <c r="AZ281" s="19">
        <v>100</v>
      </c>
      <c r="BA281" s="19">
        <v>0</v>
      </c>
      <c r="BB281" s="19">
        <v>0</v>
      </c>
      <c r="BC281" s="19">
        <v>100</v>
      </c>
      <c r="BD281" s="19">
        <v>0</v>
      </c>
      <c r="BE281" s="19">
        <v>0</v>
      </c>
      <c r="BF281" s="26">
        <v>72.218475261770578</v>
      </c>
      <c r="BG281" s="26">
        <v>25.419719717292992</v>
      </c>
      <c r="BH281" s="26">
        <v>2.3618050209364307</v>
      </c>
      <c r="BI281" s="23"/>
      <c r="BJ281" s="27">
        <f t="shared" ca="1" si="32"/>
        <v>1</v>
      </c>
      <c r="BK281" s="26">
        <f t="shared" ca="1" si="33"/>
        <v>4.0609629611220583</v>
      </c>
      <c r="BL281" s="25">
        <f t="shared" si="30"/>
        <v>4.1679310583424893</v>
      </c>
      <c r="BM281" s="25">
        <f t="shared" ca="1" si="34"/>
        <v>3.4018746863284437</v>
      </c>
      <c r="BN281" s="24">
        <f t="shared" si="31"/>
        <v>3.2087812427457254</v>
      </c>
      <c r="BO281" s="23"/>
      <c r="BP281" s="2"/>
    </row>
    <row r="282" spans="1:68" x14ac:dyDescent="0.2">
      <c r="A282">
        <v>13.45</v>
      </c>
      <c r="B282">
        <v>2.1</v>
      </c>
      <c r="C282">
        <v>1.2640800000000001</v>
      </c>
      <c r="D282">
        <v>-0.27133000000000002</v>
      </c>
      <c r="E282">
        <v>0.18043999999999999</v>
      </c>
      <c r="F282">
        <v>1.7654799999999999</v>
      </c>
      <c r="G282">
        <v>1.6492</v>
      </c>
      <c r="H282" s="23"/>
      <c r="I282" s="17">
        <f t="shared" si="28"/>
        <v>44.127296587926502</v>
      </c>
      <c r="J282" s="16">
        <f t="shared" si="29"/>
        <v>-44.327296587926504</v>
      </c>
      <c r="K282" s="10">
        <v>95</v>
      </c>
      <c r="L282" s="16">
        <v>4292.1587926509283</v>
      </c>
      <c r="M282" s="16">
        <v>1548.8517060367528</v>
      </c>
      <c r="N282" s="16">
        <v>19.121828521434818</v>
      </c>
      <c r="O282" s="16">
        <v>4.6285310734463332</v>
      </c>
      <c r="P282" s="16">
        <v>5.3409302027205916</v>
      </c>
      <c r="Q282" s="16">
        <v>0.13031204992798837</v>
      </c>
      <c r="R282" s="16">
        <v>2.4398755456794645</v>
      </c>
      <c r="S282" s="16">
        <v>49.472161755156847</v>
      </c>
      <c r="T282" s="22" t="s">
        <v>33</v>
      </c>
      <c r="U282" s="10">
        <v>3</v>
      </c>
      <c r="V282" s="22" t="s">
        <v>33</v>
      </c>
      <c r="W282" s="10">
        <v>3</v>
      </c>
      <c r="X282" s="22" t="s">
        <v>33</v>
      </c>
      <c r="Y282" s="10">
        <v>3</v>
      </c>
      <c r="Z282" s="22" t="s">
        <v>124</v>
      </c>
      <c r="AA282" s="15">
        <v>2</v>
      </c>
      <c r="AB282" s="11">
        <v>70.845486722881191</v>
      </c>
      <c r="AC282" s="10">
        <v>26.713239636060905</v>
      </c>
      <c r="AD282" s="21">
        <v>2.4412736410578999</v>
      </c>
      <c r="AE282" s="12">
        <v>462.85310734463326</v>
      </c>
      <c r="AF282" s="10">
        <v>381.75101350518617</v>
      </c>
      <c r="AG282" s="10">
        <v>275.56976520404436</v>
      </c>
      <c r="AH282" s="10">
        <v>624.34971223656748</v>
      </c>
      <c r="AI282" s="10">
        <v>4.0985697068475542</v>
      </c>
      <c r="AJ282" s="10"/>
      <c r="AK282" s="10"/>
      <c r="AL282" s="10"/>
      <c r="AM282" s="10"/>
      <c r="AN282" s="10">
        <v>4.6285310734463332</v>
      </c>
      <c r="AO282" s="10">
        <v>1.936954024494042</v>
      </c>
      <c r="AP282" s="10">
        <v>2.2045581216323549</v>
      </c>
      <c r="AQ282" s="10">
        <v>111.47500000000001</v>
      </c>
      <c r="AR282" s="10"/>
      <c r="AS282" s="10"/>
      <c r="AT282" s="10">
        <v>1.082850189237101</v>
      </c>
      <c r="AU282" s="10">
        <v>1</v>
      </c>
      <c r="AV282" s="16"/>
      <c r="AW282" s="21">
        <v>57.262652025777925</v>
      </c>
      <c r="AX282" s="1" t="s">
        <v>120</v>
      </c>
      <c r="AY282" s="25">
        <v>44.327296587926497</v>
      </c>
      <c r="AZ282" s="19">
        <v>100</v>
      </c>
      <c r="BA282" s="19">
        <v>0</v>
      </c>
      <c r="BB282" s="19">
        <v>0</v>
      </c>
      <c r="BC282" s="19">
        <v>100</v>
      </c>
      <c r="BD282" s="19">
        <v>0</v>
      </c>
      <c r="BE282" s="19">
        <v>0</v>
      </c>
      <c r="BF282" s="26">
        <v>70.845486722881191</v>
      </c>
      <c r="BG282" s="26">
        <v>26.713239636060905</v>
      </c>
      <c r="BH282" s="26">
        <v>2.4412736410578999</v>
      </c>
      <c r="BI282" s="23"/>
      <c r="BJ282" s="27">
        <f t="shared" ca="1" si="32"/>
        <v>1</v>
      </c>
      <c r="BK282" s="26">
        <f t="shared" ca="1" si="33"/>
        <v>4.1254444101303998</v>
      </c>
      <c r="BL282" s="25">
        <f t="shared" si="30"/>
        <v>4.0788148750840874</v>
      </c>
      <c r="BM282" s="25">
        <f t="shared" ca="1" si="34"/>
        <v>3.3910458570158801</v>
      </c>
      <c r="BN282" s="24">
        <f t="shared" si="31"/>
        <v>3.2005832335353035</v>
      </c>
      <c r="BO282" s="23"/>
      <c r="BP282" s="2"/>
    </row>
    <row r="283" spans="1:68" x14ac:dyDescent="0.2">
      <c r="A283">
        <v>13.5</v>
      </c>
      <c r="B283">
        <v>2.1</v>
      </c>
      <c r="C283">
        <v>1.2639499999999999</v>
      </c>
      <c r="D283">
        <v>-0.27178000000000002</v>
      </c>
      <c r="E283">
        <v>0.18129000000000001</v>
      </c>
      <c r="F283">
        <v>1.76783</v>
      </c>
      <c r="G283">
        <v>1.65293</v>
      </c>
      <c r="H283" s="23"/>
      <c r="I283" s="17">
        <f t="shared" si="28"/>
        <v>44.291338582677163</v>
      </c>
      <c r="J283" s="16">
        <f t="shared" si="29"/>
        <v>-44.491338582677166</v>
      </c>
      <c r="K283" s="10">
        <v>95</v>
      </c>
      <c r="L283" s="16">
        <v>4307.7427821522415</v>
      </c>
      <c r="M283" s="16">
        <v>1554.1994750656245</v>
      </c>
      <c r="N283" s="16">
        <v>19.19291338582677</v>
      </c>
      <c r="O283" s="16">
        <v>4.5930320150658686</v>
      </c>
      <c r="P283" s="16">
        <v>5.3091882905824992</v>
      </c>
      <c r="Q283" s="16">
        <v>0.1274927988478155</v>
      </c>
      <c r="R283" s="16">
        <v>2.4013614110082275</v>
      </c>
      <c r="S283" s="16">
        <v>49.733074688654916</v>
      </c>
      <c r="T283" s="22" t="s">
        <v>33</v>
      </c>
      <c r="U283" s="10">
        <v>3</v>
      </c>
      <c r="V283" s="22" t="s">
        <v>33</v>
      </c>
      <c r="W283" s="10">
        <v>3</v>
      </c>
      <c r="X283" s="22" t="s">
        <v>33</v>
      </c>
      <c r="Y283" s="10">
        <v>3</v>
      </c>
      <c r="Z283" s="22" t="s">
        <v>124</v>
      </c>
      <c r="AA283" s="15">
        <v>2</v>
      </c>
      <c r="AB283" s="11">
        <v>70.180436639505317</v>
      </c>
      <c r="AC283" s="10">
        <v>27.339402560381629</v>
      </c>
      <c r="AD283" s="21">
        <v>2.4801608001130591</v>
      </c>
      <c r="AE283" s="12">
        <v>459.30320150658679</v>
      </c>
      <c r="AF283" s="10">
        <v>377.09996563592171</v>
      </c>
      <c r="AG283" s="10">
        <v>273.18912179368743</v>
      </c>
      <c r="AH283" s="10">
        <v>628.25474680103605</v>
      </c>
      <c r="AI283" s="10">
        <v>4.1643044458690763</v>
      </c>
      <c r="AJ283" s="10"/>
      <c r="AK283" s="10"/>
      <c r="AL283" s="10"/>
      <c r="AM283" s="10"/>
      <c r="AN283" s="10">
        <v>4.5930320150658686</v>
      </c>
      <c r="AO283" s="10">
        <v>1.9289030266537417</v>
      </c>
      <c r="AP283" s="10">
        <v>2.1855129743494994</v>
      </c>
      <c r="AQ283" s="10">
        <v>111.47500000000001</v>
      </c>
      <c r="AR283" s="10"/>
      <c r="AS283" s="10"/>
      <c r="AT283" s="10">
        <v>1.0651144618691728</v>
      </c>
      <c r="AU283" s="10">
        <v>1</v>
      </c>
      <c r="AV283" s="16"/>
      <c r="AW283" s="21">
        <v>56.564994845388256</v>
      </c>
      <c r="AX283" s="1" t="s">
        <v>120</v>
      </c>
      <c r="AY283" s="25">
        <v>44.491338582677201</v>
      </c>
      <c r="AZ283" s="19">
        <v>100</v>
      </c>
      <c r="BA283" s="19">
        <v>0</v>
      </c>
      <c r="BB283" s="19">
        <v>0</v>
      </c>
      <c r="BC283" s="19">
        <v>100</v>
      </c>
      <c r="BD283" s="19">
        <v>0</v>
      </c>
      <c r="BE283" s="19">
        <v>0</v>
      </c>
      <c r="BF283" s="26">
        <v>70.180436639505317</v>
      </c>
      <c r="BG283" s="26">
        <v>27.339402560381629</v>
      </c>
      <c r="BH283" s="26">
        <v>2.4801608001130591</v>
      </c>
      <c r="BI283" s="23"/>
      <c r="BJ283" s="27">
        <f t="shared" ca="1" si="32"/>
        <v>1</v>
      </c>
      <c r="BK283" s="26">
        <f t="shared" ca="1" si="33"/>
        <v>4.0603757112620933</v>
      </c>
      <c r="BL283" s="25">
        <f t="shared" si="30"/>
        <v>4.0405703423247479</v>
      </c>
      <c r="BM283" s="25">
        <f t="shared" ca="1" si="34"/>
        <v>3.3946569935418376</v>
      </c>
      <c r="BN283" s="24">
        <f t="shared" si="31"/>
        <v>3.1993597858373084</v>
      </c>
      <c r="BO283" s="23"/>
      <c r="BP283" s="2"/>
    </row>
    <row r="284" spans="1:68" x14ac:dyDescent="0.2">
      <c r="A284">
        <v>13.55</v>
      </c>
      <c r="B284">
        <v>2.1</v>
      </c>
      <c r="C284">
        <v>1.264</v>
      </c>
      <c r="D284">
        <v>-0.27216000000000001</v>
      </c>
      <c r="E284">
        <v>0.18090999999999999</v>
      </c>
      <c r="F284">
        <v>1.76478</v>
      </c>
      <c r="G284">
        <v>1.64838</v>
      </c>
      <c r="H284" s="23"/>
      <c r="I284" s="17">
        <f t="shared" si="28"/>
        <v>44.455380577427825</v>
      </c>
      <c r="J284" s="16">
        <f t="shared" si="29"/>
        <v>-44.655380577427827</v>
      </c>
      <c r="K284" s="10">
        <v>95</v>
      </c>
      <c r="L284" s="16">
        <v>4323.3267716535547</v>
      </c>
      <c r="M284" s="16">
        <v>1559.5472440944961</v>
      </c>
      <c r="N284" s="16">
        <v>19.263998250218723</v>
      </c>
      <c r="O284" s="16">
        <v>4.6066854990583641</v>
      </c>
      <c r="P284" s="16">
        <v>5.3211621091960524</v>
      </c>
      <c r="Q284" s="16">
        <v>0.1251120979356696</v>
      </c>
      <c r="R284" s="16">
        <v>2.3512175605296894</v>
      </c>
      <c r="S284" s="16">
        <v>49.616431259561665</v>
      </c>
      <c r="T284" s="22" t="s">
        <v>33</v>
      </c>
      <c r="U284" s="10">
        <v>3</v>
      </c>
      <c r="V284" s="22" t="s">
        <v>33</v>
      </c>
      <c r="W284" s="10">
        <v>3</v>
      </c>
      <c r="X284" s="22" t="s">
        <v>33</v>
      </c>
      <c r="Y284" s="10">
        <v>3</v>
      </c>
      <c r="Z284" s="22" t="s">
        <v>124</v>
      </c>
      <c r="AA284" s="15">
        <v>2</v>
      </c>
      <c r="AB284" s="11">
        <v>68.810972220990394</v>
      </c>
      <c r="AC284" s="10">
        <v>28.627301935065034</v>
      </c>
      <c r="AD284" s="21">
        <v>2.5617258439445747</v>
      </c>
      <c r="AE284" s="12">
        <v>460.66854990583641</v>
      </c>
      <c r="AF284" s="10">
        <v>377.59194491390951</v>
      </c>
      <c r="AG284" s="10">
        <v>274.08715818970393</v>
      </c>
      <c r="AH284" s="10">
        <v>624.39290762076905</v>
      </c>
      <c r="AI284" s="10">
        <v>4.2531155635581293</v>
      </c>
      <c r="AJ284" s="10"/>
      <c r="AK284" s="10"/>
      <c r="AL284" s="10"/>
      <c r="AM284" s="10"/>
      <c r="AN284" s="10">
        <v>4.6066854990583641</v>
      </c>
      <c r="AO284" s="10">
        <v>1.9284439312055075</v>
      </c>
      <c r="AP284" s="10">
        <v>2.1926972655176313</v>
      </c>
      <c r="AQ284" s="10">
        <v>111.47500000000001</v>
      </c>
      <c r="AR284" s="10"/>
      <c r="AS284" s="10"/>
      <c r="AT284" s="10">
        <v>1.0627083371851214</v>
      </c>
      <c r="AU284" s="10">
        <v>1</v>
      </c>
      <c r="AV284" s="16"/>
      <c r="AW284" s="21">
        <v>56.638791737086429</v>
      </c>
      <c r="AX284" s="1" t="s">
        <v>120</v>
      </c>
      <c r="AY284" s="25">
        <v>44.655380577427799</v>
      </c>
      <c r="AZ284" s="19">
        <v>100</v>
      </c>
      <c r="BA284" s="19">
        <v>0</v>
      </c>
      <c r="BB284" s="19">
        <v>0</v>
      </c>
      <c r="BC284" s="19">
        <v>100</v>
      </c>
      <c r="BD284" s="19">
        <v>0</v>
      </c>
      <c r="BE284" s="19">
        <v>0</v>
      </c>
      <c r="BF284" s="26">
        <v>68.810972220990394</v>
      </c>
      <c r="BG284" s="26">
        <v>28.627301935065034</v>
      </c>
      <c r="BH284" s="26">
        <v>2.5617258439445747</v>
      </c>
      <c r="BI284" s="23"/>
      <c r="BJ284" s="27">
        <f t="shared" ca="1" si="32"/>
        <v>1</v>
      </c>
      <c r="BK284" s="26">
        <f t="shared" ca="1" si="33"/>
        <v>4.0518153397831069</v>
      </c>
      <c r="BL284" s="25">
        <f t="shared" si="30"/>
        <v>3.9598717673242372</v>
      </c>
      <c r="BM284" s="25">
        <f t="shared" ca="1" si="34"/>
        <v>3.3907247339476969</v>
      </c>
      <c r="BN284" s="24">
        <f t="shared" si="31"/>
        <v>3.193936733688794</v>
      </c>
      <c r="BO284" s="23"/>
      <c r="BP284" s="2"/>
    </row>
    <row r="285" spans="1:68" x14ac:dyDescent="0.2">
      <c r="A285">
        <v>13.6</v>
      </c>
      <c r="B285">
        <v>2.2000000000000002</v>
      </c>
      <c r="C285">
        <v>1.2641</v>
      </c>
      <c r="D285">
        <v>-0.27202999999999999</v>
      </c>
      <c r="E285">
        <v>0.18004000000000001</v>
      </c>
      <c r="F285">
        <v>1.7658</v>
      </c>
      <c r="G285">
        <v>1.65228</v>
      </c>
      <c r="H285" s="23"/>
      <c r="I285" s="17">
        <f t="shared" si="28"/>
        <v>44.619422572178472</v>
      </c>
      <c r="J285" s="16">
        <f t="shared" si="29"/>
        <v>-44.819422572178475</v>
      </c>
      <c r="K285" s="10">
        <v>95</v>
      </c>
      <c r="L285" s="16">
        <v>4338.9107611548661</v>
      </c>
      <c r="M285" s="16">
        <v>1564.8950131233673</v>
      </c>
      <c r="N285" s="16">
        <v>19.335083114610669</v>
      </c>
      <c r="O285" s="16">
        <v>4.6339924670432957</v>
      </c>
      <c r="P285" s="16">
        <v>5.3446235274976139</v>
      </c>
      <c r="Q285" s="16">
        <v>0.12592654824771965</v>
      </c>
      <c r="R285" s="16">
        <v>2.3561350504827652</v>
      </c>
      <c r="S285" s="16">
        <v>49.349379198216582</v>
      </c>
      <c r="T285" s="22" t="s">
        <v>33</v>
      </c>
      <c r="U285" s="10">
        <v>3</v>
      </c>
      <c r="V285" s="22" t="s">
        <v>33</v>
      </c>
      <c r="W285" s="10">
        <v>3</v>
      </c>
      <c r="X285" s="22" t="s">
        <v>33</v>
      </c>
      <c r="Y285" s="10">
        <v>3</v>
      </c>
      <c r="Z285" s="22" t="s">
        <v>124</v>
      </c>
      <c r="AA285" s="15">
        <v>2</v>
      </c>
      <c r="AB285" s="11">
        <v>68.696839880690078</v>
      </c>
      <c r="AC285" s="10">
        <v>28.734520049066759</v>
      </c>
      <c r="AD285" s="21">
        <v>2.5686400702431627</v>
      </c>
      <c r="AE285" s="12">
        <v>463.39924670432958</v>
      </c>
      <c r="AF285" s="10">
        <v>379.43540650813378</v>
      </c>
      <c r="AG285" s="10">
        <v>275.84676456232103</v>
      </c>
      <c r="AH285" s="10">
        <v>617.43694800560729</v>
      </c>
      <c r="AI285" s="10">
        <v>4.2442388851823365</v>
      </c>
      <c r="AJ285" s="10"/>
      <c r="AK285" s="10"/>
      <c r="AL285" s="10"/>
      <c r="AM285" s="10"/>
      <c r="AN285" s="10">
        <v>4.6339924670432957</v>
      </c>
      <c r="AO285" s="10">
        <v>1.9367686349485558</v>
      </c>
      <c r="AP285" s="10">
        <v>2.2067741164985684</v>
      </c>
      <c r="AQ285" s="10">
        <v>111.47500000000001</v>
      </c>
      <c r="AR285" s="10"/>
      <c r="AS285" s="10"/>
      <c r="AT285" s="10">
        <v>1.0642990564716199</v>
      </c>
      <c r="AU285" s="10">
        <v>1</v>
      </c>
      <c r="AV285" s="16"/>
      <c r="AW285" s="21">
        <v>56.91531097622007</v>
      </c>
      <c r="AX285" s="1" t="s">
        <v>120</v>
      </c>
      <c r="AY285" s="25">
        <v>44.819422572178503</v>
      </c>
      <c r="AZ285" s="19">
        <v>100</v>
      </c>
      <c r="BA285" s="19">
        <v>0</v>
      </c>
      <c r="BB285" s="19">
        <v>0</v>
      </c>
      <c r="BC285" s="19">
        <v>100</v>
      </c>
      <c r="BD285" s="19">
        <v>0</v>
      </c>
      <c r="BE285" s="19">
        <v>0</v>
      </c>
      <c r="BF285" s="26">
        <v>68.696839880690078</v>
      </c>
      <c r="BG285" s="26">
        <v>28.734520049066759</v>
      </c>
      <c r="BH285" s="26">
        <v>2.5686400702431627</v>
      </c>
      <c r="BI285" s="23"/>
      <c r="BJ285" s="27">
        <f t="shared" ca="1" si="32"/>
        <v>1</v>
      </c>
      <c r="BK285" s="26">
        <f t="shared" ca="1" si="33"/>
        <v>4.0579950990870319</v>
      </c>
      <c r="BL285" s="25">
        <f t="shared" si="30"/>
        <v>3.9659804590148928</v>
      </c>
      <c r="BM285" s="25">
        <f t="shared" ca="1" si="34"/>
        <v>3.3905249980607359</v>
      </c>
      <c r="BN285" s="24">
        <f t="shared" si="31"/>
        <v>3.1927326673794263</v>
      </c>
      <c r="BO285" s="23"/>
      <c r="BP285" s="2"/>
    </row>
    <row r="286" spans="1:68" x14ac:dyDescent="0.2">
      <c r="A286">
        <v>13.65</v>
      </c>
      <c r="B286">
        <v>2.1</v>
      </c>
      <c r="C286">
        <v>1.26417</v>
      </c>
      <c r="D286">
        <v>-0.27182000000000001</v>
      </c>
      <c r="E286">
        <v>0.17993999999999999</v>
      </c>
      <c r="F286">
        <v>1.76223</v>
      </c>
      <c r="G286">
        <v>1.6504799999999999</v>
      </c>
      <c r="H286" s="23"/>
      <c r="I286" s="17">
        <f t="shared" si="28"/>
        <v>44.783464566929133</v>
      </c>
      <c r="J286" s="16">
        <f t="shared" si="29"/>
        <v>-44.983464566929136</v>
      </c>
      <c r="K286" s="10">
        <v>95</v>
      </c>
      <c r="L286" s="16">
        <v>4354.4947506561793</v>
      </c>
      <c r="M286" s="16">
        <v>1570.242782152239</v>
      </c>
      <c r="N286" s="16">
        <v>19.406167979002625</v>
      </c>
      <c r="O286" s="16">
        <v>4.6531073446327529</v>
      </c>
      <c r="P286" s="16">
        <v>5.3632963878820865</v>
      </c>
      <c r="Q286" s="16">
        <v>0.12724219875180023</v>
      </c>
      <c r="R286" s="16">
        <v>2.3724625593933837</v>
      </c>
      <c r="S286" s="16">
        <v>49.318683558981512</v>
      </c>
      <c r="T286" s="22" t="s">
        <v>33</v>
      </c>
      <c r="U286" s="10">
        <v>3</v>
      </c>
      <c r="V286" s="22" t="s">
        <v>33</v>
      </c>
      <c r="W286" s="10">
        <v>3</v>
      </c>
      <c r="X286" s="22" t="s">
        <v>33</v>
      </c>
      <c r="Y286" s="10">
        <v>3</v>
      </c>
      <c r="Z286" s="22" t="s">
        <v>124</v>
      </c>
      <c r="AA286" s="15">
        <v>2</v>
      </c>
      <c r="AB286" s="11">
        <v>68.964214126277128</v>
      </c>
      <c r="AC286" s="10">
        <v>28.483311781663801</v>
      </c>
      <c r="AD286" s="21">
        <v>2.5524740920590783</v>
      </c>
      <c r="AE286" s="12">
        <v>465.31073446327525</v>
      </c>
      <c r="AF286" s="10">
        <v>380.71550834740617</v>
      </c>
      <c r="AG286" s="10">
        <v>277.2472290911565</v>
      </c>
      <c r="AH286" s="10">
        <v>615.34317764527987</v>
      </c>
      <c r="AI286" s="10">
        <v>4.2150296367825106</v>
      </c>
      <c r="AJ286" s="10"/>
      <c r="AK286" s="10"/>
      <c r="AL286" s="10"/>
      <c r="AM286" s="10"/>
      <c r="AN286" s="10">
        <v>4.6531073446327529</v>
      </c>
      <c r="AO286" s="10">
        <v>1.9454616594251408</v>
      </c>
      <c r="AP286" s="10">
        <v>2.2179778327292521</v>
      </c>
      <c r="AQ286" s="10">
        <v>111.47500000000001</v>
      </c>
      <c r="AR286" s="10"/>
      <c r="AS286" s="10"/>
      <c r="AT286" s="10">
        <v>1.0642254054459601</v>
      </c>
      <c r="AU286" s="10">
        <v>1</v>
      </c>
      <c r="AV286" s="16"/>
      <c r="AW286" s="21">
        <v>57.10732625211093</v>
      </c>
      <c r="AX286" s="1" t="s">
        <v>120</v>
      </c>
      <c r="AY286" s="25">
        <v>44.983464566929101</v>
      </c>
      <c r="AZ286" s="19">
        <v>100</v>
      </c>
      <c r="BA286" s="19">
        <v>0</v>
      </c>
      <c r="BB286" s="19">
        <v>0</v>
      </c>
      <c r="BC286" s="19">
        <v>100</v>
      </c>
      <c r="BD286" s="19">
        <v>0</v>
      </c>
      <c r="BE286" s="19">
        <v>0</v>
      </c>
      <c r="BF286" s="26">
        <v>68.964214126277128</v>
      </c>
      <c r="BG286" s="26">
        <v>28.483311781663801</v>
      </c>
      <c r="BH286" s="26">
        <v>2.5524740920590783</v>
      </c>
      <c r="BI286" s="23"/>
      <c r="BJ286" s="27">
        <f t="shared" ca="1" si="32"/>
        <v>1</v>
      </c>
      <c r="BK286" s="26">
        <f t="shared" ca="1" si="33"/>
        <v>4.0580336350116095</v>
      </c>
      <c r="BL286" s="25">
        <f t="shared" si="30"/>
        <v>3.9937301105672729</v>
      </c>
      <c r="BM286" s="25">
        <f t="shared" ca="1" si="34"/>
        <v>3.3921464852868706</v>
      </c>
      <c r="BN286" s="24">
        <f t="shared" si="31"/>
        <v>3.1929172208651542</v>
      </c>
      <c r="BO286" s="23"/>
      <c r="BP286" s="2"/>
    </row>
    <row r="287" spans="1:68" x14ac:dyDescent="0.2">
      <c r="A287">
        <v>13.7</v>
      </c>
      <c r="B287">
        <v>2.2000000000000002</v>
      </c>
      <c r="C287">
        <v>1.2643200000000001</v>
      </c>
      <c r="D287">
        <v>-0.27204</v>
      </c>
      <c r="E287">
        <v>0.18132000000000001</v>
      </c>
      <c r="F287">
        <v>1.7649300000000001</v>
      </c>
      <c r="G287">
        <v>1.65448</v>
      </c>
      <c r="H287" s="23"/>
      <c r="I287" s="17">
        <f t="shared" si="28"/>
        <v>44.947506561679788</v>
      </c>
      <c r="J287" s="16">
        <f t="shared" si="29"/>
        <v>-45.147506561679791</v>
      </c>
      <c r="K287" s="10">
        <v>95</v>
      </c>
      <c r="L287" s="16">
        <v>4370.0787401574917</v>
      </c>
      <c r="M287" s="16">
        <v>1575.5905511811104</v>
      </c>
      <c r="N287" s="16">
        <v>19.477252843394574</v>
      </c>
      <c r="O287" s="16">
        <v>4.69406779661018</v>
      </c>
      <c r="P287" s="16">
        <v>5.4103566772883065</v>
      </c>
      <c r="Q287" s="16">
        <v>0.12586389822371577</v>
      </c>
      <c r="R287" s="16">
        <v>2.3263512136282904</v>
      </c>
      <c r="S287" s="16">
        <v>49.742283380425441</v>
      </c>
      <c r="T287" s="22" t="s">
        <v>33</v>
      </c>
      <c r="U287" s="10">
        <v>3</v>
      </c>
      <c r="V287" s="22" t="s">
        <v>33</v>
      </c>
      <c r="W287" s="10">
        <v>3</v>
      </c>
      <c r="X287" s="22" t="s">
        <v>33</v>
      </c>
      <c r="Y287" s="10">
        <v>3</v>
      </c>
      <c r="Z287" s="22" t="s">
        <v>124</v>
      </c>
      <c r="AA287" s="15">
        <v>2</v>
      </c>
      <c r="AB287" s="11">
        <v>67.590044980910648</v>
      </c>
      <c r="AC287" s="10">
        <v>29.773084039797382</v>
      </c>
      <c r="AD287" s="21">
        <v>2.6368709792919676</v>
      </c>
      <c r="AE287" s="12">
        <v>469.40677966101805</v>
      </c>
      <c r="AF287" s="10">
        <v>385.33530771864901</v>
      </c>
      <c r="AG287" s="10">
        <v>280.77675079662299</v>
      </c>
      <c r="AH287" s="10">
        <v>622.59491390463495</v>
      </c>
      <c r="AI287" s="10">
        <v>4.2985770770199023</v>
      </c>
      <c r="AJ287" s="10"/>
      <c r="AK287" s="10"/>
      <c r="AL287" s="10"/>
      <c r="AM287" s="10"/>
      <c r="AN287" s="10">
        <v>4.69406779661018</v>
      </c>
      <c r="AO287" s="10">
        <v>1.9525744531425704</v>
      </c>
      <c r="AP287" s="10">
        <v>2.2462140063729841</v>
      </c>
      <c r="AQ287" s="10">
        <v>111.47500000000001</v>
      </c>
      <c r="AR287" s="10"/>
      <c r="AS287" s="10"/>
      <c r="AT287" s="10">
        <v>1.073923201005679</v>
      </c>
      <c r="AU287" s="10">
        <v>1</v>
      </c>
      <c r="AV287" s="16"/>
      <c r="AW287" s="21">
        <v>57.800296157797348</v>
      </c>
      <c r="AX287" s="1" t="s">
        <v>120</v>
      </c>
      <c r="AY287" s="25">
        <v>45.147506561679798</v>
      </c>
      <c r="AZ287" s="19">
        <v>100</v>
      </c>
      <c r="BA287" s="19">
        <v>0</v>
      </c>
      <c r="BB287" s="19">
        <v>0</v>
      </c>
      <c r="BC287" s="19">
        <v>100</v>
      </c>
      <c r="BD287" s="19">
        <v>0</v>
      </c>
      <c r="BE287" s="19">
        <v>0</v>
      </c>
      <c r="BF287" s="26">
        <v>67.590044980910648</v>
      </c>
      <c r="BG287" s="26">
        <v>29.773084039797382</v>
      </c>
      <c r="BH287" s="26">
        <v>2.6368709792919676</v>
      </c>
      <c r="BI287" s="23"/>
      <c r="BJ287" s="27">
        <f t="shared" ca="1" si="32"/>
        <v>1</v>
      </c>
      <c r="BK287" s="26">
        <f t="shared" ca="1" si="33"/>
        <v>4.0941059271925244</v>
      </c>
      <c r="BL287" s="25">
        <f t="shared" si="30"/>
        <v>3.9023725802844842</v>
      </c>
      <c r="BM287" s="25">
        <f t="shared" ca="1" si="34"/>
        <v>3.3835139316808078</v>
      </c>
      <c r="BN287" s="24">
        <f t="shared" si="31"/>
        <v>3.1853766183941401</v>
      </c>
      <c r="BO287" s="23"/>
      <c r="BP287" s="2"/>
    </row>
    <row r="288" spans="1:68" x14ac:dyDescent="0.2">
      <c r="A288">
        <v>13.75</v>
      </c>
      <c r="B288">
        <v>2.1</v>
      </c>
      <c r="C288">
        <v>1.2643599999999999</v>
      </c>
      <c r="D288">
        <v>-0.27207999999999999</v>
      </c>
      <c r="E288">
        <v>0.18163000000000001</v>
      </c>
      <c r="F288">
        <v>1.7640800000000001</v>
      </c>
      <c r="G288">
        <v>1.6530800000000001</v>
      </c>
      <c r="H288" s="23"/>
      <c r="I288" s="17">
        <f t="shared" si="28"/>
        <v>45.111548556430442</v>
      </c>
      <c r="J288" s="16">
        <f t="shared" si="29"/>
        <v>-45.311548556430445</v>
      </c>
      <c r="K288" s="10">
        <v>95</v>
      </c>
      <c r="L288" s="16">
        <v>4385.662729658804</v>
      </c>
      <c r="M288" s="16">
        <v>1580.9383202099818</v>
      </c>
      <c r="N288" s="16">
        <v>19.548337707786526</v>
      </c>
      <c r="O288" s="16">
        <v>4.7049905838041042</v>
      </c>
      <c r="P288" s="16">
        <v>5.4226497178176833</v>
      </c>
      <c r="Q288" s="16">
        <v>0.1256132981277005</v>
      </c>
      <c r="R288" s="16">
        <v>2.3164560623372314</v>
      </c>
      <c r="S288" s="16">
        <v>49.83743986205414</v>
      </c>
      <c r="T288" s="22" t="s">
        <v>33</v>
      </c>
      <c r="U288" s="10">
        <v>3</v>
      </c>
      <c r="V288" s="22" t="s">
        <v>33</v>
      </c>
      <c r="W288" s="10">
        <v>3</v>
      </c>
      <c r="X288" s="22" t="s">
        <v>33</v>
      </c>
      <c r="Y288" s="10">
        <v>3</v>
      </c>
      <c r="Z288" s="22" t="s">
        <v>124</v>
      </c>
      <c r="AA288" s="15">
        <v>2</v>
      </c>
      <c r="AB288" s="11">
        <v>67.280691154608661</v>
      </c>
      <c r="AC288" s="10">
        <v>30.062936396615868</v>
      </c>
      <c r="AD288" s="21">
        <v>2.656372448775465</v>
      </c>
      <c r="AE288" s="12">
        <v>470.49905838041042</v>
      </c>
      <c r="AF288" s="10">
        <v>385.86484251614559</v>
      </c>
      <c r="AG288" s="10">
        <v>281.69872883632627</v>
      </c>
      <c r="AH288" s="10">
        <v>623.09010145921945</v>
      </c>
      <c r="AI288" s="10">
        <v>4.3169392083829612</v>
      </c>
      <c r="AJ288" s="10"/>
      <c r="AK288" s="10"/>
      <c r="AL288" s="10"/>
      <c r="AM288" s="10"/>
      <c r="AN288" s="10">
        <v>4.7049905838041042</v>
      </c>
      <c r="AO288" s="10">
        <v>1.9568264930574424</v>
      </c>
      <c r="AP288" s="10">
        <v>2.2535898306906099</v>
      </c>
      <c r="AQ288" s="10">
        <v>111.47500000000001</v>
      </c>
      <c r="AR288" s="10"/>
      <c r="AS288" s="10"/>
      <c r="AT288" s="10">
        <v>1.0716284316543465</v>
      </c>
      <c r="AU288" s="10">
        <v>1</v>
      </c>
      <c r="AV288" s="16"/>
      <c r="AW288" s="21">
        <v>57.879726377421839</v>
      </c>
      <c r="AX288" s="1" t="s">
        <v>120</v>
      </c>
      <c r="AY288" s="25">
        <v>45.311548556430402</v>
      </c>
      <c r="AZ288" s="19">
        <v>100</v>
      </c>
      <c r="BA288" s="19">
        <v>0</v>
      </c>
      <c r="BB288" s="19">
        <v>0</v>
      </c>
      <c r="BC288" s="19">
        <v>100</v>
      </c>
      <c r="BD288" s="19">
        <v>0</v>
      </c>
      <c r="BE288" s="19">
        <v>0</v>
      </c>
      <c r="BF288" s="26">
        <v>67.280691154608661</v>
      </c>
      <c r="BG288" s="26">
        <v>30.062936396615868</v>
      </c>
      <c r="BH288" s="26">
        <v>2.656372448775465</v>
      </c>
      <c r="BI288" s="23"/>
      <c r="BJ288" s="27">
        <f t="shared" ca="1" si="32"/>
        <v>1</v>
      </c>
      <c r="BK288" s="26">
        <f t="shared" ca="1" si="33"/>
        <v>4.0859511237089805</v>
      </c>
      <c r="BL288" s="25">
        <f t="shared" si="30"/>
        <v>3.8891753157412396</v>
      </c>
      <c r="BM288" s="25">
        <f t="shared" ca="1" si="34"/>
        <v>3.3834581422735361</v>
      </c>
      <c r="BN288" s="24">
        <f t="shared" si="31"/>
        <v>3.1836000271022469</v>
      </c>
      <c r="BO288" s="23"/>
      <c r="BP288" s="2"/>
    </row>
    <row r="289" spans="1:68" x14ac:dyDescent="0.2">
      <c r="A289">
        <v>13.8</v>
      </c>
      <c r="B289">
        <v>2.2000000000000002</v>
      </c>
      <c r="C289">
        <v>1.2643500000000001</v>
      </c>
      <c r="D289">
        <v>-0.27233000000000002</v>
      </c>
      <c r="E289">
        <v>0.18245</v>
      </c>
      <c r="F289">
        <v>1.76268</v>
      </c>
      <c r="G289">
        <v>1.6513</v>
      </c>
      <c r="H289" s="23"/>
      <c r="I289" s="17">
        <f t="shared" si="28"/>
        <v>45.275590551181104</v>
      </c>
      <c r="J289" s="16">
        <f t="shared" si="29"/>
        <v>-45.475590551181106</v>
      </c>
      <c r="K289" s="10">
        <v>95</v>
      </c>
      <c r="L289" s="16">
        <v>4401.2467191601172</v>
      </c>
      <c r="M289" s="16">
        <v>1586.2860892388535</v>
      </c>
      <c r="N289" s="16">
        <v>19.619422572178479</v>
      </c>
      <c r="O289" s="16">
        <v>4.7022598870056536</v>
      </c>
      <c r="P289" s="16">
        <v>5.4235435621001091</v>
      </c>
      <c r="Q289" s="16">
        <v>0.12404704752760431</v>
      </c>
      <c r="R289" s="16">
        <v>2.2871955596420199</v>
      </c>
      <c r="S289" s="16">
        <v>50.089144103781685</v>
      </c>
      <c r="T289" s="22" t="s">
        <v>33</v>
      </c>
      <c r="U289" s="10">
        <v>3</v>
      </c>
      <c r="V289" s="22" t="s">
        <v>33</v>
      </c>
      <c r="W289" s="10">
        <v>3</v>
      </c>
      <c r="X289" s="22" t="s">
        <v>33</v>
      </c>
      <c r="Y289" s="10">
        <v>3</v>
      </c>
      <c r="Z289" s="22" t="s">
        <v>124</v>
      </c>
      <c r="AA289" s="15">
        <v>2</v>
      </c>
      <c r="AB289" s="11">
        <v>66.606123795418668</v>
      </c>
      <c r="AC289" s="10">
        <v>30.694227769117191</v>
      </c>
      <c r="AD289" s="21">
        <v>2.6996484354641384</v>
      </c>
      <c r="AE289" s="12">
        <v>470.22598870056538</v>
      </c>
      <c r="AF289" s="10">
        <v>385.05329540223602</v>
      </c>
      <c r="AG289" s="10">
        <v>281.76576715750821</v>
      </c>
      <c r="AH289" s="10">
        <v>626.80570007869449</v>
      </c>
      <c r="AI289" s="10">
        <v>4.3721665853378751</v>
      </c>
      <c r="AJ289" s="10"/>
      <c r="AK289" s="10"/>
      <c r="AL289" s="10"/>
      <c r="AM289" s="10"/>
      <c r="AN289" s="10">
        <v>4.7022598870056536</v>
      </c>
      <c r="AO289" s="10">
        <v>1.9563871611644643</v>
      </c>
      <c r="AP289" s="10">
        <v>2.2541261372600654</v>
      </c>
      <c r="AQ289" s="10">
        <v>111.47500000000001</v>
      </c>
      <c r="AR289" s="10"/>
      <c r="AS289" s="10"/>
      <c r="AT289" s="10">
        <v>1.0654527779615193</v>
      </c>
      <c r="AU289" s="10">
        <v>1</v>
      </c>
      <c r="AV289" s="16"/>
      <c r="AW289" s="21">
        <v>57.757994310335398</v>
      </c>
      <c r="AX289" s="1" t="s">
        <v>120</v>
      </c>
      <c r="AY289" s="25">
        <v>45.475590551181099</v>
      </c>
      <c r="AZ289" s="19">
        <v>100</v>
      </c>
      <c r="BA289" s="19">
        <v>0</v>
      </c>
      <c r="BB289" s="19">
        <v>0</v>
      </c>
      <c r="BC289" s="19">
        <v>100</v>
      </c>
      <c r="BD289" s="19">
        <v>0</v>
      </c>
      <c r="BE289" s="19">
        <v>0</v>
      </c>
      <c r="BF289" s="26">
        <v>66.606123795418668</v>
      </c>
      <c r="BG289" s="26">
        <v>30.694227769117191</v>
      </c>
      <c r="BH289" s="26">
        <v>2.6996484354641384</v>
      </c>
      <c r="BI289" s="23"/>
      <c r="BJ289" s="27">
        <f t="shared" ca="1" si="32"/>
        <v>1</v>
      </c>
      <c r="BK289" s="26">
        <f t="shared" ca="1" si="33"/>
        <v>4.0634791219363242</v>
      </c>
      <c r="BL289" s="25">
        <f t="shared" si="30"/>
        <v>3.8489022294318684</v>
      </c>
      <c r="BM289" s="25">
        <f t="shared" ca="1" si="34"/>
        <v>3.383067500759565</v>
      </c>
      <c r="BN289" s="24">
        <f t="shared" si="31"/>
        <v>3.1807932092831974</v>
      </c>
      <c r="BO289" s="23"/>
      <c r="BP289" s="2"/>
    </row>
    <row r="290" spans="1:68" x14ac:dyDescent="0.2">
      <c r="A290">
        <v>13.85</v>
      </c>
      <c r="B290">
        <v>2.1</v>
      </c>
      <c r="C290">
        <v>1.2645999999999999</v>
      </c>
      <c r="D290">
        <v>-0.27204</v>
      </c>
      <c r="E290">
        <v>0.18396000000000001</v>
      </c>
      <c r="F290">
        <v>1.7635799999999999</v>
      </c>
      <c r="G290">
        <v>1.65235</v>
      </c>
      <c r="H290" s="23"/>
      <c r="I290" s="17">
        <f t="shared" si="28"/>
        <v>45.439632545931758</v>
      </c>
      <c r="J290" s="16">
        <f t="shared" si="29"/>
        <v>-45.639632545931761</v>
      </c>
      <c r="K290" s="10">
        <v>95</v>
      </c>
      <c r="L290" s="16">
        <v>4416.8307086614295</v>
      </c>
      <c r="M290" s="16">
        <v>1591.6338582677249</v>
      </c>
      <c r="N290" s="16">
        <v>19.690507436570428</v>
      </c>
      <c r="O290" s="16">
        <v>4.7705273069679501</v>
      </c>
      <c r="P290" s="16">
        <v>5.498485441857679</v>
      </c>
      <c r="Q290" s="16">
        <v>0.12586389822371577</v>
      </c>
      <c r="R290" s="16">
        <v>2.2890648625813634</v>
      </c>
      <c r="S290" s="16">
        <v>50.552648256231201</v>
      </c>
      <c r="T290" s="22" t="s">
        <v>33</v>
      </c>
      <c r="U290" s="10">
        <v>3</v>
      </c>
      <c r="V290" s="22" t="s">
        <v>33</v>
      </c>
      <c r="W290" s="10">
        <v>3</v>
      </c>
      <c r="X290" s="22" t="s">
        <v>33</v>
      </c>
      <c r="Y290" s="10">
        <v>3</v>
      </c>
      <c r="Z290" s="22" t="s">
        <v>124</v>
      </c>
      <c r="AA290" s="15">
        <v>2</v>
      </c>
      <c r="AB290" s="11">
        <v>66.24738278007986</v>
      </c>
      <c r="AC290" s="10">
        <v>31.029498814198206</v>
      </c>
      <c r="AD290" s="21">
        <v>2.7231184057219302</v>
      </c>
      <c r="AE290" s="12">
        <v>477.05273069679498</v>
      </c>
      <c r="AF290" s="10">
        <v>392.95328187363765</v>
      </c>
      <c r="AG290" s="10">
        <v>287.38640813932591</v>
      </c>
      <c r="AH290" s="10">
        <v>634.87832543302159</v>
      </c>
      <c r="AI290" s="10">
        <v>4.3685961736894887</v>
      </c>
      <c r="AJ290" s="10"/>
      <c r="AK290" s="10"/>
      <c r="AL290" s="10"/>
      <c r="AM290" s="10"/>
      <c r="AN290" s="10">
        <v>4.7705273069679501</v>
      </c>
      <c r="AO290" s="10">
        <v>1.9748971357132994</v>
      </c>
      <c r="AP290" s="10">
        <v>2.2990912651146074</v>
      </c>
      <c r="AQ290" s="10">
        <v>111.47500000000001</v>
      </c>
      <c r="AR290" s="10"/>
      <c r="AS290" s="10"/>
      <c r="AT290" s="10">
        <v>1.0845525466112955</v>
      </c>
      <c r="AU290" s="10">
        <v>1</v>
      </c>
      <c r="AV290" s="16"/>
      <c r="AW290" s="21">
        <v>58.942992281045647</v>
      </c>
      <c r="AX290" s="1" t="s">
        <v>120</v>
      </c>
      <c r="AY290" s="25">
        <v>45.639632545931804</v>
      </c>
      <c r="AZ290" s="19">
        <v>100</v>
      </c>
      <c r="BA290" s="19">
        <v>0</v>
      </c>
      <c r="BB290" s="19">
        <v>0</v>
      </c>
      <c r="BC290" s="19">
        <v>100</v>
      </c>
      <c r="BD290" s="19">
        <v>0</v>
      </c>
      <c r="BE290" s="19">
        <v>0</v>
      </c>
      <c r="BF290" s="26">
        <v>66.24738278007986</v>
      </c>
      <c r="BG290" s="26">
        <v>31.029498814198206</v>
      </c>
      <c r="BH290" s="26">
        <v>2.7231184057219302</v>
      </c>
      <c r="BI290" s="23"/>
      <c r="BJ290" s="27">
        <f t="shared" ca="1" si="32"/>
        <v>1</v>
      </c>
      <c r="BK290" s="26">
        <f t="shared" ca="1" si="33"/>
        <v>4.1342046984445959</v>
      </c>
      <c r="BL290" s="25">
        <f t="shared" si="30"/>
        <v>3.8255689050783555</v>
      </c>
      <c r="BM290" s="25">
        <f t="shared" ca="1" si="34"/>
        <v>3.375320981113485</v>
      </c>
      <c r="BN290" s="24">
        <f t="shared" si="31"/>
        <v>3.1757976420008696</v>
      </c>
      <c r="BO290" s="23"/>
      <c r="BP290" s="2"/>
    </row>
    <row r="291" spans="1:68" x14ac:dyDescent="0.2">
      <c r="A291">
        <v>13.9</v>
      </c>
      <c r="B291">
        <v>0.4</v>
      </c>
      <c r="C291">
        <v>1.26474</v>
      </c>
      <c r="D291">
        <v>-0.27198</v>
      </c>
      <c r="E291">
        <v>0.18468999999999999</v>
      </c>
      <c r="F291">
        <v>1.7564</v>
      </c>
      <c r="G291">
        <v>1.6473800000000001</v>
      </c>
      <c r="H291" s="23"/>
      <c r="I291" s="17">
        <f t="shared" si="28"/>
        <v>45.603674540682412</v>
      </c>
      <c r="J291" s="16">
        <f t="shared" si="29"/>
        <v>-45.803674540682415</v>
      </c>
      <c r="K291" s="10">
        <v>95</v>
      </c>
      <c r="L291" s="16">
        <v>4432.4146981627418</v>
      </c>
      <c r="M291" s="16">
        <v>1596.9816272965963</v>
      </c>
      <c r="N291" s="16">
        <v>19.761592300962377</v>
      </c>
      <c r="O291" s="16">
        <v>4.8087570621468663</v>
      </c>
      <c r="P291" s="16">
        <v>5.5399419226329858</v>
      </c>
      <c r="Q291" s="16">
        <v>0.12623979836773883</v>
      </c>
      <c r="R291" s="16">
        <v>2.2787206099038024</v>
      </c>
      <c r="S291" s="16">
        <v>50.77672642264718</v>
      </c>
      <c r="T291" s="22" t="s">
        <v>33</v>
      </c>
      <c r="U291" s="10">
        <v>3</v>
      </c>
      <c r="V291" s="22" t="s">
        <v>33</v>
      </c>
      <c r="W291" s="10">
        <v>3</v>
      </c>
      <c r="X291" s="22" t="s">
        <v>33</v>
      </c>
      <c r="Y291" s="10">
        <v>3</v>
      </c>
      <c r="Z291" s="22" t="s">
        <v>124</v>
      </c>
      <c r="AA291" s="15">
        <v>2</v>
      </c>
      <c r="AB291" s="11">
        <v>65.757969536739552</v>
      </c>
      <c r="AC291" s="10">
        <v>31.486337936399948</v>
      </c>
      <c r="AD291" s="21">
        <v>2.7556925268605057</v>
      </c>
      <c r="AE291" s="12">
        <v>480.87570621468666</v>
      </c>
      <c r="AF291" s="10">
        <v>396.91380964124363</v>
      </c>
      <c r="AG291" s="10">
        <v>290.49564419747395</v>
      </c>
      <c r="AH291" s="10">
        <v>638.0256162175159</v>
      </c>
      <c r="AI291" s="10">
        <v>4.3884274169188986</v>
      </c>
      <c r="AJ291" s="10"/>
      <c r="AK291" s="10"/>
      <c r="AL291" s="10"/>
      <c r="AM291" s="10"/>
      <c r="AN291" s="10">
        <v>4.8087570621468663</v>
      </c>
      <c r="AO291" s="10">
        <v>1.9850515011985228</v>
      </c>
      <c r="AP291" s="10">
        <v>2.3239651535797914</v>
      </c>
      <c r="AQ291" s="10">
        <v>111.47500000000001</v>
      </c>
      <c r="AR291" s="10"/>
      <c r="AS291" s="10"/>
      <c r="AT291" s="10">
        <v>1.0921547519233943</v>
      </c>
      <c r="AU291" s="10">
        <v>1</v>
      </c>
      <c r="AV291" s="16"/>
      <c r="AW291" s="21">
        <v>59.537071446186545</v>
      </c>
      <c r="AX291" s="1" t="s">
        <v>120</v>
      </c>
      <c r="AY291" s="25">
        <v>45.803674540682401</v>
      </c>
      <c r="AZ291" s="19">
        <v>100</v>
      </c>
      <c r="BA291" s="19">
        <v>0</v>
      </c>
      <c r="BB291" s="19">
        <v>0</v>
      </c>
      <c r="BC291" s="19">
        <v>100</v>
      </c>
      <c r="BD291" s="19">
        <v>0</v>
      </c>
      <c r="BE291" s="19">
        <v>0</v>
      </c>
      <c r="BF291" s="26">
        <v>65.757969536739552</v>
      </c>
      <c r="BG291" s="26">
        <v>31.486337936399948</v>
      </c>
      <c r="BH291" s="26">
        <v>2.7556925268605057</v>
      </c>
      <c r="BI291" s="23"/>
      <c r="BJ291" s="27">
        <f t="shared" ca="1" si="32"/>
        <v>1</v>
      </c>
      <c r="BK291" s="26">
        <f t="shared" ca="1" si="33"/>
        <v>4.1625207413038323</v>
      </c>
      <c r="BL291" s="25">
        <f t="shared" si="30"/>
        <v>3.7981311556068036</v>
      </c>
      <c r="BM291" s="25">
        <f t="shared" ca="1" si="34"/>
        <v>3.371145340410564</v>
      </c>
      <c r="BN291" s="24">
        <f t="shared" si="31"/>
        <v>3.171989278189896</v>
      </c>
      <c r="BO291" s="23"/>
      <c r="BP291" s="2"/>
    </row>
    <row r="292" spans="1:68" x14ac:dyDescent="0.2">
      <c r="A292">
        <v>13.95</v>
      </c>
      <c r="B292">
        <v>2.1</v>
      </c>
      <c r="C292">
        <v>1.2648699999999999</v>
      </c>
      <c r="D292">
        <v>-0.27221000000000001</v>
      </c>
      <c r="E292">
        <v>0.18487999999999999</v>
      </c>
      <c r="F292">
        <v>1.7598499999999999</v>
      </c>
      <c r="G292">
        <v>1.6504000000000001</v>
      </c>
      <c r="H292" s="23"/>
      <c r="I292" s="17">
        <f t="shared" si="28"/>
        <v>45.767716535433067</v>
      </c>
      <c r="J292" s="16">
        <f t="shared" si="29"/>
        <v>-45.96771653543307</v>
      </c>
      <c r="K292" s="10">
        <v>95</v>
      </c>
      <c r="L292" s="16">
        <v>4447.9986876640542</v>
      </c>
      <c r="M292" s="16">
        <v>1602.3293963254678</v>
      </c>
      <c r="N292" s="16">
        <v>19.832677165354326</v>
      </c>
      <c r="O292" s="16">
        <v>4.8442561205272705</v>
      </c>
      <c r="P292" s="16">
        <v>5.5762808137028612</v>
      </c>
      <c r="Q292" s="16">
        <v>0.12479884781565044</v>
      </c>
      <c r="R292" s="16">
        <v>2.2380301850827933</v>
      </c>
      <c r="S292" s="16">
        <v>50.835048137193802</v>
      </c>
      <c r="T292" s="22" t="s">
        <v>33</v>
      </c>
      <c r="U292" s="10">
        <v>3</v>
      </c>
      <c r="V292" s="22" t="s">
        <v>33</v>
      </c>
      <c r="W292" s="10">
        <v>3</v>
      </c>
      <c r="X292" s="22" t="s">
        <v>33</v>
      </c>
      <c r="Y292" s="10">
        <v>3</v>
      </c>
      <c r="Z292" s="22" t="s">
        <v>124</v>
      </c>
      <c r="AA292" s="15">
        <v>2</v>
      </c>
      <c r="AB292" s="11">
        <v>64.503722654340336</v>
      </c>
      <c r="AC292" s="10">
        <v>32.653851593799587</v>
      </c>
      <c r="AD292" s="21">
        <v>2.8424257518600724</v>
      </c>
      <c r="AE292" s="12">
        <v>484.42561205272705</v>
      </c>
      <c r="AF292" s="10">
        <v>400.27226803174011</v>
      </c>
      <c r="AG292" s="10">
        <v>293.2210610277146</v>
      </c>
      <c r="AH292" s="10">
        <v>637.76305999212639</v>
      </c>
      <c r="AI292" s="10">
        <v>4.4682149805902025</v>
      </c>
      <c r="AJ292" s="10"/>
      <c r="AK292" s="10"/>
      <c r="AL292" s="10"/>
      <c r="AM292" s="10"/>
      <c r="AN292" s="10">
        <v>4.8442561205272705</v>
      </c>
      <c r="AO292" s="10">
        <v>1.9903705924779742</v>
      </c>
      <c r="AP292" s="10">
        <v>2.3457684882217169</v>
      </c>
      <c r="AQ292" s="10">
        <v>111.47500000000001</v>
      </c>
      <c r="AR292" s="10"/>
      <c r="AS292" s="10"/>
      <c r="AT292" s="10">
        <v>1.0979742231533256</v>
      </c>
      <c r="AU292" s="10">
        <v>1</v>
      </c>
      <c r="AV292" s="16"/>
      <c r="AW292" s="21">
        <v>60.040840204761011</v>
      </c>
      <c r="AX292" s="1" t="s">
        <v>120</v>
      </c>
      <c r="AY292" s="25">
        <v>45.967716535433098</v>
      </c>
      <c r="AZ292" s="19">
        <v>100</v>
      </c>
      <c r="BA292" s="19">
        <v>0</v>
      </c>
      <c r="BB292" s="19">
        <v>0</v>
      </c>
      <c r="BC292" s="19">
        <v>100</v>
      </c>
      <c r="BD292" s="19">
        <v>0</v>
      </c>
      <c r="BE292" s="19">
        <v>0</v>
      </c>
      <c r="BF292" s="26">
        <v>64.503722654340336</v>
      </c>
      <c r="BG292" s="26">
        <v>32.653851593799587</v>
      </c>
      <c r="BH292" s="26">
        <v>2.8424257518600724</v>
      </c>
      <c r="BI292" s="23"/>
      <c r="BJ292" s="27">
        <f t="shared" ca="1" si="32"/>
        <v>1</v>
      </c>
      <c r="BK292" s="26">
        <f t="shared" ca="1" si="33"/>
        <v>4.1842600872934543</v>
      </c>
      <c r="BL292" s="25">
        <f t="shared" si="30"/>
        <v>3.7228033784543464</v>
      </c>
      <c r="BM292" s="25">
        <f t="shared" ca="1" si="34"/>
        <v>3.3645938690583055</v>
      </c>
      <c r="BN292" s="24">
        <f t="shared" si="31"/>
        <v>3.1656384676865552</v>
      </c>
      <c r="BO292" s="23"/>
      <c r="BP292" s="2"/>
    </row>
    <row r="293" spans="1:68" x14ac:dyDescent="0.2">
      <c r="A293">
        <v>14</v>
      </c>
      <c r="B293">
        <v>2.1</v>
      </c>
      <c r="C293">
        <v>1.26518</v>
      </c>
      <c r="D293">
        <v>-0.27210000000000001</v>
      </c>
      <c r="E293">
        <v>0.18548000000000001</v>
      </c>
      <c r="F293">
        <v>1.7620499999999999</v>
      </c>
      <c r="G293">
        <v>1.6534800000000001</v>
      </c>
      <c r="H293" s="23"/>
      <c r="I293" s="17">
        <f t="shared" si="28"/>
        <v>45.931758530183721</v>
      </c>
      <c r="J293" s="16">
        <f t="shared" si="29"/>
        <v>-46.131758530183724</v>
      </c>
      <c r="K293" s="10">
        <v>95</v>
      </c>
      <c r="L293" s="16">
        <v>4463.5826771653665</v>
      </c>
      <c r="M293" s="16">
        <v>1607.6771653543392</v>
      </c>
      <c r="N293" s="16">
        <v>19.903762029746279</v>
      </c>
      <c r="O293" s="16">
        <v>4.9289077212805754</v>
      </c>
      <c r="P293" s="16">
        <v>5.6635845176860755</v>
      </c>
      <c r="Q293" s="16">
        <v>0.12548799807969269</v>
      </c>
      <c r="R293" s="16">
        <v>2.2156992217176676</v>
      </c>
      <c r="S293" s="16">
        <v>51.019221972604214</v>
      </c>
      <c r="T293" s="22" t="s">
        <v>33</v>
      </c>
      <c r="U293" s="10">
        <v>3</v>
      </c>
      <c r="V293" s="22" t="s">
        <v>33</v>
      </c>
      <c r="W293" s="10">
        <v>3</v>
      </c>
      <c r="X293" s="22" t="s">
        <v>33</v>
      </c>
      <c r="Y293" s="10">
        <v>3</v>
      </c>
      <c r="Z293" s="22" t="s">
        <v>124</v>
      </c>
      <c r="AA293" s="15">
        <v>2</v>
      </c>
      <c r="AB293" s="11">
        <v>63.398897882978062</v>
      </c>
      <c r="AC293" s="10">
        <v>33.677867180683705</v>
      </c>
      <c r="AD293" s="21">
        <v>2.9232349363382375</v>
      </c>
      <c r="AE293" s="12">
        <v>492.89077212805751</v>
      </c>
      <c r="AF293" s="10">
        <v>409.62658676498222</v>
      </c>
      <c r="AG293" s="10">
        <v>299.76883882645564</v>
      </c>
      <c r="AH293" s="10">
        <v>640.08946168164891</v>
      </c>
      <c r="AI293" s="10">
        <v>4.5132479634341971</v>
      </c>
      <c r="AJ293" s="10"/>
      <c r="AK293" s="10"/>
      <c r="AL293" s="10"/>
      <c r="AM293" s="10"/>
      <c r="AN293" s="10">
        <v>4.9289077212805754</v>
      </c>
      <c r="AO293" s="10">
        <v>2.0084357375016189</v>
      </c>
      <c r="AP293" s="10">
        <v>2.3981507106116453</v>
      </c>
      <c r="AQ293" s="10">
        <v>111.47500000000001</v>
      </c>
      <c r="AR293" s="10"/>
      <c r="AS293" s="10"/>
      <c r="AT293" s="10">
        <v>1.1209784489196983</v>
      </c>
      <c r="AU293" s="10">
        <v>1</v>
      </c>
      <c r="AV293" s="16"/>
      <c r="AW293" s="21">
        <v>61.443988014747333</v>
      </c>
      <c r="AX293" s="1" t="s">
        <v>120</v>
      </c>
      <c r="AY293" s="25">
        <v>46.131758530183703</v>
      </c>
      <c r="AZ293" s="19">
        <v>100</v>
      </c>
      <c r="BA293" s="19">
        <v>0</v>
      </c>
      <c r="BB293" s="19">
        <v>0</v>
      </c>
      <c r="BC293" s="19">
        <v>100</v>
      </c>
      <c r="BD293" s="19">
        <v>0</v>
      </c>
      <c r="BE293" s="19">
        <v>0</v>
      </c>
      <c r="BF293" s="26">
        <v>63.398897882978062</v>
      </c>
      <c r="BG293" s="26">
        <v>33.677867180683705</v>
      </c>
      <c r="BH293" s="26">
        <v>2.9232349363382375</v>
      </c>
      <c r="BI293" s="23"/>
      <c r="BJ293" s="27">
        <f t="shared" ca="1" si="32"/>
        <v>1</v>
      </c>
      <c r="BK293" s="26">
        <f t="shared" ca="1" si="33"/>
        <v>4.2692566058149</v>
      </c>
      <c r="BL293" s="25">
        <f t="shared" si="30"/>
        <v>3.6566305581526426</v>
      </c>
      <c r="BM293" s="25">
        <f t="shared" ca="1" si="34"/>
        <v>3.353054942247399</v>
      </c>
      <c r="BN293" s="24">
        <f t="shared" si="31"/>
        <v>3.157620042377109</v>
      </c>
      <c r="BO293" s="23"/>
      <c r="BP293" s="2"/>
    </row>
    <row r="294" spans="1:68" x14ac:dyDescent="0.2">
      <c r="A294">
        <v>14.05</v>
      </c>
      <c r="B294">
        <v>2.2000000000000002</v>
      </c>
      <c r="C294">
        <v>1.26511</v>
      </c>
      <c r="D294">
        <v>-0.27268999999999999</v>
      </c>
      <c r="E294">
        <v>0.18679000000000001</v>
      </c>
      <c r="F294">
        <v>1.76203</v>
      </c>
      <c r="G294">
        <v>1.6547799999999999</v>
      </c>
      <c r="H294" s="23"/>
      <c r="I294" s="17">
        <f t="shared" si="28"/>
        <v>46.095800524934383</v>
      </c>
      <c r="J294" s="16">
        <f t="shared" si="29"/>
        <v>-46.295800524934386</v>
      </c>
      <c r="K294" s="10">
        <v>95</v>
      </c>
      <c r="L294" s="16">
        <v>4479.1666666666797</v>
      </c>
      <c r="M294" s="16">
        <v>1613.0249343832108</v>
      </c>
      <c r="N294" s="16">
        <v>19.974846894138231</v>
      </c>
      <c r="O294" s="16">
        <v>4.9097928436911165</v>
      </c>
      <c r="P294" s="16">
        <v>5.6502600654819197</v>
      </c>
      <c r="Q294" s="16">
        <v>0.12179164666346623</v>
      </c>
      <c r="R294" s="16">
        <v>2.1555051493559603</v>
      </c>
      <c r="S294" s="16">
        <v>51.421334846583584</v>
      </c>
      <c r="T294" s="22" t="s">
        <v>33</v>
      </c>
      <c r="U294" s="10">
        <v>3</v>
      </c>
      <c r="V294" s="22" t="s">
        <v>33</v>
      </c>
      <c r="W294" s="10">
        <v>3</v>
      </c>
      <c r="X294" s="22" t="s">
        <v>33</v>
      </c>
      <c r="Y294" s="10">
        <v>3</v>
      </c>
      <c r="Z294" s="22" t="s">
        <v>124</v>
      </c>
      <c r="AA294" s="15">
        <v>2</v>
      </c>
      <c r="AB294" s="11">
        <v>62.07507450795616</v>
      </c>
      <c r="AC294" s="10">
        <v>34.898576619964373</v>
      </c>
      <c r="AD294" s="21">
        <v>3.0263488720794682</v>
      </c>
      <c r="AE294" s="12">
        <v>490.97928436911161</v>
      </c>
      <c r="AF294" s="10">
        <v>407.14229888794546</v>
      </c>
      <c r="AG294" s="10">
        <v>298.769504911144</v>
      </c>
      <c r="AH294" s="10">
        <v>646.89918073601871</v>
      </c>
      <c r="AI294" s="10">
        <v>4.6392837442248203</v>
      </c>
      <c r="AJ294" s="10"/>
      <c r="AK294" s="10"/>
      <c r="AL294" s="10"/>
      <c r="AM294" s="10"/>
      <c r="AN294" s="10">
        <v>4.9097928436911165</v>
      </c>
      <c r="AO294" s="10">
        <v>2.0008635151753311</v>
      </c>
      <c r="AP294" s="10">
        <v>2.3901560392891517</v>
      </c>
      <c r="AQ294" s="10">
        <v>111.47500000000001</v>
      </c>
      <c r="AR294" s="10"/>
      <c r="AS294" s="10"/>
      <c r="AT294" s="10">
        <v>1.109939273369885</v>
      </c>
      <c r="AU294" s="10">
        <v>1</v>
      </c>
      <c r="AV294" s="16"/>
      <c r="AW294" s="21">
        <v>61.071344833191816</v>
      </c>
      <c r="AX294" s="1" t="s">
        <v>120</v>
      </c>
      <c r="AY294" s="25">
        <v>46.2958005249344</v>
      </c>
      <c r="AZ294" s="19">
        <v>100</v>
      </c>
      <c r="BA294" s="19">
        <v>0</v>
      </c>
      <c r="BB294" s="19">
        <v>0</v>
      </c>
      <c r="BC294" s="19">
        <v>100</v>
      </c>
      <c r="BD294" s="19">
        <v>0</v>
      </c>
      <c r="BE294" s="19">
        <v>0</v>
      </c>
      <c r="BF294" s="26">
        <v>62.07507450795616</v>
      </c>
      <c r="BG294" s="26">
        <v>34.898576619964373</v>
      </c>
      <c r="BH294" s="26">
        <v>3.0263488720794682</v>
      </c>
      <c r="BI294" s="23"/>
      <c r="BJ294" s="27">
        <f t="shared" ca="1" si="32"/>
        <v>1</v>
      </c>
      <c r="BK294" s="26">
        <f t="shared" ca="1" si="33"/>
        <v>4.2289200364441433</v>
      </c>
      <c r="BL294" s="25">
        <f t="shared" si="30"/>
        <v>3.5708938790790268</v>
      </c>
      <c r="BM294" s="25">
        <f t="shared" ca="1" si="34"/>
        <v>3.3510847350553936</v>
      </c>
      <c r="BN294" s="24">
        <f t="shared" si="31"/>
        <v>3.1525967520131557</v>
      </c>
      <c r="BO294" s="23"/>
      <c r="BP294" s="2"/>
    </row>
    <row r="295" spans="1:68" x14ac:dyDescent="0.2">
      <c r="A295">
        <v>14.1</v>
      </c>
      <c r="B295">
        <v>2.1</v>
      </c>
      <c r="C295">
        <v>1.2646500000000001</v>
      </c>
      <c r="D295">
        <v>-0.27290999999999999</v>
      </c>
      <c r="E295">
        <v>0.18904000000000001</v>
      </c>
      <c r="F295">
        <v>1.7531000000000001</v>
      </c>
      <c r="G295">
        <v>1.6424300000000001</v>
      </c>
      <c r="H295" s="23"/>
      <c r="I295" s="17">
        <f t="shared" si="28"/>
        <v>46.259842519685037</v>
      </c>
      <c r="J295" s="16">
        <f t="shared" si="29"/>
        <v>-46.45984251968504</v>
      </c>
      <c r="K295" s="10">
        <v>95</v>
      </c>
      <c r="L295" s="16">
        <v>4494.750656167992</v>
      </c>
      <c r="M295" s="16">
        <v>1618.3727034120823</v>
      </c>
      <c r="N295" s="16">
        <v>20.045931758530184</v>
      </c>
      <c r="O295" s="16">
        <v>4.7841807909604466</v>
      </c>
      <c r="P295" s="16">
        <v>5.5345933998634118</v>
      </c>
      <c r="Q295" s="16">
        <v>0.12041334613538174</v>
      </c>
      <c r="R295" s="16">
        <v>2.1756493645649457</v>
      </c>
      <c r="S295" s="16">
        <v>52.111986729372589</v>
      </c>
      <c r="T295" s="22" t="s">
        <v>33</v>
      </c>
      <c r="U295" s="10">
        <v>3</v>
      </c>
      <c r="V295" s="22" t="s">
        <v>33</v>
      </c>
      <c r="W295" s="10">
        <v>3</v>
      </c>
      <c r="X295" s="22" t="s">
        <v>33</v>
      </c>
      <c r="Y295" s="10">
        <v>3</v>
      </c>
      <c r="Z295" s="22" t="s">
        <v>124</v>
      </c>
      <c r="AA295" s="15">
        <v>2</v>
      </c>
      <c r="AB295" s="11">
        <v>63.533886100840824</v>
      </c>
      <c r="AC295" s="10">
        <v>33.55299457682878</v>
      </c>
      <c r="AD295" s="21">
        <v>2.9131193223303886</v>
      </c>
      <c r="AE295" s="12">
        <v>478.41807909604466</v>
      </c>
      <c r="AF295" s="10">
        <v>392.61775060922031</v>
      </c>
      <c r="AG295" s="10">
        <v>290.09450498975588</v>
      </c>
      <c r="AH295" s="10">
        <v>659.64455940018661</v>
      </c>
      <c r="AI295" s="10">
        <v>4.5963288767349937</v>
      </c>
      <c r="AJ295" s="10"/>
      <c r="AK295" s="10"/>
      <c r="AL295" s="10"/>
      <c r="AM295" s="10"/>
      <c r="AN295" s="10">
        <v>4.7841807909604466</v>
      </c>
      <c r="AO295" s="10">
        <v>1.982604648588536</v>
      </c>
      <c r="AP295" s="10">
        <v>2.3207560399180469</v>
      </c>
      <c r="AQ295" s="10">
        <v>111.47500000000001</v>
      </c>
      <c r="AR295" s="10"/>
      <c r="AS295" s="10"/>
      <c r="AT295" s="10">
        <v>1.0646703250199496</v>
      </c>
      <c r="AU295" s="10">
        <v>1</v>
      </c>
      <c r="AV295" s="16"/>
      <c r="AW295" s="21">
        <v>58.892662591383043</v>
      </c>
      <c r="AX295" s="1" t="s">
        <v>120</v>
      </c>
      <c r="AY295" s="25">
        <v>46.459842519684997</v>
      </c>
      <c r="AZ295" s="19">
        <v>100</v>
      </c>
      <c r="BA295" s="19">
        <v>0</v>
      </c>
      <c r="BB295" s="19">
        <v>0</v>
      </c>
      <c r="BC295" s="19">
        <v>100</v>
      </c>
      <c r="BD295" s="19">
        <v>0</v>
      </c>
      <c r="BE295" s="19">
        <v>0</v>
      </c>
      <c r="BF295" s="26">
        <v>63.533886100840824</v>
      </c>
      <c r="BG295" s="26">
        <v>33.55299457682878</v>
      </c>
      <c r="BH295" s="26">
        <v>2.9131193223303886</v>
      </c>
      <c r="BI295" s="23"/>
      <c r="BJ295" s="27">
        <f t="shared" ca="1" si="32"/>
        <v>1</v>
      </c>
      <c r="BK295" s="26">
        <f t="shared" ca="1" si="33"/>
        <v>4.0623745875703881</v>
      </c>
      <c r="BL295" s="25">
        <f t="shared" si="30"/>
        <v>3.6630775174036554</v>
      </c>
      <c r="BM295" s="25">
        <f t="shared" ca="1" si="34"/>
        <v>3.3717483624793503</v>
      </c>
      <c r="BN295" s="24">
        <f t="shared" si="31"/>
        <v>3.1624039776526987</v>
      </c>
      <c r="BO295" s="23"/>
      <c r="BP295" s="2"/>
    </row>
    <row r="296" spans="1:68" x14ac:dyDescent="0.2">
      <c r="A296">
        <v>14.15</v>
      </c>
      <c r="B296">
        <v>2.1</v>
      </c>
      <c r="C296">
        <v>1.26502</v>
      </c>
      <c r="D296">
        <v>-0.27279999999999999</v>
      </c>
      <c r="E296">
        <v>0.18987999999999999</v>
      </c>
      <c r="F296">
        <v>1.7582800000000001</v>
      </c>
      <c r="G296">
        <v>1.64808</v>
      </c>
      <c r="H296" s="23"/>
      <c r="I296" s="17">
        <f t="shared" si="28"/>
        <v>46.423884514435692</v>
      </c>
      <c r="J296" s="16">
        <f t="shared" si="29"/>
        <v>-46.623884514435694</v>
      </c>
      <c r="K296" s="10">
        <v>95</v>
      </c>
      <c r="L296" s="16">
        <v>4510.3346456693043</v>
      </c>
      <c r="M296" s="16">
        <v>1623.7204724409537</v>
      </c>
      <c r="N296" s="16">
        <v>20.117016622922133</v>
      </c>
      <c r="O296" s="16">
        <v>4.8852165725046977</v>
      </c>
      <c r="P296" s="16">
        <v>5.6393421259295362</v>
      </c>
      <c r="Q296" s="16">
        <v>0.12110249639942398</v>
      </c>
      <c r="R296" s="16">
        <v>2.1474578717719242</v>
      </c>
      <c r="S296" s="16">
        <v>52.369830098947133</v>
      </c>
      <c r="T296" s="22" t="s">
        <v>33</v>
      </c>
      <c r="U296" s="10">
        <v>3</v>
      </c>
      <c r="V296" s="22" t="s">
        <v>33</v>
      </c>
      <c r="W296" s="10">
        <v>3</v>
      </c>
      <c r="X296" s="22" t="s">
        <v>33</v>
      </c>
      <c r="Y296" s="10">
        <v>3</v>
      </c>
      <c r="Z296" s="22" t="s">
        <v>124</v>
      </c>
      <c r="AA296" s="15">
        <v>2</v>
      </c>
      <c r="AB296" s="11">
        <v>62.169548391683733</v>
      </c>
      <c r="AC296" s="10">
        <v>34.811707962382627</v>
      </c>
      <c r="AD296" s="21">
        <v>3.0187436459336459</v>
      </c>
      <c r="AE296" s="12">
        <v>488.52165725046979</v>
      </c>
      <c r="AF296" s="10">
        <v>404.02442488162836</v>
      </c>
      <c r="AG296" s="10">
        <v>297.9506594447152</v>
      </c>
      <c r="AH296" s="10">
        <v>663.48644864965718</v>
      </c>
      <c r="AI296" s="10">
        <v>4.6566687670332438</v>
      </c>
      <c r="AJ296" s="10"/>
      <c r="AK296" s="10"/>
      <c r="AL296" s="10"/>
      <c r="AM296" s="10"/>
      <c r="AN296" s="10">
        <v>4.8852165725046977</v>
      </c>
      <c r="AO296" s="10">
        <v>2.003270698553699</v>
      </c>
      <c r="AP296" s="10">
        <v>2.3836052755577217</v>
      </c>
      <c r="AQ296" s="10">
        <v>111.47500000000001</v>
      </c>
      <c r="AR296" s="10"/>
      <c r="AS296" s="10"/>
      <c r="AT296" s="10">
        <v>1.0933540209739876</v>
      </c>
      <c r="AU296" s="10">
        <v>1</v>
      </c>
      <c r="AV296" s="16"/>
      <c r="AW296" s="21">
        <v>60.603663732244257</v>
      </c>
      <c r="AX296" s="1" t="s">
        <v>120</v>
      </c>
      <c r="AY296" s="25">
        <v>46.623884514435701</v>
      </c>
      <c r="AZ296" s="19">
        <v>100</v>
      </c>
      <c r="BA296" s="19">
        <v>0</v>
      </c>
      <c r="BB296" s="19">
        <v>0</v>
      </c>
      <c r="BC296" s="19">
        <v>100</v>
      </c>
      <c r="BD296" s="19">
        <v>0</v>
      </c>
      <c r="BE296" s="19">
        <v>0</v>
      </c>
      <c r="BF296" s="26">
        <v>62.169548391683733</v>
      </c>
      <c r="BG296" s="26">
        <v>34.811707962382627</v>
      </c>
      <c r="BH296" s="26">
        <v>3.0187436459336459</v>
      </c>
      <c r="BI296" s="23"/>
      <c r="BJ296" s="27">
        <f t="shared" ca="1" si="32"/>
        <v>1</v>
      </c>
      <c r="BK296" s="26">
        <f t="shared" ca="1" si="33"/>
        <v>4.1684204400125884</v>
      </c>
      <c r="BL296" s="25">
        <f t="shared" si="30"/>
        <v>3.5784941217774486</v>
      </c>
      <c r="BM296" s="25">
        <f t="shared" ca="1" si="34"/>
        <v>3.3568847370957591</v>
      </c>
      <c r="BN296" s="24">
        <f t="shared" si="31"/>
        <v>3.1525277202434348</v>
      </c>
      <c r="BO296" s="23"/>
      <c r="BP296" s="2"/>
    </row>
    <row r="297" spans="1:68" x14ac:dyDescent="0.2">
      <c r="A297">
        <v>14.2</v>
      </c>
      <c r="B297">
        <v>2.2000000000000002</v>
      </c>
      <c r="C297">
        <v>1.2650699999999999</v>
      </c>
      <c r="D297">
        <v>-0.27285999999999999</v>
      </c>
      <c r="E297">
        <v>0.18942999999999999</v>
      </c>
      <c r="F297">
        <v>1.7547999999999999</v>
      </c>
      <c r="G297">
        <v>1.6454299999999999</v>
      </c>
      <c r="H297" s="23"/>
      <c r="I297" s="17">
        <f t="shared" si="28"/>
        <v>46.587926509186346</v>
      </c>
      <c r="J297" s="16">
        <f t="shared" si="29"/>
        <v>-46.787926509186349</v>
      </c>
      <c r="K297" s="10">
        <v>95</v>
      </c>
      <c r="L297" s="16">
        <v>4525.9186351706167</v>
      </c>
      <c r="M297" s="16">
        <v>1629.0682414698251</v>
      </c>
      <c r="N297" s="16">
        <v>20.188101487314086</v>
      </c>
      <c r="O297" s="16">
        <v>4.8988700564971319</v>
      </c>
      <c r="P297" s="16">
        <v>5.6510065324995384</v>
      </c>
      <c r="Q297" s="16">
        <v>0.12072659625540091</v>
      </c>
      <c r="R297" s="16">
        <v>2.1363733267885898</v>
      </c>
      <c r="S297" s="16">
        <v>52.231699722389337</v>
      </c>
      <c r="T297" s="22" t="s">
        <v>33</v>
      </c>
      <c r="U297" s="10">
        <v>3</v>
      </c>
      <c r="V297" s="22" t="s">
        <v>33</v>
      </c>
      <c r="W297" s="10">
        <v>3</v>
      </c>
      <c r="X297" s="22" t="s">
        <v>33</v>
      </c>
      <c r="Y297" s="10">
        <v>3</v>
      </c>
      <c r="Z297" s="22" t="s">
        <v>124</v>
      </c>
      <c r="AA297" s="15">
        <v>2</v>
      </c>
      <c r="AB297" s="11">
        <v>61.779991585664568</v>
      </c>
      <c r="AC297" s="10">
        <v>35.169647700481818</v>
      </c>
      <c r="AD297" s="21">
        <v>3.0503607138536109</v>
      </c>
      <c r="AE297" s="12">
        <v>489.88700564971322</v>
      </c>
      <c r="AF297" s="10">
        <v>404.48000274272789</v>
      </c>
      <c r="AG297" s="10">
        <v>298.82548993746536</v>
      </c>
      <c r="AH297" s="10">
        <v>659.18259226440523</v>
      </c>
      <c r="AI297" s="10">
        <v>4.6808298318496915</v>
      </c>
      <c r="AJ297" s="10"/>
      <c r="AK297" s="10"/>
      <c r="AL297" s="10"/>
      <c r="AM297" s="10"/>
      <c r="AN297" s="10">
        <v>4.8988700564971319</v>
      </c>
      <c r="AO297" s="10">
        <v>2.0070742165126534</v>
      </c>
      <c r="AP297" s="10">
        <v>2.3906039194997231</v>
      </c>
      <c r="AQ297" s="10">
        <v>111.47500000000001</v>
      </c>
      <c r="AR297" s="10"/>
      <c r="AS297" s="10"/>
      <c r="AT297" s="10">
        <v>1.0908519305212163</v>
      </c>
      <c r="AU297" s="10">
        <v>1</v>
      </c>
      <c r="AV297" s="16"/>
      <c r="AW297" s="21">
        <v>60.672000411409186</v>
      </c>
      <c r="AX297" s="1" t="s">
        <v>120</v>
      </c>
      <c r="AY297" s="25">
        <v>46.787926509186299</v>
      </c>
      <c r="AZ297" s="19">
        <v>100</v>
      </c>
      <c r="BA297" s="19">
        <v>0</v>
      </c>
      <c r="BB297" s="19">
        <v>0</v>
      </c>
      <c r="BC297" s="19">
        <v>100</v>
      </c>
      <c r="BD297" s="19">
        <v>0</v>
      </c>
      <c r="BE297" s="19">
        <v>0</v>
      </c>
      <c r="BF297" s="26">
        <v>61.779991585664568</v>
      </c>
      <c r="BG297" s="26">
        <v>35.169647700481818</v>
      </c>
      <c r="BH297" s="26">
        <v>3.0503607138536109</v>
      </c>
      <c r="BI297" s="23"/>
      <c r="BJ297" s="27">
        <f t="shared" ca="1" si="32"/>
        <v>1</v>
      </c>
      <c r="BK297" s="26">
        <f t="shared" ca="1" si="33"/>
        <v>4.1594908410434277</v>
      </c>
      <c r="BL297" s="25">
        <f t="shared" si="30"/>
        <v>3.5633091452787551</v>
      </c>
      <c r="BM297" s="25">
        <f t="shared" ca="1" si="34"/>
        <v>3.3567002805027468</v>
      </c>
      <c r="BN297" s="24">
        <f t="shared" si="31"/>
        <v>3.1506405823748787</v>
      </c>
      <c r="BO297" s="23"/>
      <c r="BP297" s="2"/>
    </row>
    <row r="298" spans="1:68" x14ac:dyDescent="0.2">
      <c r="A298">
        <v>14.25</v>
      </c>
      <c r="B298">
        <v>2.1</v>
      </c>
      <c r="C298">
        <v>1.2650600000000001</v>
      </c>
      <c r="D298">
        <v>-0.27350000000000002</v>
      </c>
      <c r="E298">
        <v>0.19073000000000001</v>
      </c>
      <c r="F298">
        <v>1.7533000000000001</v>
      </c>
      <c r="G298">
        <v>1.6450499999999999</v>
      </c>
      <c r="H298" s="23"/>
      <c r="I298" s="17">
        <f t="shared" si="28"/>
        <v>46.751968503937007</v>
      </c>
      <c r="J298" s="16">
        <f t="shared" si="29"/>
        <v>-46.95196850393701</v>
      </c>
      <c r="K298" s="10">
        <v>95</v>
      </c>
      <c r="L298" s="16">
        <v>4541.5026246719299</v>
      </c>
      <c r="M298" s="16">
        <v>1634.4160104986968</v>
      </c>
      <c r="N298" s="16">
        <v>20.259186351706035</v>
      </c>
      <c r="O298" s="16">
        <v>4.8961393596986822</v>
      </c>
      <c r="P298" s="16">
        <v>5.654022059365893</v>
      </c>
      <c r="Q298" s="16">
        <v>0.11671699471915493</v>
      </c>
      <c r="R298" s="16">
        <v>2.0643179933444569</v>
      </c>
      <c r="S298" s="16">
        <v>52.630743032445203</v>
      </c>
      <c r="T298" s="22" t="s">
        <v>33</v>
      </c>
      <c r="U298" s="10">
        <v>3</v>
      </c>
      <c r="V298" s="22" t="s">
        <v>33</v>
      </c>
      <c r="W298" s="10">
        <v>3</v>
      </c>
      <c r="X298" s="22" t="s">
        <v>33</v>
      </c>
      <c r="Y298" s="10">
        <v>3</v>
      </c>
      <c r="Z298" s="22" t="s">
        <v>124</v>
      </c>
      <c r="AA298" s="15">
        <v>2</v>
      </c>
      <c r="AB298" s="11">
        <v>60.044553992798328</v>
      </c>
      <c r="AC298" s="10">
        <v>36.755435278741587</v>
      </c>
      <c r="AD298" s="21">
        <v>3.2000107284600849</v>
      </c>
      <c r="AE298" s="12">
        <v>489.61393596986818</v>
      </c>
      <c r="AF298" s="10">
        <v>403.91806534457476</v>
      </c>
      <c r="AG298" s="10">
        <v>299.05165445244199</v>
      </c>
      <c r="AH298" s="10">
        <v>665.92916600377714</v>
      </c>
      <c r="AI298" s="10">
        <v>4.8442149088662125</v>
      </c>
      <c r="AJ298" s="10"/>
      <c r="AK298" s="10"/>
      <c r="AL298" s="10"/>
      <c r="AM298" s="10"/>
      <c r="AN298" s="10">
        <v>4.8961393596986822</v>
      </c>
      <c r="AO298" s="10">
        <v>2.0010892058296519</v>
      </c>
      <c r="AP298" s="10">
        <v>2.3924132356195358</v>
      </c>
      <c r="AQ298" s="10">
        <v>111.47500000000001</v>
      </c>
      <c r="AR298" s="10"/>
      <c r="AS298" s="10"/>
      <c r="AT298" s="10">
        <v>1.0854951973594402</v>
      </c>
      <c r="AU298" s="10">
        <v>1</v>
      </c>
      <c r="AV298" s="16"/>
      <c r="AW298" s="21">
        <v>60.587709801686216</v>
      </c>
      <c r="AX298" s="1" t="s">
        <v>120</v>
      </c>
      <c r="AY298" s="25">
        <v>46.951968503937003</v>
      </c>
      <c r="AZ298" s="19">
        <v>100</v>
      </c>
      <c r="BA298" s="19">
        <v>0</v>
      </c>
      <c r="BB298" s="19">
        <v>0</v>
      </c>
      <c r="BC298" s="19">
        <v>100</v>
      </c>
      <c r="BD298" s="19">
        <v>0</v>
      </c>
      <c r="BE298" s="19">
        <v>0</v>
      </c>
      <c r="BF298" s="26">
        <v>60.044553992798328</v>
      </c>
      <c r="BG298" s="26">
        <v>36.755435278741587</v>
      </c>
      <c r="BH298" s="26">
        <v>3.2000107284600849</v>
      </c>
      <c r="BI298" s="23"/>
      <c r="BJ298" s="27">
        <f t="shared" ca="1" si="32"/>
        <v>1</v>
      </c>
      <c r="BK298" s="26">
        <f t="shared" ca="1" si="33"/>
        <v>4.1400362273710432</v>
      </c>
      <c r="BL298" s="25">
        <f t="shared" si="30"/>
        <v>3.4498272070486018</v>
      </c>
      <c r="BM298" s="25">
        <f t="shared" ca="1" si="34"/>
        <v>3.35103519346193</v>
      </c>
      <c r="BN298" s="24">
        <f t="shared" si="31"/>
        <v>3.1431361644489595</v>
      </c>
      <c r="BO298" s="23"/>
      <c r="BP298" s="2"/>
    </row>
    <row r="299" spans="1:68" x14ac:dyDescent="0.2">
      <c r="A299">
        <v>14.3</v>
      </c>
      <c r="B299">
        <v>2.1</v>
      </c>
      <c r="C299">
        <v>1.2650300000000001</v>
      </c>
      <c r="D299">
        <v>-0.27388000000000001</v>
      </c>
      <c r="E299">
        <v>0.19158</v>
      </c>
      <c r="F299">
        <v>1.7526999999999999</v>
      </c>
      <c r="G299">
        <v>1.6445000000000001</v>
      </c>
      <c r="H299" s="23"/>
      <c r="I299" s="17">
        <f t="shared" si="28"/>
        <v>46.916010498687662</v>
      </c>
      <c r="J299" s="16">
        <f t="shared" si="29"/>
        <v>-47.116010498687665</v>
      </c>
      <c r="K299" s="10">
        <v>122</v>
      </c>
      <c r="L299" s="16">
        <v>4561.5157480315102</v>
      </c>
      <c r="M299" s="16">
        <v>1644.1929133858357</v>
      </c>
      <c r="N299" s="16">
        <v>20.330271216097984</v>
      </c>
      <c r="O299" s="16">
        <v>4.8879472693032096</v>
      </c>
      <c r="P299" s="16">
        <v>5.6495871152127926</v>
      </c>
      <c r="Q299" s="16">
        <v>0.11433629380700905</v>
      </c>
      <c r="R299" s="16">
        <v>2.0237991108966651</v>
      </c>
      <c r="S299" s="16">
        <v>52.891655965943265</v>
      </c>
      <c r="T299" s="22" t="s">
        <v>33</v>
      </c>
      <c r="U299" s="10">
        <v>3</v>
      </c>
      <c r="V299" s="22" t="s">
        <v>33</v>
      </c>
      <c r="W299" s="10">
        <v>3</v>
      </c>
      <c r="X299" s="22" t="s">
        <v>33</v>
      </c>
      <c r="Y299" s="10">
        <v>3</v>
      </c>
      <c r="Z299" s="22" t="s">
        <v>124</v>
      </c>
      <c r="AA299" s="15">
        <v>2</v>
      </c>
      <c r="AB299" s="11">
        <v>59.118571312226607</v>
      </c>
      <c r="AC299" s="10">
        <v>37.595143480547335</v>
      </c>
      <c r="AD299" s="21">
        <v>3.2862852072260607</v>
      </c>
      <c r="AE299" s="12">
        <v>488.79472693032096</v>
      </c>
      <c r="AF299" s="10">
        <v>327.96593821092301</v>
      </c>
      <c r="AG299" s="10">
        <v>298.71903364095942</v>
      </c>
      <c r="AH299" s="10">
        <v>669.83420056824582</v>
      </c>
      <c r="AI299" s="10">
        <v>4.9412018940799891</v>
      </c>
      <c r="AJ299" s="10"/>
      <c r="AK299" s="10"/>
      <c r="AL299" s="10"/>
      <c r="AM299" s="10"/>
      <c r="AN299" s="10">
        <v>4.8879472693032096</v>
      </c>
      <c r="AO299" s="10">
        <v>1.9999831212592232</v>
      </c>
      <c r="AP299" s="10">
        <v>2.3897522691276754</v>
      </c>
      <c r="AQ299" s="10">
        <v>111.47500000000001</v>
      </c>
      <c r="AR299" s="10"/>
      <c r="AS299" s="10"/>
      <c r="AT299" s="10">
        <v>0.86676902272367518</v>
      </c>
      <c r="AU299" s="10">
        <v>1</v>
      </c>
      <c r="AV299" s="16"/>
      <c r="AW299" s="21">
        <v>49.194890731638452</v>
      </c>
      <c r="AX299" s="1" t="s">
        <v>120</v>
      </c>
      <c r="AY299" s="25">
        <v>47.1160104986877</v>
      </c>
      <c r="AZ299" s="19">
        <v>100</v>
      </c>
      <c r="BA299" s="19">
        <v>0</v>
      </c>
      <c r="BB299" s="19">
        <v>0</v>
      </c>
      <c r="BC299" s="19">
        <v>100</v>
      </c>
      <c r="BD299" s="19">
        <v>0</v>
      </c>
      <c r="BE299" s="19">
        <v>0</v>
      </c>
      <c r="BF299" s="26">
        <v>59.118571312226607</v>
      </c>
      <c r="BG299" s="26">
        <v>37.595143480547335</v>
      </c>
      <c r="BH299" s="26">
        <v>3.2862852072260607</v>
      </c>
      <c r="BI299" s="23"/>
      <c r="BJ299" s="27">
        <f t="shared" ca="1" si="32"/>
        <v>1</v>
      </c>
      <c r="BK299" s="26">
        <f t="shared" ca="1" si="33"/>
        <v>4.0978515522971222</v>
      </c>
      <c r="BL299" s="25">
        <f t="shared" si="30"/>
        <v>3.3939474405174135</v>
      </c>
      <c r="BM299" s="25">
        <f t="shared" ca="1" si="34"/>
        <v>3.3511122536887608</v>
      </c>
      <c r="BN299" s="24">
        <f t="shared" si="31"/>
        <v>3.1392391317009398</v>
      </c>
      <c r="BO299" s="23"/>
      <c r="BP299" s="2"/>
    </row>
    <row r="300" spans="1:68" x14ac:dyDescent="0.2">
      <c r="A300">
        <v>14.35</v>
      </c>
      <c r="B300">
        <v>2.2000000000000002</v>
      </c>
      <c r="C300">
        <v>1.26498</v>
      </c>
      <c r="D300">
        <v>-0.27388000000000001</v>
      </c>
      <c r="E300">
        <v>0.19278999999999999</v>
      </c>
      <c r="F300">
        <v>1.7569300000000001</v>
      </c>
      <c r="G300">
        <v>1.6500999999999999</v>
      </c>
      <c r="H300" s="23"/>
      <c r="I300" s="17">
        <f t="shared" si="28"/>
        <v>47.080052493438316</v>
      </c>
      <c r="J300" s="16">
        <f t="shared" si="29"/>
        <v>-47.280052493438319</v>
      </c>
      <c r="K300" s="10">
        <v>122</v>
      </c>
      <c r="L300" s="16">
        <v>4581.5288713910904</v>
      </c>
      <c r="M300" s="16">
        <v>1653.9698162729746</v>
      </c>
      <c r="N300" s="16">
        <v>20.401356080489936</v>
      </c>
      <c r="O300" s="16">
        <v>4.8742937853107131</v>
      </c>
      <c r="P300" s="16">
        <v>5.6412820394006138</v>
      </c>
      <c r="Q300" s="16">
        <v>0.11433629380700905</v>
      </c>
      <c r="R300" s="16">
        <v>2.0267785409140306</v>
      </c>
      <c r="S300" s="16">
        <v>53.263073200687572</v>
      </c>
      <c r="T300" s="22" t="s">
        <v>33</v>
      </c>
      <c r="U300" s="10">
        <v>3</v>
      </c>
      <c r="V300" s="22" t="s">
        <v>33</v>
      </c>
      <c r="W300" s="10">
        <v>3</v>
      </c>
      <c r="X300" s="22" t="s">
        <v>33</v>
      </c>
      <c r="Y300" s="10">
        <v>3</v>
      </c>
      <c r="Z300" s="22" t="s">
        <v>124</v>
      </c>
      <c r="AA300" s="15">
        <v>2</v>
      </c>
      <c r="AB300" s="11">
        <v>59.333531525339041</v>
      </c>
      <c r="AC300" s="10">
        <v>37.400636992899742</v>
      </c>
      <c r="AD300" s="21">
        <v>3.2658314817612166</v>
      </c>
      <c r="AE300" s="12">
        <v>487.42937853107134</v>
      </c>
      <c r="AF300" s="10">
        <v>325.81162791775017</v>
      </c>
      <c r="AG300" s="10">
        <v>298.09615295504602</v>
      </c>
      <c r="AH300" s="10">
        <v>676.01246647263724</v>
      </c>
      <c r="AI300" s="10">
        <v>4.9339381674577183</v>
      </c>
      <c r="AJ300" s="10"/>
      <c r="AK300" s="10"/>
      <c r="AL300" s="10"/>
      <c r="AM300" s="10"/>
      <c r="AN300" s="10">
        <v>4.8742937853107131</v>
      </c>
      <c r="AO300" s="10">
        <v>2.0032424380485572</v>
      </c>
      <c r="AP300" s="10">
        <v>2.3847692236403684</v>
      </c>
      <c r="AQ300" s="10">
        <v>111.47500000000001</v>
      </c>
      <c r="AR300" s="10"/>
      <c r="AS300" s="10"/>
      <c r="AT300" s="10">
        <v>0.85541660774362682</v>
      </c>
      <c r="AU300" s="10">
        <v>1</v>
      </c>
      <c r="AV300" s="16"/>
      <c r="AW300" s="21">
        <v>48.871744187662522</v>
      </c>
      <c r="AX300" s="1" t="s">
        <v>120</v>
      </c>
      <c r="AY300" s="25">
        <v>47.280052493438298</v>
      </c>
      <c r="AZ300" s="19">
        <v>100</v>
      </c>
      <c r="BA300" s="19">
        <v>0</v>
      </c>
      <c r="BB300" s="19">
        <v>0</v>
      </c>
      <c r="BC300" s="19">
        <v>100</v>
      </c>
      <c r="BD300" s="19">
        <v>0</v>
      </c>
      <c r="BE300" s="19">
        <v>0</v>
      </c>
      <c r="BF300" s="26">
        <v>59.333531525339041</v>
      </c>
      <c r="BG300" s="26">
        <v>37.400636992899742</v>
      </c>
      <c r="BH300" s="26">
        <v>3.2658314817612166</v>
      </c>
      <c r="BI300" s="23"/>
      <c r="BJ300" s="27">
        <f t="shared" ca="1" si="32"/>
        <v>1</v>
      </c>
      <c r="BK300" s="26">
        <f t="shared" ca="1" si="33"/>
        <v>4.0514857898133396</v>
      </c>
      <c r="BL300" s="25">
        <f t="shared" si="30"/>
        <v>3.4124964357917031</v>
      </c>
      <c r="BM300" s="25">
        <f t="shared" ca="1" si="34"/>
        <v>3.356562816644586</v>
      </c>
      <c r="BN300" s="24">
        <f t="shared" si="31"/>
        <v>3.1401080595060926</v>
      </c>
      <c r="BO300" s="23"/>
      <c r="BP300" s="2"/>
    </row>
    <row r="301" spans="1:68" x14ac:dyDescent="0.2">
      <c r="A301">
        <v>14.4</v>
      </c>
      <c r="B301">
        <v>2.1</v>
      </c>
      <c r="C301">
        <v>1.26505</v>
      </c>
      <c r="D301">
        <v>-0.27326</v>
      </c>
      <c r="E301">
        <v>0.19272</v>
      </c>
      <c r="F301">
        <v>1.75335</v>
      </c>
      <c r="G301">
        <v>1.6473500000000001</v>
      </c>
      <c r="H301" s="23"/>
      <c r="I301" s="17">
        <f t="shared" si="28"/>
        <v>47.244094488188978</v>
      </c>
      <c r="J301" s="16">
        <f t="shared" si="29"/>
        <v>-47.444094488188981</v>
      </c>
      <c r="K301" s="10">
        <v>122</v>
      </c>
      <c r="L301" s="16">
        <v>4601.5419947506707</v>
      </c>
      <c r="M301" s="16">
        <v>1663.746719160114</v>
      </c>
      <c r="N301" s="16">
        <v>20.472440944881889</v>
      </c>
      <c r="O301" s="16">
        <v>4.8934086629001712</v>
      </c>
      <c r="P301" s="16">
        <v>5.6600875049465831</v>
      </c>
      <c r="Q301" s="16">
        <v>0.11822059529524721</v>
      </c>
      <c r="R301" s="16">
        <v>2.0886708057415966</v>
      </c>
      <c r="S301" s="16">
        <v>53.241586253223026</v>
      </c>
      <c r="T301" s="22" t="s">
        <v>33</v>
      </c>
      <c r="U301" s="10">
        <v>3</v>
      </c>
      <c r="V301" s="22" t="s">
        <v>33</v>
      </c>
      <c r="W301" s="10">
        <v>3</v>
      </c>
      <c r="X301" s="22" t="s">
        <v>33</v>
      </c>
      <c r="Y301" s="10">
        <v>3</v>
      </c>
      <c r="Z301" s="22" t="s">
        <v>124</v>
      </c>
      <c r="AA301" s="15">
        <v>2</v>
      </c>
      <c r="AB301" s="11">
        <v>60.755257804097624</v>
      </c>
      <c r="AC301" s="10">
        <v>36.107828951096124</v>
      </c>
      <c r="AD301" s="21">
        <v>3.1369132448062529</v>
      </c>
      <c r="AE301" s="12">
        <v>489.34086629001712</v>
      </c>
      <c r="AF301" s="10">
        <v>326.84679307847711</v>
      </c>
      <c r="AG301" s="10">
        <v>299.50656287099372</v>
      </c>
      <c r="AH301" s="10">
        <v>674.10813205730346</v>
      </c>
      <c r="AI301" s="10">
        <v>4.7877338891848176</v>
      </c>
      <c r="AJ301" s="10"/>
      <c r="AK301" s="10"/>
      <c r="AL301" s="10"/>
      <c r="AM301" s="10"/>
      <c r="AN301" s="10">
        <v>4.8934086629001712</v>
      </c>
      <c r="AO301" s="10">
        <v>2.0199049921437386</v>
      </c>
      <c r="AP301" s="10">
        <v>2.39605250296795</v>
      </c>
      <c r="AQ301" s="10">
        <v>111.47500000000001</v>
      </c>
      <c r="AR301" s="10"/>
      <c r="AS301" s="10"/>
      <c r="AT301" s="10">
        <v>0.85294279932872197</v>
      </c>
      <c r="AU301" s="10">
        <v>1</v>
      </c>
      <c r="AV301" s="16"/>
      <c r="AW301" s="21">
        <v>49.027018961771567</v>
      </c>
      <c r="AX301" s="1" t="s">
        <v>120</v>
      </c>
      <c r="AY301" s="25">
        <v>47.444094488189002</v>
      </c>
      <c r="AZ301" s="19">
        <v>100</v>
      </c>
      <c r="BA301" s="19">
        <v>0</v>
      </c>
      <c r="BB301" s="19">
        <v>0</v>
      </c>
      <c r="BC301" s="19">
        <v>100</v>
      </c>
      <c r="BD301" s="19">
        <v>0</v>
      </c>
      <c r="BE301" s="19">
        <v>0</v>
      </c>
      <c r="BF301" s="26">
        <v>60.755257804097624</v>
      </c>
      <c r="BG301" s="26">
        <v>36.107828951096124</v>
      </c>
      <c r="BH301" s="26">
        <v>3.1369132448062529</v>
      </c>
      <c r="BI301" s="23"/>
      <c r="BJ301" s="27">
        <f t="shared" ca="1" si="32"/>
        <v>1</v>
      </c>
      <c r="BK301" s="26">
        <f t="shared" ca="1" si="33"/>
        <v>4.0382547041380006</v>
      </c>
      <c r="BL301" s="25">
        <f t="shared" si="30"/>
        <v>3.5191859721702592</v>
      </c>
      <c r="BM301" s="25">
        <f t="shared" ca="1" si="34"/>
        <v>3.3647740769666519</v>
      </c>
      <c r="BN301" s="24">
        <f t="shared" si="31"/>
        <v>3.1452203538979897</v>
      </c>
      <c r="BO301" s="23"/>
      <c r="BP301" s="2"/>
    </row>
    <row r="302" spans="1:68" x14ac:dyDescent="0.2">
      <c r="A302">
        <v>14.45</v>
      </c>
      <c r="B302">
        <v>2.1</v>
      </c>
      <c r="C302">
        <v>1.26525</v>
      </c>
      <c r="D302">
        <v>-0.27300999999999997</v>
      </c>
      <c r="E302">
        <v>0.19424</v>
      </c>
      <c r="F302">
        <v>1.7527999999999999</v>
      </c>
      <c r="G302">
        <v>1.6478299999999999</v>
      </c>
      <c r="H302" s="23"/>
      <c r="I302" s="17">
        <f t="shared" si="28"/>
        <v>47.408136482939625</v>
      </c>
      <c r="J302" s="16">
        <f t="shared" si="29"/>
        <v>-47.608136482939628</v>
      </c>
      <c r="K302" s="10">
        <v>122</v>
      </c>
      <c r="L302" s="16">
        <v>4621.5551181102501</v>
      </c>
      <c r="M302" s="16">
        <v>1673.5236220472525</v>
      </c>
      <c r="N302" s="16">
        <v>20.543525809273838</v>
      </c>
      <c r="O302" s="16">
        <v>4.9480225988700326</v>
      </c>
      <c r="P302" s="16">
        <v>5.7214201024322158</v>
      </c>
      <c r="Q302" s="16">
        <v>0.1197868458953434</v>
      </c>
      <c r="R302" s="16">
        <v>2.0936558363267395</v>
      </c>
      <c r="S302" s="16">
        <v>53.708159969596039</v>
      </c>
      <c r="T302" s="22" t="s">
        <v>33</v>
      </c>
      <c r="U302" s="10">
        <v>3</v>
      </c>
      <c r="V302" s="22" t="s">
        <v>33</v>
      </c>
      <c r="W302" s="10">
        <v>3</v>
      </c>
      <c r="X302" s="22" t="s">
        <v>33</v>
      </c>
      <c r="Y302" s="10">
        <v>3</v>
      </c>
      <c r="Z302" s="22" t="s">
        <v>124</v>
      </c>
      <c r="AA302" s="15">
        <v>2</v>
      </c>
      <c r="AB302" s="11">
        <v>60.575010608928153</v>
      </c>
      <c r="AC302" s="10">
        <v>36.272319760154595</v>
      </c>
      <c r="AD302" s="21">
        <v>3.1526696309172517</v>
      </c>
      <c r="AE302" s="12">
        <v>494.80225988700323</v>
      </c>
      <c r="AF302" s="10">
        <v>332.88515023210567</v>
      </c>
      <c r="AG302" s="10">
        <v>304.10650768241618</v>
      </c>
      <c r="AH302" s="10">
        <v>682.24390272662811</v>
      </c>
      <c r="AI302" s="10">
        <v>4.7763342123816876</v>
      </c>
      <c r="AJ302" s="10"/>
      <c r="AK302" s="10"/>
      <c r="AL302" s="10"/>
      <c r="AM302" s="10"/>
      <c r="AN302" s="10">
        <v>4.9480225988700326</v>
      </c>
      <c r="AO302" s="10">
        <v>2.037614445000838</v>
      </c>
      <c r="AP302" s="10">
        <v>2.4328520614593296</v>
      </c>
      <c r="AQ302" s="10">
        <v>111.47500000000001</v>
      </c>
      <c r="AR302" s="10"/>
      <c r="AS302" s="10"/>
      <c r="AT302" s="10">
        <v>0.86413033745996348</v>
      </c>
      <c r="AU302" s="10">
        <v>1</v>
      </c>
      <c r="AV302" s="16"/>
      <c r="AW302" s="21">
        <v>49.932772534815847</v>
      </c>
      <c r="AX302" s="1" t="s">
        <v>120</v>
      </c>
      <c r="AY302" s="25">
        <v>47.608136482939599</v>
      </c>
      <c r="AZ302" s="19">
        <v>100</v>
      </c>
      <c r="BA302" s="19">
        <v>0</v>
      </c>
      <c r="BB302" s="19">
        <v>0</v>
      </c>
      <c r="BC302" s="19">
        <v>100</v>
      </c>
      <c r="BD302" s="19">
        <v>0</v>
      </c>
      <c r="BE302" s="19">
        <v>0</v>
      </c>
      <c r="BF302" s="26">
        <v>60.575010608928153</v>
      </c>
      <c r="BG302" s="26">
        <v>36.272319760154595</v>
      </c>
      <c r="BH302" s="26">
        <v>3.1526696309172517</v>
      </c>
      <c r="BI302" s="23"/>
      <c r="BJ302" s="27">
        <f t="shared" ca="1" si="32"/>
        <v>1</v>
      </c>
      <c r="BK302" s="26">
        <f t="shared" ca="1" si="33"/>
        <v>4.0760016750821695</v>
      </c>
      <c r="BL302" s="25">
        <f t="shared" si="30"/>
        <v>3.5121489388546401</v>
      </c>
      <c r="BM302" s="25">
        <f t="shared" ca="1" si="34"/>
        <v>3.3608789480364938</v>
      </c>
      <c r="BN302" s="24">
        <f t="shared" si="31"/>
        <v>3.1416475076322388</v>
      </c>
      <c r="BO302" s="23"/>
      <c r="BP302" s="2"/>
    </row>
    <row r="303" spans="1:68" x14ac:dyDescent="0.2">
      <c r="A303">
        <v>14.5</v>
      </c>
      <c r="B303">
        <v>2.1</v>
      </c>
      <c r="C303">
        <v>1.2649600000000001</v>
      </c>
      <c r="D303">
        <v>-0.27283000000000002</v>
      </c>
      <c r="E303">
        <v>0.19269</v>
      </c>
      <c r="F303">
        <v>1.7503500000000001</v>
      </c>
      <c r="G303">
        <v>1.64408</v>
      </c>
      <c r="H303" s="23"/>
      <c r="I303" s="17">
        <f t="shared" si="28"/>
        <v>47.572178477690287</v>
      </c>
      <c r="J303" s="16">
        <f t="shared" si="29"/>
        <v>-47.772178477690289</v>
      </c>
      <c r="K303" s="10">
        <v>122</v>
      </c>
      <c r="L303" s="16">
        <v>4641.5682414698304</v>
      </c>
      <c r="M303" s="16">
        <v>1683.3005249343919</v>
      </c>
      <c r="N303" s="16">
        <v>20.614610673665791</v>
      </c>
      <c r="O303" s="16">
        <v>4.8688323917137506</v>
      </c>
      <c r="P303" s="16">
        <v>5.6353786285986667</v>
      </c>
      <c r="Q303" s="16">
        <v>0.12091454632741228</v>
      </c>
      <c r="R303" s="16">
        <v>2.1456330496373366</v>
      </c>
      <c r="S303" s="16">
        <v>53.232377561452502</v>
      </c>
      <c r="T303" s="22" t="s">
        <v>33</v>
      </c>
      <c r="U303" s="10">
        <v>3</v>
      </c>
      <c r="V303" s="22" t="s">
        <v>33</v>
      </c>
      <c r="W303" s="10">
        <v>3</v>
      </c>
      <c r="X303" s="22" t="s">
        <v>33</v>
      </c>
      <c r="Y303" s="10">
        <v>3</v>
      </c>
      <c r="Z303" s="22" t="s">
        <v>124</v>
      </c>
      <c r="AA303" s="15">
        <v>2</v>
      </c>
      <c r="AB303" s="11">
        <v>62.353951557232584</v>
      </c>
      <c r="AC303" s="10">
        <v>34.642036367836241</v>
      </c>
      <c r="AD303" s="21">
        <v>3.0040120749311798</v>
      </c>
      <c r="AE303" s="12">
        <v>486.88323917137507</v>
      </c>
      <c r="AF303" s="10">
        <v>321.58538134818349</v>
      </c>
      <c r="AG303" s="10">
        <v>297.6533971449</v>
      </c>
      <c r="AH303" s="10">
        <v>670.99406169161239</v>
      </c>
      <c r="AI303" s="10">
        <v>4.6606291796680885</v>
      </c>
      <c r="AJ303" s="10"/>
      <c r="AK303" s="10"/>
      <c r="AL303" s="10"/>
      <c r="AM303" s="10"/>
      <c r="AN303" s="10">
        <v>4.8688323917137506</v>
      </c>
      <c r="AO303" s="10">
        <v>2.0316666476098648</v>
      </c>
      <c r="AP303" s="10">
        <v>2.3812271771592002</v>
      </c>
      <c r="AQ303" s="10">
        <v>111.47500000000001</v>
      </c>
      <c r="AR303" s="10"/>
      <c r="AS303" s="10"/>
      <c r="AT303" s="10">
        <v>0.82824461385188264</v>
      </c>
      <c r="AU303" s="10">
        <v>1</v>
      </c>
      <c r="AV303" s="16"/>
      <c r="AW303" s="21">
        <v>48.237807202227522</v>
      </c>
      <c r="AX303" s="1" t="s">
        <v>120</v>
      </c>
      <c r="AY303" s="25">
        <v>47.772178477690296</v>
      </c>
      <c r="AZ303" s="19">
        <v>100</v>
      </c>
      <c r="BA303" s="19">
        <v>0</v>
      </c>
      <c r="BB303" s="19">
        <v>0</v>
      </c>
      <c r="BC303" s="19">
        <v>100</v>
      </c>
      <c r="BD303" s="19">
        <v>0</v>
      </c>
      <c r="BE303" s="19">
        <v>0</v>
      </c>
      <c r="BF303" s="26">
        <v>62.353951557232584</v>
      </c>
      <c r="BG303" s="26">
        <v>34.642036367836241</v>
      </c>
      <c r="BH303" s="26">
        <v>3.0040120749311798</v>
      </c>
      <c r="BI303" s="23"/>
      <c r="BJ303" s="27">
        <f t="shared" ca="1" si="32"/>
        <v>1</v>
      </c>
      <c r="BK303" s="26">
        <f t="shared" ca="1" si="33"/>
        <v>3.9382088447847901</v>
      </c>
      <c r="BL303" s="25">
        <f t="shared" si="30"/>
        <v>3.6479438447311443</v>
      </c>
      <c r="BM303" s="25">
        <f t="shared" ca="1" si="34"/>
        <v>3.3822482026589817</v>
      </c>
      <c r="BN303" s="24">
        <f t="shared" si="31"/>
        <v>3.1526117860331917</v>
      </c>
      <c r="BO303" s="23"/>
      <c r="BP303" s="2"/>
    </row>
    <row r="304" spans="1:68" x14ac:dyDescent="0.2">
      <c r="A304">
        <v>14.55</v>
      </c>
      <c r="B304">
        <v>2.1</v>
      </c>
      <c r="C304">
        <v>1.26491</v>
      </c>
      <c r="D304">
        <v>-0.27278000000000002</v>
      </c>
      <c r="E304">
        <v>0.19211</v>
      </c>
      <c r="F304">
        <v>1.74885</v>
      </c>
      <c r="G304">
        <v>1.64225</v>
      </c>
      <c r="H304" s="23"/>
      <c r="I304" s="17">
        <f t="shared" si="28"/>
        <v>47.736220472440948</v>
      </c>
      <c r="J304" s="16">
        <f t="shared" si="29"/>
        <v>-47.936220472440951</v>
      </c>
      <c r="K304" s="10">
        <v>122</v>
      </c>
      <c r="L304" s="16">
        <v>4661.5813648294106</v>
      </c>
      <c r="M304" s="16">
        <v>1693.0774278215313</v>
      </c>
      <c r="N304" s="16">
        <v>20.685695538057743</v>
      </c>
      <c r="O304" s="16">
        <v>4.855178907721255</v>
      </c>
      <c r="P304" s="16">
        <v>5.6191614448172587</v>
      </c>
      <c r="Q304" s="16">
        <v>0.12122779644743144</v>
      </c>
      <c r="R304" s="16">
        <v>2.1574001323497103</v>
      </c>
      <c r="S304" s="16">
        <v>53.054342853889125</v>
      </c>
      <c r="T304" s="22" t="s">
        <v>33</v>
      </c>
      <c r="U304" s="10">
        <v>3</v>
      </c>
      <c r="V304" s="22" t="s">
        <v>33</v>
      </c>
      <c r="W304" s="10">
        <v>3</v>
      </c>
      <c r="X304" s="22" t="s">
        <v>33</v>
      </c>
      <c r="Y304" s="10">
        <v>3</v>
      </c>
      <c r="Z304" s="22" t="s">
        <v>124</v>
      </c>
      <c r="AA304" s="15">
        <v>2</v>
      </c>
      <c r="AB304" s="11">
        <v>62.718795471853468</v>
      </c>
      <c r="AC304" s="10">
        <v>34.305907858074264</v>
      </c>
      <c r="AD304" s="21">
        <v>2.9752966700722698</v>
      </c>
      <c r="AE304" s="12">
        <v>485.5178907721255</v>
      </c>
      <c r="AF304" s="10">
        <v>318.50023482333654</v>
      </c>
      <c r="AG304" s="10">
        <v>296.43710836129441</v>
      </c>
      <c r="AH304" s="10">
        <v>665.86931621138842</v>
      </c>
      <c r="AI304" s="10">
        <v>4.6352087635725701</v>
      </c>
      <c r="AJ304" s="10"/>
      <c r="AK304" s="10"/>
      <c r="AL304" s="10"/>
      <c r="AM304" s="10"/>
      <c r="AN304" s="10">
        <v>4.855178907721255</v>
      </c>
      <c r="AO304" s="10">
        <v>2.0345927382603772</v>
      </c>
      <c r="AP304" s="10">
        <v>2.3714968668903551</v>
      </c>
      <c r="AQ304" s="10">
        <v>111.47500000000001</v>
      </c>
      <c r="AR304" s="10"/>
      <c r="AS304" s="10"/>
      <c r="AT304" s="10">
        <v>0.81490263489833092</v>
      </c>
      <c r="AU304" s="10">
        <v>1</v>
      </c>
      <c r="AV304" s="16"/>
      <c r="AW304" s="21">
        <v>47.775035223500481</v>
      </c>
      <c r="AX304" s="1" t="s">
        <v>120</v>
      </c>
      <c r="AY304" s="25">
        <v>47.936220472441001</v>
      </c>
      <c r="AZ304" s="19">
        <v>100</v>
      </c>
      <c r="BA304" s="19">
        <v>0</v>
      </c>
      <c r="BB304" s="19">
        <v>0</v>
      </c>
      <c r="BC304" s="19">
        <v>100</v>
      </c>
      <c r="BD304" s="19">
        <v>0</v>
      </c>
      <c r="BE304" s="19">
        <v>0</v>
      </c>
      <c r="BF304" s="26">
        <v>62.718795471853468</v>
      </c>
      <c r="BG304" s="26">
        <v>34.305907858074264</v>
      </c>
      <c r="BH304" s="26">
        <v>2.9752966700722698</v>
      </c>
      <c r="BI304" s="23"/>
      <c r="BJ304" s="27">
        <f t="shared" ca="1" si="32"/>
        <v>1</v>
      </c>
      <c r="BK304" s="26">
        <f t="shared" ca="1" si="33"/>
        <v>3.8844895199313747</v>
      </c>
      <c r="BL304" s="25">
        <f t="shared" si="30"/>
        <v>3.6865610725373261</v>
      </c>
      <c r="BM304" s="25">
        <f t="shared" ca="1" si="34"/>
        <v>3.3897275720440634</v>
      </c>
      <c r="BN304" s="24">
        <f t="shared" si="31"/>
        <v>3.154870621152424</v>
      </c>
      <c r="BO304" s="23"/>
      <c r="BP304" s="2"/>
    </row>
    <row r="305" spans="1:68" x14ac:dyDescent="0.2">
      <c r="A305">
        <v>14.6</v>
      </c>
      <c r="B305">
        <v>2.1</v>
      </c>
      <c r="C305">
        <v>1.26474</v>
      </c>
      <c r="D305">
        <v>-0.27349000000000001</v>
      </c>
      <c r="E305">
        <v>0.19275</v>
      </c>
      <c r="F305">
        <v>1.7527999999999999</v>
      </c>
      <c r="G305">
        <v>1.64625</v>
      </c>
      <c r="H305" s="23"/>
      <c r="I305" s="17">
        <f t="shared" si="28"/>
        <v>47.900262467191595</v>
      </c>
      <c r="J305" s="16">
        <f t="shared" si="29"/>
        <v>-48.100262467191598</v>
      </c>
      <c r="K305" s="10">
        <v>122</v>
      </c>
      <c r="L305" s="16">
        <v>4681.59448818899</v>
      </c>
      <c r="M305" s="16">
        <v>1702.8543307086697</v>
      </c>
      <c r="N305" s="16">
        <v>20.756780402449692</v>
      </c>
      <c r="O305" s="16">
        <v>4.8087570621468663</v>
      </c>
      <c r="P305" s="16">
        <v>5.5755685093547731</v>
      </c>
      <c r="Q305" s="16">
        <v>0.11677964474315883</v>
      </c>
      <c r="R305" s="16">
        <v>2.0944885628653687</v>
      </c>
      <c r="S305" s="16">
        <v>53.250794944993551</v>
      </c>
      <c r="T305" s="22" t="s">
        <v>33</v>
      </c>
      <c r="U305" s="10">
        <v>3</v>
      </c>
      <c r="V305" s="22" t="s">
        <v>33</v>
      </c>
      <c r="W305" s="10">
        <v>3</v>
      </c>
      <c r="X305" s="22" t="s">
        <v>33</v>
      </c>
      <c r="Y305" s="10">
        <v>3</v>
      </c>
      <c r="Z305" s="22" t="s">
        <v>124</v>
      </c>
      <c r="AA305" s="15">
        <v>2</v>
      </c>
      <c r="AB305" s="11">
        <v>61.480905310806214</v>
      </c>
      <c r="AC305" s="10">
        <v>35.443989590758775</v>
      </c>
      <c r="AD305" s="21">
        <v>3.0751050984350097</v>
      </c>
      <c r="AE305" s="12">
        <v>480.87570621468666</v>
      </c>
      <c r="AF305" s="10">
        <v>312.19441163012772</v>
      </c>
      <c r="AG305" s="10">
        <v>293.16763820160799</v>
      </c>
      <c r="AH305" s="10">
        <v>668.44829916090214</v>
      </c>
      <c r="AI305" s="10">
        <v>4.7744352379367889</v>
      </c>
      <c r="AJ305" s="10"/>
      <c r="AK305" s="10"/>
      <c r="AL305" s="10"/>
      <c r="AM305" s="10"/>
      <c r="AN305" s="10">
        <v>4.8087570621468663</v>
      </c>
      <c r="AO305" s="10">
        <v>2.0221266726366012</v>
      </c>
      <c r="AP305" s="10">
        <v>2.3453411056128637</v>
      </c>
      <c r="AQ305" s="10">
        <v>111.47500000000001</v>
      </c>
      <c r="AR305" s="10"/>
      <c r="AS305" s="10"/>
      <c r="AT305" s="10">
        <v>0.79313154033483191</v>
      </c>
      <c r="AU305" s="10">
        <v>1</v>
      </c>
      <c r="AV305" s="16"/>
      <c r="AW305" s="21">
        <v>46.829161744519162</v>
      </c>
      <c r="AX305" s="1" t="s">
        <v>120</v>
      </c>
      <c r="AY305" s="25">
        <v>48.100262467191598</v>
      </c>
      <c r="AZ305" s="19">
        <v>100</v>
      </c>
      <c r="BA305" s="19">
        <v>0</v>
      </c>
      <c r="BB305" s="19">
        <v>0</v>
      </c>
      <c r="BC305" s="19">
        <v>100</v>
      </c>
      <c r="BD305" s="19">
        <v>0</v>
      </c>
      <c r="BE305" s="19">
        <v>0</v>
      </c>
      <c r="BF305" s="26">
        <v>61.480905310806214</v>
      </c>
      <c r="BG305" s="26">
        <v>35.443989590758775</v>
      </c>
      <c r="BH305" s="26">
        <v>3.0751050984350097</v>
      </c>
      <c r="BI305" s="23"/>
      <c r="BJ305" s="27">
        <f t="shared" ca="1" si="32"/>
        <v>1</v>
      </c>
      <c r="BK305" s="26">
        <f t="shared" ca="1" si="33"/>
        <v>3.7992342702785118</v>
      </c>
      <c r="BL305" s="25">
        <f t="shared" si="30"/>
        <v>3.610136085889907</v>
      </c>
      <c r="BM305" s="25">
        <f t="shared" ca="1" si="34"/>
        <v>3.3931470403495698</v>
      </c>
      <c r="BN305" s="24">
        <f t="shared" si="31"/>
        <v>3.151509835929525</v>
      </c>
      <c r="BO305" s="23"/>
      <c r="BP305" s="2"/>
    </row>
    <row r="306" spans="1:68" x14ac:dyDescent="0.2">
      <c r="A306">
        <v>14.65</v>
      </c>
      <c r="B306">
        <v>2.1</v>
      </c>
      <c r="C306">
        <v>1.2647200000000001</v>
      </c>
      <c r="D306">
        <v>-0.27406000000000003</v>
      </c>
      <c r="E306">
        <v>0.19248999999999999</v>
      </c>
      <c r="F306">
        <v>1.74963</v>
      </c>
      <c r="G306">
        <v>1.64405</v>
      </c>
      <c r="H306" s="23"/>
      <c r="I306" s="17">
        <f t="shared" si="28"/>
        <v>48.064304461942257</v>
      </c>
      <c r="J306" s="16">
        <f t="shared" si="29"/>
        <v>-48.26430446194226</v>
      </c>
      <c r="K306" s="10">
        <v>122</v>
      </c>
      <c r="L306" s="16">
        <v>4701.6076115485703</v>
      </c>
      <c r="M306" s="16">
        <v>1712.6312335958091</v>
      </c>
      <c r="N306" s="16">
        <v>20.827865266841641</v>
      </c>
      <c r="O306" s="16">
        <v>4.8032956685499038</v>
      </c>
      <c r="P306" s="16">
        <v>5.5689578710248497</v>
      </c>
      <c r="Q306" s="16">
        <v>0.11320859337493983</v>
      </c>
      <c r="R306" s="16">
        <v>2.0328505978463465</v>
      </c>
      <c r="S306" s="16">
        <v>53.170986282982376</v>
      </c>
      <c r="T306" s="22" t="s">
        <v>33</v>
      </c>
      <c r="U306" s="10">
        <v>3</v>
      </c>
      <c r="V306" s="22" t="s">
        <v>33</v>
      </c>
      <c r="W306" s="10">
        <v>3</v>
      </c>
      <c r="X306" s="22" t="s">
        <v>33</v>
      </c>
      <c r="Y306" s="10">
        <v>3</v>
      </c>
      <c r="Z306" s="22" t="s">
        <v>124</v>
      </c>
      <c r="AA306" s="15">
        <v>2</v>
      </c>
      <c r="AB306" s="11">
        <v>59.958238197980549</v>
      </c>
      <c r="AC306" s="10">
        <v>36.833907536029955</v>
      </c>
      <c r="AD306" s="21">
        <v>3.207854265989496</v>
      </c>
      <c r="AE306" s="12">
        <v>480.32956685499039</v>
      </c>
      <c r="AF306" s="10">
        <v>310.23944692310261</v>
      </c>
      <c r="AG306" s="10">
        <v>292.67184032686373</v>
      </c>
      <c r="AH306" s="10">
        <v>665.3442037606095</v>
      </c>
      <c r="AI306" s="10">
        <v>4.9192006587174948</v>
      </c>
      <c r="AJ306" s="10"/>
      <c r="AK306" s="10"/>
      <c r="AL306" s="10"/>
      <c r="AM306" s="10"/>
      <c r="AN306" s="10">
        <v>4.8032956685499038</v>
      </c>
      <c r="AO306" s="10">
        <v>2.0171109082546641</v>
      </c>
      <c r="AP306" s="10">
        <v>2.3413747226149098</v>
      </c>
      <c r="AQ306" s="10">
        <v>111.47500000000001</v>
      </c>
      <c r="AR306" s="10"/>
      <c r="AS306" s="10"/>
      <c r="AT306" s="10">
        <v>0.78316682999458864</v>
      </c>
      <c r="AU306" s="10">
        <v>1</v>
      </c>
      <c r="AV306" s="16"/>
      <c r="AW306" s="21">
        <v>46.535917038465392</v>
      </c>
      <c r="AX306" s="1" t="s">
        <v>120</v>
      </c>
      <c r="AY306" s="25">
        <v>48.264304461942302</v>
      </c>
      <c r="AZ306" s="19">
        <v>100</v>
      </c>
      <c r="BA306" s="19">
        <v>0</v>
      </c>
      <c r="BB306" s="19">
        <v>0</v>
      </c>
      <c r="BC306" s="19">
        <v>100</v>
      </c>
      <c r="BD306" s="19">
        <v>0</v>
      </c>
      <c r="BE306" s="19">
        <v>0</v>
      </c>
      <c r="BF306" s="26">
        <v>59.958238197980549</v>
      </c>
      <c r="BG306" s="26">
        <v>36.833907536029955</v>
      </c>
      <c r="BH306" s="26">
        <v>3.207854265989496</v>
      </c>
      <c r="BI306" s="23"/>
      <c r="BJ306" s="27">
        <f t="shared" ca="1" si="32"/>
        <v>1</v>
      </c>
      <c r="BK306" s="26">
        <f t="shared" ca="1" si="33"/>
        <v>3.7581401087656063</v>
      </c>
      <c r="BL306" s="25">
        <f t="shared" si="30"/>
        <v>3.5178114869440043</v>
      </c>
      <c r="BM306" s="25">
        <f t="shared" ca="1" si="34"/>
        <v>3.3912977289712809</v>
      </c>
      <c r="BN306" s="24">
        <f t="shared" si="31"/>
        <v>3.145637002550469</v>
      </c>
      <c r="BO306" s="23"/>
      <c r="BP306" s="2"/>
    </row>
    <row r="307" spans="1:68" x14ac:dyDescent="0.2">
      <c r="A307">
        <v>14.7</v>
      </c>
      <c r="B307">
        <v>2.2000000000000002</v>
      </c>
      <c r="C307">
        <v>1.2645</v>
      </c>
      <c r="D307">
        <v>-0.27505000000000002</v>
      </c>
      <c r="E307">
        <v>0.19303999999999999</v>
      </c>
      <c r="F307">
        <v>1.7501800000000001</v>
      </c>
      <c r="G307">
        <v>1.6469499999999999</v>
      </c>
      <c r="H307" s="23"/>
      <c r="I307" s="17">
        <f t="shared" si="28"/>
        <v>48.228346456692911</v>
      </c>
      <c r="J307" s="16">
        <f t="shared" si="29"/>
        <v>-48.428346456692914</v>
      </c>
      <c r="K307" s="10">
        <v>122</v>
      </c>
      <c r="L307" s="16">
        <v>4721.6207349081506</v>
      </c>
      <c r="M307" s="16">
        <v>1722.4081364829481</v>
      </c>
      <c r="N307" s="16">
        <v>20.898950131233594</v>
      </c>
      <c r="O307" s="16">
        <v>4.7432203389830194</v>
      </c>
      <c r="P307" s="16">
        <v>5.5113136360853829</v>
      </c>
      <c r="Q307" s="16">
        <v>0.10700624099855967</v>
      </c>
      <c r="R307" s="16">
        <v>1.9415741520848171</v>
      </c>
      <c r="S307" s="16">
        <v>53.339812298775236</v>
      </c>
      <c r="T307" s="22" t="s">
        <v>33</v>
      </c>
      <c r="U307" s="10">
        <v>3</v>
      </c>
      <c r="V307" s="22" t="s">
        <v>33</v>
      </c>
      <c r="W307" s="10">
        <v>3</v>
      </c>
      <c r="X307" s="22" t="s">
        <v>33</v>
      </c>
      <c r="Y307" s="10">
        <v>3</v>
      </c>
      <c r="Z307" s="22" t="s">
        <v>124</v>
      </c>
      <c r="AA307" s="15">
        <v>2</v>
      </c>
      <c r="AB307" s="11">
        <v>58.105804175289499</v>
      </c>
      <c r="AC307" s="10">
        <v>38.507904324005054</v>
      </c>
      <c r="AD307" s="21">
        <v>3.3862915007054464</v>
      </c>
      <c r="AE307" s="12">
        <v>474.32203389830192</v>
      </c>
      <c r="AF307" s="10">
        <v>302.28052967377835</v>
      </c>
      <c r="AG307" s="10">
        <v>288.34852270640374</v>
      </c>
      <c r="AH307" s="10">
        <v>667.35487887514228</v>
      </c>
      <c r="AI307" s="10">
        <v>5.1504599962160773</v>
      </c>
      <c r="AJ307" s="10"/>
      <c r="AK307" s="10"/>
      <c r="AL307" s="10"/>
      <c r="AM307" s="10"/>
      <c r="AN307" s="10">
        <v>4.7432203389830194</v>
      </c>
      <c r="AO307" s="10">
        <v>1.997736890549481</v>
      </c>
      <c r="AP307" s="10">
        <v>2.3067881816512297</v>
      </c>
      <c r="AQ307" s="10">
        <v>111.47500000000001</v>
      </c>
      <c r="AR307" s="10"/>
      <c r="AS307" s="10"/>
      <c r="AT307" s="10">
        <v>0.75751583858849503</v>
      </c>
      <c r="AU307" s="10">
        <v>1</v>
      </c>
      <c r="AV307" s="16"/>
      <c r="AW307" s="21">
        <v>45.342079451066752</v>
      </c>
      <c r="AX307" s="1" t="s">
        <v>120</v>
      </c>
      <c r="AY307" s="25">
        <v>48.4283464566929</v>
      </c>
      <c r="AZ307" s="19">
        <v>100</v>
      </c>
      <c r="BA307" s="19">
        <v>0</v>
      </c>
      <c r="BB307" s="19">
        <v>0</v>
      </c>
      <c r="BC307" s="19">
        <v>100</v>
      </c>
      <c r="BD307" s="19">
        <v>0</v>
      </c>
      <c r="BE307" s="19">
        <v>0</v>
      </c>
      <c r="BF307" s="26">
        <v>58.105804175289499</v>
      </c>
      <c r="BG307" s="26">
        <v>38.507904324005054</v>
      </c>
      <c r="BH307" s="26">
        <v>3.3862915007054464</v>
      </c>
      <c r="BI307" s="23"/>
      <c r="BJ307" s="27">
        <f t="shared" ca="1" si="32"/>
        <v>1</v>
      </c>
      <c r="BK307" s="26">
        <f t="shared" ca="1" si="33"/>
        <v>3.6582540478059316</v>
      </c>
      <c r="BL307" s="25">
        <f t="shared" si="30"/>
        <v>3.3964808754204863</v>
      </c>
      <c r="BM307" s="25">
        <f t="shared" ca="1" si="34"/>
        <v>3.3933994767872342</v>
      </c>
      <c r="BN307" s="24">
        <f t="shared" si="31"/>
        <v>3.1399560354433946</v>
      </c>
      <c r="BO307" s="23"/>
      <c r="BP307" s="2"/>
    </row>
    <row r="308" spans="1:68" x14ac:dyDescent="0.2">
      <c r="A308">
        <v>14.75</v>
      </c>
      <c r="B308">
        <v>2.1</v>
      </c>
      <c r="C308">
        <v>1.26448</v>
      </c>
      <c r="D308">
        <v>-0.27562999999999999</v>
      </c>
      <c r="E308">
        <v>0.19391</v>
      </c>
      <c r="F308">
        <v>1.75058</v>
      </c>
      <c r="G308">
        <v>1.6465000000000001</v>
      </c>
      <c r="H308" s="23"/>
      <c r="I308" s="17">
        <f t="shared" si="28"/>
        <v>48.392388451443566</v>
      </c>
      <c r="J308" s="16">
        <f t="shared" si="29"/>
        <v>-48.592388451443568</v>
      </c>
      <c r="K308" s="10">
        <v>122</v>
      </c>
      <c r="L308" s="16">
        <v>4741.6338582677308</v>
      </c>
      <c r="M308" s="16">
        <v>1732.185039370087</v>
      </c>
      <c r="N308" s="16">
        <v>20.970034995625543</v>
      </c>
      <c r="O308" s="16">
        <v>4.7377589453860578</v>
      </c>
      <c r="P308" s="16">
        <v>5.5096977921717905</v>
      </c>
      <c r="Q308" s="16">
        <v>0.10337253960633708</v>
      </c>
      <c r="R308" s="16">
        <v>1.8761925518530138</v>
      </c>
      <c r="S308" s="16">
        <v>53.606864360120319</v>
      </c>
      <c r="T308" s="22" t="s">
        <v>33</v>
      </c>
      <c r="U308" s="10">
        <v>3</v>
      </c>
      <c r="V308" s="22" t="s">
        <v>33</v>
      </c>
      <c r="W308" s="10">
        <v>3</v>
      </c>
      <c r="X308" s="22" t="s">
        <v>33</v>
      </c>
      <c r="Y308" s="10">
        <v>3</v>
      </c>
      <c r="Z308" s="22" t="s">
        <v>124</v>
      </c>
      <c r="AA308" s="15">
        <v>2</v>
      </c>
      <c r="AB308" s="11">
        <v>56.541960113733438</v>
      </c>
      <c r="AC308" s="10">
        <v>39.904696304847292</v>
      </c>
      <c r="AD308" s="21">
        <v>3.5533435814192704</v>
      </c>
      <c r="AE308" s="12">
        <v>473.77589453860571</v>
      </c>
      <c r="AF308" s="10">
        <v>300.91318783926272</v>
      </c>
      <c r="AG308" s="10">
        <v>288.22733441288426</v>
      </c>
      <c r="AH308" s="10">
        <v>671.38620406960672</v>
      </c>
      <c r="AI308" s="10">
        <v>5.3299433419685744</v>
      </c>
      <c r="AJ308" s="10"/>
      <c r="AK308" s="10"/>
      <c r="AL308" s="10"/>
      <c r="AM308" s="10"/>
      <c r="AN308" s="10">
        <v>4.7377589453860578</v>
      </c>
      <c r="AO308" s="10">
        <v>1.99279989931273</v>
      </c>
      <c r="AP308" s="10">
        <v>2.3058186753030743</v>
      </c>
      <c r="AQ308" s="10">
        <v>111.47500000000001</v>
      </c>
      <c r="AR308" s="10"/>
      <c r="AS308" s="10"/>
      <c r="AT308" s="10">
        <v>0.74942435708665178</v>
      </c>
      <c r="AU308" s="10">
        <v>1</v>
      </c>
      <c r="AV308" s="16"/>
      <c r="AW308" s="21">
        <v>45.136978175889411</v>
      </c>
      <c r="AX308" s="1" t="s">
        <v>120</v>
      </c>
      <c r="AY308" s="25">
        <v>48.592388451443597</v>
      </c>
      <c r="AZ308" s="19">
        <v>100</v>
      </c>
      <c r="BA308" s="19">
        <v>0</v>
      </c>
      <c r="BB308" s="19">
        <v>0</v>
      </c>
      <c r="BC308" s="19">
        <v>100</v>
      </c>
      <c r="BD308" s="19">
        <v>0</v>
      </c>
      <c r="BE308" s="19">
        <v>0</v>
      </c>
      <c r="BF308" s="26">
        <v>56.541960113733438</v>
      </c>
      <c r="BG308" s="26">
        <v>39.904696304847292</v>
      </c>
      <c r="BH308" s="26">
        <v>3.5533435814192704</v>
      </c>
      <c r="BI308" s="23"/>
      <c r="BJ308" s="27">
        <f t="shared" ca="1" si="32"/>
        <v>1</v>
      </c>
      <c r="BK308" s="26">
        <f t="shared" ca="1" si="33"/>
        <v>3.6241865524706136</v>
      </c>
      <c r="BL308" s="25">
        <f t="shared" si="30"/>
        <v>3.2932928682832938</v>
      </c>
      <c r="BM308" s="25">
        <f t="shared" ca="1" si="34"/>
        <v>3.3899932890454929</v>
      </c>
      <c r="BN308" s="24">
        <f t="shared" si="31"/>
        <v>3.1329497841801541</v>
      </c>
      <c r="BO308" s="23"/>
      <c r="BP308" s="2"/>
    </row>
    <row r="309" spans="1:68" x14ac:dyDescent="0.2">
      <c r="A309">
        <v>14.8</v>
      </c>
      <c r="B309">
        <v>2.2000000000000002</v>
      </c>
      <c r="C309">
        <v>1.2642100000000001</v>
      </c>
      <c r="D309">
        <v>-0.27377000000000001</v>
      </c>
      <c r="E309">
        <v>0.1943</v>
      </c>
      <c r="F309">
        <v>1.74763</v>
      </c>
      <c r="G309">
        <v>1.6434500000000001</v>
      </c>
      <c r="I309" s="17">
        <f t="shared" si="28"/>
        <v>48.556430446194227</v>
      </c>
      <c r="J309" s="16">
        <f t="shared" si="29"/>
        <v>-48.75643044619423</v>
      </c>
      <c r="K309" s="10">
        <v>122</v>
      </c>
      <c r="L309" s="16">
        <v>4761.6469816273111</v>
      </c>
      <c r="M309" s="16">
        <v>1741.9619422572264</v>
      </c>
      <c r="N309" s="16">
        <v>21.041119860017499</v>
      </c>
      <c r="O309" s="16">
        <v>4.6640301318267374</v>
      </c>
      <c r="P309" s="16">
        <v>5.4376928457119114</v>
      </c>
      <c r="Q309" s="16">
        <v>0.11502544407105127</v>
      </c>
      <c r="R309" s="16">
        <v>2.1153354434456282</v>
      </c>
      <c r="S309" s="16">
        <v>53.726577353137081</v>
      </c>
      <c r="T309" s="22" t="s">
        <v>33</v>
      </c>
      <c r="U309" s="10">
        <v>3</v>
      </c>
      <c r="V309" s="22" t="s">
        <v>33</v>
      </c>
      <c r="W309" s="10">
        <v>3</v>
      </c>
      <c r="X309" s="22" t="s">
        <v>33</v>
      </c>
      <c r="Y309" s="10">
        <v>3</v>
      </c>
      <c r="Z309" s="22" t="s">
        <v>124</v>
      </c>
      <c r="AA309" s="15">
        <v>2</v>
      </c>
      <c r="AB309" s="11">
        <v>63.088062475864618</v>
      </c>
      <c r="AC309" s="10">
        <v>33.965138976269344</v>
      </c>
      <c r="AD309" s="21">
        <v>2.9467985478660386</v>
      </c>
      <c r="AE309" s="12">
        <v>466.40301318267376</v>
      </c>
      <c r="AF309" s="10">
        <v>291.26477511694861</v>
      </c>
      <c r="AG309" s="10">
        <v>282.82696342839336</v>
      </c>
      <c r="AH309" s="10">
        <v>672.3865541441744</v>
      </c>
      <c r="AI309" s="10">
        <v>4.7273826148874036</v>
      </c>
      <c r="AJ309" s="10"/>
      <c r="AK309" s="10"/>
      <c r="AL309" s="10"/>
      <c r="AM309" s="10"/>
      <c r="AN309" s="10">
        <v>4.6640301318267374</v>
      </c>
      <c r="AO309" s="10">
        <v>2.0165890115615546</v>
      </c>
      <c r="AP309" s="10">
        <v>2.2626157074271469</v>
      </c>
      <c r="AQ309" s="10">
        <v>111.47500000000001</v>
      </c>
      <c r="AR309" s="10"/>
      <c r="AS309" s="10"/>
      <c r="AT309" s="10">
        <v>0.71992138217923574</v>
      </c>
      <c r="AU309" s="10">
        <v>1</v>
      </c>
      <c r="AV309" s="16"/>
      <c r="AW309" s="21">
        <v>43.689716267542295</v>
      </c>
      <c r="AX309" s="1" t="s">
        <v>120</v>
      </c>
      <c r="AY309" s="25">
        <v>48.756430446194202</v>
      </c>
      <c r="AZ309" s="19">
        <v>100</v>
      </c>
      <c r="BA309" s="19">
        <v>0</v>
      </c>
      <c r="BB309" s="19">
        <v>0</v>
      </c>
      <c r="BC309" s="19">
        <v>100</v>
      </c>
      <c r="BD309" s="19">
        <v>0</v>
      </c>
      <c r="BE309" s="19">
        <v>0</v>
      </c>
      <c r="BF309" s="26">
        <v>63.088062475864618</v>
      </c>
      <c r="BG309" s="26">
        <v>33.965138976269344</v>
      </c>
      <c r="BH309" s="26">
        <v>2.9467985478660386</v>
      </c>
      <c r="BI309" s="23"/>
      <c r="BJ309" s="27">
        <f t="shared" ca="1" si="32"/>
        <v>1</v>
      </c>
      <c r="BK309" s="26">
        <f t="shared" ca="1" si="33"/>
        <v>3.5096855800846929</v>
      </c>
      <c r="BL309" s="25">
        <f t="shared" si="30"/>
        <v>3.7628511629630879</v>
      </c>
      <c r="BM309" s="25">
        <f t="shared" ca="1" si="34"/>
        <v>3.4318999807717256</v>
      </c>
      <c r="BN309" s="24">
        <f t="shared" si="31"/>
        <v>3.163099178284039</v>
      </c>
      <c r="BO309" s="23"/>
      <c r="BP309" s="2"/>
    </row>
    <row r="310" spans="1:68" x14ac:dyDescent="0.2">
      <c r="A310">
        <v>14.85</v>
      </c>
      <c r="B310">
        <v>2.1</v>
      </c>
      <c r="C310">
        <v>1.2667299999999999</v>
      </c>
      <c r="D310">
        <v>-0.27585999999999999</v>
      </c>
      <c r="E310">
        <v>0.19484000000000001</v>
      </c>
      <c r="F310">
        <v>1.7501800000000001</v>
      </c>
      <c r="G310">
        <v>1.6415999999999999</v>
      </c>
      <c r="I310" s="17">
        <f t="shared" si="28"/>
        <v>48.720472440944881</v>
      </c>
      <c r="J310" s="16">
        <f t="shared" si="29"/>
        <v>-48.920472440944884</v>
      </c>
      <c r="K310" s="10">
        <v>122</v>
      </c>
      <c r="L310" s="16">
        <v>4781.6601049868914</v>
      </c>
      <c r="M310" s="16">
        <v>1751.7388451443653</v>
      </c>
      <c r="N310" s="16">
        <v>21.112204724409448</v>
      </c>
      <c r="O310" s="16">
        <v>5.3521657250470369</v>
      </c>
      <c r="P310" s="16">
        <v>6.1282153318391295</v>
      </c>
      <c r="Q310" s="16">
        <v>0.10193158905424871</v>
      </c>
      <c r="R310" s="16">
        <v>1.6633160477351923</v>
      </c>
      <c r="S310" s="16">
        <v>53.892333805006444</v>
      </c>
      <c r="T310" s="22" t="s">
        <v>122</v>
      </c>
      <c r="U310" s="10">
        <v>4</v>
      </c>
      <c r="V310" s="22" t="s">
        <v>33</v>
      </c>
      <c r="W310" s="10">
        <v>3</v>
      </c>
      <c r="X310" s="22" t="s">
        <v>33</v>
      </c>
      <c r="Y310" s="10">
        <v>3</v>
      </c>
      <c r="Z310" s="22" t="s">
        <v>124</v>
      </c>
      <c r="AA310" s="15">
        <v>2</v>
      </c>
      <c r="AB310" s="11">
        <v>47.440264452816685</v>
      </c>
      <c r="AC310" s="10">
        <v>47.642044320933678</v>
      </c>
      <c r="AD310" s="21">
        <v>4.9176912262496399</v>
      </c>
      <c r="AE310" s="12">
        <v>535.21657250470366</v>
      </c>
      <c r="AF310" s="10">
        <v>371.32547211076371</v>
      </c>
      <c r="AG310" s="10">
        <v>334.61614988793474</v>
      </c>
      <c r="AH310" s="10">
        <v>674.33408394370963</v>
      </c>
      <c r="AI310" s="10">
        <v>6.0120865265601324</v>
      </c>
      <c r="AJ310" s="10"/>
      <c r="AK310" s="10"/>
      <c r="AL310" s="10"/>
      <c r="AM310" s="10"/>
      <c r="AN310" s="10">
        <v>3.5681104833646913</v>
      </c>
      <c r="AO310" s="10">
        <v>2.0931230096808249</v>
      </c>
      <c r="AP310" s="10">
        <v>2.6769291991034776</v>
      </c>
      <c r="AQ310" s="10">
        <v>114.66</v>
      </c>
      <c r="AR310" s="10"/>
      <c r="AS310" s="10"/>
      <c r="AT310" s="10">
        <v>0.92354468049439353</v>
      </c>
      <c r="AU310" s="10">
        <v>1</v>
      </c>
      <c r="AV310" s="16"/>
      <c r="AW310" s="21">
        <v>55.698820816614557</v>
      </c>
      <c r="AX310" s="1" t="s">
        <v>120</v>
      </c>
      <c r="AY310" s="25">
        <v>48.920472440944899</v>
      </c>
      <c r="AZ310" s="19">
        <v>100</v>
      </c>
      <c r="BA310" s="19">
        <v>0</v>
      </c>
      <c r="BB310" s="19">
        <v>0</v>
      </c>
      <c r="BC310" s="19">
        <v>100</v>
      </c>
      <c r="BD310" s="19">
        <v>0</v>
      </c>
      <c r="BE310" s="19">
        <v>0</v>
      </c>
      <c r="BF310" s="26">
        <v>47.440264452816685</v>
      </c>
      <c r="BG310" s="26">
        <v>47.642044320933678</v>
      </c>
      <c r="BH310" s="26">
        <v>4.9176912262496399</v>
      </c>
      <c r="BI310" s="23"/>
      <c r="BJ310" s="27">
        <f t="shared" ca="1" si="32"/>
        <v>1</v>
      </c>
      <c r="BK310" s="26">
        <f t="shared" ca="1" si="33"/>
        <v>4.2670576035980705</v>
      </c>
      <c r="BL310" s="25">
        <f t="shared" si="30"/>
        <v>2.7273503113945536</v>
      </c>
      <c r="BM310" s="25">
        <f t="shared" ca="1" si="34"/>
        <v>3.2873010375488767</v>
      </c>
      <c r="BN310" s="24">
        <f t="shared" si="31"/>
        <v>3.0674940652881579</v>
      </c>
      <c r="BO310" s="23"/>
      <c r="BP310" s="2"/>
    </row>
    <row r="311" spans="1:68" x14ac:dyDescent="0.2">
      <c r="A311">
        <v>14.9</v>
      </c>
      <c r="B311">
        <v>0.4</v>
      </c>
      <c r="C311">
        <v>1.26779</v>
      </c>
      <c r="D311">
        <v>-0.27311999999999997</v>
      </c>
      <c r="E311">
        <v>0.19567999999999999</v>
      </c>
      <c r="F311">
        <v>1.7459800000000001</v>
      </c>
      <c r="G311">
        <v>1.6408</v>
      </c>
      <c r="I311" s="17">
        <f t="shared" si="28"/>
        <v>48.884514435695536</v>
      </c>
      <c r="J311" s="16">
        <f t="shared" si="29"/>
        <v>-49.084514435695539</v>
      </c>
      <c r="K311" s="10">
        <v>122</v>
      </c>
      <c r="L311" s="16">
        <v>4801.6732283464717</v>
      </c>
      <c r="M311" s="16">
        <v>1761.5157480315042</v>
      </c>
      <c r="N311" s="16">
        <v>21.183289588801401</v>
      </c>
      <c r="O311" s="16">
        <v>5.641619585687355</v>
      </c>
      <c r="P311" s="16">
        <v>6.4213821370013209</v>
      </c>
      <c r="Q311" s="16">
        <v>0.11909769563130117</v>
      </c>
      <c r="R311" s="16">
        <v>1.8547050010469837</v>
      </c>
      <c r="S311" s="16">
        <v>54.150177174581003</v>
      </c>
      <c r="T311" s="22" t="s">
        <v>122</v>
      </c>
      <c r="U311" s="10">
        <v>4</v>
      </c>
      <c r="V311" s="22" t="s">
        <v>33</v>
      </c>
      <c r="W311" s="10">
        <v>3</v>
      </c>
      <c r="X311" s="22" t="s">
        <v>33</v>
      </c>
      <c r="Y311" s="10">
        <v>3</v>
      </c>
      <c r="Z311" s="22" t="s">
        <v>124</v>
      </c>
      <c r="AA311" s="15">
        <v>2</v>
      </c>
      <c r="AB311" s="11">
        <v>50.41429902695954</v>
      </c>
      <c r="AC311" s="10">
        <v>45.198746579461918</v>
      </c>
      <c r="AD311" s="21">
        <v>4.3869543935785433</v>
      </c>
      <c r="AE311" s="12">
        <v>564.16195856873549</v>
      </c>
      <c r="AF311" s="10">
        <v>404.63844193222275</v>
      </c>
      <c r="AG311" s="10">
        <v>356.60366027509906</v>
      </c>
      <c r="AH311" s="10">
        <v>678.17597319318043</v>
      </c>
      <c r="AI311" s="10">
        <v>5.3916930155226765</v>
      </c>
      <c r="AJ311" s="10"/>
      <c r="AK311" s="10"/>
      <c r="AL311" s="10"/>
      <c r="AM311" s="10"/>
      <c r="AN311" s="10">
        <v>3.7610797237915699</v>
      </c>
      <c r="AO311" s="10">
        <v>2.1873379577295329</v>
      </c>
      <c r="AP311" s="10">
        <v>2.8528292822007923</v>
      </c>
      <c r="AQ311" s="10">
        <v>114.66</v>
      </c>
      <c r="AR311" s="10"/>
      <c r="AS311" s="10"/>
      <c r="AT311" s="10">
        <v>1.0048078621757059</v>
      </c>
      <c r="AU311" s="10">
        <v>1</v>
      </c>
      <c r="AV311" s="16"/>
      <c r="AW311" s="21">
        <v>60.695766289833408</v>
      </c>
      <c r="AX311" s="1" t="s">
        <v>120</v>
      </c>
      <c r="AY311" s="25">
        <v>49.084514435695503</v>
      </c>
      <c r="AZ311" s="19">
        <v>100</v>
      </c>
      <c r="BA311" s="19">
        <v>0</v>
      </c>
      <c r="BB311" s="19">
        <v>0</v>
      </c>
      <c r="BC311" s="19">
        <v>100</v>
      </c>
      <c r="BD311" s="19">
        <v>0</v>
      </c>
      <c r="BE311" s="19">
        <v>0</v>
      </c>
      <c r="BF311" s="26">
        <v>50.41429902695954</v>
      </c>
      <c r="BG311" s="26">
        <v>45.198746579461918</v>
      </c>
      <c r="BH311" s="26">
        <v>4.3869543935785433</v>
      </c>
      <c r="BI311" s="23"/>
      <c r="BJ311" s="27">
        <f t="shared" ca="1" si="32"/>
        <v>1</v>
      </c>
      <c r="BK311" s="26">
        <f t="shared" ca="1" si="33"/>
        <v>4.5648703706691798</v>
      </c>
      <c r="BL311" s="25">
        <f t="shared" si="30"/>
        <v>2.9622272638148579</v>
      </c>
      <c r="BM311" s="25">
        <f t="shared" ca="1" si="34"/>
        <v>3.2803788146241559</v>
      </c>
      <c r="BN311" s="24">
        <f t="shared" si="31"/>
        <v>3.0722258289860944</v>
      </c>
      <c r="BO311" s="23"/>
      <c r="BP311" s="2"/>
    </row>
    <row r="312" spans="1:68" x14ac:dyDescent="0.2">
      <c r="A312">
        <v>14.95</v>
      </c>
      <c r="B312">
        <v>2.1</v>
      </c>
      <c r="C312">
        <v>1.2726900000000001</v>
      </c>
      <c r="D312">
        <v>-0.26982</v>
      </c>
      <c r="E312">
        <v>0.14208000000000001</v>
      </c>
      <c r="F312">
        <v>1.7446999999999999</v>
      </c>
      <c r="G312">
        <v>1.64025</v>
      </c>
      <c r="I312" s="17">
        <f t="shared" si="28"/>
        <v>49.04855643044619</v>
      </c>
      <c r="J312" s="16">
        <f t="shared" si="29"/>
        <v>-49.248556430446193</v>
      </c>
      <c r="K312" s="10">
        <v>122</v>
      </c>
      <c r="L312" s="16">
        <v>4821.6863517060519</v>
      </c>
      <c r="M312" s="16">
        <v>1771.2926509186432</v>
      </c>
      <c r="N312" s="16">
        <v>21.25437445319335</v>
      </c>
      <c r="O312" s="16">
        <v>6.9796610169491604</v>
      </c>
      <c r="P312" s="16">
        <v>7.5225023463911889</v>
      </c>
      <c r="Q312" s="16">
        <v>0.13977220355256836</v>
      </c>
      <c r="R312" s="16">
        <v>1.8580546354980143</v>
      </c>
      <c r="S312" s="16">
        <v>37.697314544585311</v>
      </c>
      <c r="T312" s="22" t="s">
        <v>122</v>
      </c>
      <c r="U312" s="10">
        <v>4</v>
      </c>
      <c r="V312" s="22" t="s">
        <v>33</v>
      </c>
      <c r="W312" s="10">
        <v>3</v>
      </c>
      <c r="X312" s="22" t="s">
        <v>33</v>
      </c>
      <c r="Y312" s="10">
        <v>3</v>
      </c>
      <c r="Z312" s="22" t="s">
        <v>33</v>
      </c>
      <c r="AA312" s="15">
        <v>3</v>
      </c>
      <c r="AB312" s="11">
        <v>42.475949587622047</v>
      </c>
      <c r="AC312" s="10">
        <v>51.487012905817728</v>
      </c>
      <c r="AD312" s="21">
        <v>6.037037506560222</v>
      </c>
      <c r="AE312" s="12">
        <v>697.96610169491601</v>
      </c>
      <c r="AF312" s="10">
        <v>533.004753427526</v>
      </c>
      <c r="AG312" s="10">
        <v>439.18767597933913</v>
      </c>
      <c r="AH312" s="10">
        <v>338.25476759434889</v>
      </c>
      <c r="AI312" s="10">
        <v>5.3819730641664902</v>
      </c>
      <c r="AJ312" s="10"/>
      <c r="AK312" s="10"/>
      <c r="AL312" s="10"/>
      <c r="AM312" s="10"/>
      <c r="AN312" s="10">
        <v>4.6531073446327733</v>
      </c>
      <c r="AO312" s="10">
        <v>2.4242337140266668</v>
      </c>
      <c r="AP312" s="10">
        <v>3.5135014078347133</v>
      </c>
      <c r="AQ312" s="10">
        <v>114.66</v>
      </c>
      <c r="AR312" s="10"/>
      <c r="AS312" s="10"/>
      <c r="AT312" s="10">
        <v>1.3341094864173171</v>
      </c>
      <c r="AU312" s="10">
        <v>1</v>
      </c>
      <c r="AV312" s="16"/>
      <c r="AW312" s="21">
        <v>79.950713014128894</v>
      </c>
      <c r="AX312" s="1" t="s">
        <v>120</v>
      </c>
      <c r="AY312" s="25">
        <v>49.2485564304462</v>
      </c>
      <c r="AZ312" s="19">
        <v>100</v>
      </c>
      <c r="BA312" s="19">
        <v>0</v>
      </c>
      <c r="BB312" s="19">
        <v>0</v>
      </c>
      <c r="BC312" s="19">
        <v>100</v>
      </c>
      <c r="BD312" s="19">
        <v>0</v>
      </c>
      <c r="BE312" s="19">
        <v>0</v>
      </c>
      <c r="BF312" s="26">
        <v>42.475949587622047</v>
      </c>
      <c r="BG312" s="26">
        <v>51.487012905817728</v>
      </c>
      <c r="BH312" s="26">
        <v>6.037037506560222</v>
      </c>
      <c r="BI312" s="23"/>
      <c r="BJ312" s="27">
        <f t="shared" ca="1" si="32"/>
        <v>1</v>
      </c>
      <c r="BK312" s="26">
        <f t="shared" ca="1" si="33"/>
        <v>5.771670952157014</v>
      </c>
      <c r="BL312" s="25">
        <f t="shared" si="30"/>
        <v>2.7343803428477207</v>
      </c>
      <c r="BM312" s="25">
        <f t="shared" ca="1" si="34"/>
        <v>3.1752525428513012</v>
      </c>
      <c r="BN312" s="24">
        <f t="shared" si="31"/>
        <v>3.0126666573555219</v>
      </c>
      <c r="BO312" s="23"/>
      <c r="BP312" s="2"/>
    </row>
    <row r="313" spans="1:68" x14ac:dyDescent="0.2">
      <c r="A313">
        <v>15</v>
      </c>
      <c r="B313">
        <v>2.1</v>
      </c>
      <c r="C313">
        <v>1.2672699999999999</v>
      </c>
      <c r="D313">
        <v>-0.26913999999999999</v>
      </c>
      <c r="E313">
        <v>0.18606</v>
      </c>
      <c r="F313">
        <v>1.74533</v>
      </c>
      <c r="G313">
        <v>1.6366499999999999</v>
      </c>
      <c r="I313" s="17">
        <f t="shared" si="28"/>
        <v>49.212598425196845</v>
      </c>
      <c r="J313" s="16">
        <f t="shared" si="29"/>
        <v>-49.412598425196848</v>
      </c>
      <c r="K313" s="10">
        <v>122</v>
      </c>
      <c r="L313" s="16">
        <v>4841.6994750656322</v>
      </c>
      <c r="M313" s="16">
        <v>1781.0695538057821</v>
      </c>
      <c r="N313" s="16">
        <v>21.325459317585299</v>
      </c>
      <c r="O313" s="16">
        <v>5.4996233521656768</v>
      </c>
      <c r="P313" s="16">
        <v>6.2368638483600902</v>
      </c>
      <c r="Q313" s="16">
        <v>0.14403240518482963</v>
      </c>
      <c r="R313" s="16">
        <v>2.3093722852824698</v>
      </c>
      <c r="S313" s="16">
        <v>51.197256680167598</v>
      </c>
      <c r="T313" s="22" t="s">
        <v>33</v>
      </c>
      <c r="U313" s="10">
        <v>3</v>
      </c>
      <c r="V313" s="22" t="s">
        <v>33</v>
      </c>
      <c r="W313" s="10">
        <v>3</v>
      </c>
      <c r="X313" s="22" t="s">
        <v>33</v>
      </c>
      <c r="Y313" s="10">
        <v>3</v>
      </c>
      <c r="Z313" s="22" t="s">
        <v>124</v>
      </c>
      <c r="AA313" s="15">
        <v>2</v>
      </c>
      <c r="AB313" s="11">
        <v>62.156184473699732</v>
      </c>
      <c r="AC313" s="10">
        <v>34.8239984718751</v>
      </c>
      <c r="AD313" s="21">
        <v>3.0198170544251743</v>
      </c>
      <c r="AE313" s="12">
        <v>549.96233521656768</v>
      </c>
      <c r="AF313" s="10">
        <v>380.5759228733038</v>
      </c>
      <c r="AG313" s="10">
        <v>342.76478862700674</v>
      </c>
      <c r="AH313" s="10">
        <v>614.50554574455009</v>
      </c>
      <c r="AI313" s="10">
        <v>4.330181003612787</v>
      </c>
      <c r="AJ313" s="10"/>
      <c r="AK313" s="10"/>
      <c r="AL313" s="10"/>
      <c r="AM313" s="10"/>
      <c r="AN313" s="10">
        <v>5.4996233521656768</v>
      </c>
      <c r="AO313" s="10">
        <v>2.2233435214633248</v>
      </c>
      <c r="AP313" s="10">
        <v>2.7421183090160541</v>
      </c>
      <c r="AQ313" s="10">
        <v>111.47500000000001</v>
      </c>
      <c r="AR313" s="10"/>
      <c r="AS313" s="10"/>
      <c r="AT313" s="10">
        <v>0.93124204114203402</v>
      </c>
      <c r="AU313" s="10">
        <v>1</v>
      </c>
      <c r="AV313" s="16"/>
      <c r="AW313" s="21">
        <v>57.086388430995569</v>
      </c>
      <c r="AX313" s="1" t="s">
        <v>120</v>
      </c>
      <c r="AY313" s="25">
        <v>49.412598425196798</v>
      </c>
      <c r="AZ313" s="19">
        <v>100</v>
      </c>
      <c r="BA313" s="19">
        <v>0</v>
      </c>
      <c r="BB313" s="19">
        <v>0</v>
      </c>
      <c r="BC313" s="19">
        <v>100</v>
      </c>
      <c r="BD313" s="19">
        <v>0</v>
      </c>
      <c r="BE313" s="19">
        <v>0</v>
      </c>
      <c r="BF313" s="26">
        <v>62.156184473699732</v>
      </c>
      <c r="BG313" s="26">
        <v>34.8239984718751</v>
      </c>
      <c r="BH313" s="26">
        <v>3.0198170544251743</v>
      </c>
      <c r="BI313" s="23"/>
      <c r="BJ313" s="27">
        <f t="shared" ca="1" si="32"/>
        <v>1</v>
      </c>
      <c r="BK313" s="26">
        <f t="shared" ca="1" si="33"/>
        <v>4.2850815148383514</v>
      </c>
      <c r="BL313" s="25">
        <f t="shared" si="30"/>
        <v>3.7744201410619218</v>
      </c>
      <c r="BM313" s="25">
        <f t="shared" ca="1" si="34"/>
        <v>3.3590395959966903</v>
      </c>
      <c r="BN313" s="24">
        <f t="shared" si="31"/>
        <v>3.130381295215519</v>
      </c>
      <c r="BO313" s="23"/>
      <c r="BP313" s="2"/>
    </row>
    <row r="314" spans="1:68" x14ac:dyDescent="0.2">
      <c r="A314">
        <v>15.05</v>
      </c>
      <c r="B314">
        <v>2.1</v>
      </c>
      <c r="C314">
        <v>1.2669900000000001</v>
      </c>
      <c r="D314">
        <v>-0.26982</v>
      </c>
      <c r="E314">
        <v>0.19184000000000001</v>
      </c>
      <c r="F314">
        <v>1.7442800000000001</v>
      </c>
      <c r="G314">
        <v>1.63855</v>
      </c>
      <c r="I314" s="17">
        <f t="shared" si="28"/>
        <v>49.376640419947506</v>
      </c>
      <c r="J314" s="16">
        <f t="shared" si="29"/>
        <v>-49.576640419947509</v>
      </c>
      <c r="K314" s="10">
        <v>122</v>
      </c>
      <c r="L314" s="16">
        <v>4861.7125984252125</v>
      </c>
      <c r="M314" s="16">
        <v>1790.8464566929215</v>
      </c>
      <c r="N314" s="16">
        <v>21.396544181977251</v>
      </c>
      <c r="O314" s="16">
        <v>5.4231638418079067</v>
      </c>
      <c r="P314" s="16">
        <v>6.1859529324504505</v>
      </c>
      <c r="Q314" s="16">
        <v>0.13977220355256836</v>
      </c>
      <c r="R314" s="16">
        <v>2.2595096516067446</v>
      </c>
      <c r="S314" s="16">
        <v>52.97146462795444</v>
      </c>
      <c r="T314" s="22" t="s">
        <v>33</v>
      </c>
      <c r="U314" s="10">
        <v>3</v>
      </c>
      <c r="V314" s="22" t="s">
        <v>33</v>
      </c>
      <c r="W314" s="10">
        <v>3</v>
      </c>
      <c r="X314" s="22" t="s">
        <v>33</v>
      </c>
      <c r="Y314" s="10">
        <v>3</v>
      </c>
      <c r="Z314" s="22" t="s">
        <v>124</v>
      </c>
      <c r="AA314" s="15">
        <v>2</v>
      </c>
      <c r="AB314" s="11">
        <v>61.605073386484989</v>
      </c>
      <c r="AC314" s="10">
        <v>35.330144797662186</v>
      </c>
      <c r="AD314" s="21">
        <v>3.0647818158528226</v>
      </c>
      <c r="AE314" s="12">
        <v>542.31638418079069</v>
      </c>
      <c r="AF314" s="10">
        <v>373.40916080395908</v>
      </c>
      <c r="AG314" s="10">
        <v>338.94646993378376</v>
      </c>
      <c r="AH314" s="10">
        <v>649.54122060295936</v>
      </c>
      <c r="AI314" s="10">
        <v>4.4257390061994064</v>
      </c>
      <c r="AJ314" s="10"/>
      <c r="AK314" s="10"/>
      <c r="AL314" s="10"/>
      <c r="AM314" s="10"/>
      <c r="AN314" s="10">
        <v>5.4231638418079067</v>
      </c>
      <c r="AO314" s="10">
        <v>2.2104921611105945</v>
      </c>
      <c r="AP314" s="10">
        <v>2.7115717594702704</v>
      </c>
      <c r="AQ314" s="10">
        <v>111.47500000000001</v>
      </c>
      <c r="AR314" s="10"/>
      <c r="AS314" s="10"/>
      <c r="AT314" s="10">
        <v>0.9075753250348304</v>
      </c>
      <c r="AU314" s="10">
        <v>1</v>
      </c>
      <c r="AV314" s="16"/>
      <c r="AW314" s="21">
        <v>56.011374120593864</v>
      </c>
      <c r="AX314" s="1" t="s">
        <v>120</v>
      </c>
      <c r="AY314" s="25">
        <v>49.576640419947502</v>
      </c>
      <c r="AZ314" s="19">
        <v>100</v>
      </c>
      <c r="BA314" s="19">
        <v>0</v>
      </c>
      <c r="BB314" s="19">
        <v>0</v>
      </c>
      <c r="BC314" s="19">
        <v>100</v>
      </c>
      <c r="BD314" s="19">
        <v>0</v>
      </c>
      <c r="BE314" s="19">
        <v>0</v>
      </c>
      <c r="BF314" s="26">
        <v>61.605073386484989</v>
      </c>
      <c r="BG314" s="26">
        <v>35.330144797662186</v>
      </c>
      <c r="BH314" s="26">
        <v>3.0647818158528226</v>
      </c>
      <c r="BI314" s="23"/>
      <c r="BJ314" s="27">
        <f t="shared" ca="1" si="32"/>
        <v>1</v>
      </c>
      <c r="BK314" s="26">
        <f t="shared" ca="1" si="33"/>
        <v>4.1936555969987719</v>
      </c>
      <c r="BL314" s="25">
        <f t="shared" si="30"/>
        <v>3.7221999113255659</v>
      </c>
      <c r="BM314" s="25">
        <f t="shared" ca="1" si="34"/>
        <v>3.3637317861032412</v>
      </c>
      <c r="BN314" s="24">
        <f t="shared" si="31"/>
        <v>3.1286725428266164</v>
      </c>
      <c r="BO314" s="23"/>
      <c r="BP314" s="2"/>
    </row>
    <row r="315" spans="1:68" x14ac:dyDescent="0.2">
      <c r="A315">
        <v>15.1</v>
      </c>
      <c r="B315">
        <v>2.1</v>
      </c>
      <c r="C315">
        <v>1.2666299999999999</v>
      </c>
      <c r="D315">
        <v>-0.27306000000000002</v>
      </c>
      <c r="E315">
        <v>0.19585</v>
      </c>
      <c r="F315">
        <v>1.7416499999999999</v>
      </c>
      <c r="G315">
        <v>1.6391</v>
      </c>
      <c r="I315" s="17">
        <f t="shared" si="28"/>
        <v>49.540682414698161</v>
      </c>
      <c r="J315" s="16">
        <f t="shared" si="29"/>
        <v>-49.740682414698163</v>
      </c>
      <c r="K315" s="10">
        <v>122</v>
      </c>
      <c r="L315" s="16">
        <v>4881.7257217847928</v>
      </c>
      <c r="M315" s="16">
        <v>1800.6233595800604</v>
      </c>
      <c r="N315" s="16">
        <v>21.467629046369201</v>
      </c>
      <c r="O315" s="16">
        <v>5.3248587570621062</v>
      </c>
      <c r="P315" s="16">
        <v>6.1053727376245472</v>
      </c>
      <c r="Q315" s="16">
        <v>0.11947359577532389</v>
      </c>
      <c r="R315" s="16">
        <v>1.9568599807029665</v>
      </c>
      <c r="S315" s="16">
        <v>54.202359761280611</v>
      </c>
      <c r="T315" s="22" t="s">
        <v>122</v>
      </c>
      <c r="U315" s="10">
        <v>4</v>
      </c>
      <c r="V315" s="22" t="s">
        <v>33</v>
      </c>
      <c r="W315" s="10">
        <v>3</v>
      </c>
      <c r="X315" s="22" t="s">
        <v>33</v>
      </c>
      <c r="Y315" s="10">
        <v>3</v>
      </c>
      <c r="Z315" s="22" t="s">
        <v>124</v>
      </c>
      <c r="AA315" s="15">
        <v>2</v>
      </c>
      <c r="AB315" s="11">
        <v>54.800431255454271</v>
      </c>
      <c r="AC315" s="10">
        <v>41.440285320902106</v>
      </c>
      <c r="AD315" s="21">
        <v>3.7592834236436237</v>
      </c>
      <c r="AE315" s="12">
        <v>532.48587570621066</v>
      </c>
      <c r="AF315" s="10">
        <v>362.75189533270111</v>
      </c>
      <c r="AG315" s="10">
        <v>332.90295532184103</v>
      </c>
      <c r="AH315" s="10">
        <v>673.40017470674889</v>
      </c>
      <c r="AI315" s="10">
        <v>5.1102276599308247</v>
      </c>
      <c r="AJ315" s="10"/>
      <c r="AK315" s="10"/>
      <c r="AL315" s="10"/>
      <c r="AM315" s="10"/>
      <c r="AN315" s="10">
        <v>3.5499058380414041</v>
      </c>
      <c r="AO315" s="10">
        <v>2.1552785558595629</v>
      </c>
      <c r="AP315" s="10">
        <v>2.6632236425747284</v>
      </c>
      <c r="AQ315" s="10">
        <v>114.66</v>
      </c>
      <c r="AR315" s="10"/>
      <c r="AS315" s="10"/>
      <c r="AT315" s="10">
        <v>0.87534982637774694</v>
      </c>
      <c r="AU315" s="10">
        <v>1</v>
      </c>
      <c r="AV315" s="16"/>
      <c r="AW315" s="21">
        <v>54.412784299905162</v>
      </c>
      <c r="AX315" s="1" t="s">
        <v>120</v>
      </c>
      <c r="AY315" s="25">
        <v>49.740682414698199</v>
      </c>
      <c r="AZ315" s="19">
        <v>100</v>
      </c>
      <c r="BA315" s="19">
        <v>0</v>
      </c>
      <c r="BB315" s="19">
        <v>0</v>
      </c>
      <c r="BC315" s="19">
        <v>100</v>
      </c>
      <c r="BD315" s="19">
        <v>0</v>
      </c>
      <c r="BE315" s="19">
        <v>0</v>
      </c>
      <c r="BF315" s="26">
        <v>54.800431255454271</v>
      </c>
      <c r="BG315" s="26">
        <v>41.440285320902106</v>
      </c>
      <c r="BH315" s="26">
        <v>3.7592834236436237</v>
      </c>
      <c r="BI315" s="23"/>
      <c r="BJ315" s="27">
        <f t="shared" ca="1" si="32"/>
        <v>1</v>
      </c>
      <c r="BK315" s="26">
        <f t="shared" ca="1" si="33"/>
        <v>4.0702680627077772</v>
      </c>
      <c r="BL315" s="25">
        <f t="shared" si="30"/>
        <v>3.2602885459232329</v>
      </c>
      <c r="BM315" s="25">
        <f t="shared" ca="1" si="34"/>
        <v>3.344537786606876</v>
      </c>
      <c r="BN315" s="24">
        <f t="shared" si="31"/>
        <v>3.102694120490979</v>
      </c>
      <c r="BO315" s="23"/>
      <c r="BP315" s="2"/>
    </row>
    <row r="316" spans="1:68" x14ac:dyDescent="0.2">
      <c r="A316">
        <v>15.15</v>
      </c>
      <c r="B316">
        <v>2.1</v>
      </c>
      <c r="C316">
        <v>1.2659199999999999</v>
      </c>
      <c r="D316">
        <v>-0.26318000000000003</v>
      </c>
      <c r="E316">
        <v>0.19567999999999999</v>
      </c>
      <c r="F316">
        <v>1.7454000000000001</v>
      </c>
      <c r="G316">
        <v>1.6415299999999999</v>
      </c>
      <c r="I316" s="17">
        <f t="shared" si="28"/>
        <v>49.704724409448815</v>
      </c>
      <c r="J316" s="16">
        <f t="shared" si="29"/>
        <v>-49.904724409448818</v>
      </c>
      <c r="K316" s="10">
        <v>122</v>
      </c>
      <c r="L316" s="16">
        <v>4901.738845144373</v>
      </c>
      <c r="M316" s="16">
        <v>1810.4002624671994</v>
      </c>
      <c r="N316" s="16">
        <v>21.538713910761153</v>
      </c>
      <c r="O316" s="16">
        <v>5.1309792843690776</v>
      </c>
      <c r="P316" s="16">
        <v>5.9107418356830435</v>
      </c>
      <c r="Q316" s="16">
        <v>0.18137181949111841</v>
      </c>
      <c r="R316" s="16">
        <v>3.0685119488078461</v>
      </c>
      <c r="S316" s="16">
        <v>54.150177174581003</v>
      </c>
      <c r="T316" s="22" t="s">
        <v>33</v>
      </c>
      <c r="U316" s="10">
        <v>3</v>
      </c>
      <c r="V316" s="22" t="s">
        <v>33</v>
      </c>
      <c r="W316" s="10">
        <v>3</v>
      </c>
      <c r="X316" s="22" t="s">
        <v>33</v>
      </c>
      <c r="Y316" s="10">
        <v>3</v>
      </c>
      <c r="Z316" s="22" t="s">
        <v>124</v>
      </c>
      <c r="AA316" s="15">
        <v>2</v>
      </c>
      <c r="AB316" s="11">
        <v>83.893230198250947</v>
      </c>
      <c r="AC316" s="10">
        <v>14.521927217723672</v>
      </c>
      <c r="AD316" s="21">
        <v>1.5848425840253757</v>
      </c>
      <c r="AE316" s="12">
        <v>513.09792843690775</v>
      </c>
      <c r="AF316" s="10">
        <v>338.67689961254882</v>
      </c>
      <c r="AG316" s="10">
        <v>318.30563767622823</v>
      </c>
      <c r="AH316" s="10">
        <v>670.86438714143685</v>
      </c>
      <c r="AI316" s="10">
        <v>3.2589086067874433</v>
      </c>
      <c r="AJ316" s="10"/>
      <c r="AK316" s="10"/>
      <c r="AL316" s="10"/>
      <c r="AM316" s="10"/>
      <c r="AN316" s="10">
        <v>5.1309792843690776</v>
      </c>
      <c r="AO316" s="10">
        <v>2.2653624303518418</v>
      </c>
      <c r="AP316" s="10">
        <v>2.5464451014098262</v>
      </c>
      <c r="AQ316" s="10">
        <v>111.47500000000001</v>
      </c>
      <c r="AR316" s="10"/>
      <c r="AS316" s="10"/>
      <c r="AT316" s="10">
        <v>0.80980963521116545</v>
      </c>
      <c r="AU316" s="10">
        <v>1</v>
      </c>
      <c r="AV316" s="16"/>
      <c r="AW316" s="21">
        <v>50.801534941882323</v>
      </c>
      <c r="AX316" s="1" t="s">
        <v>120</v>
      </c>
      <c r="AY316" s="25">
        <v>49.904724409448797</v>
      </c>
      <c r="AZ316" s="19">
        <v>100</v>
      </c>
      <c r="BA316" s="19">
        <v>0</v>
      </c>
      <c r="BB316" s="19">
        <v>0</v>
      </c>
      <c r="BC316" s="19">
        <v>100</v>
      </c>
      <c r="BD316" s="19">
        <v>0</v>
      </c>
      <c r="BE316" s="19">
        <v>0</v>
      </c>
      <c r="BF316" s="26">
        <v>83.893230198250947</v>
      </c>
      <c r="BG316" s="26">
        <v>14.521927217723672</v>
      </c>
      <c r="BH316" s="26">
        <v>1.5848425840253757</v>
      </c>
      <c r="BI316" s="23"/>
      <c r="BJ316" s="27">
        <f t="shared" ca="1" si="32"/>
        <v>1</v>
      </c>
      <c r="BK316" s="26">
        <f t="shared" ca="1" si="33"/>
        <v>3.8222181965393327</v>
      </c>
      <c r="BL316" s="25">
        <f t="shared" si="30"/>
        <v>5.2421534043806703</v>
      </c>
      <c r="BM316" s="25">
        <f t="shared" ca="1" si="34"/>
        <v>3.4785657803666665</v>
      </c>
      <c r="BN316" s="24">
        <f t="shared" si="31"/>
        <v>3.2143346867351958</v>
      </c>
      <c r="BO316" s="23"/>
      <c r="BP316" s="2"/>
    </row>
    <row r="317" spans="1:68" x14ac:dyDescent="0.2">
      <c r="A317">
        <v>15.2</v>
      </c>
      <c r="B317">
        <v>2.2000000000000002</v>
      </c>
      <c r="C317">
        <v>1.2889200000000001</v>
      </c>
      <c r="D317">
        <v>-0.26624999999999999</v>
      </c>
      <c r="E317">
        <v>0.14157</v>
      </c>
      <c r="F317">
        <v>1.7459499999999999</v>
      </c>
      <c r="G317">
        <v>1.63805</v>
      </c>
      <c r="I317" s="17">
        <f t="shared" si="28"/>
        <v>49.868766404199469</v>
      </c>
      <c r="J317" s="16">
        <f t="shared" si="29"/>
        <v>-50.068766404199472</v>
      </c>
      <c r="K317" s="10">
        <v>122</v>
      </c>
      <c r="L317" s="16">
        <v>4921.7519685039533</v>
      </c>
      <c r="M317" s="16">
        <v>1820.1771653543383</v>
      </c>
      <c r="N317" s="16">
        <v>21.609798775153102</v>
      </c>
      <c r="O317" s="16">
        <v>11.411581920903952</v>
      </c>
      <c r="P317" s="16">
        <v>11.952168962600558</v>
      </c>
      <c r="Q317" s="16">
        <v>0.1621382621219396</v>
      </c>
      <c r="R317" s="16">
        <v>1.3565593209842097</v>
      </c>
      <c r="S317" s="16">
        <v>37.540766784486465</v>
      </c>
      <c r="T317" s="22" t="s">
        <v>122</v>
      </c>
      <c r="U317" s="10">
        <v>5</v>
      </c>
      <c r="V317" s="22" t="s">
        <v>143</v>
      </c>
      <c r="W317" s="10">
        <v>4</v>
      </c>
      <c r="X317" s="22" t="s">
        <v>143</v>
      </c>
      <c r="Y317" s="10">
        <v>4</v>
      </c>
      <c r="Z317" s="22" t="s">
        <v>123</v>
      </c>
      <c r="AA317" s="15">
        <v>4</v>
      </c>
      <c r="AB317" s="11">
        <v>20.118314849293498</v>
      </c>
      <c r="AC317" s="10">
        <v>62.519706833767309</v>
      </c>
      <c r="AD317" s="21">
        <v>17.361978316939194</v>
      </c>
      <c r="AE317" s="12">
        <v>1141.1581920903952</v>
      </c>
      <c r="AF317" s="10">
        <v>1048.2557896405165</v>
      </c>
      <c r="AG317" s="10">
        <v>771.41267219504186</v>
      </c>
      <c r="AH317" s="10">
        <v>327.7227704777149</v>
      </c>
      <c r="AI317" s="10">
        <v>7.3715906450333541</v>
      </c>
      <c r="AJ317" s="10"/>
      <c r="AK317" s="10"/>
      <c r="AL317" s="10"/>
      <c r="AM317" s="10"/>
      <c r="AN317" s="10">
        <v>5.7057909604519761</v>
      </c>
      <c r="AO317" s="10">
        <v>3.276188794986556</v>
      </c>
      <c r="AP317" s="10">
        <v>6.1713013775603347</v>
      </c>
      <c r="AQ317" s="10">
        <v>114.66</v>
      </c>
      <c r="AR317" s="10"/>
      <c r="AS317" s="10"/>
      <c r="AT317" s="10">
        <v>2.6371132468516594</v>
      </c>
      <c r="AU317" s="10">
        <v>1</v>
      </c>
      <c r="AV317" s="16"/>
      <c r="AW317" s="21">
        <v>157.23836844607749</v>
      </c>
      <c r="AX317" s="1" t="s">
        <v>120</v>
      </c>
      <c r="AY317" s="25">
        <v>50.068766404199501</v>
      </c>
      <c r="AZ317" s="19">
        <v>0</v>
      </c>
      <c r="BA317" s="19">
        <v>100</v>
      </c>
      <c r="BB317" s="19">
        <v>0</v>
      </c>
      <c r="BC317" s="19">
        <v>0</v>
      </c>
      <c r="BD317" s="19">
        <v>100</v>
      </c>
      <c r="BE317" s="19">
        <v>0</v>
      </c>
      <c r="BF317" s="26">
        <v>20.118314849293498</v>
      </c>
      <c r="BG317" s="26">
        <v>62.519706833767309</v>
      </c>
      <c r="BH317" s="26">
        <v>17.361978316939194</v>
      </c>
      <c r="BI317" s="23"/>
      <c r="BJ317" s="27">
        <f t="shared" ca="1" si="32"/>
        <v>0.9792098232612485</v>
      </c>
      <c r="BK317" s="26">
        <f t="shared" ca="1" si="33"/>
        <v>10.395968195255087</v>
      </c>
      <c r="BL317" s="25">
        <f t="shared" si="30"/>
        <v>1.7082842400061546</v>
      </c>
      <c r="BM317" s="25">
        <f t="shared" ca="1" si="34"/>
        <v>2.8509301211307276</v>
      </c>
      <c r="BN317" s="24">
        <f t="shared" si="31"/>
        <v>2.7704031308366672</v>
      </c>
      <c r="BO317" s="23"/>
      <c r="BP317" s="2"/>
    </row>
    <row r="318" spans="1:68" x14ac:dyDescent="0.2">
      <c r="A318">
        <v>15.25</v>
      </c>
      <c r="B318">
        <v>2.1</v>
      </c>
      <c r="C318">
        <v>1.2700199999999999</v>
      </c>
      <c r="D318">
        <v>-0.26186999999999999</v>
      </c>
      <c r="E318">
        <v>0.15748000000000001</v>
      </c>
      <c r="F318">
        <v>1.74285</v>
      </c>
      <c r="G318">
        <v>1.6371</v>
      </c>
      <c r="I318" s="17">
        <f t="shared" si="28"/>
        <v>50.032808398950131</v>
      </c>
      <c r="J318" s="16">
        <f t="shared" si="29"/>
        <v>-50.232808398950134</v>
      </c>
      <c r="K318" s="10">
        <v>122</v>
      </c>
      <c r="L318" s="16">
        <v>4941.7650918635336</v>
      </c>
      <c r="M318" s="16">
        <v>1829.9540682414777</v>
      </c>
      <c r="N318" s="16">
        <v>21.680883639545058</v>
      </c>
      <c r="O318" s="16">
        <v>6.2505649717513734</v>
      </c>
      <c r="P318" s="16">
        <v>6.8614769507610855</v>
      </c>
      <c r="Q318" s="16">
        <v>0.18957897263562173</v>
      </c>
      <c r="R318" s="16">
        <v>2.7629470155779412</v>
      </c>
      <c r="S318" s="16">
        <v>42.424442986785557</v>
      </c>
      <c r="T318" s="22" t="s">
        <v>33</v>
      </c>
      <c r="U318" s="10">
        <v>3</v>
      </c>
      <c r="V318" s="22" t="s">
        <v>33</v>
      </c>
      <c r="W318" s="10">
        <v>3</v>
      </c>
      <c r="X318" s="22" t="s">
        <v>33</v>
      </c>
      <c r="Y318" s="10">
        <v>3</v>
      </c>
      <c r="Z318" s="22" t="s">
        <v>124</v>
      </c>
      <c r="AA318" s="15">
        <v>2</v>
      </c>
      <c r="AB318" s="11">
        <v>68.041300819561215</v>
      </c>
      <c r="AC318" s="10">
        <v>29.349921593936685</v>
      </c>
      <c r="AD318" s="21">
        <v>2.6087775865021046</v>
      </c>
      <c r="AE318" s="12">
        <v>625.05649717513734</v>
      </c>
      <c r="AF318" s="10">
        <v>448.17360452060319</v>
      </c>
      <c r="AG318" s="10">
        <v>389.61077130708145</v>
      </c>
      <c r="AH318" s="10">
        <v>426.72464942894737</v>
      </c>
      <c r="AI318" s="10">
        <v>3.6193238392261544</v>
      </c>
      <c r="AJ318" s="10"/>
      <c r="AK318" s="10"/>
      <c r="AL318" s="10"/>
      <c r="AM318" s="10"/>
      <c r="AN318" s="10">
        <v>6.2505649717513734</v>
      </c>
      <c r="AO318" s="10">
        <v>2.4400250677923983</v>
      </c>
      <c r="AP318" s="10">
        <v>3.1168861704566515</v>
      </c>
      <c r="AQ318" s="10">
        <v>111.47500000000001</v>
      </c>
      <c r="AR318" s="10"/>
      <c r="AS318" s="10"/>
      <c r="AT318" s="10">
        <v>1.0744843725368001</v>
      </c>
      <c r="AU318" s="10">
        <v>1</v>
      </c>
      <c r="AV318" s="16"/>
      <c r="AW318" s="21">
        <v>67.22604067809047</v>
      </c>
      <c r="AX318" s="1" t="s">
        <v>120</v>
      </c>
      <c r="AY318" s="25">
        <v>50.232808398950098</v>
      </c>
      <c r="AZ318" s="19">
        <v>100</v>
      </c>
      <c r="BA318" s="19">
        <v>0</v>
      </c>
      <c r="BB318" s="19">
        <v>0</v>
      </c>
      <c r="BC318" s="19">
        <v>100</v>
      </c>
      <c r="BD318" s="19">
        <v>0</v>
      </c>
      <c r="BE318" s="19">
        <v>0</v>
      </c>
      <c r="BF318" s="26">
        <v>68.041300819561215</v>
      </c>
      <c r="BG318" s="26">
        <v>29.349921593936685</v>
      </c>
      <c r="BH318" s="26">
        <v>2.6087775865021046</v>
      </c>
      <c r="BI318" s="23"/>
      <c r="BJ318" s="27">
        <f t="shared" ca="1" si="32"/>
        <v>1</v>
      </c>
      <c r="BK318" s="26">
        <f t="shared" ca="1" si="33"/>
        <v>4.7985842716243994</v>
      </c>
      <c r="BL318" s="25">
        <f t="shared" si="30"/>
        <v>4.3178429878901889</v>
      </c>
      <c r="BM318" s="25">
        <f t="shared" ca="1" si="34"/>
        <v>3.3496126737341121</v>
      </c>
      <c r="BN318" s="24">
        <f t="shared" si="31"/>
        <v>3.1352584474575349</v>
      </c>
      <c r="BO318" s="23"/>
      <c r="BP318" s="2"/>
    </row>
    <row r="319" spans="1:68" x14ac:dyDescent="0.2">
      <c r="A319">
        <v>15.3</v>
      </c>
      <c r="B319">
        <v>2.2000000000000002</v>
      </c>
      <c r="C319">
        <v>1.27389</v>
      </c>
      <c r="D319">
        <v>-0.26074000000000003</v>
      </c>
      <c r="E319">
        <v>0.12064999999999999</v>
      </c>
      <c r="F319">
        <v>1.7467299999999999</v>
      </c>
      <c r="G319">
        <v>1.64103</v>
      </c>
      <c r="I319" s="17">
        <f t="shared" si="28"/>
        <v>50.196850393700785</v>
      </c>
      <c r="J319" s="16">
        <f t="shared" si="29"/>
        <v>-50.396850393700788</v>
      </c>
      <c r="K319" s="10">
        <v>122</v>
      </c>
      <c r="L319" s="16">
        <v>4961.7782152231139</v>
      </c>
      <c r="M319" s="16">
        <v>1839.7309711286166</v>
      </c>
      <c r="N319" s="16">
        <v>21.751968503937007</v>
      </c>
      <c r="O319" s="16">
        <v>7.3073446327683333</v>
      </c>
      <c r="P319" s="16">
        <v>7.7554616751820848</v>
      </c>
      <c r="Q319" s="16">
        <v>0.19665842534805553</v>
      </c>
      <c r="R319" s="16">
        <v>2.5357410504312541</v>
      </c>
      <c r="S319" s="16">
        <v>31.119239056510523</v>
      </c>
      <c r="T319" s="22" t="s">
        <v>122</v>
      </c>
      <c r="U319" s="10">
        <v>4</v>
      </c>
      <c r="V319" s="22" t="s">
        <v>33</v>
      </c>
      <c r="W319" s="10">
        <v>3</v>
      </c>
      <c r="X319" s="22" t="s">
        <v>33</v>
      </c>
      <c r="Y319" s="10">
        <v>3</v>
      </c>
      <c r="Z319" s="22" t="s">
        <v>33</v>
      </c>
      <c r="AA319" s="15">
        <v>3</v>
      </c>
      <c r="AB319" s="11">
        <v>56.210578364660421</v>
      </c>
      <c r="AC319" s="10">
        <v>40.198574520051707</v>
      </c>
      <c r="AD319" s="21">
        <v>3.5908471152878736</v>
      </c>
      <c r="AE319" s="12">
        <v>730.73446327683337</v>
      </c>
      <c r="AF319" s="10">
        <v>552.17103543133373</v>
      </c>
      <c r="AG319" s="10">
        <v>456.65962563865639</v>
      </c>
      <c r="AH319" s="10">
        <v>192.6981370815123</v>
      </c>
      <c r="AI319" s="10">
        <v>3.9436203465252486</v>
      </c>
      <c r="AJ319" s="10"/>
      <c r="AK319" s="10"/>
      <c r="AL319" s="10"/>
      <c r="AM319" s="10"/>
      <c r="AN319" s="10">
        <v>4.8715630885122225</v>
      </c>
      <c r="AO319" s="10">
        <v>2.609204161628361</v>
      </c>
      <c r="AP319" s="10">
        <v>3.6532770051092509</v>
      </c>
      <c r="AQ319" s="10">
        <v>114.66</v>
      </c>
      <c r="AR319" s="10"/>
      <c r="AS319" s="10"/>
      <c r="AT319" s="10">
        <v>1.3301951156368694</v>
      </c>
      <c r="AU319" s="10">
        <v>1</v>
      </c>
      <c r="AV319" s="16"/>
      <c r="AW319" s="21">
        <v>82.825655314700072</v>
      </c>
      <c r="AX319" s="1" t="s">
        <v>120</v>
      </c>
      <c r="AY319" s="25">
        <v>50.396850393700802</v>
      </c>
      <c r="AZ319" s="19">
        <v>100</v>
      </c>
      <c r="BA319" s="19">
        <v>0</v>
      </c>
      <c r="BB319" s="19">
        <v>0</v>
      </c>
      <c r="BC319" s="19">
        <v>100</v>
      </c>
      <c r="BD319" s="19">
        <v>0</v>
      </c>
      <c r="BE319" s="19">
        <v>0</v>
      </c>
      <c r="BF319" s="26">
        <v>56.210578364660421</v>
      </c>
      <c r="BG319" s="26">
        <v>40.198574520051707</v>
      </c>
      <c r="BH319" s="26">
        <v>3.5908471152878736</v>
      </c>
      <c r="BI319" s="23"/>
      <c r="BJ319" s="27">
        <f t="shared" ca="1" si="32"/>
        <v>1</v>
      </c>
      <c r="BK319" s="26">
        <f t="shared" ca="1" si="33"/>
        <v>5.7340694377012582</v>
      </c>
      <c r="BL319" s="25">
        <f t="shared" si="30"/>
        <v>3.72842392115645</v>
      </c>
      <c r="BM319" s="25">
        <f t="shared" ca="1" si="34"/>
        <v>3.249922465953921</v>
      </c>
      <c r="BN319" s="24">
        <f t="shared" si="31"/>
        <v>3.0704038640153275</v>
      </c>
      <c r="BO319" s="23"/>
      <c r="BP319" s="2"/>
    </row>
    <row r="320" spans="1:68" x14ac:dyDescent="0.2">
      <c r="A320">
        <v>15.35</v>
      </c>
      <c r="B320">
        <v>2.1</v>
      </c>
      <c r="C320">
        <v>1.27451</v>
      </c>
      <c r="D320">
        <v>-0.25406000000000001</v>
      </c>
      <c r="E320">
        <v>0.11287</v>
      </c>
      <c r="F320">
        <v>1.7494000000000001</v>
      </c>
      <c r="G320">
        <v>1.6379999999999999</v>
      </c>
      <c r="I320" s="17">
        <f t="shared" si="28"/>
        <v>50.36089238845144</v>
      </c>
      <c r="J320" s="16">
        <f t="shared" si="29"/>
        <v>-50.560892388451443</v>
      </c>
      <c r="K320" s="10">
        <v>122</v>
      </c>
      <c r="L320" s="16">
        <v>4981.7913385826942</v>
      </c>
      <c r="M320" s="16">
        <v>1849.5078740157555</v>
      </c>
      <c r="N320" s="16">
        <v>21.823053368328956</v>
      </c>
      <c r="O320" s="16">
        <v>7.4766478342749423</v>
      </c>
      <c r="P320" s="16">
        <v>7.8903759381408642</v>
      </c>
      <c r="Q320" s="16">
        <v>0.23850864138262115</v>
      </c>
      <c r="R320" s="16">
        <v>3.0227791838118514</v>
      </c>
      <c r="S320" s="16">
        <v>28.731118324022347</v>
      </c>
      <c r="T320" s="22" t="s">
        <v>33</v>
      </c>
      <c r="U320" s="10">
        <v>3</v>
      </c>
      <c r="V320" s="22" t="s">
        <v>33</v>
      </c>
      <c r="W320" s="10">
        <v>3</v>
      </c>
      <c r="X320" s="22" t="s">
        <v>33</v>
      </c>
      <c r="Y320" s="10">
        <v>3</v>
      </c>
      <c r="Z320" s="22" t="s">
        <v>33</v>
      </c>
      <c r="AA320" s="15">
        <v>3</v>
      </c>
      <c r="AB320" s="11">
        <v>66.942853434283663</v>
      </c>
      <c r="AC320" s="10">
        <v>30.379234681927002</v>
      </c>
      <c r="AD320" s="21">
        <v>2.6779118837893323</v>
      </c>
      <c r="AE320" s="12">
        <v>747.66478342749429</v>
      </c>
      <c r="AF320" s="10">
        <v>566.86605911121489</v>
      </c>
      <c r="AG320" s="10">
        <v>466.77819536056484</v>
      </c>
      <c r="AH320" s="10">
        <v>142.10876480283545</v>
      </c>
      <c r="AI320" s="10">
        <v>3.3082138627769631</v>
      </c>
      <c r="AJ320" s="10"/>
      <c r="AK320" s="10"/>
      <c r="AL320" s="10"/>
      <c r="AM320" s="10"/>
      <c r="AN320" s="10">
        <v>7.4766478342749423</v>
      </c>
      <c r="AO320" s="10">
        <v>2.7113737446268735</v>
      </c>
      <c r="AP320" s="10">
        <v>3.7342255628845185</v>
      </c>
      <c r="AQ320" s="10">
        <v>111.47500000000001</v>
      </c>
      <c r="AR320" s="10"/>
      <c r="AS320" s="10"/>
      <c r="AT320" s="10">
        <v>1.3597594255616741</v>
      </c>
      <c r="AU320" s="10">
        <v>1</v>
      </c>
      <c r="AV320" s="16"/>
      <c r="AW320" s="21">
        <v>85.029908866682234</v>
      </c>
      <c r="AX320" s="1" t="s">
        <v>120</v>
      </c>
      <c r="AY320" s="25">
        <v>50.5608923884514</v>
      </c>
      <c r="AZ320" s="19">
        <v>100</v>
      </c>
      <c r="BA320" s="19">
        <v>0</v>
      </c>
      <c r="BB320" s="19">
        <v>0</v>
      </c>
      <c r="BC320" s="19">
        <v>100</v>
      </c>
      <c r="BD320" s="19">
        <v>0</v>
      </c>
      <c r="BE320" s="19">
        <v>0</v>
      </c>
      <c r="BF320" s="26">
        <v>66.942853434283663</v>
      </c>
      <c r="BG320" s="26">
        <v>30.379234681927002</v>
      </c>
      <c r="BH320" s="26">
        <v>2.6779118837893323</v>
      </c>
      <c r="BI320" s="23"/>
      <c r="BJ320" s="27">
        <f t="shared" ca="1" si="32"/>
        <v>1</v>
      </c>
      <c r="BK320" s="26">
        <f t="shared" ca="1" si="33"/>
        <v>5.8388291768943512</v>
      </c>
      <c r="BL320" s="25">
        <f t="shared" si="30"/>
        <v>4.4172518373410199</v>
      </c>
      <c r="BM320" s="25">
        <f t="shared" ca="1" si="34"/>
        <v>3.2846075754330442</v>
      </c>
      <c r="BN320" s="24">
        <f t="shared" si="31"/>
        <v>3.1051679012562494</v>
      </c>
      <c r="BO320" s="23"/>
      <c r="BP320" s="2"/>
    </row>
    <row r="321" spans="1:68" x14ac:dyDescent="0.2">
      <c r="A321">
        <v>15.4</v>
      </c>
      <c r="B321">
        <v>2.1</v>
      </c>
      <c r="C321">
        <v>1.27867</v>
      </c>
      <c r="D321">
        <v>-0.24448</v>
      </c>
      <c r="E321">
        <v>0.11208</v>
      </c>
      <c r="F321">
        <v>1.7456499999999999</v>
      </c>
      <c r="G321">
        <v>1.63263</v>
      </c>
      <c r="I321" s="17">
        <f t="shared" si="28"/>
        <v>50.524934383202101</v>
      </c>
      <c r="J321" s="16">
        <f t="shared" si="29"/>
        <v>-50.724934383202104</v>
      </c>
      <c r="K321" s="10">
        <v>122</v>
      </c>
      <c r="L321" s="16">
        <v>5001.8044619422744</v>
      </c>
      <c r="M321" s="16">
        <v>1859.2847769028949</v>
      </c>
      <c r="N321" s="16">
        <v>21.894138232720909</v>
      </c>
      <c r="O321" s="16">
        <v>8.6126177024481834</v>
      </c>
      <c r="P321" s="16">
        <v>9.0228538703947248</v>
      </c>
      <c r="Q321" s="16">
        <v>0.29852736437830046</v>
      </c>
      <c r="R321" s="16">
        <v>3.3085692028972282</v>
      </c>
      <c r="S321" s="16">
        <v>28.48862277406532</v>
      </c>
      <c r="T321" s="22" t="s">
        <v>33</v>
      </c>
      <c r="U321" s="10">
        <v>3</v>
      </c>
      <c r="V321" s="22" t="s">
        <v>33</v>
      </c>
      <c r="W321" s="10">
        <v>3</v>
      </c>
      <c r="X321" s="22" t="s">
        <v>33</v>
      </c>
      <c r="Y321" s="10">
        <v>3</v>
      </c>
      <c r="Z321" s="22" t="s">
        <v>33</v>
      </c>
      <c r="AA321" s="15">
        <v>3</v>
      </c>
      <c r="AB321" s="11">
        <v>69.601941429230635</v>
      </c>
      <c r="AC321" s="10">
        <v>27.883727955354061</v>
      </c>
      <c r="AD321" s="21">
        <v>2.5143306154153078</v>
      </c>
      <c r="AE321" s="12">
        <v>861.26177024481842</v>
      </c>
      <c r="AF321" s="10">
        <v>698.92151447287029</v>
      </c>
      <c r="AG321" s="10">
        <v>551.71404027960443</v>
      </c>
      <c r="AH321" s="10">
        <v>135.65796770765644</v>
      </c>
      <c r="AI321" s="10">
        <v>3.0224545375213125</v>
      </c>
      <c r="AJ321" s="10"/>
      <c r="AK321" s="10"/>
      <c r="AL321" s="10"/>
      <c r="AM321" s="10"/>
      <c r="AN321" s="10">
        <v>8.6126177024481834</v>
      </c>
      <c r="AO321" s="10">
        <v>3.0118454133689405</v>
      </c>
      <c r="AP321" s="10">
        <v>4.4137123222368349</v>
      </c>
      <c r="AQ321" s="10">
        <v>111.47500000000001</v>
      </c>
      <c r="AR321" s="10"/>
      <c r="AS321" s="10"/>
      <c r="AT321" s="10">
        <v>1.6847670888005097</v>
      </c>
      <c r="AU321" s="10">
        <v>1</v>
      </c>
      <c r="AV321" s="16"/>
      <c r="AW321" s="21">
        <v>104.83822717093055</v>
      </c>
      <c r="AX321" s="1" t="s">
        <v>120</v>
      </c>
      <c r="AY321" s="25">
        <v>50.724934383202097</v>
      </c>
      <c r="AZ321" s="19">
        <v>100</v>
      </c>
      <c r="BA321" s="19">
        <v>0</v>
      </c>
      <c r="BB321" s="19">
        <v>0</v>
      </c>
      <c r="BC321" s="19">
        <v>100</v>
      </c>
      <c r="BD321" s="19">
        <v>0</v>
      </c>
      <c r="BE321" s="19">
        <v>0</v>
      </c>
      <c r="BF321" s="26">
        <v>69.601941429230635</v>
      </c>
      <c r="BG321" s="26">
        <v>27.883727955354061</v>
      </c>
      <c r="BH321" s="26">
        <v>2.5143306154153078</v>
      </c>
      <c r="BI321" s="23"/>
      <c r="BJ321" s="27">
        <f t="shared" ca="1" si="32"/>
        <v>1</v>
      </c>
      <c r="BK321" s="26">
        <f t="shared" ca="1" si="33"/>
        <v>7.0155489040119328</v>
      </c>
      <c r="BL321" s="25">
        <f t="shared" si="30"/>
        <v>4.5772704380967237</v>
      </c>
      <c r="BM321" s="25">
        <f t="shared" ca="1" si="34"/>
        <v>3.2282709786971573</v>
      </c>
      <c r="BN321" s="24">
        <f t="shared" si="31"/>
        <v>3.0785962335361092</v>
      </c>
      <c r="BO321" s="23"/>
      <c r="BP321" s="2"/>
    </row>
    <row r="322" spans="1:68" x14ac:dyDescent="0.2">
      <c r="A322">
        <v>15.45</v>
      </c>
      <c r="B322">
        <v>2.1</v>
      </c>
      <c r="C322">
        <v>1.28345</v>
      </c>
      <c r="D322">
        <v>-0.23715</v>
      </c>
      <c r="E322">
        <v>0.11688999999999999</v>
      </c>
      <c r="F322">
        <v>1.74925</v>
      </c>
      <c r="G322">
        <v>1.6343000000000001</v>
      </c>
      <c r="I322" s="17">
        <f t="shared" si="28"/>
        <v>50.688976377952748</v>
      </c>
      <c r="J322" s="16">
        <f t="shared" si="29"/>
        <v>-50.888976377952751</v>
      </c>
      <c r="K322" s="10">
        <v>122</v>
      </c>
      <c r="L322" s="16">
        <v>5021.8175853018538</v>
      </c>
      <c r="M322" s="16">
        <v>1869.0616797900334</v>
      </c>
      <c r="N322" s="16">
        <v>21.965223097112855</v>
      </c>
      <c r="O322" s="16">
        <v>9.9178907721280343</v>
      </c>
      <c r="P322" s="16">
        <v>10.349387967634351</v>
      </c>
      <c r="Q322" s="16">
        <v>0.34444983197311563</v>
      </c>
      <c r="R322" s="16">
        <v>3.3282145094020423</v>
      </c>
      <c r="S322" s="16">
        <v>29.965083021272022</v>
      </c>
      <c r="T322" s="22" t="s">
        <v>122</v>
      </c>
      <c r="U322" s="10">
        <v>4</v>
      </c>
      <c r="V322" s="22" t="s">
        <v>33</v>
      </c>
      <c r="W322" s="10">
        <v>3</v>
      </c>
      <c r="X322" s="22" t="s">
        <v>33</v>
      </c>
      <c r="Y322" s="10">
        <v>3</v>
      </c>
      <c r="Z322" s="22" t="s">
        <v>33</v>
      </c>
      <c r="AA322" s="15">
        <v>3</v>
      </c>
      <c r="AB322" s="11">
        <v>66.023508092731589</v>
      </c>
      <c r="AC322" s="10">
        <v>31.238554944989005</v>
      </c>
      <c r="AD322" s="21">
        <v>2.7379369622794076</v>
      </c>
      <c r="AE322" s="12">
        <v>991.78907721280336</v>
      </c>
      <c r="AF322" s="10">
        <v>853.80710689167461</v>
      </c>
      <c r="AG322" s="10">
        <v>651.2040975725763</v>
      </c>
      <c r="AH322" s="10">
        <v>164.56854701127429</v>
      </c>
      <c r="AI322" s="10">
        <v>3.0046140270557959</v>
      </c>
      <c r="AJ322" s="10"/>
      <c r="AK322" s="10"/>
      <c r="AL322" s="10"/>
      <c r="AM322" s="10"/>
      <c r="AN322" s="10">
        <v>6.6119271814186895</v>
      </c>
      <c r="AO322" s="10">
        <v>3.3238257405655998</v>
      </c>
      <c r="AP322" s="10">
        <v>5.2096327805806109</v>
      </c>
      <c r="AQ322" s="10">
        <v>114.66</v>
      </c>
      <c r="AR322" s="10"/>
      <c r="AS322" s="10"/>
      <c r="AT322" s="10">
        <v>2.0673451195178312</v>
      </c>
      <c r="AU322" s="10">
        <v>1</v>
      </c>
      <c r="AV322" s="16"/>
      <c r="AW322" s="21">
        <v>128.07106603375121</v>
      </c>
      <c r="AX322" s="1" t="s">
        <v>120</v>
      </c>
      <c r="AY322" s="25">
        <v>50.888976377952801</v>
      </c>
      <c r="AZ322" s="19">
        <v>100</v>
      </c>
      <c r="BA322" s="19">
        <v>0</v>
      </c>
      <c r="BB322" s="19">
        <v>0</v>
      </c>
      <c r="BC322" s="19">
        <v>100</v>
      </c>
      <c r="BD322" s="19">
        <v>0</v>
      </c>
      <c r="BE322" s="19">
        <v>0</v>
      </c>
      <c r="BF322" s="26">
        <v>66.023508092731589</v>
      </c>
      <c r="BG322" s="26">
        <v>31.238554944989005</v>
      </c>
      <c r="BH322" s="26">
        <v>2.7379369622794076</v>
      </c>
      <c r="BI322" s="23"/>
      <c r="BJ322" s="27">
        <f t="shared" ca="1" si="32"/>
        <v>1</v>
      </c>
      <c r="BK322" s="26">
        <f t="shared" ca="1" si="33"/>
        <v>8.3876088839015548</v>
      </c>
      <c r="BL322" s="25">
        <f t="shared" si="30"/>
        <v>4.3943451820658055</v>
      </c>
      <c r="BM322" s="25">
        <f t="shared" ca="1" si="34"/>
        <v>3.1550488501242215</v>
      </c>
      <c r="BN322" s="24">
        <f t="shared" si="31"/>
        <v>3.0311121293039909</v>
      </c>
      <c r="BO322" s="23"/>
      <c r="BP322" s="2"/>
    </row>
    <row r="323" spans="1:68" x14ac:dyDescent="0.2">
      <c r="A323">
        <v>15.5</v>
      </c>
      <c r="B323">
        <v>2.1</v>
      </c>
      <c r="C323">
        <v>1.2887299999999999</v>
      </c>
      <c r="D323">
        <v>-0.22125</v>
      </c>
      <c r="E323">
        <v>0.12058000000000001</v>
      </c>
      <c r="F323">
        <v>1.74925</v>
      </c>
      <c r="G323">
        <v>1.63548</v>
      </c>
      <c r="I323" s="17">
        <f t="shared" si="28"/>
        <v>50.85301837270341</v>
      </c>
      <c r="J323" s="16">
        <f t="shared" si="29"/>
        <v>-51.053018372703413</v>
      </c>
      <c r="K323" s="10">
        <v>122</v>
      </c>
      <c r="L323" s="16">
        <v>5041.8307086614341</v>
      </c>
      <c r="M323" s="16">
        <v>1878.8385826771728</v>
      </c>
      <c r="N323" s="16">
        <v>22.036307961504811</v>
      </c>
      <c r="O323" s="16">
        <v>11.359698681732542</v>
      </c>
      <c r="P323" s="16">
        <v>11.807506312102804</v>
      </c>
      <c r="Q323" s="16">
        <v>0.44406337013922226</v>
      </c>
      <c r="R323" s="16">
        <v>3.7608565128104412</v>
      </c>
      <c r="S323" s="16">
        <v>31.097752109045985</v>
      </c>
      <c r="T323" s="22" t="s">
        <v>33</v>
      </c>
      <c r="U323" s="10">
        <v>3</v>
      </c>
      <c r="V323" s="22" t="s">
        <v>33</v>
      </c>
      <c r="W323" s="10">
        <v>3</v>
      </c>
      <c r="X323" s="22" t="s">
        <v>33</v>
      </c>
      <c r="Y323" s="10">
        <v>3</v>
      </c>
      <c r="Z323" s="22" t="s">
        <v>33</v>
      </c>
      <c r="AA323" s="15">
        <v>3</v>
      </c>
      <c r="AB323" s="11">
        <v>72.796538688535946</v>
      </c>
      <c r="AC323" s="10">
        <v>24.874997445580718</v>
      </c>
      <c r="AD323" s="21">
        <v>2.3284638658833323</v>
      </c>
      <c r="AE323" s="12">
        <v>1135.9698681732541</v>
      </c>
      <c r="AF323" s="10">
        <v>1024.1731989844582</v>
      </c>
      <c r="AG323" s="10">
        <v>760.56297340771039</v>
      </c>
      <c r="AH323" s="10">
        <v>186.40685103513272</v>
      </c>
      <c r="AI323" s="10">
        <v>2.6589687657419092</v>
      </c>
      <c r="AJ323" s="10"/>
      <c r="AK323" s="10"/>
      <c r="AL323" s="10"/>
      <c r="AM323" s="10"/>
      <c r="AN323" s="10">
        <v>11.359698681732542</v>
      </c>
      <c r="AO323" s="10">
        <v>3.7297439511607298</v>
      </c>
      <c r="AP323" s="10">
        <v>6.0845037872616823</v>
      </c>
      <c r="AQ323" s="10">
        <v>111.47500000000001</v>
      </c>
      <c r="AR323" s="10"/>
      <c r="AS323" s="10"/>
      <c r="AT323" s="10">
        <v>2.4887719946766635</v>
      </c>
      <c r="AU323" s="10">
        <v>1</v>
      </c>
      <c r="AV323" s="16"/>
      <c r="AW323" s="21">
        <v>153.62597984766873</v>
      </c>
      <c r="AX323" s="1" t="s">
        <v>120</v>
      </c>
      <c r="AY323" s="25">
        <v>51.053018372703399</v>
      </c>
      <c r="AZ323" s="19">
        <v>100</v>
      </c>
      <c r="BA323" s="19">
        <v>0</v>
      </c>
      <c r="BB323" s="19">
        <v>0</v>
      </c>
      <c r="BC323" s="19">
        <v>100</v>
      </c>
      <c r="BD323" s="19">
        <v>0</v>
      </c>
      <c r="BE323" s="19">
        <v>0</v>
      </c>
      <c r="BF323" s="26">
        <v>72.796538688535946</v>
      </c>
      <c r="BG323" s="26">
        <v>24.874997445580718</v>
      </c>
      <c r="BH323" s="26">
        <v>2.3284638658833323</v>
      </c>
      <c r="BI323" s="23"/>
      <c r="BJ323" s="27">
        <f t="shared" ca="1" si="32"/>
        <v>1</v>
      </c>
      <c r="BK323" s="26">
        <f t="shared" ca="1" si="33"/>
        <v>9.8854590739131485</v>
      </c>
      <c r="BL323" s="25">
        <f t="shared" si="30"/>
        <v>4.7817694583347503</v>
      </c>
      <c r="BM323" s="25">
        <f t="shared" ca="1" si="34"/>
        <v>3.1199483341150183</v>
      </c>
      <c r="BN323" s="24">
        <f t="shared" si="31"/>
        <v>3.0157419052676588</v>
      </c>
      <c r="BO323" s="23"/>
      <c r="BP323" s="2"/>
    </row>
    <row r="324" spans="1:68" x14ac:dyDescent="0.2">
      <c r="A324">
        <v>15.55</v>
      </c>
      <c r="B324">
        <v>2.1</v>
      </c>
      <c r="C324">
        <v>1.29481</v>
      </c>
      <c r="D324">
        <v>-0.21307000000000001</v>
      </c>
      <c r="E324">
        <v>0.12515999999999999</v>
      </c>
      <c r="F324">
        <v>1.7423500000000001</v>
      </c>
      <c r="G324">
        <v>1.6283300000000001</v>
      </c>
      <c r="I324" s="17">
        <f t="shared" si="28"/>
        <v>51.017060367454071</v>
      </c>
      <c r="J324" s="16">
        <f t="shared" si="29"/>
        <v>-51.217060367454074</v>
      </c>
      <c r="K324" s="10">
        <v>122</v>
      </c>
      <c r="L324" s="16">
        <v>5061.8438320210144</v>
      </c>
      <c r="M324" s="16">
        <v>1888.6154855643122</v>
      </c>
      <c r="N324" s="16">
        <v>22.107392825896763</v>
      </c>
      <c r="O324" s="16">
        <v>13.019962335216556</v>
      </c>
      <c r="P324" s="16">
        <v>13.48801435357513</v>
      </c>
      <c r="Q324" s="16">
        <v>0.49531108977436383</v>
      </c>
      <c r="R324" s="16">
        <v>3.6722313365797747</v>
      </c>
      <c r="S324" s="16">
        <v>32.50361238601203</v>
      </c>
      <c r="T324" s="22" t="s">
        <v>122</v>
      </c>
      <c r="U324" s="10">
        <v>4</v>
      </c>
      <c r="V324" s="22" t="s">
        <v>33</v>
      </c>
      <c r="W324" s="10">
        <v>3</v>
      </c>
      <c r="X324" s="22" t="s">
        <v>33</v>
      </c>
      <c r="Y324" s="10">
        <v>3</v>
      </c>
      <c r="Z324" s="22" t="s">
        <v>33</v>
      </c>
      <c r="AA324" s="15">
        <v>3</v>
      </c>
      <c r="AB324" s="11">
        <v>66.615003661150439</v>
      </c>
      <c r="AC324" s="10">
        <v>30.685924686371763</v>
      </c>
      <c r="AD324" s="21">
        <v>2.6990716524777945</v>
      </c>
      <c r="AE324" s="12">
        <v>1301.9962335216555</v>
      </c>
      <c r="AF324" s="10">
        <v>1220.7027848424036</v>
      </c>
      <c r="AG324" s="10">
        <v>886.60107651813473</v>
      </c>
      <c r="AH324" s="10">
        <v>213.86508809379978</v>
      </c>
      <c r="AI324" s="10">
        <v>2.7231399885917189</v>
      </c>
      <c r="AJ324" s="10"/>
      <c r="AK324" s="10"/>
      <c r="AL324" s="10"/>
      <c r="AM324" s="10"/>
      <c r="AN324" s="10">
        <v>8.6799748901443703</v>
      </c>
      <c r="AO324" s="10">
        <v>4.1092374084391787</v>
      </c>
      <c r="AP324" s="10">
        <v>7.0928086121450775</v>
      </c>
      <c r="AQ324" s="10">
        <v>114.66</v>
      </c>
      <c r="AR324" s="10"/>
      <c r="AS324" s="10"/>
      <c r="AT324" s="10">
        <v>2.9761427244768202</v>
      </c>
      <c r="AU324" s="10">
        <v>1</v>
      </c>
      <c r="AV324" s="16"/>
      <c r="AW324" s="21">
        <v>183.10541772636054</v>
      </c>
      <c r="AX324" s="1" t="s">
        <v>120</v>
      </c>
      <c r="AY324" s="25">
        <v>51.217060367454103</v>
      </c>
      <c r="AZ324" s="19">
        <v>100</v>
      </c>
      <c r="BA324" s="19">
        <v>0</v>
      </c>
      <c r="BB324" s="19">
        <v>0</v>
      </c>
      <c r="BC324" s="19">
        <v>100</v>
      </c>
      <c r="BD324" s="19">
        <v>0</v>
      </c>
      <c r="BE324" s="19">
        <v>0</v>
      </c>
      <c r="BF324" s="26">
        <v>66.615003661150439</v>
      </c>
      <c r="BG324" s="26">
        <v>30.685924686371763</v>
      </c>
      <c r="BH324" s="26">
        <v>2.6990716524777945</v>
      </c>
      <c r="BI324" s="23"/>
      <c r="BJ324" s="27">
        <f t="shared" ca="1" si="32"/>
        <v>1</v>
      </c>
      <c r="BK324" s="26">
        <f t="shared" ca="1" si="33"/>
        <v>11.603306783530559</v>
      </c>
      <c r="BL324" s="25">
        <f t="shared" si="30"/>
        <v>4.5204609945268848</v>
      </c>
      <c r="BM324" s="25">
        <f t="shared" ca="1" si="34"/>
        <v>3.0499749334410433</v>
      </c>
      <c r="BN324" s="24">
        <f t="shared" si="31"/>
        <v>2.963257153698438</v>
      </c>
      <c r="BO324" s="23"/>
      <c r="BP324" s="2"/>
    </row>
    <row r="325" spans="1:68" x14ac:dyDescent="0.2">
      <c r="A325">
        <v>15.6</v>
      </c>
      <c r="B325">
        <v>2.1</v>
      </c>
      <c r="C325">
        <v>1.2974399999999999</v>
      </c>
      <c r="D325">
        <v>-0.20952000000000001</v>
      </c>
      <c r="E325">
        <v>0.12594</v>
      </c>
      <c r="F325">
        <v>1.7429300000000001</v>
      </c>
      <c r="G325">
        <v>1.6273</v>
      </c>
      <c r="I325" s="17">
        <f t="shared" si="28"/>
        <v>51.181102362204719</v>
      </c>
      <c r="J325" s="16">
        <f t="shared" si="29"/>
        <v>-51.381102362204722</v>
      </c>
      <c r="K325" s="10">
        <v>122</v>
      </c>
      <c r="L325" s="16">
        <v>5081.8569553805937</v>
      </c>
      <c r="M325" s="16">
        <v>1898.3923884514506</v>
      </c>
      <c r="N325" s="16">
        <v>22.178477690288712</v>
      </c>
      <c r="O325" s="16">
        <v>13.738135593220299</v>
      </c>
      <c r="P325" s="16">
        <v>14.209635345777755</v>
      </c>
      <c r="Q325" s="16">
        <v>0.5175518482957272</v>
      </c>
      <c r="R325" s="16">
        <v>3.6422598870527123</v>
      </c>
      <c r="S325" s="16">
        <v>32.743038372045554</v>
      </c>
      <c r="T325" s="22" t="s">
        <v>122</v>
      </c>
      <c r="U325" s="10">
        <v>4</v>
      </c>
      <c r="V325" s="22" t="s">
        <v>143</v>
      </c>
      <c r="W325" s="10">
        <v>4</v>
      </c>
      <c r="X325" s="22" t="s">
        <v>33</v>
      </c>
      <c r="Y325" s="10">
        <v>3</v>
      </c>
      <c r="Z325" s="22" t="s">
        <v>33</v>
      </c>
      <c r="AA325" s="15">
        <v>3</v>
      </c>
      <c r="AB325" s="11">
        <v>64.237545784299783</v>
      </c>
      <c r="AC325" s="10">
        <v>32.900961623822909</v>
      </c>
      <c r="AD325" s="21">
        <v>2.8614925918773029</v>
      </c>
      <c r="AE325" s="12">
        <v>1373.81355932203</v>
      </c>
      <c r="AF325" s="10">
        <v>1304.4221296097962</v>
      </c>
      <c r="AG325" s="10">
        <v>940.72265093333169</v>
      </c>
      <c r="AH325" s="10">
        <v>217.32810545328357</v>
      </c>
      <c r="AI325" s="10">
        <v>2.7455481789060143</v>
      </c>
      <c r="AJ325" s="10"/>
      <c r="AK325" s="10"/>
      <c r="AL325" s="10"/>
      <c r="AM325" s="10"/>
      <c r="AN325" s="10">
        <v>9.1587570621468668</v>
      </c>
      <c r="AO325" s="10">
        <v>4.2748298852352828</v>
      </c>
      <c r="AP325" s="10">
        <v>7.525781207466653</v>
      </c>
      <c r="AQ325" s="10">
        <v>114.66</v>
      </c>
      <c r="AR325" s="10"/>
      <c r="AS325" s="10"/>
      <c r="AT325" s="10">
        <v>3.1734746312587254</v>
      </c>
      <c r="AU325" s="10">
        <v>1</v>
      </c>
      <c r="AV325" s="16"/>
      <c r="AW325" s="21">
        <v>195.66331944146944</v>
      </c>
      <c r="AX325" s="1" t="s">
        <v>120</v>
      </c>
      <c r="AY325" s="25">
        <v>51.3811023622047</v>
      </c>
      <c r="AZ325" s="19">
        <v>100</v>
      </c>
      <c r="BA325" s="19">
        <v>0</v>
      </c>
      <c r="BB325" s="19">
        <v>0</v>
      </c>
      <c r="BC325" s="19">
        <v>100</v>
      </c>
      <c r="BD325" s="19">
        <v>0</v>
      </c>
      <c r="BE325" s="19">
        <v>0</v>
      </c>
      <c r="BF325" s="26">
        <v>64.237545784299783</v>
      </c>
      <c r="BG325" s="26">
        <v>32.900961623822909</v>
      </c>
      <c r="BH325" s="26">
        <v>2.8614925918773029</v>
      </c>
      <c r="BI325" s="23"/>
      <c r="BJ325" s="27">
        <f t="shared" ca="1" si="32"/>
        <v>1</v>
      </c>
      <c r="BK325" s="26">
        <f t="shared" ca="1" si="33"/>
        <v>12.293250793747452</v>
      </c>
      <c r="BL325" s="25">
        <f t="shared" si="30"/>
        <v>4.4353830646922043</v>
      </c>
      <c r="BM325" s="25">
        <f t="shared" ca="1" si="34"/>
        <v>3.0251311176895408</v>
      </c>
      <c r="BN325" s="24">
        <f t="shared" si="31"/>
        <v>2.9430652610389574</v>
      </c>
      <c r="BO325" s="23"/>
      <c r="BP325" s="2"/>
    </row>
    <row r="326" spans="1:68" x14ac:dyDescent="0.2">
      <c r="A326">
        <v>15.65</v>
      </c>
      <c r="B326">
        <v>2.2000000000000002</v>
      </c>
      <c r="C326">
        <v>1.29975</v>
      </c>
      <c r="D326">
        <v>-0.21573000000000001</v>
      </c>
      <c r="E326">
        <v>0.13170000000000001</v>
      </c>
      <c r="F326">
        <v>1.74305</v>
      </c>
      <c r="G326">
        <v>1.6324000000000001</v>
      </c>
      <c r="I326" s="17">
        <f t="shared" si="28"/>
        <v>51.34514435695538</v>
      </c>
      <c r="J326" s="16">
        <f t="shared" si="29"/>
        <v>-51.545144356955383</v>
      </c>
      <c r="K326" s="10">
        <v>122</v>
      </c>
      <c r="L326" s="16">
        <v>5101.870078740174</v>
      </c>
      <c r="M326" s="16">
        <v>1908.16929133859</v>
      </c>
      <c r="N326" s="16">
        <v>22.249562554680665</v>
      </c>
      <c r="O326" s="16">
        <v>14.368926553672285</v>
      </c>
      <c r="P326" s="16">
        <v>14.865886497236875</v>
      </c>
      <c r="Q326" s="16">
        <v>0.47864618338934223</v>
      </c>
      <c r="R326" s="16">
        <v>3.2197621277298749</v>
      </c>
      <c r="S326" s="16">
        <v>34.511107191985396</v>
      </c>
      <c r="T326" s="22" t="s">
        <v>122</v>
      </c>
      <c r="U326" s="10">
        <v>4</v>
      </c>
      <c r="V326" s="22" t="s">
        <v>143</v>
      </c>
      <c r="W326" s="10">
        <v>4</v>
      </c>
      <c r="X326" s="22" t="s">
        <v>33</v>
      </c>
      <c r="Y326" s="10">
        <v>3</v>
      </c>
      <c r="Z326" s="22" t="s">
        <v>33</v>
      </c>
      <c r="AA326" s="15">
        <v>3</v>
      </c>
      <c r="AB326" s="11">
        <v>52.360911240123812</v>
      </c>
      <c r="AC326" s="10">
        <v>43.551544299812257</v>
      </c>
      <c r="AD326" s="21">
        <v>4.0875444600639295</v>
      </c>
      <c r="AE326" s="12">
        <v>1436.8926553672286</v>
      </c>
      <c r="AF326" s="10">
        <v>1380.4509048779528</v>
      </c>
      <c r="AG326" s="10">
        <v>989.9414872927656</v>
      </c>
      <c r="AH326" s="10">
        <v>252.2374896816973</v>
      </c>
      <c r="AI326" s="10">
        <v>3.1058194994829007</v>
      </c>
      <c r="AJ326" s="10"/>
      <c r="AK326" s="10"/>
      <c r="AL326" s="10"/>
      <c r="AM326" s="10"/>
      <c r="AN326" s="10">
        <v>9.5792843691148573</v>
      </c>
      <c r="AO326" s="10">
        <v>4.3524003616114815</v>
      </c>
      <c r="AP326" s="10">
        <v>7.9195318983421252</v>
      </c>
      <c r="AQ326" s="10">
        <v>114.66</v>
      </c>
      <c r="AR326" s="10"/>
      <c r="AS326" s="10"/>
      <c r="AT326" s="10">
        <v>3.3497534899308969</v>
      </c>
      <c r="AU326" s="10">
        <v>1</v>
      </c>
      <c r="AV326" s="16"/>
      <c r="AW326" s="21">
        <v>207.06763573169292</v>
      </c>
      <c r="AX326" s="1" t="s">
        <v>120</v>
      </c>
      <c r="AY326" s="25">
        <v>51.545144356955397</v>
      </c>
      <c r="AZ326" s="19">
        <v>100</v>
      </c>
      <c r="BA326" s="19">
        <v>0</v>
      </c>
      <c r="BB326" s="19">
        <v>0</v>
      </c>
      <c r="BC326" s="19">
        <v>100</v>
      </c>
      <c r="BD326" s="19">
        <v>0</v>
      </c>
      <c r="BE326" s="19">
        <v>0</v>
      </c>
      <c r="BF326" s="26">
        <v>52.360911240123812</v>
      </c>
      <c r="BG326" s="26">
        <v>43.551544299812257</v>
      </c>
      <c r="BH326" s="26">
        <v>4.0875444600639295</v>
      </c>
      <c r="BI326" s="23"/>
      <c r="BJ326" s="27">
        <f t="shared" ca="1" si="32"/>
        <v>1</v>
      </c>
      <c r="BK326" s="26">
        <f t="shared" ca="1" si="33"/>
        <v>12.907608893787186</v>
      </c>
      <c r="BL326" s="25">
        <f t="shared" si="30"/>
        <v>3.8867078366239363</v>
      </c>
      <c r="BM326" s="25">
        <f t="shared" ca="1" si="34"/>
        <v>2.9732465738517289</v>
      </c>
      <c r="BN326" s="24">
        <f t="shared" si="31"/>
        <v>2.8952095933352475</v>
      </c>
      <c r="BO326" s="23"/>
      <c r="BP326" s="2"/>
    </row>
    <row r="327" spans="1:68" x14ac:dyDescent="0.2">
      <c r="A327">
        <v>15.7</v>
      </c>
      <c r="B327">
        <v>2.1</v>
      </c>
      <c r="C327">
        <v>1.30236</v>
      </c>
      <c r="D327">
        <v>-0.21235000000000001</v>
      </c>
      <c r="E327">
        <v>0.13869999999999999</v>
      </c>
      <c r="F327">
        <v>1.7445299999999999</v>
      </c>
      <c r="G327">
        <v>1.6294</v>
      </c>
      <c r="I327" s="17">
        <f t="shared" si="28"/>
        <v>51.509186351706035</v>
      </c>
      <c r="J327" s="16">
        <f t="shared" si="29"/>
        <v>-51.709186351706037</v>
      </c>
      <c r="K327" s="10">
        <v>122</v>
      </c>
      <c r="L327" s="16">
        <v>5121.8832020997543</v>
      </c>
      <c r="M327" s="16">
        <v>1917.946194225729</v>
      </c>
      <c r="N327" s="16">
        <v>22.320647419072614</v>
      </c>
      <c r="O327" s="16">
        <v>15.081638418079066</v>
      </c>
      <c r="P327" s="16">
        <v>15.609539565992604</v>
      </c>
      <c r="Q327" s="16">
        <v>0.49982189150264028</v>
      </c>
      <c r="R327" s="16">
        <v>3.2020284095474971</v>
      </c>
      <c r="S327" s="16">
        <v>36.659801938440047</v>
      </c>
      <c r="T327" s="22" t="s">
        <v>122</v>
      </c>
      <c r="U327" s="10">
        <v>4</v>
      </c>
      <c r="V327" s="22" t="s">
        <v>143</v>
      </c>
      <c r="W327" s="10">
        <v>4</v>
      </c>
      <c r="X327" s="22" t="s">
        <v>33</v>
      </c>
      <c r="Y327" s="10">
        <v>3</v>
      </c>
      <c r="Z327" s="22" t="s">
        <v>33</v>
      </c>
      <c r="AA327" s="15">
        <v>3</v>
      </c>
      <c r="AB327" s="11">
        <v>50.584119777227599</v>
      </c>
      <c r="AC327" s="10">
        <v>45.05647530500638</v>
      </c>
      <c r="AD327" s="21">
        <v>4.3594049177660192</v>
      </c>
      <c r="AE327" s="12">
        <v>1508.1638418079067</v>
      </c>
      <c r="AF327" s="10">
        <v>1466.7622586515922</v>
      </c>
      <c r="AG327" s="10">
        <v>1040.6359710661736</v>
      </c>
      <c r="AH327" s="10">
        <v>294.97689296984436</v>
      </c>
      <c r="AI327" s="10">
        <v>3.1230203861349173</v>
      </c>
      <c r="AJ327" s="10"/>
      <c r="AK327" s="10"/>
      <c r="AL327" s="10"/>
      <c r="AM327" s="10"/>
      <c r="AN327" s="10">
        <v>10.054425612052711</v>
      </c>
      <c r="AO327" s="10">
        <v>4.5208528567829545</v>
      </c>
      <c r="AP327" s="10">
        <v>8.2844517974632144</v>
      </c>
      <c r="AQ327" s="10">
        <v>114.66</v>
      </c>
      <c r="AR327" s="10"/>
      <c r="AS327" s="10"/>
      <c r="AT327" s="10">
        <v>3.5507943267241777</v>
      </c>
      <c r="AU327" s="10">
        <v>1</v>
      </c>
      <c r="AV327" s="16"/>
      <c r="AW327" s="21">
        <v>220.01433879773884</v>
      </c>
      <c r="AX327" s="1" t="s">
        <v>120</v>
      </c>
      <c r="AY327" s="25">
        <v>51.709186351706002</v>
      </c>
      <c r="AZ327" s="19">
        <v>100</v>
      </c>
      <c r="BA327" s="19">
        <v>0</v>
      </c>
      <c r="BB327" s="19">
        <v>0</v>
      </c>
      <c r="BC327" s="19">
        <v>100</v>
      </c>
      <c r="BD327" s="19">
        <v>0</v>
      </c>
      <c r="BE327" s="19">
        <v>0</v>
      </c>
      <c r="BF327" s="26">
        <v>50.584119777227599</v>
      </c>
      <c r="BG327" s="26">
        <v>45.05647530500638</v>
      </c>
      <c r="BH327" s="26">
        <v>4.3594049177660192</v>
      </c>
      <c r="BI327" s="23"/>
      <c r="BJ327" s="27">
        <f t="shared" ca="1" si="32"/>
        <v>1</v>
      </c>
      <c r="BK327" s="26">
        <f t="shared" ca="1" si="33"/>
        <v>13.606844659383595</v>
      </c>
      <c r="BL327" s="25">
        <f t="shared" si="30"/>
        <v>3.8304643368237468</v>
      </c>
      <c r="BM327" s="25">
        <f t="shared" ca="1" si="34"/>
        <v>2.9512277201957562</v>
      </c>
      <c r="BN327" s="24">
        <f t="shared" si="31"/>
        <v>2.8767878402372924</v>
      </c>
      <c r="BO327" s="23"/>
      <c r="BP327" s="2"/>
    </row>
    <row r="328" spans="1:68" x14ac:dyDescent="0.2">
      <c r="A328">
        <v>15.75</v>
      </c>
      <c r="B328">
        <v>2.2000000000000002</v>
      </c>
      <c r="C328">
        <v>1.3031999999999999</v>
      </c>
      <c r="D328">
        <v>-0.20865</v>
      </c>
      <c r="E328">
        <v>0.14388000000000001</v>
      </c>
      <c r="F328">
        <v>1.7411799999999999</v>
      </c>
      <c r="G328">
        <v>1.62738</v>
      </c>
      <c r="I328" s="17">
        <f t="shared" si="28"/>
        <v>51.673228346456689</v>
      </c>
      <c r="J328" s="16">
        <f t="shared" si="29"/>
        <v>-51.873228346456692</v>
      </c>
      <c r="K328" s="10">
        <v>122</v>
      </c>
      <c r="L328" s="16">
        <v>5141.8963254593345</v>
      </c>
      <c r="M328" s="16">
        <v>1927.7230971128679</v>
      </c>
      <c r="N328" s="16">
        <v>22.391732283464567</v>
      </c>
      <c r="O328" s="16">
        <v>15.311016949152501</v>
      </c>
      <c r="P328" s="16">
        <v>15.861814588284259</v>
      </c>
      <c r="Q328" s="16">
        <v>0.52300240038406132</v>
      </c>
      <c r="R328" s="16">
        <v>3.2972419231930603</v>
      </c>
      <c r="S328" s="16">
        <v>38.249836050816512</v>
      </c>
      <c r="T328" s="22" t="s">
        <v>122</v>
      </c>
      <c r="U328" s="10">
        <v>4</v>
      </c>
      <c r="V328" s="22" t="s">
        <v>143</v>
      </c>
      <c r="W328" s="10">
        <v>4</v>
      </c>
      <c r="X328" s="22" t="s">
        <v>33</v>
      </c>
      <c r="Y328" s="10">
        <v>3</v>
      </c>
      <c r="Z328" s="22" t="s">
        <v>33</v>
      </c>
      <c r="AA328" s="15">
        <v>3</v>
      </c>
      <c r="AB328" s="11">
        <v>52.602545372614181</v>
      </c>
      <c r="AC328" s="10">
        <v>43.344660709106726</v>
      </c>
      <c r="AD328" s="21">
        <v>4.0527939182790949</v>
      </c>
      <c r="AE328" s="12">
        <v>1531.1016949152502</v>
      </c>
      <c r="AF328" s="10">
        <v>1495.2644304882826</v>
      </c>
      <c r="AG328" s="10">
        <v>1057.4543058856173</v>
      </c>
      <c r="AH328" s="10">
        <v>326.22384892838289</v>
      </c>
      <c r="AI328" s="10">
        <v>3.0328378180743152</v>
      </c>
      <c r="AJ328" s="10"/>
      <c r="AK328" s="10"/>
      <c r="AL328" s="10"/>
      <c r="AM328" s="10"/>
      <c r="AN328" s="10">
        <v>10.207344632768335</v>
      </c>
      <c r="AO328" s="10">
        <v>4.6012631365753096</v>
      </c>
      <c r="AP328" s="10">
        <v>8.4021801411993202</v>
      </c>
      <c r="AQ328" s="10">
        <v>114.66</v>
      </c>
      <c r="AR328" s="10"/>
      <c r="AS328" s="10"/>
      <c r="AT328" s="10">
        <v>3.6038827610269655</v>
      </c>
      <c r="AU328" s="10">
        <v>1</v>
      </c>
      <c r="AV328" s="16"/>
      <c r="AW328" s="21">
        <v>224.28966457324239</v>
      </c>
      <c r="AX328" s="1" t="s">
        <v>120</v>
      </c>
      <c r="AY328" s="25">
        <v>51.873228346456699</v>
      </c>
      <c r="AZ328" s="19">
        <v>100</v>
      </c>
      <c r="BA328" s="19">
        <v>0</v>
      </c>
      <c r="BB328" s="19">
        <v>0</v>
      </c>
      <c r="BC328" s="19">
        <v>100</v>
      </c>
      <c r="BD328" s="19">
        <v>0</v>
      </c>
      <c r="BE328" s="19">
        <v>0</v>
      </c>
      <c r="BF328" s="26">
        <v>52.602545372614181</v>
      </c>
      <c r="BG328" s="26">
        <v>43.344660709106726</v>
      </c>
      <c r="BH328" s="26">
        <v>4.0527939182790949</v>
      </c>
      <c r="BI328" s="23"/>
      <c r="BJ328" s="27">
        <f t="shared" ca="1" si="32"/>
        <v>1</v>
      </c>
      <c r="BK328" s="26">
        <f t="shared" ca="1" si="33"/>
        <v>13.789186263795036</v>
      </c>
      <c r="BL328" s="25">
        <f t="shared" si="30"/>
        <v>3.9350512121502854</v>
      </c>
      <c r="BM328" s="25">
        <f t="shared" ca="1" si="34"/>
        <v>2.9538271908203169</v>
      </c>
      <c r="BN328" s="24">
        <f t="shared" si="31"/>
        <v>2.8788847674120985</v>
      </c>
      <c r="BO328" s="23"/>
      <c r="BP328" s="2"/>
    </row>
    <row r="329" spans="1:68" x14ac:dyDescent="0.2">
      <c r="A329">
        <v>15.8</v>
      </c>
      <c r="B329">
        <v>2.1</v>
      </c>
      <c r="C329">
        <v>1.3070600000000001</v>
      </c>
      <c r="D329">
        <v>-0.19966999999999999</v>
      </c>
      <c r="E329">
        <v>0.14337</v>
      </c>
      <c r="F329">
        <v>1.7369000000000001</v>
      </c>
      <c r="G329">
        <v>1.63025</v>
      </c>
      <c r="I329" s="17">
        <f t="shared" si="28"/>
        <v>51.837270341207351</v>
      </c>
      <c r="J329" s="16">
        <f t="shared" si="29"/>
        <v>-52.037270341207353</v>
      </c>
      <c r="K329" s="10">
        <v>122</v>
      </c>
      <c r="L329" s="16">
        <v>5161.9094488189148</v>
      </c>
      <c r="M329" s="16">
        <v>1937.5000000000073</v>
      </c>
      <c r="N329" s="16">
        <v>22.462817147856516</v>
      </c>
      <c r="O329" s="16">
        <v>16.365065913371005</v>
      </c>
      <c r="P329" s="16">
        <v>16.913609264757341</v>
      </c>
      <c r="Q329" s="16">
        <v>0.57926212193951032</v>
      </c>
      <c r="R329" s="16">
        <v>3.4248285677647226</v>
      </c>
      <c r="S329" s="16">
        <v>38.093288290717659</v>
      </c>
      <c r="T329" s="22" t="s">
        <v>122</v>
      </c>
      <c r="U329" s="10">
        <v>4</v>
      </c>
      <c r="V329" s="22" t="s">
        <v>143</v>
      </c>
      <c r="W329" s="10">
        <v>4</v>
      </c>
      <c r="X329" s="22" t="s">
        <v>143</v>
      </c>
      <c r="Y329" s="10">
        <v>4</v>
      </c>
      <c r="Z329" s="22" t="s">
        <v>33</v>
      </c>
      <c r="AA329" s="15">
        <v>3</v>
      </c>
      <c r="AB329" s="11">
        <v>53.72170568470635</v>
      </c>
      <c r="AC329" s="10">
        <v>42.379907851386989</v>
      </c>
      <c r="AD329" s="21">
        <v>3.8983864639066583</v>
      </c>
      <c r="AE329" s="12">
        <v>1636.5065913371004</v>
      </c>
      <c r="AF329" s="10">
        <v>1617.8277381110229</v>
      </c>
      <c r="AG329" s="10">
        <v>1127.5739509838227</v>
      </c>
      <c r="AH329" s="10">
        <v>321.54112065314354</v>
      </c>
      <c r="AI329" s="10">
        <v>2.9198541772637352</v>
      </c>
      <c r="AJ329" s="10"/>
      <c r="AK329" s="10"/>
      <c r="AL329" s="10"/>
      <c r="AM329" s="10"/>
      <c r="AN329" s="10">
        <v>10.910043942247336</v>
      </c>
      <c r="AO329" s="10">
        <v>4.8680707796953202</v>
      </c>
      <c r="AP329" s="10">
        <v>8.8930176568867587</v>
      </c>
      <c r="AQ329" s="10">
        <v>114.66</v>
      </c>
      <c r="AR329" s="10"/>
      <c r="AS329" s="10"/>
      <c r="AT329" s="10">
        <v>3.8938251497495044</v>
      </c>
      <c r="AU329" s="10">
        <v>1</v>
      </c>
      <c r="AV329" s="16"/>
      <c r="AW329" s="21">
        <v>242.67416071665343</v>
      </c>
      <c r="AX329" s="1" t="s">
        <v>120</v>
      </c>
      <c r="AY329" s="25">
        <v>52.037270341207403</v>
      </c>
      <c r="AZ329" s="19">
        <v>100</v>
      </c>
      <c r="BA329" s="19">
        <v>0</v>
      </c>
      <c r="BB329" s="19">
        <v>0</v>
      </c>
      <c r="BC329" s="19">
        <v>100</v>
      </c>
      <c r="BD329" s="19">
        <v>0</v>
      </c>
      <c r="BE329" s="19">
        <v>0</v>
      </c>
      <c r="BF329" s="26">
        <v>53.72170568470635</v>
      </c>
      <c r="BG329" s="26">
        <v>42.379907851386989</v>
      </c>
      <c r="BH329" s="26">
        <v>3.8983864639066583</v>
      </c>
      <c r="BI329" s="23"/>
      <c r="BJ329" s="27">
        <f t="shared" ca="1" si="32"/>
        <v>1</v>
      </c>
      <c r="BK329" s="26">
        <f t="shared" ca="1" si="33"/>
        <v>14.794998235197758</v>
      </c>
      <c r="BL329" s="25">
        <f t="shared" si="30"/>
        <v>4.0415550399880802</v>
      </c>
      <c r="BM329" s="25">
        <f t="shared" ca="1" si="34"/>
        <v>2.936962854035726</v>
      </c>
      <c r="BN329" s="24">
        <f t="shared" si="31"/>
        <v>2.8667685455371439</v>
      </c>
      <c r="BO329" s="23"/>
      <c r="BP329" s="2"/>
    </row>
    <row r="330" spans="1:68" x14ac:dyDescent="0.2">
      <c r="A330">
        <v>15.85</v>
      </c>
      <c r="B330">
        <v>2.1</v>
      </c>
      <c r="C330">
        <v>1.31155</v>
      </c>
      <c r="D330">
        <v>-0.18565999999999999</v>
      </c>
      <c r="E330">
        <v>0.13453999999999999</v>
      </c>
      <c r="F330">
        <v>1.7406299999999999</v>
      </c>
      <c r="G330">
        <v>1.6312500000000001</v>
      </c>
      <c r="I330" s="17">
        <f t="shared" si="28"/>
        <v>52.001312335958005</v>
      </c>
      <c r="J330" s="16">
        <f t="shared" si="29"/>
        <v>-52.201312335958008</v>
      </c>
      <c r="K330" s="10">
        <v>122</v>
      </c>
      <c r="L330" s="16">
        <v>5181.9225721784951</v>
      </c>
      <c r="M330" s="16">
        <v>1947.2769028871462</v>
      </c>
      <c r="N330" s="16">
        <v>22.533902012248468</v>
      </c>
      <c r="O330" s="16">
        <v>17.591148775894517</v>
      </c>
      <c r="P330" s="16">
        <v>18.100662008080679</v>
      </c>
      <c r="Q330" s="16">
        <v>0.66703480556889105</v>
      </c>
      <c r="R330" s="16">
        <v>3.6851403847611026</v>
      </c>
      <c r="S330" s="16">
        <v>35.382863346261274</v>
      </c>
      <c r="T330" s="22" t="s">
        <v>122</v>
      </c>
      <c r="U330" s="10">
        <v>4</v>
      </c>
      <c r="V330" s="22" t="s">
        <v>143</v>
      </c>
      <c r="W330" s="10">
        <v>4</v>
      </c>
      <c r="X330" s="22" t="s">
        <v>143</v>
      </c>
      <c r="Y330" s="10">
        <v>4</v>
      </c>
      <c r="Z330" s="22" t="s">
        <v>33</v>
      </c>
      <c r="AA330" s="15">
        <v>3</v>
      </c>
      <c r="AB330" s="11">
        <v>57.911302900196937</v>
      </c>
      <c r="AC330" s="10">
        <v>38.682487365751847</v>
      </c>
      <c r="AD330" s="21">
        <v>3.4062097340512176</v>
      </c>
      <c r="AE330" s="12">
        <v>1759.1148775894519</v>
      </c>
      <c r="AF330" s="10">
        <v>1756.3037594808518</v>
      </c>
      <c r="AG330" s="10">
        <v>1206.710800538712</v>
      </c>
      <c r="AH330" s="10">
        <v>264.32149029969202</v>
      </c>
      <c r="AI330" s="10">
        <v>2.7136008281671669</v>
      </c>
      <c r="AJ330" s="10"/>
      <c r="AK330" s="10"/>
      <c r="AL330" s="10"/>
      <c r="AM330" s="10"/>
      <c r="AN330" s="10">
        <v>11.727432517263011</v>
      </c>
      <c r="AO330" s="10">
        <v>5.1932867645116145</v>
      </c>
      <c r="AP330" s="10">
        <v>9.4469756037709836</v>
      </c>
      <c r="AQ330" s="10">
        <v>114.66</v>
      </c>
      <c r="AR330" s="10"/>
      <c r="AS330" s="10"/>
      <c r="AT330" s="10">
        <v>4.2220143548186764</v>
      </c>
      <c r="AU330" s="10">
        <v>1</v>
      </c>
      <c r="AV330" s="16"/>
      <c r="AW330" s="21">
        <v>263.44556392212775</v>
      </c>
      <c r="AX330" s="1" t="s">
        <v>120</v>
      </c>
      <c r="AY330" s="25">
        <v>52.201312335958001</v>
      </c>
      <c r="AZ330" s="19">
        <v>100</v>
      </c>
      <c r="BA330" s="19">
        <v>0</v>
      </c>
      <c r="BB330" s="19">
        <v>0</v>
      </c>
      <c r="BC330" s="19">
        <v>100</v>
      </c>
      <c r="BD330" s="19">
        <v>0</v>
      </c>
      <c r="BE330" s="19">
        <v>0</v>
      </c>
      <c r="BF330" s="26">
        <v>57.911302900196937</v>
      </c>
      <c r="BG330" s="26">
        <v>38.682487365751847</v>
      </c>
      <c r="BH330" s="26">
        <v>3.4062097340512176</v>
      </c>
      <c r="BI330" s="23"/>
      <c r="BJ330" s="27">
        <f t="shared" ca="1" si="32"/>
        <v>1</v>
      </c>
      <c r="BK330" s="26">
        <f t="shared" ca="1" si="33"/>
        <v>15.929630448546735</v>
      </c>
      <c r="BL330" s="25">
        <f t="shared" si="30"/>
        <v>4.3007587156281657</v>
      </c>
      <c r="BM330" s="25">
        <f t="shared" ca="1" si="34"/>
        <v>2.9289111185695793</v>
      </c>
      <c r="BN330" s="24">
        <f t="shared" si="31"/>
        <v>2.863271351395245</v>
      </c>
      <c r="BO330" s="23"/>
      <c r="BP330" s="2"/>
    </row>
    <row r="331" spans="1:68" x14ac:dyDescent="0.2">
      <c r="A331">
        <v>15.9</v>
      </c>
      <c r="B331">
        <v>0.4</v>
      </c>
      <c r="C331">
        <v>1.3145100000000001</v>
      </c>
      <c r="D331">
        <v>-0.18331</v>
      </c>
      <c r="E331">
        <v>0.12379</v>
      </c>
      <c r="F331">
        <v>1.7419500000000001</v>
      </c>
      <c r="G331">
        <v>1.6336999999999999</v>
      </c>
      <c r="I331" s="17">
        <f t="shared" si="28"/>
        <v>52.165354330708659</v>
      </c>
      <c r="J331" s="16">
        <f t="shared" si="29"/>
        <v>-52.365354330708662</v>
      </c>
      <c r="K331" s="10">
        <v>122</v>
      </c>
      <c r="L331" s="16">
        <v>5201.9356955380754</v>
      </c>
      <c r="M331" s="16">
        <v>1957.0538057742851</v>
      </c>
      <c r="N331" s="16">
        <v>22.604986876640417</v>
      </c>
      <c r="O331" s="16">
        <v>18.399435028248586</v>
      </c>
      <c r="P331" s="16">
        <v>18.861431410898867</v>
      </c>
      <c r="Q331" s="16">
        <v>0.68175756120979358</v>
      </c>
      <c r="R331" s="16">
        <v>3.6145589714672854</v>
      </c>
      <c r="S331" s="16">
        <v>32.083082128491618</v>
      </c>
      <c r="T331" s="22" t="s">
        <v>122</v>
      </c>
      <c r="U331" s="10">
        <v>4</v>
      </c>
      <c r="V331" s="22" t="s">
        <v>143</v>
      </c>
      <c r="W331" s="10">
        <v>4</v>
      </c>
      <c r="X331" s="22" t="s">
        <v>143</v>
      </c>
      <c r="Y331" s="10">
        <v>4</v>
      </c>
      <c r="Z331" s="22" t="s">
        <v>33</v>
      </c>
      <c r="AA331" s="15">
        <v>3</v>
      </c>
      <c r="AB331" s="11">
        <v>54.467245360200835</v>
      </c>
      <c r="AC331" s="10">
        <v>41.73148882114527</v>
      </c>
      <c r="AD331" s="21">
        <v>3.801265818653893</v>
      </c>
      <c r="AE331" s="12">
        <v>1839.9435028248586</v>
      </c>
      <c r="AF331" s="10">
        <v>1844.628799614781</v>
      </c>
      <c r="AG331" s="10">
        <v>1257.428760726591</v>
      </c>
      <c r="AH331" s="10">
        <v>194.97795946665326</v>
      </c>
      <c r="AI331" s="10">
        <v>2.7665892516731092</v>
      </c>
      <c r="AJ331" s="10"/>
      <c r="AK331" s="10"/>
      <c r="AL331" s="10"/>
      <c r="AM331" s="10"/>
      <c r="AN331" s="10">
        <v>12.266290018832391</v>
      </c>
      <c r="AO331" s="10">
        <v>5.3551493810548463</v>
      </c>
      <c r="AP331" s="10">
        <v>9.8020013250861382</v>
      </c>
      <c r="AQ331" s="10">
        <v>114.66</v>
      </c>
      <c r="AR331" s="10"/>
      <c r="AS331" s="10"/>
      <c r="AT331" s="10">
        <v>4.4217957991059293</v>
      </c>
      <c r="AU331" s="10">
        <v>1</v>
      </c>
      <c r="AV331" s="16"/>
      <c r="AW331" s="21">
        <v>276.69431994221713</v>
      </c>
      <c r="AX331" s="1" t="s">
        <v>120</v>
      </c>
      <c r="AY331" s="25">
        <v>52.365354330708698</v>
      </c>
      <c r="AZ331" s="19">
        <v>100</v>
      </c>
      <c r="BA331" s="19">
        <v>0</v>
      </c>
      <c r="BB331" s="19">
        <v>0</v>
      </c>
      <c r="BC331" s="19">
        <v>100</v>
      </c>
      <c r="BD331" s="19">
        <v>0</v>
      </c>
      <c r="BE331" s="19">
        <v>0</v>
      </c>
      <c r="BF331" s="26">
        <v>54.467245360200835</v>
      </c>
      <c r="BG331" s="26">
        <v>41.73148882114527</v>
      </c>
      <c r="BH331" s="26">
        <v>3.801265818653893</v>
      </c>
      <c r="BI331" s="23"/>
      <c r="BJ331" s="27">
        <f t="shared" ca="1" si="32"/>
        <v>1</v>
      </c>
      <c r="BK331" s="26">
        <f t="shared" ca="1" si="33"/>
        <v>16.617288206541225</v>
      </c>
      <c r="BL331" s="25">
        <f t="shared" si="30"/>
        <v>4.1927313976193208</v>
      </c>
      <c r="BM331" s="25">
        <f t="shared" ca="1" si="34"/>
        <v>2.9077095752163435</v>
      </c>
      <c r="BN331" s="24">
        <f t="shared" si="31"/>
        <v>2.8440617742881722</v>
      </c>
      <c r="BO331" s="23"/>
      <c r="BP331" s="2"/>
    </row>
    <row r="332" spans="1:68" x14ac:dyDescent="0.2">
      <c r="A332">
        <v>15.95</v>
      </c>
      <c r="B332">
        <v>2.1</v>
      </c>
      <c r="C332">
        <v>1.3169900000000001</v>
      </c>
      <c r="D332">
        <v>-0.16655</v>
      </c>
      <c r="E332">
        <v>0.11975</v>
      </c>
      <c r="F332">
        <v>1.7348300000000001</v>
      </c>
      <c r="G332">
        <v>1.6273299999999999</v>
      </c>
      <c r="I332" s="17">
        <f t="shared" si="28"/>
        <v>52.329396325459314</v>
      </c>
      <c r="J332" s="16">
        <f t="shared" si="29"/>
        <v>-52.529396325459317</v>
      </c>
      <c r="K332" s="10">
        <v>122</v>
      </c>
      <c r="L332" s="16">
        <v>5221.9488188976557</v>
      </c>
      <c r="M332" s="16">
        <v>1966.8307086614241</v>
      </c>
      <c r="N332" s="16">
        <v>22.67607174103237</v>
      </c>
      <c r="O332" s="16">
        <v>19.076647834274961</v>
      </c>
      <c r="P332" s="16">
        <v>19.520786721843848</v>
      </c>
      <c r="Q332" s="16">
        <v>0.78675900144023025</v>
      </c>
      <c r="R332" s="16">
        <v>4.0303652339987073</v>
      </c>
      <c r="S332" s="16">
        <v>30.842978303394926</v>
      </c>
      <c r="T332" s="22" t="s">
        <v>122</v>
      </c>
      <c r="U332" s="10">
        <v>4</v>
      </c>
      <c r="V332" s="22" t="s">
        <v>143</v>
      </c>
      <c r="W332" s="10">
        <v>4</v>
      </c>
      <c r="X332" s="22" t="s">
        <v>143</v>
      </c>
      <c r="Y332" s="10">
        <v>4</v>
      </c>
      <c r="Z332" s="22" t="s">
        <v>33</v>
      </c>
      <c r="AA332" s="15">
        <v>3</v>
      </c>
      <c r="AB332" s="11">
        <v>64.023718845661861</v>
      </c>
      <c r="AC332" s="10">
        <v>33.099291472667375</v>
      </c>
      <c r="AD332" s="21">
        <v>2.8769896816707665</v>
      </c>
      <c r="AE332" s="12">
        <v>1907.6647834274961</v>
      </c>
      <c r="AF332" s="10">
        <v>1921.0227701165682</v>
      </c>
      <c r="AG332" s="10">
        <v>1301.3857814562566</v>
      </c>
      <c r="AH332" s="10">
        <v>168.0049349971726</v>
      </c>
      <c r="AI332" s="10">
        <v>2.4811647132234089</v>
      </c>
      <c r="AJ332" s="10"/>
      <c r="AK332" s="10"/>
      <c r="AL332" s="10"/>
      <c r="AM332" s="10"/>
      <c r="AN332" s="10">
        <v>12.717765222849975</v>
      </c>
      <c r="AO332" s="10">
        <v>5.5960438706067137</v>
      </c>
      <c r="AP332" s="10">
        <v>10.109700470193795</v>
      </c>
      <c r="AQ332" s="10">
        <v>114.66</v>
      </c>
      <c r="AR332" s="10"/>
      <c r="AS332" s="10"/>
      <c r="AT332" s="10">
        <v>4.5900671958634058</v>
      </c>
      <c r="AU332" s="10">
        <v>1</v>
      </c>
      <c r="AV332" s="16"/>
      <c r="AW332" s="21">
        <v>288.15341551748526</v>
      </c>
      <c r="AX332" s="1" t="s">
        <v>120</v>
      </c>
      <c r="AY332" s="25">
        <v>52.529396325459302</v>
      </c>
      <c r="AZ332" s="19">
        <v>100</v>
      </c>
      <c r="BA332" s="19">
        <v>0</v>
      </c>
      <c r="BB332" s="19">
        <v>0</v>
      </c>
      <c r="BC332" s="19">
        <v>100</v>
      </c>
      <c r="BD332" s="19">
        <v>0</v>
      </c>
      <c r="BE332" s="19">
        <v>0</v>
      </c>
      <c r="BF332" s="26">
        <v>64.023718845661861</v>
      </c>
      <c r="BG332" s="26">
        <v>33.099291472667375</v>
      </c>
      <c r="BH332" s="26">
        <v>2.8769896816707665</v>
      </c>
      <c r="BI332" s="23"/>
      <c r="BJ332" s="27">
        <f t="shared" ca="1" si="32"/>
        <v>1</v>
      </c>
      <c r="BK332" s="26">
        <f t="shared" ca="1" si="33"/>
        <v>17.194985046682962</v>
      </c>
      <c r="BL332" s="25">
        <f t="shared" si="30"/>
        <v>4.6526773148364873</v>
      </c>
      <c r="BM332" s="25">
        <f t="shared" ca="1" si="34"/>
        <v>2.9252096452005234</v>
      </c>
      <c r="BN332" s="24">
        <f t="shared" si="31"/>
        <v>2.8623526913448227</v>
      </c>
      <c r="BO332" s="23"/>
      <c r="BP332" s="2"/>
    </row>
    <row r="333" spans="1:68" x14ac:dyDescent="0.2">
      <c r="A333">
        <v>16</v>
      </c>
      <c r="B333">
        <v>2.2000000000000002</v>
      </c>
      <c r="C333">
        <v>1.3218799999999999</v>
      </c>
      <c r="D333">
        <v>-0.17804</v>
      </c>
      <c r="E333">
        <v>0.12313</v>
      </c>
      <c r="F333">
        <v>1.7378</v>
      </c>
      <c r="G333">
        <v>1.6311800000000001</v>
      </c>
      <c r="I333" s="17">
        <f t="shared" ref="I333:I396" si="35">IF(A333="(m)",0,A333/0.3048)</f>
        <v>52.493438320209968</v>
      </c>
      <c r="J333" s="16">
        <f t="shared" ref="J333:J396" si="36">$J$7-I333</f>
        <v>-52.693438320209971</v>
      </c>
      <c r="K333" s="10">
        <v>122</v>
      </c>
      <c r="L333" s="16">
        <v>5241.9619422572359</v>
      </c>
      <c r="M333" s="16">
        <v>1976.607611548563</v>
      </c>
      <c r="N333" s="16">
        <v>22.747156605424319</v>
      </c>
      <c r="O333" s="16">
        <v>20.411958568738193</v>
      </c>
      <c r="P333" s="16">
        <v>20.87103763783557</v>
      </c>
      <c r="Q333" s="16">
        <v>0.71477412385981742</v>
      </c>
      <c r="R333" s="16">
        <v>3.4247177177432517</v>
      </c>
      <c r="S333" s="16">
        <v>31.880490909540178</v>
      </c>
      <c r="T333" s="22" t="s">
        <v>122</v>
      </c>
      <c r="U333" s="10">
        <v>5</v>
      </c>
      <c r="V333" s="22" t="s">
        <v>143</v>
      </c>
      <c r="W333" s="10">
        <v>4</v>
      </c>
      <c r="X333" s="22" t="s">
        <v>143</v>
      </c>
      <c r="Y333" s="10">
        <v>4</v>
      </c>
      <c r="Z333" s="22" t="s">
        <v>123</v>
      </c>
      <c r="AA333" s="15">
        <v>4</v>
      </c>
      <c r="AB333" s="11">
        <v>46.49342161280903</v>
      </c>
      <c r="AC333" s="10">
        <v>48.399376939473569</v>
      </c>
      <c r="AD333" s="21">
        <v>5.107201447717399</v>
      </c>
      <c r="AE333" s="12">
        <v>2041.1958568738191</v>
      </c>
      <c r="AF333" s="10">
        <v>2078.6985765062077</v>
      </c>
      <c r="AG333" s="10">
        <v>1391.402509189038</v>
      </c>
      <c r="AH333" s="10">
        <v>187.88573425609769</v>
      </c>
      <c r="AI333" s="10">
        <v>2.919948686045164</v>
      </c>
      <c r="AJ333" s="10"/>
      <c r="AK333" s="10"/>
      <c r="AL333" s="10"/>
      <c r="AM333" s="10"/>
      <c r="AN333" s="10">
        <v>10.205979284369096</v>
      </c>
      <c r="AO333" s="10">
        <v>5.7709630167429378</v>
      </c>
      <c r="AP333" s="10">
        <v>10.739817564323266</v>
      </c>
      <c r="AQ333" s="10">
        <v>114.66</v>
      </c>
      <c r="AR333" s="10"/>
      <c r="AS333" s="10"/>
      <c r="AT333" s="10">
        <v>4.9604153461509259</v>
      </c>
      <c r="AU333" s="10">
        <v>1</v>
      </c>
      <c r="AV333" s="16"/>
      <c r="AW333" s="21">
        <v>311.80478647593117</v>
      </c>
      <c r="AX333" s="1" t="s">
        <v>120</v>
      </c>
      <c r="AY333" s="25">
        <v>52.693438320209999</v>
      </c>
      <c r="AZ333" s="19">
        <v>0</v>
      </c>
      <c r="BA333" s="19">
        <v>100</v>
      </c>
      <c r="BB333" s="19">
        <v>0</v>
      </c>
      <c r="BC333" s="19">
        <v>0</v>
      </c>
      <c r="BD333" s="19">
        <v>100</v>
      </c>
      <c r="BE333" s="19">
        <v>0</v>
      </c>
      <c r="BF333" s="26">
        <v>46.49342161280903</v>
      </c>
      <c r="BG333" s="26">
        <v>48.399376939473569</v>
      </c>
      <c r="BH333" s="26">
        <v>5.107201447717399</v>
      </c>
      <c r="BI333" s="23"/>
      <c r="BJ333" s="27">
        <f t="shared" ca="1" si="32"/>
        <v>0.984036449901312</v>
      </c>
      <c r="BK333" s="26">
        <f t="shared" ca="1" si="33"/>
        <v>18.445405699616579</v>
      </c>
      <c r="BL333" s="25">
        <f t="shared" si="30"/>
        <v>3.9165583806857924</v>
      </c>
      <c r="BM333" s="25">
        <f t="shared" ca="1" si="34"/>
        <v>2.8538976646202148</v>
      </c>
      <c r="BN333" s="24">
        <f t="shared" si="31"/>
        <v>2.7951113815826591</v>
      </c>
      <c r="BO333" s="23"/>
      <c r="BP333" s="2"/>
    </row>
    <row r="334" spans="1:68" x14ac:dyDescent="0.2">
      <c r="A334">
        <v>16.05</v>
      </c>
      <c r="B334">
        <v>2.1</v>
      </c>
      <c r="C334">
        <v>1.3296600000000001</v>
      </c>
      <c r="D334">
        <v>-0.17899999999999999</v>
      </c>
      <c r="E334">
        <v>0.13014999999999999</v>
      </c>
      <c r="F334">
        <v>1.73773</v>
      </c>
      <c r="G334">
        <v>1.6358299999999999</v>
      </c>
      <c r="I334" s="17">
        <f t="shared" si="35"/>
        <v>52.65748031496063</v>
      </c>
      <c r="J334" s="16">
        <f t="shared" si="36"/>
        <v>-52.857480314960632</v>
      </c>
      <c r="K334" s="10">
        <v>122</v>
      </c>
      <c r="L334" s="16">
        <v>5261.9750656168162</v>
      </c>
      <c r="M334" s="16">
        <v>1986.3845144357024</v>
      </c>
      <c r="N334" s="16">
        <v>22.818241469816272</v>
      </c>
      <c r="O334" s="16">
        <v>22.536440677966098</v>
      </c>
      <c r="P334" s="16">
        <v>23.026549354853422</v>
      </c>
      <c r="Q334" s="16">
        <v>0.70875972155544886</v>
      </c>
      <c r="R334" s="16">
        <v>3.0780109977965933</v>
      </c>
      <c r="S334" s="16">
        <v>34.035324783841858</v>
      </c>
      <c r="T334" s="22" t="s">
        <v>122</v>
      </c>
      <c r="U334" s="10">
        <v>5</v>
      </c>
      <c r="V334" s="22" t="s">
        <v>143</v>
      </c>
      <c r="W334" s="10">
        <v>4</v>
      </c>
      <c r="X334" s="22" t="s">
        <v>143</v>
      </c>
      <c r="Y334" s="10">
        <v>4</v>
      </c>
      <c r="Z334" s="22" t="s">
        <v>123</v>
      </c>
      <c r="AA334" s="15">
        <v>4</v>
      </c>
      <c r="AB334" s="11">
        <v>35.48847143596555</v>
      </c>
      <c r="AC334" s="10">
        <v>56.267201566205536</v>
      </c>
      <c r="AD334" s="21">
        <v>8.2443269978289155</v>
      </c>
      <c r="AE334" s="12">
        <v>2253.6440677966098</v>
      </c>
      <c r="AF334" s="10">
        <v>2331.1109477224495</v>
      </c>
      <c r="AG334" s="10">
        <v>1535.1032903235614</v>
      </c>
      <c r="AH334" s="10">
        <v>230.75142817424063</v>
      </c>
      <c r="AI334" s="10">
        <v>3.2488512897317587</v>
      </c>
      <c r="AJ334" s="10"/>
      <c r="AK334" s="10"/>
      <c r="AL334" s="10"/>
      <c r="AM334" s="10"/>
      <c r="AN334" s="10">
        <v>11.268220338983049</v>
      </c>
      <c r="AO334" s="10">
        <v>6.1598874332454656</v>
      </c>
      <c r="AP334" s="10">
        <v>11.74572303226493</v>
      </c>
      <c r="AQ334" s="10">
        <v>114.66</v>
      </c>
      <c r="AR334" s="10"/>
      <c r="AS334" s="10"/>
      <c r="AT334" s="10">
        <v>5.5656559344943828</v>
      </c>
      <c r="AU334" s="10">
        <v>1</v>
      </c>
      <c r="AV334" s="16"/>
      <c r="AW334" s="21">
        <v>349.66664215836744</v>
      </c>
      <c r="AX334" s="1" t="s">
        <v>120</v>
      </c>
      <c r="AY334" s="25">
        <v>52.857480314960597</v>
      </c>
      <c r="AZ334" s="19">
        <v>0</v>
      </c>
      <c r="BA334" s="19">
        <v>100</v>
      </c>
      <c r="BB334" s="19">
        <v>0</v>
      </c>
      <c r="BC334" s="19">
        <v>0</v>
      </c>
      <c r="BD334" s="19">
        <v>100</v>
      </c>
      <c r="BE334" s="19">
        <v>0</v>
      </c>
      <c r="BF334" s="26">
        <v>35.48847143596555</v>
      </c>
      <c r="BG334" s="26">
        <v>56.267201566205536</v>
      </c>
      <c r="BH334" s="26">
        <v>8.2443269978289155</v>
      </c>
      <c r="BI334" s="23"/>
      <c r="BJ334" s="27">
        <f t="shared" ca="1" si="32"/>
        <v>0.9583352818159967</v>
      </c>
      <c r="BK334" s="26">
        <f t="shared" ca="1" si="33"/>
        <v>20.479737248016274</v>
      </c>
      <c r="BL334" s="25">
        <f t="shared" ref="BL334:BL397" si="37">(Q334/(P334-(L334/2000)))*100</f>
        <v>3.4750683886009428</v>
      </c>
      <c r="BM334" s="25">
        <f t="shared" ca="1" si="34"/>
        <v>2.785834232544163</v>
      </c>
      <c r="BN334" s="24">
        <f t="shared" ref="BN334:BN397" si="38">SQRT(((3.47-LOG(P334/1.06))^2)+((LOG(R334)+1.22)^2))</f>
        <v>2.7328015785646618</v>
      </c>
      <c r="BO334" s="23"/>
      <c r="BP334" s="2"/>
    </row>
    <row r="335" spans="1:68" x14ac:dyDescent="0.2">
      <c r="A335">
        <v>16.100000000000001</v>
      </c>
      <c r="B335">
        <v>2.1</v>
      </c>
      <c r="C335">
        <v>1.33412</v>
      </c>
      <c r="D335">
        <v>-0.16891</v>
      </c>
      <c r="E335">
        <v>0.11794</v>
      </c>
      <c r="F335">
        <v>1.734</v>
      </c>
      <c r="G335">
        <v>1.6315999999999999</v>
      </c>
      <c r="I335" s="17">
        <f t="shared" si="35"/>
        <v>52.821522309711291</v>
      </c>
      <c r="J335" s="16">
        <f t="shared" si="36"/>
        <v>-53.021522309711294</v>
      </c>
      <c r="K335" s="10">
        <v>122</v>
      </c>
      <c r="L335" s="16">
        <v>5281.9881889763965</v>
      </c>
      <c r="M335" s="16">
        <v>1996.1614173228418</v>
      </c>
      <c r="N335" s="16">
        <v>22.889326334208228</v>
      </c>
      <c r="O335" s="16">
        <v>23.754331450094135</v>
      </c>
      <c r="P335" s="16">
        <v>24.190469826252794</v>
      </c>
      <c r="Q335" s="16">
        <v>0.77197359577532398</v>
      </c>
      <c r="R335" s="16">
        <v>3.1912302709289957</v>
      </c>
      <c r="S335" s="16">
        <v>30.287387233240224</v>
      </c>
      <c r="T335" s="22" t="s">
        <v>122</v>
      </c>
      <c r="U335" s="10">
        <v>5</v>
      </c>
      <c r="V335" s="22" t="s">
        <v>143</v>
      </c>
      <c r="W335" s="10">
        <v>4</v>
      </c>
      <c r="X335" s="22" t="s">
        <v>143</v>
      </c>
      <c r="Y335" s="10">
        <v>4</v>
      </c>
      <c r="Z335" s="22" t="s">
        <v>123</v>
      </c>
      <c r="AA335" s="15">
        <v>4</v>
      </c>
      <c r="AB335" s="11">
        <v>36.387829043844903</v>
      </c>
      <c r="AC335" s="10">
        <v>55.701231661413431</v>
      </c>
      <c r="AD335" s="21">
        <v>7.9109392947416683</v>
      </c>
      <c r="AE335" s="12">
        <v>2375.4331450094132</v>
      </c>
      <c r="AF335" s="10">
        <v>2466.8655253365177</v>
      </c>
      <c r="AG335" s="10">
        <v>1612.6979884168531</v>
      </c>
      <c r="AH335" s="10">
        <v>152.18868135151536</v>
      </c>
      <c r="AI335" s="10">
        <v>3.1335877235486711</v>
      </c>
      <c r="AJ335" s="10"/>
      <c r="AK335" s="10"/>
      <c r="AL335" s="10"/>
      <c r="AM335" s="10"/>
      <c r="AN335" s="10">
        <v>11.877165725047067</v>
      </c>
      <c r="AO335" s="10">
        <v>6.4479906020646132</v>
      </c>
      <c r="AP335" s="10">
        <v>12.28888591891797</v>
      </c>
      <c r="AQ335" s="10">
        <v>114.66</v>
      </c>
      <c r="AR335" s="10"/>
      <c r="AS335" s="10"/>
      <c r="AT335" s="10">
        <v>5.8759418783607629</v>
      </c>
      <c r="AU335" s="10">
        <v>1</v>
      </c>
      <c r="AV335" s="16"/>
      <c r="AW335" s="21">
        <v>370.02982880047767</v>
      </c>
      <c r="AX335" s="1" t="s">
        <v>120</v>
      </c>
      <c r="AY335" s="25">
        <v>53.021522309711301</v>
      </c>
      <c r="AZ335" s="19">
        <v>0</v>
      </c>
      <c r="BA335" s="19">
        <v>100</v>
      </c>
      <c r="BB335" s="19">
        <v>0</v>
      </c>
      <c r="BC335" s="19">
        <v>0</v>
      </c>
      <c r="BD335" s="19">
        <v>100</v>
      </c>
      <c r="BE335" s="19">
        <v>0</v>
      </c>
      <c r="BF335" s="26">
        <v>36.387829043844903</v>
      </c>
      <c r="BG335" s="26">
        <v>55.701231661413431</v>
      </c>
      <c r="BH335" s="26">
        <v>7.9109392947416683</v>
      </c>
      <c r="BI335" s="23"/>
      <c r="BJ335" s="27">
        <f t="shared" ref="BJ335:BJ398" ca="1" si="39">IF((0.381*BM335)+(0.05*(M335/2116.217)-0.15)&lt;1,(0.381*BM335)+(0.05*(M335/2116.217)-0.15),1)</f>
        <v>0.95535542415071195</v>
      </c>
      <c r="BK335" s="26">
        <f t="shared" ref="BK335:BK398" ca="1" si="40">((P335-(L335/2000))/1.06)*(1.06/(M335/2000))^BJ335</f>
        <v>21.532974649335124</v>
      </c>
      <c r="BL335" s="25">
        <f t="shared" si="37"/>
        <v>3.5823312148490509</v>
      </c>
      <c r="BM335" s="25">
        <f t="shared" ref="BM335:BM398" ca="1" si="41">SQRT(((3.47-LOG(BK335))^2)+((LOG(BL335)+1.22)^2))</f>
        <v>2.7774067858225218</v>
      </c>
      <c r="BN335" s="24">
        <f t="shared" si="38"/>
        <v>2.7260128816192704</v>
      </c>
      <c r="BO335" s="23"/>
      <c r="BP335" s="2"/>
    </row>
    <row r="336" spans="1:68" x14ac:dyDescent="0.2">
      <c r="A336">
        <v>16.149999999999999</v>
      </c>
      <c r="B336">
        <v>2.2000000000000002</v>
      </c>
      <c r="C336">
        <v>1.34087</v>
      </c>
      <c r="D336">
        <v>-0.15257000000000001</v>
      </c>
      <c r="E336">
        <v>0.10534</v>
      </c>
      <c r="F336">
        <v>1.7359</v>
      </c>
      <c r="G336">
        <v>1.6327</v>
      </c>
      <c r="I336" s="17">
        <f t="shared" si="35"/>
        <v>52.985564304461938</v>
      </c>
      <c r="J336" s="16">
        <f t="shared" si="36"/>
        <v>-53.185564304461941</v>
      </c>
      <c r="K336" s="10">
        <v>122</v>
      </c>
      <c r="L336" s="16">
        <v>5302.0013123359759</v>
      </c>
      <c r="M336" s="16">
        <v>2005.9383202099802</v>
      </c>
      <c r="N336" s="16">
        <v>22.96041119860017</v>
      </c>
      <c r="O336" s="16">
        <v>25.597551789077198</v>
      </c>
      <c r="P336" s="16">
        <v>25.977995997407753</v>
      </c>
      <c r="Q336" s="16">
        <v>0.87434373499759943</v>
      </c>
      <c r="R336" s="16">
        <v>3.3657089449272641</v>
      </c>
      <c r="S336" s="16">
        <v>26.419736689621832</v>
      </c>
      <c r="T336" s="22" t="s">
        <v>122</v>
      </c>
      <c r="U336" s="10">
        <v>5</v>
      </c>
      <c r="V336" s="22" t="s">
        <v>143</v>
      </c>
      <c r="W336" s="10">
        <v>4</v>
      </c>
      <c r="X336" s="22" t="s">
        <v>143</v>
      </c>
      <c r="Y336" s="10">
        <v>4</v>
      </c>
      <c r="Z336" s="22" t="s">
        <v>123</v>
      </c>
      <c r="AA336" s="15">
        <v>4</v>
      </c>
      <c r="AB336" s="11">
        <v>38.102634774950182</v>
      </c>
      <c r="AC336" s="10">
        <v>54.578864133682579</v>
      </c>
      <c r="AD336" s="21">
        <v>7.3185010913672368</v>
      </c>
      <c r="AE336" s="12">
        <v>2559.7551789077197</v>
      </c>
      <c r="AF336" s="10">
        <v>2675.9854793924205</v>
      </c>
      <c r="AG336" s="10">
        <v>1731.8663998271836</v>
      </c>
      <c r="AH336" s="10">
        <v>71.163267243874188</v>
      </c>
      <c r="AI336" s="10">
        <v>2.9711422358941109</v>
      </c>
      <c r="AJ336" s="10"/>
      <c r="AK336" s="10"/>
      <c r="AL336" s="10"/>
      <c r="AM336" s="10"/>
      <c r="AN336" s="10">
        <v>12.798775894538599</v>
      </c>
      <c r="AO336" s="10">
        <v>6.8889089076392116</v>
      </c>
      <c r="AP336" s="10">
        <v>13.123064798790285</v>
      </c>
      <c r="AQ336" s="10">
        <v>114.66</v>
      </c>
      <c r="AR336" s="10"/>
      <c r="AS336" s="10"/>
      <c r="AT336" s="10">
        <v>6.3671225997696448</v>
      </c>
      <c r="AU336" s="10">
        <v>1</v>
      </c>
      <c r="AV336" s="16"/>
      <c r="AW336" s="21">
        <v>401.39782190886308</v>
      </c>
      <c r="AX336" s="1" t="s">
        <v>120</v>
      </c>
      <c r="AY336" s="25">
        <v>53.185564304461899</v>
      </c>
      <c r="AZ336" s="19">
        <v>0</v>
      </c>
      <c r="BA336" s="19">
        <v>100</v>
      </c>
      <c r="BB336" s="19">
        <v>0</v>
      </c>
      <c r="BC336" s="19">
        <v>0</v>
      </c>
      <c r="BD336" s="19">
        <v>100</v>
      </c>
      <c r="BE336" s="19">
        <v>0</v>
      </c>
      <c r="BF336" s="26">
        <v>38.102634774950182</v>
      </c>
      <c r="BG336" s="26">
        <v>54.578864133682579</v>
      </c>
      <c r="BH336" s="26">
        <v>7.3185010913672368</v>
      </c>
      <c r="BI336" s="23"/>
      <c r="BJ336" s="27">
        <f t="shared" ca="1" si="39"/>
        <v>0.95099330369816126</v>
      </c>
      <c r="BK336" s="26">
        <f t="shared" ca="1" si="40"/>
        <v>23.19498876533893</v>
      </c>
      <c r="BL336" s="25">
        <f t="shared" si="37"/>
        <v>3.7482055541540245</v>
      </c>
      <c r="BM336" s="25">
        <f t="shared" ca="1" si="41"/>
        <v>2.7653513527825972</v>
      </c>
      <c r="BN336" s="24">
        <f t="shared" si="38"/>
        <v>2.716908150853441</v>
      </c>
      <c r="BO336" s="23"/>
      <c r="BP336" s="2"/>
    </row>
    <row r="337" spans="1:68" x14ac:dyDescent="0.2">
      <c r="A337">
        <v>16.2</v>
      </c>
      <c r="B337">
        <v>2.2000000000000002</v>
      </c>
      <c r="C337">
        <v>1.3465</v>
      </c>
      <c r="D337">
        <v>-0.14652000000000001</v>
      </c>
      <c r="E337">
        <v>9.3740000000000004E-2</v>
      </c>
      <c r="F337">
        <v>1.7395499999999999</v>
      </c>
      <c r="G337">
        <v>1.6347</v>
      </c>
      <c r="I337" s="17">
        <f t="shared" si="35"/>
        <v>53.149606299212593</v>
      </c>
      <c r="J337" s="16">
        <f t="shared" si="36"/>
        <v>-53.349606299212596</v>
      </c>
      <c r="K337" s="10">
        <v>122</v>
      </c>
      <c r="L337" s="16">
        <v>5322.0144356955561</v>
      </c>
      <c r="M337" s="16">
        <v>2015.7152230971192</v>
      </c>
      <c r="N337" s="16">
        <v>23.031496062992122</v>
      </c>
      <c r="O337" s="16">
        <v>27.134934086628988</v>
      </c>
      <c r="P337" s="16">
        <v>27.464104299181287</v>
      </c>
      <c r="Q337" s="16">
        <v>0.91224699951992305</v>
      </c>
      <c r="R337" s="16">
        <v>3.3215974917016222</v>
      </c>
      <c r="S337" s="16">
        <v>22.859042538354107</v>
      </c>
      <c r="T337" s="22" t="s">
        <v>122</v>
      </c>
      <c r="U337" s="10">
        <v>5</v>
      </c>
      <c r="V337" s="22" t="s">
        <v>143</v>
      </c>
      <c r="W337" s="10">
        <v>4</v>
      </c>
      <c r="X337" s="22" t="s">
        <v>143</v>
      </c>
      <c r="Y337" s="10">
        <v>4</v>
      </c>
      <c r="Z337" s="22" t="s">
        <v>123</v>
      </c>
      <c r="AA337" s="15">
        <v>4</v>
      </c>
      <c r="AB337" s="11">
        <v>35.295159740654604</v>
      </c>
      <c r="AC337" s="10">
        <v>56.386719519873267</v>
      </c>
      <c r="AD337" s="21">
        <v>8.3181207394721302</v>
      </c>
      <c r="AE337" s="12">
        <v>2713.4934086628991</v>
      </c>
      <c r="AF337" s="10">
        <v>2849.6445076387431</v>
      </c>
      <c r="AG337" s="10">
        <v>1830.9402866120859</v>
      </c>
      <c r="AH337" s="10">
        <v>0</v>
      </c>
      <c r="AI337" s="10">
        <v>3.0105995759519608</v>
      </c>
      <c r="AJ337" s="10"/>
      <c r="AK337" s="10"/>
      <c r="AL337" s="10"/>
      <c r="AM337" s="10"/>
      <c r="AN337" s="10">
        <v>13.567467043314494</v>
      </c>
      <c r="AO337" s="10">
        <v>7.2025353333866944</v>
      </c>
      <c r="AP337" s="10">
        <v>13.816582006284602</v>
      </c>
      <c r="AQ337" s="10">
        <v>114.66</v>
      </c>
      <c r="AR337" s="10"/>
      <c r="AS337" s="10"/>
      <c r="AT337" s="10">
        <v>6.7668564949429371</v>
      </c>
      <c r="AU337" s="10">
        <v>1</v>
      </c>
      <c r="AV337" s="16"/>
      <c r="AW337" s="21">
        <v>427.44667614581147</v>
      </c>
      <c r="AX337" s="1" t="s">
        <v>120</v>
      </c>
      <c r="AY337" s="25">
        <v>53.349606299212603</v>
      </c>
      <c r="AZ337" s="19">
        <v>0</v>
      </c>
      <c r="BA337" s="19">
        <v>100</v>
      </c>
      <c r="BB337" s="19">
        <v>0</v>
      </c>
      <c r="BC337" s="19">
        <v>0</v>
      </c>
      <c r="BD337" s="19">
        <v>100</v>
      </c>
      <c r="BE337" s="19">
        <v>0</v>
      </c>
      <c r="BF337" s="26">
        <v>35.295159740654604</v>
      </c>
      <c r="BG337" s="26">
        <v>56.386719519873267</v>
      </c>
      <c r="BH337" s="26">
        <v>8.3181207394721302</v>
      </c>
      <c r="BI337" s="23"/>
      <c r="BJ337" s="27">
        <f t="shared" ca="1" si="39"/>
        <v>0.94211191465560229</v>
      </c>
      <c r="BK337" s="26">
        <f t="shared" ca="1" si="40"/>
        <v>24.537968071984938</v>
      </c>
      <c r="BL337" s="25">
        <f t="shared" si="37"/>
        <v>3.6779560089956207</v>
      </c>
      <c r="BM337" s="25">
        <f t="shared" ca="1" si="41"/>
        <v>2.7414343223935695</v>
      </c>
      <c r="BN337" s="24">
        <f t="shared" si="38"/>
        <v>2.6947444980557704</v>
      </c>
      <c r="BO337" s="23"/>
      <c r="BP337" s="2"/>
    </row>
    <row r="338" spans="1:68" x14ac:dyDescent="0.2">
      <c r="A338">
        <v>16.25</v>
      </c>
      <c r="B338">
        <v>2.1</v>
      </c>
      <c r="C338">
        <v>1.3467100000000001</v>
      </c>
      <c r="D338">
        <v>-0.13705999999999999</v>
      </c>
      <c r="E338">
        <v>8.1089999999999995E-2</v>
      </c>
      <c r="F338">
        <v>1.7375799999999999</v>
      </c>
      <c r="G338">
        <v>1.6363799999999999</v>
      </c>
      <c r="I338" s="17">
        <f t="shared" si="35"/>
        <v>53.313648293963254</v>
      </c>
      <c r="J338" s="16">
        <f t="shared" si="36"/>
        <v>-53.513648293963257</v>
      </c>
      <c r="K338" s="10">
        <v>122</v>
      </c>
      <c r="L338" s="16">
        <v>5342.0275590551364</v>
      </c>
      <c r="M338" s="16">
        <v>2025.4921259842586</v>
      </c>
      <c r="N338" s="16">
        <v>23.102580927384075</v>
      </c>
      <c r="O338" s="16">
        <v>27.192278719397365</v>
      </c>
      <c r="P338" s="16">
        <v>27.465533755519065</v>
      </c>
      <c r="Q338" s="16">
        <v>0.97151392222755639</v>
      </c>
      <c r="R338" s="16">
        <v>3.5372111493458065</v>
      </c>
      <c r="S338" s="16">
        <v>18.976044175118179</v>
      </c>
      <c r="T338" s="22" t="s">
        <v>122</v>
      </c>
      <c r="U338" s="10">
        <v>5</v>
      </c>
      <c r="V338" s="22" t="s">
        <v>143</v>
      </c>
      <c r="W338" s="10">
        <v>4</v>
      </c>
      <c r="X338" s="22" t="s">
        <v>143</v>
      </c>
      <c r="Y338" s="10">
        <v>4</v>
      </c>
      <c r="Z338" s="22" t="s">
        <v>123</v>
      </c>
      <c r="AA338" s="15">
        <v>4</v>
      </c>
      <c r="AB338" s="11">
        <v>40.086198354863313</v>
      </c>
      <c r="AC338" s="10">
        <v>53.2149641019599</v>
      </c>
      <c r="AD338" s="21">
        <v>6.6988375431767881</v>
      </c>
      <c r="AE338" s="12">
        <v>2719.2278719397364</v>
      </c>
      <c r="AF338" s="10">
        <v>2848.6354364220356</v>
      </c>
      <c r="AG338" s="10">
        <v>1831.0355837012712</v>
      </c>
      <c r="AH338" s="10">
        <v>0</v>
      </c>
      <c r="AI338" s="10">
        <v>2.8270859662560608</v>
      </c>
      <c r="AJ338" s="10"/>
      <c r="AK338" s="10"/>
      <c r="AL338" s="10"/>
      <c r="AM338" s="10"/>
      <c r="AN338" s="10">
        <v>13.596139359698682</v>
      </c>
      <c r="AO338" s="10">
        <v>7.271942062601858</v>
      </c>
      <c r="AP338" s="10">
        <v>13.817249085908898</v>
      </c>
      <c r="AQ338" s="10">
        <v>114.66</v>
      </c>
      <c r="AR338" s="10"/>
      <c r="AS338" s="10"/>
      <c r="AT338" s="10">
        <v>6.7298870553306456</v>
      </c>
      <c r="AU338" s="10">
        <v>1</v>
      </c>
      <c r="AV338" s="16"/>
      <c r="AW338" s="21">
        <v>427.29531546330531</v>
      </c>
      <c r="AX338" s="1" t="s">
        <v>120</v>
      </c>
      <c r="AY338" s="25">
        <v>53.5136482939633</v>
      </c>
      <c r="AZ338" s="19">
        <v>0</v>
      </c>
      <c r="BA338" s="19">
        <v>100</v>
      </c>
      <c r="BB338" s="19">
        <v>0</v>
      </c>
      <c r="BC338" s="19">
        <v>0</v>
      </c>
      <c r="BD338" s="19">
        <v>100</v>
      </c>
      <c r="BE338" s="19">
        <v>0</v>
      </c>
      <c r="BF338" s="26">
        <v>40.086198354863313</v>
      </c>
      <c r="BG338" s="26">
        <v>53.2149641019599</v>
      </c>
      <c r="BH338" s="26">
        <v>6.6988375431767881</v>
      </c>
      <c r="BI338" s="23"/>
      <c r="BJ338" s="27">
        <f t="shared" ca="1" si="39"/>
        <v>0.94976243256728587</v>
      </c>
      <c r="BK338" s="26">
        <f t="shared" ca="1" si="40"/>
        <v>24.426439724232988</v>
      </c>
      <c r="BL338" s="25">
        <f t="shared" si="37"/>
        <v>3.9182606606954766</v>
      </c>
      <c r="BM338" s="25">
        <f t="shared" ca="1" si="41"/>
        <v>2.7609081239054412</v>
      </c>
      <c r="BN338" s="24">
        <f t="shared" si="38"/>
        <v>2.7124577844694437</v>
      </c>
      <c r="BO338" s="23"/>
      <c r="BP338" s="2"/>
    </row>
    <row r="339" spans="1:68" x14ac:dyDescent="0.2">
      <c r="A339">
        <v>16.3</v>
      </c>
      <c r="B339">
        <v>2.1</v>
      </c>
      <c r="C339">
        <v>1.3482700000000001</v>
      </c>
      <c r="D339">
        <v>-0.12903000000000001</v>
      </c>
      <c r="E339">
        <v>7.4730000000000005E-2</v>
      </c>
      <c r="F339">
        <v>1.73793</v>
      </c>
      <c r="G339">
        <v>1.6363000000000001</v>
      </c>
      <c r="I339" s="17">
        <f t="shared" si="35"/>
        <v>53.477690288713909</v>
      </c>
      <c r="J339" s="16">
        <f t="shared" si="36"/>
        <v>-53.677690288713912</v>
      </c>
      <c r="K339" s="10">
        <v>122</v>
      </c>
      <c r="L339" s="16">
        <v>5362.0406824147167</v>
      </c>
      <c r="M339" s="16">
        <v>2035.2690288713975</v>
      </c>
      <c r="N339" s="16">
        <v>23.173665791776028</v>
      </c>
      <c r="O339" s="16">
        <v>27.618267419962336</v>
      </c>
      <c r="P339" s="16">
        <v>27.863410161846996</v>
      </c>
      <c r="Q339" s="16">
        <v>1.0218218915026405</v>
      </c>
      <c r="R339" s="16">
        <v>3.6672535255638157</v>
      </c>
      <c r="S339" s="16">
        <v>17.023801519767943</v>
      </c>
      <c r="T339" s="22" t="s">
        <v>122</v>
      </c>
      <c r="U339" s="10">
        <v>5</v>
      </c>
      <c r="V339" s="22" t="s">
        <v>143</v>
      </c>
      <c r="W339" s="10">
        <v>4</v>
      </c>
      <c r="X339" s="22" t="s">
        <v>143</v>
      </c>
      <c r="Y339" s="10">
        <v>4</v>
      </c>
      <c r="Z339" s="22" t="s">
        <v>123</v>
      </c>
      <c r="AA339" s="15">
        <v>4</v>
      </c>
      <c r="AB339" s="11">
        <v>42.693452762461014</v>
      </c>
      <c r="AC339" s="10">
        <v>51.325472610976284</v>
      </c>
      <c r="AD339" s="21">
        <v>5.9810746265627017</v>
      </c>
      <c r="AE339" s="12">
        <v>2761.8267419962335</v>
      </c>
      <c r="AF339" s="10">
        <v>2894.2671828512293</v>
      </c>
      <c r="AG339" s="10">
        <v>1857.5606774564665</v>
      </c>
      <c r="AH339" s="10">
        <v>0</v>
      </c>
      <c r="AI339" s="10">
        <v>2.7268362905077765</v>
      </c>
      <c r="AJ339" s="10"/>
      <c r="AK339" s="10"/>
      <c r="AL339" s="10"/>
      <c r="AM339" s="10"/>
      <c r="AN339" s="10">
        <v>13.809133709981168</v>
      </c>
      <c r="AO339" s="10">
        <v>7.4017006072149192</v>
      </c>
      <c r="AP339" s="10">
        <v>14.002924742195265</v>
      </c>
      <c r="AQ339" s="10">
        <v>114.66</v>
      </c>
      <c r="AR339" s="10"/>
      <c r="AS339" s="10"/>
      <c r="AT339" s="10">
        <v>6.8084406580255106</v>
      </c>
      <c r="AU339" s="10">
        <v>1</v>
      </c>
      <c r="AV339" s="16"/>
      <c r="AW339" s="21">
        <v>434.14007742768439</v>
      </c>
      <c r="AX339" s="1" t="s">
        <v>120</v>
      </c>
      <c r="AY339" s="25">
        <v>53.677690288713897</v>
      </c>
      <c r="AZ339" s="19">
        <v>0</v>
      </c>
      <c r="BA339" s="19">
        <v>100</v>
      </c>
      <c r="BB339" s="19">
        <v>0</v>
      </c>
      <c r="BC339" s="19">
        <v>0</v>
      </c>
      <c r="BD339" s="19">
        <v>100</v>
      </c>
      <c r="BE339" s="19">
        <v>0</v>
      </c>
      <c r="BF339" s="26">
        <v>42.693452762461014</v>
      </c>
      <c r="BG339" s="26">
        <v>51.325472610976284</v>
      </c>
      <c r="BH339" s="26">
        <v>5.9810746265627017</v>
      </c>
      <c r="BI339" s="23"/>
      <c r="BJ339" s="27">
        <f t="shared" ca="1" si="39"/>
        <v>0.9524276044001907</v>
      </c>
      <c r="BK339" s="26">
        <f t="shared" ca="1" si="40"/>
        <v>24.698035758139792</v>
      </c>
      <c r="BL339" s="25">
        <f t="shared" si="37"/>
        <v>4.0576843531551923</v>
      </c>
      <c r="BM339" s="25">
        <f t="shared" ca="1" si="41"/>
        <v>2.7672970275727486</v>
      </c>
      <c r="BN339" s="24">
        <f t="shared" si="38"/>
        <v>2.7179930452448877</v>
      </c>
      <c r="BO339" s="23"/>
      <c r="BP339" s="2"/>
    </row>
    <row r="340" spans="1:68" x14ac:dyDescent="0.2">
      <c r="A340">
        <v>16.350000000000001</v>
      </c>
      <c r="B340">
        <v>2.1</v>
      </c>
      <c r="C340">
        <v>1.34378</v>
      </c>
      <c r="D340">
        <v>-0.12250999999999999</v>
      </c>
      <c r="E340">
        <v>7.0000000000000007E-2</v>
      </c>
      <c r="F340">
        <v>1.7381</v>
      </c>
      <c r="G340">
        <v>1.6370499999999999</v>
      </c>
      <c r="I340" s="17">
        <f t="shared" si="35"/>
        <v>53.64173228346457</v>
      </c>
      <c r="J340" s="16">
        <f t="shared" si="36"/>
        <v>-53.841732283464573</v>
      </c>
      <c r="K340" s="10">
        <v>122</v>
      </c>
      <c r="L340" s="16">
        <v>5382.053805774297</v>
      </c>
      <c r="M340" s="16">
        <v>2045.0459317585369</v>
      </c>
      <c r="N340" s="16">
        <v>23.24475065616798</v>
      </c>
      <c r="O340" s="16">
        <v>26.392184557438767</v>
      </c>
      <c r="P340" s="16">
        <v>26.616419885527637</v>
      </c>
      <c r="Q340" s="16">
        <v>1.0626697071531443</v>
      </c>
      <c r="R340" s="16">
        <v>3.9925343518155061</v>
      </c>
      <c r="S340" s="16">
        <v>15.571897783949295</v>
      </c>
      <c r="T340" s="22" t="s">
        <v>122</v>
      </c>
      <c r="U340" s="10">
        <v>4</v>
      </c>
      <c r="V340" s="22" t="s">
        <v>143</v>
      </c>
      <c r="W340" s="10">
        <v>4</v>
      </c>
      <c r="X340" s="22" t="s">
        <v>143</v>
      </c>
      <c r="Y340" s="10">
        <v>4</v>
      </c>
      <c r="Z340" s="22" t="s">
        <v>123</v>
      </c>
      <c r="AA340" s="15">
        <v>4</v>
      </c>
      <c r="AB340" s="11">
        <v>52.194586118094236</v>
      </c>
      <c r="AC340" s="10">
        <v>43.693649448334462</v>
      </c>
      <c r="AD340" s="21">
        <v>4.1117644335713024</v>
      </c>
      <c r="AE340" s="12">
        <v>2639.2184557438768</v>
      </c>
      <c r="AF340" s="10">
        <v>2746.3852019101528</v>
      </c>
      <c r="AG340" s="10">
        <v>1774.4279923685092</v>
      </c>
      <c r="AH340" s="10">
        <v>0</v>
      </c>
      <c r="AI340" s="10">
        <v>2.5046747551346047</v>
      </c>
      <c r="AJ340" s="10"/>
      <c r="AK340" s="10"/>
      <c r="AL340" s="10"/>
      <c r="AM340" s="10"/>
      <c r="AN340" s="10">
        <v>17.594789704959179</v>
      </c>
      <c r="AO340" s="10">
        <v>7.2231907901744004</v>
      </c>
      <c r="AP340" s="10">
        <v>13.420995946579565</v>
      </c>
      <c r="AQ340" s="10">
        <v>114.66</v>
      </c>
      <c r="AR340" s="10"/>
      <c r="AS340" s="10"/>
      <c r="AT340" s="10">
        <v>6.4111406293420128</v>
      </c>
      <c r="AU340" s="10">
        <v>1</v>
      </c>
      <c r="AV340" s="16"/>
      <c r="AW340" s="21">
        <v>411.9577802865229</v>
      </c>
      <c r="AX340" s="1" t="s">
        <v>120</v>
      </c>
      <c r="AY340" s="25">
        <v>53.841732283464601</v>
      </c>
      <c r="AZ340" s="19">
        <v>100</v>
      </c>
      <c r="BA340" s="19">
        <v>0</v>
      </c>
      <c r="BB340" s="19">
        <v>0</v>
      </c>
      <c r="BC340" s="19">
        <v>0</v>
      </c>
      <c r="BD340" s="19">
        <v>100</v>
      </c>
      <c r="BE340" s="19">
        <v>0</v>
      </c>
      <c r="BF340" s="26">
        <v>52.194586118094236</v>
      </c>
      <c r="BG340" s="26">
        <v>43.693649448334462</v>
      </c>
      <c r="BH340" s="26">
        <v>4.1117644335713024</v>
      </c>
      <c r="BI340" s="23"/>
      <c r="BJ340" s="27">
        <f t="shared" ca="1" si="39"/>
        <v>0.96940505274560673</v>
      </c>
      <c r="BK340" s="26">
        <f t="shared" ca="1" si="40"/>
        <v>23.372637553037251</v>
      </c>
      <c r="BL340" s="25">
        <f t="shared" si="37"/>
        <v>4.4415977113696066</v>
      </c>
      <c r="BM340" s="25">
        <f t="shared" ca="1" si="41"/>
        <v>2.8112509614566217</v>
      </c>
      <c r="BN340" s="24">
        <f t="shared" si="38"/>
        <v>2.7572619548673831</v>
      </c>
      <c r="BO340" s="23"/>
      <c r="BP340" s="2"/>
    </row>
    <row r="341" spans="1:68" x14ac:dyDescent="0.2">
      <c r="A341">
        <v>16.399999999999999</v>
      </c>
      <c r="B341">
        <v>2.2000000000000002</v>
      </c>
      <c r="C341">
        <v>1.3453999999999999</v>
      </c>
      <c r="D341">
        <v>-0.12157</v>
      </c>
      <c r="E341">
        <v>6.8269999999999997E-2</v>
      </c>
      <c r="F341">
        <v>1.7401800000000001</v>
      </c>
      <c r="G341">
        <v>1.6392</v>
      </c>
      <c r="I341" s="17">
        <f t="shared" si="35"/>
        <v>53.805774278215218</v>
      </c>
      <c r="J341" s="16">
        <f t="shared" si="36"/>
        <v>-54.00577427821522</v>
      </c>
      <c r="K341" s="10">
        <v>122</v>
      </c>
      <c r="L341" s="16">
        <v>5402.0669291338763</v>
      </c>
      <c r="M341" s="16">
        <v>2054.8228346456754</v>
      </c>
      <c r="N341" s="16">
        <v>23.315835520559929</v>
      </c>
      <c r="O341" s="16">
        <v>26.83455743879469</v>
      </c>
      <c r="P341" s="16">
        <v>27.05114586923732</v>
      </c>
      <c r="Q341" s="16">
        <v>1.0685588094095053</v>
      </c>
      <c r="R341" s="16">
        <v>3.9501424988605565</v>
      </c>
      <c r="S341" s="16">
        <v>15.040863225182639</v>
      </c>
      <c r="T341" s="22" t="s">
        <v>122</v>
      </c>
      <c r="U341" s="10">
        <v>4</v>
      </c>
      <c r="V341" s="22" t="s">
        <v>143</v>
      </c>
      <c r="W341" s="10">
        <v>4</v>
      </c>
      <c r="X341" s="22" t="s">
        <v>143</v>
      </c>
      <c r="Y341" s="10">
        <v>4</v>
      </c>
      <c r="Z341" s="22" t="s">
        <v>123</v>
      </c>
      <c r="AA341" s="15">
        <v>4</v>
      </c>
      <c r="AB341" s="11">
        <v>50.571852176524757</v>
      </c>
      <c r="AC341" s="10">
        <v>45.066762219751922</v>
      </c>
      <c r="AD341" s="21">
        <v>4.3613856037233223</v>
      </c>
      <c r="AE341" s="12">
        <v>2683.4557438794691</v>
      </c>
      <c r="AF341" s="10">
        <v>2796.3521927371989</v>
      </c>
      <c r="AG341" s="10">
        <v>1803.4097246158215</v>
      </c>
      <c r="AH341" s="10">
        <v>0</v>
      </c>
      <c r="AI341" s="10">
        <v>2.5315542421278634</v>
      </c>
      <c r="AJ341" s="10"/>
      <c r="AK341" s="10"/>
      <c r="AL341" s="10"/>
      <c r="AM341" s="10"/>
      <c r="AN341" s="10">
        <v>17.889704959196461</v>
      </c>
      <c r="AO341" s="10">
        <v>7.3142641060725921</v>
      </c>
      <c r="AP341" s="10">
        <v>13.623868072310749</v>
      </c>
      <c r="AQ341" s="10">
        <v>114.66</v>
      </c>
      <c r="AR341" s="10"/>
      <c r="AS341" s="10"/>
      <c r="AT341" s="10">
        <v>6.5008694625249586</v>
      </c>
      <c r="AU341" s="10">
        <v>1</v>
      </c>
      <c r="AV341" s="16"/>
      <c r="AW341" s="21">
        <v>419.45282891057985</v>
      </c>
      <c r="AX341" s="1" t="s">
        <v>120</v>
      </c>
      <c r="AY341" s="25">
        <v>54.005774278215199</v>
      </c>
      <c r="AZ341" s="19">
        <v>100</v>
      </c>
      <c r="BA341" s="19">
        <v>0</v>
      </c>
      <c r="BB341" s="19">
        <v>0</v>
      </c>
      <c r="BC341" s="19">
        <v>0</v>
      </c>
      <c r="BD341" s="19">
        <v>100</v>
      </c>
      <c r="BE341" s="19">
        <v>0</v>
      </c>
      <c r="BF341" s="26">
        <v>50.571852176524757</v>
      </c>
      <c r="BG341" s="26">
        <v>45.066762219751922</v>
      </c>
      <c r="BH341" s="26">
        <v>4.3613856037233223</v>
      </c>
      <c r="BI341" s="23"/>
      <c r="BJ341" s="27">
        <f t="shared" ca="1" si="39"/>
        <v>0.96671530034769004</v>
      </c>
      <c r="BK341" s="26">
        <f t="shared" ca="1" si="40"/>
        <v>23.675828914477425</v>
      </c>
      <c r="BL341" s="25">
        <f t="shared" si="37"/>
        <v>4.388311608797971</v>
      </c>
      <c r="BM341" s="25">
        <f t="shared" ca="1" si="41"/>
        <v>2.8035849458829283</v>
      </c>
      <c r="BN341" s="24">
        <f t="shared" si="38"/>
        <v>2.7489174024493863</v>
      </c>
      <c r="BO341" s="23"/>
      <c r="BP341" s="2"/>
    </row>
    <row r="342" spans="1:68" x14ac:dyDescent="0.2">
      <c r="A342">
        <v>16.45</v>
      </c>
      <c r="B342">
        <v>2.1</v>
      </c>
      <c r="C342">
        <v>1.3439399999999999</v>
      </c>
      <c r="D342">
        <v>-0.10816000000000001</v>
      </c>
      <c r="E342">
        <v>6.837E-2</v>
      </c>
      <c r="F342">
        <v>1.73695</v>
      </c>
      <c r="G342">
        <v>1.6370800000000001</v>
      </c>
      <c r="I342" s="17">
        <f t="shared" si="35"/>
        <v>53.969816272965872</v>
      </c>
      <c r="J342" s="16">
        <f t="shared" si="36"/>
        <v>-54.169816272965875</v>
      </c>
      <c r="K342" s="10">
        <v>122</v>
      </c>
      <c r="L342" s="16">
        <v>5422.0800524934566</v>
      </c>
      <c r="M342" s="16">
        <v>2064.5997375328143</v>
      </c>
      <c r="N342" s="16">
        <v>23.386920384951878</v>
      </c>
      <c r="O342" s="16">
        <v>26.435875706214645</v>
      </c>
      <c r="P342" s="16">
        <v>26.652906153862261</v>
      </c>
      <c r="Q342" s="16">
        <v>1.1525724915986557</v>
      </c>
      <c r="R342" s="16">
        <v>4.3243783058592919</v>
      </c>
      <c r="S342" s="16">
        <v>15.071558864417707</v>
      </c>
      <c r="T342" s="22" t="s">
        <v>122</v>
      </c>
      <c r="U342" s="10">
        <v>4</v>
      </c>
      <c r="V342" s="22" t="s">
        <v>143</v>
      </c>
      <c r="W342" s="10">
        <v>4</v>
      </c>
      <c r="X342" s="22" t="s">
        <v>143</v>
      </c>
      <c r="Y342" s="10">
        <v>4</v>
      </c>
      <c r="Z342" s="22" t="s">
        <v>33</v>
      </c>
      <c r="AA342" s="15">
        <v>3</v>
      </c>
      <c r="AB342" s="11">
        <v>60.869503092970632</v>
      </c>
      <c r="AC342" s="10">
        <v>36.003485822592687</v>
      </c>
      <c r="AD342" s="21">
        <v>3.1270110844366794</v>
      </c>
      <c r="AE342" s="12">
        <v>2643.5875706214647</v>
      </c>
      <c r="AF342" s="10">
        <v>2748.3232189660407</v>
      </c>
      <c r="AG342" s="10">
        <v>1776.8604102574841</v>
      </c>
      <c r="AH342" s="10">
        <v>0</v>
      </c>
      <c r="AI342" s="10">
        <v>2.3124711328910692</v>
      </c>
      <c r="AJ342" s="10"/>
      <c r="AK342" s="10"/>
      <c r="AL342" s="10"/>
      <c r="AM342" s="10"/>
      <c r="AN342" s="10">
        <v>17.623917137476429</v>
      </c>
      <c r="AO342" s="10">
        <v>7.3288328240372573</v>
      </c>
      <c r="AP342" s="10">
        <v>13.438022871802389</v>
      </c>
      <c r="AQ342" s="10">
        <v>114.66</v>
      </c>
      <c r="AR342" s="10"/>
      <c r="AS342" s="10"/>
      <c r="AT342" s="10">
        <v>6.3517853150347729</v>
      </c>
      <c r="AU342" s="10">
        <v>1</v>
      </c>
      <c r="AV342" s="16"/>
      <c r="AW342" s="21">
        <v>412.24848284490611</v>
      </c>
      <c r="AX342" s="1" t="s">
        <v>120</v>
      </c>
      <c r="AY342" s="25">
        <v>54.169816272965903</v>
      </c>
      <c r="AZ342" s="19">
        <v>100</v>
      </c>
      <c r="BA342" s="19">
        <v>0</v>
      </c>
      <c r="BB342" s="19">
        <v>0</v>
      </c>
      <c r="BC342" s="19">
        <v>100</v>
      </c>
      <c r="BD342" s="19">
        <v>0</v>
      </c>
      <c r="BE342" s="19">
        <v>0</v>
      </c>
      <c r="BF342" s="26">
        <v>60.869503092970632</v>
      </c>
      <c r="BG342" s="26">
        <v>36.003485822592687</v>
      </c>
      <c r="BH342" s="26">
        <v>3.1270110844366794</v>
      </c>
      <c r="BI342" s="23"/>
      <c r="BJ342" s="27">
        <f t="shared" ca="1" si="39"/>
        <v>0.97977801038959456</v>
      </c>
      <c r="BK342" s="26">
        <f t="shared" ca="1" si="40"/>
        <v>23.180327803091682</v>
      </c>
      <c r="BL342" s="25">
        <f t="shared" si="37"/>
        <v>4.8140461794213749</v>
      </c>
      <c r="BM342" s="25">
        <f t="shared" ca="1" si="41"/>
        <v>2.8372639760830434</v>
      </c>
      <c r="BN342" s="24">
        <f t="shared" si="38"/>
        <v>2.7798447187104034</v>
      </c>
      <c r="BO342" s="23"/>
      <c r="BP342" s="2"/>
    </row>
    <row r="343" spans="1:68" x14ac:dyDescent="0.2">
      <c r="A343">
        <v>16.5</v>
      </c>
      <c r="B343">
        <v>2.1</v>
      </c>
      <c r="C343">
        <v>1.3569100000000001</v>
      </c>
      <c r="D343">
        <v>-0.11421000000000001</v>
      </c>
      <c r="E343">
        <v>7.0069999999999993E-2</v>
      </c>
      <c r="F343">
        <v>1.7376</v>
      </c>
      <c r="G343">
        <v>1.63775</v>
      </c>
      <c r="I343" s="17">
        <f t="shared" si="35"/>
        <v>54.133858267716533</v>
      </c>
      <c r="J343" s="16">
        <f t="shared" si="36"/>
        <v>-54.333858267716536</v>
      </c>
      <c r="K343" s="10">
        <v>122</v>
      </c>
      <c r="L343" s="16">
        <v>5442.0931758530369</v>
      </c>
      <c r="M343" s="16">
        <v>2074.3766404199537</v>
      </c>
      <c r="N343" s="16">
        <v>23.458005249343831</v>
      </c>
      <c r="O343" s="16">
        <v>29.977589453860634</v>
      </c>
      <c r="P343" s="16">
        <v>30.202134193992993</v>
      </c>
      <c r="Q343" s="16">
        <v>1.1146692270763321</v>
      </c>
      <c r="R343" s="16">
        <v>3.6906968888908271</v>
      </c>
      <c r="S343" s="16">
        <v>15.593384731413837</v>
      </c>
      <c r="T343" s="22" t="s">
        <v>122</v>
      </c>
      <c r="U343" s="10">
        <v>5</v>
      </c>
      <c r="V343" s="22" t="s">
        <v>143</v>
      </c>
      <c r="W343" s="10">
        <v>4</v>
      </c>
      <c r="X343" s="22" t="s">
        <v>143</v>
      </c>
      <c r="Y343" s="10">
        <v>4</v>
      </c>
      <c r="Z343" s="22" t="s">
        <v>123</v>
      </c>
      <c r="AA343" s="15">
        <v>4</v>
      </c>
      <c r="AB343" s="11">
        <v>40.828011440213118</v>
      </c>
      <c r="AC343" s="10">
        <v>52.688067099633741</v>
      </c>
      <c r="AD343" s="21">
        <v>6.483921460153141</v>
      </c>
      <c r="AE343" s="12">
        <v>2997.7589453860633</v>
      </c>
      <c r="AF343" s="10">
        <v>3164.7022164308569</v>
      </c>
      <c r="AG343" s="10">
        <v>2013.4756129328662</v>
      </c>
      <c r="AH343" s="10">
        <v>0</v>
      </c>
      <c r="AI343" s="10">
        <v>2.7095153845065072</v>
      </c>
      <c r="AJ343" s="10"/>
      <c r="AK343" s="10"/>
      <c r="AL343" s="10"/>
      <c r="AM343" s="10"/>
      <c r="AN343" s="10">
        <v>14.988794726930317</v>
      </c>
      <c r="AO343" s="10">
        <v>7.94163865658882</v>
      </c>
      <c r="AP343" s="10">
        <v>15.101067096996497</v>
      </c>
      <c r="AQ343" s="10">
        <v>114.66</v>
      </c>
      <c r="AR343" s="10"/>
      <c r="AS343" s="10"/>
      <c r="AT343" s="10">
        <v>7.3292420695229401</v>
      </c>
      <c r="AU343" s="10">
        <v>1</v>
      </c>
      <c r="AV343" s="16"/>
      <c r="AW343" s="21">
        <v>474.7053324646285</v>
      </c>
      <c r="AX343" s="1" t="s">
        <v>120</v>
      </c>
      <c r="AY343" s="25">
        <v>54.333858267716501</v>
      </c>
      <c r="AZ343" s="19">
        <v>0</v>
      </c>
      <c r="BA343" s="19">
        <v>100</v>
      </c>
      <c r="BB343" s="19">
        <v>0</v>
      </c>
      <c r="BC343" s="19">
        <v>0</v>
      </c>
      <c r="BD343" s="19">
        <v>100</v>
      </c>
      <c r="BE343" s="19">
        <v>0</v>
      </c>
      <c r="BF343" s="26">
        <v>40.828011440213118</v>
      </c>
      <c r="BG343" s="26">
        <v>52.688067099633741</v>
      </c>
      <c r="BH343" s="26">
        <v>6.483921460153141</v>
      </c>
      <c r="BI343" s="23"/>
      <c r="BJ343" s="27">
        <f t="shared" ca="1" si="39"/>
        <v>0.94475878451751971</v>
      </c>
      <c r="BK343" s="26">
        <f t="shared" ca="1" si="40"/>
        <v>26.46393166109468</v>
      </c>
      <c r="BL343" s="25">
        <f t="shared" si="37"/>
        <v>4.0561321409647118</v>
      </c>
      <c r="BM343" s="25">
        <f t="shared" ca="1" si="41"/>
        <v>2.7447436994223207</v>
      </c>
      <c r="BN343" s="24">
        <f t="shared" si="38"/>
        <v>2.6935223046761672</v>
      </c>
      <c r="BO343" s="23"/>
      <c r="BP343" s="2"/>
    </row>
    <row r="344" spans="1:68" x14ac:dyDescent="0.2">
      <c r="A344">
        <v>16.55</v>
      </c>
      <c r="B344">
        <v>2.1</v>
      </c>
      <c r="C344">
        <v>1.3489500000000001</v>
      </c>
      <c r="D344">
        <v>-0.11681</v>
      </c>
      <c r="E344">
        <v>7.0660000000000001E-2</v>
      </c>
      <c r="F344">
        <v>1.7372000000000001</v>
      </c>
      <c r="G344">
        <v>1.6343300000000001</v>
      </c>
      <c r="I344" s="17">
        <f t="shared" si="35"/>
        <v>54.297900262467188</v>
      </c>
      <c r="J344" s="16">
        <f t="shared" si="36"/>
        <v>-54.497900262467191</v>
      </c>
      <c r="K344" s="10">
        <v>122</v>
      </c>
      <c r="L344" s="16">
        <v>5462.1062992126172</v>
      </c>
      <c r="M344" s="16">
        <v>2084.1535433070926</v>
      </c>
      <c r="N344" s="16">
        <v>23.52909011373578</v>
      </c>
      <c r="O344" s="16">
        <v>27.803954802259891</v>
      </c>
      <c r="P344" s="16">
        <v>28.031107443901661</v>
      </c>
      <c r="Q344" s="16">
        <v>1.0983802208353337</v>
      </c>
      <c r="R344" s="16">
        <v>3.9184332015190968</v>
      </c>
      <c r="S344" s="16">
        <v>15.774489002900733</v>
      </c>
      <c r="T344" s="22" t="s">
        <v>122</v>
      </c>
      <c r="U344" s="10">
        <v>4</v>
      </c>
      <c r="V344" s="22" t="s">
        <v>143</v>
      </c>
      <c r="W344" s="10">
        <v>4</v>
      </c>
      <c r="X344" s="22" t="s">
        <v>143</v>
      </c>
      <c r="Y344" s="10">
        <v>4</v>
      </c>
      <c r="Z344" s="22" t="s">
        <v>123</v>
      </c>
      <c r="AA344" s="15">
        <v>4</v>
      </c>
      <c r="AB344" s="11">
        <v>48.73836461145747</v>
      </c>
      <c r="AC344" s="10">
        <v>46.587186932528766</v>
      </c>
      <c r="AD344" s="21">
        <v>4.6744484560137627</v>
      </c>
      <c r="AE344" s="12">
        <v>2780.3954802259891</v>
      </c>
      <c r="AF344" s="10">
        <v>2908.1100621048427</v>
      </c>
      <c r="AG344" s="10">
        <v>1868.7404962601108</v>
      </c>
      <c r="AH344" s="10">
        <v>0</v>
      </c>
      <c r="AI344" s="10">
        <v>2.5520404421142624</v>
      </c>
      <c r="AJ344" s="10"/>
      <c r="AK344" s="10"/>
      <c r="AL344" s="10"/>
      <c r="AM344" s="10"/>
      <c r="AN344" s="10">
        <v>18.535969868173261</v>
      </c>
      <c r="AO344" s="10">
        <v>7.5403734003752714</v>
      </c>
      <c r="AP344" s="10">
        <v>14.081183473820776</v>
      </c>
      <c r="AQ344" s="10">
        <v>114.66</v>
      </c>
      <c r="AR344" s="10"/>
      <c r="AS344" s="10"/>
      <c r="AT344" s="10">
        <v>6.6733844047876794</v>
      </c>
      <c r="AU344" s="10">
        <v>1</v>
      </c>
      <c r="AV344" s="16"/>
      <c r="AW344" s="21">
        <v>436.2165093157264</v>
      </c>
      <c r="AX344" s="1" t="s">
        <v>120</v>
      </c>
      <c r="AY344" s="25">
        <v>54.497900262467198</v>
      </c>
      <c r="AZ344" s="19">
        <v>100</v>
      </c>
      <c r="BA344" s="19">
        <v>0</v>
      </c>
      <c r="BB344" s="19">
        <v>0</v>
      </c>
      <c r="BC344" s="19">
        <v>0</v>
      </c>
      <c r="BD344" s="19">
        <v>100</v>
      </c>
      <c r="BE344" s="19">
        <v>0</v>
      </c>
      <c r="BF344" s="26">
        <v>48.73836461145747</v>
      </c>
      <c r="BG344" s="26">
        <v>46.587186932528766</v>
      </c>
      <c r="BH344" s="26">
        <v>4.6744484560137627</v>
      </c>
      <c r="BI344" s="23"/>
      <c r="BJ344" s="27">
        <f t="shared" ca="1" si="39"/>
        <v>0.96319684439201736</v>
      </c>
      <c r="BK344" s="26">
        <f t="shared" ca="1" si="40"/>
        <v>24.263260896823745</v>
      </c>
      <c r="BL344" s="25">
        <f t="shared" si="37"/>
        <v>4.3414144810076394</v>
      </c>
      <c r="BM344" s="25">
        <f t="shared" ca="1" si="41"/>
        <v>2.792531259366775</v>
      </c>
      <c r="BN344" s="24">
        <f t="shared" si="38"/>
        <v>2.735015757706154</v>
      </c>
      <c r="BO344" s="23"/>
      <c r="BP344" s="2"/>
    </row>
    <row r="345" spans="1:68" x14ac:dyDescent="0.2">
      <c r="A345">
        <v>16.600000000000001</v>
      </c>
      <c r="B345">
        <v>2.2000000000000002</v>
      </c>
      <c r="C345">
        <v>1.34578</v>
      </c>
      <c r="D345">
        <v>-0.12077</v>
      </c>
      <c r="E345">
        <v>7.2239999999999999E-2</v>
      </c>
      <c r="F345">
        <v>1.73705</v>
      </c>
      <c r="G345">
        <v>1.6365499999999999</v>
      </c>
      <c r="I345" s="17">
        <f t="shared" si="35"/>
        <v>54.461942257217849</v>
      </c>
      <c r="J345" s="16">
        <f t="shared" si="36"/>
        <v>-54.661942257217852</v>
      </c>
      <c r="K345" s="10">
        <v>122</v>
      </c>
      <c r="L345" s="16">
        <v>5482.1194225721974</v>
      </c>
      <c r="M345" s="16">
        <v>2093.930446194232</v>
      </c>
      <c r="N345" s="16">
        <v>23.600174978127733</v>
      </c>
      <c r="O345" s="16">
        <v>26.938323917137453</v>
      </c>
      <c r="P345" s="16">
        <v>27.172460430617985</v>
      </c>
      <c r="Q345" s="16">
        <v>1.0735708113298128</v>
      </c>
      <c r="R345" s="16">
        <v>3.9509517883780267</v>
      </c>
      <c r="S345" s="16">
        <v>16.259480102814784</v>
      </c>
      <c r="T345" s="22" t="s">
        <v>122</v>
      </c>
      <c r="U345" s="10">
        <v>4</v>
      </c>
      <c r="V345" s="22" t="s">
        <v>143</v>
      </c>
      <c r="W345" s="10">
        <v>4</v>
      </c>
      <c r="X345" s="22" t="s">
        <v>143</v>
      </c>
      <c r="Y345" s="10">
        <v>4</v>
      </c>
      <c r="Z345" s="22" t="s">
        <v>123</v>
      </c>
      <c r="AA345" s="15">
        <v>4</v>
      </c>
      <c r="AB345" s="11">
        <v>50.543581051315201</v>
      </c>
      <c r="AC345" s="10">
        <v>45.090463193876445</v>
      </c>
      <c r="AD345" s="21">
        <v>4.3659557548083514</v>
      </c>
      <c r="AE345" s="12">
        <v>2693.832391713745</v>
      </c>
      <c r="AF345" s="10">
        <v>2805.9155238738467</v>
      </c>
      <c r="AG345" s="10">
        <v>1811.497362041199</v>
      </c>
      <c r="AH345" s="10">
        <v>0</v>
      </c>
      <c r="AI345" s="10">
        <v>2.5310356935803746</v>
      </c>
      <c r="AJ345" s="10"/>
      <c r="AK345" s="10"/>
      <c r="AL345" s="10"/>
      <c r="AM345" s="10"/>
      <c r="AN345" s="10">
        <v>17.958882611424968</v>
      </c>
      <c r="AO345" s="10">
        <v>7.3663541633489196</v>
      </c>
      <c r="AP345" s="10">
        <v>13.680481534288393</v>
      </c>
      <c r="AQ345" s="10">
        <v>114.66</v>
      </c>
      <c r="AR345" s="10"/>
      <c r="AS345" s="10"/>
      <c r="AT345" s="10">
        <v>6.3957047369028839</v>
      </c>
      <c r="AU345" s="10">
        <v>1</v>
      </c>
      <c r="AV345" s="16"/>
      <c r="AW345" s="21">
        <v>420.88732858107699</v>
      </c>
      <c r="AX345" s="1" t="s">
        <v>120</v>
      </c>
      <c r="AY345" s="25">
        <v>54.661942257217902</v>
      </c>
      <c r="AZ345" s="19">
        <v>100</v>
      </c>
      <c r="BA345" s="19">
        <v>0</v>
      </c>
      <c r="BB345" s="19">
        <v>0</v>
      </c>
      <c r="BC345" s="19">
        <v>0</v>
      </c>
      <c r="BD345" s="19">
        <v>100</v>
      </c>
      <c r="BE345" s="19">
        <v>0</v>
      </c>
      <c r="BF345" s="26">
        <v>50.543581051315201</v>
      </c>
      <c r="BG345" s="26">
        <v>45.090463193876445</v>
      </c>
      <c r="BH345" s="26">
        <v>4.3659557548083514</v>
      </c>
      <c r="BI345" s="23"/>
      <c r="BJ345" s="27">
        <f t="shared" ca="1" si="39"/>
        <v>0.96962593500775285</v>
      </c>
      <c r="BK345" s="26">
        <f t="shared" ca="1" si="40"/>
        <v>23.32667790219417</v>
      </c>
      <c r="BL345" s="25">
        <f t="shared" si="37"/>
        <v>4.3942253809472582</v>
      </c>
      <c r="BM345" s="25">
        <f t="shared" ca="1" si="41"/>
        <v>2.8087992149575229</v>
      </c>
      <c r="BN345" s="24">
        <f t="shared" si="38"/>
        <v>2.7475180419423548</v>
      </c>
      <c r="BO345" s="23"/>
      <c r="BP345" s="2"/>
    </row>
    <row r="346" spans="1:68" x14ac:dyDescent="0.2">
      <c r="A346">
        <v>16.649999999999999</v>
      </c>
      <c r="B346">
        <v>2.2000000000000002</v>
      </c>
      <c r="C346">
        <v>1.3508899999999999</v>
      </c>
      <c r="D346">
        <v>-0.11249000000000001</v>
      </c>
      <c r="E346">
        <v>7.3480000000000004E-2</v>
      </c>
      <c r="F346">
        <v>1.7329300000000001</v>
      </c>
      <c r="G346">
        <v>1.6364799999999999</v>
      </c>
      <c r="I346" s="17">
        <f t="shared" si="35"/>
        <v>54.625984251968497</v>
      </c>
      <c r="J346" s="16">
        <f t="shared" si="36"/>
        <v>-54.825984251968499</v>
      </c>
      <c r="K346" s="10">
        <v>122</v>
      </c>
      <c r="L346" s="16">
        <v>5502.1325459317768</v>
      </c>
      <c r="M346" s="16">
        <v>2103.7073490813705</v>
      </c>
      <c r="N346" s="16">
        <v>23.671259842519682</v>
      </c>
      <c r="O346" s="16">
        <v>28.333709981167569</v>
      </c>
      <c r="P346" s="16">
        <v>28.573327507989916</v>
      </c>
      <c r="Q346" s="16">
        <v>1.1254450312049926</v>
      </c>
      <c r="R346" s="16">
        <v>3.9387958258984233</v>
      </c>
      <c r="S346" s="16">
        <v>16.640106029329612</v>
      </c>
      <c r="T346" s="22" t="s">
        <v>122</v>
      </c>
      <c r="U346" s="10">
        <v>4</v>
      </c>
      <c r="V346" s="22" t="s">
        <v>143</v>
      </c>
      <c r="W346" s="10">
        <v>4</v>
      </c>
      <c r="X346" s="22" t="s">
        <v>143</v>
      </c>
      <c r="Y346" s="10">
        <v>4</v>
      </c>
      <c r="Z346" s="22" t="s">
        <v>123</v>
      </c>
      <c r="AA346" s="15">
        <v>4</v>
      </c>
      <c r="AB346" s="11">
        <v>48.743707427144685</v>
      </c>
      <c r="AC346" s="10">
        <v>46.582807130810245</v>
      </c>
      <c r="AD346" s="21">
        <v>4.673485442045072</v>
      </c>
      <c r="AE346" s="12">
        <v>2833.3709981167567</v>
      </c>
      <c r="AF346" s="10">
        <v>2969.5461727788047</v>
      </c>
      <c r="AG346" s="10">
        <v>1904.8885005326611</v>
      </c>
      <c r="AH346" s="10">
        <v>0</v>
      </c>
      <c r="AI346" s="10">
        <v>2.53884700858264</v>
      </c>
      <c r="AJ346" s="10"/>
      <c r="AK346" s="10"/>
      <c r="AL346" s="10"/>
      <c r="AM346" s="10"/>
      <c r="AN346" s="10">
        <v>18.889139987445045</v>
      </c>
      <c r="AO346" s="10">
        <v>7.6779409891136385</v>
      </c>
      <c r="AP346" s="10">
        <v>14.334219503728628</v>
      </c>
      <c r="AQ346" s="10">
        <v>114.66</v>
      </c>
      <c r="AR346" s="10"/>
      <c r="AS346" s="10"/>
      <c r="AT346" s="10">
        <v>6.7546061962873267</v>
      </c>
      <c r="AU346" s="10">
        <v>1</v>
      </c>
      <c r="AV346" s="16"/>
      <c r="AW346" s="21">
        <v>445.43192591682072</v>
      </c>
      <c r="AX346" s="1" t="s">
        <v>120</v>
      </c>
      <c r="AY346" s="25">
        <v>54.825984251968499</v>
      </c>
      <c r="AZ346" s="19">
        <v>100</v>
      </c>
      <c r="BA346" s="19">
        <v>0</v>
      </c>
      <c r="BB346" s="19">
        <v>0</v>
      </c>
      <c r="BC346" s="19">
        <v>0</v>
      </c>
      <c r="BD346" s="19">
        <v>100</v>
      </c>
      <c r="BE346" s="19">
        <v>0</v>
      </c>
      <c r="BF346" s="26">
        <v>48.743707427144685</v>
      </c>
      <c r="BG346" s="26">
        <v>46.582807130810245</v>
      </c>
      <c r="BH346" s="26">
        <v>4.673485442045072</v>
      </c>
      <c r="BI346" s="23"/>
      <c r="BJ346" s="27">
        <f t="shared" ca="1" si="39"/>
        <v>0.96267847792755945</v>
      </c>
      <c r="BK346" s="26">
        <f t="shared" ca="1" si="40"/>
        <v>24.542222823806004</v>
      </c>
      <c r="BL346" s="25">
        <f t="shared" si="37"/>
        <v>4.358429422433753</v>
      </c>
      <c r="BM346" s="25">
        <f t="shared" ca="1" si="41"/>
        <v>2.789958121477591</v>
      </c>
      <c r="BN346" s="24">
        <f t="shared" si="38"/>
        <v>2.730288032770456</v>
      </c>
      <c r="BO346" s="23"/>
      <c r="BP346" s="2"/>
    </row>
    <row r="347" spans="1:68" x14ac:dyDescent="0.2">
      <c r="A347">
        <v>16.7</v>
      </c>
      <c r="B347">
        <v>2.1</v>
      </c>
      <c r="C347">
        <v>1.33809</v>
      </c>
      <c r="D347">
        <v>-0.12238</v>
      </c>
      <c r="E347">
        <v>6.4259999999999998E-2</v>
      </c>
      <c r="F347">
        <v>1.73675</v>
      </c>
      <c r="G347">
        <v>1.63703</v>
      </c>
      <c r="I347" s="17">
        <f t="shared" si="35"/>
        <v>54.790026246719158</v>
      </c>
      <c r="J347" s="16">
        <f t="shared" si="36"/>
        <v>-54.990026246719161</v>
      </c>
      <c r="K347" s="10">
        <v>122</v>
      </c>
      <c r="L347" s="16">
        <v>5522.1456692913571</v>
      </c>
      <c r="M347" s="16">
        <v>2113.4842519685099</v>
      </c>
      <c r="N347" s="16">
        <v>23.742344706911634</v>
      </c>
      <c r="O347" s="16">
        <v>24.838418079096027</v>
      </c>
      <c r="P347" s="16">
        <v>25.03728161961876</v>
      </c>
      <c r="Q347" s="16">
        <v>1.0634841574651943</v>
      </c>
      <c r="R347" s="16">
        <v>4.2476023300862957</v>
      </c>
      <c r="S347" s="16">
        <v>13.809968091856467</v>
      </c>
      <c r="T347" s="22" t="s">
        <v>122</v>
      </c>
      <c r="U347" s="10">
        <v>4</v>
      </c>
      <c r="V347" s="22" t="s">
        <v>143</v>
      </c>
      <c r="W347" s="10">
        <v>4</v>
      </c>
      <c r="X347" s="22" t="s">
        <v>143</v>
      </c>
      <c r="Y347" s="10">
        <v>4</v>
      </c>
      <c r="Z347" s="22" t="s">
        <v>33</v>
      </c>
      <c r="AA347" s="15">
        <v>3</v>
      </c>
      <c r="AB347" s="11">
        <v>60.59716567252574</v>
      </c>
      <c r="AC347" s="10">
        <v>36.252110271652093</v>
      </c>
      <c r="AD347" s="21">
        <v>3.1507240558221681</v>
      </c>
      <c r="AE347" s="12">
        <v>2483.8418079096027</v>
      </c>
      <c r="AF347" s="10">
        <v>2552.3635315963402</v>
      </c>
      <c r="AG347" s="10">
        <v>1669.1521079745839</v>
      </c>
      <c r="AH347" s="10">
        <v>0</v>
      </c>
      <c r="AI347" s="10">
        <v>2.3542693554829168</v>
      </c>
      <c r="AJ347" s="10"/>
      <c r="AK347" s="10"/>
      <c r="AL347" s="10"/>
      <c r="AM347" s="10"/>
      <c r="AN347" s="10">
        <v>16.558945386064018</v>
      </c>
      <c r="AO347" s="10">
        <v>6.9786460341142416</v>
      </c>
      <c r="AP347" s="10">
        <v>12.684064755822089</v>
      </c>
      <c r="AQ347" s="10">
        <v>114.66</v>
      </c>
      <c r="AR347" s="10"/>
      <c r="AS347" s="10"/>
      <c r="AT347" s="10">
        <v>5.7337719248509975</v>
      </c>
      <c r="AU347" s="10">
        <v>1</v>
      </c>
      <c r="AV347" s="16"/>
      <c r="AW347" s="21">
        <v>382.85452973945104</v>
      </c>
      <c r="AX347" s="1" t="s">
        <v>120</v>
      </c>
      <c r="AY347" s="25">
        <v>54.990026246719196</v>
      </c>
      <c r="AZ347" s="19">
        <v>100</v>
      </c>
      <c r="BA347" s="19">
        <v>0</v>
      </c>
      <c r="BB347" s="19">
        <v>0</v>
      </c>
      <c r="BC347" s="19">
        <v>100</v>
      </c>
      <c r="BD347" s="19">
        <v>0</v>
      </c>
      <c r="BE347" s="19">
        <v>0</v>
      </c>
      <c r="BF347" s="26">
        <v>60.59716567252574</v>
      </c>
      <c r="BG347" s="26">
        <v>36.252110271652093</v>
      </c>
      <c r="BH347" s="26">
        <v>3.1507240558221681</v>
      </c>
      <c r="BI347" s="23"/>
      <c r="BJ347" s="27">
        <f t="shared" ca="1" si="39"/>
        <v>0.99173106949920287</v>
      </c>
      <c r="BK347" s="26">
        <f t="shared" ca="1" si="40"/>
        <v>21.079543664367165</v>
      </c>
      <c r="BL347" s="25">
        <f t="shared" si="37"/>
        <v>4.7740805795580057</v>
      </c>
      <c r="BM347" s="25">
        <f t="shared" ca="1" si="41"/>
        <v>2.8656053446691474</v>
      </c>
      <c r="BN347" s="24">
        <f t="shared" si="38"/>
        <v>2.7949713702730454</v>
      </c>
      <c r="BO347" s="23"/>
      <c r="BP347" s="2"/>
    </row>
    <row r="348" spans="1:68" x14ac:dyDescent="0.2">
      <c r="A348">
        <v>16.75</v>
      </c>
      <c r="B348">
        <v>2.2000000000000002</v>
      </c>
      <c r="C348">
        <v>1.3312299999999999</v>
      </c>
      <c r="D348">
        <v>-0.13025999999999999</v>
      </c>
      <c r="E348">
        <v>5.9180000000000003E-2</v>
      </c>
      <c r="F348">
        <v>1.73583</v>
      </c>
      <c r="G348">
        <v>1.6355299999999999</v>
      </c>
      <c r="I348" s="17">
        <f t="shared" si="35"/>
        <v>54.954068241469813</v>
      </c>
      <c r="J348" s="16">
        <f t="shared" si="36"/>
        <v>-55.154068241469815</v>
      </c>
      <c r="K348" s="10">
        <v>122</v>
      </c>
      <c r="L348" s="16">
        <v>5542.1587926509374</v>
      </c>
      <c r="M348" s="16">
        <v>2123.2611548556488</v>
      </c>
      <c r="N348" s="16">
        <v>23.813429571303587</v>
      </c>
      <c r="O348" s="16">
        <v>22.965160075329521</v>
      </c>
      <c r="P348" s="16">
        <v>23.141569141839017</v>
      </c>
      <c r="Q348" s="16">
        <v>1.0141159385501681</v>
      </c>
      <c r="R348" s="16">
        <v>4.3822263405496029</v>
      </c>
      <c r="S348" s="16">
        <v>12.250629618715084</v>
      </c>
      <c r="T348" s="22" t="s">
        <v>122</v>
      </c>
      <c r="U348" s="10">
        <v>4</v>
      </c>
      <c r="V348" s="22" t="s">
        <v>143</v>
      </c>
      <c r="W348" s="10">
        <v>4</v>
      </c>
      <c r="X348" s="22" t="s">
        <v>143</v>
      </c>
      <c r="Y348" s="10">
        <v>4</v>
      </c>
      <c r="Z348" s="22" t="s">
        <v>33</v>
      </c>
      <c r="AA348" s="15">
        <v>3</v>
      </c>
      <c r="AB348" s="11">
        <v>66.34704110994025</v>
      </c>
      <c r="AC348" s="10">
        <v>30.936393891444695</v>
      </c>
      <c r="AD348" s="21">
        <v>2.7165649986150622</v>
      </c>
      <c r="AE348" s="12">
        <v>2296.5160075329522</v>
      </c>
      <c r="AF348" s="10">
        <v>2328.1612916599242</v>
      </c>
      <c r="AG348" s="10">
        <v>1542.7712761226012</v>
      </c>
      <c r="AH348" s="10">
        <v>0</v>
      </c>
      <c r="AI348" s="10">
        <v>2.2819451171355598</v>
      </c>
      <c r="AJ348" s="10"/>
      <c r="AK348" s="10"/>
      <c r="AL348" s="10"/>
      <c r="AM348" s="10"/>
      <c r="AN348" s="10">
        <v>15.310106716886347</v>
      </c>
      <c r="AO348" s="10">
        <v>6.5872055698833032</v>
      </c>
      <c r="AP348" s="10">
        <v>11.799398932858209</v>
      </c>
      <c r="AQ348" s="10">
        <v>114.66</v>
      </c>
      <c r="AR348" s="10"/>
      <c r="AS348" s="10"/>
      <c r="AT348" s="10">
        <v>5.1808335170314193</v>
      </c>
      <c r="AU348" s="10">
        <v>1</v>
      </c>
      <c r="AV348" s="16"/>
      <c r="AW348" s="21">
        <v>349.22419374898863</v>
      </c>
      <c r="AX348" s="1" t="s">
        <v>120</v>
      </c>
      <c r="AY348" s="25">
        <v>55.154068241469801</v>
      </c>
      <c r="AZ348" s="19">
        <v>100</v>
      </c>
      <c r="BA348" s="19">
        <v>0</v>
      </c>
      <c r="BB348" s="19">
        <v>0</v>
      </c>
      <c r="BC348" s="19">
        <v>100</v>
      </c>
      <c r="BD348" s="19">
        <v>0</v>
      </c>
      <c r="BE348" s="19">
        <v>0</v>
      </c>
      <c r="BF348" s="26">
        <v>66.34704110994025</v>
      </c>
      <c r="BG348" s="26">
        <v>30.936393891444695</v>
      </c>
      <c r="BH348" s="26">
        <v>2.7165649986150622</v>
      </c>
      <c r="BI348" s="23"/>
      <c r="BJ348" s="27">
        <f t="shared" ca="1" si="39"/>
        <v>1</v>
      </c>
      <c r="BK348" s="26">
        <f t="shared" ca="1" si="40"/>
        <v>19.187926740833209</v>
      </c>
      <c r="BL348" s="25">
        <f t="shared" si="37"/>
        <v>4.9783581603555689</v>
      </c>
      <c r="BM348" s="25">
        <f t="shared" ca="1" si="41"/>
        <v>2.9082753589517343</v>
      </c>
      <c r="BN348" s="24">
        <f t="shared" si="38"/>
        <v>2.8296109315195759</v>
      </c>
      <c r="BO348" s="23"/>
      <c r="BP348" s="2"/>
    </row>
    <row r="349" spans="1:68" x14ac:dyDescent="0.2">
      <c r="A349">
        <v>16.8</v>
      </c>
      <c r="B349">
        <v>0.3</v>
      </c>
      <c r="C349">
        <v>1.3339000000000001</v>
      </c>
      <c r="D349">
        <v>-0.13100999999999999</v>
      </c>
      <c r="E349">
        <v>5.9639999999999999E-2</v>
      </c>
      <c r="F349">
        <v>1.73308</v>
      </c>
      <c r="G349">
        <v>1.63218</v>
      </c>
      <c r="I349" s="17">
        <f t="shared" si="35"/>
        <v>55.118110236220474</v>
      </c>
      <c r="J349" s="16">
        <f t="shared" si="36"/>
        <v>-55.318110236220477</v>
      </c>
      <c r="K349" s="10">
        <v>122</v>
      </c>
      <c r="L349" s="16">
        <v>5562.1719160105176</v>
      </c>
      <c r="M349" s="16">
        <v>2133.0380577427882</v>
      </c>
      <c r="N349" s="16">
        <v>23.884514435695539</v>
      </c>
      <c r="O349" s="16">
        <v>23.69425612052731</v>
      </c>
      <c r="P349" s="16">
        <v>23.872698466179738</v>
      </c>
      <c r="Q349" s="16">
        <v>1.00941718674988</v>
      </c>
      <c r="R349" s="16">
        <v>4.2283329979638173</v>
      </c>
      <c r="S349" s="16">
        <v>12.39182955919639</v>
      </c>
      <c r="T349" s="22" t="s">
        <v>122</v>
      </c>
      <c r="U349" s="10">
        <v>4</v>
      </c>
      <c r="V349" s="22" t="s">
        <v>143</v>
      </c>
      <c r="W349" s="10">
        <v>4</v>
      </c>
      <c r="X349" s="22" t="s">
        <v>143</v>
      </c>
      <c r="Y349" s="10">
        <v>4</v>
      </c>
      <c r="Z349" s="22" t="s">
        <v>33</v>
      </c>
      <c r="AA349" s="15">
        <v>3</v>
      </c>
      <c r="AB349" s="11">
        <v>61.387358796955766</v>
      </c>
      <c r="AC349" s="10">
        <v>35.529710799315055</v>
      </c>
      <c r="AD349" s="21">
        <v>3.0829304037291774</v>
      </c>
      <c r="AE349" s="12">
        <v>2369.4256120527307</v>
      </c>
      <c r="AF349" s="10">
        <v>2412.9992637376813</v>
      </c>
      <c r="AG349" s="10">
        <v>1591.5132310786494</v>
      </c>
      <c r="AH349" s="10">
        <v>0</v>
      </c>
      <c r="AI349" s="10">
        <v>2.3649982167477273</v>
      </c>
      <c r="AJ349" s="10"/>
      <c r="AK349" s="10"/>
      <c r="AL349" s="10"/>
      <c r="AM349" s="10"/>
      <c r="AN349" s="10">
        <v>15.796170747018207</v>
      </c>
      <c r="AO349" s="10">
        <v>6.7235144647053806</v>
      </c>
      <c r="AP349" s="10">
        <v>12.140592617550546</v>
      </c>
      <c r="AQ349" s="10">
        <v>114.66</v>
      </c>
      <c r="AR349" s="10"/>
      <c r="AS349" s="10"/>
      <c r="AT349" s="10">
        <v>5.3532298809984935</v>
      </c>
      <c r="AU349" s="10">
        <v>1</v>
      </c>
      <c r="AV349" s="16"/>
      <c r="AW349" s="21">
        <v>361.9498895606522</v>
      </c>
      <c r="AX349" s="1" t="s">
        <v>120</v>
      </c>
      <c r="AY349" s="25">
        <v>55.318110236220498</v>
      </c>
      <c r="AZ349" s="19">
        <v>100</v>
      </c>
      <c r="BA349" s="19">
        <v>0</v>
      </c>
      <c r="BB349" s="19">
        <v>0</v>
      </c>
      <c r="BC349" s="19">
        <v>100</v>
      </c>
      <c r="BD349" s="19">
        <v>0</v>
      </c>
      <c r="BE349" s="19">
        <v>0</v>
      </c>
      <c r="BF349" s="26">
        <v>61.387358796955766</v>
      </c>
      <c r="BG349" s="26">
        <v>35.529710799315055</v>
      </c>
      <c r="BH349" s="26">
        <v>3.0829304037291774</v>
      </c>
      <c r="BI349" s="23"/>
      <c r="BJ349" s="27">
        <f t="shared" ca="1" si="39"/>
        <v>1</v>
      </c>
      <c r="BK349" s="26">
        <f t="shared" ca="1" si="40"/>
        <v>19.776123948293662</v>
      </c>
      <c r="BL349" s="25">
        <f t="shared" si="37"/>
        <v>4.7858701479493808</v>
      </c>
      <c r="BM349" s="25">
        <f t="shared" ca="1" si="41"/>
        <v>2.8871289636319504</v>
      </c>
      <c r="BN349" s="24">
        <f t="shared" si="38"/>
        <v>2.8092244201799104</v>
      </c>
      <c r="BO349" s="23"/>
      <c r="BP349" s="2"/>
    </row>
    <row r="350" spans="1:68" x14ac:dyDescent="0.2">
      <c r="A350">
        <v>16.850000000000001</v>
      </c>
      <c r="B350">
        <v>2.1</v>
      </c>
      <c r="C350">
        <v>1.33247</v>
      </c>
      <c r="D350">
        <v>-0.13189999999999999</v>
      </c>
      <c r="E350">
        <v>5.7520000000000002E-2</v>
      </c>
      <c r="F350">
        <v>1.7347300000000001</v>
      </c>
      <c r="G350">
        <v>1.6359300000000001</v>
      </c>
      <c r="I350" s="17">
        <f t="shared" si="35"/>
        <v>55.282152230971128</v>
      </c>
      <c r="J350" s="16">
        <f t="shared" si="36"/>
        <v>-55.482152230971131</v>
      </c>
      <c r="K350" s="10">
        <v>122</v>
      </c>
      <c r="L350" s="16">
        <v>5582.1850393700979</v>
      </c>
      <c r="M350" s="16">
        <v>2142.8149606299271</v>
      </c>
      <c r="N350" s="16">
        <v>23.955599300087489</v>
      </c>
      <c r="O350" s="16">
        <v>23.303766478342745</v>
      </c>
      <c r="P350" s="16">
        <v>23.47283805924949</v>
      </c>
      <c r="Q350" s="16">
        <v>1.0038413346135382</v>
      </c>
      <c r="R350" s="16">
        <v>4.2766082741237748</v>
      </c>
      <c r="S350" s="16">
        <v>11.741082007412979</v>
      </c>
      <c r="T350" s="22" t="s">
        <v>122</v>
      </c>
      <c r="U350" s="10">
        <v>4</v>
      </c>
      <c r="V350" s="22" t="s">
        <v>143</v>
      </c>
      <c r="W350" s="10">
        <v>4</v>
      </c>
      <c r="X350" s="22" t="s">
        <v>143</v>
      </c>
      <c r="Y350" s="10">
        <v>4</v>
      </c>
      <c r="Z350" s="22" t="s">
        <v>33</v>
      </c>
      <c r="AA350" s="15">
        <v>3</v>
      </c>
      <c r="AB350" s="11">
        <v>63.10206895321042</v>
      </c>
      <c r="AC350" s="10">
        <v>33.95220253816791</v>
      </c>
      <c r="AD350" s="21">
        <v>2.9457285086216634</v>
      </c>
      <c r="AE350" s="12">
        <v>2330.3766478342745</v>
      </c>
      <c r="AF350" s="10">
        <v>2364.7796203717944</v>
      </c>
      <c r="AG350" s="10">
        <v>1564.8558706166327</v>
      </c>
      <c r="AH350" s="10">
        <v>0</v>
      </c>
      <c r="AI350" s="10">
        <v>2.338301607024992</v>
      </c>
      <c r="AJ350" s="10"/>
      <c r="AK350" s="10"/>
      <c r="AL350" s="10"/>
      <c r="AM350" s="10"/>
      <c r="AN350" s="10">
        <v>15.535844318895164</v>
      </c>
      <c r="AO350" s="10">
        <v>6.6501931444509621</v>
      </c>
      <c r="AP350" s="10">
        <v>11.953991094316429</v>
      </c>
      <c r="AQ350" s="10">
        <v>114.66</v>
      </c>
      <c r="AR350" s="10"/>
      <c r="AS350" s="10"/>
      <c r="AT350" s="10">
        <v>5.2157365971008476</v>
      </c>
      <c r="AU350" s="10">
        <v>1</v>
      </c>
      <c r="AV350" s="16"/>
      <c r="AW350" s="21">
        <v>354.71694305576915</v>
      </c>
      <c r="AX350" s="1" t="s">
        <v>120</v>
      </c>
      <c r="AY350" s="25">
        <v>55.482152230971103</v>
      </c>
      <c r="AZ350" s="19">
        <v>100</v>
      </c>
      <c r="BA350" s="19">
        <v>0</v>
      </c>
      <c r="BB350" s="19">
        <v>0</v>
      </c>
      <c r="BC350" s="19">
        <v>100</v>
      </c>
      <c r="BD350" s="19">
        <v>0</v>
      </c>
      <c r="BE350" s="19">
        <v>0</v>
      </c>
      <c r="BF350" s="26">
        <v>63.10206895321042</v>
      </c>
      <c r="BG350" s="26">
        <v>33.95220253816791</v>
      </c>
      <c r="BH350" s="26">
        <v>2.9457285086216634</v>
      </c>
      <c r="BI350" s="23"/>
      <c r="BJ350" s="27">
        <f t="shared" ca="1" si="39"/>
        <v>1</v>
      </c>
      <c r="BK350" s="26">
        <f t="shared" ca="1" si="40"/>
        <v>19.30334249065033</v>
      </c>
      <c r="BL350" s="25">
        <f t="shared" si="37"/>
        <v>4.8537553694062092</v>
      </c>
      <c r="BM350" s="25">
        <f t="shared" ca="1" si="41"/>
        <v>2.8990678163744859</v>
      </c>
      <c r="BN350" s="24">
        <f t="shared" si="38"/>
        <v>2.8179940451935308</v>
      </c>
      <c r="BO350" s="23"/>
      <c r="BP350" s="2"/>
    </row>
    <row r="351" spans="1:68" x14ac:dyDescent="0.2">
      <c r="A351">
        <v>16.899999999999999</v>
      </c>
      <c r="B351">
        <v>2.1</v>
      </c>
      <c r="C351">
        <v>1.3318399999999999</v>
      </c>
      <c r="D351">
        <v>-0.13708999999999999</v>
      </c>
      <c r="E351">
        <v>5.6590000000000001E-2</v>
      </c>
      <c r="F351">
        <v>1.7346999999999999</v>
      </c>
      <c r="G351">
        <v>1.6395500000000001</v>
      </c>
      <c r="I351" s="17">
        <f t="shared" si="35"/>
        <v>55.446194225721776</v>
      </c>
      <c r="J351" s="16">
        <f t="shared" si="36"/>
        <v>-55.646194225721779</v>
      </c>
      <c r="K351" s="10">
        <v>122</v>
      </c>
      <c r="L351" s="16">
        <v>5602.1981627296773</v>
      </c>
      <c r="M351" s="16">
        <v>2152.5918635170656</v>
      </c>
      <c r="N351" s="16">
        <v>24.026684164479438</v>
      </c>
      <c r="O351" s="16">
        <v>23.131732580037621</v>
      </c>
      <c r="P351" s="16">
        <v>23.296693400938008</v>
      </c>
      <c r="Q351" s="16">
        <v>0.97132597215554484</v>
      </c>
      <c r="R351" s="16">
        <v>4.1693726892436844</v>
      </c>
      <c r="S351" s="16">
        <v>11.455612562526861</v>
      </c>
      <c r="T351" s="22" t="s">
        <v>122</v>
      </c>
      <c r="U351" s="10">
        <v>4</v>
      </c>
      <c r="V351" s="22" t="s">
        <v>143</v>
      </c>
      <c r="W351" s="10">
        <v>4</v>
      </c>
      <c r="X351" s="22" t="s">
        <v>143</v>
      </c>
      <c r="Y351" s="10">
        <v>4</v>
      </c>
      <c r="Z351" s="22" t="s">
        <v>33</v>
      </c>
      <c r="AA351" s="15">
        <v>3</v>
      </c>
      <c r="AB351" s="11">
        <v>60.482584657530353</v>
      </c>
      <c r="AC351" s="10">
        <v>36.356602147944102</v>
      </c>
      <c r="AD351" s="21">
        <v>3.1608131945255455</v>
      </c>
      <c r="AE351" s="12">
        <v>2313.1732580037619</v>
      </c>
      <c r="AF351" s="10">
        <v>2342.8794768434095</v>
      </c>
      <c r="AG351" s="10">
        <v>1553.1128933958671</v>
      </c>
      <c r="AH351" s="10">
        <v>0</v>
      </c>
      <c r="AI351" s="10">
        <v>2.3984423426090937</v>
      </c>
      <c r="AJ351" s="10"/>
      <c r="AK351" s="10"/>
      <c r="AL351" s="10"/>
      <c r="AM351" s="10"/>
      <c r="AN351" s="10">
        <v>15.421155053358413</v>
      </c>
      <c r="AO351" s="10">
        <v>6.5912214921013028</v>
      </c>
      <c r="AP351" s="10">
        <v>11.871790253771071</v>
      </c>
      <c r="AQ351" s="10">
        <v>114.66</v>
      </c>
      <c r="AR351" s="10"/>
      <c r="AS351" s="10"/>
      <c r="AT351" s="10">
        <v>5.140283492017601</v>
      </c>
      <c r="AU351" s="10">
        <v>1</v>
      </c>
      <c r="AV351" s="16"/>
      <c r="AW351" s="21">
        <v>351.43192152651142</v>
      </c>
      <c r="AX351" s="1" t="s">
        <v>120</v>
      </c>
      <c r="AY351" s="25">
        <v>55.6461942257218</v>
      </c>
      <c r="AZ351" s="19">
        <v>100</v>
      </c>
      <c r="BA351" s="19">
        <v>0</v>
      </c>
      <c r="BB351" s="19">
        <v>0</v>
      </c>
      <c r="BC351" s="19">
        <v>100</v>
      </c>
      <c r="BD351" s="19">
        <v>0</v>
      </c>
      <c r="BE351" s="19">
        <v>0</v>
      </c>
      <c r="BF351" s="26">
        <v>60.482584657530353</v>
      </c>
      <c r="BG351" s="26">
        <v>36.356602147944102</v>
      </c>
      <c r="BH351" s="26">
        <v>3.1608131945255455</v>
      </c>
      <c r="BI351" s="23"/>
      <c r="BJ351" s="27">
        <f t="shared" ca="1" si="39"/>
        <v>1</v>
      </c>
      <c r="BK351" s="26">
        <f t="shared" ca="1" si="40"/>
        <v>19.04271280305402</v>
      </c>
      <c r="BL351" s="25">
        <f t="shared" si="37"/>
        <v>4.7391939799859051</v>
      </c>
      <c r="BM351" s="25">
        <f t="shared" ca="1" si="41"/>
        <v>2.896719411295988</v>
      </c>
      <c r="BN351" s="24">
        <f t="shared" si="38"/>
        <v>2.8132354210242627</v>
      </c>
      <c r="BO351" s="23"/>
      <c r="BP351" s="2"/>
    </row>
    <row r="352" spans="1:68" x14ac:dyDescent="0.2">
      <c r="A352">
        <v>16.95</v>
      </c>
      <c r="B352">
        <v>2.1</v>
      </c>
      <c r="C352">
        <v>1.3325199999999999</v>
      </c>
      <c r="D352">
        <v>-0.14152999999999999</v>
      </c>
      <c r="E352">
        <v>5.5919999999999997E-2</v>
      </c>
      <c r="F352">
        <v>1.7353000000000001</v>
      </c>
      <c r="G352">
        <v>1.6372500000000001</v>
      </c>
      <c r="I352" s="17">
        <f t="shared" si="35"/>
        <v>55.610236220472437</v>
      </c>
      <c r="J352" s="16">
        <f t="shared" si="36"/>
        <v>-55.81023622047244</v>
      </c>
      <c r="K352" s="10">
        <v>122</v>
      </c>
      <c r="L352" s="16">
        <v>5622.2112860892576</v>
      </c>
      <c r="M352" s="16">
        <v>2162.368766404205</v>
      </c>
      <c r="N352" s="16">
        <v>24.097769028871387</v>
      </c>
      <c r="O352" s="16">
        <v>23.31741996233518</v>
      </c>
      <c r="P352" s="16">
        <v>23.479419267962168</v>
      </c>
      <c r="Q352" s="16">
        <v>0.94350936149783959</v>
      </c>
      <c r="R352" s="16">
        <v>4.0184527169514146</v>
      </c>
      <c r="S352" s="16">
        <v>11.249951779651912</v>
      </c>
      <c r="T352" s="22" t="s">
        <v>122</v>
      </c>
      <c r="U352" s="10">
        <v>4</v>
      </c>
      <c r="V352" s="22" t="s">
        <v>143</v>
      </c>
      <c r="W352" s="10">
        <v>4</v>
      </c>
      <c r="X352" s="22" t="s">
        <v>143</v>
      </c>
      <c r="Y352" s="10">
        <v>4</v>
      </c>
      <c r="Z352" s="22" t="s">
        <v>33</v>
      </c>
      <c r="AA352" s="15">
        <v>3</v>
      </c>
      <c r="AB352" s="11">
        <v>56.295204596291086</v>
      </c>
      <c r="AC352" s="10">
        <v>40.123598543759819</v>
      </c>
      <c r="AD352" s="21">
        <v>3.5811968599490975</v>
      </c>
      <c r="AE352" s="12">
        <v>2331.741996233518</v>
      </c>
      <c r="AF352" s="10">
        <v>2363.1993951192171</v>
      </c>
      <c r="AG352" s="10">
        <v>1565.2946178641446</v>
      </c>
      <c r="AH352" s="10">
        <v>0</v>
      </c>
      <c r="AI352" s="10">
        <v>2.4885200111515724</v>
      </c>
      <c r="AJ352" s="10"/>
      <c r="AK352" s="10"/>
      <c r="AL352" s="10"/>
      <c r="AM352" s="10"/>
      <c r="AN352" s="10">
        <v>15.544946641556786</v>
      </c>
      <c r="AO352" s="10">
        <v>6.6025116430637052</v>
      </c>
      <c r="AP352" s="10">
        <v>11.957062325049012</v>
      </c>
      <c r="AQ352" s="10">
        <v>114.66</v>
      </c>
      <c r="AR352" s="10"/>
      <c r="AS352" s="10"/>
      <c r="AT352" s="10">
        <v>5.1623648059913725</v>
      </c>
      <c r="AU352" s="10">
        <v>1</v>
      </c>
      <c r="AV352" s="16"/>
      <c r="AW352" s="21">
        <v>354.47990926788259</v>
      </c>
      <c r="AX352" s="1" t="s">
        <v>120</v>
      </c>
      <c r="AY352" s="25">
        <v>55.810236220472397</v>
      </c>
      <c r="AZ352" s="19">
        <v>100</v>
      </c>
      <c r="BA352" s="19">
        <v>0</v>
      </c>
      <c r="BB352" s="19">
        <v>0</v>
      </c>
      <c r="BC352" s="19">
        <v>100</v>
      </c>
      <c r="BD352" s="19">
        <v>0</v>
      </c>
      <c r="BE352" s="19">
        <v>0</v>
      </c>
      <c r="BF352" s="26">
        <v>56.295204596291086</v>
      </c>
      <c r="BG352" s="26">
        <v>40.123598543759819</v>
      </c>
      <c r="BH352" s="26">
        <v>3.5811968599490975</v>
      </c>
      <c r="BI352" s="23"/>
      <c r="BJ352" s="27">
        <f t="shared" ca="1" si="39"/>
        <v>1</v>
      </c>
      <c r="BK352" s="26">
        <f t="shared" ca="1" si="40"/>
        <v>19.116363449224991</v>
      </c>
      <c r="BL352" s="25">
        <f t="shared" si="37"/>
        <v>4.5650040860631851</v>
      </c>
      <c r="BM352" s="25">
        <f t="shared" ca="1" si="41"/>
        <v>2.8848303185482171</v>
      </c>
      <c r="BN352" s="24">
        <f t="shared" si="38"/>
        <v>2.800213307095464</v>
      </c>
      <c r="BO352" s="23"/>
      <c r="BP352" s="2"/>
    </row>
    <row r="353" spans="1:68" x14ac:dyDescent="0.2">
      <c r="A353">
        <v>17</v>
      </c>
      <c r="B353">
        <v>2.2000000000000002</v>
      </c>
      <c r="C353">
        <v>1.3305199999999999</v>
      </c>
      <c r="D353">
        <v>-0.14571999999999999</v>
      </c>
      <c r="E353">
        <v>5.5059999999999998E-2</v>
      </c>
      <c r="F353">
        <v>1.73793</v>
      </c>
      <c r="G353">
        <v>1.6415999999999999</v>
      </c>
      <c r="I353" s="17">
        <f t="shared" si="35"/>
        <v>55.774278215223092</v>
      </c>
      <c r="J353" s="16">
        <f t="shared" si="36"/>
        <v>-55.974278215223094</v>
      </c>
      <c r="K353" s="10">
        <v>122</v>
      </c>
      <c r="L353" s="16">
        <v>5642.2244094488378</v>
      </c>
      <c r="M353" s="16">
        <v>2172.1456692913439</v>
      </c>
      <c r="N353" s="16">
        <v>24.168853893263339</v>
      </c>
      <c r="O353" s="16">
        <v>22.771280602636494</v>
      </c>
      <c r="P353" s="16">
        <v>22.929478560300613</v>
      </c>
      <c r="Q353" s="16">
        <v>0.91725900144023043</v>
      </c>
      <c r="R353" s="16">
        <v>4.0003482810478923</v>
      </c>
      <c r="S353" s="16">
        <v>10.985969282230339</v>
      </c>
      <c r="T353" s="22" t="s">
        <v>122</v>
      </c>
      <c r="U353" s="10">
        <v>4</v>
      </c>
      <c r="V353" s="22" t="s">
        <v>143</v>
      </c>
      <c r="W353" s="10">
        <v>4</v>
      </c>
      <c r="X353" s="22" t="s">
        <v>143</v>
      </c>
      <c r="Y353" s="10">
        <v>4</v>
      </c>
      <c r="Z353" s="22" t="s">
        <v>33</v>
      </c>
      <c r="AA353" s="15">
        <v>3</v>
      </c>
      <c r="AB353" s="11">
        <v>56.509638015852644</v>
      </c>
      <c r="AC353" s="10">
        <v>39.933393964942937</v>
      </c>
      <c r="AD353" s="21">
        <v>3.5569680192044162</v>
      </c>
      <c r="AE353" s="12">
        <v>2277.1280602636498</v>
      </c>
      <c r="AF353" s="10">
        <v>2297.3232457849417</v>
      </c>
      <c r="AG353" s="10">
        <v>1528.631904020041</v>
      </c>
      <c r="AH353" s="10">
        <v>0</v>
      </c>
      <c r="AI353" s="10">
        <v>2.4997823432964936</v>
      </c>
      <c r="AJ353" s="10"/>
      <c r="AK353" s="10"/>
      <c r="AL353" s="10"/>
      <c r="AM353" s="10"/>
      <c r="AN353" s="10">
        <v>15.180853735090997</v>
      </c>
      <c r="AO353" s="10">
        <v>6.4800583421765827</v>
      </c>
      <c r="AP353" s="10">
        <v>11.700423328140285</v>
      </c>
      <c r="AQ353" s="10">
        <v>114.66</v>
      </c>
      <c r="AR353" s="10"/>
      <c r="AS353" s="10"/>
      <c r="AT353" s="10">
        <v>4.9875769590218395</v>
      </c>
      <c r="AU353" s="10">
        <v>1</v>
      </c>
      <c r="AV353" s="16"/>
      <c r="AW353" s="21">
        <v>344.59848686774126</v>
      </c>
      <c r="AX353" s="1" t="s">
        <v>120</v>
      </c>
      <c r="AY353" s="25">
        <v>55.974278215223102</v>
      </c>
      <c r="AZ353" s="19">
        <v>100</v>
      </c>
      <c r="BA353" s="19">
        <v>0</v>
      </c>
      <c r="BB353" s="19">
        <v>0</v>
      </c>
      <c r="BC353" s="19">
        <v>100</v>
      </c>
      <c r="BD353" s="19">
        <v>0</v>
      </c>
      <c r="BE353" s="19">
        <v>0</v>
      </c>
      <c r="BF353" s="26">
        <v>56.509638015852644</v>
      </c>
      <c r="BG353" s="26">
        <v>39.933393964942937</v>
      </c>
      <c r="BH353" s="26">
        <v>3.5569680192044162</v>
      </c>
      <c r="BI353" s="23"/>
      <c r="BJ353" s="27">
        <f t="shared" ca="1" si="39"/>
        <v>1</v>
      </c>
      <c r="BK353" s="26">
        <f t="shared" ca="1" si="40"/>
        <v>18.514749392600812</v>
      </c>
      <c r="BL353" s="25">
        <f t="shared" si="37"/>
        <v>4.5615789230230925</v>
      </c>
      <c r="BM353" s="25">
        <f t="shared" ca="1" si="41"/>
        <v>2.8951686623676163</v>
      </c>
      <c r="BN353" s="24">
        <f t="shared" si="38"/>
        <v>2.8067576163201826</v>
      </c>
      <c r="BO353" s="23"/>
      <c r="BP353" s="2"/>
    </row>
    <row r="354" spans="1:68" x14ac:dyDescent="0.2">
      <c r="A354">
        <v>17.05</v>
      </c>
      <c r="B354">
        <v>2.1</v>
      </c>
      <c r="C354">
        <v>1.32759</v>
      </c>
      <c r="D354">
        <v>-0.15271999999999999</v>
      </c>
      <c r="E354">
        <v>5.423E-2</v>
      </c>
      <c r="F354">
        <v>1.73915</v>
      </c>
      <c r="G354">
        <v>1.6407499999999999</v>
      </c>
      <c r="I354" s="17">
        <f t="shared" si="35"/>
        <v>55.938320209973753</v>
      </c>
      <c r="J354" s="16">
        <f t="shared" si="36"/>
        <v>-56.138320209973756</v>
      </c>
      <c r="K354" s="10">
        <v>122</v>
      </c>
      <c r="L354" s="16">
        <v>5662.2375328084181</v>
      </c>
      <c r="M354" s="16">
        <v>2181.9225721784833</v>
      </c>
      <c r="N354" s="16">
        <v>24.239938757655292</v>
      </c>
      <c r="O354" s="16">
        <v>21.971186440677961</v>
      </c>
      <c r="P354" s="16">
        <v>22.125715655540702</v>
      </c>
      <c r="Q354" s="16">
        <v>0.87340398463754199</v>
      </c>
      <c r="R354" s="16">
        <v>3.9474609465064918</v>
      </c>
      <c r="S354" s="16">
        <v>10.731195476579288</v>
      </c>
      <c r="T354" s="22" t="s">
        <v>122</v>
      </c>
      <c r="U354" s="10">
        <v>4</v>
      </c>
      <c r="V354" s="22" t="s">
        <v>143</v>
      </c>
      <c r="W354" s="10">
        <v>4</v>
      </c>
      <c r="X354" s="22" t="s">
        <v>143</v>
      </c>
      <c r="Y354" s="10">
        <v>4</v>
      </c>
      <c r="Z354" s="22" t="s">
        <v>33</v>
      </c>
      <c r="AA354" s="15">
        <v>3</v>
      </c>
      <c r="AB354" s="11">
        <v>56.183284964565637</v>
      </c>
      <c r="AC354" s="10">
        <v>40.222744811164318</v>
      </c>
      <c r="AD354" s="21">
        <v>3.5939702242700484</v>
      </c>
      <c r="AE354" s="12">
        <v>2197.1186440677961</v>
      </c>
      <c r="AF354" s="10">
        <v>2201.585661497918</v>
      </c>
      <c r="AG354" s="10">
        <v>1475.0477103693802</v>
      </c>
      <c r="AH354" s="10">
        <v>0</v>
      </c>
      <c r="AI354" s="10">
        <v>2.5332739539450069</v>
      </c>
      <c r="AJ354" s="10"/>
      <c r="AK354" s="10"/>
      <c r="AL354" s="10"/>
      <c r="AM354" s="10"/>
      <c r="AN354" s="10">
        <v>14.647457627118641</v>
      </c>
      <c r="AO354" s="10">
        <v>6.2918559079323524</v>
      </c>
      <c r="AP354" s="10">
        <v>11.325333972585661</v>
      </c>
      <c r="AQ354" s="10">
        <v>114.66</v>
      </c>
      <c r="AR354" s="10"/>
      <c r="AS354" s="10"/>
      <c r="AT354" s="10">
        <v>4.7470213240113361</v>
      </c>
      <c r="AU354" s="10">
        <v>1</v>
      </c>
      <c r="AV354" s="16"/>
      <c r="AW354" s="21">
        <v>330.23784922468769</v>
      </c>
      <c r="AX354" s="1" t="s">
        <v>120</v>
      </c>
      <c r="AY354" s="25">
        <v>56.138320209973799</v>
      </c>
      <c r="AZ354" s="19">
        <v>100</v>
      </c>
      <c r="BA354" s="19">
        <v>0</v>
      </c>
      <c r="BB354" s="19">
        <v>0</v>
      </c>
      <c r="BC354" s="19">
        <v>100</v>
      </c>
      <c r="BD354" s="19">
        <v>0</v>
      </c>
      <c r="BE354" s="19">
        <v>0</v>
      </c>
      <c r="BF354" s="26">
        <v>56.183284964565637</v>
      </c>
      <c r="BG354" s="26">
        <v>40.222744811164318</v>
      </c>
      <c r="BH354" s="26">
        <v>3.5939702242700484</v>
      </c>
      <c r="BI354" s="23"/>
      <c r="BJ354" s="27">
        <f t="shared" ca="1" si="39"/>
        <v>1</v>
      </c>
      <c r="BK354" s="26">
        <f t="shared" ca="1" si="40"/>
        <v>17.685867624415572</v>
      </c>
      <c r="BL354" s="25">
        <f t="shared" si="37"/>
        <v>4.5266765077082169</v>
      </c>
      <c r="BM354" s="25">
        <f t="shared" ca="1" si="41"/>
        <v>2.9081769429054134</v>
      </c>
      <c r="BN354" s="24">
        <f t="shared" si="38"/>
        <v>2.814829903497738</v>
      </c>
      <c r="BO354" s="23"/>
      <c r="BP354" s="2"/>
    </row>
    <row r="355" spans="1:68" x14ac:dyDescent="0.2">
      <c r="A355">
        <v>17.100000000000001</v>
      </c>
      <c r="B355">
        <v>2.1</v>
      </c>
      <c r="C355">
        <v>1.3242</v>
      </c>
      <c r="D355">
        <v>-0.15681999999999999</v>
      </c>
      <c r="E355">
        <v>5.3589999999999999E-2</v>
      </c>
      <c r="F355">
        <v>1.7376</v>
      </c>
      <c r="G355">
        <v>1.6373</v>
      </c>
      <c r="I355" s="17">
        <f t="shared" si="35"/>
        <v>56.102362204724415</v>
      </c>
      <c r="J355" s="16">
        <f t="shared" si="36"/>
        <v>-56.302362204724417</v>
      </c>
      <c r="K355" s="10">
        <v>122</v>
      </c>
      <c r="L355" s="16">
        <v>5682.2506561679984</v>
      </c>
      <c r="M355" s="16">
        <v>2191.6994750656227</v>
      </c>
      <c r="N355" s="16">
        <v>24.311023622047244</v>
      </c>
      <c r="O355" s="16">
        <v>21.045480225988694</v>
      </c>
      <c r="P355" s="16">
        <v>21.197180530739534</v>
      </c>
      <c r="Q355" s="16">
        <v>0.84771747479596737</v>
      </c>
      <c r="R355" s="16">
        <v>3.9991992027743133</v>
      </c>
      <c r="S355" s="16">
        <v>10.534743385474862</v>
      </c>
      <c r="T355" s="22" t="s">
        <v>122</v>
      </c>
      <c r="U355" s="10">
        <v>4</v>
      </c>
      <c r="V355" s="22" t="s">
        <v>143</v>
      </c>
      <c r="W355" s="10">
        <v>4</v>
      </c>
      <c r="X355" s="22" t="s">
        <v>143</v>
      </c>
      <c r="Y355" s="10">
        <v>4</v>
      </c>
      <c r="Z355" s="22" t="s">
        <v>33</v>
      </c>
      <c r="AA355" s="15">
        <v>3</v>
      </c>
      <c r="AB355" s="11">
        <v>58.772483841708649</v>
      </c>
      <c r="AC355" s="10">
        <v>37.907741363559715</v>
      </c>
      <c r="AD355" s="21">
        <v>3.3197747947316381</v>
      </c>
      <c r="AE355" s="12">
        <v>2104.5480225988695</v>
      </c>
      <c r="AF355" s="10">
        <v>2091.1689925001583</v>
      </c>
      <c r="AG355" s="10">
        <v>1413.145368715969</v>
      </c>
      <c r="AH355" s="10">
        <v>0</v>
      </c>
      <c r="AI355" s="10">
        <v>2.500500598485524</v>
      </c>
      <c r="AJ355" s="10"/>
      <c r="AK355" s="10"/>
      <c r="AL355" s="10"/>
      <c r="AM355" s="10"/>
      <c r="AN355" s="10">
        <v>14.030320150659129</v>
      </c>
      <c r="AO355" s="10">
        <v>6.0988371882598988</v>
      </c>
      <c r="AP355" s="10">
        <v>10.892017581011782</v>
      </c>
      <c r="AQ355" s="10">
        <v>114.66</v>
      </c>
      <c r="AR355" s="10"/>
      <c r="AS355" s="10"/>
      <c r="AT355" s="10">
        <v>4.4761956649277499</v>
      </c>
      <c r="AU355" s="10">
        <v>1</v>
      </c>
      <c r="AV355" s="16"/>
      <c r="AW355" s="21">
        <v>313.67534887502376</v>
      </c>
      <c r="AX355" s="1" t="s">
        <v>120</v>
      </c>
      <c r="AY355" s="25">
        <v>56.302362204724403</v>
      </c>
      <c r="AZ355" s="19">
        <v>100</v>
      </c>
      <c r="BA355" s="19">
        <v>0</v>
      </c>
      <c r="BB355" s="19">
        <v>0</v>
      </c>
      <c r="BC355" s="19">
        <v>100</v>
      </c>
      <c r="BD355" s="19">
        <v>0</v>
      </c>
      <c r="BE355" s="19">
        <v>0</v>
      </c>
      <c r="BF355" s="26">
        <v>58.772483841708649</v>
      </c>
      <c r="BG355" s="26">
        <v>37.907741363559715</v>
      </c>
      <c r="BH355" s="26">
        <v>3.3197747947316381</v>
      </c>
      <c r="BI355" s="23"/>
      <c r="BJ355" s="27">
        <f t="shared" ca="1" si="39"/>
        <v>1</v>
      </c>
      <c r="BK355" s="26">
        <f t="shared" ca="1" si="40"/>
        <v>16.750522059696095</v>
      </c>
      <c r="BL355" s="25">
        <f t="shared" si="37"/>
        <v>4.6181898312951786</v>
      </c>
      <c r="BM355" s="25">
        <f t="shared" ca="1" si="41"/>
        <v>2.9318292169947786</v>
      </c>
      <c r="BN355" s="24">
        <f t="shared" si="38"/>
        <v>2.8327137519940577</v>
      </c>
      <c r="BO355" s="23"/>
      <c r="BP355" s="2"/>
    </row>
    <row r="356" spans="1:68" x14ac:dyDescent="0.2">
      <c r="A356">
        <v>17.149999999999999</v>
      </c>
      <c r="B356">
        <v>2.2000000000000002</v>
      </c>
      <c r="C356">
        <v>1.3251599999999999</v>
      </c>
      <c r="D356">
        <v>-0.16267000000000001</v>
      </c>
      <c r="E356">
        <v>5.3589999999999999E-2</v>
      </c>
      <c r="F356">
        <v>1.73325</v>
      </c>
      <c r="G356">
        <v>1.6332</v>
      </c>
      <c r="I356" s="17">
        <f t="shared" si="35"/>
        <v>56.266404199475055</v>
      </c>
      <c r="J356" s="16">
        <f t="shared" si="36"/>
        <v>-56.466404199475058</v>
      </c>
      <c r="K356" s="10">
        <v>122</v>
      </c>
      <c r="L356" s="16">
        <v>5702.2637795275768</v>
      </c>
      <c r="M356" s="16">
        <v>2201.4763779527607</v>
      </c>
      <c r="N356" s="16">
        <v>24.38210848643919</v>
      </c>
      <c r="O356" s="16">
        <v>21.307627118644021</v>
      </c>
      <c r="P356" s="16">
        <v>21.459327423394861</v>
      </c>
      <c r="Q356" s="16">
        <v>0.81106721075372057</v>
      </c>
      <c r="R356" s="16">
        <v>3.7795555972061772</v>
      </c>
      <c r="S356" s="16">
        <v>10.534743385474862</v>
      </c>
      <c r="T356" s="22" t="s">
        <v>122</v>
      </c>
      <c r="U356" s="10">
        <v>4</v>
      </c>
      <c r="V356" s="22" t="s">
        <v>143</v>
      </c>
      <c r="W356" s="10">
        <v>4</v>
      </c>
      <c r="X356" s="22" t="s">
        <v>143</v>
      </c>
      <c r="Y356" s="10">
        <v>4</v>
      </c>
      <c r="Z356" s="22" t="s">
        <v>33</v>
      </c>
      <c r="AA356" s="15">
        <v>3</v>
      </c>
      <c r="AB356" s="11">
        <v>52.784059743627154</v>
      </c>
      <c r="AC356" s="10">
        <v>43.188914905598367</v>
      </c>
      <c r="AD356" s="21">
        <v>4.0270253507744762</v>
      </c>
      <c r="AE356" s="12">
        <v>2130.7627118644023</v>
      </c>
      <c r="AF356" s="10">
        <v>2120.8325608502219</v>
      </c>
      <c r="AG356" s="10">
        <v>1430.6218282263239</v>
      </c>
      <c r="AH356" s="10">
        <v>0</v>
      </c>
      <c r="AI356" s="10">
        <v>2.6458137055562654</v>
      </c>
      <c r="AJ356" s="10"/>
      <c r="AK356" s="10"/>
      <c r="AL356" s="10"/>
      <c r="AM356" s="10"/>
      <c r="AN356" s="10">
        <v>14.205084745762681</v>
      </c>
      <c r="AO356" s="10">
        <v>6.1133396356180159</v>
      </c>
      <c r="AP356" s="10">
        <v>11.014352797584268</v>
      </c>
      <c r="AQ356" s="10">
        <v>114.66</v>
      </c>
      <c r="AR356" s="10"/>
      <c r="AS356" s="10"/>
      <c r="AT356" s="10">
        <v>4.521608915221301</v>
      </c>
      <c r="AU356" s="10">
        <v>1</v>
      </c>
      <c r="AV356" s="16"/>
      <c r="AW356" s="21">
        <v>318.12488412753328</v>
      </c>
      <c r="AX356" s="1" t="s">
        <v>120</v>
      </c>
      <c r="AY356" s="25">
        <v>56.4664041994751</v>
      </c>
      <c r="AZ356" s="19">
        <v>100</v>
      </c>
      <c r="BA356" s="19">
        <v>0</v>
      </c>
      <c r="BB356" s="19">
        <v>0</v>
      </c>
      <c r="BC356" s="19">
        <v>100</v>
      </c>
      <c r="BD356" s="19">
        <v>0</v>
      </c>
      <c r="BE356" s="19">
        <v>0</v>
      </c>
      <c r="BF356" s="26">
        <v>52.784059743627154</v>
      </c>
      <c r="BG356" s="26">
        <v>43.188914905598367</v>
      </c>
      <c r="BH356" s="26">
        <v>4.0270253507744762</v>
      </c>
      <c r="BI356" s="23"/>
      <c r="BJ356" s="27">
        <f t="shared" ca="1" si="39"/>
        <v>1</v>
      </c>
      <c r="BK356" s="26">
        <f t="shared" ca="1" si="40"/>
        <v>16.905196639843634</v>
      </c>
      <c r="BL356" s="25">
        <f t="shared" si="37"/>
        <v>4.3586558905610051</v>
      </c>
      <c r="BM356" s="25">
        <f t="shared" ca="1" si="41"/>
        <v>2.9126732279871419</v>
      </c>
      <c r="BN356" s="24">
        <f t="shared" si="38"/>
        <v>2.8128893651733327</v>
      </c>
      <c r="BO356" s="23"/>
      <c r="BP356" s="2"/>
    </row>
    <row r="357" spans="1:68" x14ac:dyDescent="0.2">
      <c r="A357">
        <v>17.2</v>
      </c>
      <c r="B357">
        <v>2.2000000000000002</v>
      </c>
      <c r="C357">
        <v>1.3226500000000001</v>
      </c>
      <c r="D357">
        <v>-0.16592000000000001</v>
      </c>
      <c r="E357">
        <v>5.3929999999999999E-2</v>
      </c>
      <c r="F357">
        <v>1.7322500000000001</v>
      </c>
      <c r="G357">
        <v>1.6298299999999999</v>
      </c>
      <c r="I357" s="17">
        <f t="shared" si="35"/>
        <v>56.430446194225716</v>
      </c>
      <c r="J357" s="16">
        <f t="shared" si="36"/>
        <v>-56.630446194225719</v>
      </c>
      <c r="K357" s="10">
        <v>122</v>
      </c>
      <c r="L357" s="16">
        <v>5722.2769028871571</v>
      </c>
      <c r="M357" s="16">
        <v>2211.2532808399001</v>
      </c>
      <c r="N357" s="16">
        <v>24.453193350831143</v>
      </c>
      <c r="O357" s="16">
        <v>20.622222222222234</v>
      </c>
      <c r="P357" s="16">
        <v>20.775425385470022</v>
      </c>
      <c r="Q357" s="16">
        <v>0.79070595295247226</v>
      </c>
      <c r="R357" s="16">
        <v>3.8059675712126624</v>
      </c>
      <c r="S357" s="16">
        <v>10.639108558874087</v>
      </c>
      <c r="T357" s="22" t="s">
        <v>122</v>
      </c>
      <c r="U357" s="10">
        <v>4</v>
      </c>
      <c r="V357" s="22" t="s">
        <v>143</v>
      </c>
      <c r="W357" s="10">
        <v>4</v>
      </c>
      <c r="X357" s="22" t="s">
        <v>143</v>
      </c>
      <c r="Y357" s="10">
        <v>4</v>
      </c>
      <c r="Z357" s="22" t="s">
        <v>33</v>
      </c>
      <c r="AA357" s="15">
        <v>3</v>
      </c>
      <c r="AB357" s="11">
        <v>54.425461613325623</v>
      </c>
      <c r="AC357" s="10">
        <v>41.767946597782334</v>
      </c>
      <c r="AD357" s="21">
        <v>3.8065917888920442</v>
      </c>
      <c r="AE357" s="12">
        <v>2062.2222222222235</v>
      </c>
      <c r="AF357" s="10">
        <v>2039.1962550143828</v>
      </c>
      <c r="AG357" s="10">
        <v>1385.0283590313347</v>
      </c>
      <c r="AH357" s="10">
        <v>0</v>
      </c>
      <c r="AI357" s="10">
        <v>2.6274527601436675</v>
      </c>
      <c r="AJ357" s="10"/>
      <c r="AK357" s="10"/>
      <c r="AL357" s="10"/>
      <c r="AM357" s="10"/>
      <c r="AN357" s="10">
        <v>13.748148148148156</v>
      </c>
      <c r="AO357" s="10">
        <v>5.970382466257985</v>
      </c>
      <c r="AP357" s="10">
        <v>10.695198513219344</v>
      </c>
      <c r="AQ357" s="10">
        <v>114.66</v>
      </c>
      <c r="AR357" s="10"/>
      <c r="AS357" s="10"/>
      <c r="AT357" s="10">
        <v>4.3188007589946871</v>
      </c>
      <c r="AU357" s="10">
        <v>1</v>
      </c>
      <c r="AV357" s="16"/>
      <c r="AW357" s="21">
        <v>305.8794382521574</v>
      </c>
      <c r="AX357" s="1" t="s">
        <v>120</v>
      </c>
      <c r="AY357" s="25">
        <v>56.630446194225698</v>
      </c>
      <c r="AZ357" s="19">
        <v>100</v>
      </c>
      <c r="BA357" s="19">
        <v>0</v>
      </c>
      <c r="BB357" s="19">
        <v>0</v>
      </c>
      <c r="BC357" s="19">
        <v>100</v>
      </c>
      <c r="BD357" s="19">
        <v>0</v>
      </c>
      <c r="BE357" s="19">
        <v>0</v>
      </c>
      <c r="BF357" s="26">
        <v>54.425461613325623</v>
      </c>
      <c r="BG357" s="26">
        <v>41.767946597782334</v>
      </c>
      <c r="BH357" s="26">
        <v>3.8065917888920442</v>
      </c>
      <c r="BI357" s="23"/>
      <c r="BJ357" s="27">
        <f t="shared" ca="1" si="39"/>
        <v>1</v>
      </c>
      <c r="BK357" s="26">
        <f t="shared" ca="1" si="40"/>
        <v>16.202835820980276</v>
      </c>
      <c r="BL357" s="25">
        <f t="shared" si="37"/>
        <v>4.4138287829397402</v>
      </c>
      <c r="BM357" s="25">
        <f t="shared" ca="1" si="41"/>
        <v>2.9303558638201221</v>
      </c>
      <c r="BN357" s="24">
        <f t="shared" si="38"/>
        <v>2.8256495629973131</v>
      </c>
      <c r="BO357" s="23"/>
      <c r="BP357" s="2"/>
    </row>
    <row r="358" spans="1:68" x14ac:dyDescent="0.2">
      <c r="A358">
        <v>17.25</v>
      </c>
      <c r="B358">
        <v>2.1</v>
      </c>
      <c r="C358">
        <v>1.3188500000000001</v>
      </c>
      <c r="D358">
        <v>-0.17330000000000001</v>
      </c>
      <c r="E358">
        <v>5.3190000000000001E-2</v>
      </c>
      <c r="F358">
        <v>1.73905</v>
      </c>
      <c r="G358">
        <v>1.63828</v>
      </c>
      <c r="I358" s="17">
        <f t="shared" si="35"/>
        <v>56.594488188976378</v>
      </c>
      <c r="J358" s="16">
        <f t="shared" si="36"/>
        <v>-56.794488188976381</v>
      </c>
      <c r="K358" s="10">
        <v>122</v>
      </c>
      <c r="L358" s="16">
        <v>5742.2900262467374</v>
      </c>
      <c r="M358" s="16">
        <v>2221.0301837270395</v>
      </c>
      <c r="N358" s="16">
        <v>24.524278215223099</v>
      </c>
      <c r="O358" s="16">
        <v>19.584557438794729</v>
      </c>
      <c r="P358" s="16">
        <v>19.734489674725626</v>
      </c>
      <c r="Q358" s="16">
        <v>0.744470235237638</v>
      </c>
      <c r="R358" s="16">
        <v>3.7724321606912219</v>
      </c>
      <c r="S358" s="16">
        <v>10.411960828534596</v>
      </c>
      <c r="T358" s="22" t="s">
        <v>122</v>
      </c>
      <c r="U358" s="10">
        <v>4</v>
      </c>
      <c r="V358" s="22" t="s">
        <v>143</v>
      </c>
      <c r="W358" s="10">
        <v>4</v>
      </c>
      <c r="X358" s="22" t="s">
        <v>33</v>
      </c>
      <c r="Y358" s="10">
        <v>3</v>
      </c>
      <c r="Z358" s="22" t="s">
        <v>33</v>
      </c>
      <c r="AA358" s="15">
        <v>3</v>
      </c>
      <c r="AB358" s="11">
        <v>55.079573708087914</v>
      </c>
      <c r="AC358" s="10">
        <v>41.195657806136886</v>
      </c>
      <c r="AD358" s="21">
        <v>3.7247684857751997</v>
      </c>
      <c r="AE358" s="12">
        <v>1958.4557438794727</v>
      </c>
      <c r="AF358" s="10">
        <v>1915.555987670361</v>
      </c>
      <c r="AG358" s="10">
        <v>1315.6326449817084</v>
      </c>
      <c r="AH358" s="10">
        <v>0</v>
      </c>
      <c r="AI358" s="10">
        <v>2.6508097625187519</v>
      </c>
      <c r="AJ358" s="10"/>
      <c r="AK358" s="10"/>
      <c r="AL358" s="10"/>
      <c r="AM358" s="10"/>
      <c r="AN358" s="10">
        <v>13.056371625863152</v>
      </c>
      <c r="AO358" s="10">
        <v>5.7320641211956378</v>
      </c>
      <c r="AP358" s="10">
        <v>10.209428514871959</v>
      </c>
      <c r="AQ358" s="10">
        <v>114.66</v>
      </c>
      <c r="AR358" s="10"/>
      <c r="AS358" s="10"/>
      <c r="AT358" s="10">
        <v>4.0254986113497191</v>
      </c>
      <c r="AU358" s="10">
        <v>1</v>
      </c>
      <c r="AV358" s="16"/>
      <c r="AW358" s="21">
        <v>287.33339815055416</v>
      </c>
      <c r="AX358" s="1" t="s">
        <v>120</v>
      </c>
      <c r="AY358" s="25">
        <v>56.794488188976402</v>
      </c>
      <c r="AZ358" s="19">
        <v>100</v>
      </c>
      <c r="BA358" s="19">
        <v>0</v>
      </c>
      <c r="BB358" s="19">
        <v>0</v>
      </c>
      <c r="BC358" s="19">
        <v>100</v>
      </c>
      <c r="BD358" s="19">
        <v>0</v>
      </c>
      <c r="BE358" s="19">
        <v>0</v>
      </c>
      <c r="BF358" s="26">
        <v>55.079573708087914</v>
      </c>
      <c r="BG358" s="26">
        <v>41.195657806136886</v>
      </c>
      <c r="BH358" s="26">
        <v>3.7247684857751997</v>
      </c>
      <c r="BI358" s="23"/>
      <c r="BJ358" s="27">
        <f t="shared" ca="1" si="39"/>
        <v>1</v>
      </c>
      <c r="BK358" s="26">
        <f t="shared" ca="1" si="40"/>
        <v>15.185155776050212</v>
      </c>
      <c r="BL358" s="25">
        <f t="shared" si="37"/>
        <v>4.4147246597692602</v>
      </c>
      <c r="BM358" s="25">
        <f t="shared" ca="1" si="41"/>
        <v>2.9521970400835866</v>
      </c>
      <c r="BN358" s="24">
        <f t="shared" si="38"/>
        <v>2.840457788175609</v>
      </c>
      <c r="BO358" s="23"/>
      <c r="BP358" s="2"/>
    </row>
    <row r="359" spans="1:68" x14ac:dyDescent="0.2">
      <c r="A359">
        <v>17.3</v>
      </c>
      <c r="B359">
        <v>2.1</v>
      </c>
      <c r="C359">
        <v>1.3164899999999999</v>
      </c>
      <c r="D359">
        <v>-0.17435</v>
      </c>
      <c r="E359">
        <v>5.357E-2</v>
      </c>
      <c r="F359">
        <v>1.73505</v>
      </c>
      <c r="G359">
        <v>1.63375</v>
      </c>
      <c r="I359" s="17">
        <f t="shared" si="35"/>
        <v>56.758530183727032</v>
      </c>
      <c r="J359" s="16">
        <f t="shared" si="36"/>
        <v>-56.958530183727035</v>
      </c>
      <c r="K359" s="10">
        <v>122</v>
      </c>
      <c r="L359" s="16">
        <v>5762.3031496063177</v>
      </c>
      <c r="M359" s="16">
        <v>2230.8070866141784</v>
      </c>
      <c r="N359" s="16">
        <v>24.595363079615044</v>
      </c>
      <c r="O359" s="16">
        <v>18.940112994350244</v>
      </c>
      <c r="P359" s="16">
        <v>19.091724895660086</v>
      </c>
      <c r="Q359" s="16">
        <v>0.73789198271723455</v>
      </c>
      <c r="R359" s="16">
        <v>3.8649833199983488</v>
      </c>
      <c r="S359" s="16">
        <v>10.528604257627846</v>
      </c>
      <c r="T359" s="22" t="s">
        <v>122</v>
      </c>
      <c r="U359" s="10">
        <v>4</v>
      </c>
      <c r="V359" s="22" t="s">
        <v>143</v>
      </c>
      <c r="W359" s="10">
        <v>4</v>
      </c>
      <c r="X359" s="22" t="s">
        <v>33</v>
      </c>
      <c r="Y359" s="10">
        <v>3</v>
      </c>
      <c r="Z359" s="22" t="s">
        <v>33</v>
      </c>
      <c r="AA359" s="15">
        <v>3</v>
      </c>
      <c r="AB359" s="11">
        <v>58.423237863726129</v>
      </c>
      <c r="AC359" s="10">
        <v>38.222476813790969</v>
      </c>
      <c r="AD359" s="21">
        <v>3.3542853224829026</v>
      </c>
      <c r="AE359" s="12">
        <v>1894.0112994350245</v>
      </c>
      <c r="AF359" s="10">
        <v>1838.7593593473807</v>
      </c>
      <c r="AG359" s="10">
        <v>1272.7816597106723</v>
      </c>
      <c r="AH359" s="10">
        <v>0</v>
      </c>
      <c r="AI359" s="10">
        <v>2.5873332876386832</v>
      </c>
      <c r="AJ359" s="10"/>
      <c r="AK359" s="10"/>
      <c r="AL359" s="10"/>
      <c r="AM359" s="10"/>
      <c r="AN359" s="10">
        <v>12.626741996233497</v>
      </c>
      <c r="AO359" s="10">
        <v>5.6109500523386302</v>
      </c>
      <c r="AP359" s="10">
        <v>9.909471617974706</v>
      </c>
      <c r="AQ359" s="10">
        <v>114.66</v>
      </c>
      <c r="AR359" s="10"/>
      <c r="AS359" s="10"/>
      <c r="AT359" s="10">
        <v>3.8383895110594128</v>
      </c>
      <c r="AU359" s="10">
        <v>1</v>
      </c>
      <c r="AV359" s="16"/>
      <c r="AW359" s="21">
        <v>275.81390390210709</v>
      </c>
      <c r="AX359" s="1" t="s">
        <v>120</v>
      </c>
      <c r="AY359" s="25">
        <v>56.958530183726999</v>
      </c>
      <c r="AZ359" s="19">
        <v>100</v>
      </c>
      <c r="BA359" s="19">
        <v>0</v>
      </c>
      <c r="BB359" s="19">
        <v>0</v>
      </c>
      <c r="BC359" s="19">
        <v>100</v>
      </c>
      <c r="BD359" s="19">
        <v>0</v>
      </c>
      <c r="BE359" s="19">
        <v>0</v>
      </c>
      <c r="BF359" s="26">
        <v>58.423237863726129</v>
      </c>
      <c r="BG359" s="26">
        <v>38.222476813790969</v>
      </c>
      <c r="BH359" s="26">
        <v>3.3542853224829026</v>
      </c>
      <c r="BI359" s="23"/>
      <c r="BJ359" s="27">
        <f t="shared" ca="1" si="39"/>
        <v>1</v>
      </c>
      <c r="BK359" s="26">
        <f t="shared" ca="1" si="40"/>
        <v>14.533370830788087</v>
      </c>
      <c r="BL359" s="25">
        <f t="shared" si="37"/>
        <v>4.5519178631877528</v>
      </c>
      <c r="BM359" s="25">
        <f t="shared" ca="1" si="41"/>
        <v>2.9753633907005663</v>
      </c>
      <c r="BN359" s="24">
        <f t="shared" si="38"/>
        <v>2.8582544875898801</v>
      </c>
      <c r="BO359" s="23"/>
      <c r="BP359" s="2"/>
    </row>
    <row r="360" spans="1:68" x14ac:dyDescent="0.2">
      <c r="A360">
        <v>17.350000000000001</v>
      </c>
      <c r="B360">
        <v>2.1</v>
      </c>
      <c r="C360">
        <v>1.3169</v>
      </c>
      <c r="D360">
        <v>-0.16830999999999999</v>
      </c>
      <c r="E360">
        <v>5.4269999999999999E-2</v>
      </c>
      <c r="F360">
        <v>1.7301800000000001</v>
      </c>
      <c r="G360">
        <v>1.6245000000000001</v>
      </c>
      <c r="I360" s="17">
        <f t="shared" si="35"/>
        <v>56.922572178477694</v>
      </c>
      <c r="J360" s="16">
        <f t="shared" si="36"/>
        <v>-57.122572178477697</v>
      </c>
      <c r="K360" s="10">
        <v>122</v>
      </c>
      <c r="L360" s="16">
        <v>5782.316272965898</v>
      </c>
      <c r="M360" s="16">
        <v>2240.5839895013178</v>
      </c>
      <c r="N360" s="16">
        <v>24.666447944007</v>
      </c>
      <c r="O360" s="16">
        <v>19.052071563088482</v>
      </c>
      <c r="P360" s="16">
        <v>19.206777584833219</v>
      </c>
      <c r="Q360" s="16">
        <v>0.77573259721555454</v>
      </c>
      <c r="R360" s="16">
        <v>4.0388482335949885</v>
      </c>
      <c r="S360" s="16">
        <v>10.743473732273314</v>
      </c>
      <c r="T360" s="22" t="s">
        <v>122</v>
      </c>
      <c r="U360" s="10">
        <v>4</v>
      </c>
      <c r="V360" s="22" t="s">
        <v>143</v>
      </c>
      <c r="W360" s="10">
        <v>4</v>
      </c>
      <c r="X360" s="22" t="s">
        <v>33</v>
      </c>
      <c r="Y360" s="10">
        <v>3</v>
      </c>
      <c r="Z360" s="22" t="s">
        <v>33</v>
      </c>
      <c r="AA360" s="15">
        <v>3</v>
      </c>
      <c r="AB360" s="11">
        <v>62.719253670505672</v>
      </c>
      <c r="AC360" s="10">
        <v>34.305485368858086</v>
      </c>
      <c r="AD360" s="21">
        <v>2.975260960636239</v>
      </c>
      <c r="AE360" s="12">
        <v>1905.207156308848</v>
      </c>
      <c r="AF360" s="10">
        <v>1851.1177272877742</v>
      </c>
      <c r="AG360" s="10">
        <v>1280.4518389888813</v>
      </c>
      <c r="AH360" s="10">
        <v>0</v>
      </c>
      <c r="AI360" s="10">
        <v>2.4759533960252269</v>
      </c>
      <c r="AJ360" s="10"/>
      <c r="AK360" s="10"/>
      <c r="AL360" s="10"/>
      <c r="AM360" s="10"/>
      <c r="AN360" s="10">
        <v>12.701381042058989</v>
      </c>
      <c r="AO360" s="10">
        <v>5.6794843424916888</v>
      </c>
      <c r="AP360" s="10">
        <v>9.9631628729221688</v>
      </c>
      <c r="AQ360" s="10">
        <v>114.66</v>
      </c>
      <c r="AR360" s="10"/>
      <c r="AS360" s="10"/>
      <c r="AT360" s="10">
        <v>3.847691984814873</v>
      </c>
      <c r="AU360" s="10">
        <v>1</v>
      </c>
      <c r="AV360" s="16"/>
      <c r="AW360" s="21">
        <v>277.66765909316609</v>
      </c>
      <c r="AX360" s="1" t="s">
        <v>120</v>
      </c>
      <c r="AY360" s="25">
        <v>57.122572178477697</v>
      </c>
      <c r="AZ360" s="19">
        <v>100</v>
      </c>
      <c r="BA360" s="19">
        <v>0</v>
      </c>
      <c r="BB360" s="19">
        <v>0</v>
      </c>
      <c r="BC360" s="19">
        <v>100</v>
      </c>
      <c r="BD360" s="19">
        <v>0</v>
      </c>
      <c r="BE360" s="19">
        <v>0</v>
      </c>
      <c r="BF360" s="26">
        <v>62.719253670505672</v>
      </c>
      <c r="BG360" s="26">
        <v>34.305485368858086</v>
      </c>
      <c r="BH360" s="26">
        <v>2.975260960636239</v>
      </c>
      <c r="BI360" s="23"/>
      <c r="BJ360" s="27">
        <f t="shared" ca="1" si="39"/>
        <v>1</v>
      </c>
      <c r="BK360" s="26">
        <f t="shared" ca="1" si="40"/>
        <v>14.563720462879504</v>
      </c>
      <c r="BL360" s="25">
        <f t="shared" si="37"/>
        <v>4.7545396585845943</v>
      </c>
      <c r="BM360" s="25">
        <f t="shared" ca="1" si="41"/>
        <v>2.9866390954007027</v>
      </c>
      <c r="BN360" s="24">
        <f t="shared" si="38"/>
        <v>2.8683624267024759</v>
      </c>
      <c r="BO360" s="23"/>
      <c r="BP360" s="2"/>
    </row>
    <row r="361" spans="1:68" x14ac:dyDescent="0.2">
      <c r="A361">
        <v>17.399999999999999</v>
      </c>
      <c r="B361">
        <v>2.1</v>
      </c>
      <c r="C361">
        <v>1.3192200000000001</v>
      </c>
      <c r="D361">
        <v>-0.16846</v>
      </c>
      <c r="E361">
        <v>5.4679999999999999E-2</v>
      </c>
      <c r="F361">
        <v>1.7377</v>
      </c>
      <c r="G361">
        <v>1.6342300000000001</v>
      </c>
      <c r="I361" s="17">
        <f t="shared" si="35"/>
        <v>57.086614173228341</v>
      </c>
      <c r="J361" s="16">
        <f t="shared" si="36"/>
        <v>-57.286614173228344</v>
      </c>
      <c r="K361" s="10">
        <v>122</v>
      </c>
      <c r="L361" s="16">
        <v>5802.3293963254773</v>
      </c>
      <c r="M361" s="16">
        <v>2250.3608923884563</v>
      </c>
      <c r="N361" s="16">
        <v>24.737532808398946</v>
      </c>
      <c r="O361" s="16">
        <v>19.68559322033898</v>
      </c>
      <c r="P361" s="16">
        <v>19.842111512624154</v>
      </c>
      <c r="Q361" s="16">
        <v>0.77479284685549676</v>
      </c>
      <c r="R361" s="16">
        <v>3.9047903060243869</v>
      </c>
      <c r="S361" s="16">
        <v>10.869325853137084</v>
      </c>
      <c r="T361" s="22" t="s">
        <v>122</v>
      </c>
      <c r="U361" s="10">
        <v>4</v>
      </c>
      <c r="V361" s="22" t="s">
        <v>143</v>
      </c>
      <c r="W361" s="10">
        <v>4</v>
      </c>
      <c r="X361" s="22" t="s">
        <v>33</v>
      </c>
      <c r="Y361" s="10">
        <v>3</v>
      </c>
      <c r="Z361" s="22" t="s">
        <v>33</v>
      </c>
      <c r="AA361" s="15">
        <v>3</v>
      </c>
      <c r="AB361" s="11">
        <v>58.332122648863574</v>
      </c>
      <c r="AC361" s="10">
        <v>38.304468022648315</v>
      </c>
      <c r="AD361" s="21">
        <v>3.3634093284881108</v>
      </c>
      <c r="AE361" s="12">
        <v>1968.5593220338978</v>
      </c>
      <c r="AF361" s="10">
        <v>1924.6856527126147</v>
      </c>
      <c r="AG361" s="10">
        <v>1322.8074341749436</v>
      </c>
      <c r="AH361" s="10">
        <v>0</v>
      </c>
      <c r="AI361" s="10">
        <v>2.5609569826507212</v>
      </c>
      <c r="AJ361" s="10"/>
      <c r="AK361" s="10"/>
      <c r="AL361" s="10"/>
      <c r="AM361" s="10"/>
      <c r="AN361" s="10">
        <v>13.123728813559319</v>
      </c>
      <c r="AO361" s="10">
        <v>5.8017667424035917</v>
      </c>
      <c r="AP361" s="10">
        <v>10.259652039224605</v>
      </c>
      <c r="AQ361" s="10">
        <v>114.66</v>
      </c>
      <c r="AR361" s="10"/>
      <c r="AS361" s="10"/>
      <c r="AT361" s="10">
        <v>3.9900448084871538</v>
      </c>
      <c r="AU361" s="10">
        <v>1</v>
      </c>
      <c r="AV361" s="16"/>
      <c r="AW361" s="21">
        <v>288.7028479068922</v>
      </c>
      <c r="AX361" s="1" t="s">
        <v>120</v>
      </c>
      <c r="AY361" s="25">
        <v>57.286614173228301</v>
      </c>
      <c r="AZ361" s="19">
        <v>100</v>
      </c>
      <c r="BA361" s="19">
        <v>0</v>
      </c>
      <c r="BB361" s="19">
        <v>0</v>
      </c>
      <c r="BC361" s="19">
        <v>100</v>
      </c>
      <c r="BD361" s="19">
        <v>0</v>
      </c>
      <c r="BE361" s="19">
        <v>0</v>
      </c>
      <c r="BF361" s="26">
        <v>58.332122648863574</v>
      </c>
      <c r="BG361" s="26">
        <v>38.304468022648315</v>
      </c>
      <c r="BH361" s="26">
        <v>3.3634093284881108</v>
      </c>
      <c r="BI361" s="23"/>
      <c r="BJ361" s="27">
        <f t="shared" ca="1" si="39"/>
        <v>1</v>
      </c>
      <c r="BK361" s="26">
        <f t="shared" ca="1" si="40"/>
        <v>15.056204426376139</v>
      </c>
      <c r="BL361" s="25">
        <f t="shared" si="37"/>
        <v>4.5734919974726864</v>
      </c>
      <c r="BM361" s="25">
        <f t="shared" ca="1" si="41"/>
        <v>2.9647766307199461</v>
      </c>
      <c r="BN361" s="24">
        <f t="shared" si="38"/>
        <v>2.8481310718713111</v>
      </c>
      <c r="BO361" s="23"/>
      <c r="BP361" s="2"/>
    </row>
    <row r="362" spans="1:68" x14ac:dyDescent="0.2">
      <c r="A362">
        <v>17.45</v>
      </c>
      <c r="B362">
        <v>2.1</v>
      </c>
      <c r="C362">
        <v>1.3184800000000001</v>
      </c>
      <c r="D362">
        <v>-0.17437</v>
      </c>
      <c r="E362">
        <v>5.5300000000000002E-2</v>
      </c>
      <c r="F362">
        <v>1.7370300000000001</v>
      </c>
      <c r="G362">
        <v>1.6301000000000001</v>
      </c>
      <c r="I362" s="17">
        <f t="shared" si="35"/>
        <v>57.250656167978995</v>
      </c>
      <c r="J362" s="16">
        <f t="shared" si="36"/>
        <v>-57.450656167978998</v>
      </c>
      <c r="K362" s="10">
        <v>122</v>
      </c>
      <c r="L362" s="16">
        <v>5822.3425196850576</v>
      </c>
      <c r="M362" s="16">
        <v>2260.1377952755952</v>
      </c>
      <c r="N362" s="16">
        <v>24.808617672790898</v>
      </c>
      <c r="O362" s="16">
        <v>19.483521657250478</v>
      </c>
      <c r="P362" s="16">
        <v>19.642780456206559</v>
      </c>
      <c r="Q362" s="16">
        <v>0.73776668266922696</v>
      </c>
      <c r="R362" s="16">
        <v>3.7559177750526334</v>
      </c>
      <c r="S362" s="16">
        <v>11.059638816394502</v>
      </c>
      <c r="T362" s="22" t="s">
        <v>122</v>
      </c>
      <c r="U362" s="10">
        <v>4</v>
      </c>
      <c r="V362" s="22" t="s">
        <v>143</v>
      </c>
      <c r="W362" s="10">
        <v>4</v>
      </c>
      <c r="X362" s="22" t="s">
        <v>33</v>
      </c>
      <c r="Y362" s="10">
        <v>3</v>
      </c>
      <c r="Z362" s="22" t="s">
        <v>33</v>
      </c>
      <c r="AA362" s="15">
        <v>3</v>
      </c>
      <c r="AB362" s="11">
        <v>54.858894712168606</v>
      </c>
      <c r="AC362" s="10">
        <v>41.389099915998209</v>
      </c>
      <c r="AD362" s="21">
        <v>3.7520053718331825</v>
      </c>
      <c r="AE362" s="12">
        <v>1948.3521657250476</v>
      </c>
      <c r="AF362" s="10">
        <v>1900.057697642334</v>
      </c>
      <c r="AG362" s="10">
        <v>1309.5186970804373</v>
      </c>
      <c r="AH362" s="10">
        <v>0</v>
      </c>
      <c r="AI362" s="10">
        <v>2.6624651014517657</v>
      </c>
      <c r="AJ362" s="10"/>
      <c r="AK362" s="10"/>
      <c r="AL362" s="10"/>
      <c r="AM362" s="10"/>
      <c r="AN362" s="10">
        <v>12.989014438166985</v>
      </c>
      <c r="AO362" s="10">
        <v>5.7287672421528599</v>
      </c>
      <c r="AP362" s="10">
        <v>10.16663087956306</v>
      </c>
      <c r="AQ362" s="10">
        <v>114.66</v>
      </c>
      <c r="AR362" s="10"/>
      <c r="AS362" s="10"/>
      <c r="AT362" s="10">
        <v>3.9184941705428566</v>
      </c>
      <c r="AU362" s="10">
        <v>1</v>
      </c>
      <c r="AV362" s="16"/>
      <c r="AW362" s="21">
        <v>285.00865464635012</v>
      </c>
      <c r="AX362" s="1" t="s">
        <v>120</v>
      </c>
      <c r="AY362" s="25">
        <v>57.450656167978998</v>
      </c>
      <c r="AZ362" s="19">
        <v>100</v>
      </c>
      <c r="BA362" s="19">
        <v>0</v>
      </c>
      <c r="BB362" s="19">
        <v>0</v>
      </c>
      <c r="BC362" s="19">
        <v>100</v>
      </c>
      <c r="BD362" s="19">
        <v>0</v>
      </c>
      <c r="BE362" s="19">
        <v>0</v>
      </c>
      <c r="BF362" s="26">
        <v>54.858894712168606</v>
      </c>
      <c r="BG362" s="26">
        <v>41.389099915998209</v>
      </c>
      <c r="BH362" s="26">
        <v>3.7520053718331825</v>
      </c>
      <c r="BI362" s="23"/>
      <c r="BJ362" s="27">
        <f t="shared" ca="1" si="39"/>
        <v>1</v>
      </c>
      <c r="BK362" s="26">
        <f t="shared" ca="1" si="40"/>
        <v>14.805831070422698</v>
      </c>
      <c r="BL362" s="25">
        <f t="shared" si="37"/>
        <v>4.409418568236414</v>
      </c>
      <c r="BM362" s="25">
        <f t="shared" ca="1" si="41"/>
        <v>2.9603930625248243</v>
      </c>
      <c r="BN362" s="24">
        <f t="shared" si="38"/>
        <v>2.8408208298781381</v>
      </c>
      <c r="BO362" s="23"/>
      <c r="BP362" s="2"/>
    </row>
    <row r="363" spans="1:68" x14ac:dyDescent="0.2">
      <c r="A363">
        <v>17.5</v>
      </c>
      <c r="B363">
        <v>2.1</v>
      </c>
      <c r="C363">
        <v>1.31498</v>
      </c>
      <c r="D363">
        <v>-0.18645999999999999</v>
      </c>
      <c r="E363">
        <v>5.6129999999999999E-2</v>
      </c>
      <c r="F363">
        <v>1.7371799999999999</v>
      </c>
      <c r="G363">
        <v>1.6315500000000001</v>
      </c>
      <c r="I363" s="17">
        <f t="shared" si="35"/>
        <v>57.414698162729657</v>
      </c>
      <c r="J363" s="16">
        <f t="shared" si="36"/>
        <v>-57.61469816272966</v>
      </c>
      <c r="K363" s="10">
        <v>122</v>
      </c>
      <c r="L363" s="16">
        <v>5842.3556430446379</v>
      </c>
      <c r="M363" s="16">
        <v>2269.9146981627346</v>
      </c>
      <c r="N363" s="16">
        <v>24.879702537182851</v>
      </c>
      <c r="O363" s="16">
        <v>18.527777777777771</v>
      </c>
      <c r="P363" s="16">
        <v>18.690705319535226</v>
      </c>
      <c r="Q363" s="16">
        <v>0.66202280364858379</v>
      </c>
      <c r="R363" s="16">
        <v>3.5419894130835612</v>
      </c>
      <c r="S363" s="16">
        <v>11.314412622045554</v>
      </c>
      <c r="T363" s="22" t="s">
        <v>122</v>
      </c>
      <c r="U363" s="10">
        <v>4</v>
      </c>
      <c r="V363" s="22" t="s">
        <v>143</v>
      </c>
      <c r="W363" s="10">
        <v>4</v>
      </c>
      <c r="X363" s="22" t="s">
        <v>33</v>
      </c>
      <c r="Y363" s="10">
        <v>3</v>
      </c>
      <c r="Z363" s="22" t="s">
        <v>33</v>
      </c>
      <c r="AA363" s="15">
        <v>3</v>
      </c>
      <c r="AB363" s="11">
        <v>50.999993952861971</v>
      </c>
      <c r="AC363" s="10">
        <v>44.706885365334827</v>
      </c>
      <c r="AD363" s="21">
        <v>4.2931206818031997</v>
      </c>
      <c r="AE363" s="12">
        <v>1852.7777777777769</v>
      </c>
      <c r="AF363" s="10">
        <v>1786.8716154833787</v>
      </c>
      <c r="AG363" s="10">
        <v>1246.0470213023484</v>
      </c>
      <c r="AH363" s="10">
        <v>0</v>
      </c>
      <c r="AI363" s="10">
        <v>2.8232721314924167</v>
      </c>
      <c r="AJ363" s="10"/>
      <c r="AK363" s="10"/>
      <c r="AL363" s="10"/>
      <c r="AM363" s="10"/>
      <c r="AN363" s="10">
        <v>12.351851851851848</v>
      </c>
      <c r="AO363" s="10">
        <v>5.4700020357605155</v>
      </c>
      <c r="AP363" s="10">
        <v>9.7223291491164385</v>
      </c>
      <c r="AQ363" s="10">
        <v>114.66</v>
      </c>
      <c r="AR363" s="10"/>
      <c r="AS363" s="10"/>
      <c r="AT363" s="10">
        <v>3.6570829248834507</v>
      </c>
      <c r="AU363" s="10">
        <v>1</v>
      </c>
      <c r="AV363" s="16"/>
      <c r="AW363" s="21">
        <v>268.0307423225068</v>
      </c>
      <c r="AX363" s="1" t="s">
        <v>120</v>
      </c>
      <c r="AY363" s="25">
        <v>57.614698162729702</v>
      </c>
      <c r="AZ363" s="19">
        <v>100</v>
      </c>
      <c r="BA363" s="19">
        <v>0</v>
      </c>
      <c r="BB363" s="19">
        <v>0</v>
      </c>
      <c r="BC363" s="19">
        <v>100</v>
      </c>
      <c r="BD363" s="19">
        <v>0</v>
      </c>
      <c r="BE363" s="19">
        <v>0</v>
      </c>
      <c r="BF363" s="26">
        <v>50.999993952861971</v>
      </c>
      <c r="BG363" s="26">
        <v>44.706885365334827</v>
      </c>
      <c r="BH363" s="26">
        <v>4.2931206818031997</v>
      </c>
      <c r="BI363" s="23"/>
      <c r="BJ363" s="27">
        <f t="shared" ca="1" si="39"/>
        <v>1</v>
      </c>
      <c r="BK363" s="26">
        <f t="shared" ca="1" si="40"/>
        <v>13.894378948051868</v>
      </c>
      <c r="BL363" s="25">
        <f t="shared" si="37"/>
        <v>4.1981143932943086</v>
      </c>
      <c r="BM363" s="25">
        <f t="shared" ca="1" si="41"/>
        <v>2.9685900200615634</v>
      </c>
      <c r="BN363" s="24">
        <f t="shared" si="38"/>
        <v>2.8416525795331893</v>
      </c>
      <c r="BO363" s="23"/>
      <c r="BP363" s="2"/>
    </row>
    <row r="364" spans="1:68" x14ac:dyDescent="0.2">
      <c r="A364">
        <v>17.55</v>
      </c>
      <c r="B364">
        <v>2.2000000000000002</v>
      </c>
      <c r="C364">
        <v>1.3153900000000001</v>
      </c>
      <c r="D364">
        <v>-0.18318000000000001</v>
      </c>
      <c r="E364">
        <v>5.7279999999999998E-2</v>
      </c>
      <c r="F364">
        <v>1.7362</v>
      </c>
      <c r="G364">
        <v>1.6298999999999999</v>
      </c>
      <c r="I364" s="17">
        <f t="shared" si="35"/>
        <v>57.578740157480311</v>
      </c>
      <c r="J364" s="16">
        <f t="shared" si="36"/>
        <v>-57.778740157480314</v>
      </c>
      <c r="K364" s="10">
        <v>122</v>
      </c>
      <c r="L364" s="16">
        <v>5862.3687664042181</v>
      </c>
      <c r="M364" s="16">
        <v>2279.6916010498735</v>
      </c>
      <c r="N364" s="16">
        <v>24.9507874015748</v>
      </c>
      <c r="O364" s="16">
        <v>18.639736346516003</v>
      </c>
      <c r="P364" s="16">
        <v>18.807747086130785</v>
      </c>
      <c r="Q364" s="16">
        <v>0.68257201152184332</v>
      </c>
      <c r="R364" s="16">
        <v>3.6292066689113751</v>
      </c>
      <c r="S364" s="16">
        <v>11.667412473248818</v>
      </c>
      <c r="T364" s="22" t="s">
        <v>122</v>
      </c>
      <c r="U364" s="10">
        <v>4</v>
      </c>
      <c r="V364" s="22" t="s">
        <v>143</v>
      </c>
      <c r="W364" s="10">
        <v>4</v>
      </c>
      <c r="X364" s="22" t="s">
        <v>33</v>
      </c>
      <c r="Y364" s="10">
        <v>3</v>
      </c>
      <c r="Z364" s="22" t="s">
        <v>33</v>
      </c>
      <c r="AA364" s="15">
        <v>3</v>
      </c>
      <c r="AB364" s="11">
        <v>53.017480585899477</v>
      </c>
      <c r="AC364" s="10">
        <v>42.988213125528347</v>
      </c>
      <c r="AD364" s="21">
        <v>3.9943062885721723</v>
      </c>
      <c r="AE364" s="12">
        <v>1863.9736346516002</v>
      </c>
      <c r="AF364" s="10">
        <v>1799.4639925322924</v>
      </c>
      <c r="AG364" s="10">
        <v>1253.8498057420525</v>
      </c>
      <c r="AH364" s="10">
        <v>0</v>
      </c>
      <c r="AI364" s="10">
        <v>2.755423130256625</v>
      </c>
      <c r="AJ364" s="10"/>
      <c r="AK364" s="10"/>
      <c r="AL364" s="10"/>
      <c r="AM364" s="10"/>
      <c r="AN364" s="10">
        <v>12.426490897677335</v>
      </c>
      <c r="AO364" s="10">
        <v>5.5210644348127653</v>
      </c>
      <c r="AP364" s="10">
        <v>9.7769486401943659</v>
      </c>
      <c r="AQ364" s="10">
        <v>114.66</v>
      </c>
      <c r="AR364" s="10"/>
      <c r="AS364" s="10"/>
      <c r="AT364" s="10">
        <v>3.6674851162807918</v>
      </c>
      <c r="AU364" s="10">
        <v>1</v>
      </c>
      <c r="AV364" s="16"/>
      <c r="AW364" s="21">
        <v>269.91959887984387</v>
      </c>
      <c r="AX364" s="1" t="s">
        <v>120</v>
      </c>
      <c r="AY364" s="25">
        <v>57.7787401574803</v>
      </c>
      <c r="AZ364" s="19">
        <v>100</v>
      </c>
      <c r="BA364" s="19">
        <v>0</v>
      </c>
      <c r="BB364" s="19">
        <v>0</v>
      </c>
      <c r="BC364" s="19">
        <v>100</v>
      </c>
      <c r="BD364" s="19">
        <v>0</v>
      </c>
      <c r="BE364" s="19">
        <v>0</v>
      </c>
      <c r="BF364" s="26">
        <v>53.017480585899477</v>
      </c>
      <c r="BG364" s="26">
        <v>42.988213125528347</v>
      </c>
      <c r="BH364" s="26">
        <v>3.9943062885721723</v>
      </c>
      <c r="BI364" s="23"/>
      <c r="BJ364" s="27">
        <f t="shared" ca="1" si="39"/>
        <v>1</v>
      </c>
      <c r="BK364" s="26">
        <f t="shared" ca="1" si="40"/>
        <v>13.928693421177666</v>
      </c>
      <c r="BL364" s="25">
        <f t="shared" si="37"/>
        <v>4.2992430055148674</v>
      </c>
      <c r="BM364" s="25">
        <f t="shared" ca="1" si="41"/>
        <v>2.974181367053117</v>
      </c>
      <c r="BN364" s="24">
        <f t="shared" si="38"/>
        <v>2.8461260308646663</v>
      </c>
      <c r="BO364" s="23"/>
      <c r="BP364" s="2"/>
    </row>
    <row r="365" spans="1:68" x14ac:dyDescent="0.2">
      <c r="A365">
        <v>17.600000000000001</v>
      </c>
      <c r="B365">
        <v>2.1</v>
      </c>
      <c r="C365">
        <v>1.3218399999999999</v>
      </c>
      <c r="D365">
        <v>-0.17326</v>
      </c>
      <c r="E365">
        <v>5.8560000000000001E-2</v>
      </c>
      <c r="F365">
        <v>1.736</v>
      </c>
      <c r="G365">
        <v>1.6271</v>
      </c>
      <c r="I365" s="17">
        <f t="shared" si="35"/>
        <v>57.742782152230973</v>
      </c>
      <c r="J365" s="16">
        <f t="shared" si="36"/>
        <v>-57.942782152230976</v>
      </c>
      <c r="K365" s="10">
        <v>122</v>
      </c>
      <c r="L365" s="16">
        <v>5882.3818897637984</v>
      </c>
      <c r="M365" s="16">
        <v>2289.4685039370129</v>
      </c>
      <c r="N365" s="16">
        <v>25.021872265966756</v>
      </c>
      <c r="O365" s="16">
        <v>20.401035781544213</v>
      </c>
      <c r="P365" s="16">
        <v>20.574704341382802</v>
      </c>
      <c r="Q365" s="16">
        <v>0.74472083533365341</v>
      </c>
      <c r="R365" s="16">
        <v>3.6195943473936771</v>
      </c>
      <c r="S365" s="16">
        <v>12.060316655457672</v>
      </c>
      <c r="T365" s="22" t="s">
        <v>122</v>
      </c>
      <c r="U365" s="10">
        <v>4</v>
      </c>
      <c r="V365" s="22" t="s">
        <v>143</v>
      </c>
      <c r="W365" s="10">
        <v>4</v>
      </c>
      <c r="X365" s="22" t="s">
        <v>143</v>
      </c>
      <c r="Y365" s="10">
        <v>4</v>
      </c>
      <c r="Z365" s="22" t="s">
        <v>33</v>
      </c>
      <c r="AA365" s="15">
        <v>3</v>
      </c>
      <c r="AB365" s="11">
        <v>50.142618324946284</v>
      </c>
      <c r="AC365" s="10">
        <v>45.425762663880498</v>
      </c>
      <c r="AD365" s="21">
        <v>4.4316190111732192</v>
      </c>
      <c r="AE365" s="12">
        <v>2040.103578154421</v>
      </c>
      <c r="AF365" s="10">
        <v>2006.1640741290253</v>
      </c>
      <c r="AG365" s="10">
        <v>1371.6469560921869</v>
      </c>
      <c r="AH365" s="10">
        <v>0</v>
      </c>
      <c r="AI365" s="10">
        <v>2.7627405284242954</v>
      </c>
      <c r="AJ365" s="10"/>
      <c r="AK365" s="10"/>
      <c r="AL365" s="10"/>
      <c r="AM365" s="10"/>
      <c r="AN365" s="10">
        <v>13.600690521029476</v>
      </c>
      <c r="AO365" s="10">
        <v>5.9247678986362322</v>
      </c>
      <c r="AP365" s="10">
        <v>10.601528692645307</v>
      </c>
      <c r="AQ365" s="10">
        <v>114.66</v>
      </c>
      <c r="AR365" s="10"/>
      <c r="AS365" s="10"/>
      <c r="AT365" s="10">
        <v>4.0925361703607983</v>
      </c>
      <c r="AU365" s="10">
        <v>1</v>
      </c>
      <c r="AV365" s="16"/>
      <c r="AW365" s="21">
        <v>300.92461111935381</v>
      </c>
      <c r="AX365" s="1" t="s">
        <v>120</v>
      </c>
      <c r="AY365" s="25">
        <v>57.942782152230997</v>
      </c>
      <c r="AZ365" s="19">
        <v>100</v>
      </c>
      <c r="BA365" s="19">
        <v>0</v>
      </c>
      <c r="BB365" s="19">
        <v>0</v>
      </c>
      <c r="BC365" s="19">
        <v>100</v>
      </c>
      <c r="BD365" s="19">
        <v>0</v>
      </c>
      <c r="BE365" s="19">
        <v>0</v>
      </c>
      <c r="BF365" s="26">
        <v>50.142618324946284</v>
      </c>
      <c r="BG365" s="26">
        <v>45.425762663880498</v>
      </c>
      <c r="BH365" s="26">
        <v>4.4316190111732192</v>
      </c>
      <c r="BI365" s="23"/>
      <c r="BJ365" s="27">
        <f t="shared" ca="1" si="39"/>
        <v>1</v>
      </c>
      <c r="BK365" s="26">
        <f t="shared" ca="1" si="40"/>
        <v>15.404023568070917</v>
      </c>
      <c r="BL365" s="25">
        <f t="shared" si="37"/>
        <v>4.2233264499712906</v>
      </c>
      <c r="BM365" s="25">
        <f t="shared" ca="1" si="41"/>
        <v>2.9352401703189464</v>
      </c>
      <c r="BN365" s="24">
        <f t="shared" si="38"/>
        <v>2.8150726451277235</v>
      </c>
      <c r="BO365" s="23"/>
      <c r="BP365" s="2"/>
    </row>
    <row r="366" spans="1:68" x14ac:dyDescent="0.2">
      <c r="A366">
        <v>17.649999999999999</v>
      </c>
      <c r="B366">
        <v>2.2000000000000002</v>
      </c>
      <c r="C366">
        <v>1.3181</v>
      </c>
      <c r="D366">
        <v>-0.16539999999999999</v>
      </c>
      <c r="E366">
        <v>5.8169999999999999E-2</v>
      </c>
      <c r="F366">
        <v>1.7333499999999999</v>
      </c>
      <c r="G366">
        <v>1.6248499999999999</v>
      </c>
      <c r="I366" s="17">
        <f t="shared" si="35"/>
        <v>57.90682414698162</v>
      </c>
      <c r="J366" s="16">
        <f t="shared" si="36"/>
        <v>-58.106824146981623</v>
      </c>
      <c r="K366" s="10">
        <v>122</v>
      </c>
      <c r="L366" s="16">
        <v>5902.3950131233778</v>
      </c>
      <c r="M366" s="16">
        <v>2299.2454068241514</v>
      </c>
      <c r="N366" s="16">
        <v>25.092957130358702</v>
      </c>
      <c r="O366" s="16">
        <v>19.379755178907715</v>
      </c>
      <c r="P366" s="16">
        <v>19.551699871646864</v>
      </c>
      <c r="Q366" s="16">
        <v>0.793963754200672</v>
      </c>
      <c r="R366" s="16">
        <v>4.0608425835752939</v>
      </c>
      <c r="S366" s="16">
        <v>11.940603662440912</v>
      </c>
      <c r="T366" s="22" t="s">
        <v>122</v>
      </c>
      <c r="U366" s="10">
        <v>4</v>
      </c>
      <c r="V366" s="22" t="s">
        <v>143</v>
      </c>
      <c r="W366" s="10">
        <v>4</v>
      </c>
      <c r="X366" s="22" t="s">
        <v>33</v>
      </c>
      <c r="Y366" s="10">
        <v>3</v>
      </c>
      <c r="Z366" s="22" t="s">
        <v>33</v>
      </c>
      <c r="AA366" s="15">
        <v>3</v>
      </c>
      <c r="AB366" s="11">
        <v>62.881581604494421</v>
      </c>
      <c r="AC366" s="10">
        <v>34.155753551410925</v>
      </c>
      <c r="AD366" s="21">
        <v>2.9626648440946477</v>
      </c>
      <c r="AE366" s="12">
        <v>1937.9755178907715</v>
      </c>
      <c r="AF366" s="10">
        <v>1884.6333645507038</v>
      </c>
      <c r="AG366" s="10">
        <v>1303.4466581097909</v>
      </c>
      <c r="AH366" s="10">
        <v>0</v>
      </c>
      <c r="AI366" s="10">
        <v>2.4625431284745058</v>
      </c>
      <c r="AJ366" s="10"/>
      <c r="AK366" s="10"/>
      <c r="AL366" s="10"/>
      <c r="AM366" s="10"/>
      <c r="AN366" s="10">
        <v>12.919836785938477</v>
      </c>
      <c r="AO366" s="10">
        <v>5.7955604351649459</v>
      </c>
      <c r="AP366" s="10">
        <v>10.124126606768536</v>
      </c>
      <c r="AQ366" s="10">
        <v>114.66</v>
      </c>
      <c r="AR366" s="10"/>
      <c r="AS366" s="10"/>
      <c r="AT366" s="10">
        <v>3.8154351726088471</v>
      </c>
      <c r="AU366" s="10">
        <v>1</v>
      </c>
      <c r="AV366" s="16"/>
      <c r="AW366" s="21">
        <v>282.69500468260554</v>
      </c>
      <c r="AX366" s="1" t="s">
        <v>120</v>
      </c>
      <c r="AY366" s="25">
        <v>58.106824146981602</v>
      </c>
      <c r="AZ366" s="19">
        <v>100</v>
      </c>
      <c r="BA366" s="19">
        <v>0</v>
      </c>
      <c r="BB366" s="19">
        <v>0</v>
      </c>
      <c r="BC366" s="19">
        <v>100</v>
      </c>
      <c r="BD366" s="19">
        <v>0</v>
      </c>
      <c r="BE366" s="19">
        <v>0</v>
      </c>
      <c r="BF366" s="26">
        <v>62.881581604494421</v>
      </c>
      <c r="BG366" s="26">
        <v>34.155753551410925</v>
      </c>
      <c r="BH366" s="26">
        <v>2.9626648440946477</v>
      </c>
      <c r="BI366" s="23"/>
      <c r="BJ366" s="27">
        <f t="shared" ca="1" si="39"/>
        <v>1</v>
      </c>
      <c r="BK366" s="26">
        <f t="shared" ca="1" si="40"/>
        <v>14.439956966589953</v>
      </c>
      <c r="BL366" s="25">
        <f t="shared" si="37"/>
        <v>4.7827694411861144</v>
      </c>
      <c r="BM366" s="25">
        <f t="shared" ca="1" si="41"/>
        <v>2.9911348568231411</v>
      </c>
      <c r="BN366" s="24">
        <f t="shared" si="38"/>
        <v>2.8639113004549883</v>
      </c>
      <c r="BO366" s="23"/>
      <c r="BP366" s="2"/>
    </row>
    <row r="367" spans="1:68" x14ac:dyDescent="0.2">
      <c r="A367">
        <v>17.7</v>
      </c>
      <c r="B367">
        <v>2.1</v>
      </c>
      <c r="C367">
        <v>1.31636</v>
      </c>
      <c r="D367">
        <v>-0.17904</v>
      </c>
      <c r="E367">
        <v>5.9089999999999997E-2</v>
      </c>
      <c r="F367">
        <v>1.7347300000000001</v>
      </c>
      <c r="G367">
        <v>1.62578</v>
      </c>
      <c r="I367" s="17">
        <f t="shared" si="35"/>
        <v>58.070866141732282</v>
      </c>
      <c r="J367" s="16">
        <f t="shared" si="36"/>
        <v>-58.270866141732284</v>
      </c>
      <c r="K367" s="10">
        <v>122</v>
      </c>
      <c r="L367" s="16">
        <v>5922.4081364829581</v>
      </c>
      <c r="M367" s="16">
        <v>2309.0223097112907</v>
      </c>
      <c r="N367" s="16">
        <v>25.164041994750654</v>
      </c>
      <c r="O367" s="16">
        <v>18.904613935969842</v>
      </c>
      <c r="P367" s="16">
        <v>19.080625186994851</v>
      </c>
      <c r="Q367" s="16">
        <v>0.70850912145943346</v>
      </c>
      <c r="R367" s="16">
        <v>3.7132385051111725</v>
      </c>
      <c r="S367" s="16">
        <v>12.223003543403522</v>
      </c>
      <c r="T367" s="22" t="s">
        <v>122</v>
      </c>
      <c r="U367" s="10">
        <v>4</v>
      </c>
      <c r="V367" s="22" t="s">
        <v>143</v>
      </c>
      <c r="W367" s="10">
        <v>4</v>
      </c>
      <c r="X367" s="22" t="s">
        <v>33</v>
      </c>
      <c r="Y367" s="10">
        <v>3</v>
      </c>
      <c r="Z367" s="22" t="s">
        <v>33</v>
      </c>
      <c r="AA367" s="15">
        <v>3</v>
      </c>
      <c r="AB367" s="11">
        <v>54.751608690906949</v>
      </c>
      <c r="AC367" s="10">
        <v>41.483009885077493</v>
      </c>
      <c r="AD367" s="21">
        <v>3.7653814240155601</v>
      </c>
      <c r="AE367" s="12">
        <v>1890.4613935969842</v>
      </c>
      <c r="AF367" s="10">
        <v>1828.0355708646096</v>
      </c>
      <c r="AG367" s="10">
        <v>1272.0416791329901</v>
      </c>
      <c r="AH367" s="10">
        <v>0</v>
      </c>
      <c r="AI367" s="10">
        <v>2.6930669781203846</v>
      </c>
      <c r="AJ367" s="10"/>
      <c r="AK367" s="10"/>
      <c r="AL367" s="10"/>
      <c r="AM367" s="10"/>
      <c r="AN367" s="10">
        <v>12.603075957313228</v>
      </c>
      <c r="AO367" s="10">
        <v>5.6173278276591674</v>
      </c>
      <c r="AP367" s="10">
        <v>9.9042917539309308</v>
      </c>
      <c r="AQ367" s="10">
        <v>114.66</v>
      </c>
      <c r="AR367" s="10"/>
      <c r="AS367" s="10"/>
      <c r="AT367" s="10">
        <v>3.6787151263091551</v>
      </c>
      <c r="AU367" s="10">
        <v>1</v>
      </c>
      <c r="AV367" s="16"/>
      <c r="AW367" s="21">
        <v>274.20533562969143</v>
      </c>
      <c r="AX367" s="1" t="s">
        <v>120</v>
      </c>
      <c r="AY367" s="25">
        <v>58.270866141732299</v>
      </c>
      <c r="AZ367" s="19">
        <v>100</v>
      </c>
      <c r="BA367" s="19">
        <v>0</v>
      </c>
      <c r="BB367" s="19">
        <v>0</v>
      </c>
      <c r="BC367" s="19">
        <v>100</v>
      </c>
      <c r="BD367" s="19">
        <v>0</v>
      </c>
      <c r="BE367" s="19">
        <v>0</v>
      </c>
      <c r="BF367" s="26">
        <v>54.751608690906949</v>
      </c>
      <c r="BG367" s="26">
        <v>41.483009885077493</v>
      </c>
      <c r="BH367" s="26">
        <v>3.7653814240155601</v>
      </c>
      <c r="BI367" s="23"/>
      <c r="BJ367" s="27">
        <f t="shared" ca="1" si="39"/>
        <v>1</v>
      </c>
      <c r="BK367" s="26">
        <f t="shared" ca="1" si="40"/>
        <v>13.962118123292509</v>
      </c>
      <c r="BL367" s="25">
        <f t="shared" si="37"/>
        <v>4.3953757162851979</v>
      </c>
      <c r="BM367" s="25">
        <f t="shared" ca="1" si="41"/>
        <v>2.9793632764498126</v>
      </c>
      <c r="BN367" s="24">
        <f t="shared" si="38"/>
        <v>2.8474848713229637</v>
      </c>
      <c r="BO367" s="23"/>
      <c r="BP367" s="2"/>
    </row>
    <row r="368" spans="1:68" x14ac:dyDescent="0.2">
      <c r="A368">
        <v>17.75</v>
      </c>
      <c r="B368">
        <v>2.1</v>
      </c>
      <c r="C368">
        <v>1.31962</v>
      </c>
      <c r="D368">
        <v>-0.18437999999999999</v>
      </c>
      <c r="E368">
        <v>5.9420000000000001E-2</v>
      </c>
      <c r="F368">
        <v>1.73445</v>
      </c>
      <c r="G368">
        <v>1.62415</v>
      </c>
      <c r="I368" s="17">
        <f t="shared" si="35"/>
        <v>58.234908136482936</v>
      </c>
      <c r="J368" s="16">
        <f t="shared" si="36"/>
        <v>-58.434908136482939</v>
      </c>
      <c r="K368" s="10">
        <v>122</v>
      </c>
      <c r="L368" s="16">
        <v>5942.4212598425383</v>
      </c>
      <c r="M368" s="16">
        <v>2318.7992125984297</v>
      </c>
      <c r="N368" s="16">
        <v>25.235126859142603</v>
      </c>
      <c r="O368" s="16">
        <v>19.794821092278706</v>
      </c>
      <c r="P368" s="16">
        <v>19.972291000080169</v>
      </c>
      <c r="Q368" s="16">
        <v>0.67505400864138254</v>
      </c>
      <c r="R368" s="16">
        <v>3.3799527987984601</v>
      </c>
      <c r="S368" s="16">
        <v>12.324299152879243</v>
      </c>
      <c r="T368" s="22" t="s">
        <v>122</v>
      </c>
      <c r="U368" s="10">
        <v>5</v>
      </c>
      <c r="V368" s="22" t="s">
        <v>143</v>
      </c>
      <c r="W368" s="10">
        <v>4</v>
      </c>
      <c r="X368" s="22" t="s">
        <v>143</v>
      </c>
      <c r="Y368" s="10">
        <v>4</v>
      </c>
      <c r="Z368" s="22" t="s">
        <v>33</v>
      </c>
      <c r="AA368" s="15">
        <v>3</v>
      </c>
      <c r="AB368" s="11">
        <v>45.169977505321107</v>
      </c>
      <c r="AC368" s="10">
        <v>49.439818018122118</v>
      </c>
      <c r="AD368" s="21">
        <v>5.3902044765567734</v>
      </c>
      <c r="AE368" s="12">
        <v>1979.4821092278708</v>
      </c>
      <c r="AF368" s="10">
        <v>1931.7601886770246</v>
      </c>
      <c r="AG368" s="10">
        <v>1331.4860666720112</v>
      </c>
      <c r="AH368" s="10">
        <v>0</v>
      </c>
      <c r="AI368" s="10">
        <v>2.9586211983655222</v>
      </c>
      <c r="AJ368" s="10"/>
      <c r="AK368" s="10"/>
      <c r="AL368" s="10"/>
      <c r="AM368" s="10"/>
      <c r="AN368" s="10">
        <v>9.8974105461393531</v>
      </c>
      <c r="AO368" s="10">
        <v>5.7476822995970336</v>
      </c>
      <c r="AP368" s="10">
        <v>10.320402466704079</v>
      </c>
      <c r="AQ368" s="10">
        <v>114.66</v>
      </c>
      <c r="AR368" s="10"/>
      <c r="AS368" s="10"/>
      <c r="AT368" s="10">
        <v>3.8808586810542862</v>
      </c>
      <c r="AU368" s="10">
        <v>1</v>
      </c>
      <c r="AV368" s="16"/>
      <c r="AW368" s="21">
        <v>289.76402830155371</v>
      </c>
      <c r="AX368" s="1" t="s">
        <v>120</v>
      </c>
      <c r="AY368" s="25">
        <v>58.434908136482903</v>
      </c>
      <c r="AZ368" s="19">
        <v>0</v>
      </c>
      <c r="BA368" s="19">
        <v>100</v>
      </c>
      <c r="BB368" s="19">
        <v>0</v>
      </c>
      <c r="BC368" s="19">
        <v>100</v>
      </c>
      <c r="BD368" s="19">
        <v>0</v>
      </c>
      <c r="BE368" s="19">
        <v>0</v>
      </c>
      <c r="BF368" s="26">
        <v>45.169977505321107</v>
      </c>
      <c r="BG368" s="26">
        <v>49.439818018122118</v>
      </c>
      <c r="BH368" s="26">
        <v>5.3902044765567734</v>
      </c>
      <c r="BI368" s="23"/>
      <c r="BJ368" s="27">
        <f t="shared" ca="1" si="39"/>
        <v>1</v>
      </c>
      <c r="BK368" s="26">
        <f t="shared" ca="1" si="40"/>
        <v>14.663693413202095</v>
      </c>
      <c r="BL368" s="25">
        <f t="shared" si="37"/>
        <v>3.9706535934402689</v>
      </c>
      <c r="BM368" s="25">
        <f t="shared" ca="1" si="41"/>
        <v>2.9352263246916186</v>
      </c>
      <c r="BN368" s="24">
        <f t="shared" si="38"/>
        <v>2.8064528782762248</v>
      </c>
      <c r="BO368" s="23"/>
      <c r="BP368" s="2"/>
    </row>
    <row r="369" spans="1:68" x14ac:dyDescent="0.2">
      <c r="A369">
        <v>17.8</v>
      </c>
      <c r="B369">
        <v>0</v>
      </c>
      <c r="C369">
        <v>1.3210299999999999</v>
      </c>
      <c r="D369">
        <v>-0.16214999999999999</v>
      </c>
      <c r="E369">
        <v>6.0170000000000001E-2</v>
      </c>
      <c r="F369">
        <v>1.72905</v>
      </c>
      <c r="G369">
        <v>1.61585</v>
      </c>
      <c r="I369" s="17">
        <f t="shared" si="35"/>
        <v>58.398950131233597</v>
      </c>
      <c r="J369" s="16">
        <f t="shared" si="36"/>
        <v>-58.5989501312336</v>
      </c>
      <c r="K369" s="10">
        <v>122</v>
      </c>
      <c r="L369" s="16">
        <v>5962.4343832021186</v>
      </c>
      <c r="M369" s="16">
        <v>2328.5761154855691</v>
      </c>
      <c r="N369" s="16">
        <v>25.30621172353456</v>
      </c>
      <c r="O369" s="16">
        <v>20.179849340866252</v>
      </c>
      <c r="P369" s="16">
        <v>20.3606343777051</v>
      </c>
      <c r="Q369" s="16">
        <v>0.81432501200192031</v>
      </c>
      <c r="R369" s="16">
        <v>3.9995070727934019</v>
      </c>
      <c r="S369" s="16">
        <v>12.554516447142245</v>
      </c>
      <c r="T369" s="22" t="s">
        <v>122</v>
      </c>
      <c r="U369" s="10">
        <v>4</v>
      </c>
      <c r="V369" s="22" t="s">
        <v>143</v>
      </c>
      <c r="W369" s="10">
        <v>4</v>
      </c>
      <c r="X369" s="22" t="s">
        <v>33</v>
      </c>
      <c r="Y369" s="10">
        <v>3</v>
      </c>
      <c r="Z369" s="22" t="s">
        <v>33</v>
      </c>
      <c r="AA369" s="15">
        <v>3</v>
      </c>
      <c r="AB369" s="11">
        <v>60.160128821501829</v>
      </c>
      <c r="AC369" s="10">
        <v>36.650300608533271</v>
      </c>
      <c r="AD369" s="21">
        <v>3.1895705699648973</v>
      </c>
      <c r="AE369" s="12">
        <v>2017.9849340866251</v>
      </c>
      <c r="AF369" s="10">
        <v>1976.2704023176295</v>
      </c>
      <c r="AG369" s="10">
        <v>1357.37562518034</v>
      </c>
      <c r="AH369" s="10">
        <v>0</v>
      </c>
      <c r="AI369" s="10">
        <v>2.5003081174739954</v>
      </c>
      <c r="AJ369" s="10"/>
      <c r="AK369" s="10"/>
      <c r="AL369" s="10"/>
      <c r="AM369" s="10"/>
      <c r="AN369" s="10">
        <v>13.453232893910835</v>
      </c>
      <c r="AO369" s="10">
        <v>5.984234967640198</v>
      </c>
      <c r="AP369" s="10">
        <v>10.501629376262381</v>
      </c>
      <c r="AQ369" s="10">
        <v>114.66</v>
      </c>
      <c r="AR369" s="10"/>
      <c r="AS369" s="10"/>
      <c r="AT369" s="10">
        <v>3.9572044858824569</v>
      </c>
      <c r="AU369" s="10">
        <v>1</v>
      </c>
      <c r="AV369" s="16"/>
      <c r="AW369" s="21">
        <v>296.44056034764446</v>
      </c>
      <c r="AX369" s="1" t="s">
        <v>120</v>
      </c>
      <c r="AY369" s="25">
        <v>58.5989501312336</v>
      </c>
      <c r="AZ369" s="19">
        <v>100</v>
      </c>
      <c r="BA369" s="19">
        <v>0</v>
      </c>
      <c r="BB369" s="19">
        <v>0</v>
      </c>
      <c r="BC369" s="19">
        <v>100</v>
      </c>
      <c r="BD369" s="19">
        <v>0</v>
      </c>
      <c r="BE369" s="19">
        <v>0</v>
      </c>
      <c r="BF369" s="26">
        <v>60.160128821501829</v>
      </c>
      <c r="BG369" s="26">
        <v>36.650300608533271</v>
      </c>
      <c r="BH369" s="26">
        <v>3.1895705699648973</v>
      </c>
      <c r="BI369" s="23"/>
      <c r="BJ369" s="27">
        <f t="shared" ca="1" si="39"/>
        <v>1</v>
      </c>
      <c r="BK369" s="26">
        <f t="shared" ca="1" si="40"/>
        <v>14.927076740611488</v>
      </c>
      <c r="BL369" s="25">
        <f t="shared" si="37"/>
        <v>4.6855714623907261</v>
      </c>
      <c r="BM369" s="25">
        <f t="shared" ca="1" si="41"/>
        <v>2.974342777493121</v>
      </c>
      <c r="BN369" s="24">
        <f t="shared" si="38"/>
        <v>2.846147131628165</v>
      </c>
      <c r="BO369" s="23"/>
      <c r="BP369" s="2"/>
    </row>
    <row r="370" spans="1:68" x14ac:dyDescent="0.2">
      <c r="A370">
        <v>17.850000000000001</v>
      </c>
      <c r="B370">
        <v>2.2000000000000002</v>
      </c>
      <c r="C370">
        <v>1.32152</v>
      </c>
      <c r="D370">
        <v>-0.16728000000000001</v>
      </c>
      <c r="E370">
        <v>6.0859999999999997E-2</v>
      </c>
      <c r="F370">
        <v>1.73248</v>
      </c>
      <c r="G370">
        <v>1.62208</v>
      </c>
      <c r="I370" s="17">
        <f t="shared" si="35"/>
        <v>58.562992125984252</v>
      </c>
      <c r="J370" s="16">
        <f t="shared" si="36"/>
        <v>-58.762992125984255</v>
      </c>
      <c r="K370" s="10">
        <v>122</v>
      </c>
      <c r="L370" s="16">
        <v>5982.4475065616989</v>
      </c>
      <c r="M370" s="16">
        <v>2338.353018372708</v>
      </c>
      <c r="N370" s="16">
        <v>25.377296587926509</v>
      </c>
      <c r="O370" s="16">
        <v>20.313653483992454</v>
      </c>
      <c r="P370" s="16">
        <v>20.497488439545698</v>
      </c>
      <c r="Q370" s="16">
        <v>0.78218554968794995</v>
      </c>
      <c r="R370" s="16">
        <v>3.8160067853917332</v>
      </c>
      <c r="S370" s="16">
        <v>12.766316357864202</v>
      </c>
      <c r="T370" s="22" t="s">
        <v>122</v>
      </c>
      <c r="U370" s="10">
        <v>4</v>
      </c>
      <c r="V370" s="22" t="s">
        <v>143</v>
      </c>
      <c r="W370" s="10">
        <v>4</v>
      </c>
      <c r="X370" s="22" t="s">
        <v>33</v>
      </c>
      <c r="Y370" s="10">
        <v>3</v>
      </c>
      <c r="Z370" s="22" t="s">
        <v>33</v>
      </c>
      <c r="AA370" s="15">
        <v>3</v>
      </c>
      <c r="AB370" s="11">
        <v>55.27048887383836</v>
      </c>
      <c r="AC370" s="10">
        <v>41.028008814827814</v>
      </c>
      <c r="AD370" s="21">
        <v>3.7015023113338237</v>
      </c>
      <c r="AE370" s="12">
        <v>2031.3653483992452</v>
      </c>
      <c r="AF370" s="10">
        <v>1991.1936376306655</v>
      </c>
      <c r="AG370" s="10">
        <v>1366.4992293030466</v>
      </c>
      <c r="AH370" s="10">
        <v>0</v>
      </c>
      <c r="AI370" s="10">
        <v>2.6205404136810118</v>
      </c>
      <c r="AJ370" s="10"/>
      <c r="AK370" s="10"/>
      <c r="AL370" s="10"/>
      <c r="AM370" s="10"/>
      <c r="AN370" s="10">
        <v>13.54243565599497</v>
      </c>
      <c r="AO370" s="10">
        <v>5.9794407003322032</v>
      </c>
      <c r="AP370" s="10">
        <v>10.565494605121327</v>
      </c>
      <c r="AQ370" s="10">
        <v>114.66</v>
      </c>
      <c r="AR370" s="10"/>
      <c r="AS370" s="10"/>
      <c r="AT370" s="10">
        <v>3.9710004867245288</v>
      </c>
      <c r="AU370" s="10">
        <v>1</v>
      </c>
      <c r="AV370" s="16"/>
      <c r="AW370" s="21">
        <v>298.67904564459985</v>
      </c>
      <c r="AX370" s="1" t="s">
        <v>120</v>
      </c>
      <c r="AY370" s="25">
        <v>58.762992125984297</v>
      </c>
      <c r="AZ370" s="19">
        <v>100</v>
      </c>
      <c r="BA370" s="19">
        <v>0</v>
      </c>
      <c r="BB370" s="19">
        <v>0</v>
      </c>
      <c r="BC370" s="19">
        <v>100</v>
      </c>
      <c r="BD370" s="19">
        <v>0</v>
      </c>
      <c r="BE370" s="19">
        <v>0</v>
      </c>
      <c r="BF370" s="26">
        <v>55.27048887383836</v>
      </c>
      <c r="BG370" s="26">
        <v>41.028008814827814</v>
      </c>
      <c r="BH370" s="26">
        <v>3.7015023113338237</v>
      </c>
      <c r="BI370" s="23"/>
      <c r="BJ370" s="27">
        <f t="shared" ca="1" si="39"/>
        <v>1</v>
      </c>
      <c r="BK370" s="26">
        <f t="shared" ca="1" si="40"/>
        <v>14.973158072126937</v>
      </c>
      <c r="BL370" s="25">
        <f t="shared" si="37"/>
        <v>4.4680322370633458</v>
      </c>
      <c r="BM370" s="25">
        <f t="shared" ca="1" si="41"/>
        <v>2.9602232207151595</v>
      </c>
      <c r="BN370" s="24">
        <f t="shared" si="38"/>
        <v>2.8308880625329769</v>
      </c>
      <c r="BO370" s="23"/>
      <c r="BP370" s="2"/>
    </row>
    <row r="371" spans="1:68" x14ac:dyDescent="0.2">
      <c r="A371">
        <v>17.899999999999999</v>
      </c>
      <c r="B371">
        <v>1.2</v>
      </c>
      <c r="C371">
        <v>1.3193699999999999</v>
      </c>
      <c r="D371">
        <v>-0.17401</v>
      </c>
      <c r="E371">
        <v>7.0139999999999994E-2</v>
      </c>
      <c r="F371">
        <v>1.7346999999999999</v>
      </c>
      <c r="G371">
        <v>1.62083</v>
      </c>
      <c r="I371" s="17">
        <f t="shared" si="35"/>
        <v>58.727034120734899</v>
      </c>
      <c r="J371" s="16">
        <f t="shared" si="36"/>
        <v>-58.927034120734902</v>
      </c>
      <c r="K371" s="10">
        <v>122</v>
      </c>
      <c r="L371" s="16">
        <v>6002.4606299212783</v>
      </c>
      <c r="M371" s="16">
        <v>2348.1299212598465</v>
      </c>
      <c r="N371" s="16">
        <v>25.448381452318458</v>
      </c>
      <c r="O371" s="16">
        <v>19.726553672316346</v>
      </c>
      <c r="P371" s="16">
        <v>19.951407824492193</v>
      </c>
      <c r="Q371" s="16">
        <v>0.74002208353336529</v>
      </c>
      <c r="R371" s="16">
        <v>3.7091221333510109</v>
      </c>
      <c r="S371" s="16">
        <v>15.614871678878384</v>
      </c>
      <c r="T371" s="22" t="s">
        <v>122</v>
      </c>
      <c r="U371" s="10">
        <v>4</v>
      </c>
      <c r="V371" s="22" t="s">
        <v>143</v>
      </c>
      <c r="W371" s="10">
        <v>4</v>
      </c>
      <c r="X371" s="22" t="s">
        <v>33</v>
      </c>
      <c r="Y371" s="10">
        <v>3</v>
      </c>
      <c r="Z371" s="22" t="s">
        <v>33</v>
      </c>
      <c r="AA371" s="15">
        <v>3</v>
      </c>
      <c r="AB371" s="11">
        <v>53.620390421326903</v>
      </c>
      <c r="AC371" s="10">
        <v>42.46767761299953</v>
      </c>
      <c r="AD371" s="21">
        <v>3.9119319656735678</v>
      </c>
      <c r="AE371" s="12">
        <v>1972.6553672316345</v>
      </c>
      <c r="AF371" s="10">
        <v>1925.7716168385139</v>
      </c>
      <c r="AG371" s="10">
        <v>1330.0938549661462</v>
      </c>
      <c r="AH371" s="10">
        <v>0</v>
      </c>
      <c r="AI371" s="10">
        <v>2.6960557351519423</v>
      </c>
      <c r="AJ371" s="10"/>
      <c r="AK371" s="10"/>
      <c r="AL371" s="10"/>
      <c r="AM371" s="10"/>
      <c r="AN371" s="10">
        <v>13.15103578154423</v>
      </c>
      <c r="AO371" s="10">
        <v>5.8357740523750978</v>
      </c>
      <c r="AP371" s="10">
        <v>10.310656984763023</v>
      </c>
      <c r="AQ371" s="10">
        <v>114.66</v>
      </c>
      <c r="AR371" s="10"/>
      <c r="AS371" s="10"/>
      <c r="AT371" s="10">
        <v>3.8172868299168341</v>
      </c>
      <c r="AU371" s="10">
        <v>1</v>
      </c>
      <c r="AV371" s="16"/>
      <c r="AW371" s="21">
        <v>288.86574252577708</v>
      </c>
      <c r="AX371" s="1" t="s">
        <v>120</v>
      </c>
      <c r="AY371" s="25">
        <v>58.927034120734902</v>
      </c>
      <c r="AZ371" s="19">
        <v>100</v>
      </c>
      <c r="BA371" s="19">
        <v>0</v>
      </c>
      <c r="BB371" s="19">
        <v>0</v>
      </c>
      <c r="BC371" s="19">
        <v>100</v>
      </c>
      <c r="BD371" s="19">
        <v>0</v>
      </c>
      <c r="BE371" s="19">
        <v>0</v>
      </c>
      <c r="BF371" s="26">
        <v>53.620390421326903</v>
      </c>
      <c r="BG371" s="26">
        <v>42.46767761299953</v>
      </c>
      <c r="BH371" s="26">
        <v>3.9119319656735678</v>
      </c>
      <c r="BI371" s="23"/>
      <c r="BJ371" s="27">
        <f t="shared" ca="1" si="39"/>
        <v>1</v>
      </c>
      <c r="BK371" s="26">
        <f t="shared" ca="1" si="40"/>
        <v>14.437171773218788</v>
      </c>
      <c r="BL371" s="25">
        <f t="shared" si="37"/>
        <v>4.3658662755433122</v>
      </c>
      <c r="BM371" s="25">
        <f t="shared" ca="1" si="41"/>
        <v>2.9662020933591471</v>
      </c>
      <c r="BN371" s="24">
        <f t="shared" si="38"/>
        <v>2.8321326209075655</v>
      </c>
      <c r="BO371" s="23"/>
      <c r="BP371" s="2"/>
    </row>
    <row r="372" spans="1:68" x14ac:dyDescent="0.2">
      <c r="A372">
        <v>17.95</v>
      </c>
      <c r="B372">
        <v>2.2000000000000002</v>
      </c>
      <c r="C372">
        <v>1.32429</v>
      </c>
      <c r="D372">
        <v>-0.17885000000000001</v>
      </c>
      <c r="E372">
        <v>7.2940000000000005E-2</v>
      </c>
      <c r="F372">
        <v>1.7346299999999999</v>
      </c>
      <c r="G372">
        <v>1.6188</v>
      </c>
      <c r="I372" s="17">
        <f t="shared" si="35"/>
        <v>58.891076115485561</v>
      </c>
      <c r="J372" s="16">
        <f t="shared" si="36"/>
        <v>-59.091076115485563</v>
      </c>
      <c r="K372" s="10">
        <v>122</v>
      </c>
      <c r="L372" s="16">
        <v>6022.4737532808585</v>
      </c>
      <c r="M372" s="16">
        <v>2357.9068241469859</v>
      </c>
      <c r="N372" s="16">
        <v>25.51946631671041</v>
      </c>
      <c r="O372" s="16">
        <v>21.070056497175113</v>
      </c>
      <c r="P372" s="16">
        <v>21.30728713109054</v>
      </c>
      <c r="Q372" s="16">
        <v>0.70969947191550631</v>
      </c>
      <c r="R372" s="16">
        <v>3.3307828798155534</v>
      </c>
      <c r="S372" s="16">
        <v>16.474349577460252</v>
      </c>
      <c r="T372" s="22" t="s">
        <v>122</v>
      </c>
      <c r="U372" s="10">
        <v>5</v>
      </c>
      <c r="V372" s="22" t="s">
        <v>143</v>
      </c>
      <c r="W372" s="10">
        <v>4</v>
      </c>
      <c r="X372" s="22" t="s">
        <v>143</v>
      </c>
      <c r="Y372" s="10">
        <v>4</v>
      </c>
      <c r="Z372" s="22" t="s">
        <v>33</v>
      </c>
      <c r="AA372" s="15">
        <v>3</v>
      </c>
      <c r="AB372" s="11">
        <v>42.415538962153292</v>
      </c>
      <c r="AC372" s="10">
        <v>51.531758288809371</v>
      </c>
      <c r="AD372" s="21">
        <v>6.0527027490373335</v>
      </c>
      <c r="AE372" s="12">
        <v>2107.005649717511</v>
      </c>
      <c r="AF372" s="10">
        <v>2084.1095868289317</v>
      </c>
      <c r="AG372" s="10">
        <v>1420.4858087393693</v>
      </c>
      <c r="AH372" s="10">
        <v>0</v>
      </c>
      <c r="AI372" s="10">
        <v>3.0022971658103885</v>
      </c>
      <c r="AJ372" s="10"/>
      <c r="AK372" s="10"/>
      <c r="AL372" s="10"/>
      <c r="AM372" s="10"/>
      <c r="AN372" s="10">
        <v>10.535028248587556</v>
      </c>
      <c r="AO372" s="10">
        <v>6.0554371830610396</v>
      </c>
      <c r="AP372" s="10">
        <v>10.943400661175586</v>
      </c>
      <c r="AQ372" s="10">
        <v>114.66</v>
      </c>
      <c r="AR372" s="10"/>
      <c r="AS372" s="10"/>
      <c r="AT372" s="10">
        <v>4.1293655569632124</v>
      </c>
      <c r="AU372" s="10">
        <v>1</v>
      </c>
      <c r="AV372" s="16"/>
      <c r="AW372" s="21">
        <v>312.61643802433974</v>
      </c>
      <c r="AX372" s="1" t="s">
        <v>120</v>
      </c>
      <c r="AY372" s="25">
        <v>59.091076115485599</v>
      </c>
      <c r="AZ372" s="19">
        <v>0</v>
      </c>
      <c r="BA372" s="19">
        <v>100</v>
      </c>
      <c r="BB372" s="19">
        <v>0</v>
      </c>
      <c r="BC372" s="19">
        <v>100</v>
      </c>
      <c r="BD372" s="19">
        <v>0</v>
      </c>
      <c r="BE372" s="19">
        <v>0</v>
      </c>
      <c r="BF372" s="26">
        <v>42.415538962153292</v>
      </c>
      <c r="BG372" s="26">
        <v>51.531758288809371</v>
      </c>
      <c r="BH372" s="26">
        <v>6.0527027490373335</v>
      </c>
      <c r="BI372" s="23"/>
      <c r="BJ372" s="27">
        <f t="shared" ca="1" si="39"/>
        <v>1</v>
      </c>
      <c r="BK372" s="26">
        <f t="shared" ca="1" si="40"/>
        <v>15.518891643285375</v>
      </c>
      <c r="BL372" s="25">
        <f t="shared" si="37"/>
        <v>3.8789764022586652</v>
      </c>
      <c r="BM372" s="25">
        <f t="shared" ca="1" si="41"/>
        <v>2.9096277474930923</v>
      </c>
      <c r="BN372" s="24">
        <f t="shared" si="38"/>
        <v>2.7805383150589171</v>
      </c>
      <c r="BO372" s="23"/>
      <c r="BP372" s="2"/>
    </row>
    <row r="373" spans="1:68" x14ac:dyDescent="0.2">
      <c r="A373">
        <v>18</v>
      </c>
      <c r="B373">
        <v>2.2999999999999998</v>
      </c>
      <c r="C373">
        <v>1.32477</v>
      </c>
      <c r="D373">
        <v>-0.18867</v>
      </c>
      <c r="E373">
        <v>7.5829999999999995E-2</v>
      </c>
      <c r="F373">
        <v>1.7279500000000001</v>
      </c>
      <c r="G373">
        <v>1.61328</v>
      </c>
      <c r="I373" s="17">
        <f t="shared" si="35"/>
        <v>59.055118110236215</v>
      </c>
      <c r="J373" s="16">
        <f t="shared" si="36"/>
        <v>-59.255118110236218</v>
      </c>
      <c r="K373" s="10">
        <v>122</v>
      </c>
      <c r="L373" s="16">
        <v>6042.4868766404388</v>
      </c>
      <c r="M373" s="16">
        <v>2367.6837270341248</v>
      </c>
      <c r="N373" s="16">
        <v>25.590551181102359</v>
      </c>
      <c r="O373" s="16">
        <v>21.201129943502806</v>
      </c>
      <c r="P373" s="16">
        <v>21.4511348746423</v>
      </c>
      <c r="Q373" s="16">
        <v>0.64817714834373497</v>
      </c>
      <c r="R373" s="16">
        <v>3.0216450184645227</v>
      </c>
      <c r="S373" s="16">
        <v>17.361453551353673</v>
      </c>
      <c r="T373" s="22" t="s">
        <v>122</v>
      </c>
      <c r="U373" s="10">
        <v>5</v>
      </c>
      <c r="V373" s="22" t="s">
        <v>143</v>
      </c>
      <c r="W373" s="10">
        <v>4</v>
      </c>
      <c r="X373" s="22" t="s">
        <v>143</v>
      </c>
      <c r="Y373" s="10">
        <v>4</v>
      </c>
      <c r="Z373" s="22" t="s">
        <v>123</v>
      </c>
      <c r="AA373" s="15">
        <v>4</v>
      </c>
      <c r="AB373" s="11">
        <v>35.21291688297454</v>
      </c>
      <c r="AC373" s="10">
        <v>56.437333929615335</v>
      </c>
      <c r="AD373" s="21">
        <v>8.3497491874101222</v>
      </c>
      <c r="AE373" s="12">
        <v>2120.1129943502806</v>
      </c>
      <c r="AF373" s="10">
        <v>2099.8556082256341</v>
      </c>
      <c r="AG373" s="10">
        <v>1430.0756583094867</v>
      </c>
      <c r="AH373" s="10">
        <v>0</v>
      </c>
      <c r="AI373" s="10">
        <v>3.3094555908759906</v>
      </c>
      <c r="AJ373" s="10"/>
      <c r="AK373" s="10"/>
      <c r="AL373" s="10"/>
      <c r="AM373" s="10"/>
      <c r="AN373" s="10">
        <v>10.600564971751403</v>
      </c>
      <c r="AO373" s="10">
        <v>6.0112963143639275</v>
      </c>
      <c r="AP373" s="10">
        <v>11.010529608166406</v>
      </c>
      <c r="AQ373" s="10">
        <v>114.66</v>
      </c>
      <c r="AR373" s="10"/>
      <c r="AS373" s="10"/>
      <c r="AT373" s="10">
        <v>4.1440076044876317</v>
      </c>
      <c r="AU373" s="10">
        <v>1</v>
      </c>
      <c r="AV373" s="16"/>
      <c r="AW373" s="21">
        <v>314.97834123384513</v>
      </c>
      <c r="AX373" s="1" t="s">
        <v>120</v>
      </c>
      <c r="AY373" s="25">
        <v>59.255118110236197</v>
      </c>
      <c r="AZ373" s="19">
        <v>0</v>
      </c>
      <c r="BA373" s="19">
        <v>100</v>
      </c>
      <c r="BB373" s="19">
        <v>0</v>
      </c>
      <c r="BC373" s="19">
        <v>0</v>
      </c>
      <c r="BD373" s="19">
        <v>100</v>
      </c>
      <c r="BE373" s="19">
        <v>0</v>
      </c>
      <c r="BF373" s="26">
        <v>35.21291688297454</v>
      </c>
      <c r="BG373" s="26">
        <v>56.437333929615335</v>
      </c>
      <c r="BH373" s="26">
        <v>8.3497491874101222</v>
      </c>
      <c r="BI373" s="23"/>
      <c r="BJ373" s="27">
        <f t="shared" ca="1" si="39"/>
        <v>1</v>
      </c>
      <c r="BK373" s="26">
        <f t="shared" ca="1" si="40"/>
        <v>15.567865949231534</v>
      </c>
      <c r="BL373" s="25">
        <f t="shared" si="37"/>
        <v>3.5169884238508948</v>
      </c>
      <c r="BM373" s="25">
        <f t="shared" ca="1" si="41"/>
        <v>2.8822907788708152</v>
      </c>
      <c r="BN373" s="24">
        <f t="shared" si="38"/>
        <v>2.7519263770849132</v>
      </c>
      <c r="BO373" s="23"/>
      <c r="BP373" s="2"/>
    </row>
    <row r="374" spans="1:68" x14ac:dyDescent="0.2">
      <c r="A374">
        <v>18.05</v>
      </c>
      <c r="B374">
        <v>2.2999999999999998</v>
      </c>
      <c r="C374">
        <v>1.32576</v>
      </c>
      <c r="D374">
        <v>-0.19303000000000001</v>
      </c>
      <c r="E374">
        <v>7.5329999999999994E-2</v>
      </c>
      <c r="F374">
        <v>1.7267999999999999</v>
      </c>
      <c r="G374">
        <v>1.6113299999999999</v>
      </c>
      <c r="I374" s="17">
        <f t="shared" si="35"/>
        <v>59.219160104986877</v>
      </c>
      <c r="J374" s="16">
        <f t="shared" si="36"/>
        <v>-59.419160104986879</v>
      </c>
      <c r="K374" s="10">
        <v>122</v>
      </c>
      <c r="L374" s="16">
        <v>6062.5000000000191</v>
      </c>
      <c r="M374" s="16">
        <v>2377.4606299212642</v>
      </c>
      <c r="N374" s="16">
        <v>25.661636045494312</v>
      </c>
      <c r="O374" s="16">
        <v>21.471468926553666</v>
      </c>
      <c r="P374" s="16">
        <v>21.719263771668235</v>
      </c>
      <c r="Q374" s="16">
        <v>0.62086173787806043</v>
      </c>
      <c r="R374" s="16">
        <v>2.8585763514136495</v>
      </c>
      <c r="S374" s="16">
        <v>17.207975355178341</v>
      </c>
      <c r="T374" s="22" t="s">
        <v>122</v>
      </c>
      <c r="U374" s="10">
        <v>5</v>
      </c>
      <c r="V374" s="22" t="s">
        <v>143</v>
      </c>
      <c r="W374" s="10">
        <v>4</v>
      </c>
      <c r="X374" s="22" t="s">
        <v>143</v>
      </c>
      <c r="Y374" s="10">
        <v>4</v>
      </c>
      <c r="Z374" s="22" t="s">
        <v>123</v>
      </c>
      <c r="AA374" s="15">
        <v>4</v>
      </c>
      <c r="AB374" s="11">
        <v>31.383739848175175</v>
      </c>
      <c r="AC374" s="10">
        <v>58.628106634054795</v>
      </c>
      <c r="AD374" s="21">
        <v>9.9881535177700318</v>
      </c>
      <c r="AE374" s="12">
        <v>2147.1468926553666</v>
      </c>
      <c r="AF374" s="10">
        <v>2130.2229417957687</v>
      </c>
      <c r="AG374" s="10">
        <v>1447.9509181112157</v>
      </c>
      <c r="AH374" s="10">
        <v>0</v>
      </c>
      <c r="AI374" s="10">
        <v>3.4982448501173349</v>
      </c>
      <c r="AJ374" s="10"/>
      <c r="AK374" s="10"/>
      <c r="AL374" s="10"/>
      <c r="AM374" s="10"/>
      <c r="AN374" s="10">
        <v>10.735734463276833</v>
      </c>
      <c r="AO374" s="10">
        <v>6.0302389997388426</v>
      </c>
      <c r="AP374" s="10">
        <v>11.13565642677851</v>
      </c>
      <c r="AQ374" s="10">
        <v>114.66</v>
      </c>
      <c r="AR374" s="10"/>
      <c r="AS374" s="10"/>
      <c r="AT374" s="10">
        <v>4.1887137342799043</v>
      </c>
      <c r="AU374" s="10">
        <v>1</v>
      </c>
      <c r="AV374" s="16"/>
      <c r="AW374" s="21">
        <v>319.53344126936531</v>
      </c>
      <c r="AX374" s="1" t="s">
        <v>120</v>
      </c>
      <c r="AY374" s="25">
        <v>59.419160104986901</v>
      </c>
      <c r="AZ374" s="19">
        <v>0</v>
      </c>
      <c r="BA374" s="19">
        <v>100</v>
      </c>
      <c r="BB374" s="19">
        <v>0</v>
      </c>
      <c r="BC374" s="19">
        <v>0</v>
      </c>
      <c r="BD374" s="19">
        <v>100</v>
      </c>
      <c r="BE374" s="19">
        <v>0</v>
      </c>
      <c r="BF374" s="26">
        <v>31.383739848175175</v>
      </c>
      <c r="BG374" s="26">
        <v>58.628106634054795</v>
      </c>
      <c r="BH374" s="26">
        <v>9.9881535177700318</v>
      </c>
      <c r="BI374" s="23"/>
      <c r="BJ374" s="27">
        <f t="shared" ca="1" si="39"/>
        <v>0.99724730218206237</v>
      </c>
      <c r="BK374" s="26">
        <f t="shared" ca="1" si="40"/>
        <v>15.725947794579332</v>
      </c>
      <c r="BL374" s="25">
        <f t="shared" si="37"/>
        <v>3.3222457210477425</v>
      </c>
      <c r="BM374" s="25">
        <f t="shared" ca="1" si="41"/>
        <v>2.8637135998398158</v>
      </c>
      <c r="BN374" s="24">
        <f t="shared" si="38"/>
        <v>2.7328430282405174</v>
      </c>
      <c r="BO374" s="23"/>
      <c r="BP374" s="2"/>
    </row>
    <row r="375" spans="1:68" x14ac:dyDescent="0.2">
      <c r="A375">
        <v>18.100000000000001</v>
      </c>
      <c r="B375">
        <v>2.2000000000000002</v>
      </c>
      <c r="C375">
        <v>1.3216699999999999</v>
      </c>
      <c r="D375">
        <v>-0.19536999999999999</v>
      </c>
      <c r="E375">
        <v>7.6950000000000005E-2</v>
      </c>
      <c r="F375">
        <v>1.7320800000000001</v>
      </c>
      <c r="G375">
        <v>1.61673</v>
      </c>
      <c r="I375" s="17">
        <f t="shared" si="35"/>
        <v>59.383202099737531</v>
      </c>
      <c r="J375" s="16">
        <f t="shared" si="36"/>
        <v>-59.583202099737534</v>
      </c>
      <c r="K375" s="10">
        <v>122</v>
      </c>
      <c r="L375" s="16">
        <v>6082.5131233595994</v>
      </c>
      <c r="M375" s="16">
        <v>2387.2375328084031</v>
      </c>
      <c r="N375" s="16">
        <v>25.732720909886261</v>
      </c>
      <c r="O375" s="16">
        <v>20.354613935969819</v>
      </c>
      <c r="P375" s="16">
        <v>20.609569459805144</v>
      </c>
      <c r="Q375" s="16">
        <v>0.60620163226116186</v>
      </c>
      <c r="R375" s="16">
        <v>2.9413599999914468</v>
      </c>
      <c r="S375" s="16">
        <v>17.705244710786424</v>
      </c>
      <c r="T375" s="22" t="s">
        <v>122</v>
      </c>
      <c r="U375" s="10">
        <v>5</v>
      </c>
      <c r="V375" s="22" t="s">
        <v>143</v>
      </c>
      <c r="W375" s="10">
        <v>4</v>
      </c>
      <c r="X375" s="22" t="s">
        <v>143</v>
      </c>
      <c r="Y375" s="10">
        <v>4</v>
      </c>
      <c r="Z375" s="22" t="s">
        <v>123</v>
      </c>
      <c r="AA375" s="15">
        <v>4</v>
      </c>
      <c r="AB375" s="11">
        <v>34.59427443303062</v>
      </c>
      <c r="AC375" s="10">
        <v>56.813526575393183</v>
      </c>
      <c r="AD375" s="21">
        <v>8.5921989915761987</v>
      </c>
      <c r="AE375" s="12">
        <v>2035.4613935969821</v>
      </c>
      <c r="AF375" s="10">
        <v>1998.4934272613125</v>
      </c>
      <c r="AG375" s="10">
        <v>1373.971297320343</v>
      </c>
      <c r="AH375" s="10">
        <v>0</v>
      </c>
      <c r="AI375" s="10">
        <v>3.3997878532478443</v>
      </c>
      <c r="AJ375" s="10"/>
      <c r="AK375" s="10"/>
      <c r="AL375" s="10"/>
      <c r="AM375" s="10"/>
      <c r="AN375" s="10">
        <v>10.17730696798491</v>
      </c>
      <c r="AO375" s="10">
        <v>5.814014192697158</v>
      </c>
      <c r="AP375" s="10">
        <v>10.617799081242401</v>
      </c>
      <c r="AQ375" s="10">
        <v>114.66</v>
      </c>
      <c r="AR375" s="10"/>
      <c r="AS375" s="10"/>
      <c r="AT375" s="10">
        <v>3.900252645390899</v>
      </c>
      <c r="AU375" s="10">
        <v>1</v>
      </c>
      <c r="AV375" s="16"/>
      <c r="AW375" s="21">
        <v>299.77401408919684</v>
      </c>
      <c r="AX375" s="1" t="s">
        <v>120</v>
      </c>
      <c r="AY375" s="25">
        <v>59.583202099737498</v>
      </c>
      <c r="AZ375" s="19">
        <v>0</v>
      </c>
      <c r="BA375" s="19">
        <v>100</v>
      </c>
      <c r="BB375" s="19">
        <v>0</v>
      </c>
      <c r="BC375" s="19">
        <v>0</v>
      </c>
      <c r="BD375" s="19">
        <v>100</v>
      </c>
      <c r="BE375" s="19">
        <v>0</v>
      </c>
      <c r="BF375" s="26">
        <v>34.59427443303062</v>
      </c>
      <c r="BG375" s="26">
        <v>56.813526575393183</v>
      </c>
      <c r="BH375" s="26">
        <v>8.5921989915761987</v>
      </c>
      <c r="BI375" s="23"/>
      <c r="BJ375" s="27">
        <f t="shared" ca="1" si="39"/>
        <v>1</v>
      </c>
      <c r="BK375" s="26">
        <f t="shared" ca="1" si="40"/>
        <v>14.718529393644012</v>
      </c>
      <c r="BL375" s="25">
        <f t="shared" si="37"/>
        <v>3.4505398200520871</v>
      </c>
      <c r="BM375" s="25">
        <f t="shared" ca="1" si="41"/>
        <v>2.8965488238868442</v>
      </c>
      <c r="BN375" s="24">
        <f t="shared" si="38"/>
        <v>2.7584396998194887</v>
      </c>
      <c r="BO375" s="23"/>
      <c r="BP375" s="2"/>
    </row>
    <row r="376" spans="1:68" x14ac:dyDescent="0.2">
      <c r="A376">
        <v>18.149999999999999</v>
      </c>
      <c r="B376">
        <v>2.2999999999999998</v>
      </c>
      <c r="C376">
        <v>1.31897</v>
      </c>
      <c r="D376">
        <v>-0.19900999999999999</v>
      </c>
      <c r="E376">
        <v>7.7590000000000006E-2</v>
      </c>
      <c r="F376">
        <v>1.7298800000000001</v>
      </c>
      <c r="G376">
        <v>1.6122799999999999</v>
      </c>
      <c r="I376" s="17">
        <f t="shared" si="35"/>
        <v>59.547244094488178</v>
      </c>
      <c r="J376" s="16">
        <f t="shared" si="36"/>
        <v>-59.747244094488181</v>
      </c>
      <c r="K376" s="10">
        <v>122</v>
      </c>
      <c r="L376" s="16">
        <v>6102.5262467191787</v>
      </c>
      <c r="M376" s="16">
        <v>2397.0144356955416</v>
      </c>
      <c r="N376" s="16">
        <v>25.80380577427821</v>
      </c>
      <c r="O376" s="16">
        <v>19.617325800376619</v>
      </c>
      <c r="P376" s="16">
        <v>19.875110234323849</v>
      </c>
      <c r="Q376" s="16">
        <v>0.58339702352376377</v>
      </c>
      <c r="R376" s="16">
        <v>2.9353146555949703</v>
      </c>
      <c r="S376" s="16">
        <v>17.901696801890846</v>
      </c>
      <c r="T376" s="22" t="s">
        <v>122</v>
      </c>
      <c r="U376" s="10">
        <v>5</v>
      </c>
      <c r="V376" s="22" t="s">
        <v>143</v>
      </c>
      <c r="W376" s="10">
        <v>4</v>
      </c>
      <c r="X376" s="22" t="s">
        <v>143</v>
      </c>
      <c r="Y376" s="10">
        <v>4</v>
      </c>
      <c r="Z376" s="22" t="s">
        <v>123</v>
      </c>
      <c r="AA376" s="15">
        <v>4</v>
      </c>
      <c r="AB376" s="11">
        <v>35.483462739475627</v>
      </c>
      <c r="AC376" s="10">
        <v>56.270307944380001</v>
      </c>
      <c r="AD376" s="21">
        <v>8.2462293161443707</v>
      </c>
      <c r="AE376" s="12">
        <v>1961.732580037662</v>
      </c>
      <c r="AF376" s="10">
        <v>1910.9092170070671</v>
      </c>
      <c r="AG376" s="10">
        <v>1325.0073489549231</v>
      </c>
      <c r="AH376" s="10">
        <v>0</v>
      </c>
      <c r="AI376" s="10">
        <v>3.406789790300373</v>
      </c>
      <c r="AJ376" s="10"/>
      <c r="AK376" s="10"/>
      <c r="AL376" s="10"/>
      <c r="AM376" s="10"/>
      <c r="AN376" s="10">
        <v>9.8086629001883097</v>
      </c>
      <c r="AO376" s="10">
        <v>5.6549052755030953</v>
      </c>
      <c r="AP376" s="10">
        <v>10.275051442684463</v>
      </c>
      <c r="AQ376" s="10">
        <v>114.66</v>
      </c>
      <c r="AR376" s="10"/>
      <c r="AS376" s="10"/>
      <c r="AT376" s="10">
        <v>3.7049739742401986</v>
      </c>
      <c r="AU376" s="10">
        <v>1</v>
      </c>
      <c r="AV376" s="16"/>
      <c r="AW376" s="21">
        <v>286.63638255106008</v>
      </c>
      <c r="AX376" s="1" t="s">
        <v>120</v>
      </c>
      <c r="AY376" s="25">
        <v>59.747244094488202</v>
      </c>
      <c r="AZ376" s="19">
        <v>0</v>
      </c>
      <c r="BA376" s="19">
        <v>100</v>
      </c>
      <c r="BB376" s="19">
        <v>0</v>
      </c>
      <c r="BC376" s="19">
        <v>0</v>
      </c>
      <c r="BD376" s="19">
        <v>100</v>
      </c>
      <c r="BE376" s="19">
        <v>0</v>
      </c>
      <c r="BF376" s="26">
        <v>35.483462739475627</v>
      </c>
      <c r="BG376" s="26">
        <v>56.270307944380001</v>
      </c>
      <c r="BH376" s="26">
        <v>8.2462293161443707</v>
      </c>
      <c r="BI376" s="23"/>
      <c r="BJ376" s="27">
        <f t="shared" ca="1" si="39"/>
        <v>1</v>
      </c>
      <c r="BK376" s="26">
        <f t="shared" ca="1" si="40"/>
        <v>14.03733482821724</v>
      </c>
      <c r="BL376" s="25">
        <f t="shared" si="37"/>
        <v>3.4676790610130932</v>
      </c>
      <c r="BM376" s="25">
        <f t="shared" ca="1" si="41"/>
        <v>2.9142311971295189</v>
      </c>
      <c r="BN376" s="24">
        <f t="shared" si="38"/>
        <v>2.7703738173504955</v>
      </c>
      <c r="BO376" s="23"/>
      <c r="BP376" s="2"/>
    </row>
    <row r="377" spans="1:68" x14ac:dyDescent="0.2">
      <c r="A377">
        <v>18.2</v>
      </c>
      <c r="B377">
        <v>2.2000000000000002</v>
      </c>
      <c r="C377">
        <v>1.31633</v>
      </c>
      <c r="D377">
        <v>-0.19767999999999999</v>
      </c>
      <c r="E377">
        <v>7.7850000000000003E-2</v>
      </c>
      <c r="F377">
        <v>1.7278</v>
      </c>
      <c r="G377">
        <v>1.61</v>
      </c>
      <c r="I377" s="17">
        <f t="shared" si="35"/>
        <v>59.71128608923884</v>
      </c>
      <c r="J377" s="16">
        <f t="shared" si="36"/>
        <v>-59.911286089238843</v>
      </c>
      <c r="K377" s="10">
        <v>122</v>
      </c>
      <c r="L377" s="16">
        <v>6122.539370078759</v>
      </c>
      <c r="M377" s="16">
        <v>2406.791338582681</v>
      </c>
      <c r="N377" s="16">
        <v>25.874890638670163</v>
      </c>
      <c r="O377" s="16">
        <v>18.89642184557437</v>
      </c>
      <c r="P377" s="16">
        <v>19.15535552425456</v>
      </c>
      <c r="Q377" s="16">
        <v>0.59172947671627452</v>
      </c>
      <c r="R377" s="16">
        <v>3.0891072523661864</v>
      </c>
      <c r="S377" s="16">
        <v>17.981505463902021</v>
      </c>
      <c r="T377" s="22" t="s">
        <v>122</v>
      </c>
      <c r="U377" s="10">
        <v>5</v>
      </c>
      <c r="V377" s="22" t="s">
        <v>143</v>
      </c>
      <c r="W377" s="10">
        <v>4</v>
      </c>
      <c r="X377" s="22" t="s">
        <v>143</v>
      </c>
      <c r="Y377" s="10">
        <v>4</v>
      </c>
      <c r="Z377" s="22" t="s">
        <v>33</v>
      </c>
      <c r="AA377" s="15">
        <v>3</v>
      </c>
      <c r="AB377" s="11">
        <v>39.985484235238324</v>
      </c>
      <c r="AC377" s="10">
        <v>53.285814709075083</v>
      </c>
      <c r="AD377" s="21">
        <v>6.7287010556865887</v>
      </c>
      <c r="AE377" s="12">
        <v>1889.6421845574368</v>
      </c>
      <c r="AF377" s="10">
        <v>1825.0549497424695</v>
      </c>
      <c r="AG377" s="10">
        <v>1277.0237016169708</v>
      </c>
      <c r="AH377" s="10">
        <v>0</v>
      </c>
      <c r="AI377" s="10">
        <v>3.2371812252035683</v>
      </c>
      <c r="AJ377" s="10"/>
      <c r="AK377" s="10"/>
      <c r="AL377" s="10"/>
      <c r="AM377" s="10"/>
      <c r="AN377" s="10">
        <v>9.4482109227871849</v>
      </c>
      <c r="AO377" s="10">
        <v>5.5387948011659223</v>
      </c>
      <c r="AP377" s="10">
        <v>9.9391659113187956</v>
      </c>
      <c r="AQ377" s="10">
        <v>114.66</v>
      </c>
      <c r="AR377" s="10"/>
      <c r="AS377" s="10"/>
      <c r="AT377" s="10">
        <v>3.5152702731795764</v>
      </c>
      <c r="AU377" s="10">
        <v>1</v>
      </c>
      <c r="AV377" s="16"/>
      <c r="AW377" s="21">
        <v>273.7582424613704</v>
      </c>
      <c r="AX377" s="1" t="s">
        <v>120</v>
      </c>
      <c r="AY377" s="25">
        <v>59.9112860892388</v>
      </c>
      <c r="AZ377" s="19">
        <v>0</v>
      </c>
      <c r="BA377" s="19">
        <v>100</v>
      </c>
      <c r="BB377" s="19">
        <v>0</v>
      </c>
      <c r="BC377" s="19">
        <v>100</v>
      </c>
      <c r="BD377" s="19">
        <v>0</v>
      </c>
      <c r="BE377" s="19">
        <v>0</v>
      </c>
      <c r="BF377" s="26">
        <v>39.985484235238324</v>
      </c>
      <c r="BG377" s="26">
        <v>53.285814709075083</v>
      </c>
      <c r="BH377" s="26">
        <v>6.7287010556865887</v>
      </c>
      <c r="BI377" s="23"/>
      <c r="BJ377" s="27">
        <f t="shared" ca="1" si="39"/>
        <v>1</v>
      </c>
      <c r="BK377" s="26">
        <f t="shared" ca="1" si="40"/>
        <v>13.373893765707761</v>
      </c>
      <c r="BL377" s="25">
        <f t="shared" si="37"/>
        <v>3.6766889566007808</v>
      </c>
      <c r="BM377" s="25">
        <f t="shared" ca="1" si="41"/>
        <v>2.9463508759974864</v>
      </c>
      <c r="BN377" s="24">
        <f t="shared" si="38"/>
        <v>2.7965992032254299</v>
      </c>
      <c r="BO377" s="23"/>
      <c r="BP377" s="2"/>
    </row>
    <row r="378" spans="1:68" x14ac:dyDescent="0.2">
      <c r="A378">
        <v>18.25</v>
      </c>
      <c r="B378">
        <v>2.2999999999999998</v>
      </c>
      <c r="C378">
        <v>1.3166199999999999</v>
      </c>
      <c r="D378">
        <v>-0.19963</v>
      </c>
      <c r="E378">
        <v>7.843E-2</v>
      </c>
      <c r="F378">
        <v>1.7274499999999999</v>
      </c>
      <c r="G378">
        <v>1.60798</v>
      </c>
      <c r="I378" s="17">
        <f t="shared" si="35"/>
        <v>59.875328083989501</v>
      </c>
      <c r="J378" s="16">
        <f t="shared" si="36"/>
        <v>-60.075328083989504</v>
      </c>
      <c r="K378" s="10">
        <v>122</v>
      </c>
      <c r="L378" s="16">
        <v>6142.5524934383393</v>
      </c>
      <c r="M378" s="16">
        <v>2416.5682414698204</v>
      </c>
      <c r="N378" s="16">
        <v>25.945975503062115</v>
      </c>
      <c r="O378" s="16">
        <v>18.97561205273065</v>
      </c>
      <c r="P378" s="16">
        <v>19.237109431199752</v>
      </c>
      <c r="Q378" s="16">
        <v>0.57951272203552573</v>
      </c>
      <c r="R378" s="16">
        <v>3.0124729710984628</v>
      </c>
      <c r="S378" s="16">
        <v>18.159540171465409</v>
      </c>
      <c r="T378" s="22" t="s">
        <v>122</v>
      </c>
      <c r="U378" s="10">
        <v>5</v>
      </c>
      <c r="V378" s="22" t="s">
        <v>143</v>
      </c>
      <c r="W378" s="10">
        <v>4</v>
      </c>
      <c r="X378" s="22" t="s">
        <v>143</v>
      </c>
      <c r="Y378" s="10">
        <v>4</v>
      </c>
      <c r="Z378" s="22" t="s">
        <v>33</v>
      </c>
      <c r="AA378" s="15">
        <v>3</v>
      </c>
      <c r="AB378" s="11">
        <v>38.134259467999456</v>
      </c>
      <c r="AC378" s="10">
        <v>54.557655464276692</v>
      </c>
      <c r="AD378" s="21">
        <v>7.3080850677238516</v>
      </c>
      <c r="AE378" s="12">
        <v>1897.5612052730648</v>
      </c>
      <c r="AF378" s="10">
        <v>1833.4958138913403</v>
      </c>
      <c r="AG378" s="10">
        <v>1282.4739620799835</v>
      </c>
      <c r="AH378" s="10">
        <v>0</v>
      </c>
      <c r="AI378" s="10">
        <v>3.319531858356763</v>
      </c>
      <c r="AJ378" s="10"/>
      <c r="AK378" s="10"/>
      <c r="AL378" s="10"/>
      <c r="AM378" s="10"/>
      <c r="AN378" s="10">
        <v>9.487806026365325</v>
      </c>
      <c r="AO378" s="10">
        <v>5.5427774775130816</v>
      </c>
      <c r="AP378" s="10">
        <v>9.9773177345598842</v>
      </c>
      <c r="AQ378" s="10">
        <v>114.66</v>
      </c>
      <c r="AR378" s="10"/>
      <c r="AS378" s="10"/>
      <c r="AT378" s="10">
        <v>3.5172753087506425</v>
      </c>
      <c r="AU378" s="10">
        <v>1</v>
      </c>
      <c r="AV378" s="16"/>
      <c r="AW378" s="21">
        <v>275.024372083701</v>
      </c>
      <c r="AX378" s="1" t="s">
        <v>120</v>
      </c>
      <c r="AY378" s="25">
        <v>60.075328083989497</v>
      </c>
      <c r="AZ378" s="19">
        <v>0</v>
      </c>
      <c r="BA378" s="19">
        <v>100</v>
      </c>
      <c r="BB378" s="19">
        <v>0</v>
      </c>
      <c r="BC378" s="19">
        <v>100</v>
      </c>
      <c r="BD378" s="19">
        <v>0</v>
      </c>
      <c r="BE378" s="19">
        <v>0</v>
      </c>
      <c r="BF378" s="26">
        <v>38.134259467999456</v>
      </c>
      <c r="BG378" s="26">
        <v>54.557655464276692</v>
      </c>
      <c r="BH378" s="26">
        <v>7.3080850677238516</v>
      </c>
      <c r="BI378" s="23"/>
      <c r="BJ378" s="27">
        <f t="shared" ca="1" si="39"/>
        <v>1</v>
      </c>
      <c r="BK378" s="26">
        <f t="shared" ca="1" si="40"/>
        <v>13.379165468671472</v>
      </c>
      <c r="BL378" s="25">
        <f t="shared" si="37"/>
        <v>3.5847995919682365</v>
      </c>
      <c r="BM378" s="25">
        <f t="shared" ca="1" si="41"/>
        <v>2.9395663847911728</v>
      </c>
      <c r="BN378" s="24">
        <f t="shared" si="38"/>
        <v>2.7884754256964612</v>
      </c>
      <c r="BO378" s="23"/>
      <c r="BP378" s="2"/>
    </row>
    <row r="379" spans="1:68" x14ac:dyDescent="0.2">
      <c r="A379">
        <v>18.3</v>
      </c>
      <c r="B379">
        <v>1</v>
      </c>
      <c r="C379">
        <v>1.3172299999999999</v>
      </c>
      <c r="D379">
        <v>-0.20366000000000001</v>
      </c>
      <c r="E379">
        <v>7.8340000000000007E-2</v>
      </c>
      <c r="F379">
        <v>1.7263500000000001</v>
      </c>
      <c r="G379">
        <v>1.6024799999999999</v>
      </c>
      <c r="I379" s="17">
        <f t="shared" si="35"/>
        <v>60.039370078740156</v>
      </c>
      <c r="J379" s="16">
        <f t="shared" si="36"/>
        <v>-60.239370078740158</v>
      </c>
      <c r="K379" s="10">
        <v>122</v>
      </c>
      <c r="L379" s="16">
        <v>6162.5656167979196</v>
      </c>
      <c r="M379" s="16">
        <v>2426.3451443569593</v>
      </c>
      <c r="N379" s="16">
        <v>26.017060367454068</v>
      </c>
      <c r="O379" s="16">
        <v>19.14218455743875</v>
      </c>
      <c r="P379" s="16">
        <v>19.403284120423365</v>
      </c>
      <c r="Q379" s="16">
        <v>0.55426476236197786</v>
      </c>
      <c r="R379" s="16">
        <v>2.8565512875141272</v>
      </c>
      <c r="S379" s="16">
        <v>18.131914096153849</v>
      </c>
      <c r="T379" s="22" t="s">
        <v>122</v>
      </c>
      <c r="U379" s="10">
        <v>5</v>
      </c>
      <c r="V379" s="22" t="s">
        <v>143</v>
      </c>
      <c r="W379" s="10">
        <v>4</v>
      </c>
      <c r="X379" s="22" t="s">
        <v>143</v>
      </c>
      <c r="Y379" s="10">
        <v>4</v>
      </c>
      <c r="Z379" s="22" t="s">
        <v>123</v>
      </c>
      <c r="AA379" s="15">
        <v>4</v>
      </c>
      <c r="AB379" s="11">
        <v>34.458438026304329</v>
      </c>
      <c r="AC379" s="10">
        <v>56.895040304247146</v>
      </c>
      <c r="AD379" s="21">
        <v>8.646521669448525</v>
      </c>
      <c r="AE379" s="12">
        <v>1914.2184557438748</v>
      </c>
      <c r="AF379" s="10">
        <v>1851.8685347788492</v>
      </c>
      <c r="AG379" s="10">
        <v>1293.5522746948909</v>
      </c>
      <c r="AH379" s="10">
        <v>0</v>
      </c>
      <c r="AI379" s="10">
        <v>3.5007248228693126</v>
      </c>
      <c r="AJ379" s="10"/>
      <c r="AK379" s="10"/>
      <c r="AL379" s="10"/>
      <c r="AM379" s="10"/>
      <c r="AN379" s="10">
        <v>9.5710922787193748</v>
      </c>
      <c r="AO379" s="10">
        <v>5.5444457553506181</v>
      </c>
      <c r="AP379" s="10">
        <v>10.054865922864238</v>
      </c>
      <c r="AQ379" s="10">
        <v>114.66</v>
      </c>
      <c r="AR379" s="10"/>
      <c r="AS379" s="10"/>
      <c r="AT379" s="10">
        <v>3.5391917876859513</v>
      </c>
      <c r="AU379" s="10">
        <v>1</v>
      </c>
      <c r="AV379" s="16"/>
      <c r="AW379" s="21">
        <v>277.78028021682735</v>
      </c>
      <c r="AX379" s="1" t="s">
        <v>120</v>
      </c>
      <c r="AY379" s="25">
        <v>60.239370078740201</v>
      </c>
      <c r="AZ379" s="19">
        <v>0</v>
      </c>
      <c r="BA379" s="19">
        <v>100</v>
      </c>
      <c r="BB379" s="19">
        <v>0</v>
      </c>
      <c r="BC379" s="19">
        <v>0</v>
      </c>
      <c r="BD379" s="19">
        <v>100</v>
      </c>
      <c r="BE379" s="19">
        <v>0</v>
      </c>
      <c r="BF379" s="26">
        <v>34.458438026304329</v>
      </c>
      <c r="BG379" s="26">
        <v>56.895040304247146</v>
      </c>
      <c r="BH379" s="26">
        <v>8.646521669448525</v>
      </c>
      <c r="BI379" s="23"/>
      <c r="BJ379" s="27">
        <f t="shared" ca="1" si="39"/>
        <v>1</v>
      </c>
      <c r="BK379" s="26">
        <f t="shared" ca="1" si="40"/>
        <v>13.453981474964587</v>
      </c>
      <c r="BL379" s="25">
        <f t="shared" si="37"/>
        <v>3.3958137348858775</v>
      </c>
      <c r="BM379" s="25">
        <f t="shared" ca="1" si="41"/>
        <v>2.9234883035138042</v>
      </c>
      <c r="BN379" s="24">
        <f t="shared" si="38"/>
        <v>2.7714971491537117</v>
      </c>
      <c r="BO379" s="23"/>
      <c r="BP379" s="2"/>
    </row>
    <row r="380" spans="1:68" x14ac:dyDescent="0.2">
      <c r="A380">
        <v>18.350000000000001</v>
      </c>
      <c r="B380">
        <v>2.2000000000000002</v>
      </c>
      <c r="C380">
        <v>1.31433</v>
      </c>
      <c r="D380">
        <v>-0.20265</v>
      </c>
      <c r="E380">
        <v>7.9509999999999997E-2</v>
      </c>
      <c r="F380">
        <v>1.73045</v>
      </c>
      <c r="G380">
        <v>1.6069500000000001</v>
      </c>
      <c r="I380" s="17">
        <f t="shared" si="35"/>
        <v>60.203412073490817</v>
      </c>
      <c r="J380" s="16">
        <f t="shared" si="36"/>
        <v>-60.40341207349082</v>
      </c>
      <c r="K380" s="10">
        <v>122</v>
      </c>
      <c r="L380" s="16">
        <v>6182.5787401574999</v>
      </c>
      <c r="M380" s="16">
        <v>2436.1220472440987</v>
      </c>
      <c r="N380" s="16">
        <v>26.088145231846021</v>
      </c>
      <c r="O380" s="16">
        <v>18.350282485875688</v>
      </c>
      <c r="P380" s="16">
        <v>18.616553650158629</v>
      </c>
      <c r="Q380" s="16">
        <v>0.56059241478636579</v>
      </c>
      <c r="R380" s="16">
        <v>3.0112577511444449</v>
      </c>
      <c r="S380" s="16">
        <v>18.491053075204125</v>
      </c>
      <c r="T380" s="22" t="s">
        <v>122</v>
      </c>
      <c r="U380" s="10">
        <v>5</v>
      </c>
      <c r="V380" s="22" t="s">
        <v>143</v>
      </c>
      <c r="W380" s="10">
        <v>4</v>
      </c>
      <c r="X380" s="22" t="s">
        <v>33</v>
      </c>
      <c r="Y380" s="10">
        <v>3</v>
      </c>
      <c r="Z380" s="22" t="s">
        <v>33</v>
      </c>
      <c r="AA380" s="15">
        <v>3</v>
      </c>
      <c r="AB380" s="11">
        <v>39.071206030495567</v>
      </c>
      <c r="AC380" s="10">
        <v>53.921288697020934</v>
      </c>
      <c r="AD380" s="21">
        <v>7.007505272483499</v>
      </c>
      <c r="AE380" s="12">
        <v>1835.0282485875687</v>
      </c>
      <c r="AF380" s="10">
        <v>1758.1347663147869</v>
      </c>
      <c r="AG380" s="10">
        <v>1241.103576677242</v>
      </c>
      <c r="AH380" s="10">
        <v>0</v>
      </c>
      <c r="AI380" s="10">
        <v>3.3208714850794308</v>
      </c>
      <c r="AJ380" s="10"/>
      <c r="AK380" s="10"/>
      <c r="AL380" s="10"/>
      <c r="AM380" s="10"/>
      <c r="AN380" s="10">
        <v>9.1751412429378441</v>
      </c>
      <c r="AO380" s="10">
        <v>5.4135710018090188</v>
      </c>
      <c r="AP380" s="10">
        <v>9.6877250367406944</v>
      </c>
      <c r="AQ380" s="10">
        <v>114.66</v>
      </c>
      <c r="AR380" s="10"/>
      <c r="AS380" s="10"/>
      <c r="AT380" s="10">
        <v>3.3371572175425479</v>
      </c>
      <c r="AU380" s="10">
        <v>1</v>
      </c>
      <c r="AV380" s="16"/>
      <c r="AW380" s="21">
        <v>263.72021494721804</v>
      </c>
      <c r="AX380" s="1" t="s">
        <v>120</v>
      </c>
      <c r="AY380" s="25">
        <v>60.403412073490799</v>
      </c>
      <c r="AZ380" s="19">
        <v>0</v>
      </c>
      <c r="BA380" s="19">
        <v>100</v>
      </c>
      <c r="BB380" s="19">
        <v>0</v>
      </c>
      <c r="BC380" s="19">
        <v>100</v>
      </c>
      <c r="BD380" s="19">
        <v>0</v>
      </c>
      <c r="BE380" s="19">
        <v>0</v>
      </c>
      <c r="BF380" s="26">
        <v>39.071206030495567</v>
      </c>
      <c r="BG380" s="26">
        <v>53.921288697020934</v>
      </c>
      <c r="BH380" s="26">
        <v>7.007505272483499</v>
      </c>
      <c r="BI380" s="23"/>
      <c r="BJ380" s="27">
        <f t="shared" ca="1" si="39"/>
        <v>1</v>
      </c>
      <c r="BK380" s="26">
        <f t="shared" ca="1" si="40"/>
        <v>12.745883809592446</v>
      </c>
      <c r="BL380" s="25">
        <f t="shared" si="37"/>
        <v>3.6108397555953324</v>
      </c>
      <c r="BM380" s="25">
        <f t="shared" ca="1" si="41"/>
        <v>2.958270815267698</v>
      </c>
      <c r="BN380" s="24">
        <f t="shared" si="38"/>
        <v>2.7996747980257659</v>
      </c>
      <c r="BO380" s="23"/>
      <c r="BP380" s="2"/>
    </row>
    <row r="381" spans="1:68" x14ac:dyDescent="0.2">
      <c r="A381">
        <v>18.399999999999999</v>
      </c>
      <c r="B381">
        <v>2.2000000000000002</v>
      </c>
      <c r="C381">
        <v>1.31477</v>
      </c>
      <c r="D381">
        <v>-0.20652000000000001</v>
      </c>
      <c r="E381">
        <v>8.0439999999999998E-2</v>
      </c>
      <c r="F381">
        <v>1.7309000000000001</v>
      </c>
      <c r="G381">
        <v>1.6081000000000001</v>
      </c>
      <c r="I381" s="17">
        <f t="shared" si="35"/>
        <v>60.367454068241464</v>
      </c>
      <c r="J381" s="16">
        <f t="shared" si="36"/>
        <v>-60.567454068241467</v>
      </c>
      <c r="K381" s="10">
        <v>122</v>
      </c>
      <c r="L381" s="16">
        <v>6202.5918635170792</v>
      </c>
      <c r="M381" s="16">
        <v>2445.8989501312371</v>
      </c>
      <c r="N381" s="16">
        <v>26.15923009623797</v>
      </c>
      <c r="O381" s="16">
        <v>18.470433145009395</v>
      </c>
      <c r="P381" s="16">
        <v>18.740815069298694</v>
      </c>
      <c r="Q381" s="16">
        <v>0.53634685549687933</v>
      </c>
      <c r="R381" s="16">
        <v>2.861918510553608</v>
      </c>
      <c r="S381" s="16">
        <v>18.776522520090243</v>
      </c>
      <c r="T381" s="22" t="s">
        <v>122</v>
      </c>
      <c r="U381" s="10">
        <v>5</v>
      </c>
      <c r="V381" s="22" t="s">
        <v>143</v>
      </c>
      <c r="W381" s="10">
        <v>4</v>
      </c>
      <c r="X381" s="22" t="s">
        <v>143</v>
      </c>
      <c r="Y381" s="10">
        <v>4</v>
      </c>
      <c r="Z381" s="22" t="s">
        <v>123</v>
      </c>
      <c r="AA381" s="15">
        <v>4</v>
      </c>
      <c r="AB381" s="11">
        <v>35.583805326005596</v>
      </c>
      <c r="AC381" s="10">
        <v>56.207978138454173</v>
      </c>
      <c r="AD381" s="21">
        <v>8.2082165355402292</v>
      </c>
      <c r="AE381" s="12">
        <v>1847.0433145009397</v>
      </c>
      <c r="AF381" s="10">
        <v>1771.5765142512898</v>
      </c>
      <c r="AG381" s="10">
        <v>1249.3876712865797</v>
      </c>
      <c r="AH381" s="10">
        <v>0</v>
      </c>
      <c r="AI381" s="10">
        <v>3.4941595866982267</v>
      </c>
      <c r="AJ381" s="10"/>
      <c r="AK381" s="10"/>
      <c r="AL381" s="10"/>
      <c r="AM381" s="10"/>
      <c r="AN381" s="10">
        <v>9.2352165725046973</v>
      </c>
      <c r="AO381" s="10">
        <v>5.4084617546633904</v>
      </c>
      <c r="AP381" s="10">
        <v>9.7457136990060569</v>
      </c>
      <c r="AQ381" s="10">
        <v>114.66</v>
      </c>
      <c r="AR381" s="10"/>
      <c r="AS381" s="10"/>
      <c r="AT381" s="10">
        <v>3.3497752847920914</v>
      </c>
      <c r="AU381" s="10">
        <v>1</v>
      </c>
      <c r="AV381" s="16"/>
      <c r="AW381" s="21">
        <v>265.7364771376935</v>
      </c>
      <c r="AX381" s="1" t="s">
        <v>120</v>
      </c>
      <c r="AY381" s="25">
        <v>60.567454068241503</v>
      </c>
      <c r="AZ381" s="19">
        <v>0</v>
      </c>
      <c r="BA381" s="19">
        <v>100</v>
      </c>
      <c r="BB381" s="19">
        <v>0</v>
      </c>
      <c r="BC381" s="19">
        <v>0</v>
      </c>
      <c r="BD381" s="19">
        <v>100</v>
      </c>
      <c r="BE381" s="19">
        <v>0</v>
      </c>
      <c r="BF381" s="26">
        <v>35.583805326005596</v>
      </c>
      <c r="BG381" s="26">
        <v>56.207978138454173</v>
      </c>
      <c r="BH381" s="26">
        <v>8.2082165355402292</v>
      </c>
      <c r="BI381" s="23"/>
      <c r="BJ381" s="27">
        <f t="shared" ca="1" si="39"/>
        <v>1</v>
      </c>
      <c r="BK381" s="26">
        <f t="shared" ca="1" si="40"/>
        <v>12.788360808365368</v>
      </c>
      <c r="BL381" s="25">
        <f t="shared" si="37"/>
        <v>3.4294331608282302</v>
      </c>
      <c r="BM381" s="25">
        <f t="shared" ca="1" si="41"/>
        <v>2.9437135357247315</v>
      </c>
      <c r="BN381" s="24">
        <f t="shared" si="38"/>
        <v>2.7840192400568857</v>
      </c>
      <c r="BO381" s="23"/>
      <c r="BP381" s="2"/>
    </row>
    <row r="382" spans="1:68" x14ac:dyDescent="0.2">
      <c r="A382">
        <v>18.45</v>
      </c>
      <c r="B382">
        <v>2.2000000000000002</v>
      </c>
      <c r="C382">
        <v>1.3138700000000001</v>
      </c>
      <c r="D382">
        <v>-0.21002999999999999</v>
      </c>
      <c r="E382">
        <v>8.158E-2</v>
      </c>
      <c r="F382">
        <v>1.7303500000000001</v>
      </c>
      <c r="G382">
        <v>1.6048500000000001</v>
      </c>
      <c r="I382" s="17">
        <f t="shared" si="35"/>
        <v>60.531496062992119</v>
      </c>
      <c r="J382" s="16">
        <f t="shared" si="36"/>
        <v>-60.731496062992122</v>
      </c>
      <c r="K382" s="10">
        <v>122</v>
      </c>
      <c r="L382" s="16">
        <v>6222.6049868766595</v>
      </c>
      <c r="M382" s="16">
        <v>2455.6758530183761</v>
      </c>
      <c r="N382" s="16">
        <v>26.230314960629915</v>
      </c>
      <c r="O382" s="16">
        <v>18.224670433145011</v>
      </c>
      <c r="P382" s="16">
        <v>18.50009135357114</v>
      </c>
      <c r="Q382" s="16">
        <v>0.51435669707153142</v>
      </c>
      <c r="R382" s="16">
        <v>2.7802927414855345</v>
      </c>
      <c r="S382" s="16">
        <v>19.126452807370001</v>
      </c>
      <c r="T382" s="22" t="s">
        <v>122</v>
      </c>
      <c r="U382" s="10">
        <v>5</v>
      </c>
      <c r="V382" s="22" t="s">
        <v>143</v>
      </c>
      <c r="W382" s="10">
        <v>4</v>
      </c>
      <c r="X382" s="22" t="s">
        <v>143</v>
      </c>
      <c r="Y382" s="10">
        <v>4</v>
      </c>
      <c r="Z382" s="22" t="s">
        <v>123</v>
      </c>
      <c r="AA382" s="15">
        <v>4</v>
      </c>
      <c r="AB382" s="11">
        <v>34.207818087424343</v>
      </c>
      <c r="AC382" s="10">
        <v>57.044388620332967</v>
      </c>
      <c r="AD382" s="21">
        <v>8.747793292242692</v>
      </c>
      <c r="AE382" s="12">
        <v>1822.4670433145013</v>
      </c>
      <c r="AF382" s="10">
        <v>1742.0788345563085</v>
      </c>
      <c r="AG382" s="10">
        <v>1233.3394235714093</v>
      </c>
      <c r="AH382" s="10">
        <v>0</v>
      </c>
      <c r="AI382" s="10">
        <v>3.5967435553771625</v>
      </c>
      <c r="AJ382" s="10"/>
      <c r="AK382" s="10"/>
      <c r="AL382" s="10"/>
      <c r="AM382" s="10"/>
      <c r="AN382" s="10">
        <v>9.1123352165725056</v>
      </c>
      <c r="AO382" s="10">
        <v>5.3387348129329197</v>
      </c>
      <c r="AP382" s="10">
        <v>9.6333759649998658</v>
      </c>
      <c r="AQ382" s="10">
        <v>114.66</v>
      </c>
      <c r="AR382" s="10"/>
      <c r="AS382" s="10"/>
      <c r="AT382" s="10">
        <v>3.2774205536659826</v>
      </c>
      <c r="AU382" s="10">
        <v>1</v>
      </c>
      <c r="AV382" s="16"/>
      <c r="AW382" s="21">
        <v>261.31182518344627</v>
      </c>
      <c r="AX382" s="1" t="s">
        <v>120</v>
      </c>
      <c r="AY382" s="25">
        <v>60.7314960629921</v>
      </c>
      <c r="AZ382" s="19">
        <v>0</v>
      </c>
      <c r="BA382" s="19">
        <v>100</v>
      </c>
      <c r="BB382" s="19">
        <v>0</v>
      </c>
      <c r="BC382" s="19">
        <v>0</v>
      </c>
      <c r="BD382" s="19">
        <v>100</v>
      </c>
      <c r="BE382" s="19">
        <v>0</v>
      </c>
      <c r="BF382" s="26">
        <v>34.207818087424343</v>
      </c>
      <c r="BG382" s="26">
        <v>57.044388620332967</v>
      </c>
      <c r="BH382" s="26">
        <v>8.747793292242692</v>
      </c>
      <c r="BI382" s="23"/>
      <c r="BJ382" s="27">
        <f t="shared" ca="1" si="39"/>
        <v>1</v>
      </c>
      <c r="BK382" s="26">
        <f t="shared" ca="1" si="40"/>
        <v>12.533241177753808</v>
      </c>
      <c r="BL382" s="25">
        <f t="shared" si="37"/>
        <v>3.3424118151627713</v>
      </c>
      <c r="BM382" s="25">
        <f t="shared" ca="1" si="41"/>
        <v>2.9441175903242507</v>
      </c>
      <c r="BN382" s="24">
        <f t="shared" si="38"/>
        <v>2.7809655613647468</v>
      </c>
      <c r="BO382" s="23"/>
      <c r="BP382" s="2"/>
    </row>
    <row r="383" spans="1:68" x14ac:dyDescent="0.2">
      <c r="A383">
        <v>18.5</v>
      </c>
      <c r="B383">
        <v>2.2000000000000002</v>
      </c>
      <c r="C383">
        <v>1.31488</v>
      </c>
      <c r="D383">
        <v>-0.20952999999999999</v>
      </c>
      <c r="E383">
        <v>8.3040000000000003E-2</v>
      </c>
      <c r="F383">
        <v>1.7298500000000001</v>
      </c>
      <c r="G383">
        <v>1.6030800000000001</v>
      </c>
      <c r="I383" s="17">
        <f t="shared" si="35"/>
        <v>60.69553805774278</v>
      </c>
      <c r="J383" s="16">
        <f t="shared" si="36"/>
        <v>-60.895538057742783</v>
      </c>
      <c r="K383" s="10">
        <v>122</v>
      </c>
      <c r="L383" s="16">
        <v>6242.6181102362398</v>
      </c>
      <c r="M383" s="16">
        <v>2465.4527559055155</v>
      </c>
      <c r="N383" s="16">
        <v>26.301399825021871</v>
      </c>
      <c r="O383" s="16">
        <v>18.500470809792837</v>
      </c>
      <c r="P383" s="16">
        <v>18.782345181411745</v>
      </c>
      <c r="Q383" s="16">
        <v>0.51748919827172346</v>
      </c>
      <c r="R383" s="16">
        <v>2.7551894785953839</v>
      </c>
      <c r="S383" s="16">
        <v>19.574609140201979</v>
      </c>
      <c r="T383" s="22" t="s">
        <v>122</v>
      </c>
      <c r="U383" s="10">
        <v>5</v>
      </c>
      <c r="V383" s="22" t="s">
        <v>143</v>
      </c>
      <c r="W383" s="10">
        <v>4</v>
      </c>
      <c r="X383" s="22" t="s">
        <v>143</v>
      </c>
      <c r="Y383" s="10">
        <v>4</v>
      </c>
      <c r="Z383" s="22" t="s">
        <v>123</v>
      </c>
      <c r="AA383" s="15">
        <v>4</v>
      </c>
      <c r="AB383" s="11">
        <v>33.288884700354053</v>
      </c>
      <c r="AC383" s="10">
        <v>57.580127908601611</v>
      </c>
      <c r="AD383" s="21">
        <v>9.1309873910443375</v>
      </c>
      <c r="AE383" s="12">
        <v>1850.0470809792837</v>
      </c>
      <c r="AF383" s="10">
        <v>1774.107924692875</v>
      </c>
      <c r="AG383" s="10">
        <v>1252.1563454274497</v>
      </c>
      <c r="AH383" s="10">
        <v>0</v>
      </c>
      <c r="AI383" s="10">
        <v>3.6295144409080984</v>
      </c>
      <c r="AJ383" s="10"/>
      <c r="AK383" s="10"/>
      <c r="AL383" s="10"/>
      <c r="AM383" s="10"/>
      <c r="AN383" s="10">
        <v>9.2502354048964186</v>
      </c>
      <c r="AO383" s="10">
        <v>5.3995275600133112</v>
      </c>
      <c r="AP383" s="10">
        <v>9.7650944179921488</v>
      </c>
      <c r="AQ383" s="10">
        <v>114.66</v>
      </c>
      <c r="AR383" s="10"/>
      <c r="AS383" s="10"/>
      <c r="AT383" s="10">
        <v>3.3267527109770421</v>
      </c>
      <c r="AU383" s="10">
        <v>1</v>
      </c>
      <c r="AV383" s="16"/>
      <c r="AW383" s="21">
        <v>266.11618870393124</v>
      </c>
      <c r="AX383" s="1" t="s">
        <v>120</v>
      </c>
      <c r="AY383" s="25">
        <v>60.895538057742797</v>
      </c>
      <c r="AZ383" s="19">
        <v>0</v>
      </c>
      <c r="BA383" s="19">
        <v>100</v>
      </c>
      <c r="BB383" s="19">
        <v>0</v>
      </c>
      <c r="BC383" s="19">
        <v>0</v>
      </c>
      <c r="BD383" s="19">
        <v>100</v>
      </c>
      <c r="BE383" s="19">
        <v>0</v>
      </c>
      <c r="BF383" s="26">
        <v>33.288884700354053</v>
      </c>
      <c r="BG383" s="26">
        <v>57.580127908601611</v>
      </c>
      <c r="BH383" s="26">
        <v>9.1309873910443375</v>
      </c>
      <c r="BI383" s="23"/>
      <c r="BJ383" s="27">
        <f t="shared" ca="1" si="39"/>
        <v>1</v>
      </c>
      <c r="BK383" s="26">
        <f t="shared" ca="1" si="40"/>
        <v>12.704389559914009</v>
      </c>
      <c r="BL383" s="25">
        <f t="shared" si="37"/>
        <v>3.3043100986332603</v>
      </c>
      <c r="BM383" s="25">
        <f t="shared" ca="1" si="41"/>
        <v>2.9364224203561431</v>
      </c>
      <c r="BN383" s="24">
        <f t="shared" si="38"/>
        <v>2.773339896227327</v>
      </c>
      <c r="BO383" s="23"/>
      <c r="BP383" s="2"/>
    </row>
    <row r="384" spans="1:68" x14ac:dyDescent="0.2">
      <c r="A384">
        <v>18.55</v>
      </c>
      <c r="B384">
        <v>2.2000000000000002</v>
      </c>
      <c r="C384">
        <v>1.31379</v>
      </c>
      <c r="D384">
        <v>-0.21303</v>
      </c>
      <c r="E384">
        <v>8.3760000000000001E-2</v>
      </c>
      <c r="F384">
        <v>1.7337499999999999</v>
      </c>
      <c r="G384">
        <v>1.6069</v>
      </c>
      <c r="I384" s="17">
        <f t="shared" si="35"/>
        <v>60.859580052493435</v>
      </c>
      <c r="J384" s="16">
        <f t="shared" si="36"/>
        <v>-61.059580052493438</v>
      </c>
      <c r="K384" s="10">
        <v>122</v>
      </c>
      <c r="L384" s="16">
        <v>6262.63123359582</v>
      </c>
      <c r="M384" s="16">
        <v>2475.2296587926544</v>
      </c>
      <c r="N384" s="16">
        <v>26.37248468941382</v>
      </c>
      <c r="O384" s="16">
        <v>18.202824858757047</v>
      </c>
      <c r="P384" s="16">
        <v>18.487881754251848</v>
      </c>
      <c r="Q384" s="16">
        <v>0.49556168987037919</v>
      </c>
      <c r="R384" s="16">
        <v>2.6804676515004742</v>
      </c>
      <c r="S384" s="16">
        <v>19.795617742694457</v>
      </c>
      <c r="T384" s="22" t="s">
        <v>122</v>
      </c>
      <c r="U384" s="10">
        <v>5</v>
      </c>
      <c r="V384" s="22" t="s">
        <v>143</v>
      </c>
      <c r="W384" s="10">
        <v>4</v>
      </c>
      <c r="X384" s="22" t="s">
        <v>143</v>
      </c>
      <c r="Y384" s="10">
        <v>4</v>
      </c>
      <c r="Z384" s="22" t="s">
        <v>123</v>
      </c>
      <c r="AA384" s="15">
        <v>4</v>
      </c>
      <c r="AB384" s="11">
        <v>32.17109326982748</v>
      </c>
      <c r="AC384" s="10">
        <v>58.205635114535681</v>
      </c>
      <c r="AD384" s="21">
        <v>9.6232716156368401</v>
      </c>
      <c r="AE384" s="12">
        <v>1820.2824858757049</v>
      </c>
      <c r="AF384" s="10">
        <v>1738.2879260058526</v>
      </c>
      <c r="AG384" s="10">
        <v>1232.5254502834566</v>
      </c>
      <c r="AH384" s="10">
        <v>0</v>
      </c>
      <c r="AI384" s="10">
        <v>3.7306922896093124</v>
      </c>
      <c r="AJ384" s="10"/>
      <c r="AK384" s="10"/>
      <c r="AL384" s="10"/>
      <c r="AM384" s="10"/>
      <c r="AN384" s="10">
        <v>9.1014124293785237</v>
      </c>
      <c r="AO384" s="10">
        <v>5.3193860003386808</v>
      </c>
      <c r="AP384" s="10">
        <v>9.6276781519841954</v>
      </c>
      <c r="AQ384" s="10">
        <v>114.66</v>
      </c>
      <c r="AR384" s="10"/>
      <c r="AS384" s="10"/>
      <c r="AT384" s="10">
        <v>3.2427018217329917</v>
      </c>
      <c r="AU384" s="10">
        <v>1</v>
      </c>
      <c r="AV384" s="16"/>
      <c r="AW384" s="21">
        <v>260.7431889008779</v>
      </c>
      <c r="AX384" s="1" t="s">
        <v>120</v>
      </c>
      <c r="AY384" s="25">
        <v>61.059580052493402</v>
      </c>
      <c r="AZ384" s="19">
        <v>0</v>
      </c>
      <c r="BA384" s="19">
        <v>100</v>
      </c>
      <c r="BB384" s="19">
        <v>0</v>
      </c>
      <c r="BC384" s="19">
        <v>0</v>
      </c>
      <c r="BD384" s="19">
        <v>100</v>
      </c>
      <c r="BE384" s="19">
        <v>0</v>
      </c>
      <c r="BF384" s="26">
        <v>32.17109326982748</v>
      </c>
      <c r="BG384" s="26">
        <v>58.205635114535681</v>
      </c>
      <c r="BH384" s="26">
        <v>9.6232716156368401</v>
      </c>
      <c r="BI384" s="23"/>
      <c r="BJ384" s="27">
        <f t="shared" ca="1" si="39"/>
        <v>1</v>
      </c>
      <c r="BK384" s="26">
        <f t="shared" ca="1" si="40"/>
        <v>12.40819499952536</v>
      </c>
      <c r="BL384" s="25">
        <f t="shared" si="37"/>
        <v>3.2270345169271124</v>
      </c>
      <c r="BM384" s="25">
        <f t="shared" ca="1" si="41"/>
        <v>2.9386259875660325</v>
      </c>
      <c r="BN384" s="24">
        <f t="shared" si="38"/>
        <v>2.7717229359428854</v>
      </c>
      <c r="BO384" s="23"/>
      <c r="BP384" s="2"/>
    </row>
    <row r="385" spans="1:68" x14ac:dyDescent="0.2">
      <c r="A385">
        <v>18.600000000000001</v>
      </c>
      <c r="B385">
        <v>2.2000000000000002</v>
      </c>
      <c r="C385">
        <v>1.31446</v>
      </c>
      <c r="D385">
        <v>-0.21482000000000001</v>
      </c>
      <c r="E385">
        <v>8.5129999999999997E-2</v>
      </c>
      <c r="F385">
        <v>1.7314799999999999</v>
      </c>
      <c r="G385">
        <v>1.60338</v>
      </c>
      <c r="I385" s="17">
        <f t="shared" si="35"/>
        <v>61.023622047244096</v>
      </c>
      <c r="J385" s="16">
        <f t="shared" si="36"/>
        <v>-61.223622047244099</v>
      </c>
      <c r="K385" s="10">
        <v>122</v>
      </c>
      <c r="L385" s="16">
        <v>6282.6443569554003</v>
      </c>
      <c r="M385" s="16">
        <v>2485.0065616797938</v>
      </c>
      <c r="N385" s="16">
        <v>26.443569553805773</v>
      </c>
      <c r="O385" s="16">
        <v>18.385781544256091</v>
      </c>
      <c r="P385" s="16">
        <v>18.676894075459185</v>
      </c>
      <c r="Q385" s="16">
        <v>0.48434733557369164</v>
      </c>
      <c r="R385" s="16">
        <v>2.5932970097533929</v>
      </c>
      <c r="S385" s="16">
        <v>20.216148000214869</v>
      </c>
      <c r="T385" s="22" t="s">
        <v>122</v>
      </c>
      <c r="U385" s="10">
        <v>5</v>
      </c>
      <c r="V385" s="22" t="s">
        <v>143</v>
      </c>
      <c r="W385" s="10">
        <v>4</v>
      </c>
      <c r="X385" s="22" t="s">
        <v>143</v>
      </c>
      <c r="Y385" s="10">
        <v>4</v>
      </c>
      <c r="Z385" s="22" t="s">
        <v>123</v>
      </c>
      <c r="AA385" s="15">
        <v>4</v>
      </c>
      <c r="AB385" s="11">
        <v>30.149129964596277</v>
      </c>
      <c r="AC385" s="10">
        <v>59.25863127146269</v>
      </c>
      <c r="AD385" s="21">
        <v>10.592238763941031</v>
      </c>
      <c r="AE385" s="12">
        <v>1838.578154425609</v>
      </c>
      <c r="AF385" s="10">
        <v>1759.3474271267407</v>
      </c>
      <c r="AG385" s="10">
        <v>1245.126271697279</v>
      </c>
      <c r="AH385" s="10">
        <v>0</v>
      </c>
      <c r="AI385" s="10">
        <v>3.8560951415861697</v>
      </c>
      <c r="AJ385" s="10"/>
      <c r="AK385" s="10"/>
      <c r="AL385" s="10"/>
      <c r="AM385" s="10"/>
      <c r="AN385" s="10">
        <v>9.1928907721280453</v>
      </c>
      <c r="AO385" s="10">
        <v>5.3424249756047777</v>
      </c>
      <c r="AP385" s="10">
        <v>9.7158839018809537</v>
      </c>
      <c r="AQ385" s="10">
        <v>114.66</v>
      </c>
      <c r="AR385" s="10"/>
      <c r="AS385" s="10"/>
      <c r="AT385" s="10">
        <v>3.2703430789928585</v>
      </c>
      <c r="AU385" s="10">
        <v>1</v>
      </c>
      <c r="AV385" s="16"/>
      <c r="AW385" s="21">
        <v>263.90211406901113</v>
      </c>
      <c r="AX385" s="1" t="s">
        <v>120</v>
      </c>
      <c r="AY385" s="25">
        <v>61.223622047244099</v>
      </c>
      <c r="AZ385" s="19">
        <v>0</v>
      </c>
      <c r="BA385" s="19">
        <v>100</v>
      </c>
      <c r="BB385" s="19">
        <v>0</v>
      </c>
      <c r="BC385" s="19">
        <v>0</v>
      </c>
      <c r="BD385" s="19">
        <v>100</v>
      </c>
      <c r="BE385" s="19">
        <v>0</v>
      </c>
      <c r="BF385" s="26">
        <v>30.149129964596277</v>
      </c>
      <c r="BG385" s="26">
        <v>59.25863127146269</v>
      </c>
      <c r="BH385" s="26">
        <v>10.592238763941031</v>
      </c>
      <c r="BI385" s="23"/>
      <c r="BJ385" s="27">
        <f t="shared" ca="1" si="39"/>
        <v>1</v>
      </c>
      <c r="BK385" s="26">
        <f t="shared" ca="1" si="40"/>
        <v>12.503445372377511</v>
      </c>
      <c r="BL385" s="25">
        <f t="shared" si="37"/>
        <v>3.1176665962828114</v>
      </c>
      <c r="BM385" s="25">
        <f t="shared" ca="1" si="41"/>
        <v>2.9271488136143047</v>
      </c>
      <c r="BN385" s="24">
        <f t="shared" si="38"/>
        <v>2.7596475472719777</v>
      </c>
      <c r="BO385" s="23"/>
      <c r="BP385" s="2"/>
    </row>
    <row r="386" spans="1:68" x14ac:dyDescent="0.2">
      <c r="A386">
        <v>18.649999999999999</v>
      </c>
      <c r="B386">
        <v>2.2000000000000002</v>
      </c>
      <c r="C386">
        <v>1.31585</v>
      </c>
      <c r="D386">
        <v>-0.21581</v>
      </c>
      <c r="E386">
        <v>8.7540000000000007E-2</v>
      </c>
      <c r="F386">
        <v>1.73003</v>
      </c>
      <c r="G386">
        <v>1.5996999999999999</v>
      </c>
      <c r="I386" s="17">
        <f t="shared" si="35"/>
        <v>61.187664041994744</v>
      </c>
      <c r="J386" s="16">
        <f t="shared" si="36"/>
        <v>-61.387664041994746</v>
      </c>
      <c r="K386" s="10">
        <v>122</v>
      </c>
      <c r="L386" s="16">
        <v>6302.6574803149797</v>
      </c>
      <c r="M386" s="16">
        <v>2494.7834645669323</v>
      </c>
      <c r="N386" s="16">
        <v>26.514654418197722</v>
      </c>
      <c r="O386" s="16">
        <v>18.765348399246676</v>
      </c>
      <c r="P386" s="16">
        <v>19.067113545089907</v>
      </c>
      <c r="Q386" s="16">
        <v>0.47814498319731158</v>
      </c>
      <c r="R386" s="16">
        <v>2.5076946338342951</v>
      </c>
      <c r="S386" s="16">
        <v>20.955912905779979</v>
      </c>
      <c r="T386" s="22" t="s">
        <v>122</v>
      </c>
      <c r="U386" s="10">
        <v>5</v>
      </c>
      <c r="V386" s="22" t="s">
        <v>143</v>
      </c>
      <c r="W386" s="10">
        <v>4</v>
      </c>
      <c r="X386" s="22" t="s">
        <v>143</v>
      </c>
      <c r="Y386" s="10">
        <v>4</v>
      </c>
      <c r="Z386" s="22" t="s">
        <v>123</v>
      </c>
      <c r="AA386" s="15">
        <v>4</v>
      </c>
      <c r="AB386" s="11">
        <v>27.970787284753101</v>
      </c>
      <c r="AC386" s="10">
        <v>60.268185599773531</v>
      </c>
      <c r="AD386" s="21">
        <v>11.761027115473365</v>
      </c>
      <c r="AE386" s="12">
        <v>1876.5348399246675</v>
      </c>
      <c r="AF386" s="10">
        <v>1804.0783574739089</v>
      </c>
      <c r="AG386" s="10">
        <v>1271.1409030059938</v>
      </c>
      <c r="AH386" s="10">
        <v>0</v>
      </c>
      <c r="AI386" s="10">
        <v>3.9877263623242198</v>
      </c>
      <c r="AJ386" s="10"/>
      <c r="AK386" s="10"/>
      <c r="AL386" s="10"/>
      <c r="AM386" s="10"/>
      <c r="AN386" s="10">
        <v>9.382674199623338</v>
      </c>
      <c r="AO386" s="10">
        <v>5.409146394784841</v>
      </c>
      <c r="AP386" s="10">
        <v>9.897986321041957</v>
      </c>
      <c r="AQ386" s="10">
        <v>114.66</v>
      </c>
      <c r="AR386" s="10"/>
      <c r="AS386" s="10"/>
      <c r="AT386" s="10">
        <v>3.343830973312794</v>
      </c>
      <c r="AU386" s="10">
        <v>1</v>
      </c>
      <c r="AV386" s="16"/>
      <c r="AW386" s="21">
        <v>270.61175362108634</v>
      </c>
      <c r="AX386" s="1" t="s">
        <v>120</v>
      </c>
      <c r="AY386" s="25">
        <v>61.387664041994697</v>
      </c>
      <c r="AZ386" s="19">
        <v>0</v>
      </c>
      <c r="BA386" s="19">
        <v>100</v>
      </c>
      <c r="BB386" s="19">
        <v>0</v>
      </c>
      <c r="BC386" s="19">
        <v>0</v>
      </c>
      <c r="BD386" s="19">
        <v>100</v>
      </c>
      <c r="BE386" s="19">
        <v>0</v>
      </c>
      <c r="BF386" s="26">
        <v>27.970787284753101</v>
      </c>
      <c r="BG386" s="26">
        <v>60.268185599773531</v>
      </c>
      <c r="BH386" s="26">
        <v>11.761027115473365</v>
      </c>
      <c r="BI386" s="23"/>
      <c r="BJ386" s="27">
        <f t="shared" ca="1" si="39"/>
        <v>1</v>
      </c>
      <c r="BK386" s="26">
        <f t="shared" ca="1" si="40"/>
        <v>12.75925147892162</v>
      </c>
      <c r="BL386" s="25">
        <f t="shared" si="37"/>
        <v>3.0042186989681525</v>
      </c>
      <c r="BM386" s="25">
        <f t="shared" ca="1" si="41"/>
        <v>2.9106038714674045</v>
      </c>
      <c r="BN386" s="24">
        <f t="shared" si="38"/>
        <v>2.7437871704518879</v>
      </c>
      <c r="BO386" s="23"/>
      <c r="BP386" s="2"/>
    </row>
    <row r="387" spans="1:68" x14ac:dyDescent="0.2">
      <c r="A387">
        <v>18.7</v>
      </c>
      <c r="B387">
        <v>2.2000000000000002</v>
      </c>
      <c r="C387">
        <v>1.31623</v>
      </c>
      <c r="D387">
        <v>-0.20787</v>
      </c>
      <c r="E387">
        <v>8.8669999999999999E-2</v>
      </c>
      <c r="F387">
        <v>1.73255</v>
      </c>
      <c r="G387">
        <v>1.6000799999999999</v>
      </c>
      <c r="I387" s="17">
        <f t="shared" si="35"/>
        <v>61.351706036745398</v>
      </c>
      <c r="J387" s="16">
        <f t="shared" si="36"/>
        <v>-61.551706036745401</v>
      </c>
      <c r="K387" s="10">
        <v>122</v>
      </c>
      <c r="L387" s="16">
        <v>6322.67060367456</v>
      </c>
      <c r="M387" s="16">
        <v>2504.5603674540712</v>
      </c>
      <c r="N387" s="16">
        <v>26.585739282589671</v>
      </c>
      <c r="O387" s="16">
        <v>18.869114877589436</v>
      </c>
      <c r="P387" s="16">
        <v>19.175874817848996</v>
      </c>
      <c r="Q387" s="16">
        <v>0.52788910225636099</v>
      </c>
      <c r="R387" s="16">
        <v>2.7528814579296235</v>
      </c>
      <c r="S387" s="16">
        <v>21.30277362913623</v>
      </c>
      <c r="T387" s="22" t="s">
        <v>122</v>
      </c>
      <c r="U387" s="10">
        <v>5</v>
      </c>
      <c r="V387" s="22" t="s">
        <v>143</v>
      </c>
      <c r="W387" s="10">
        <v>4</v>
      </c>
      <c r="X387" s="22" t="s">
        <v>143</v>
      </c>
      <c r="Y387" s="10">
        <v>4</v>
      </c>
      <c r="Z387" s="22" t="s">
        <v>123</v>
      </c>
      <c r="AA387" s="15">
        <v>4</v>
      </c>
      <c r="AB387" s="11">
        <v>32.785183535497332</v>
      </c>
      <c r="AC387" s="10">
        <v>57.865639742354681</v>
      </c>
      <c r="AD387" s="21">
        <v>9.3491767221479876</v>
      </c>
      <c r="AE387" s="12">
        <v>1886.9114877589436</v>
      </c>
      <c r="AF387" s="10">
        <v>1815.6965587773559</v>
      </c>
      <c r="AG387" s="10">
        <v>1278.3916545232664</v>
      </c>
      <c r="AH387" s="10">
        <v>0</v>
      </c>
      <c r="AI387" s="10">
        <v>3.6325574322116876</v>
      </c>
      <c r="AJ387" s="10"/>
      <c r="AK387" s="10"/>
      <c r="AL387" s="10"/>
      <c r="AM387" s="10"/>
      <c r="AN387" s="10">
        <v>9.4345574387947178</v>
      </c>
      <c r="AO387" s="10">
        <v>5.5051371602113397</v>
      </c>
      <c r="AP387" s="10">
        <v>9.9487415816628655</v>
      </c>
      <c r="AQ387" s="10">
        <v>114.66</v>
      </c>
      <c r="AR387" s="10"/>
      <c r="AS387" s="10"/>
      <c r="AT387" s="10">
        <v>3.3525917392714981</v>
      </c>
      <c r="AU387" s="10">
        <v>1</v>
      </c>
      <c r="AV387" s="16"/>
      <c r="AW387" s="21">
        <v>272.35448381660336</v>
      </c>
      <c r="AX387" s="1" t="s">
        <v>120</v>
      </c>
      <c r="AY387" s="25">
        <v>61.551706036745401</v>
      </c>
      <c r="AZ387" s="19">
        <v>0</v>
      </c>
      <c r="BA387" s="19">
        <v>100</v>
      </c>
      <c r="BB387" s="19">
        <v>0</v>
      </c>
      <c r="BC387" s="19">
        <v>0</v>
      </c>
      <c r="BD387" s="19">
        <v>100</v>
      </c>
      <c r="BE387" s="19">
        <v>0</v>
      </c>
      <c r="BF387" s="26">
        <v>32.785183535497332</v>
      </c>
      <c r="BG387" s="26">
        <v>57.865639742354681</v>
      </c>
      <c r="BH387" s="26">
        <v>9.3491767221479876</v>
      </c>
      <c r="BI387" s="23"/>
      <c r="BJ387" s="27">
        <f t="shared" ca="1" si="39"/>
        <v>1</v>
      </c>
      <c r="BK387" s="26">
        <f t="shared" ca="1" si="40"/>
        <v>12.7883038669104</v>
      </c>
      <c r="BL387" s="25">
        <f t="shared" si="37"/>
        <v>3.2963114657687469</v>
      </c>
      <c r="BM387" s="25">
        <f t="shared" ca="1" si="41"/>
        <v>2.9334953917964643</v>
      </c>
      <c r="BN387" s="24">
        <f t="shared" si="38"/>
        <v>2.7659130660685016</v>
      </c>
      <c r="BO387" s="23"/>
      <c r="BP387" s="2"/>
    </row>
    <row r="388" spans="1:68" x14ac:dyDescent="0.2">
      <c r="A388">
        <v>18.75</v>
      </c>
      <c r="B388">
        <v>2.2000000000000002</v>
      </c>
      <c r="C388">
        <v>1.3162199999999999</v>
      </c>
      <c r="D388">
        <v>-0.20843</v>
      </c>
      <c r="E388">
        <v>8.9760000000000006E-2</v>
      </c>
      <c r="F388">
        <v>1.7338800000000001</v>
      </c>
      <c r="G388">
        <v>1.5996300000000001</v>
      </c>
      <c r="I388" s="17">
        <f t="shared" si="35"/>
        <v>61.515748031496059</v>
      </c>
      <c r="J388" s="16">
        <f t="shared" si="36"/>
        <v>-61.715748031496062</v>
      </c>
      <c r="K388" s="10">
        <v>122</v>
      </c>
      <c r="L388" s="16">
        <v>6342.6837270341402</v>
      </c>
      <c r="M388" s="16">
        <v>2514.3372703412106</v>
      </c>
      <c r="N388" s="16">
        <v>26.656824146981627</v>
      </c>
      <c r="O388" s="16">
        <v>18.866384180790927</v>
      </c>
      <c r="P388" s="16">
        <v>19.177962108584826</v>
      </c>
      <c r="Q388" s="16">
        <v>0.52438070091214584</v>
      </c>
      <c r="R388" s="16">
        <v>2.7342879183050006</v>
      </c>
      <c r="S388" s="16">
        <v>21.637356096798456</v>
      </c>
      <c r="T388" s="22" t="s">
        <v>122</v>
      </c>
      <c r="U388" s="10">
        <v>5</v>
      </c>
      <c r="V388" s="22" t="s">
        <v>143</v>
      </c>
      <c r="W388" s="10">
        <v>4</v>
      </c>
      <c r="X388" s="22" t="s">
        <v>143</v>
      </c>
      <c r="Y388" s="10">
        <v>4</v>
      </c>
      <c r="Z388" s="22" t="s">
        <v>123</v>
      </c>
      <c r="AA388" s="15">
        <v>4</v>
      </c>
      <c r="AB388" s="11">
        <v>32.414051240678667</v>
      </c>
      <c r="AC388" s="10">
        <v>58.072198772750568</v>
      </c>
      <c r="AD388" s="21">
        <v>9.5137499865707635</v>
      </c>
      <c r="AE388" s="12">
        <v>1886.6384180790926</v>
      </c>
      <c r="AF388" s="10">
        <v>1814.7648798427726</v>
      </c>
      <c r="AG388" s="10">
        <v>1278.5308072389885</v>
      </c>
      <c r="AH388" s="10">
        <v>0</v>
      </c>
      <c r="AI388" s="10">
        <v>3.6572593299534644</v>
      </c>
      <c r="AJ388" s="10"/>
      <c r="AK388" s="10"/>
      <c r="AL388" s="10"/>
      <c r="AM388" s="10"/>
      <c r="AN388" s="10">
        <v>9.4331920903954636</v>
      </c>
      <c r="AO388" s="10">
        <v>5.5053636246811157</v>
      </c>
      <c r="AP388" s="10">
        <v>9.9497156506729176</v>
      </c>
      <c r="AQ388" s="10">
        <v>114.66</v>
      </c>
      <c r="AR388" s="10"/>
      <c r="AS388" s="10"/>
      <c r="AT388" s="10">
        <v>3.3370499985322635</v>
      </c>
      <c r="AU388" s="10">
        <v>1</v>
      </c>
      <c r="AV388" s="16"/>
      <c r="AW388" s="21">
        <v>272.21473197641592</v>
      </c>
      <c r="AX388" s="1" t="s">
        <v>120</v>
      </c>
      <c r="AY388" s="25">
        <v>61.715748031496098</v>
      </c>
      <c r="AZ388" s="19">
        <v>0</v>
      </c>
      <c r="BA388" s="19">
        <v>100</v>
      </c>
      <c r="BB388" s="19">
        <v>0</v>
      </c>
      <c r="BC388" s="19">
        <v>0</v>
      </c>
      <c r="BD388" s="19">
        <v>100</v>
      </c>
      <c r="BE388" s="19">
        <v>0</v>
      </c>
      <c r="BF388" s="26">
        <v>32.414051240678667</v>
      </c>
      <c r="BG388" s="26">
        <v>58.072198772750568</v>
      </c>
      <c r="BH388" s="26">
        <v>9.5137499865707635</v>
      </c>
      <c r="BI388" s="23"/>
      <c r="BJ388" s="27">
        <f t="shared" ca="1" si="39"/>
        <v>1</v>
      </c>
      <c r="BK388" s="26">
        <f t="shared" ca="1" si="40"/>
        <v>12.732277752773843</v>
      </c>
      <c r="BL388" s="25">
        <f t="shared" si="37"/>
        <v>3.2760238756443751</v>
      </c>
      <c r="BM388" s="25">
        <f t="shared" ca="1" si="41"/>
        <v>2.9334448262824204</v>
      </c>
      <c r="BN388" s="24">
        <f t="shared" si="38"/>
        <v>2.764110016304107</v>
      </c>
      <c r="BO388" s="23"/>
      <c r="BP388" s="2"/>
    </row>
    <row r="389" spans="1:68" x14ac:dyDescent="0.2">
      <c r="A389">
        <v>18.8</v>
      </c>
      <c r="B389">
        <v>2.2000000000000002</v>
      </c>
      <c r="C389">
        <v>1.31549</v>
      </c>
      <c r="D389">
        <v>-0.21098</v>
      </c>
      <c r="E389">
        <v>9.0910000000000005E-2</v>
      </c>
      <c r="F389">
        <v>1.7336499999999999</v>
      </c>
      <c r="G389">
        <v>1.5994299999999999</v>
      </c>
      <c r="I389" s="17">
        <f t="shared" si="35"/>
        <v>61.679790026246721</v>
      </c>
      <c r="J389" s="16">
        <f t="shared" si="36"/>
        <v>-61.879790026246724</v>
      </c>
      <c r="K389" s="10">
        <v>122</v>
      </c>
      <c r="L389" s="16">
        <v>6362.6968503937205</v>
      </c>
      <c r="M389" s="16">
        <v>2524.11417322835</v>
      </c>
      <c r="N389" s="16">
        <v>26.727909011373576</v>
      </c>
      <c r="O389" s="16">
        <v>18.667043314500937</v>
      </c>
      <c r="P389" s="16">
        <v>18.983704440152163</v>
      </c>
      <c r="Q389" s="16">
        <v>0.5084049447911666</v>
      </c>
      <c r="R389" s="16">
        <v>2.6781124115894182</v>
      </c>
      <c r="S389" s="16">
        <v>21.990355948001724</v>
      </c>
      <c r="T389" s="22" t="s">
        <v>122</v>
      </c>
      <c r="U389" s="10">
        <v>5</v>
      </c>
      <c r="V389" s="22" t="s">
        <v>143</v>
      </c>
      <c r="W389" s="10">
        <v>4</v>
      </c>
      <c r="X389" s="22" t="s">
        <v>143</v>
      </c>
      <c r="Y389" s="10">
        <v>4</v>
      </c>
      <c r="Z389" s="22" t="s">
        <v>123</v>
      </c>
      <c r="AA389" s="15">
        <v>4</v>
      </c>
      <c r="AB389" s="11">
        <v>31.547061947547334</v>
      </c>
      <c r="AC389" s="10">
        <v>58.541743088895586</v>
      </c>
      <c r="AD389" s="21">
        <v>9.9111949635570777</v>
      </c>
      <c r="AE389" s="12">
        <v>1866.7043314500938</v>
      </c>
      <c r="AF389" s="10">
        <v>1790.7337939471897</v>
      </c>
      <c r="AG389" s="10">
        <v>1265.5802960101441</v>
      </c>
      <c r="AH389" s="10">
        <v>0</v>
      </c>
      <c r="AI389" s="10">
        <v>3.7339732106559169</v>
      </c>
      <c r="AJ389" s="10"/>
      <c r="AK389" s="10"/>
      <c r="AL389" s="10"/>
      <c r="AM389" s="10"/>
      <c r="AN389" s="10">
        <v>9.3335216572504685</v>
      </c>
      <c r="AO389" s="10">
        <v>5.4519525167568306</v>
      </c>
      <c r="AP389" s="10">
        <v>9.8590620720710085</v>
      </c>
      <c r="AQ389" s="10">
        <v>114.66</v>
      </c>
      <c r="AR389" s="10"/>
      <c r="AS389" s="10"/>
      <c r="AT389" s="10">
        <v>3.2772302475678425</v>
      </c>
      <c r="AU389" s="10">
        <v>1</v>
      </c>
      <c r="AV389" s="16"/>
      <c r="AW389" s="21">
        <v>268.6100690920785</v>
      </c>
      <c r="AX389" s="1" t="s">
        <v>120</v>
      </c>
      <c r="AY389" s="25">
        <v>61.879790026246702</v>
      </c>
      <c r="AZ389" s="19">
        <v>0</v>
      </c>
      <c r="BA389" s="19">
        <v>100</v>
      </c>
      <c r="BB389" s="19">
        <v>0</v>
      </c>
      <c r="BC389" s="19">
        <v>0</v>
      </c>
      <c r="BD389" s="19">
        <v>100</v>
      </c>
      <c r="BE389" s="19">
        <v>0</v>
      </c>
      <c r="BF389" s="26">
        <v>31.547061947547334</v>
      </c>
      <c r="BG389" s="26">
        <v>58.541743088895586</v>
      </c>
      <c r="BH389" s="26">
        <v>9.9111949635570777</v>
      </c>
      <c r="BI389" s="23"/>
      <c r="BJ389" s="27">
        <f t="shared" ca="1" si="39"/>
        <v>1</v>
      </c>
      <c r="BK389" s="26">
        <f t="shared" ca="1" si="40"/>
        <v>12.521110322631754</v>
      </c>
      <c r="BL389" s="25">
        <f t="shared" si="37"/>
        <v>3.2172730718762046</v>
      </c>
      <c r="BM389" s="25">
        <f t="shared" ca="1" si="41"/>
        <v>2.9346708524438929</v>
      </c>
      <c r="BN389" s="24">
        <f t="shared" si="38"/>
        <v>2.7622628008051406</v>
      </c>
      <c r="BO389" s="23"/>
      <c r="BP389" s="2"/>
    </row>
    <row r="390" spans="1:68" x14ac:dyDescent="0.2">
      <c r="A390">
        <v>18.850000000000001</v>
      </c>
      <c r="B390">
        <v>2.2000000000000002</v>
      </c>
      <c r="C390">
        <v>1.31551</v>
      </c>
      <c r="D390">
        <v>-0.21207000000000001</v>
      </c>
      <c r="E390">
        <v>9.2119999999999994E-2</v>
      </c>
      <c r="F390">
        <v>1.7321</v>
      </c>
      <c r="G390">
        <v>1.59575</v>
      </c>
      <c r="I390" s="17">
        <f t="shared" si="35"/>
        <v>61.843832020997375</v>
      </c>
      <c r="J390" s="16">
        <f t="shared" si="36"/>
        <v>-62.043832020997378</v>
      </c>
      <c r="K390" s="10">
        <v>122</v>
      </c>
      <c r="L390" s="16">
        <v>6382.7099737533008</v>
      </c>
      <c r="M390" s="16">
        <v>2533.8910761154889</v>
      </c>
      <c r="N390" s="16">
        <v>26.798993875765529</v>
      </c>
      <c r="O390" s="16">
        <v>18.672504708097897</v>
      </c>
      <c r="P390" s="16">
        <v>18.994514241929441</v>
      </c>
      <c r="Q390" s="16">
        <v>0.50157609217474786</v>
      </c>
      <c r="R390" s="16">
        <v>2.6406365847858519</v>
      </c>
      <c r="S390" s="16">
        <v>22.361773182746024</v>
      </c>
      <c r="T390" s="22" t="s">
        <v>122</v>
      </c>
      <c r="U390" s="10">
        <v>5</v>
      </c>
      <c r="V390" s="22" t="s">
        <v>143</v>
      </c>
      <c r="W390" s="10">
        <v>4</v>
      </c>
      <c r="X390" s="22" t="s">
        <v>143</v>
      </c>
      <c r="Y390" s="10">
        <v>4</v>
      </c>
      <c r="Z390" s="22" t="s">
        <v>123</v>
      </c>
      <c r="AA390" s="15">
        <v>4</v>
      </c>
      <c r="AB390" s="11">
        <v>30.787861510252277</v>
      </c>
      <c r="AC390" s="10">
        <v>58.937419417811547</v>
      </c>
      <c r="AD390" s="21">
        <v>10.274719071936177</v>
      </c>
      <c r="AE390" s="12">
        <v>1867.2504708097899</v>
      </c>
      <c r="AF390" s="10">
        <v>1790.8282927821881</v>
      </c>
      <c r="AG390" s="10">
        <v>1266.3009494619628</v>
      </c>
      <c r="AH390" s="10">
        <v>0</v>
      </c>
      <c r="AI390" s="10">
        <v>3.7869656345804854</v>
      </c>
      <c r="AJ390" s="10"/>
      <c r="AK390" s="10"/>
      <c r="AL390" s="10"/>
      <c r="AM390" s="10"/>
      <c r="AN390" s="10">
        <v>9.3362523540489484</v>
      </c>
      <c r="AO390" s="10">
        <v>5.4488427110327882</v>
      </c>
      <c r="AP390" s="10">
        <v>9.8641066462337399</v>
      </c>
      <c r="AQ390" s="10">
        <v>114.66</v>
      </c>
      <c r="AR390" s="10"/>
      <c r="AS390" s="10"/>
      <c r="AT390" s="10">
        <v>3.2640812424249641</v>
      </c>
      <c r="AU390" s="10">
        <v>1</v>
      </c>
      <c r="AV390" s="16"/>
      <c r="AW390" s="21">
        <v>268.62424391732822</v>
      </c>
      <c r="AX390" s="1" t="s">
        <v>120</v>
      </c>
      <c r="AY390" s="25">
        <v>62.043832020997399</v>
      </c>
      <c r="AZ390" s="19">
        <v>0</v>
      </c>
      <c r="BA390" s="19">
        <v>100</v>
      </c>
      <c r="BB390" s="19">
        <v>0</v>
      </c>
      <c r="BC390" s="19">
        <v>0</v>
      </c>
      <c r="BD390" s="19">
        <v>100</v>
      </c>
      <c r="BE390" s="19">
        <v>0</v>
      </c>
      <c r="BF390" s="26">
        <v>30.787861510252277</v>
      </c>
      <c r="BG390" s="26">
        <v>58.937419417811547</v>
      </c>
      <c r="BH390" s="26">
        <v>10.274719071936177</v>
      </c>
      <c r="BI390" s="23"/>
      <c r="BJ390" s="27">
        <f t="shared" ca="1" si="39"/>
        <v>1</v>
      </c>
      <c r="BK390" s="26">
        <f t="shared" ca="1" si="40"/>
        <v>12.47343218815813</v>
      </c>
      <c r="BL390" s="25">
        <f t="shared" si="37"/>
        <v>3.1738975990789777</v>
      </c>
      <c r="BM390" s="25">
        <f t="shared" ca="1" si="41"/>
        <v>2.9325457820018714</v>
      </c>
      <c r="BN390" s="24">
        <f t="shared" si="38"/>
        <v>2.7584175090810126</v>
      </c>
      <c r="BO390" s="23"/>
      <c r="BP390" s="2"/>
    </row>
    <row r="391" spans="1:68" x14ac:dyDescent="0.2">
      <c r="A391">
        <v>18.899999999999999</v>
      </c>
      <c r="B391">
        <v>0.7</v>
      </c>
      <c r="C391">
        <v>1.31718</v>
      </c>
      <c r="D391">
        <v>-0.21232999999999999</v>
      </c>
      <c r="E391">
        <v>9.5060000000000006E-2</v>
      </c>
      <c r="F391">
        <v>1.7298500000000001</v>
      </c>
      <c r="G391">
        <v>1.5941799999999999</v>
      </c>
      <c r="I391" s="17">
        <f t="shared" si="35"/>
        <v>62.007874015748023</v>
      </c>
      <c r="J391" s="16">
        <f t="shared" si="36"/>
        <v>-62.207874015748025</v>
      </c>
      <c r="K391" s="10">
        <v>122</v>
      </c>
      <c r="L391" s="16">
        <v>6402.7230971128802</v>
      </c>
      <c r="M391" s="16">
        <v>2543.6679790026274</v>
      </c>
      <c r="N391" s="16">
        <v>26.870078740157474</v>
      </c>
      <c r="O391" s="16">
        <v>19.128531073446315</v>
      </c>
      <c r="P391" s="16">
        <v>19.463535913104415</v>
      </c>
      <c r="Q391" s="16">
        <v>0.4999471915506481</v>
      </c>
      <c r="R391" s="16">
        <v>2.5686349786733431</v>
      </c>
      <c r="S391" s="16">
        <v>23.264224976256983</v>
      </c>
      <c r="T391" s="22" t="s">
        <v>122</v>
      </c>
      <c r="U391" s="10">
        <v>5</v>
      </c>
      <c r="V391" s="22" t="s">
        <v>143</v>
      </c>
      <c r="W391" s="10">
        <v>4</v>
      </c>
      <c r="X391" s="22" t="s">
        <v>143</v>
      </c>
      <c r="Y391" s="10">
        <v>4</v>
      </c>
      <c r="Z391" s="22" t="s">
        <v>123</v>
      </c>
      <c r="AA391" s="15">
        <v>4</v>
      </c>
      <c r="AB391" s="11">
        <v>28.757489320256639</v>
      </c>
      <c r="AC391" s="10">
        <v>59.919521810644241</v>
      </c>
      <c r="AD391" s="21">
        <v>11.322988869099117</v>
      </c>
      <c r="AE391" s="12">
        <v>1912.8531073446313</v>
      </c>
      <c r="AF391" s="10">
        <v>1844.8300703698571</v>
      </c>
      <c r="AG391" s="10">
        <v>1297.5690608736277</v>
      </c>
      <c r="AH391" s="10">
        <v>0</v>
      </c>
      <c r="AI391" s="10">
        <v>3.8931183617085336</v>
      </c>
      <c r="AJ391" s="10"/>
      <c r="AK391" s="10"/>
      <c r="AL391" s="10"/>
      <c r="AM391" s="10"/>
      <c r="AN391" s="10">
        <v>9.5642655367231573</v>
      </c>
      <c r="AO391" s="10">
        <v>5.5367760881199342</v>
      </c>
      <c r="AP391" s="10">
        <v>10.082983426115394</v>
      </c>
      <c r="AQ391" s="10">
        <v>114.66</v>
      </c>
      <c r="AR391" s="10"/>
      <c r="AS391" s="10"/>
      <c r="AT391" s="10">
        <v>3.3538627696637162</v>
      </c>
      <c r="AU391" s="10">
        <v>1</v>
      </c>
      <c r="AV391" s="16"/>
      <c r="AW391" s="21">
        <v>276.72451055547856</v>
      </c>
      <c r="AX391" s="1" t="s">
        <v>120</v>
      </c>
      <c r="AY391" s="25">
        <v>62.207874015747997</v>
      </c>
      <c r="AZ391" s="19">
        <v>0</v>
      </c>
      <c r="BA391" s="19">
        <v>100</v>
      </c>
      <c r="BB391" s="19">
        <v>0</v>
      </c>
      <c r="BC391" s="19">
        <v>0</v>
      </c>
      <c r="BD391" s="19">
        <v>100</v>
      </c>
      <c r="BE391" s="19">
        <v>0</v>
      </c>
      <c r="BF391" s="26">
        <v>28.757489320256639</v>
      </c>
      <c r="BG391" s="26">
        <v>59.919521810644241</v>
      </c>
      <c r="BH391" s="26">
        <v>11.322988869099117</v>
      </c>
      <c r="BI391" s="23"/>
      <c r="BJ391" s="27">
        <f t="shared" ca="1" si="39"/>
        <v>1</v>
      </c>
      <c r="BK391" s="26">
        <f t="shared" ca="1" si="40"/>
        <v>12.786397044573699</v>
      </c>
      <c r="BL391" s="25">
        <f t="shared" si="37"/>
        <v>3.0742948657625262</v>
      </c>
      <c r="BM391" s="25">
        <f t="shared" ca="1" si="41"/>
        <v>2.9157081294916147</v>
      </c>
      <c r="BN391" s="24">
        <f t="shared" si="38"/>
        <v>2.7427608448193905</v>
      </c>
      <c r="BO391" s="23"/>
      <c r="BP391" s="2"/>
    </row>
    <row r="392" spans="1:68" x14ac:dyDescent="0.2">
      <c r="A392">
        <v>18.95</v>
      </c>
      <c r="B392">
        <v>2.2999999999999998</v>
      </c>
      <c r="C392">
        <v>1.3177300000000001</v>
      </c>
      <c r="D392">
        <v>-0.20662</v>
      </c>
      <c r="E392">
        <v>9.5519999999999994E-2</v>
      </c>
      <c r="F392">
        <v>1.7306299999999999</v>
      </c>
      <c r="G392">
        <v>1.59368</v>
      </c>
      <c r="I392" s="17">
        <f t="shared" si="35"/>
        <v>62.171916010498684</v>
      </c>
      <c r="J392" s="16">
        <f t="shared" si="36"/>
        <v>-62.371916010498687</v>
      </c>
      <c r="K392" s="10">
        <v>122</v>
      </c>
      <c r="L392" s="16">
        <v>6422.7362204724604</v>
      </c>
      <c r="M392" s="16">
        <v>2553.4448818897667</v>
      </c>
      <c r="N392" s="16">
        <v>26.94116360454943</v>
      </c>
      <c r="O392" s="16">
        <v>19.278719397363467</v>
      </c>
      <c r="P392" s="16">
        <v>19.6157575161645</v>
      </c>
      <c r="Q392" s="16">
        <v>0.53572035525684103</v>
      </c>
      <c r="R392" s="16">
        <v>2.7310714603571999</v>
      </c>
      <c r="S392" s="16">
        <v>23.405424916738287</v>
      </c>
      <c r="T392" s="22" t="s">
        <v>122</v>
      </c>
      <c r="U392" s="10">
        <v>5</v>
      </c>
      <c r="V392" s="22" t="s">
        <v>143</v>
      </c>
      <c r="W392" s="10">
        <v>4</v>
      </c>
      <c r="X392" s="22" t="s">
        <v>143</v>
      </c>
      <c r="Y392" s="10">
        <v>4</v>
      </c>
      <c r="Z392" s="22" t="s">
        <v>123</v>
      </c>
      <c r="AA392" s="15">
        <v>4</v>
      </c>
      <c r="AB392" s="11">
        <v>31.843809468429569</v>
      </c>
      <c r="AC392" s="10">
        <v>58.383113219344935</v>
      </c>
      <c r="AD392" s="21">
        <v>9.7730773122254995</v>
      </c>
      <c r="AE392" s="12">
        <v>1927.8719397363468</v>
      </c>
      <c r="AF392" s="10">
        <v>1861.5612517087154</v>
      </c>
      <c r="AG392" s="10">
        <v>1307.7171677443</v>
      </c>
      <c r="AH392" s="10">
        <v>0</v>
      </c>
      <c r="AI392" s="10">
        <v>3.6615665848201893</v>
      </c>
      <c r="AJ392" s="10"/>
      <c r="AK392" s="10"/>
      <c r="AL392" s="10"/>
      <c r="AM392" s="10"/>
      <c r="AN392" s="10">
        <v>9.6393596986817336</v>
      </c>
      <c r="AO392" s="10">
        <v>5.6203962741058184</v>
      </c>
      <c r="AP392" s="10">
        <v>10.1540201742101</v>
      </c>
      <c r="AQ392" s="10">
        <v>114.66</v>
      </c>
      <c r="AR392" s="10"/>
      <c r="AS392" s="10"/>
      <c r="AT392" s="10">
        <v>3.3721421647458221</v>
      </c>
      <c r="AU392" s="10">
        <v>1</v>
      </c>
      <c r="AV392" s="16"/>
      <c r="AW392" s="21">
        <v>279.23418775630728</v>
      </c>
      <c r="AX392" s="1" t="s">
        <v>120</v>
      </c>
      <c r="AY392" s="25">
        <v>62.371916010498701</v>
      </c>
      <c r="AZ392" s="19">
        <v>0</v>
      </c>
      <c r="BA392" s="19">
        <v>100</v>
      </c>
      <c r="BB392" s="19">
        <v>0</v>
      </c>
      <c r="BC392" s="19">
        <v>0</v>
      </c>
      <c r="BD392" s="19">
        <v>100</v>
      </c>
      <c r="BE392" s="19">
        <v>0</v>
      </c>
      <c r="BF392" s="26">
        <v>31.843809468429569</v>
      </c>
      <c r="BG392" s="26">
        <v>58.383113219344935</v>
      </c>
      <c r="BH392" s="26">
        <v>9.7730773122254995</v>
      </c>
      <c r="BI392" s="23"/>
      <c r="BJ392" s="27">
        <f t="shared" ca="1" si="39"/>
        <v>1</v>
      </c>
      <c r="BK392" s="26">
        <f t="shared" ca="1" si="40"/>
        <v>12.848829847298388</v>
      </c>
      <c r="BL392" s="25">
        <f t="shared" si="37"/>
        <v>3.2657134746096714</v>
      </c>
      <c r="BM392" s="25">
        <f t="shared" ca="1" si="41"/>
        <v>2.9294445171716275</v>
      </c>
      <c r="BN392" s="24">
        <f t="shared" si="38"/>
        <v>2.7559626175283882</v>
      </c>
      <c r="BO392" s="23"/>
      <c r="BP392" s="2"/>
    </row>
    <row r="393" spans="1:68" x14ac:dyDescent="0.2">
      <c r="A393">
        <v>19</v>
      </c>
      <c r="B393">
        <v>2.2999999999999998</v>
      </c>
      <c r="C393">
        <v>1.3198700000000001</v>
      </c>
      <c r="D393">
        <v>-0.20629</v>
      </c>
      <c r="E393">
        <v>9.7879999999999995E-2</v>
      </c>
      <c r="F393">
        <v>1.7343299999999999</v>
      </c>
      <c r="G393">
        <v>1.59598</v>
      </c>
      <c r="I393" s="17">
        <f t="shared" si="35"/>
        <v>62.335958005249338</v>
      </c>
      <c r="J393" s="16">
        <f t="shared" si="36"/>
        <v>-62.535958005249341</v>
      </c>
      <c r="K393" s="10">
        <v>122</v>
      </c>
      <c r="L393" s="16">
        <v>6442.7493438320407</v>
      </c>
      <c r="M393" s="16">
        <v>2563.2217847769057</v>
      </c>
      <c r="N393" s="16">
        <v>27.01224846894138</v>
      </c>
      <c r="O393" s="16">
        <v>19.863088512241063</v>
      </c>
      <c r="P393" s="16">
        <v>20.210558237079738</v>
      </c>
      <c r="Q393" s="16">
        <v>0.53778780604896781</v>
      </c>
      <c r="R393" s="16">
        <v>2.6609250459114175</v>
      </c>
      <c r="S393" s="16">
        <v>24.129842002685862</v>
      </c>
      <c r="T393" s="22" t="s">
        <v>122</v>
      </c>
      <c r="U393" s="10">
        <v>5</v>
      </c>
      <c r="V393" s="22" t="s">
        <v>143</v>
      </c>
      <c r="W393" s="10">
        <v>4</v>
      </c>
      <c r="X393" s="22" t="s">
        <v>143</v>
      </c>
      <c r="Y393" s="10">
        <v>4</v>
      </c>
      <c r="Z393" s="22" t="s">
        <v>123</v>
      </c>
      <c r="AA393" s="15">
        <v>4</v>
      </c>
      <c r="AB393" s="11">
        <v>29.653659075516337</v>
      </c>
      <c r="AC393" s="10">
        <v>59.5001841636875</v>
      </c>
      <c r="AD393" s="21">
        <v>10.846156760796163</v>
      </c>
      <c r="AE393" s="12">
        <v>1986.3088512241061</v>
      </c>
      <c r="AF393" s="10">
        <v>1930.3605645599446</v>
      </c>
      <c r="AG393" s="10">
        <v>1347.3705491386493</v>
      </c>
      <c r="AH393" s="10">
        <v>0</v>
      </c>
      <c r="AI393" s="10">
        <v>3.7580915762228129</v>
      </c>
      <c r="AJ393" s="10"/>
      <c r="AK393" s="10"/>
      <c r="AL393" s="10"/>
      <c r="AM393" s="10"/>
      <c r="AN393" s="10">
        <v>9.9315442561205316</v>
      </c>
      <c r="AO393" s="10">
        <v>5.7367182870775251</v>
      </c>
      <c r="AP393" s="10">
        <v>10.431593843970544</v>
      </c>
      <c r="AQ393" s="10">
        <v>114.66</v>
      </c>
      <c r="AR393" s="10"/>
      <c r="AS393" s="10"/>
      <c r="AT393" s="10">
        <v>3.4890352221016991</v>
      </c>
      <c r="AU393" s="10">
        <v>1</v>
      </c>
      <c r="AV393" s="16"/>
      <c r="AW393" s="21">
        <v>289.55408468399168</v>
      </c>
      <c r="AX393" s="1" t="s">
        <v>120</v>
      </c>
      <c r="AY393" s="25">
        <v>62.535958005249299</v>
      </c>
      <c r="AZ393" s="19">
        <v>0</v>
      </c>
      <c r="BA393" s="19">
        <v>100</v>
      </c>
      <c r="BB393" s="19">
        <v>0</v>
      </c>
      <c r="BC393" s="19">
        <v>0</v>
      </c>
      <c r="BD393" s="19">
        <v>100</v>
      </c>
      <c r="BE393" s="19">
        <v>0</v>
      </c>
      <c r="BF393" s="26">
        <v>29.653659075516337</v>
      </c>
      <c r="BG393" s="26">
        <v>59.5001841636875</v>
      </c>
      <c r="BH393" s="26">
        <v>10.846156760796163</v>
      </c>
      <c r="BI393" s="23"/>
      <c r="BJ393" s="27">
        <f t="shared" ca="1" si="39"/>
        <v>1</v>
      </c>
      <c r="BK393" s="26">
        <f t="shared" ca="1" si="40"/>
        <v>13.256116709106699</v>
      </c>
      <c r="BL393" s="25">
        <f t="shared" si="37"/>
        <v>3.1654717484582395</v>
      </c>
      <c r="BM393" s="25">
        <f t="shared" ca="1" si="41"/>
        <v>2.910508129400029</v>
      </c>
      <c r="BN393" s="24">
        <f t="shared" si="38"/>
        <v>2.7388025047718014</v>
      </c>
      <c r="BO393" s="23"/>
      <c r="BP393" s="2"/>
    </row>
    <row r="394" spans="1:68" x14ac:dyDescent="0.2">
      <c r="A394">
        <v>19.05</v>
      </c>
      <c r="B394">
        <v>2.2999999999999998</v>
      </c>
      <c r="C394">
        <v>1.3175300000000001</v>
      </c>
      <c r="D394">
        <v>-0.21189</v>
      </c>
      <c r="E394">
        <v>9.8979999999999999E-2</v>
      </c>
      <c r="F394">
        <v>1.7338</v>
      </c>
      <c r="G394">
        <v>1.5971</v>
      </c>
      <c r="I394" s="17">
        <f t="shared" si="35"/>
        <v>62.5</v>
      </c>
      <c r="J394" s="16">
        <f t="shared" si="36"/>
        <v>-62.7</v>
      </c>
      <c r="K394" s="10">
        <v>122</v>
      </c>
      <c r="L394" s="16">
        <v>6462.762467191621</v>
      </c>
      <c r="M394" s="16">
        <v>2572.9986876640451</v>
      </c>
      <c r="N394" s="16">
        <v>27.083333333333332</v>
      </c>
      <c r="O394" s="16">
        <v>19.224105461393602</v>
      </c>
      <c r="P394" s="16">
        <v>19.576437375487114</v>
      </c>
      <c r="Q394" s="16">
        <v>0.50270379260681708</v>
      </c>
      <c r="R394" s="16">
        <v>2.5679023356736197</v>
      </c>
      <c r="S394" s="16">
        <v>24.467494034271596</v>
      </c>
      <c r="T394" s="22" t="s">
        <v>122</v>
      </c>
      <c r="U394" s="10">
        <v>5</v>
      </c>
      <c r="V394" s="22" t="s">
        <v>143</v>
      </c>
      <c r="W394" s="10">
        <v>4</v>
      </c>
      <c r="X394" s="22" t="s">
        <v>143</v>
      </c>
      <c r="Y394" s="10">
        <v>4</v>
      </c>
      <c r="Z394" s="22" t="s">
        <v>123</v>
      </c>
      <c r="AA394" s="15">
        <v>4</v>
      </c>
      <c r="AB394" s="11">
        <v>28.660508869471592</v>
      </c>
      <c r="AC394" s="10">
        <v>59.963505156371681</v>
      </c>
      <c r="AD394" s="21">
        <v>11.375985974156725</v>
      </c>
      <c r="AE394" s="12">
        <v>1922.4105461393603</v>
      </c>
      <c r="AF394" s="10">
        <v>1854.580867704366</v>
      </c>
      <c r="AG394" s="10">
        <v>1305.0958250324743</v>
      </c>
      <c r="AH394" s="10">
        <v>0</v>
      </c>
      <c r="AI394" s="10">
        <v>3.8942290994009983</v>
      </c>
      <c r="AJ394" s="10"/>
      <c r="AK394" s="10"/>
      <c r="AL394" s="10"/>
      <c r="AM394" s="10"/>
      <c r="AN394" s="10">
        <v>9.6120527306968011</v>
      </c>
      <c r="AO394" s="10">
        <v>5.5754840259535232</v>
      </c>
      <c r="AP394" s="10">
        <v>10.13567077522732</v>
      </c>
      <c r="AQ394" s="10">
        <v>114.66</v>
      </c>
      <c r="AR394" s="10"/>
      <c r="AS394" s="10"/>
      <c r="AT394" s="10">
        <v>3.3319621816984695</v>
      </c>
      <c r="AU394" s="10">
        <v>1</v>
      </c>
      <c r="AV394" s="16"/>
      <c r="AW394" s="21">
        <v>278.18713015565493</v>
      </c>
      <c r="AX394" s="1" t="s">
        <v>120</v>
      </c>
      <c r="AY394" s="25">
        <v>62.7</v>
      </c>
      <c r="AZ394" s="19">
        <v>0</v>
      </c>
      <c r="BA394" s="19">
        <v>100</v>
      </c>
      <c r="BB394" s="19">
        <v>0</v>
      </c>
      <c r="BC394" s="19">
        <v>0</v>
      </c>
      <c r="BD394" s="19">
        <v>100</v>
      </c>
      <c r="BE394" s="19">
        <v>0</v>
      </c>
      <c r="BF394" s="26">
        <v>28.660508869471592</v>
      </c>
      <c r="BG394" s="26">
        <v>59.963505156371681</v>
      </c>
      <c r="BH394" s="26">
        <v>11.375985974156725</v>
      </c>
      <c r="BI394" s="23"/>
      <c r="BJ394" s="27">
        <f t="shared" ca="1" si="39"/>
        <v>1</v>
      </c>
      <c r="BK394" s="26">
        <f t="shared" ca="1" si="40"/>
        <v>12.705063722151007</v>
      </c>
      <c r="BL394" s="25">
        <f t="shared" si="37"/>
        <v>3.0755709141825482</v>
      </c>
      <c r="BM394" s="25">
        <f t="shared" ca="1" si="41"/>
        <v>2.9180602989882369</v>
      </c>
      <c r="BN394" s="24">
        <f t="shared" si="38"/>
        <v>2.7406671745227147</v>
      </c>
      <c r="BO394" s="23"/>
      <c r="BP394" s="2"/>
    </row>
    <row r="395" spans="1:68" x14ac:dyDescent="0.2">
      <c r="A395">
        <v>19.100000000000001</v>
      </c>
      <c r="B395">
        <v>2.2999999999999998</v>
      </c>
      <c r="C395">
        <v>1.3169500000000001</v>
      </c>
      <c r="D395">
        <v>-0.21567</v>
      </c>
      <c r="E395">
        <v>0.10052999999999999</v>
      </c>
      <c r="F395">
        <v>1.73123</v>
      </c>
      <c r="G395">
        <v>1.5929500000000001</v>
      </c>
      <c r="I395" s="17">
        <f t="shared" si="35"/>
        <v>62.664041994750654</v>
      </c>
      <c r="J395" s="16">
        <f t="shared" si="36"/>
        <v>-62.864041994750657</v>
      </c>
      <c r="K395" s="10">
        <v>122</v>
      </c>
      <c r="L395" s="16">
        <v>6482.7755905512013</v>
      </c>
      <c r="M395" s="16">
        <v>2582.775590551184</v>
      </c>
      <c r="N395" s="16">
        <v>27.154418197725285</v>
      </c>
      <c r="O395" s="16">
        <v>19.065725047080974</v>
      </c>
      <c r="P395" s="16">
        <v>19.424908227851752</v>
      </c>
      <c r="Q395" s="16">
        <v>0.47902208353336523</v>
      </c>
      <c r="R395" s="16">
        <v>2.4660198025879758</v>
      </c>
      <c r="S395" s="16">
        <v>24.943276442415126</v>
      </c>
      <c r="T395" s="22" t="s">
        <v>122</v>
      </c>
      <c r="U395" s="10">
        <v>5</v>
      </c>
      <c r="V395" s="22" t="s">
        <v>143</v>
      </c>
      <c r="W395" s="10">
        <v>4</v>
      </c>
      <c r="X395" s="22" t="s">
        <v>143</v>
      </c>
      <c r="Y395" s="10">
        <v>4</v>
      </c>
      <c r="Z395" s="22" t="s">
        <v>123</v>
      </c>
      <c r="AA395" s="15">
        <v>4</v>
      </c>
      <c r="AB395" s="11">
        <v>26.917976180642761</v>
      </c>
      <c r="AC395" s="10">
        <v>60.704744461340461</v>
      </c>
      <c r="AD395" s="21">
        <v>12.377279358016777</v>
      </c>
      <c r="AE395" s="12">
        <v>1906.5725047080973</v>
      </c>
      <c r="AF395" s="10">
        <v>1835.576666608466</v>
      </c>
      <c r="AG395" s="10">
        <v>1294.9938818567834</v>
      </c>
      <c r="AH395" s="10">
        <v>0</v>
      </c>
      <c r="AI395" s="10">
        <v>4.0551174769583982</v>
      </c>
      <c r="AJ395" s="10"/>
      <c r="AK395" s="10"/>
      <c r="AL395" s="10"/>
      <c r="AM395" s="10"/>
      <c r="AN395" s="10">
        <v>9.5328625235404871</v>
      </c>
      <c r="AO395" s="10">
        <v>5.5176060129383133</v>
      </c>
      <c r="AP395" s="10">
        <v>10.064957172997484</v>
      </c>
      <c r="AQ395" s="10">
        <v>114.66</v>
      </c>
      <c r="AR395" s="10"/>
      <c r="AS395" s="10"/>
      <c r="AT395" s="10">
        <v>3.2829691039834503</v>
      </c>
      <c r="AU395" s="10">
        <v>1</v>
      </c>
      <c r="AV395" s="16"/>
      <c r="AW395" s="21">
        <v>275.33649999126987</v>
      </c>
      <c r="AX395" s="1" t="s">
        <v>120</v>
      </c>
      <c r="AY395" s="25">
        <v>62.8640419947507</v>
      </c>
      <c r="AZ395" s="19">
        <v>0</v>
      </c>
      <c r="BA395" s="19">
        <v>100</v>
      </c>
      <c r="BB395" s="19">
        <v>0</v>
      </c>
      <c r="BC395" s="19">
        <v>0</v>
      </c>
      <c r="BD395" s="19">
        <v>100</v>
      </c>
      <c r="BE395" s="19">
        <v>0</v>
      </c>
      <c r="BF395" s="26">
        <v>26.917976180642761</v>
      </c>
      <c r="BG395" s="26">
        <v>60.704744461340461</v>
      </c>
      <c r="BH395" s="26">
        <v>12.377279358016777</v>
      </c>
      <c r="BI395" s="23"/>
      <c r="BJ395" s="27">
        <f t="shared" ca="1" si="39"/>
        <v>1</v>
      </c>
      <c r="BK395" s="26">
        <f t="shared" ca="1" si="40"/>
        <v>12.531882747987769</v>
      </c>
      <c r="BL395" s="25">
        <f t="shared" si="37"/>
        <v>2.9599374593993253</v>
      </c>
      <c r="BM395" s="25">
        <f t="shared" ca="1" si="41"/>
        <v>2.913201533998095</v>
      </c>
      <c r="BN395" s="24">
        <f t="shared" si="38"/>
        <v>2.7329741092970949</v>
      </c>
      <c r="BO395" s="23"/>
      <c r="BP395" s="2"/>
    </row>
    <row r="396" spans="1:68" x14ac:dyDescent="0.2">
      <c r="A396">
        <v>19.149999999999999</v>
      </c>
      <c r="B396">
        <v>2.2999999999999998</v>
      </c>
      <c r="C396">
        <v>1.3166899999999999</v>
      </c>
      <c r="D396">
        <v>-0.21729999999999999</v>
      </c>
      <c r="E396">
        <v>0.10227</v>
      </c>
      <c r="F396">
        <v>1.7344299999999999</v>
      </c>
      <c r="G396">
        <v>1.5981000000000001</v>
      </c>
      <c r="I396" s="17">
        <f t="shared" si="35"/>
        <v>62.828083989501302</v>
      </c>
      <c r="J396" s="16">
        <f t="shared" si="36"/>
        <v>-63.028083989501305</v>
      </c>
      <c r="K396" s="10">
        <v>122</v>
      </c>
      <c r="L396" s="16">
        <v>6502.7887139107806</v>
      </c>
      <c r="M396" s="16">
        <v>2592.5524934383225</v>
      </c>
      <c r="N396" s="16">
        <v>27.22550306211723</v>
      </c>
      <c r="O396" s="16">
        <v>18.994726930320109</v>
      </c>
      <c r="P396" s="16">
        <v>19.361601210457625</v>
      </c>
      <c r="Q396" s="16">
        <v>0.46881012962073926</v>
      </c>
      <c r="R396" s="16">
        <v>2.4213396636199933</v>
      </c>
      <c r="S396" s="16">
        <v>25.477380565105289</v>
      </c>
      <c r="T396" s="22" t="s">
        <v>122</v>
      </c>
      <c r="U396" s="10">
        <v>5</v>
      </c>
      <c r="V396" s="22" t="s">
        <v>143</v>
      </c>
      <c r="W396" s="10">
        <v>4</v>
      </c>
      <c r="X396" s="22" t="s">
        <v>143</v>
      </c>
      <c r="Y396" s="10">
        <v>4</v>
      </c>
      <c r="Z396" s="22" t="s">
        <v>123</v>
      </c>
      <c r="AA396" s="15">
        <v>4</v>
      </c>
      <c r="AB396" s="11">
        <v>26.187041779871791</v>
      </c>
      <c r="AC396" s="10">
        <v>60.986519703275647</v>
      </c>
      <c r="AD396" s="21">
        <v>12.826438516852559</v>
      </c>
      <c r="AE396" s="12">
        <v>1899.472693032011</v>
      </c>
      <c r="AF396" s="10">
        <v>1826.9515396585939</v>
      </c>
      <c r="AG396" s="10">
        <v>1290.7734140305083</v>
      </c>
      <c r="AH396" s="10">
        <v>0</v>
      </c>
      <c r="AI396" s="10">
        <v>4.1299451498884823</v>
      </c>
      <c r="AJ396" s="10"/>
      <c r="AK396" s="10"/>
      <c r="AL396" s="10"/>
      <c r="AM396" s="10"/>
      <c r="AN396" s="10">
        <v>9.4973634651600545</v>
      </c>
      <c r="AO396" s="10">
        <v>5.4953598698346626</v>
      </c>
      <c r="AP396" s="10">
        <v>10.035413898213559</v>
      </c>
      <c r="AQ396" s="10">
        <v>114.66</v>
      </c>
      <c r="AR396" s="10"/>
      <c r="AS396" s="10"/>
      <c r="AT396" s="10">
        <v>3.2537879589631862</v>
      </c>
      <c r="AU396" s="10">
        <v>1</v>
      </c>
      <c r="AV396" s="16"/>
      <c r="AW396" s="21">
        <v>274.04273094878909</v>
      </c>
      <c r="AX396" s="1" t="s">
        <v>120</v>
      </c>
      <c r="AY396" s="25">
        <v>63.028083989501297</v>
      </c>
      <c r="AZ396" s="19">
        <v>0</v>
      </c>
      <c r="BA396" s="19">
        <v>100</v>
      </c>
      <c r="BB396" s="19">
        <v>0</v>
      </c>
      <c r="BC396" s="19">
        <v>0</v>
      </c>
      <c r="BD396" s="19">
        <v>100</v>
      </c>
      <c r="BE396" s="19">
        <v>0</v>
      </c>
      <c r="BF396" s="26">
        <v>26.187041779871791</v>
      </c>
      <c r="BG396" s="26">
        <v>60.986519703275647</v>
      </c>
      <c r="BH396" s="26">
        <v>12.826438516852559</v>
      </c>
      <c r="BI396" s="23"/>
      <c r="BJ396" s="27">
        <f t="shared" ca="1" si="39"/>
        <v>1</v>
      </c>
      <c r="BK396" s="26">
        <f t="shared" ca="1" si="40"/>
        <v>12.428066081035361</v>
      </c>
      <c r="BL396" s="25">
        <f t="shared" si="37"/>
        <v>2.9100193056728103</v>
      </c>
      <c r="BM396" s="25">
        <f t="shared" ca="1" si="41"/>
        <v>2.911866030058841</v>
      </c>
      <c r="BN396" s="24">
        <f t="shared" si="38"/>
        <v>2.7294448012378405</v>
      </c>
      <c r="BO396" s="23"/>
      <c r="BP396" s="2"/>
    </row>
    <row r="397" spans="1:68" x14ac:dyDescent="0.2">
      <c r="A397">
        <v>19.2</v>
      </c>
      <c r="B397">
        <v>2.2999999999999998</v>
      </c>
      <c r="C397">
        <v>1.31694</v>
      </c>
      <c r="D397">
        <v>-0.21831999999999999</v>
      </c>
      <c r="E397">
        <v>0.10378</v>
      </c>
      <c r="F397">
        <v>1.7344999999999999</v>
      </c>
      <c r="G397">
        <v>1.59775</v>
      </c>
      <c r="I397" s="17">
        <f t="shared" ref="I397:I420" si="42">IF(A397="(m)",0,A397/0.3048)</f>
        <v>62.992125984251963</v>
      </c>
      <c r="J397" s="16">
        <f t="shared" ref="J397:J420" si="43">$J$7-I397</f>
        <v>-63.192125984251966</v>
      </c>
      <c r="K397" s="10">
        <v>122</v>
      </c>
      <c r="L397" s="16">
        <v>6522.8018372703609</v>
      </c>
      <c r="M397" s="16">
        <v>2602.3293963254619</v>
      </c>
      <c r="N397" s="16">
        <v>27.296587926509183</v>
      </c>
      <c r="O397" s="16">
        <v>19.062994350282462</v>
      </c>
      <c r="P397" s="16">
        <v>19.436543090215253</v>
      </c>
      <c r="Q397" s="16">
        <v>0.46241982717234764</v>
      </c>
      <c r="R397" s="16">
        <v>2.3791258817270808</v>
      </c>
      <c r="S397" s="16">
        <v>25.940884717554795</v>
      </c>
      <c r="T397" s="22" t="s">
        <v>122</v>
      </c>
      <c r="U397" s="10">
        <v>5</v>
      </c>
      <c r="V397" s="22" t="s">
        <v>143</v>
      </c>
      <c r="W397" s="10">
        <v>4</v>
      </c>
      <c r="X397" s="22" t="s">
        <v>143</v>
      </c>
      <c r="Y397" s="10">
        <v>4</v>
      </c>
      <c r="Z397" s="22" t="s">
        <v>123</v>
      </c>
      <c r="AA397" s="15">
        <v>4</v>
      </c>
      <c r="AB397" s="11">
        <v>25.333337523386888</v>
      </c>
      <c r="AC397" s="10">
        <v>61.292250956670131</v>
      </c>
      <c r="AD397" s="21">
        <v>13.374411519942985</v>
      </c>
      <c r="AE397" s="12">
        <v>1906.2994350282461</v>
      </c>
      <c r="AF397" s="10">
        <v>1834.5909888442213</v>
      </c>
      <c r="AG397" s="10">
        <v>1295.7695393476836</v>
      </c>
      <c r="AH397" s="10">
        <v>0</v>
      </c>
      <c r="AI397" s="10">
        <v>4.2032244181802989</v>
      </c>
      <c r="AJ397" s="10"/>
      <c r="AK397" s="10"/>
      <c r="AL397" s="10"/>
      <c r="AM397" s="10"/>
      <c r="AN397" s="10">
        <v>9.5314971751412312</v>
      </c>
      <c r="AO397" s="10">
        <v>5.5038866592853717</v>
      </c>
      <c r="AP397" s="10">
        <v>10.070386775433784</v>
      </c>
      <c r="AQ397" s="10">
        <v>114.66</v>
      </c>
      <c r="AR397" s="10"/>
      <c r="AS397" s="10"/>
      <c r="AT397" s="10">
        <v>3.2551338539877648</v>
      </c>
      <c r="AU397" s="10">
        <v>1</v>
      </c>
      <c r="AV397" s="16"/>
      <c r="AW397" s="21">
        <v>275.1886483266332</v>
      </c>
      <c r="AX397" s="1" t="s">
        <v>120</v>
      </c>
      <c r="AY397" s="25">
        <v>63.192125984252002</v>
      </c>
      <c r="AZ397" s="19">
        <v>0</v>
      </c>
      <c r="BA397" s="19">
        <v>100</v>
      </c>
      <c r="BB397" s="19">
        <v>0</v>
      </c>
      <c r="BC397" s="19">
        <v>0</v>
      </c>
      <c r="BD397" s="19">
        <v>100</v>
      </c>
      <c r="BE397" s="19">
        <v>0</v>
      </c>
      <c r="BF397" s="26">
        <v>25.333337523386888</v>
      </c>
      <c r="BG397" s="26">
        <v>61.292250956670131</v>
      </c>
      <c r="BH397" s="26">
        <v>13.374411519942985</v>
      </c>
      <c r="BI397" s="23"/>
      <c r="BJ397" s="27">
        <f t="shared" ca="1" si="39"/>
        <v>1</v>
      </c>
      <c r="BK397" s="26">
        <f t="shared" ca="1" si="40"/>
        <v>12.431279602359083</v>
      </c>
      <c r="BL397" s="25">
        <f t="shared" si="37"/>
        <v>2.858830063236323</v>
      </c>
      <c r="BM397" s="25">
        <f t="shared" ca="1" si="41"/>
        <v>2.9073239194386837</v>
      </c>
      <c r="BN397" s="24">
        <f t="shared" si="38"/>
        <v>2.7236033838843063</v>
      </c>
      <c r="BO397" s="23"/>
      <c r="BP397" s="2"/>
    </row>
    <row r="398" spans="1:68" x14ac:dyDescent="0.2">
      <c r="A398">
        <v>19.25</v>
      </c>
      <c r="B398">
        <v>2.2999999999999998</v>
      </c>
      <c r="C398">
        <v>1.31463</v>
      </c>
      <c r="D398">
        <v>-0.22264999999999999</v>
      </c>
      <c r="E398">
        <v>0.10466</v>
      </c>
      <c r="F398">
        <v>1.73125</v>
      </c>
      <c r="G398">
        <v>1.59443</v>
      </c>
      <c r="I398" s="17">
        <f t="shared" si="42"/>
        <v>63.156167979002625</v>
      </c>
      <c r="J398" s="16">
        <f t="shared" si="43"/>
        <v>-63.356167979002628</v>
      </c>
      <c r="K398" s="10">
        <v>122</v>
      </c>
      <c r="L398" s="16">
        <v>6542.8149606299412</v>
      </c>
      <c r="M398" s="16">
        <v>2612.1062992126012</v>
      </c>
      <c r="N398" s="16">
        <v>27.367672790901135</v>
      </c>
      <c r="O398" s="16">
        <v>18.43220338983048</v>
      </c>
      <c r="P398" s="16">
        <v>18.809641881167138</v>
      </c>
      <c r="Q398" s="16">
        <v>0.4352923667786846</v>
      </c>
      <c r="R398" s="16">
        <v>2.3141980561284066</v>
      </c>
      <c r="S398" s="16">
        <v>26.211006342823381</v>
      </c>
      <c r="T398" s="22" t="s">
        <v>122</v>
      </c>
      <c r="U398" s="10">
        <v>5</v>
      </c>
      <c r="V398" s="22" t="s">
        <v>143</v>
      </c>
      <c r="W398" s="10">
        <v>4</v>
      </c>
      <c r="X398" s="22" t="s">
        <v>143</v>
      </c>
      <c r="Y398" s="10">
        <v>4</v>
      </c>
      <c r="Z398" s="22" t="s">
        <v>123</v>
      </c>
      <c r="AA398" s="15">
        <v>4</v>
      </c>
      <c r="AB398" s="11">
        <v>24.968564659082503</v>
      </c>
      <c r="AC398" s="10">
        <v>61.414877481818138</v>
      </c>
      <c r="AD398" s="21">
        <v>13.616557859099355</v>
      </c>
      <c r="AE398" s="12">
        <v>1843.2203389830479</v>
      </c>
      <c r="AF398" s="10">
        <v>1759.6606628762329</v>
      </c>
      <c r="AG398" s="10">
        <v>1253.9761254111427</v>
      </c>
      <c r="AH398" s="10">
        <v>0</v>
      </c>
      <c r="AI398" s="10">
        <v>4.3211513264900674</v>
      </c>
      <c r="AJ398" s="10"/>
      <c r="AK398" s="10"/>
      <c r="AL398" s="10"/>
      <c r="AM398" s="10"/>
      <c r="AN398" s="10">
        <v>9.2161016949152401</v>
      </c>
      <c r="AO398" s="10">
        <v>5.3524928199122179</v>
      </c>
      <c r="AP398" s="10">
        <v>9.7778328778779979</v>
      </c>
      <c r="AQ398" s="10">
        <v>114.66</v>
      </c>
      <c r="AR398" s="10"/>
      <c r="AS398" s="10"/>
      <c r="AT398" s="10">
        <v>3.1033892886995957</v>
      </c>
      <c r="AU398" s="10">
        <v>1</v>
      </c>
      <c r="AV398" s="16"/>
      <c r="AW398" s="21">
        <v>263.94909943143495</v>
      </c>
      <c r="AX398" s="1" t="s">
        <v>120</v>
      </c>
      <c r="AY398" s="25">
        <v>63.356167979002599</v>
      </c>
      <c r="AZ398" s="19">
        <v>0</v>
      </c>
      <c r="BA398" s="19">
        <v>100</v>
      </c>
      <c r="BB398" s="19">
        <v>0</v>
      </c>
      <c r="BC398" s="19">
        <v>0</v>
      </c>
      <c r="BD398" s="19">
        <v>100</v>
      </c>
      <c r="BE398" s="19">
        <v>0</v>
      </c>
      <c r="BF398" s="26">
        <v>24.968564659082503</v>
      </c>
      <c r="BG398" s="26">
        <v>61.414877481818138</v>
      </c>
      <c r="BH398" s="26">
        <v>13.616557859099355</v>
      </c>
      <c r="BI398" s="23"/>
      <c r="BJ398" s="27">
        <f t="shared" ca="1" si="39"/>
        <v>1</v>
      </c>
      <c r="BK398" s="26">
        <f t="shared" ca="1" si="40"/>
        <v>11.89709194111744</v>
      </c>
      <c r="BL398" s="25">
        <f t="shared" ref="BL398:BL420" si="44">(Q398/(P398-(L398/2000)))*100</f>
        <v>2.80142746948657</v>
      </c>
      <c r="BM398" s="25">
        <f t="shared" ca="1" si="41"/>
        <v>2.917887537779611</v>
      </c>
      <c r="BN398" s="24">
        <f t="shared" ref="BN398:BN420" si="45">SQRT(((3.47-LOG(P398/1.06))^2)+((LOG(R398)+1.22)^2))</f>
        <v>2.7281558569509197</v>
      </c>
      <c r="BO398" s="23"/>
      <c r="BP398" s="2"/>
    </row>
    <row r="399" spans="1:68" x14ac:dyDescent="0.2">
      <c r="A399">
        <v>19.3</v>
      </c>
      <c r="B399">
        <v>2.2999999999999998</v>
      </c>
      <c r="C399">
        <v>1.3128299999999999</v>
      </c>
      <c r="D399">
        <v>-0.22550000000000001</v>
      </c>
      <c r="E399">
        <v>0.10521999999999999</v>
      </c>
      <c r="F399">
        <v>1.73705</v>
      </c>
      <c r="G399">
        <v>1.59795</v>
      </c>
      <c r="I399" s="17">
        <f t="shared" si="42"/>
        <v>63.320209973753279</v>
      </c>
      <c r="J399" s="16">
        <f t="shared" si="43"/>
        <v>-63.520209973753282</v>
      </c>
      <c r="K399" s="10">
        <v>122</v>
      </c>
      <c r="L399" s="16">
        <v>6562.8280839895215</v>
      </c>
      <c r="M399" s="16">
        <v>2621.8832020997402</v>
      </c>
      <c r="N399" s="16">
        <v>27.438757655293088</v>
      </c>
      <c r="O399" s="16">
        <v>17.94067796610166</v>
      </c>
      <c r="P399" s="16">
        <v>18.320591753786232</v>
      </c>
      <c r="Q399" s="16">
        <v>0.41743710993758998</v>
      </c>
      <c r="R399" s="16">
        <v>2.2785132464475129</v>
      </c>
      <c r="S399" s="16">
        <v>26.382901922539748</v>
      </c>
      <c r="T399" s="22" t="s">
        <v>122</v>
      </c>
      <c r="U399" s="10">
        <v>5</v>
      </c>
      <c r="V399" s="22" t="s">
        <v>143</v>
      </c>
      <c r="W399" s="10">
        <v>4</v>
      </c>
      <c r="X399" s="22" t="s">
        <v>143</v>
      </c>
      <c r="Y399" s="10">
        <v>4</v>
      </c>
      <c r="Z399" s="22" t="s">
        <v>123</v>
      </c>
      <c r="AA399" s="15">
        <v>4</v>
      </c>
      <c r="AB399" s="11">
        <v>24.976280875743193</v>
      </c>
      <c r="AC399" s="10">
        <v>61.412334463936574</v>
      </c>
      <c r="AD399" s="21">
        <v>13.611384660320237</v>
      </c>
      <c r="AE399" s="12">
        <v>1794.0677966101659</v>
      </c>
      <c r="AF399" s="10">
        <v>1700.9481112220333</v>
      </c>
      <c r="AG399" s="10">
        <v>1221.3727835857487</v>
      </c>
      <c r="AH399" s="10">
        <v>0</v>
      </c>
      <c r="AI399" s="10">
        <v>4.388826799928089</v>
      </c>
      <c r="AJ399" s="10"/>
      <c r="AK399" s="10"/>
      <c r="AL399" s="10"/>
      <c r="AM399" s="10"/>
      <c r="AN399" s="10">
        <v>8.97033898305083</v>
      </c>
      <c r="AO399" s="10">
        <v>5.2398256294745167</v>
      </c>
      <c r="AP399" s="10">
        <v>9.5496094851002411</v>
      </c>
      <c r="AQ399" s="10">
        <v>114.66</v>
      </c>
      <c r="AR399" s="10"/>
      <c r="AS399" s="10"/>
      <c r="AT399" s="10">
        <v>2.982985858415558</v>
      </c>
      <c r="AU399" s="10">
        <v>1</v>
      </c>
      <c r="AV399" s="16"/>
      <c r="AW399" s="21">
        <v>255.14221668330498</v>
      </c>
      <c r="AX399" s="1" t="s">
        <v>120</v>
      </c>
      <c r="AY399" s="25">
        <v>63.520209973753303</v>
      </c>
      <c r="AZ399" s="19">
        <v>0</v>
      </c>
      <c r="BA399" s="19">
        <v>100</v>
      </c>
      <c r="BB399" s="19">
        <v>0</v>
      </c>
      <c r="BC399" s="19">
        <v>0</v>
      </c>
      <c r="BD399" s="19">
        <v>100</v>
      </c>
      <c r="BE399" s="19">
        <v>0</v>
      </c>
      <c r="BF399" s="26">
        <v>24.976280875743193</v>
      </c>
      <c r="BG399" s="26">
        <v>61.412334463936574</v>
      </c>
      <c r="BH399" s="26">
        <v>13.611384660320237</v>
      </c>
      <c r="BI399" s="23"/>
      <c r="BJ399" s="27">
        <f t="shared" ref="BJ399:BJ462" ca="1" si="46">IF((0.381*BM399)+(0.05*(M399/2116.217)-0.15)&lt;1,(0.381*BM399)+(0.05*(M399/2116.217)-0.15),1)</f>
        <v>1</v>
      </c>
      <c r="BK399" s="26">
        <f t="shared" ref="BK399:BK462" ca="1" si="47">((P399-(L399/2000))/1.06)*(1.06/(M399/2000))^BJ399</f>
        <v>11.472042461500434</v>
      </c>
      <c r="BL399" s="25">
        <f t="shared" si="44"/>
        <v>2.7756644541163866</v>
      </c>
      <c r="BM399" s="25">
        <f t="shared" ref="BM399:BM462" ca="1" si="48">SQRT(((3.47-LOG(BK399))^2)+((LOG(BL399)+1.22)^2))</f>
        <v>2.928586927256196</v>
      </c>
      <c r="BN399" s="24">
        <f t="shared" si="45"/>
        <v>2.7335771506917359</v>
      </c>
      <c r="BO399" s="23"/>
      <c r="BP399" s="2"/>
    </row>
    <row r="400" spans="1:68" x14ac:dyDescent="0.2">
      <c r="A400">
        <v>19.350000000000001</v>
      </c>
      <c r="B400">
        <v>2.2999999999999998</v>
      </c>
      <c r="C400">
        <v>1.3119000000000001</v>
      </c>
      <c r="D400">
        <v>-0.22652</v>
      </c>
      <c r="E400">
        <v>0.10548</v>
      </c>
      <c r="F400">
        <v>1.7337499999999999</v>
      </c>
      <c r="G400">
        <v>1.5947</v>
      </c>
      <c r="I400" s="17">
        <f t="shared" si="42"/>
        <v>63.484251968503941</v>
      </c>
      <c r="J400" s="16">
        <f t="shared" si="43"/>
        <v>-63.684251968503943</v>
      </c>
      <c r="K400" s="10">
        <v>122</v>
      </c>
      <c r="L400" s="16">
        <v>6582.8412073491018</v>
      </c>
      <c r="M400" s="16">
        <v>2631.6601049868796</v>
      </c>
      <c r="N400" s="16">
        <v>27.509842519685041</v>
      </c>
      <c r="O400" s="16">
        <v>17.686723163841808</v>
      </c>
      <c r="P400" s="16">
        <v>18.067786196259341</v>
      </c>
      <c r="Q400" s="16">
        <v>0.41104680748919825</v>
      </c>
      <c r="R400" s="16">
        <v>2.2750258555433827</v>
      </c>
      <c r="S400" s="16">
        <v>26.462710584550926</v>
      </c>
      <c r="T400" s="22" t="s">
        <v>122</v>
      </c>
      <c r="U400" s="10">
        <v>5</v>
      </c>
      <c r="V400" s="22" t="s">
        <v>143</v>
      </c>
      <c r="W400" s="10">
        <v>4</v>
      </c>
      <c r="X400" s="22" t="s">
        <v>143</v>
      </c>
      <c r="Y400" s="10">
        <v>4</v>
      </c>
      <c r="Z400" s="22" t="s">
        <v>123</v>
      </c>
      <c r="AA400" s="15">
        <v>4</v>
      </c>
      <c r="AB400" s="11">
        <v>25.258635753890886</v>
      </c>
      <c r="AC400" s="10">
        <v>61.317761927617127</v>
      </c>
      <c r="AD400" s="21">
        <v>13.423602318491985</v>
      </c>
      <c r="AE400" s="12">
        <v>1768.6723163841809</v>
      </c>
      <c r="AF400" s="10">
        <v>1670.0290383741883</v>
      </c>
      <c r="AG400" s="10">
        <v>1204.5190797506227</v>
      </c>
      <c r="AH400" s="10">
        <v>0</v>
      </c>
      <c r="AI400" s="10">
        <v>4.3955544398028534</v>
      </c>
      <c r="AJ400" s="10"/>
      <c r="AK400" s="10"/>
      <c r="AL400" s="10"/>
      <c r="AM400" s="10"/>
      <c r="AN400" s="10">
        <v>8.8433615819209042</v>
      </c>
      <c r="AO400" s="10">
        <v>5.188086915977479</v>
      </c>
      <c r="AP400" s="10">
        <v>9.4316335582543598</v>
      </c>
      <c r="AQ400" s="10">
        <v>114.66</v>
      </c>
      <c r="AR400" s="10"/>
      <c r="AS400" s="10"/>
      <c r="AT400" s="10">
        <v>2.9146196016258283</v>
      </c>
      <c r="AU400" s="10">
        <v>1</v>
      </c>
      <c r="AV400" s="16"/>
      <c r="AW400" s="21">
        <v>250.50435575612823</v>
      </c>
      <c r="AX400" s="1" t="s">
        <v>120</v>
      </c>
      <c r="AY400" s="25">
        <v>63.684251968503901</v>
      </c>
      <c r="AZ400" s="19">
        <v>0</v>
      </c>
      <c r="BA400" s="19">
        <v>100</v>
      </c>
      <c r="BB400" s="19">
        <v>0</v>
      </c>
      <c r="BC400" s="19">
        <v>0</v>
      </c>
      <c r="BD400" s="19">
        <v>100</v>
      </c>
      <c r="BE400" s="19">
        <v>0</v>
      </c>
      <c r="BF400" s="26">
        <v>25.258635753890886</v>
      </c>
      <c r="BG400" s="26">
        <v>61.317761927617127</v>
      </c>
      <c r="BH400" s="26">
        <v>13.423602318491985</v>
      </c>
      <c r="BI400" s="23"/>
      <c r="BJ400" s="27">
        <f t="shared" ca="1" si="46"/>
        <v>1</v>
      </c>
      <c r="BK400" s="26">
        <f t="shared" ca="1" si="47"/>
        <v>11.229691527856678</v>
      </c>
      <c r="BL400" s="25">
        <f t="shared" si="44"/>
        <v>2.7817855812627803</v>
      </c>
      <c r="BM400" s="25">
        <f t="shared" ca="1" si="48"/>
        <v>2.9367657502838096</v>
      </c>
      <c r="BN400" s="24">
        <f t="shared" si="45"/>
        <v>2.7381242843074305</v>
      </c>
      <c r="BO400" s="23"/>
      <c r="BP400" s="2"/>
    </row>
    <row r="401" spans="1:68" x14ac:dyDescent="0.2">
      <c r="A401">
        <v>19.399999999999999</v>
      </c>
      <c r="B401">
        <v>2.2999999999999998</v>
      </c>
      <c r="C401">
        <v>1.3130500000000001</v>
      </c>
      <c r="D401">
        <v>-0.22464999999999999</v>
      </c>
      <c r="E401">
        <v>0.10699</v>
      </c>
      <c r="F401">
        <v>1.7323299999999999</v>
      </c>
      <c r="G401">
        <v>1.5943499999999999</v>
      </c>
      <c r="I401" s="17">
        <f t="shared" si="42"/>
        <v>63.648293963254588</v>
      </c>
      <c r="J401" s="16">
        <f t="shared" si="43"/>
        <v>-63.848293963254591</v>
      </c>
      <c r="K401" s="10">
        <v>122</v>
      </c>
      <c r="L401" s="16">
        <v>6602.8543307086811</v>
      </c>
      <c r="M401" s="16">
        <v>2641.437007874018</v>
      </c>
      <c r="N401" s="16">
        <v>27.580927384076986</v>
      </c>
      <c r="O401" s="16">
        <v>18.000753295668545</v>
      </c>
      <c r="P401" s="16">
        <v>18.388490787881352</v>
      </c>
      <c r="Q401" s="16">
        <v>0.4227623619779165</v>
      </c>
      <c r="R401" s="16">
        <v>2.2990595957800486</v>
      </c>
      <c r="S401" s="16">
        <v>26.926214737000429</v>
      </c>
      <c r="T401" s="22" t="s">
        <v>122</v>
      </c>
      <c r="U401" s="10">
        <v>5</v>
      </c>
      <c r="V401" s="22" t="s">
        <v>143</v>
      </c>
      <c r="W401" s="10">
        <v>4</v>
      </c>
      <c r="X401" s="22" t="s">
        <v>143</v>
      </c>
      <c r="Y401" s="10">
        <v>4</v>
      </c>
      <c r="Z401" s="22" t="s">
        <v>123</v>
      </c>
      <c r="AA401" s="15">
        <v>4</v>
      </c>
      <c r="AB401" s="11">
        <v>25.286883332319334</v>
      </c>
      <c r="AC401" s="10">
        <v>61.308139211753485</v>
      </c>
      <c r="AD401" s="21">
        <v>13.404977455927181</v>
      </c>
      <c r="AE401" s="12">
        <v>1800.0753295668546</v>
      </c>
      <c r="AF401" s="10">
        <v>1706.5817477791556</v>
      </c>
      <c r="AG401" s="10">
        <v>1225.8993858587569</v>
      </c>
      <c r="AH401" s="10">
        <v>0</v>
      </c>
      <c r="AI401" s="10">
        <v>4.3496045158442698</v>
      </c>
      <c r="AJ401" s="10"/>
      <c r="AK401" s="10"/>
      <c r="AL401" s="10"/>
      <c r="AM401" s="10"/>
      <c r="AN401" s="10">
        <v>9.0003766478342726</v>
      </c>
      <c r="AO401" s="10">
        <v>5.2696445644159216</v>
      </c>
      <c r="AP401" s="10">
        <v>9.5812957010112978</v>
      </c>
      <c r="AQ401" s="10">
        <v>114.66</v>
      </c>
      <c r="AR401" s="10"/>
      <c r="AS401" s="10"/>
      <c r="AT401" s="10">
        <v>2.970007414392875</v>
      </c>
      <c r="AU401" s="10">
        <v>1</v>
      </c>
      <c r="AV401" s="16"/>
      <c r="AW401" s="21">
        <v>255.98726216687334</v>
      </c>
      <c r="AX401" s="1" t="s">
        <v>120</v>
      </c>
      <c r="AY401" s="25">
        <v>63.848293963254598</v>
      </c>
      <c r="AZ401" s="19">
        <v>0</v>
      </c>
      <c r="BA401" s="19">
        <v>100</v>
      </c>
      <c r="BB401" s="19">
        <v>0</v>
      </c>
      <c r="BC401" s="19">
        <v>0</v>
      </c>
      <c r="BD401" s="19">
        <v>100</v>
      </c>
      <c r="BE401" s="19">
        <v>0</v>
      </c>
      <c r="BF401" s="26">
        <v>25.286883332319334</v>
      </c>
      <c r="BG401" s="26">
        <v>61.308139211753485</v>
      </c>
      <c r="BH401" s="26">
        <v>13.404977455927181</v>
      </c>
      <c r="BI401" s="23"/>
      <c r="BJ401" s="27">
        <f t="shared" ca="1" si="46"/>
        <v>1</v>
      </c>
      <c r="BK401" s="26">
        <f t="shared" ca="1" si="47"/>
        <v>11.423375668284406</v>
      </c>
      <c r="BL401" s="25">
        <f t="shared" si="44"/>
        <v>2.8021513831669376</v>
      </c>
      <c r="BM401" s="25">
        <f t="shared" ca="1" si="48"/>
        <v>2.9324501337041404</v>
      </c>
      <c r="BN401" s="24">
        <f t="shared" si="45"/>
        <v>2.7345182971825479</v>
      </c>
      <c r="BO401" s="23"/>
      <c r="BP401" s="2"/>
    </row>
    <row r="402" spans="1:68" x14ac:dyDescent="0.2">
      <c r="A402">
        <v>19.45</v>
      </c>
      <c r="B402">
        <v>0.7</v>
      </c>
      <c r="C402">
        <v>1.3132999999999999</v>
      </c>
      <c r="D402">
        <v>-0.22563</v>
      </c>
      <c r="E402">
        <v>0.10761999999999999</v>
      </c>
      <c r="F402">
        <v>1.7319800000000001</v>
      </c>
      <c r="G402">
        <v>1.59585</v>
      </c>
      <c r="I402" s="17">
        <f t="shared" si="42"/>
        <v>63.812335958005242</v>
      </c>
      <c r="J402" s="16">
        <f t="shared" si="43"/>
        <v>-64.012335958005238</v>
      </c>
      <c r="K402" s="10">
        <v>122</v>
      </c>
      <c r="L402" s="16">
        <v>6622.8674540682614</v>
      </c>
      <c r="M402" s="16">
        <v>2651.213910761157</v>
      </c>
      <c r="N402" s="16">
        <v>27.652012248468939</v>
      </c>
      <c r="O402" s="16">
        <v>18.069020715630842</v>
      </c>
      <c r="P402" s="16">
        <v>18.459542916235055</v>
      </c>
      <c r="Q402" s="16">
        <v>0.41662265962554007</v>
      </c>
      <c r="R402" s="16">
        <v>2.2569500312985702</v>
      </c>
      <c r="S402" s="16">
        <v>27.119597264181348</v>
      </c>
      <c r="T402" s="22" t="s">
        <v>122</v>
      </c>
      <c r="U402" s="10">
        <v>5</v>
      </c>
      <c r="V402" s="22" t="s">
        <v>143</v>
      </c>
      <c r="W402" s="10">
        <v>4</v>
      </c>
      <c r="X402" s="22" t="s">
        <v>143</v>
      </c>
      <c r="Y402" s="10">
        <v>4</v>
      </c>
      <c r="Z402" s="22" t="s">
        <v>123</v>
      </c>
      <c r="AA402" s="15">
        <v>4</v>
      </c>
      <c r="AB402" s="11">
        <v>24.441485548915871</v>
      </c>
      <c r="AC402" s="10">
        <v>61.583267529861807</v>
      </c>
      <c r="AD402" s="21">
        <v>13.97524692122232</v>
      </c>
      <c r="AE402" s="12">
        <v>1806.9020715630843</v>
      </c>
      <c r="AF402" s="10">
        <v>1713.7635791525572</v>
      </c>
      <c r="AG402" s="10">
        <v>1230.6361944156704</v>
      </c>
      <c r="AH402" s="10">
        <v>0</v>
      </c>
      <c r="AI402" s="10">
        <v>4.4307582628430406</v>
      </c>
      <c r="AJ402" s="10"/>
      <c r="AK402" s="10"/>
      <c r="AL402" s="10"/>
      <c r="AM402" s="10"/>
      <c r="AN402" s="10">
        <v>9.0345103578154209</v>
      </c>
      <c r="AO402" s="10">
        <v>5.2772193019732532</v>
      </c>
      <c r="AP402" s="10">
        <v>9.6144533609096925</v>
      </c>
      <c r="AQ402" s="10">
        <v>114.66</v>
      </c>
      <c r="AR402" s="10"/>
      <c r="AS402" s="10"/>
      <c r="AT402" s="10">
        <v>2.9715377885142704</v>
      </c>
      <c r="AU402" s="10">
        <v>1</v>
      </c>
      <c r="AV402" s="16"/>
      <c r="AW402" s="21">
        <v>257.06453687288359</v>
      </c>
      <c r="AX402" s="1" t="s">
        <v>120</v>
      </c>
      <c r="AY402" s="25">
        <v>64.012335958005195</v>
      </c>
      <c r="AZ402" s="19">
        <v>0</v>
      </c>
      <c r="BA402" s="19">
        <v>100</v>
      </c>
      <c r="BB402" s="19">
        <v>0</v>
      </c>
      <c r="BC402" s="19">
        <v>0</v>
      </c>
      <c r="BD402" s="19">
        <v>100</v>
      </c>
      <c r="BE402" s="19">
        <v>0</v>
      </c>
      <c r="BF402" s="26">
        <v>24.441485548915871</v>
      </c>
      <c r="BG402" s="26">
        <v>61.583267529861807</v>
      </c>
      <c r="BH402" s="26">
        <v>13.97524692122232</v>
      </c>
      <c r="BI402" s="23"/>
      <c r="BJ402" s="27">
        <f t="shared" ca="1" si="46"/>
        <v>1</v>
      </c>
      <c r="BK402" s="26">
        <f t="shared" ca="1" si="47"/>
        <v>11.427300624604777</v>
      </c>
      <c r="BL402" s="25">
        <f t="shared" si="44"/>
        <v>2.7503278093780184</v>
      </c>
      <c r="BM402" s="25">
        <f t="shared" ca="1" si="48"/>
        <v>2.9277248177966384</v>
      </c>
      <c r="BN402" s="24">
        <f t="shared" si="45"/>
        <v>2.7285144123332525</v>
      </c>
      <c r="BO402" s="23"/>
      <c r="BP402" s="2"/>
    </row>
    <row r="403" spans="1:68" x14ac:dyDescent="0.2">
      <c r="A403">
        <v>19.5</v>
      </c>
      <c r="B403">
        <v>2.2999999999999998</v>
      </c>
      <c r="C403">
        <v>1.31254</v>
      </c>
      <c r="D403">
        <v>-0.22625999999999999</v>
      </c>
      <c r="E403">
        <v>0.10843</v>
      </c>
      <c r="F403">
        <v>1.7273000000000001</v>
      </c>
      <c r="G403">
        <v>1.5884799999999999</v>
      </c>
      <c r="I403" s="17">
        <f t="shared" si="42"/>
        <v>63.976377952755904</v>
      </c>
      <c r="J403" s="16">
        <f t="shared" si="43"/>
        <v>-64.1763779527559</v>
      </c>
      <c r="K403" s="10">
        <v>122</v>
      </c>
      <c r="L403" s="16">
        <v>6642.8805774278417</v>
      </c>
      <c r="M403" s="16">
        <v>2660.9908136482964</v>
      </c>
      <c r="N403" s="16">
        <v>27.723097112860891</v>
      </c>
      <c r="O403" s="16">
        <v>17.861487758945376</v>
      </c>
      <c r="P403" s="16">
        <v>18.255590298909965</v>
      </c>
      <c r="Q403" s="16">
        <v>0.41267570811329812</v>
      </c>
      <c r="R403" s="16">
        <v>2.2605443119411968</v>
      </c>
      <c r="S403" s="16">
        <v>27.368231941985389</v>
      </c>
      <c r="T403" s="22" t="s">
        <v>122</v>
      </c>
      <c r="U403" s="10">
        <v>5</v>
      </c>
      <c r="V403" s="22" t="s">
        <v>143</v>
      </c>
      <c r="W403" s="10">
        <v>4</v>
      </c>
      <c r="X403" s="22" t="s">
        <v>143</v>
      </c>
      <c r="Y403" s="10">
        <v>4</v>
      </c>
      <c r="Z403" s="22" t="s">
        <v>123</v>
      </c>
      <c r="AA403" s="15">
        <v>4</v>
      </c>
      <c r="AB403" s="11">
        <v>24.789522613318447</v>
      </c>
      <c r="AC403" s="10">
        <v>61.473258032905065</v>
      </c>
      <c r="AD403" s="21">
        <v>13.737219353776487</v>
      </c>
      <c r="AE403" s="12">
        <v>1786.1487758945375</v>
      </c>
      <c r="AF403" s="10">
        <v>1688.5919110343357</v>
      </c>
      <c r="AG403" s="10">
        <v>1217.0393532606643</v>
      </c>
      <c r="AH403" s="10">
        <v>0</v>
      </c>
      <c r="AI403" s="10">
        <v>4.4237133274386924</v>
      </c>
      <c r="AJ403" s="10"/>
      <c r="AK403" s="10"/>
      <c r="AL403" s="10"/>
      <c r="AM403" s="10"/>
      <c r="AN403" s="10">
        <v>8.9307438794726881</v>
      </c>
      <c r="AO403" s="10">
        <v>5.238246554252477</v>
      </c>
      <c r="AP403" s="10">
        <v>9.5192754728246509</v>
      </c>
      <c r="AQ403" s="10">
        <v>114.66</v>
      </c>
      <c r="AR403" s="10"/>
      <c r="AS403" s="10"/>
      <c r="AT403" s="10">
        <v>2.914397013359435</v>
      </c>
      <c r="AU403" s="10">
        <v>1</v>
      </c>
      <c r="AV403" s="16"/>
      <c r="AW403" s="21">
        <v>253.28878665515035</v>
      </c>
      <c r="AX403" s="1" t="s">
        <v>120</v>
      </c>
      <c r="AY403" s="25">
        <v>64.1763779527559</v>
      </c>
      <c r="AZ403" s="19">
        <v>0</v>
      </c>
      <c r="BA403" s="19">
        <v>100</v>
      </c>
      <c r="BB403" s="19">
        <v>0</v>
      </c>
      <c r="BC403" s="19">
        <v>0</v>
      </c>
      <c r="BD403" s="19">
        <v>100</v>
      </c>
      <c r="BE403" s="19">
        <v>0</v>
      </c>
      <c r="BF403" s="26">
        <v>24.789522613318447</v>
      </c>
      <c r="BG403" s="26">
        <v>61.473258032905065</v>
      </c>
      <c r="BH403" s="26">
        <v>13.737219353776487</v>
      </c>
      <c r="BI403" s="23"/>
      <c r="BJ403" s="27">
        <f t="shared" ca="1" si="46"/>
        <v>1</v>
      </c>
      <c r="BK403" s="26">
        <f t="shared" ca="1" si="47"/>
        <v>11.224503244128742</v>
      </c>
      <c r="BL403" s="25">
        <f t="shared" si="44"/>
        <v>2.7633022825641276</v>
      </c>
      <c r="BM403" s="25">
        <f t="shared" ca="1" si="48"/>
        <v>2.9352913712186837</v>
      </c>
      <c r="BN403" s="24">
        <f t="shared" si="45"/>
        <v>2.7328557347291063</v>
      </c>
      <c r="BO403" s="23"/>
      <c r="BP403" s="2"/>
    </row>
    <row r="404" spans="1:68" x14ac:dyDescent="0.2">
      <c r="A404">
        <v>19.55</v>
      </c>
      <c r="B404">
        <v>2.2999999999999998</v>
      </c>
      <c r="C404">
        <v>1.31358</v>
      </c>
      <c r="D404">
        <v>-0.22736999999999999</v>
      </c>
      <c r="E404">
        <v>0.11018</v>
      </c>
      <c r="F404">
        <v>1.7299500000000001</v>
      </c>
      <c r="G404">
        <v>1.5953999999999999</v>
      </c>
      <c r="I404" s="17">
        <f t="shared" si="42"/>
        <v>64.140419947506558</v>
      </c>
      <c r="J404" s="16">
        <f t="shared" si="43"/>
        <v>-64.340419947506561</v>
      </c>
      <c r="K404" s="10">
        <v>122</v>
      </c>
      <c r="L404" s="16">
        <v>6662.8937007874219</v>
      </c>
      <c r="M404" s="16">
        <v>2670.7677165354353</v>
      </c>
      <c r="N404" s="16">
        <v>27.79418197725284</v>
      </c>
      <c r="O404" s="16">
        <v>18.145480225988674</v>
      </c>
      <c r="P404" s="16">
        <v>18.5473180670405</v>
      </c>
      <c r="Q404" s="16">
        <v>0.40572155544887184</v>
      </c>
      <c r="R404" s="16">
        <v>2.1874944613682938</v>
      </c>
      <c r="S404" s="16">
        <v>27.905405628599055</v>
      </c>
      <c r="T404" s="22" t="s">
        <v>122</v>
      </c>
      <c r="U404" s="10">
        <v>5</v>
      </c>
      <c r="V404" s="22" t="s">
        <v>143</v>
      </c>
      <c r="W404" s="10">
        <v>4</v>
      </c>
      <c r="X404" s="22" t="s">
        <v>143</v>
      </c>
      <c r="Y404" s="10">
        <v>4</v>
      </c>
      <c r="Z404" s="22" t="s">
        <v>123</v>
      </c>
      <c r="AA404" s="15">
        <v>4</v>
      </c>
      <c r="AB404" s="11">
        <v>23.142784638545628</v>
      </c>
      <c r="AC404" s="10">
        <v>61.951519119997606</v>
      </c>
      <c r="AD404" s="21">
        <v>14.905696241456768</v>
      </c>
      <c r="AE404" s="12">
        <v>1814.5480225988674</v>
      </c>
      <c r="AF404" s="10">
        <v>1721.7355823814826</v>
      </c>
      <c r="AG404" s="10">
        <v>1236.4878711360334</v>
      </c>
      <c r="AH404" s="10">
        <v>2.2880293991221379</v>
      </c>
      <c r="AI404" s="10">
        <v>4.5714401460678102</v>
      </c>
      <c r="AJ404" s="10"/>
      <c r="AK404" s="10"/>
      <c r="AL404" s="10"/>
      <c r="AM404" s="10"/>
      <c r="AN404" s="10">
        <v>9.072740112994337</v>
      </c>
      <c r="AO404" s="10">
        <v>5.2843900365068768</v>
      </c>
      <c r="AP404" s="10">
        <v>9.6554150979522326</v>
      </c>
      <c r="AQ404" s="10">
        <v>114.66</v>
      </c>
      <c r="AR404" s="10"/>
      <c r="AS404" s="10"/>
      <c r="AT404" s="10">
        <v>2.9630141471374265</v>
      </c>
      <c r="AU404" s="10">
        <v>1</v>
      </c>
      <c r="AV404" s="16"/>
      <c r="AW404" s="21">
        <v>258.2603373572224</v>
      </c>
      <c r="AX404" s="1" t="s">
        <v>120</v>
      </c>
      <c r="AY404" s="25">
        <v>64.340419947506604</v>
      </c>
      <c r="AZ404" s="19">
        <v>0</v>
      </c>
      <c r="BA404" s="19">
        <v>100</v>
      </c>
      <c r="BB404" s="19">
        <v>0</v>
      </c>
      <c r="BC404" s="19">
        <v>0</v>
      </c>
      <c r="BD404" s="19">
        <v>100</v>
      </c>
      <c r="BE404" s="19">
        <v>0</v>
      </c>
      <c r="BF404" s="26">
        <v>23.142784638545628</v>
      </c>
      <c r="BG404" s="26">
        <v>61.951519119997606</v>
      </c>
      <c r="BH404" s="26">
        <v>14.905696241456768</v>
      </c>
      <c r="BI404" s="23"/>
      <c r="BJ404" s="27">
        <f t="shared" ca="1" si="46"/>
        <v>1</v>
      </c>
      <c r="BK404" s="26">
        <f t="shared" ca="1" si="47"/>
        <v>11.394380067155426</v>
      </c>
      <c r="BL404" s="25">
        <f t="shared" si="44"/>
        <v>2.666436575810367</v>
      </c>
      <c r="BM404" s="25">
        <f t="shared" ca="1" si="48"/>
        <v>2.9211558458834803</v>
      </c>
      <c r="BN404" s="24">
        <f t="shared" si="45"/>
        <v>2.7190207321308821</v>
      </c>
      <c r="BO404" s="23"/>
      <c r="BP404" s="2"/>
    </row>
    <row r="405" spans="1:68" x14ac:dyDescent="0.2">
      <c r="A405">
        <v>19.600000000000001</v>
      </c>
      <c r="B405">
        <v>2.2999999999999998</v>
      </c>
      <c r="C405">
        <v>1.3118799999999999</v>
      </c>
      <c r="D405">
        <v>-0.22670999999999999</v>
      </c>
      <c r="E405">
        <v>0.1109</v>
      </c>
      <c r="F405">
        <v>1.72845</v>
      </c>
      <c r="G405">
        <v>1.58958</v>
      </c>
      <c r="I405" s="17">
        <f t="shared" si="42"/>
        <v>64.30446194225722</v>
      </c>
      <c r="J405" s="16">
        <f t="shared" si="43"/>
        <v>-64.504461942257223</v>
      </c>
      <c r="K405" s="10">
        <v>122</v>
      </c>
      <c r="L405" s="16">
        <v>6682.9068241470022</v>
      </c>
      <c r="M405" s="16">
        <v>2680.5446194225747</v>
      </c>
      <c r="N405" s="16">
        <v>27.865266841644793</v>
      </c>
      <c r="O405" s="16">
        <v>17.681261770244781</v>
      </c>
      <c r="P405" s="16">
        <v>18.0862821351725</v>
      </c>
      <c r="Q405" s="16">
        <v>0.40985645703312529</v>
      </c>
      <c r="R405" s="16">
        <v>2.266117790101676</v>
      </c>
      <c r="S405" s="16">
        <v>28.12641423109153</v>
      </c>
      <c r="T405" s="22" t="s">
        <v>122</v>
      </c>
      <c r="U405" s="10">
        <v>5</v>
      </c>
      <c r="V405" s="22" t="s">
        <v>143</v>
      </c>
      <c r="W405" s="10">
        <v>4</v>
      </c>
      <c r="X405" s="22" t="s">
        <v>143</v>
      </c>
      <c r="Y405" s="10">
        <v>4</v>
      </c>
      <c r="Z405" s="22" t="s">
        <v>123</v>
      </c>
      <c r="AA405" s="15">
        <v>4</v>
      </c>
      <c r="AB405" s="11">
        <v>25.158795282485805</v>
      </c>
      <c r="AC405" s="10">
        <v>61.351538891110835</v>
      </c>
      <c r="AD405" s="21">
        <v>13.489665826403364</v>
      </c>
      <c r="AE405" s="12">
        <v>1768.1261770244782</v>
      </c>
      <c r="AF405" s="10">
        <v>1666.3188184346834</v>
      </c>
      <c r="AG405" s="10">
        <v>1205.7521423448334</v>
      </c>
      <c r="AH405" s="10">
        <v>5.3721748686185968</v>
      </c>
      <c r="AI405" s="10">
        <v>4.4128332797525589</v>
      </c>
      <c r="AJ405" s="10"/>
      <c r="AK405" s="10"/>
      <c r="AL405" s="10"/>
      <c r="AM405" s="10"/>
      <c r="AN405" s="10">
        <v>8.8406308851223905</v>
      </c>
      <c r="AO405" s="10">
        <v>5.2117854781796256</v>
      </c>
      <c r="AP405" s="10">
        <v>9.4402649964138341</v>
      </c>
      <c r="AQ405" s="10">
        <v>114.66</v>
      </c>
      <c r="AR405" s="10"/>
      <c r="AS405" s="10"/>
      <c r="AT405" s="10">
        <v>2.851952469508932</v>
      </c>
      <c r="AU405" s="10">
        <v>1</v>
      </c>
      <c r="AV405" s="16"/>
      <c r="AW405" s="21">
        <v>249.94782276520252</v>
      </c>
      <c r="AX405" s="1" t="s">
        <v>120</v>
      </c>
      <c r="AY405" s="25">
        <v>64.504461942257194</v>
      </c>
      <c r="AZ405" s="19">
        <v>0</v>
      </c>
      <c r="BA405" s="19">
        <v>100</v>
      </c>
      <c r="BB405" s="19">
        <v>0</v>
      </c>
      <c r="BC405" s="19">
        <v>0</v>
      </c>
      <c r="BD405" s="19">
        <v>100</v>
      </c>
      <c r="BE405" s="19">
        <v>0</v>
      </c>
      <c r="BF405" s="26">
        <v>25.158795282485805</v>
      </c>
      <c r="BG405" s="26">
        <v>61.351538891110835</v>
      </c>
      <c r="BH405" s="26">
        <v>13.489665826403364</v>
      </c>
      <c r="BI405" s="23"/>
      <c r="BJ405" s="27">
        <f t="shared" ca="1" si="46"/>
        <v>1</v>
      </c>
      <c r="BK405" s="26">
        <f t="shared" ca="1" si="47"/>
        <v>11.001367868500717</v>
      </c>
      <c r="BL405" s="25">
        <f t="shared" si="44"/>
        <v>2.7796623801472249</v>
      </c>
      <c r="BM405" s="25">
        <f t="shared" ca="1" si="48"/>
        <v>2.943932868507614</v>
      </c>
      <c r="BN405" s="24">
        <f t="shared" si="45"/>
        <v>2.7367799463472862</v>
      </c>
      <c r="BO405" s="23"/>
      <c r="BP405" s="2"/>
    </row>
    <row r="406" spans="1:68" x14ac:dyDescent="0.2">
      <c r="A406">
        <v>19.649999999999999</v>
      </c>
      <c r="B406">
        <v>2.2999999999999998</v>
      </c>
      <c r="C406">
        <v>1.3101400000000001</v>
      </c>
      <c r="D406">
        <v>-0.22588</v>
      </c>
      <c r="E406">
        <v>0.1119</v>
      </c>
      <c r="F406">
        <v>1.72305</v>
      </c>
      <c r="G406">
        <v>1.5920000000000001</v>
      </c>
      <c r="I406" s="17">
        <f t="shared" si="42"/>
        <v>64.468503937007867</v>
      </c>
      <c r="J406" s="16">
        <f t="shared" si="43"/>
        <v>-64.66850393700787</v>
      </c>
      <c r="K406" s="10">
        <v>122</v>
      </c>
      <c r="L406" s="16">
        <v>6702.9199475065816</v>
      </c>
      <c r="M406" s="16">
        <v>2690.3215223097131</v>
      </c>
      <c r="N406" s="16">
        <v>27.936351706036742</v>
      </c>
      <c r="O406" s="16">
        <v>17.206120527306968</v>
      </c>
      <c r="P406" s="16">
        <v>17.615561064284535</v>
      </c>
      <c r="Q406" s="16">
        <v>0.41505640902544405</v>
      </c>
      <c r="R406" s="16">
        <v>2.3561918210312864</v>
      </c>
      <c r="S406" s="16">
        <v>28.433370623442197</v>
      </c>
      <c r="T406" s="22" t="s">
        <v>122</v>
      </c>
      <c r="U406" s="10">
        <v>5</v>
      </c>
      <c r="V406" s="22" t="s">
        <v>143</v>
      </c>
      <c r="W406" s="10">
        <v>4</v>
      </c>
      <c r="X406" s="22" t="s">
        <v>33</v>
      </c>
      <c r="Y406" s="10">
        <v>3</v>
      </c>
      <c r="Z406" s="22" t="s">
        <v>123</v>
      </c>
      <c r="AA406" s="15">
        <v>4</v>
      </c>
      <c r="AB406" s="11">
        <v>27.520056281854366</v>
      </c>
      <c r="AC406" s="10">
        <v>60.459401356918889</v>
      </c>
      <c r="AD406" s="21">
        <v>12.020542361226742</v>
      </c>
      <c r="AE406" s="12">
        <v>1720.6120527306969</v>
      </c>
      <c r="AF406" s="10">
        <v>1609.7626263678887</v>
      </c>
      <c r="AG406" s="10">
        <v>1174.3707376189691</v>
      </c>
      <c r="AH406" s="10">
        <v>10.224389158055082</v>
      </c>
      <c r="AI406" s="10">
        <v>4.2441366236570159</v>
      </c>
      <c r="AJ406" s="10"/>
      <c r="AK406" s="10"/>
      <c r="AL406" s="10"/>
      <c r="AM406" s="10"/>
      <c r="AN406" s="10">
        <v>8.6030602636534841</v>
      </c>
      <c r="AO406" s="10">
        <v>5.1388627791714523</v>
      </c>
      <c r="AP406" s="10">
        <v>9.2205951633327832</v>
      </c>
      <c r="AQ406" s="10">
        <v>114.66</v>
      </c>
      <c r="AR406" s="10"/>
      <c r="AS406" s="10"/>
      <c r="AT406" s="10">
        <v>2.7398681039345236</v>
      </c>
      <c r="AU406" s="10">
        <v>1</v>
      </c>
      <c r="AV406" s="16"/>
      <c r="AW406" s="21">
        <v>241.46439395518331</v>
      </c>
      <c r="AX406" s="1" t="s">
        <v>120</v>
      </c>
      <c r="AY406" s="25">
        <v>64.668503937007898</v>
      </c>
      <c r="AZ406" s="19">
        <v>0</v>
      </c>
      <c r="BA406" s="19">
        <v>100</v>
      </c>
      <c r="BB406" s="19">
        <v>0</v>
      </c>
      <c r="BC406" s="19">
        <v>0</v>
      </c>
      <c r="BD406" s="19">
        <v>100</v>
      </c>
      <c r="BE406" s="19">
        <v>0</v>
      </c>
      <c r="BF406" s="26">
        <v>27.520056281854366</v>
      </c>
      <c r="BG406" s="26">
        <v>60.459401356918889</v>
      </c>
      <c r="BH406" s="26">
        <v>12.020542361226742</v>
      </c>
      <c r="BI406" s="23"/>
      <c r="BJ406" s="27">
        <f t="shared" ca="1" si="46"/>
        <v>1</v>
      </c>
      <c r="BK406" s="26">
        <f t="shared" ca="1" si="47"/>
        <v>10.604012176422044</v>
      </c>
      <c r="BL406" s="25">
        <f t="shared" si="44"/>
        <v>2.9097971641617546</v>
      </c>
      <c r="BM406" s="25">
        <f t="shared" ca="1" si="48"/>
        <v>2.9683529951106884</v>
      </c>
      <c r="BN406" s="24">
        <f t="shared" si="45"/>
        <v>2.7558986404949328</v>
      </c>
      <c r="BO406" s="23"/>
      <c r="BP406" s="2"/>
    </row>
    <row r="407" spans="1:68" x14ac:dyDescent="0.2">
      <c r="A407">
        <v>19.7</v>
      </c>
      <c r="B407">
        <v>2.2999999999999998</v>
      </c>
      <c r="C407">
        <v>1.3069999999999999</v>
      </c>
      <c r="D407">
        <v>-0.22602</v>
      </c>
      <c r="E407">
        <v>0.11205</v>
      </c>
      <c r="F407">
        <v>1.726</v>
      </c>
      <c r="G407">
        <v>1.5935999999999999</v>
      </c>
      <c r="I407" s="17">
        <f t="shared" si="42"/>
        <v>64.632545931758528</v>
      </c>
      <c r="J407" s="16">
        <f t="shared" si="43"/>
        <v>-64.832545931758531</v>
      </c>
      <c r="K407" s="10">
        <v>122</v>
      </c>
      <c r="L407" s="16">
        <v>6722.9330708661619</v>
      </c>
      <c r="M407" s="16">
        <v>2700.0984251968525</v>
      </c>
      <c r="N407" s="16">
        <v>28.007436570428695</v>
      </c>
      <c r="O407" s="16">
        <v>16.348681732580001</v>
      </c>
      <c r="P407" s="16">
        <v>16.758785295365048</v>
      </c>
      <c r="Q407" s="16">
        <v>0.41417930868939029</v>
      </c>
      <c r="R407" s="16">
        <v>2.471416044717389</v>
      </c>
      <c r="S407" s="16">
        <v>28.479414082294795</v>
      </c>
      <c r="T407" s="22" t="s">
        <v>122</v>
      </c>
      <c r="U407" s="10">
        <v>5</v>
      </c>
      <c r="V407" s="22" t="s">
        <v>143</v>
      </c>
      <c r="W407" s="10">
        <v>4</v>
      </c>
      <c r="X407" s="22" t="s">
        <v>33</v>
      </c>
      <c r="Y407" s="10">
        <v>3</v>
      </c>
      <c r="Z407" s="22" t="s">
        <v>33</v>
      </c>
      <c r="AA407" s="15">
        <v>3</v>
      </c>
      <c r="AB407" s="11">
        <v>31.115041044083384</v>
      </c>
      <c r="AC407" s="10">
        <v>58.768717533439023</v>
      </c>
      <c r="AD407" s="21">
        <v>10.116241422477593</v>
      </c>
      <c r="AE407" s="12">
        <v>1634.8681732580001</v>
      </c>
      <c r="AF407" s="10">
        <v>1507.7882345326796</v>
      </c>
      <c r="AG407" s="10">
        <v>1117.2523530243366</v>
      </c>
      <c r="AH407" s="10">
        <v>9.7092516726740676</v>
      </c>
      <c r="AI407" s="10">
        <v>4.0462632835029275</v>
      </c>
      <c r="AJ407" s="10"/>
      <c r="AK407" s="10"/>
      <c r="AL407" s="10"/>
      <c r="AM407" s="10"/>
      <c r="AN407" s="10">
        <v>8.1743408662900006</v>
      </c>
      <c r="AO407" s="10">
        <v>4.9854631910118163</v>
      </c>
      <c r="AP407" s="10">
        <v>8.8207664711703551</v>
      </c>
      <c r="AQ407" s="10">
        <v>114.66</v>
      </c>
      <c r="AR407" s="10"/>
      <c r="AS407" s="10"/>
      <c r="AT407" s="10">
        <v>2.5481594804277905</v>
      </c>
      <c r="AU407" s="10">
        <v>1</v>
      </c>
      <c r="AV407" s="16"/>
      <c r="AW407" s="21">
        <v>226.16823517990193</v>
      </c>
      <c r="AX407" s="1" t="s">
        <v>120</v>
      </c>
      <c r="AY407" s="25">
        <v>64.832545931758503</v>
      </c>
      <c r="AZ407" s="19">
        <v>0</v>
      </c>
      <c r="BA407" s="19">
        <v>100</v>
      </c>
      <c r="BB407" s="19">
        <v>0</v>
      </c>
      <c r="BC407" s="19">
        <v>100</v>
      </c>
      <c r="BD407" s="19">
        <v>0</v>
      </c>
      <c r="BE407" s="19">
        <v>0</v>
      </c>
      <c r="BF407" s="26">
        <v>31.115041044083384</v>
      </c>
      <c r="BG407" s="26">
        <v>58.768717533439023</v>
      </c>
      <c r="BH407" s="26">
        <v>10.116241422477593</v>
      </c>
      <c r="BI407" s="23"/>
      <c r="BJ407" s="27">
        <f t="shared" ca="1" si="46"/>
        <v>1</v>
      </c>
      <c r="BK407" s="26">
        <f t="shared" ca="1" si="47"/>
        <v>9.9235780702736616</v>
      </c>
      <c r="BL407" s="25">
        <f t="shared" si="44"/>
        <v>3.0915089512395353</v>
      </c>
      <c r="BM407" s="25">
        <f t="shared" ca="1" si="48"/>
        <v>3.0070006504311788</v>
      </c>
      <c r="BN407" s="24">
        <f t="shared" si="45"/>
        <v>2.7855561372896456</v>
      </c>
      <c r="BO407" s="23"/>
      <c r="BP407" s="2"/>
    </row>
    <row r="408" spans="1:68" x14ac:dyDescent="0.2">
      <c r="A408">
        <v>19.75</v>
      </c>
      <c r="B408">
        <v>2.2999999999999998</v>
      </c>
      <c r="C408">
        <v>1.3077399999999999</v>
      </c>
      <c r="D408">
        <v>-0.22642000000000001</v>
      </c>
      <c r="E408">
        <v>0.11271</v>
      </c>
      <c r="F408">
        <v>1.72628</v>
      </c>
      <c r="G408">
        <v>1.5925</v>
      </c>
      <c r="I408" s="17">
        <f t="shared" si="42"/>
        <v>64.79658792650919</v>
      </c>
      <c r="J408" s="16">
        <f t="shared" si="43"/>
        <v>-64.996587926509193</v>
      </c>
      <c r="K408" s="10">
        <v>122</v>
      </c>
      <c r="L408" s="16">
        <v>6742.9461942257421</v>
      </c>
      <c r="M408" s="16">
        <v>2709.8753280839919</v>
      </c>
      <c r="N408" s="16">
        <v>28.078521434820647</v>
      </c>
      <c r="O408" s="16">
        <v>16.550753295668503</v>
      </c>
      <c r="P408" s="16">
        <v>16.963774172006449</v>
      </c>
      <c r="Q408" s="16">
        <v>0.41167330772923655</v>
      </c>
      <c r="R408" s="16">
        <v>2.4267789912493543</v>
      </c>
      <c r="S408" s="16">
        <v>28.682005301246242</v>
      </c>
      <c r="T408" s="22" t="s">
        <v>122</v>
      </c>
      <c r="U408" s="10">
        <v>5</v>
      </c>
      <c r="V408" s="22" t="s">
        <v>143</v>
      </c>
      <c r="W408" s="10">
        <v>4</v>
      </c>
      <c r="X408" s="22" t="s">
        <v>33</v>
      </c>
      <c r="Y408" s="10">
        <v>3</v>
      </c>
      <c r="Z408" s="22" t="s">
        <v>33</v>
      </c>
      <c r="AA408" s="15">
        <v>3</v>
      </c>
      <c r="AB408" s="11">
        <v>29.902616901113625</v>
      </c>
      <c r="AC408" s="10">
        <v>59.379657303327605</v>
      </c>
      <c r="AD408" s="21">
        <v>10.717725795558767</v>
      </c>
      <c r="AE408" s="12">
        <v>1655.0753295668503</v>
      </c>
      <c r="AF408" s="10">
        <v>1530.7273304105163</v>
      </c>
      <c r="AG408" s="10">
        <v>1130.9182781337634</v>
      </c>
      <c r="AH408" s="10">
        <v>12.414525252183669</v>
      </c>
      <c r="AI408" s="10">
        <v>4.1206883840921176</v>
      </c>
      <c r="AJ408" s="10"/>
      <c r="AK408" s="10"/>
      <c r="AL408" s="10"/>
      <c r="AM408" s="10"/>
      <c r="AN408" s="10">
        <v>8.2753766478342516</v>
      </c>
      <c r="AO408" s="10">
        <v>5.0233327292791676</v>
      </c>
      <c r="AP408" s="10">
        <v>8.9164279469363432</v>
      </c>
      <c r="AQ408" s="10">
        <v>114.66</v>
      </c>
      <c r="AR408" s="10"/>
      <c r="AS408" s="10"/>
      <c r="AT408" s="10">
        <v>2.5790365919188543</v>
      </c>
      <c r="AU408" s="10">
        <v>1</v>
      </c>
      <c r="AV408" s="16"/>
      <c r="AW408" s="21">
        <v>229.60909956157744</v>
      </c>
      <c r="AX408" s="1" t="s">
        <v>120</v>
      </c>
      <c r="AY408" s="25">
        <v>64.996587926509207</v>
      </c>
      <c r="AZ408" s="19">
        <v>0</v>
      </c>
      <c r="BA408" s="19">
        <v>100</v>
      </c>
      <c r="BB408" s="19">
        <v>0</v>
      </c>
      <c r="BC408" s="19">
        <v>100</v>
      </c>
      <c r="BD408" s="19">
        <v>0</v>
      </c>
      <c r="BE408" s="19">
        <v>0</v>
      </c>
      <c r="BF408" s="26">
        <v>29.902616901113625</v>
      </c>
      <c r="BG408" s="26">
        <v>59.379657303327605</v>
      </c>
      <c r="BH408" s="26">
        <v>10.717725795558767</v>
      </c>
      <c r="BI408" s="23"/>
      <c r="BJ408" s="27">
        <f t="shared" ca="1" si="46"/>
        <v>1</v>
      </c>
      <c r="BK408" s="26">
        <f t="shared" ca="1" si="47"/>
        <v>10.031680006846639</v>
      </c>
      <c r="BL408" s="25">
        <f t="shared" si="44"/>
        <v>3.0287241686372059</v>
      </c>
      <c r="BM408" s="25">
        <f t="shared" ca="1" si="48"/>
        <v>2.9980661434464508</v>
      </c>
      <c r="BN408" s="24">
        <f t="shared" si="45"/>
        <v>2.77667001398724</v>
      </c>
      <c r="BO408" s="23"/>
      <c r="BP408" s="2"/>
    </row>
    <row r="409" spans="1:68" x14ac:dyDescent="0.2">
      <c r="A409">
        <v>19.8</v>
      </c>
      <c r="B409">
        <v>2.2999999999999998</v>
      </c>
      <c r="C409">
        <v>1.3095300000000001</v>
      </c>
      <c r="D409">
        <v>-0.22944999999999999</v>
      </c>
      <c r="E409">
        <v>0.11447</v>
      </c>
      <c r="F409">
        <v>1.72465</v>
      </c>
      <c r="G409">
        <v>1.5892999999999999</v>
      </c>
      <c r="I409" s="17">
        <f t="shared" si="42"/>
        <v>64.960629921259837</v>
      </c>
      <c r="J409" s="16">
        <f t="shared" si="43"/>
        <v>-65.16062992125984</v>
      </c>
      <c r="K409" s="10">
        <v>122</v>
      </c>
      <c r="L409" s="16">
        <v>6762.9593175853215</v>
      </c>
      <c r="M409" s="16">
        <v>2719.6522309711304</v>
      </c>
      <c r="N409" s="16">
        <v>28.149606299212596</v>
      </c>
      <c r="O409" s="16">
        <v>17.039548022598876</v>
      </c>
      <c r="P409" s="16">
        <v>17.460348401744557</v>
      </c>
      <c r="Q409" s="16">
        <v>0.39269035045607303</v>
      </c>
      <c r="R409" s="16">
        <v>2.2490407489053155</v>
      </c>
      <c r="S409" s="16">
        <v>29.222248551783416</v>
      </c>
      <c r="T409" s="22" t="s">
        <v>122</v>
      </c>
      <c r="U409" s="10">
        <v>5</v>
      </c>
      <c r="V409" s="22" t="s">
        <v>143</v>
      </c>
      <c r="W409" s="10">
        <v>4</v>
      </c>
      <c r="X409" s="22" t="s">
        <v>33</v>
      </c>
      <c r="Y409" s="10">
        <v>3</v>
      </c>
      <c r="Z409" s="22" t="s">
        <v>123</v>
      </c>
      <c r="AA409" s="15">
        <v>4</v>
      </c>
      <c r="AB409" s="11">
        <v>25.780857228726518</v>
      </c>
      <c r="AC409" s="10">
        <v>61.135200947308753</v>
      </c>
      <c r="AD409" s="21">
        <v>13.083941823964727</v>
      </c>
      <c r="AE409" s="12">
        <v>1703.9548022598876</v>
      </c>
      <c r="AF409" s="10">
        <v>1587.970585476201</v>
      </c>
      <c r="AG409" s="10">
        <v>1164.0232267829706</v>
      </c>
      <c r="AH409" s="10">
        <v>22.065783481456855</v>
      </c>
      <c r="AI409" s="10">
        <v>4.4463400695907085</v>
      </c>
      <c r="AJ409" s="10"/>
      <c r="AK409" s="10"/>
      <c r="AL409" s="10"/>
      <c r="AM409" s="10"/>
      <c r="AN409" s="10">
        <v>8.5197740112994378</v>
      </c>
      <c r="AO409" s="10">
        <v>5.0873781922609727</v>
      </c>
      <c r="AP409" s="10">
        <v>9.1481625874807939</v>
      </c>
      <c r="AQ409" s="10">
        <v>114.66</v>
      </c>
      <c r="AR409" s="10"/>
      <c r="AS409" s="10"/>
      <c r="AT409" s="10">
        <v>2.6702435271950895</v>
      </c>
      <c r="AU409" s="10">
        <v>1</v>
      </c>
      <c r="AV409" s="16"/>
      <c r="AW409" s="21">
        <v>238.19558782143014</v>
      </c>
      <c r="AX409" s="1" t="s">
        <v>120</v>
      </c>
      <c r="AY409" s="25">
        <v>65.160629921259797</v>
      </c>
      <c r="AZ409" s="19">
        <v>0</v>
      </c>
      <c r="BA409" s="19">
        <v>100</v>
      </c>
      <c r="BB409" s="19">
        <v>0</v>
      </c>
      <c r="BC409" s="19">
        <v>0</v>
      </c>
      <c r="BD409" s="19">
        <v>100</v>
      </c>
      <c r="BE409" s="19">
        <v>0</v>
      </c>
      <c r="BF409" s="26">
        <v>25.780857228726518</v>
      </c>
      <c r="BG409" s="26">
        <v>61.135200947308753</v>
      </c>
      <c r="BH409" s="26">
        <v>13.083941823964727</v>
      </c>
      <c r="BI409" s="23"/>
      <c r="BJ409" s="27">
        <f t="shared" ca="1" si="46"/>
        <v>1</v>
      </c>
      <c r="BK409" s="26">
        <f t="shared" ca="1" si="47"/>
        <v>10.353433121060947</v>
      </c>
      <c r="BL409" s="25">
        <f t="shared" si="44"/>
        <v>2.7892180659235137</v>
      </c>
      <c r="BM409" s="25">
        <f t="shared" ca="1" si="48"/>
        <v>2.9665539849009002</v>
      </c>
      <c r="BN409" s="24">
        <f t="shared" si="45"/>
        <v>2.7474214254138736</v>
      </c>
      <c r="BO409" s="23"/>
      <c r="BP409" s="2"/>
    </row>
    <row r="410" spans="1:68" x14ac:dyDescent="0.2">
      <c r="A410">
        <v>19.850000000000001</v>
      </c>
      <c r="B410">
        <v>0.6</v>
      </c>
      <c r="C410">
        <v>1.3078399999999999</v>
      </c>
      <c r="D410">
        <v>-0.23197999999999999</v>
      </c>
      <c r="E410">
        <v>0.11405999999999999</v>
      </c>
      <c r="F410">
        <v>1.7172000000000001</v>
      </c>
      <c r="G410">
        <v>1.5793999999999999</v>
      </c>
      <c r="I410" s="17">
        <f t="shared" si="42"/>
        <v>65.124671916010499</v>
      </c>
      <c r="J410" s="16">
        <f t="shared" si="43"/>
        <v>-65.324671916010502</v>
      </c>
      <c r="K410" s="10">
        <v>122</v>
      </c>
      <c r="L410" s="16">
        <v>6782.9724409449018</v>
      </c>
      <c r="M410" s="16">
        <v>2729.4291338582698</v>
      </c>
      <c r="N410" s="16">
        <v>28.220691163604549</v>
      </c>
      <c r="O410" s="16">
        <v>16.578060263653434</v>
      </c>
      <c r="P410" s="16">
        <v>16.997048372258675</v>
      </c>
      <c r="Q410" s="16">
        <v>0.37683989438310134</v>
      </c>
      <c r="R410" s="16">
        <v>2.2170902037212037</v>
      </c>
      <c r="S410" s="16">
        <v>29.096396430919636</v>
      </c>
      <c r="T410" s="22" t="s">
        <v>122</v>
      </c>
      <c r="U410" s="10">
        <v>5</v>
      </c>
      <c r="V410" s="22" t="s">
        <v>143</v>
      </c>
      <c r="W410" s="10">
        <v>4</v>
      </c>
      <c r="X410" s="22" t="s">
        <v>33</v>
      </c>
      <c r="Y410" s="10">
        <v>3</v>
      </c>
      <c r="Z410" s="22" t="s">
        <v>123</v>
      </c>
      <c r="AA410" s="15">
        <v>4</v>
      </c>
      <c r="AB410" s="11">
        <v>25.860040358993572</v>
      </c>
      <c r="AC410" s="10">
        <v>61.106669543423521</v>
      </c>
      <c r="AD410" s="21">
        <v>13.03329009758291</v>
      </c>
      <c r="AE410" s="12">
        <v>1657.8060263653435</v>
      </c>
      <c r="AF410" s="10">
        <v>1532.2874571037689</v>
      </c>
      <c r="AG410" s="10">
        <v>1133.1365581505784</v>
      </c>
      <c r="AH410" s="10">
        <v>18.014508356196082</v>
      </c>
      <c r="AI410" s="10">
        <v>4.5104163931696695</v>
      </c>
      <c r="AJ410" s="10"/>
      <c r="AK410" s="10"/>
      <c r="AL410" s="10"/>
      <c r="AM410" s="10"/>
      <c r="AN410" s="10">
        <v>8.289030131826717</v>
      </c>
      <c r="AO410" s="10">
        <v>4.9809332437123706</v>
      </c>
      <c r="AP410" s="10">
        <v>8.9319559070540482</v>
      </c>
      <c r="AQ410" s="10">
        <v>114.66</v>
      </c>
      <c r="AR410" s="10"/>
      <c r="AS410" s="10"/>
      <c r="AT410" s="10">
        <v>2.5623060991816966</v>
      </c>
      <c r="AU410" s="10">
        <v>1</v>
      </c>
      <c r="AV410" s="16"/>
      <c r="AW410" s="21">
        <v>229.84311856556536</v>
      </c>
      <c r="AX410" s="1" t="s">
        <v>120</v>
      </c>
      <c r="AY410" s="25">
        <v>65.324671916010502</v>
      </c>
      <c r="AZ410" s="19">
        <v>0</v>
      </c>
      <c r="BA410" s="19">
        <v>100</v>
      </c>
      <c r="BB410" s="19">
        <v>0</v>
      </c>
      <c r="BC410" s="19">
        <v>0</v>
      </c>
      <c r="BD410" s="19">
        <v>100</v>
      </c>
      <c r="BE410" s="19">
        <v>0</v>
      </c>
      <c r="BF410" s="26">
        <v>25.860040358993572</v>
      </c>
      <c r="BG410" s="26">
        <v>61.106669543423521</v>
      </c>
      <c r="BH410" s="26">
        <v>13.03329009758291</v>
      </c>
      <c r="BI410" s="23"/>
      <c r="BJ410" s="27">
        <f t="shared" ca="1" si="46"/>
        <v>1</v>
      </c>
      <c r="BK410" s="26">
        <f t="shared" ca="1" si="47"/>
        <v>9.9695295129744999</v>
      </c>
      <c r="BL410" s="25">
        <f t="shared" si="44"/>
        <v>2.7697487996380028</v>
      </c>
      <c r="BM410" s="25">
        <f t="shared" ca="1" si="48"/>
        <v>2.9784487482594444</v>
      </c>
      <c r="BN410" s="24">
        <f t="shared" si="45"/>
        <v>2.7534698313412247</v>
      </c>
      <c r="BO410" s="23"/>
      <c r="BP410" s="2"/>
    </row>
    <row r="411" spans="1:68" x14ac:dyDescent="0.2">
      <c r="A411">
        <v>19.899999999999999</v>
      </c>
      <c r="B411">
        <v>2.2999999999999998</v>
      </c>
      <c r="C411">
        <v>1.3067500000000001</v>
      </c>
      <c r="D411">
        <v>-0.22850999999999999</v>
      </c>
      <c r="E411">
        <v>0.11253000000000001</v>
      </c>
      <c r="F411">
        <v>1.7262999999999999</v>
      </c>
      <c r="G411">
        <v>1.58368</v>
      </c>
      <c r="I411" s="17">
        <f t="shared" si="42"/>
        <v>65.288713910761146</v>
      </c>
      <c r="J411" s="16">
        <f t="shared" si="43"/>
        <v>-65.488713910761149</v>
      </c>
      <c r="K411" s="10">
        <v>122</v>
      </c>
      <c r="L411" s="16">
        <v>6802.9855643044812</v>
      </c>
      <c r="M411" s="16">
        <v>2739.2060367454083</v>
      </c>
      <c r="N411" s="16">
        <v>28.291776027996498</v>
      </c>
      <c r="O411" s="16">
        <v>16.280414312617705</v>
      </c>
      <c r="P411" s="16">
        <v>16.692639557986677</v>
      </c>
      <c r="Q411" s="16">
        <v>0.398579452712434</v>
      </c>
      <c r="R411" s="16">
        <v>2.387755701115176</v>
      </c>
      <c r="S411" s="16">
        <v>28.626753150623124</v>
      </c>
      <c r="T411" s="22" t="s">
        <v>122</v>
      </c>
      <c r="U411" s="10">
        <v>5</v>
      </c>
      <c r="V411" s="22" t="s">
        <v>143</v>
      </c>
      <c r="W411" s="10">
        <v>4</v>
      </c>
      <c r="X411" s="22" t="s">
        <v>33</v>
      </c>
      <c r="Y411" s="10">
        <v>3</v>
      </c>
      <c r="Z411" s="22" t="s">
        <v>33</v>
      </c>
      <c r="AA411" s="15">
        <v>3</v>
      </c>
      <c r="AB411" s="11">
        <v>29.555281351184142</v>
      </c>
      <c r="AC411" s="10">
        <v>59.547335229417335</v>
      </c>
      <c r="AD411" s="21">
        <v>10.897383419398524</v>
      </c>
      <c r="AE411" s="12">
        <v>1628.0414312617704</v>
      </c>
      <c r="AF411" s="10">
        <v>1495.2974128741466</v>
      </c>
      <c r="AG411" s="10">
        <v>1112.8426371991118</v>
      </c>
      <c r="AH411" s="10">
        <v>6.8909579511762988</v>
      </c>
      <c r="AI411" s="10">
        <v>4.1880331372801693</v>
      </c>
      <c r="AJ411" s="10"/>
      <c r="AK411" s="10"/>
      <c r="AL411" s="10"/>
      <c r="AM411" s="10"/>
      <c r="AN411" s="10">
        <v>8.1402071563088523</v>
      </c>
      <c r="AO411" s="10">
        <v>4.9658395269740598</v>
      </c>
      <c r="AP411" s="10">
        <v>8.7898984603937826</v>
      </c>
      <c r="AQ411" s="10">
        <v>114.66</v>
      </c>
      <c r="AR411" s="10"/>
      <c r="AS411" s="10"/>
      <c r="AT411" s="10">
        <v>2.4880039435392018</v>
      </c>
      <c r="AU411" s="10">
        <v>1</v>
      </c>
      <c r="AV411" s="16"/>
      <c r="AW411" s="21">
        <v>224.29461193112201</v>
      </c>
      <c r="AX411" s="1" t="s">
        <v>120</v>
      </c>
      <c r="AY411" s="25">
        <v>65.488713910761106</v>
      </c>
      <c r="AZ411" s="19">
        <v>0</v>
      </c>
      <c r="BA411" s="19">
        <v>100</v>
      </c>
      <c r="BB411" s="19">
        <v>0</v>
      </c>
      <c r="BC411" s="19">
        <v>100</v>
      </c>
      <c r="BD411" s="19">
        <v>0</v>
      </c>
      <c r="BE411" s="19">
        <v>0</v>
      </c>
      <c r="BF411" s="26">
        <v>29.555281351184142</v>
      </c>
      <c r="BG411" s="26">
        <v>59.547335229417335</v>
      </c>
      <c r="BH411" s="26">
        <v>10.897383419398524</v>
      </c>
      <c r="BI411" s="23"/>
      <c r="BJ411" s="27">
        <f t="shared" ca="1" si="46"/>
        <v>1</v>
      </c>
      <c r="BK411" s="26">
        <f t="shared" ca="1" si="47"/>
        <v>9.7043790043821101</v>
      </c>
      <c r="BL411" s="25">
        <f t="shared" si="44"/>
        <v>2.9988341821423505</v>
      </c>
      <c r="BM411" s="25">
        <f t="shared" ca="1" si="48"/>
        <v>3.007506738611132</v>
      </c>
      <c r="BN411" s="24">
        <f t="shared" si="45"/>
        <v>2.7783276409245676</v>
      </c>
      <c r="BO411" s="23"/>
      <c r="BP411" s="2"/>
    </row>
    <row r="412" spans="1:68" x14ac:dyDescent="0.2">
      <c r="A412">
        <v>19.95</v>
      </c>
      <c r="B412">
        <v>2.2999999999999998</v>
      </c>
      <c r="C412">
        <v>1.3022899999999999</v>
      </c>
      <c r="D412">
        <v>-0.23505999999999999</v>
      </c>
      <c r="E412">
        <v>0.11055</v>
      </c>
      <c r="F412">
        <v>1.7215800000000001</v>
      </c>
      <c r="G412">
        <v>1.5779799999999999</v>
      </c>
      <c r="I412" s="17">
        <f t="shared" si="42"/>
        <v>65.452755905511808</v>
      </c>
      <c r="J412" s="16">
        <f t="shared" si="43"/>
        <v>-65.65275590551181</v>
      </c>
      <c r="K412" s="10">
        <v>122</v>
      </c>
      <c r="L412" s="16">
        <v>6822.9986876640614</v>
      </c>
      <c r="M412" s="16">
        <v>2748.9829396325476</v>
      </c>
      <c r="N412" s="16">
        <v>28.362860892388447</v>
      </c>
      <c r="O412" s="16">
        <v>15.062523540489609</v>
      </c>
      <c r="P412" s="16">
        <v>15.46599684519988</v>
      </c>
      <c r="Q412" s="16">
        <v>0.35754368698991845</v>
      </c>
      <c r="R412" s="16">
        <v>2.311804991094951</v>
      </c>
      <c r="S412" s="16">
        <v>28.018979493768803</v>
      </c>
      <c r="T412" s="22" t="s">
        <v>122</v>
      </c>
      <c r="U412" s="10">
        <v>5</v>
      </c>
      <c r="V412" s="22" t="s">
        <v>143</v>
      </c>
      <c r="W412" s="10">
        <v>4</v>
      </c>
      <c r="X412" s="22" t="s">
        <v>33</v>
      </c>
      <c r="Y412" s="10">
        <v>3</v>
      </c>
      <c r="Z412" s="22" t="s">
        <v>33</v>
      </c>
      <c r="AA412" s="15">
        <v>3</v>
      </c>
      <c r="AB412" s="11">
        <v>30.051461514865672</v>
      </c>
      <c r="AC412" s="10">
        <v>59.306780549823557</v>
      </c>
      <c r="AD412" s="21">
        <v>10.641757935310769</v>
      </c>
      <c r="AE412" s="12">
        <v>1506.2523540489608</v>
      </c>
      <c r="AF412" s="10">
        <v>1349.8092629369012</v>
      </c>
      <c r="AG412" s="10">
        <v>1031.0664563466587</v>
      </c>
      <c r="AH412" s="10">
        <v>0</v>
      </c>
      <c r="AI412" s="10">
        <v>4.3256243664668501</v>
      </c>
      <c r="AJ412" s="10"/>
      <c r="AK412" s="10"/>
      <c r="AL412" s="10"/>
      <c r="AM412" s="10"/>
      <c r="AN412" s="10">
        <v>7.5312617702448046</v>
      </c>
      <c r="AO412" s="10">
        <v>4.6780269032321522</v>
      </c>
      <c r="AP412" s="10">
        <v>8.2174651944266106</v>
      </c>
      <c r="AQ412" s="10">
        <v>114.66</v>
      </c>
      <c r="AR412" s="10"/>
      <c r="AS412" s="10"/>
      <c r="AT412" s="10">
        <v>2.2260880212486382</v>
      </c>
      <c r="AU412" s="10">
        <v>1</v>
      </c>
      <c r="AV412" s="16"/>
      <c r="AW412" s="21">
        <v>202.47138944053518</v>
      </c>
      <c r="AX412" s="1" t="s">
        <v>120</v>
      </c>
      <c r="AY412" s="25">
        <v>65.652755905511796</v>
      </c>
      <c r="AZ412" s="19">
        <v>0</v>
      </c>
      <c r="BA412" s="19">
        <v>100</v>
      </c>
      <c r="BB412" s="19">
        <v>0</v>
      </c>
      <c r="BC412" s="19">
        <v>100</v>
      </c>
      <c r="BD412" s="19">
        <v>0</v>
      </c>
      <c r="BE412" s="19">
        <v>0</v>
      </c>
      <c r="BF412" s="26">
        <v>30.051461514865672</v>
      </c>
      <c r="BG412" s="26">
        <v>59.306780549823557</v>
      </c>
      <c r="BH412" s="26">
        <v>10.641757935310769</v>
      </c>
      <c r="BI412" s="23"/>
      <c r="BJ412" s="27">
        <f t="shared" ca="1" si="46"/>
        <v>1</v>
      </c>
      <c r="BK412" s="26">
        <f t="shared" ca="1" si="47"/>
        <v>8.7701508274759661</v>
      </c>
      <c r="BL412" s="25">
        <f t="shared" si="44"/>
        <v>2.9660604844735103</v>
      </c>
      <c r="BM412" s="25">
        <f t="shared" ca="1" si="48"/>
        <v>3.0412442304901055</v>
      </c>
      <c r="BN412" s="24">
        <f t="shared" si="45"/>
        <v>2.7975355397149202</v>
      </c>
      <c r="BO412" s="23"/>
      <c r="BP412" s="2"/>
    </row>
    <row r="413" spans="1:68" x14ac:dyDescent="0.2">
      <c r="A413">
        <v>20</v>
      </c>
      <c r="B413">
        <v>2.2999999999999998</v>
      </c>
      <c r="C413">
        <v>1.298</v>
      </c>
      <c r="D413">
        <v>-0.25502000000000002</v>
      </c>
      <c r="E413">
        <v>0.11194999999999999</v>
      </c>
      <c r="F413">
        <v>1.72333</v>
      </c>
      <c r="G413">
        <v>1.57928</v>
      </c>
      <c r="I413" s="17">
        <f t="shared" si="42"/>
        <v>65.616797900262469</v>
      </c>
      <c r="J413" s="16">
        <f t="shared" si="43"/>
        <v>-65.816797900262472</v>
      </c>
      <c r="K413" s="10">
        <v>122</v>
      </c>
      <c r="L413" s="16">
        <v>6843.0118110236417</v>
      </c>
      <c r="M413" s="16">
        <v>2758.759842519687</v>
      </c>
      <c r="N413" s="16">
        <v>28.433945756780403</v>
      </c>
      <c r="O413" s="16">
        <v>13.89105461393596</v>
      </c>
      <c r="P413" s="16">
        <v>14.300716159516021</v>
      </c>
      <c r="Q413" s="16">
        <v>0.23249423907825234</v>
      </c>
      <c r="R413" s="16">
        <v>1.6257524202628511</v>
      </c>
      <c r="S413" s="16">
        <v>28.448718443059732</v>
      </c>
      <c r="T413" s="22" t="s">
        <v>122</v>
      </c>
      <c r="U413" s="10">
        <v>5</v>
      </c>
      <c r="V413" s="22" t="s">
        <v>143</v>
      </c>
      <c r="W413" s="10">
        <v>4</v>
      </c>
      <c r="X413" s="22" t="s">
        <v>33</v>
      </c>
      <c r="Y413" s="10">
        <v>3</v>
      </c>
      <c r="Z413" s="22" t="s">
        <v>123</v>
      </c>
      <c r="AA413" s="15">
        <v>4</v>
      </c>
      <c r="AB413" s="11">
        <v>19.876979288435628</v>
      </c>
      <c r="AC413" s="10">
        <v>62.545481801390693</v>
      </c>
      <c r="AD413" s="21">
        <v>17.577538910173676</v>
      </c>
      <c r="AE413" s="12">
        <v>1389.105461393596</v>
      </c>
      <c r="AF413" s="10">
        <v>1211.5401750117658</v>
      </c>
      <c r="AG413" s="10">
        <v>947.55371196370163</v>
      </c>
      <c r="AH413" s="10">
        <v>0.30389526060334249</v>
      </c>
      <c r="AI413" s="10">
        <v>6.1509980704092717</v>
      </c>
      <c r="AJ413" s="10"/>
      <c r="AK413" s="10"/>
      <c r="AL413" s="10"/>
      <c r="AM413" s="10"/>
      <c r="AN413" s="10">
        <v>6.9455273069679802</v>
      </c>
      <c r="AO413" s="10">
        <v>4.234168255999391</v>
      </c>
      <c r="AP413" s="10">
        <v>7.5804296957096122</v>
      </c>
      <c r="AQ413" s="10">
        <v>114.66</v>
      </c>
      <c r="AR413" s="10"/>
      <c r="AS413" s="10"/>
      <c r="AT413" s="10">
        <v>1.9798670853190292</v>
      </c>
      <c r="AU413" s="10">
        <v>1</v>
      </c>
      <c r="AV413" s="16"/>
      <c r="AW413" s="21">
        <v>181.73102625176486</v>
      </c>
      <c r="AX413" s="1" t="s">
        <v>120</v>
      </c>
      <c r="AY413" s="25">
        <v>65.8167979002625</v>
      </c>
      <c r="AZ413" s="19">
        <v>0</v>
      </c>
      <c r="BA413" s="19">
        <v>100</v>
      </c>
      <c r="BB413" s="19">
        <v>0</v>
      </c>
      <c r="BC413" s="19">
        <v>0</v>
      </c>
      <c r="BD413" s="19">
        <v>100</v>
      </c>
      <c r="BE413" s="19">
        <v>0</v>
      </c>
      <c r="BF413" s="26">
        <v>19.876979288435628</v>
      </c>
      <c r="BG413" s="26">
        <v>62.545481801390693</v>
      </c>
      <c r="BH413" s="26">
        <v>17.577538910173676</v>
      </c>
      <c r="BI413" s="23"/>
      <c r="BJ413" s="27">
        <f t="shared" ca="1" si="46"/>
        <v>1</v>
      </c>
      <c r="BK413" s="26">
        <f t="shared" ca="1" si="47"/>
        <v>7.8870295894025899</v>
      </c>
      <c r="BL413" s="25">
        <f t="shared" si="44"/>
        <v>2.137050701751817</v>
      </c>
      <c r="BM413" s="25">
        <f t="shared" ca="1" si="48"/>
        <v>3.0037809981553463</v>
      </c>
      <c r="BN413" s="24">
        <f t="shared" si="45"/>
        <v>2.7428586787820288</v>
      </c>
      <c r="BO413" s="23"/>
      <c r="BP413" s="2"/>
    </row>
    <row r="414" spans="1:68" x14ac:dyDescent="0.2">
      <c r="A414">
        <v>20.05</v>
      </c>
      <c r="B414">
        <v>2.2999999999999998</v>
      </c>
      <c r="C414">
        <v>1.2938400000000001</v>
      </c>
      <c r="D414">
        <v>-0.25690000000000002</v>
      </c>
      <c r="E414">
        <v>0.11224000000000001</v>
      </c>
      <c r="F414">
        <v>1.7201</v>
      </c>
      <c r="G414">
        <v>1.5749500000000001</v>
      </c>
      <c r="I414" s="17">
        <f t="shared" si="42"/>
        <v>65.780839895013116</v>
      </c>
      <c r="J414" s="16">
        <f t="shared" si="43"/>
        <v>-65.980839895013119</v>
      </c>
      <c r="K414" s="10">
        <v>122</v>
      </c>
      <c r="L414" s="16">
        <v>6863.0249343832211</v>
      </c>
      <c r="M414" s="16">
        <v>2768.5367454068255</v>
      </c>
      <c r="N414" s="16">
        <v>28.505030621172352</v>
      </c>
      <c r="O414" s="16">
        <v>12.755084745762719</v>
      </c>
      <c r="P414" s="16">
        <v>13.166028141237236</v>
      </c>
      <c r="Q414" s="16">
        <v>0.22071603456553038</v>
      </c>
      <c r="R414" s="16">
        <v>1.6764056114556452</v>
      </c>
      <c r="S414" s="16">
        <v>28.537735796841432</v>
      </c>
      <c r="T414" s="22" t="s">
        <v>122</v>
      </c>
      <c r="U414" s="10">
        <v>5</v>
      </c>
      <c r="V414" s="22" t="s">
        <v>143</v>
      </c>
      <c r="W414" s="10">
        <v>4</v>
      </c>
      <c r="X414" s="22" t="s">
        <v>33</v>
      </c>
      <c r="Y414" s="10">
        <v>3</v>
      </c>
      <c r="Z414" s="22" t="s">
        <v>123</v>
      </c>
      <c r="AA414" s="15">
        <v>4</v>
      </c>
      <c r="AB414" s="11">
        <v>22.55724213770192</v>
      </c>
      <c r="AC414" s="10">
        <v>62.094589969214177</v>
      </c>
      <c r="AD414" s="21">
        <v>15.348167893083902</v>
      </c>
      <c r="AE414" s="12">
        <v>1275.508474576272</v>
      </c>
      <c r="AF414" s="10">
        <v>1076.8702244284043</v>
      </c>
      <c r="AG414" s="10">
        <v>862.45211059279268</v>
      </c>
      <c r="AH414" s="10">
        <v>0.67279218519248785</v>
      </c>
      <c r="AI414" s="10">
        <v>5.9651434782044594</v>
      </c>
      <c r="AJ414" s="10"/>
      <c r="AK414" s="10"/>
      <c r="AL414" s="10"/>
      <c r="AM414" s="10"/>
      <c r="AN414" s="10">
        <v>6.3775423728813596</v>
      </c>
      <c r="AO414" s="10">
        <v>4.0094504869855552</v>
      </c>
      <c r="AP414" s="10">
        <v>6.8996168847423416</v>
      </c>
      <c r="AQ414" s="10">
        <v>114.66</v>
      </c>
      <c r="AR414" s="10"/>
      <c r="AS414" s="10"/>
      <c r="AT414" s="10">
        <v>1.742944861391085</v>
      </c>
      <c r="AU414" s="10">
        <v>1</v>
      </c>
      <c r="AV414" s="16"/>
      <c r="AW414" s="21">
        <v>161.53053366426064</v>
      </c>
      <c r="AX414" s="1" t="s">
        <v>120</v>
      </c>
      <c r="AY414" s="25">
        <v>65.980839895013105</v>
      </c>
      <c r="AZ414" s="19">
        <v>0</v>
      </c>
      <c r="BA414" s="19">
        <v>100</v>
      </c>
      <c r="BB414" s="19">
        <v>0</v>
      </c>
      <c r="BC414" s="19">
        <v>0</v>
      </c>
      <c r="BD414" s="19">
        <v>100</v>
      </c>
      <c r="BE414" s="19">
        <v>0</v>
      </c>
      <c r="BF414" s="26">
        <v>22.55724213770192</v>
      </c>
      <c r="BG414" s="26">
        <v>62.094589969214177</v>
      </c>
      <c r="BH414" s="26">
        <v>15.348167893083902</v>
      </c>
      <c r="BI414" s="23"/>
      <c r="BJ414" s="27">
        <f t="shared" ca="1" si="46"/>
        <v>1</v>
      </c>
      <c r="BK414" s="26">
        <f t="shared" ca="1" si="47"/>
        <v>7.0322459618394371</v>
      </c>
      <c r="BL414" s="25">
        <f t="shared" si="44"/>
        <v>2.2673550688711535</v>
      </c>
      <c r="BM414" s="25">
        <f t="shared" ca="1" si="48"/>
        <v>3.0597217878652407</v>
      </c>
      <c r="BN414" s="24">
        <f t="shared" si="45"/>
        <v>2.7804494934286899</v>
      </c>
      <c r="BO414" s="23"/>
      <c r="BP414" s="2"/>
    </row>
    <row r="415" spans="1:68" x14ac:dyDescent="0.2">
      <c r="A415">
        <v>20.100000000000001</v>
      </c>
      <c r="B415">
        <v>2.2999999999999998</v>
      </c>
      <c r="C415">
        <v>1.29434</v>
      </c>
      <c r="D415">
        <v>-0.24872</v>
      </c>
      <c r="E415">
        <v>0.11516999999999999</v>
      </c>
      <c r="F415">
        <v>1.7142999999999999</v>
      </c>
      <c r="G415">
        <v>1.5640499999999999</v>
      </c>
      <c r="I415" s="17">
        <f t="shared" si="42"/>
        <v>65.944881889763778</v>
      </c>
      <c r="J415" s="16">
        <f t="shared" si="43"/>
        <v>-66.144881889763781</v>
      </c>
      <c r="K415" s="10">
        <v>122</v>
      </c>
      <c r="L415" s="16">
        <v>6883.0380577428014</v>
      </c>
      <c r="M415" s="16">
        <v>2778.3136482939649</v>
      </c>
      <c r="N415" s="16">
        <v>28.576115485564305</v>
      </c>
      <c r="O415" s="16">
        <v>12.891619585687375</v>
      </c>
      <c r="P415" s="16">
        <v>13.315514085267949</v>
      </c>
      <c r="Q415" s="16">
        <v>0.27196375420067209</v>
      </c>
      <c r="R415" s="16">
        <v>2.0424577861516293</v>
      </c>
      <c r="S415" s="16">
        <v>29.437118026428873</v>
      </c>
      <c r="T415" s="22" t="s">
        <v>122</v>
      </c>
      <c r="U415" s="10">
        <v>5</v>
      </c>
      <c r="V415" s="22" t="s">
        <v>143</v>
      </c>
      <c r="W415" s="10">
        <v>4</v>
      </c>
      <c r="X415" s="22" t="s">
        <v>33</v>
      </c>
      <c r="Y415" s="10">
        <v>3</v>
      </c>
      <c r="Z415" s="22" t="s">
        <v>33</v>
      </c>
      <c r="AA415" s="15">
        <v>3</v>
      </c>
      <c r="AB415" s="11">
        <v>28.884269003007198</v>
      </c>
      <c r="AC415" s="10">
        <v>59.86160635777361</v>
      </c>
      <c r="AD415" s="21">
        <v>11.254124639219189</v>
      </c>
      <c r="AE415" s="12">
        <v>1289.1619585687374</v>
      </c>
      <c r="AF415" s="10">
        <v>1093.2795635285129</v>
      </c>
      <c r="AG415" s="10">
        <v>873.66355639509618</v>
      </c>
      <c r="AH415" s="10">
        <v>17.712052269213977</v>
      </c>
      <c r="AI415" s="10">
        <v>4.8960620228248937</v>
      </c>
      <c r="AJ415" s="10"/>
      <c r="AK415" s="10"/>
      <c r="AL415" s="10"/>
      <c r="AM415" s="10"/>
      <c r="AN415" s="10">
        <v>6.4458097928436873</v>
      </c>
      <c r="AO415" s="10">
        <v>4.1455017747921206</v>
      </c>
      <c r="AP415" s="10">
        <v>6.9893084511607695</v>
      </c>
      <c r="AQ415" s="10">
        <v>114.66</v>
      </c>
      <c r="AR415" s="10"/>
      <c r="AS415" s="10"/>
      <c r="AT415" s="10">
        <v>1.7642755602648772</v>
      </c>
      <c r="AU415" s="10">
        <v>1</v>
      </c>
      <c r="AV415" s="16"/>
      <c r="AW415" s="21">
        <v>163.99193452927693</v>
      </c>
      <c r="AX415" s="1" t="s">
        <v>120</v>
      </c>
      <c r="AY415" s="25">
        <v>66.144881889763795</v>
      </c>
      <c r="AZ415" s="19">
        <v>0</v>
      </c>
      <c r="BA415" s="19">
        <v>100</v>
      </c>
      <c r="BB415" s="19">
        <v>0</v>
      </c>
      <c r="BC415" s="19">
        <v>100</v>
      </c>
      <c r="BD415" s="19">
        <v>0</v>
      </c>
      <c r="BE415" s="19">
        <v>0</v>
      </c>
      <c r="BF415" s="26">
        <v>28.884269003007198</v>
      </c>
      <c r="BG415" s="26">
        <v>59.86160635777361</v>
      </c>
      <c r="BH415" s="26">
        <v>11.254124639219189</v>
      </c>
      <c r="BI415" s="23"/>
      <c r="BJ415" s="27">
        <f t="shared" ca="1" si="46"/>
        <v>1</v>
      </c>
      <c r="BK415" s="26">
        <f t="shared" ca="1" si="47"/>
        <v>7.1079052305413502</v>
      </c>
      <c r="BL415" s="25">
        <f t="shared" si="44"/>
        <v>2.75434363342616</v>
      </c>
      <c r="BM415" s="25">
        <f t="shared" ca="1" si="48"/>
        <v>3.1001511357427396</v>
      </c>
      <c r="BN415" s="24">
        <f t="shared" si="45"/>
        <v>2.8218367331721836</v>
      </c>
      <c r="BO415" s="23"/>
      <c r="BP415" s="2"/>
    </row>
    <row r="416" spans="1:68" x14ac:dyDescent="0.2">
      <c r="A416">
        <v>20.149999999999999</v>
      </c>
      <c r="B416">
        <v>2.2999999999999998</v>
      </c>
      <c r="C416">
        <v>1.30236</v>
      </c>
      <c r="D416">
        <v>-0.24587999999999999</v>
      </c>
      <c r="E416">
        <v>0.12060999999999999</v>
      </c>
      <c r="F416">
        <v>1.71905</v>
      </c>
      <c r="G416">
        <v>1.57073</v>
      </c>
      <c r="I416" s="17">
        <f t="shared" si="42"/>
        <v>66.108923884514425</v>
      </c>
      <c r="J416" s="16">
        <f t="shared" si="43"/>
        <v>-66.308923884514428</v>
      </c>
      <c r="K416" s="10">
        <v>122</v>
      </c>
      <c r="L416" s="16">
        <v>6903.0511811023807</v>
      </c>
      <c r="M416" s="16">
        <v>2788.0905511811034</v>
      </c>
      <c r="N416" s="16">
        <v>28.647200349956247</v>
      </c>
      <c r="O416" s="16">
        <v>15.081638418079066</v>
      </c>
      <c r="P416" s="16">
        <v>15.529578653610823</v>
      </c>
      <c r="Q416" s="16">
        <v>0.28975636101776292</v>
      </c>
      <c r="R416" s="16">
        <v>1.8658353035894564</v>
      </c>
      <c r="S416" s="16">
        <v>31.106960800816502</v>
      </c>
      <c r="T416" s="22" t="s">
        <v>122</v>
      </c>
      <c r="U416" s="10">
        <v>5</v>
      </c>
      <c r="V416" s="22" t="s">
        <v>143</v>
      </c>
      <c r="W416" s="10">
        <v>4</v>
      </c>
      <c r="X416" s="22" t="s">
        <v>33</v>
      </c>
      <c r="Y416" s="10">
        <v>3</v>
      </c>
      <c r="Z416" s="22" t="s">
        <v>123</v>
      </c>
      <c r="AA416" s="15">
        <v>4</v>
      </c>
      <c r="AB416" s="11">
        <v>22.000917352298735</v>
      </c>
      <c r="AC416" s="10">
        <v>62.216507481843635</v>
      </c>
      <c r="AD416" s="21">
        <v>15.782575165857629</v>
      </c>
      <c r="AE416" s="12">
        <v>1508.1638418079067</v>
      </c>
      <c r="AF416" s="10">
        <v>1352.5805054888756</v>
      </c>
      <c r="AG416" s="10">
        <v>1035.3052435740549</v>
      </c>
      <c r="AH416" s="10">
        <v>50.600786417696682</v>
      </c>
      <c r="AI416" s="10">
        <v>5.3595298474426984</v>
      </c>
      <c r="AJ416" s="10"/>
      <c r="AK416" s="10"/>
      <c r="AL416" s="10"/>
      <c r="AM416" s="10"/>
      <c r="AN416" s="10">
        <v>7.5408192090395332</v>
      </c>
      <c r="AO416" s="10">
        <v>4.5835382661210451</v>
      </c>
      <c r="AP416" s="10">
        <v>8.2471367050183844</v>
      </c>
      <c r="AQ416" s="10">
        <v>114.66</v>
      </c>
      <c r="AR416" s="10"/>
      <c r="AS416" s="10"/>
      <c r="AT416" s="10">
        <v>2.197921163919752</v>
      </c>
      <c r="AU416" s="10">
        <v>1</v>
      </c>
      <c r="AV416" s="16"/>
      <c r="AW416" s="21">
        <v>202.88707582333134</v>
      </c>
      <c r="AX416" s="1" t="s">
        <v>120</v>
      </c>
      <c r="AY416" s="25">
        <v>66.3089238845144</v>
      </c>
      <c r="AZ416" s="19">
        <v>0</v>
      </c>
      <c r="BA416" s="19">
        <v>100</v>
      </c>
      <c r="BB416" s="19">
        <v>0</v>
      </c>
      <c r="BC416" s="19">
        <v>0</v>
      </c>
      <c r="BD416" s="19">
        <v>100</v>
      </c>
      <c r="BE416" s="19">
        <v>0</v>
      </c>
      <c r="BF416" s="26">
        <v>22.000917352298735</v>
      </c>
      <c r="BG416" s="26">
        <v>62.216507481843635</v>
      </c>
      <c r="BH416" s="26">
        <v>15.782575165857629</v>
      </c>
      <c r="BI416" s="23"/>
      <c r="BJ416" s="27">
        <f t="shared" ca="1" si="46"/>
        <v>1</v>
      </c>
      <c r="BK416" s="26">
        <f t="shared" ca="1" si="47"/>
        <v>8.6640321333488064</v>
      </c>
      <c r="BL416" s="25">
        <f t="shared" si="44"/>
        <v>2.3990320253185025</v>
      </c>
      <c r="BM416" s="25">
        <f t="shared" ca="1" si="48"/>
        <v>2.9954226863914104</v>
      </c>
      <c r="BN416" s="24">
        <f t="shared" si="45"/>
        <v>2.7444112104023697</v>
      </c>
      <c r="BO416" s="23"/>
      <c r="BP416" s="2"/>
    </row>
    <row r="417" spans="1:68" x14ac:dyDescent="0.2">
      <c r="A417">
        <v>20.2</v>
      </c>
      <c r="B417">
        <v>2.2999999999999998</v>
      </c>
      <c r="C417">
        <v>1.30881</v>
      </c>
      <c r="D417">
        <v>-0.24873000000000001</v>
      </c>
      <c r="E417">
        <v>0.12404</v>
      </c>
      <c r="F417">
        <v>1.71695</v>
      </c>
      <c r="G417">
        <v>1.5725499999999999</v>
      </c>
      <c r="I417" s="17">
        <f t="shared" si="42"/>
        <v>66.272965879265087</v>
      </c>
      <c r="J417" s="16">
        <f t="shared" si="43"/>
        <v>-66.472965879265089</v>
      </c>
      <c r="K417" s="10">
        <v>122</v>
      </c>
      <c r="L417" s="16">
        <v>6923.064304461961</v>
      </c>
      <c r="M417" s="16">
        <v>2797.8674540682428</v>
      </c>
      <c r="N417" s="16">
        <v>28.718285214348199</v>
      </c>
      <c r="O417" s="16">
        <v>16.842937853107333</v>
      </c>
      <c r="P417" s="16">
        <v>17.306039278770076</v>
      </c>
      <c r="Q417" s="16">
        <v>0.27190110417666824</v>
      </c>
      <c r="R417" s="16">
        <v>1.5711342138823112</v>
      </c>
      <c r="S417" s="16">
        <v>32.159821226579282</v>
      </c>
      <c r="T417" s="22" t="s">
        <v>122</v>
      </c>
      <c r="U417" s="10">
        <v>5</v>
      </c>
      <c r="V417" s="22" t="s">
        <v>143</v>
      </c>
      <c r="W417" s="10">
        <v>4</v>
      </c>
      <c r="X417" s="22" t="s">
        <v>143</v>
      </c>
      <c r="Y417" s="10">
        <v>4</v>
      </c>
      <c r="Z417" s="22" t="s">
        <v>123</v>
      </c>
      <c r="AA417" s="15">
        <v>4</v>
      </c>
      <c r="AB417" s="11">
        <v>15.358693221684973</v>
      </c>
      <c r="AC417" s="10">
        <v>62.360687484814889</v>
      </c>
      <c r="AD417" s="21">
        <v>22.280619293500134</v>
      </c>
      <c r="AE417" s="12">
        <v>1684.2937853107335</v>
      </c>
      <c r="AF417" s="10">
        <v>1560.3986306041065</v>
      </c>
      <c r="AG417" s="10">
        <v>1153.735951918005</v>
      </c>
      <c r="AH417" s="10">
        <v>70.797312251610848</v>
      </c>
      <c r="AI417" s="10">
        <v>6.3648286133937306</v>
      </c>
      <c r="AJ417" s="10"/>
      <c r="AK417" s="10"/>
      <c r="AL417" s="10"/>
      <c r="AM417" s="10"/>
      <c r="AN417" s="10">
        <v>8.4214689265536666</v>
      </c>
      <c r="AO417" s="10">
        <v>4.8724357490065513</v>
      </c>
      <c r="AP417" s="10">
        <v>9.0761516634260353</v>
      </c>
      <c r="AQ417" s="10">
        <v>114.66</v>
      </c>
      <c r="AR417" s="10"/>
      <c r="AS417" s="10"/>
      <c r="AT417" s="10">
        <v>2.5444037252706799</v>
      </c>
      <c r="AU417" s="10">
        <v>1</v>
      </c>
      <c r="AV417" s="16"/>
      <c r="AW417" s="21">
        <v>234.05979459061598</v>
      </c>
      <c r="AX417" s="1" t="s">
        <v>120</v>
      </c>
      <c r="AY417" s="25">
        <v>66.472965879265104</v>
      </c>
      <c r="AZ417" s="19">
        <v>0</v>
      </c>
      <c r="BA417" s="19">
        <v>100</v>
      </c>
      <c r="BB417" s="19">
        <v>0</v>
      </c>
      <c r="BC417" s="19">
        <v>0</v>
      </c>
      <c r="BD417" s="19">
        <v>100</v>
      </c>
      <c r="BE417" s="19">
        <v>0</v>
      </c>
      <c r="BF417" s="26">
        <v>15.358693221684973</v>
      </c>
      <c r="BG417" s="26">
        <v>62.360687484814889</v>
      </c>
      <c r="BH417" s="26">
        <v>22.280619293500134</v>
      </c>
      <c r="BI417" s="23"/>
      <c r="BJ417" s="27">
        <f t="shared" ca="1" si="46"/>
        <v>1</v>
      </c>
      <c r="BK417" s="26">
        <f t="shared" ca="1" si="47"/>
        <v>9.8964710471959449</v>
      </c>
      <c r="BL417" s="25">
        <f t="shared" si="44"/>
        <v>1.9639637705516435</v>
      </c>
      <c r="BM417" s="25">
        <f t="shared" ca="1" si="48"/>
        <v>2.9004862283235986</v>
      </c>
      <c r="BN417" s="24">
        <f t="shared" si="45"/>
        <v>2.6646195617674309</v>
      </c>
      <c r="BO417" s="23"/>
      <c r="BP417" s="2"/>
    </row>
    <row r="418" spans="1:68" x14ac:dyDescent="0.2">
      <c r="A418">
        <v>20.25</v>
      </c>
      <c r="B418">
        <v>2.2999999999999998</v>
      </c>
      <c r="C418">
        <v>1.3036000000000001</v>
      </c>
      <c r="D418">
        <v>-0.25468000000000002</v>
      </c>
      <c r="E418">
        <v>0.12725</v>
      </c>
      <c r="F418">
        <v>1.7202999999999999</v>
      </c>
      <c r="G418">
        <v>1.5726500000000001</v>
      </c>
      <c r="I418" s="17">
        <f t="shared" si="42"/>
        <v>66.437007874015748</v>
      </c>
      <c r="J418" s="16">
        <f t="shared" si="43"/>
        <v>-66.637007874015751</v>
      </c>
      <c r="K418" s="10">
        <v>122</v>
      </c>
      <c r="L418" s="16">
        <v>6943.0774278215413</v>
      </c>
      <c r="M418" s="16">
        <v>2807.6443569553821</v>
      </c>
      <c r="N418" s="16">
        <v>28.789370078740156</v>
      </c>
      <c r="O418" s="16">
        <v>15.420244821092284</v>
      </c>
      <c r="P418" s="16">
        <v>15.897534999035043</v>
      </c>
      <c r="Q418" s="16">
        <v>0.23462433989438297</v>
      </c>
      <c r="R418" s="16">
        <v>1.4758535830153814</v>
      </c>
      <c r="S418" s="16">
        <v>33.145151246024923</v>
      </c>
      <c r="T418" s="22" t="s">
        <v>122</v>
      </c>
      <c r="U418" s="10">
        <v>5</v>
      </c>
      <c r="V418" s="22" t="s">
        <v>143</v>
      </c>
      <c r="W418" s="10">
        <v>4</v>
      </c>
      <c r="X418" s="22" t="s">
        <v>143</v>
      </c>
      <c r="Y418" s="10">
        <v>4</v>
      </c>
      <c r="Z418" s="22" t="s">
        <v>123</v>
      </c>
      <c r="AA418" s="15">
        <v>4</v>
      </c>
      <c r="AB418" s="11">
        <v>15.735667548359217</v>
      </c>
      <c r="AC418" s="10">
        <v>62.431638260566437</v>
      </c>
      <c r="AD418" s="21">
        <v>21.832694191074346</v>
      </c>
      <c r="AE418" s="12">
        <v>1542.0244821092285</v>
      </c>
      <c r="AF418" s="10">
        <v>1393.5150022023629</v>
      </c>
      <c r="AG418" s="10">
        <v>1059.8356666023362</v>
      </c>
      <c r="AH418" s="10">
        <v>89.604641155572352</v>
      </c>
      <c r="AI418" s="10">
        <v>6.7757398939050306</v>
      </c>
      <c r="AJ418" s="10"/>
      <c r="AK418" s="10"/>
      <c r="AL418" s="10"/>
      <c r="AM418" s="10"/>
      <c r="AN418" s="10">
        <v>7.7101224105461421</v>
      </c>
      <c r="AO418" s="10">
        <v>4.5452566855781074</v>
      </c>
      <c r="AP418" s="10">
        <v>8.418849666216353</v>
      </c>
      <c r="AQ418" s="10">
        <v>114.66</v>
      </c>
      <c r="AR418" s="10"/>
      <c r="AS418" s="10"/>
      <c r="AT418" s="10">
        <v>2.2511756252671282</v>
      </c>
      <c r="AU418" s="10">
        <v>1</v>
      </c>
      <c r="AV418" s="16"/>
      <c r="AW418" s="21">
        <v>209.02725033035443</v>
      </c>
      <c r="AX418" s="1" t="s">
        <v>120</v>
      </c>
      <c r="AY418" s="25">
        <v>66.637007874015794</v>
      </c>
      <c r="AZ418" s="19">
        <v>0</v>
      </c>
      <c r="BA418" s="19">
        <v>100</v>
      </c>
      <c r="BB418" s="19">
        <v>0</v>
      </c>
      <c r="BC418" s="19">
        <v>0</v>
      </c>
      <c r="BD418" s="19">
        <v>100</v>
      </c>
      <c r="BE418" s="19">
        <v>0</v>
      </c>
      <c r="BF418" s="26">
        <v>15.735667548359217</v>
      </c>
      <c r="BG418" s="26">
        <v>62.431638260566437</v>
      </c>
      <c r="BH418" s="26">
        <v>21.832694191074346</v>
      </c>
      <c r="BI418" s="23"/>
      <c r="BJ418" s="27">
        <f t="shared" ca="1" si="46"/>
        <v>1</v>
      </c>
      <c r="BK418" s="26">
        <f t="shared" ca="1" si="47"/>
        <v>8.8515457838107814</v>
      </c>
      <c r="BL418" s="25">
        <f t="shared" si="44"/>
        <v>1.8881732660363217</v>
      </c>
      <c r="BM418" s="25">
        <f t="shared" ca="1" si="48"/>
        <v>2.9331849107343477</v>
      </c>
      <c r="BN418" s="24">
        <f t="shared" si="45"/>
        <v>2.6817470894819473</v>
      </c>
      <c r="BO418" s="23"/>
      <c r="BP418" s="2"/>
    </row>
    <row r="419" spans="1:68" x14ac:dyDescent="0.2">
      <c r="A419">
        <v>20.3</v>
      </c>
      <c r="B419">
        <v>2.2999999999999998</v>
      </c>
      <c r="C419">
        <v>1.30342</v>
      </c>
      <c r="D419">
        <v>-0.25695000000000001</v>
      </c>
      <c r="E419">
        <v>0.13447999999999999</v>
      </c>
      <c r="F419">
        <v>1.71645</v>
      </c>
      <c r="G419">
        <v>1.5682799999999999</v>
      </c>
      <c r="I419" s="17">
        <f t="shared" si="42"/>
        <v>66.60104986876641</v>
      </c>
      <c r="J419" s="16">
        <f t="shared" si="43"/>
        <v>-66.801049868766412</v>
      </c>
      <c r="K419" s="10">
        <v>122</v>
      </c>
      <c r="L419" s="16">
        <v>6963.0905511811216</v>
      </c>
      <c r="M419" s="16">
        <v>2817.4212598425215</v>
      </c>
      <c r="N419" s="16">
        <v>28.860454943132108</v>
      </c>
      <c r="O419" s="16">
        <v>15.371092278719384</v>
      </c>
      <c r="P419" s="16">
        <v>15.880340300582557</v>
      </c>
      <c r="Q419" s="16">
        <v>0.22040278444551117</v>
      </c>
      <c r="R419" s="16">
        <v>1.3878971122389985</v>
      </c>
      <c r="S419" s="16">
        <v>35.364445962720232</v>
      </c>
      <c r="T419" s="22" t="s">
        <v>122</v>
      </c>
      <c r="U419" s="10">
        <v>5</v>
      </c>
      <c r="V419" s="22" t="s">
        <v>143</v>
      </c>
      <c r="W419" s="10">
        <v>4</v>
      </c>
      <c r="X419" s="22" t="s">
        <v>143</v>
      </c>
      <c r="Y419" s="10">
        <v>4</v>
      </c>
      <c r="Z419" s="22" t="s">
        <v>123</v>
      </c>
      <c r="AA419" s="15">
        <v>4</v>
      </c>
      <c r="AB419" s="11">
        <v>14.678112020409621</v>
      </c>
      <c r="AC419" s="10">
        <v>62.202190784575748</v>
      </c>
      <c r="AD419" s="21">
        <v>23.119697195014627</v>
      </c>
      <c r="AE419" s="12">
        <v>1537.1092278719384</v>
      </c>
      <c r="AF419" s="10">
        <v>1390.3148539515066</v>
      </c>
      <c r="AG419" s="10">
        <v>1058.6893533721704</v>
      </c>
      <c r="AH419" s="10">
        <v>133.79638668866997</v>
      </c>
      <c r="AI419" s="10">
        <v>7.2051450441219602</v>
      </c>
      <c r="AJ419" s="10"/>
      <c r="AK419" s="10"/>
      <c r="AL419" s="10"/>
      <c r="AM419" s="10"/>
      <c r="AN419" s="10">
        <v>7.6855461393596922</v>
      </c>
      <c r="AO419" s="10">
        <v>4.5147019343024226</v>
      </c>
      <c r="AP419" s="10">
        <v>8.4108254736051933</v>
      </c>
      <c r="AQ419" s="10">
        <v>114.66</v>
      </c>
      <c r="AR419" s="10"/>
      <c r="AS419" s="10"/>
      <c r="AT419" s="10">
        <v>2.2375358396410037</v>
      </c>
      <c r="AU419" s="10">
        <v>1</v>
      </c>
      <c r="AV419" s="16"/>
      <c r="AW419" s="21">
        <v>208.54722809272599</v>
      </c>
      <c r="AX419" s="1" t="s">
        <v>120</v>
      </c>
      <c r="AY419" s="25">
        <v>66.801049868766398</v>
      </c>
      <c r="AZ419" s="19">
        <v>0</v>
      </c>
      <c r="BA419" s="19">
        <v>100</v>
      </c>
      <c r="BB419" s="19">
        <v>0</v>
      </c>
      <c r="BC419" s="19">
        <v>0</v>
      </c>
      <c r="BD419" s="19">
        <v>100</v>
      </c>
      <c r="BE419" s="19">
        <v>0</v>
      </c>
      <c r="BF419" s="26">
        <v>14.678112020409621</v>
      </c>
      <c r="BG419" s="26">
        <v>62.202190784575748</v>
      </c>
      <c r="BH419" s="26">
        <v>23.119697195014627</v>
      </c>
      <c r="BI419" s="23"/>
      <c r="BJ419" s="27">
        <f t="shared" ca="1" si="46"/>
        <v>1</v>
      </c>
      <c r="BK419" s="26">
        <f t="shared" ca="1" si="47"/>
        <v>8.8015201714528271</v>
      </c>
      <c r="BL419" s="25">
        <f t="shared" si="44"/>
        <v>1.777614550456313</v>
      </c>
      <c r="BM419" s="25">
        <f t="shared" ca="1" si="48"/>
        <v>2.9220337828401397</v>
      </c>
      <c r="BN419" s="24">
        <f t="shared" si="45"/>
        <v>2.6684265142129995</v>
      </c>
      <c r="BO419" s="23"/>
      <c r="BP419" s="2"/>
    </row>
    <row r="420" spans="1:68" x14ac:dyDescent="0.2">
      <c r="A420">
        <v>20.350000000000001</v>
      </c>
      <c r="B420">
        <v>2.2999999999999998</v>
      </c>
      <c r="C420">
        <v>1.3043499999999999</v>
      </c>
      <c r="D420">
        <v>-0.25025999999999998</v>
      </c>
      <c r="E420">
        <v>0.13815</v>
      </c>
      <c r="F420">
        <v>1.7184299999999999</v>
      </c>
      <c r="G420">
        <v>1.5722</v>
      </c>
      <c r="I420" s="17">
        <f t="shared" si="42"/>
        <v>66.765091863517057</v>
      </c>
      <c r="J420" s="16">
        <f t="shared" si="43"/>
        <v>-66.96509186351706</v>
      </c>
      <c r="K420" s="10">
        <v>122</v>
      </c>
      <c r="L420" s="16">
        <v>6983.1036745407009</v>
      </c>
      <c r="M420" s="16">
        <v>2827.19816272966</v>
      </c>
      <c r="N420" s="16">
        <v>28.931539807524057</v>
      </c>
      <c r="O420" s="16">
        <v>15.625047080979236</v>
      </c>
      <c r="P420" s="16">
        <v>16.150517134265357</v>
      </c>
      <c r="Q420" s="16">
        <v>0.26231565050408073</v>
      </c>
      <c r="R420" s="16">
        <v>1.624193506148141</v>
      </c>
      <c r="S420" s="16">
        <v>36.490975922647188</v>
      </c>
      <c r="T420" s="22" t="s">
        <v>122</v>
      </c>
      <c r="U420" s="10">
        <v>5</v>
      </c>
      <c r="V420" s="22" t="s">
        <v>143</v>
      </c>
      <c r="W420" s="10">
        <v>4</v>
      </c>
      <c r="X420" s="22" t="s">
        <v>143</v>
      </c>
      <c r="Y420" s="10">
        <v>4</v>
      </c>
      <c r="Z420" s="22" t="s">
        <v>123</v>
      </c>
      <c r="AA420" s="15">
        <v>4</v>
      </c>
      <c r="AB420" s="11">
        <v>17.618336000773184</v>
      </c>
      <c r="AC420" s="10">
        <v>62.623746666269767</v>
      </c>
      <c r="AD420" s="21">
        <v>19.757917332957046</v>
      </c>
      <c r="AE420" s="12">
        <v>1562.5047080979236</v>
      </c>
      <c r="AF420" s="10">
        <v>1420.9231212459786</v>
      </c>
      <c r="AG420" s="10">
        <v>1076.701142284357</v>
      </c>
      <c r="AH420" s="10">
        <v>155.50840008253294</v>
      </c>
      <c r="AI420" s="10">
        <v>6.1569018482997864</v>
      </c>
      <c r="AJ420" s="10"/>
      <c r="AK420" s="10"/>
      <c r="AL420" s="10"/>
      <c r="AM420" s="10"/>
      <c r="AN420" s="10">
        <v>7.8125235404896181</v>
      </c>
      <c r="AO420" s="10">
        <v>4.6572294291124576</v>
      </c>
      <c r="AP420" s="10">
        <v>8.5369079959905001</v>
      </c>
      <c r="AQ420" s="10">
        <v>114.66</v>
      </c>
      <c r="AR420" s="10"/>
      <c r="AS420" s="10"/>
      <c r="AT420" s="10">
        <v>2.2809452124442475</v>
      </c>
      <c r="AU420" s="10">
        <v>1</v>
      </c>
      <c r="AV420" s="16"/>
      <c r="AW420" s="21">
        <v>213.1384681868968</v>
      </c>
      <c r="AX420" s="1" t="s">
        <v>120</v>
      </c>
      <c r="AY420" s="25">
        <v>66.965091863517102</v>
      </c>
      <c r="AZ420" s="19">
        <v>0</v>
      </c>
      <c r="BA420" s="19">
        <v>100</v>
      </c>
      <c r="BB420" s="19">
        <v>0</v>
      </c>
      <c r="BC420" s="19">
        <v>0</v>
      </c>
      <c r="BD420" s="19">
        <v>100</v>
      </c>
      <c r="BE420" s="19">
        <v>0</v>
      </c>
      <c r="BF420" s="26">
        <v>17.618336000773184</v>
      </c>
      <c r="BG420" s="26">
        <v>62.623746666269767</v>
      </c>
      <c r="BH420" s="26">
        <v>19.757917332957046</v>
      </c>
      <c r="BI420" s="23"/>
      <c r="BJ420" s="27">
        <f t="shared" ca="1" si="46"/>
        <v>1</v>
      </c>
      <c r="BK420" s="26">
        <f t="shared" ca="1" si="47"/>
        <v>8.9551312418601565</v>
      </c>
      <c r="BL420" s="25">
        <f t="shared" si="44"/>
        <v>2.0721729173738188</v>
      </c>
      <c r="BM420" s="25">
        <f t="shared" ca="1" si="48"/>
        <v>2.9496722652827376</v>
      </c>
      <c r="BN420" s="24">
        <f t="shared" si="45"/>
        <v>2.6977100893842088</v>
      </c>
      <c r="BO420" s="23"/>
      <c r="BP420" s="2"/>
    </row>
    <row r="421" spans="1:68" x14ac:dyDescent="0.2">
      <c r="A421">
        <v>20.399999999999999</v>
      </c>
      <c r="B421">
        <v>0.7</v>
      </c>
      <c r="C421">
        <v>1.30741</v>
      </c>
      <c r="D421">
        <v>-0.25341000000000002</v>
      </c>
      <c r="E421">
        <v>0.14019000000000001</v>
      </c>
      <c r="F421">
        <v>1.7147300000000001</v>
      </c>
      <c r="G421">
        <v>1.5673299999999999</v>
      </c>
      <c r="I421" s="17">
        <f t="shared" ref="I421:I471" si="49">IF(A421="(m)",0,A421/0.3048)</f>
        <v>66.929133858267704</v>
      </c>
      <c r="J421" s="16">
        <f t="shared" ref="J421:J471" si="50">$J$7-I421</f>
        <v>-67.129133858267707</v>
      </c>
      <c r="K421" s="10">
        <v>122</v>
      </c>
      <c r="L421" s="16">
        <v>7003.1167979002803</v>
      </c>
      <c r="M421" s="16">
        <v>2836.9750656167985</v>
      </c>
      <c r="N421" s="16">
        <v>29.002624671916003</v>
      </c>
      <c r="O421" s="16">
        <v>16.460640301318236</v>
      </c>
      <c r="P421" s="16">
        <v>16.995127505586048</v>
      </c>
      <c r="Q421" s="16">
        <v>0.24258089294287069</v>
      </c>
      <c r="R421" s="16">
        <v>1.427355533891334</v>
      </c>
      <c r="S421" s="16">
        <v>37.117166963042543</v>
      </c>
      <c r="T421" s="22" t="s">
        <v>122</v>
      </c>
      <c r="U421" s="10">
        <v>5</v>
      </c>
      <c r="V421" s="22" t="s">
        <v>143</v>
      </c>
      <c r="W421" s="10">
        <v>4</v>
      </c>
      <c r="X421" s="22" t="s">
        <v>143</v>
      </c>
      <c r="Y421" s="10">
        <v>4</v>
      </c>
      <c r="Z421" s="22" t="s">
        <v>123</v>
      </c>
      <c r="AA421" s="15">
        <v>4</v>
      </c>
      <c r="AB421" s="11">
        <v>13.998300495640187</v>
      </c>
      <c r="AC421" s="10">
        <v>62.002179238769159</v>
      </c>
      <c r="AD421" s="21">
        <v>23.99952026559065</v>
      </c>
      <c r="AE421" s="12">
        <v>1646.0640301318235</v>
      </c>
      <c r="AF421" s="10">
        <v>1519.1118047331431</v>
      </c>
      <c r="AG421" s="10">
        <v>1133.0085003724032</v>
      </c>
      <c r="AH421" s="10">
        <v>166.92772713174594</v>
      </c>
      <c r="AI421" s="10">
        <v>7.0059629591636909</v>
      </c>
      <c r="AJ421" s="10"/>
      <c r="AK421" s="10"/>
      <c r="AL421" s="10"/>
      <c r="AM421" s="10"/>
      <c r="AN421" s="10">
        <v>8.2303201506591179</v>
      </c>
      <c r="AO421" s="10">
        <v>4.7712274730437372</v>
      </c>
      <c r="AP421" s="10">
        <v>8.9310595026068231</v>
      </c>
      <c r="AQ421" s="10">
        <v>114.66</v>
      </c>
      <c r="AR421" s="10"/>
      <c r="AS421" s="10"/>
      <c r="AT421" s="10">
        <v>2.4378390324629811</v>
      </c>
      <c r="AU421" s="10">
        <v>1</v>
      </c>
      <c r="AV421" s="16"/>
      <c r="AW421" s="21">
        <v>227.86677070997146</v>
      </c>
      <c r="AX421" s="1" t="s">
        <v>120</v>
      </c>
      <c r="AY421" s="25">
        <v>67.129133858267707</v>
      </c>
      <c r="AZ421" s="19">
        <v>0</v>
      </c>
      <c r="BA421" s="19">
        <v>100</v>
      </c>
      <c r="BB421" s="19">
        <v>0</v>
      </c>
      <c r="BC421" s="19">
        <v>0</v>
      </c>
      <c r="BD421" s="19">
        <v>100</v>
      </c>
      <c r="BE421" s="19">
        <v>0</v>
      </c>
      <c r="BF421" s="26">
        <v>13.998300495640187</v>
      </c>
      <c r="BG421" s="26">
        <v>62.002179238769159</v>
      </c>
      <c r="BH421" s="26">
        <v>23.99952026559065</v>
      </c>
      <c r="BI421" s="23"/>
      <c r="BJ421" s="27">
        <f t="shared" ca="1" si="46"/>
        <v>1</v>
      </c>
      <c r="BK421" s="26">
        <f t="shared" ca="1" si="47"/>
        <v>9.5126455429048438</v>
      </c>
      <c r="BL421" s="25">
        <f t="shared" ref="BL421:BL471" si="51">(Q421/(P421-(L421/2000)))*100</f>
        <v>1.7977518848113618</v>
      </c>
      <c r="BM421" s="25">
        <f t="shared" ca="1" si="48"/>
        <v>2.8954084656450014</v>
      </c>
      <c r="BN421" s="24">
        <f t="shared" ref="BN421:BN471" si="52">SQRT(((3.47-LOG(P421/1.06))^2)+((LOG(R421)+1.22)^2))</f>
        <v>2.6494300485627367</v>
      </c>
      <c r="BO421" s="23"/>
      <c r="BP421" s="2"/>
    </row>
    <row r="422" spans="1:68" x14ac:dyDescent="0.2">
      <c r="A422">
        <v>20.45</v>
      </c>
      <c r="B422">
        <v>2.2999999999999998</v>
      </c>
      <c r="C422">
        <v>1.3069</v>
      </c>
      <c r="D422">
        <v>-0.24432999999999999</v>
      </c>
      <c r="E422">
        <v>0.14174999999999999</v>
      </c>
      <c r="F422">
        <v>1.7190000000000001</v>
      </c>
      <c r="G422">
        <v>1.5729299999999999</v>
      </c>
      <c r="I422" s="17">
        <f t="shared" si="49"/>
        <v>67.093175853018366</v>
      </c>
      <c r="J422" s="16">
        <f t="shared" si="50"/>
        <v>-67.293175853018369</v>
      </c>
      <c r="K422" s="10">
        <v>122</v>
      </c>
      <c r="L422" s="16">
        <v>7023.1299212598606</v>
      </c>
      <c r="M422" s="16">
        <v>2846.7519685039379</v>
      </c>
      <c r="N422" s="16">
        <v>29.073709536307959</v>
      </c>
      <c r="O422" s="16">
        <v>16.321374764595067</v>
      </c>
      <c r="P422" s="16">
        <v>16.862757437260644</v>
      </c>
      <c r="Q422" s="16">
        <v>0.29946711473835819</v>
      </c>
      <c r="R422" s="16">
        <v>1.7759083344023163</v>
      </c>
      <c r="S422" s="16">
        <v>37.596018935109583</v>
      </c>
      <c r="T422" s="22" t="s">
        <v>122</v>
      </c>
      <c r="U422" s="10">
        <v>5</v>
      </c>
      <c r="V422" s="22" t="s">
        <v>143</v>
      </c>
      <c r="W422" s="10">
        <v>4</v>
      </c>
      <c r="X422" s="22" t="s">
        <v>33</v>
      </c>
      <c r="Y422" s="10">
        <v>3</v>
      </c>
      <c r="Z422" s="22" t="s">
        <v>123</v>
      </c>
      <c r="AA422" s="15">
        <v>4</v>
      </c>
      <c r="AB422" s="11">
        <v>19.014645909985077</v>
      </c>
      <c r="AC422" s="10">
        <v>62.611223062921212</v>
      </c>
      <c r="AD422" s="21">
        <v>18.374131027093707</v>
      </c>
      <c r="AE422" s="12">
        <v>1632.1374764595066</v>
      </c>
      <c r="AF422" s="10">
        <v>1502.3616129678262</v>
      </c>
      <c r="AG422" s="10">
        <v>1124.1838291507097</v>
      </c>
      <c r="AH422" s="10">
        <v>175.316079061062</v>
      </c>
      <c r="AI422" s="10">
        <v>5.6309212622539491</v>
      </c>
      <c r="AJ422" s="10"/>
      <c r="AK422" s="10"/>
      <c r="AL422" s="10"/>
      <c r="AM422" s="10"/>
      <c r="AN422" s="10">
        <v>8.1606873822975334</v>
      </c>
      <c r="AO422" s="10">
        <v>4.8678490771117193</v>
      </c>
      <c r="AP422" s="10">
        <v>8.8692868040549673</v>
      </c>
      <c r="AQ422" s="10">
        <v>114.66</v>
      </c>
      <c r="AR422" s="10"/>
      <c r="AS422" s="10"/>
      <c r="AT422" s="10">
        <v>2.4009024535542287</v>
      </c>
      <c r="AU422" s="10">
        <v>1</v>
      </c>
      <c r="AV422" s="16"/>
      <c r="AW422" s="21">
        <v>225.35424194517395</v>
      </c>
      <c r="AX422" s="1" t="s">
        <v>120</v>
      </c>
      <c r="AY422" s="25">
        <v>67.293175853018397</v>
      </c>
      <c r="AZ422" s="19">
        <v>0</v>
      </c>
      <c r="BA422" s="19">
        <v>100</v>
      </c>
      <c r="BB422" s="19">
        <v>0</v>
      </c>
      <c r="BC422" s="19">
        <v>0</v>
      </c>
      <c r="BD422" s="19">
        <v>100</v>
      </c>
      <c r="BE422" s="19">
        <v>0</v>
      </c>
      <c r="BF422" s="26">
        <v>19.014645909985077</v>
      </c>
      <c r="BG422" s="26">
        <v>62.611223062921212</v>
      </c>
      <c r="BH422" s="26">
        <v>18.374131027093707</v>
      </c>
      <c r="BI422" s="23"/>
      <c r="BJ422" s="27">
        <f t="shared" ca="1" si="46"/>
        <v>1</v>
      </c>
      <c r="BK422" s="26">
        <f t="shared" ca="1" si="47"/>
        <v>9.379947831315425</v>
      </c>
      <c r="BL422" s="25">
        <f t="shared" si="51"/>
        <v>2.242999007485893</v>
      </c>
      <c r="BM422" s="25">
        <f t="shared" ca="1" si="48"/>
        <v>2.9506790286419475</v>
      </c>
      <c r="BN422" s="24">
        <f t="shared" si="52"/>
        <v>2.7027268061817336</v>
      </c>
      <c r="BO422" s="23"/>
      <c r="BP422" s="2"/>
    </row>
    <row r="423" spans="1:68" x14ac:dyDescent="0.2">
      <c r="A423">
        <v>20.5</v>
      </c>
      <c r="B423">
        <v>2.2999999999999998</v>
      </c>
      <c r="C423">
        <v>1.3095300000000001</v>
      </c>
      <c r="D423">
        <v>-0.23618</v>
      </c>
      <c r="E423">
        <v>0.14516000000000001</v>
      </c>
      <c r="F423">
        <v>1.71668</v>
      </c>
      <c r="G423">
        <v>1.56755</v>
      </c>
      <c r="I423" s="17">
        <f t="shared" si="49"/>
        <v>67.257217847769027</v>
      </c>
      <c r="J423" s="16">
        <f t="shared" si="50"/>
        <v>-67.45721784776903</v>
      </c>
      <c r="K423" s="10">
        <v>122</v>
      </c>
      <c r="L423" s="16">
        <v>7043.1430446194408</v>
      </c>
      <c r="M423" s="16">
        <v>2856.5288713910772</v>
      </c>
      <c r="N423" s="16">
        <v>29.144794400699912</v>
      </c>
      <c r="O423" s="16">
        <v>17.039548022598876</v>
      </c>
      <c r="P423" s="16">
        <v>17.59600348195444</v>
      </c>
      <c r="Q423" s="16">
        <v>0.35052688430148821</v>
      </c>
      <c r="R423" s="16">
        <v>1.9920823763246616</v>
      </c>
      <c r="S423" s="16">
        <v>38.642740233025357</v>
      </c>
      <c r="T423" s="22" t="s">
        <v>122</v>
      </c>
      <c r="U423" s="10">
        <v>5</v>
      </c>
      <c r="V423" s="22" t="s">
        <v>143</v>
      </c>
      <c r="W423" s="10">
        <v>4</v>
      </c>
      <c r="X423" s="22" t="s">
        <v>33</v>
      </c>
      <c r="Y423" s="10">
        <v>3</v>
      </c>
      <c r="Z423" s="22" t="s">
        <v>123</v>
      </c>
      <c r="AA423" s="15">
        <v>4</v>
      </c>
      <c r="AB423" s="11">
        <v>21.561911531685404</v>
      </c>
      <c r="AC423" s="10">
        <v>62.302691020116413</v>
      </c>
      <c r="AD423" s="21">
        <v>16.135397448198187</v>
      </c>
      <c r="AE423" s="12">
        <v>1703.9548022598876</v>
      </c>
      <c r="AF423" s="10">
        <v>1587.4486109694742</v>
      </c>
      <c r="AG423" s="10">
        <v>1173.0668987969627</v>
      </c>
      <c r="AH423" s="10">
        <v>195.38631426498057</v>
      </c>
      <c r="AI423" s="10">
        <v>5.0198727315934253</v>
      </c>
      <c r="AJ423" s="10"/>
      <c r="AK423" s="10"/>
      <c r="AL423" s="10"/>
      <c r="AM423" s="10"/>
      <c r="AN423" s="10">
        <v>8.5197740112994378</v>
      </c>
      <c r="AO423" s="10">
        <v>5.0997260921341319</v>
      </c>
      <c r="AP423" s="10">
        <v>9.2114682915787398</v>
      </c>
      <c r="AQ423" s="10">
        <v>114.66</v>
      </c>
      <c r="AR423" s="10"/>
      <c r="AS423" s="10"/>
      <c r="AT423" s="10">
        <v>2.5347019683194176</v>
      </c>
      <c r="AU423" s="10">
        <v>1</v>
      </c>
      <c r="AV423" s="16"/>
      <c r="AW423" s="21">
        <v>238.11729164542112</v>
      </c>
      <c r="AX423" s="1" t="s">
        <v>120</v>
      </c>
      <c r="AY423" s="25">
        <v>67.457217847769002</v>
      </c>
      <c r="AZ423" s="19">
        <v>0</v>
      </c>
      <c r="BA423" s="19">
        <v>100</v>
      </c>
      <c r="BB423" s="19">
        <v>0</v>
      </c>
      <c r="BC423" s="19">
        <v>0</v>
      </c>
      <c r="BD423" s="19">
        <v>100</v>
      </c>
      <c r="BE423" s="19">
        <v>0</v>
      </c>
      <c r="BF423" s="26">
        <v>21.561911531685404</v>
      </c>
      <c r="BG423" s="26">
        <v>62.302691020116413</v>
      </c>
      <c r="BH423" s="26">
        <v>16.135397448198187</v>
      </c>
      <c r="BI423" s="23"/>
      <c r="BJ423" s="27">
        <f t="shared" ca="1" si="46"/>
        <v>1</v>
      </c>
      <c r="BK423" s="26">
        <f t="shared" ca="1" si="47"/>
        <v>9.8542199944863373</v>
      </c>
      <c r="BL423" s="25">
        <f t="shared" si="51"/>
        <v>2.4905224261024919</v>
      </c>
      <c r="BM423" s="25">
        <f t="shared" ca="1" si="48"/>
        <v>2.9571678314262986</v>
      </c>
      <c r="BN423" s="24">
        <f t="shared" si="52"/>
        <v>2.7148310961105695</v>
      </c>
      <c r="BP423" s="2"/>
    </row>
    <row r="424" spans="1:68" x14ac:dyDescent="0.2">
      <c r="A424">
        <v>20.55</v>
      </c>
      <c r="B424">
        <v>2.2999999999999998</v>
      </c>
      <c r="C424">
        <v>1.3112299999999999</v>
      </c>
      <c r="D424">
        <v>-0.22692000000000001</v>
      </c>
      <c r="E424">
        <v>0.14754</v>
      </c>
      <c r="F424">
        <v>1.7171799999999999</v>
      </c>
      <c r="G424">
        <v>1.5662799999999999</v>
      </c>
      <c r="I424" s="17">
        <f t="shared" si="49"/>
        <v>67.421259842519689</v>
      </c>
      <c r="J424" s="16">
        <f t="shared" si="50"/>
        <v>-67.621259842519692</v>
      </c>
      <c r="K424" s="10">
        <v>122</v>
      </c>
      <c r="L424" s="16">
        <v>7063.1561679790211</v>
      </c>
      <c r="M424" s="16">
        <v>2866.3057742782166</v>
      </c>
      <c r="N424" s="16">
        <v>29.215879265091864</v>
      </c>
      <c r="O424" s="16">
        <v>17.503766478342701</v>
      </c>
      <c r="P424" s="16">
        <v>18.070741947176909</v>
      </c>
      <c r="Q424" s="16">
        <v>0.40854080652904456</v>
      </c>
      <c r="R424" s="16">
        <v>2.2607860137854972</v>
      </c>
      <c r="S424" s="16">
        <v>39.373296446819936</v>
      </c>
      <c r="T424" s="22" t="s">
        <v>122</v>
      </c>
      <c r="U424" s="10">
        <v>5</v>
      </c>
      <c r="V424" s="22" t="s">
        <v>143</v>
      </c>
      <c r="W424" s="10">
        <v>4</v>
      </c>
      <c r="X424" s="22" t="s">
        <v>33</v>
      </c>
      <c r="Y424" s="10">
        <v>3</v>
      </c>
      <c r="Z424" s="22" t="s">
        <v>123</v>
      </c>
      <c r="AA424" s="15">
        <v>4</v>
      </c>
      <c r="AB424" s="11">
        <v>25.679731279247925</v>
      </c>
      <c r="AC424" s="10">
        <v>61.171316278361907</v>
      </c>
      <c r="AD424" s="21">
        <v>13.14895244239017</v>
      </c>
      <c r="AE424" s="12">
        <v>1750.3766478342702</v>
      </c>
      <c r="AF424" s="10">
        <v>1642.1229525627302</v>
      </c>
      <c r="AG424" s="10">
        <v>1204.716129811794</v>
      </c>
      <c r="AH424" s="10">
        <v>208.95258202412032</v>
      </c>
      <c r="AI424" s="10">
        <v>4.4232403858761655</v>
      </c>
      <c r="AJ424" s="10"/>
      <c r="AK424" s="10"/>
      <c r="AL424" s="10"/>
      <c r="AM424" s="10"/>
      <c r="AN424" s="10">
        <v>8.7518832391713506</v>
      </c>
      <c r="AO424" s="10">
        <v>5.2903159000551225</v>
      </c>
      <c r="AP424" s="10">
        <v>9.4330129086825583</v>
      </c>
      <c r="AQ424" s="10">
        <v>114.66</v>
      </c>
      <c r="AR424" s="10"/>
      <c r="AS424" s="10"/>
      <c r="AT424" s="10">
        <v>2.6170047361360207</v>
      </c>
      <c r="AU424" s="10">
        <v>1</v>
      </c>
      <c r="AV424" s="16"/>
      <c r="AW424" s="21">
        <v>246.31844288440954</v>
      </c>
      <c r="AX424" s="1" t="s">
        <v>120</v>
      </c>
      <c r="AY424" s="25">
        <v>67.621259842519706</v>
      </c>
      <c r="AZ424" s="19">
        <v>0</v>
      </c>
      <c r="BA424" s="19">
        <v>100</v>
      </c>
      <c r="BB424" s="19">
        <v>0</v>
      </c>
      <c r="BC424" s="19">
        <v>0</v>
      </c>
      <c r="BD424" s="19">
        <v>100</v>
      </c>
      <c r="BE424" s="19">
        <v>0</v>
      </c>
      <c r="BF424" s="26">
        <v>25.679731279247925</v>
      </c>
      <c r="BG424" s="26">
        <v>61.171316278361907</v>
      </c>
      <c r="BH424" s="26">
        <v>13.14895244239017</v>
      </c>
      <c r="BI424" s="23"/>
      <c r="BJ424" s="27">
        <f t="shared" ca="1" si="46"/>
        <v>1</v>
      </c>
      <c r="BK424" s="26">
        <f t="shared" ca="1" si="47"/>
        <v>10.144879861499494</v>
      </c>
      <c r="BL424" s="25">
        <f t="shared" si="51"/>
        <v>2.8099332972197537</v>
      </c>
      <c r="BM424" s="25">
        <f t="shared" ca="1" si="48"/>
        <v>2.9756723059713486</v>
      </c>
      <c r="BN424" s="24">
        <f t="shared" si="52"/>
        <v>2.7364965735510385</v>
      </c>
      <c r="BP424" s="2"/>
    </row>
    <row r="425" spans="1:68" x14ac:dyDescent="0.2">
      <c r="A425">
        <v>20.6</v>
      </c>
      <c r="B425">
        <v>2.2999999999999998</v>
      </c>
      <c r="C425">
        <v>1.3137700000000001</v>
      </c>
      <c r="D425">
        <v>-0.21826999999999999</v>
      </c>
      <c r="E425">
        <v>0.15009</v>
      </c>
      <c r="F425">
        <v>1.7182999999999999</v>
      </c>
      <c r="G425">
        <v>1.5732999999999999</v>
      </c>
      <c r="I425" s="17">
        <f t="shared" si="49"/>
        <v>67.585301837270336</v>
      </c>
      <c r="J425" s="16">
        <f t="shared" si="50"/>
        <v>-67.785301837270339</v>
      </c>
      <c r="K425" s="10">
        <v>122</v>
      </c>
      <c r="L425" s="16">
        <v>7083.1692913386005</v>
      </c>
      <c r="M425" s="16">
        <v>2876.0826771653551</v>
      </c>
      <c r="N425" s="16">
        <v>29.286964129483813</v>
      </c>
      <c r="O425" s="16">
        <v>18.197363465160084</v>
      </c>
      <c r="P425" s="16">
        <v>18.775610372721406</v>
      </c>
      <c r="Q425" s="16">
        <v>0.46273307729236679</v>
      </c>
      <c r="R425" s="16">
        <v>2.4645434588089854</v>
      </c>
      <c r="S425" s="16">
        <v>40.156035247314136</v>
      </c>
      <c r="T425" s="22" t="s">
        <v>122</v>
      </c>
      <c r="U425" s="10">
        <v>5</v>
      </c>
      <c r="V425" s="22" t="s">
        <v>143</v>
      </c>
      <c r="W425" s="10">
        <v>4</v>
      </c>
      <c r="X425" s="22" t="s">
        <v>33</v>
      </c>
      <c r="Y425" s="10">
        <v>3</v>
      </c>
      <c r="Z425" s="22" t="s">
        <v>33</v>
      </c>
      <c r="AA425" s="15">
        <v>3</v>
      </c>
      <c r="AB425" s="11">
        <v>28.624952164616154</v>
      </c>
      <c r="AC425" s="10">
        <v>59.979561436512185</v>
      </c>
      <c r="AD425" s="21">
        <v>11.395486398871663</v>
      </c>
      <c r="AE425" s="12">
        <v>1819.7363465160083</v>
      </c>
      <c r="AF425" s="10">
        <v>1723.8714071350491</v>
      </c>
      <c r="AG425" s="10">
        <v>1251.707358181427</v>
      </c>
      <c r="AH425" s="10">
        <v>223.59232013822378</v>
      </c>
      <c r="AI425" s="10">
        <v>4.0575466276551673</v>
      </c>
      <c r="AJ425" s="10"/>
      <c r="AK425" s="10"/>
      <c r="AL425" s="10"/>
      <c r="AM425" s="10"/>
      <c r="AN425" s="10">
        <v>9.098681732580042</v>
      </c>
      <c r="AO425" s="10">
        <v>5.5106687680196753</v>
      </c>
      <c r="AP425" s="10">
        <v>9.7619515072699894</v>
      </c>
      <c r="AQ425" s="10">
        <v>114.66</v>
      </c>
      <c r="AR425" s="10"/>
      <c r="AS425" s="10"/>
      <c r="AT425" s="10">
        <v>2.7441024236949052</v>
      </c>
      <c r="AU425" s="10">
        <v>1</v>
      </c>
      <c r="AV425" s="16"/>
      <c r="AW425" s="21">
        <v>258.58071107025739</v>
      </c>
      <c r="AX425" s="1" t="s">
        <v>120</v>
      </c>
      <c r="AY425" s="25">
        <v>67.785301837270296</v>
      </c>
      <c r="AZ425" s="19">
        <v>0</v>
      </c>
      <c r="BA425" s="19">
        <v>100</v>
      </c>
      <c r="BB425" s="19">
        <v>0</v>
      </c>
      <c r="BC425" s="19">
        <v>100</v>
      </c>
      <c r="BD425" s="19">
        <v>0</v>
      </c>
      <c r="BE425" s="19">
        <v>0</v>
      </c>
      <c r="BF425" s="26">
        <v>28.624952164616154</v>
      </c>
      <c r="BG425" s="26">
        <v>59.979561436512185</v>
      </c>
      <c r="BH425" s="26">
        <v>11.395486398871663</v>
      </c>
      <c r="BI425" s="23"/>
      <c r="BJ425" s="27">
        <f t="shared" ca="1" si="46"/>
        <v>1</v>
      </c>
      <c r="BK425" s="26">
        <f t="shared" ca="1" si="47"/>
        <v>10.593593743324963</v>
      </c>
      <c r="BL425" s="25">
        <f t="shared" si="51"/>
        <v>3.0374970187339247</v>
      </c>
      <c r="BM425" s="25">
        <f t="shared" ca="1" si="48"/>
        <v>2.9793243279265988</v>
      </c>
      <c r="BN425" s="24">
        <f t="shared" si="52"/>
        <v>2.7447582425206707</v>
      </c>
      <c r="BP425" s="2"/>
    </row>
    <row r="426" spans="1:68" x14ac:dyDescent="0.2">
      <c r="A426">
        <v>20.65</v>
      </c>
      <c r="B426">
        <v>2.2999999999999998</v>
      </c>
      <c r="C426">
        <v>1.3143800000000001</v>
      </c>
      <c r="D426">
        <v>-0.21854999999999999</v>
      </c>
      <c r="E426">
        <v>0.15239</v>
      </c>
      <c r="F426">
        <v>1.7198</v>
      </c>
      <c r="G426">
        <v>1.5741799999999999</v>
      </c>
      <c r="I426" s="17">
        <f t="shared" si="49"/>
        <v>67.749343832020983</v>
      </c>
      <c r="J426" s="16">
        <f t="shared" si="50"/>
        <v>-67.949343832020986</v>
      </c>
      <c r="K426" s="10">
        <v>122</v>
      </c>
      <c r="L426" s="16">
        <v>7103.1824146981799</v>
      </c>
      <c r="M426" s="16">
        <v>2885.8595800524936</v>
      </c>
      <c r="N426" s="16">
        <v>29.358048993875759</v>
      </c>
      <c r="O426" s="16">
        <v>18.36393596986818</v>
      </c>
      <c r="P426" s="16">
        <v>18.952349273144158</v>
      </c>
      <c r="Q426" s="16">
        <v>0.46097887662025927</v>
      </c>
      <c r="R426" s="16">
        <v>2.4323046709226448</v>
      </c>
      <c r="S426" s="16">
        <v>40.862034949720666</v>
      </c>
      <c r="T426" s="22" t="s">
        <v>122</v>
      </c>
      <c r="U426" s="10">
        <v>5</v>
      </c>
      <c r="V426" s="22" t="s">
        <v>143</v>
      </c>
      <c r="W426" s="10">
        <v>4</v>
      </c>
      <c r="X426" s="22" t="s">
        <v>33</v>
      </c>
      <c r="Y426" s="10">
        <v>3</v>
      </c>
      <c r="Z426" s="22" t="s">
        <v>33</v>
      </c>
      <c r="AA426" s="15">
        <v>3</v>
      </c>
      <c r="AB426" s="11">
        <v>27.781581129408735</v>
      </c>
      <c r="AC426" s="10">
        <v>60.349226567844674</v>
      </c>
      <c r="AD426" s="21">
        <v>11.869192302746592</v>
      </c>
      <c r="AE426" s="12">
        <v>1836.393596986818</v>
      </c>
      <c r="AF426" s="10">
        <v>1743.4869763989268</v>
      </c>
      <c r="AG426" s="10">
        <v>1263.4899515429438</v>
      </c>
      <c r="AH426" s="10">
        <v>236.65342537738093</v>
      </c>
      <c r="AI426" s="10">
        <v>4.1113270551779619</v>
      </c>
      <c r="AJ426" s="10"/>
      <c r="AK426" s="10"/>
      <c r="AL426" s="10"/>
      <c r="AM426" s="10"/>
      <c r="AN426" s="10">
        <v>9.1819679849340901</v>
      </c>
      <c r="AO426" s="10">
        <v>5.5446879104009659</v>
      </c>
      <c r="AP426" s="10">
        <v>9.844429660800607</v>
      </c>
      <c r="AQ426" s="10">
        <v>114.66</v>
      </c>
      <c r="AR426" s="10"/>
      <c r="AS426" s="10"/>
      <c r="AT426" s="10">
        <v>2.766985046843264</v>
      </c>
      <c r="AU426" s="10">
        <v>1</v>
      </c>
      <c r="AV426" s="16"/>
      <c r="AW426" s="21">
        <v>261.52304645983901</v>
      </c>
      <c r="AX426" s="1" t="s">
        <v>120</v>
      </c>
      <c r="AY426" s="25">
        <v>67.949343832021</v>
      </c>
      <c r="AZ426" s="19">
        <v>0</v>
      </c>
      <c r="BA426" s="19">
        <v>100</v>
      </c>
      <c r="BB426" s="19">
        <v>0</v>
      </c>
      <c r="BC426" s="19">
        <v>100</v>
      </c>
      <c r="BD426" s="19">
        <v>0</v>
      </c>
      <c r="BE426" s="19">
        <v>0</v>
      </c>
      <c r="BF426" s="26">
        <v>27.781581129408735</v>
      </c>
      <c r="BG426" s="26">
        <v>60.349226567844674</v>
      </c>
      <c r="BH426" s="26">
        <v>11.869192302746592</v>
      </c>
      <c r="BI426" s="23"/>
      <c r="BJ426" s="27">
        <f t="shared" ca="1" si="46"/>
        <v>1</v>
      </c>
      <c r="BK426" s="26">
        <f t="shared" ca="1" si="47"/>
        <v>10.673255325551862</v>
      </c>
      <c r="BL426" s="25">
        <f t="shared" si="51"/>
        <v>2.9932219871961294</v>
      </c>
      <c r="BM426" s="25">
        <f t="shared" ca="1" si="48"/>
        <v>2.9730121583190319</v>
      </c>
      <c r="BN426" s="24">
        <f t="shared" si="52"/>
        <v>2.7381076279176129</v>
      </c>
      <c r="BP426" s="2"/>
    </row>
    <row r="427" spans="1:68" x14ac:dyDescent="0.2">
      <c r="A427">
        <v>20.7</v>
      </c>
      <c r="B427">
        <v>2.2999999999999998</v>
      </c>
      <c r="C427">
        <v>1.3153699999999999</v>
      </c>
      <c r="D427">
        <v>-0.22191</v>
      </c>
      <c r="E427">
        <v>0.15361</v>
      </c>
      <c r="F427">
        <v>1.71228</v>
      </c>
      <c r="G427">
        <v>1.5687500000000001</v>
      </c>
      <c r="I427" s="17">
        <f t="shared" si="49"/>
        <v>67.913385826771645</v>
      </c>
      <c r="J427" s="16">
        <f t="shared" si="50"/>
        <v>-68.113385826771648</v>
      </c>
      <c r="K427" s="10">
        <v>122</v>
      </c>
      <c r="L427" s="16">
        <v>7123.1955380577601</v>
      </c>
      <c r="M427" s="16">
        <v>2895.636482939633</v>
      </c>
      <c r="N427" s="16">
        <v>29.429133858267715</v>
      </c>
      <c r="O427" s="16">
        <v>18.634274952918982</v>
      </c>
      <c r="P427" s="16">
        <v>19.228080866095777</v>
      </c>
      <c r="Q427" s="16">
        <v>0.43992846855496875</v>
      </c>
      <c r="R427" s="16">
        <v>2.2879478800751234</v>
      </c>
      <c r="S427" s="16">
        <v>41.236521748388476</v>
      </c>
      <c r="T427" s="22" t="s">
        <v>122</v>
      </c>
      <c r="U427" s="10">
        <v>5</v>
      </c>
      <c r="V427" s="22" t="s">
        <v>143</v>
      </c>
      <c r="W427" s="10">
        <v>4</v>
      </c>
      <c r="X427" s="22" t="s">
        <v>33</v>
      </c>
      <c r="Y427" s="10">
        <v>3</v>
      </c>
      <c r="Z427" s="22" t="s">
        <v>123</v>
      </c>
      <c r="AA427" s="15">
        <v>4</v>
      </c>
      <c r="AB427" s="11">
        <v>24.703645238346226</v>
      </c>
      <c r="AC427" s="10">
        <v>61.500831713972367</v>
      </c>
      <c r="AD427" s="21">
        <v>13.795523047681407</v>
      </c>
      <c r="AE427" s="12">
        <v>1863.4274952918981</v>
      </c>
      <c r="AF427" s="10">
        <v>1774.748744783848</v>
      </c>
      <c r="AG427" s="10">
        <v>1281.8720577397185</v>
      </c>
      <c r="AH427" s="10">
        <v>242.89483659676995</v>
      </c>
      <c r="AI427" s="10">
        <v>4.370728934468409</v>
      </c>
      <c r="AJ427" s="10"/>
      <c r="AK427" s="10"/>
      <c r="AL427" s="10"/>
      <c r="AM427" s="10"/>
      <c r="AN427" s="10">
        <v>9.3171374764594912</v>
      </c>
      <c r="AO427" s="10">
        <v>5.5658604330168062</v>
      </c>
      <c r="AP427" s="10">
        <v>9.973104404178029</v>
      </c>
      <c r="AQ427" s="10">
        <v>114.66</v>
      </c>
      <c r="AR427" s="10"/>
      <c r="AS427" s="10"/>
      <c r="AT427" s="10">
        <v>2.8090736337844096</v>
      </c>
      <c r="AU427" s="10">
        <v>1</v>
      </c>
      <c r="AV427" s="16"/>
      <c r="AW427" s="21">
        <v>266.21231171757722</v>
      </c>
      <c r="AX427" s="1" t="s">
        <v>120</v>
      </c>
      <c r="AY427" s="25">
        <v>68.113385826771605</v>
      </c>
      <c r="AZ427" s="19">
        <v>0</v>
      </c>
      <c r="BA427" s="19">
        <v>100</v>
      </c>
      <c r="BB427" s="19">
        <v>0</v>
      </c>
      <c r="BC427" s="19">
        <v>0</v>
      </c>
      <c r="BD427" s="19">
        <v>100</v>
      </c>
      <c r="BE427" s="19">
        <v>0</v>
      </c>
      <c r="BF427" s="26">
        <v>24.703645238346226</v>
      </c>
      <c r="BG427" s="26">
        <v>61.500831713972367</v>
      </c>
      <c r="BH427" s="26">
        <v>13.795523047681407</v>
      </c>
      <c r="BI427" s="23"/>
      <c r="BJ427" s="27">
        <f t="shared" ca="1" si="46"/>
        <v>1</v>
      </c>
      <c r="BK427" s="26">
        <f t="shared" ca="1" si="47"/>
        <v>10.820752666551829</v>
      </c>
      <c r="BL427" s="25">
        <f t="shared" si="51"/>
        <v>2.8080869575465397</v>
      </c>
      <c r="BM427" s="25">
        <f t="shared" ca="1" si="48"/>
        <v>2.9523609945444091</v>
      </c>
      <c r="BN427" s="24">
        <f t="shared" si="52"/>
        <v>2.7175001406549031</v>
      </c>
      <c r="BP427" s="2"/>
    </row>
    <row r="428" spans="1:68" x14ac:dyDescent="0.2">
      <c r="A428">
        <v>20.75</v>
      </c>
      <c r="B428">
        <v>2.2999999999999998</v>
      </c>
      <c r="C428">
        <v>1.3124800000000001</v>
      </c>
      <c r="D428">
        <v>-0.22978999999999999</v>
      </c>
      <c r="E428">
        <v>0.15611</v>
      </c>
      <c r="F428">
        <v>1.7176</v>
      </c>
      <c r="G428">
        <v>1.56925</v>
      </c>
      <c r="I428" s="17">
        <f t="shared" si="49"/>
        <v>68.077427821522306</v>
      </c>
      <c r="J428" s="16">
        <f t="shared" si="50"/>
        <v>-68.277427821522309</v>
      </c>
      <c r="K428" s="10">
        <v>122</v>
      </c>
      <c r="L428" s="16">
        <v>7143.2086614173404</v>
      </c>
      <c r="M428" s="16">
        <v>2905.4133858267724</v>
      </c>
      <c r="N428" s="16">
        <v>29.500218722659667</v>
      </c>
      <c r="O428" s="16">
        <v>17.845103578154429</v>
      </c>
      <c r="P428" s="16">
        <v>18.449959921455847</v>
      </c>
      <c r="Q428" s="16">
        <v>0.3905602496399424</v>
      </c>
      <c r="R428" s="16">
        <v>2.116862320040878</v>
      </c>
      <c r="S428" s="16">
        <v>42.003912729265146</v>
      </c>
      <c r="T428" s="22" t="s">
        <v>122</v>
      </c>
      <c r="U428" s="10">
        <v>5</v>
      </c>
      <c r="V428" s="22" t="s">
        <v>143</v>
      </c>
      <c r="W428" s="10">
        <v>4</v>
      </c>
      <c r="X428" s="22" t="s">
        <v>33</v>
      </c>
      <c r="Y428" s="10">
        <v>3</v>
      </c>
      <c r="Z428" s="22" t="s">
        <v>123</v>
      </c>
      <c r="AA428" s="15">
        <v>4</v>
      </c>
      <c r="AB428" s="11">
        <v>22.716084836395495</v>
      </c>
      <c r="AC428" s="10">
        <v>62.057247729577469</v>
      </c>
      <c r="AD428" s="21">
        <v>15.226667434027034</v>
      </c>
      <c r="AE428" s="12">
        <v>1784.5103578154431</v>
      </c>
      <c r="AF428" s="10">
        <v>1682.0278616874102</v>
      </c>
      <c r="AG428" s="10">
        <v>1229.9973280970564</v>
      </c>
      <c r="AH428" s="10">
        <v>257.21884813588412</v>
      </c>
      <c r="AI428" s="10">
        <v>4.7239727899766732</v>
      </c>
      <c r="AJ428" s="10"/>
      <c r="AK428" s="10"/>
      <c r="AL428" s="10"/>
      <c r="AM428" s="10"/>
      <c r="AN428" s="10">
        <v>8.9225517890772146</v>
      </c>
      <c r="AO428" s="10">
        <v>5.3463316326026691</v>
      </c>
      <c r="AP428" s="10">
        <v>9.6099812966793952</v>
      </c>
      <c r="AQ428" s="10">
        <v>114.66</v>
      </c>
      <c r="AR428" s="10"/>
      <c r="AS428" s="10"/>
      <c r="AT428" s="10">
        <v>2.6457677277191527</v>
      </c>
      <c r="AU428" s="10">
        <v>1</v>
      </c>
      <c r="AV428" s="16"/>
      <c r="AW428" s="21">
        <v>252.30417925311153</v>
      </c>
      <c r="AX428" s="1" t="s">
        <v>120</v>
      </c>
      <c r="AY428" s="25">
        <v>68.277427821522295</v>
      </c>
      <c r="AZ428" s="19">
        <v>0</v>
      </c>
      <c r="BA428" s="19">
        <v>100</v>
      </c>
      <c r="BB428" s="19">
        <v>0</v>
      </c>
      <c r="BC428" s="19">
        <v>0</v>
      </c>
      <c r="BD428" s="19">
        <v>100</v>
      </c>
      <c r="BE428" s="19">
        <v>0</v>
      </c>
      <c r="BF428" s="26">
        <v>22.716084836395495</v>
      </c>
      <c r="BG428" s="26">
        <v>62.057247729577469</v>
      </c>
      <c r="BH428" s="26">
        <v>15.226667434027034</v>
      </c>
      <c r="BI428" s="23"/>
      <c r="BJ428" s="27">
        <f t="shared" ca="1" si="46"/>
        <v>1</v>
      </c>
      <c r="BK428" s="26">
        <f t="shared" ca="1" si="47"/>
        <v>10.241816647040295</v>
      </c>
      <c r="BL428" s="25">
        <f t="shared" si="51"/>
        <v>2.6250229553784235</v>
      </c>
      <c r="BM428" s="25">
        <f t="shared" ca="1" si="48"/>
        <v>2.9557575435746157</v>
      </c>
      <c r="BN428" s="24">
        <f t="shared" si="52"/>
        <v>2.7127459671643335</v>
      </c>
      <c r="BP428" s="2"/>
    </row>
    <row r="429" spans="1:68" x14ac:dyDescent="0.2">
      <c r="A429">
        <v>20.8</v>
      </c>
      <c r="B429">
        <v>2.2999999999999998</v>
      </c>
      <c r="C429">
        <v>1.3090200000000001</v>
      </c>
      <c r="D429">
        <v>-0.23216999999999999</v>
      </c>
      <c r="E429">
        <v>0.15809000000000001</v>
      </c>
      <c r="F429">
        <v>1.7154</v>
      </c>
      <c r="G429">
        <v>1.5668500000000001</v>
      </c>
      <c r="I429" s="17">
        <f t="shared" si="49"/>
        <v>68.241469816272968</v>
      </c>
      <c r="J429" s="16">
        <f t="shared" si="50"/>
        <v>-68.441469816272971</v>
      </c>
      <c r="K429" s="10">
        <v>122</v>
      </c>
      <c r="L429" s="16">
        <v>7163.2217847769207</v>
      </c>
      <c r="M429" s="16">
        <v>2915.1902887139117</v>
      </c>
      <c r="N429" s="16">
        <v>29.57130358705162</v>
      </c>
      <c r="O429" s="16">
        <v>16.900282485875707</v>
      </c>
      <c r="P429" s="16">
        <v>17.513890769835825</v>
      </c>
      <c r="Q429" s="16">
        <v>0.37564954392702832</v>
      </c>
      <c r="R429" s="16">
        <v>2.144866317049376</v>
      </c>
      <c r="S429" s="16">
        <v>42.611686386119466</v>
      </c>
      <c r="T429" s="22" t="s">
        <v>122</v>
      </c>
      <c r="U429" s="10">
        <v>5</v>
      </c>
      <c r="V429" s="22" t="s">
        <v>143</v>
      </c>
      <c r="W429" s="10">
        <v>4</v>
      </c>
      <c r="X429" s="22" t="s">
        <v>33</v>
      </c>
      <c r="Y429" s="10">
        <v>3</v>
      </c>
      <c r="Z429" s="22" t="s">
        <v>123</v>
      </c>
      <c r="AA429" s="15">
        <v>4</v>
      </c>
      <c r="AB429" s="11">
        <v>24.523367074737088</v>
      </c>
      <c r="AC429" s="10">
        <v>61.557803001145501</v>
      </c>
      <c r="AD429" s="21">
        <v>13.918829924117411</v>
      </c>
      <c r="AE429" s="12">
        <v>1690.0282485875705</v>
      </c>
      <c r="AF429" s="10">
        <v>1570.7248365933144</v>
      </c>
      <c r="AG429" s="10">
        <v>1167.592717989055</v>
      </c>
      <c r="AH429" s="10">
        <v>268.25930329510999</v>
      </c>
      <c r="AI429" s="10">
        <v>4.6622952304816279</v>
      </c>
      <c r="AJ429" s="10"/>
      <c r="AK429" s="10"/>
      <c r="AL429" s="10"/>
      <c r="AM429" s="10"/>
      <c r="AN429" s="10">
        <v>8.4501412429378533</v>
      </c>
      <c r="AO429" s="10">
        <v>5.1546532241996941</v>
      </c>
      <c r="AP429" s="10">
        <v>9.1731490259233848</v>
      </c>
      <c r="AQ429" s="10">
        <v>114.66</v>
      </c>
      <c r="AR429" s="10"/>
      <c r="AS429" s="10"/>
      <c r="AT429" s="10">
        <v>2.4535485453170724</v>
      </c>
      <c r="AU429" s="10">
        <v>1</v>
      </c>
      <c r="AV429" s="16"/>
      <c r="AW429" s="21">
        <v>235.60872548899715</v>
      </c>
      <c r="AX429" s="1" t="s">
        <v>120</v>
      </c>
      <c r="AY429" s="25">
        <v>68.441469816272999</v>
      </c>
      <c r="AZ429" s="19">
        <v>0</v>
      </c>
      <c r="BA429" s="19">
        <v>100</v>
      </c>
      <c r="BB429" s="19">
        <v>0</v>
      </c>
      <c r="BC429" s="19">
        <v>0</v>
      </c>
      <c r="BD429" s="19">
        <v>100</v>
      </c>
      <c r="BE429" s="19">
        <v>0</v>
      </c>
      <c r="BF429" s="26">
        <v>24.523367074737088</v>
      </c>
      <c r="BG429" s="26">
        <v>61.557803001145501</v>
      </c>
      <c r="BH429" s="26">
        <v>13.918829924117411</v>
      </c>
      <c r="BI429" s="23"/>
      <c r="BJ429" s="27">
        <f t="shared" ca="1" si="46"/>
        <v>1</v>
      </c>
      <c r="BK429" s="26">
        <f t="shared" ca="1" si="47"/>
        <v>9.558401680594125</v>
      </c>
      <c r="BL429" s="25">
        <f t="shared" si="51"/>
        <v>2.6962532136258939</v>
      </c>
      <c r="BM429" s="25">
        <f t="shared" ca="1" si="48"/>
        <v>2.9871712833612807</v>
      </c>
      <c r="BN429" s="24">
        <f t="shared" si="52"/>
        <v>2.734593369750181</v>
      </c>
      <c r="BP429" s="2"/>
    </row>
    <row r="430" spans="1:68" x14ac:dyDescent="0.2">
      <c r="A430">
        <v>20.85</v>
      </c>
      <c r="B430">
        <v>0.5</v>
      </c>
      <c r="C430">
        <v>1.31135</v>
      </c>
      <c r="D430">
        <v>-0.24337</v>
      </c>
      <c r="E430">
        <v>0.15820000000000001</v>
      </c>
      <c r="F430">
        <v>1.7130000000000001</v>
      </c>
      <c r="G430">
        <v>1.56098</v>
      </c>
      <c r="I430" s="17">
        <f t="shared" si="49"/>
        <v>68.405511811023629</v>
      </c>
      <c r="J430" s="16">
        <f t="shared" si="50"/>
        <v>-68.605511811023632</v>
      </c>
      <c r="K430" s="10">
        <v>122</v>
      </c>
      <c r="L430" s="16">
        <v>7183.234908136501</v>
      </c>
      <c r="M430" s="16">
        <v>2924.9671916010511</v>
      </c>
      <c r="N430" s="16">
        <v>29.642388451443576</v>
      </c>
      <c r="O430" s="16">
        <v>17.536534839924656</v>
      </c>
      <c r="P430" s="16">
        <v>18.150629342810259</v>
      </c>
      <c r="Q430" s="16">
        <v>0.3054815170427268</v>
      </c>
      <c r="R430" s="16">
        <v>1.6830353993413056</v>
      </c>
      <c r="S430" s="16">
        <v>42.645451589278039</v>
      </c>
      <c r="T430" s="22" t="s">
        <v>122</v>
      </c>
      <c r="U430" s="10">
        <v>5</v>
      </c>
      <c r="V430" s="22" t="s">
        <v>143</v>
      </c>
      <c r="W430" s="10">
        <v>4</v>
      </c>
      <c r="X430" s="22" t="s">
        <v>143</v>
      </c>
      <c r="Y430" s="10">
        <v>4</v>
      </c>
      <c r="Z430" s="22" t="s">
        <v>123</v>
      </c>
      <c r="AA430" s="15">
        <v>4</v>
      </c>
      <c r="AB430" s="11">
        <v>16.313352396720859</v>
      </c>
      <c r="AC430" s="10">
        <v>62.518397841077494</v>
      </c>
      <c r="AD430" s="21">
        <v>21.168249762201647</v>
      </c>
      <c r="AE430" s="12">
        <v>1753.6534839924655</v>
      </c>
      <c r="AF430" s="10">
        <v>1644.4580143926844</v>
      </c>
      <c r="AG430" s="10">
        <v>1210.0419561873505</v>
      </c>
      <c r="AH430" s="10">
        <v>267.49158454973752</v>
      </c>
      <c r="AI430" s="10">
        <v>5.9416456741870842</v>
      </c>
      <c r="AJ430" s="10"/>
      <c r="AK430" s="10"/>
      <c r="AL430" s="10"/>
      <c r="AM430" s="10"/>
      <c r="AN430" s="10">
        <v>8.7682674199623278</v>
      </c>
      <c r="AO430" s="10">
        <v>5.1448759543259239</v>
      </c>
      <c r="AP430" s="10">
        <v>9.4702936933114543</v>
      </c>
      <c r="AQ430" s="10">
        <v>114.66</v>
      </c>
      <c r="AR430" s="10"/>
      <c r="AS430" s="10"/>
      <c r="AT430" s="10">
        <v>2.5655548375713799</v>
      </c>
      <c r="AU430" s="10">
        <v>1</v>
      </c>
      <c r="AV430" s="16"/>
      <c r="AW430" s="21">
        <v>246.66870215890265</v>
      </c>
      <c r="AX430" s="1" t="s">
        <v>120</v>
      </c>
      <c r="AY430" s="25">
        <v>68.605511811023604</v>
      </c>
      <c r="AZ430" s="19">
        <v>0</v>
      </c>
      <c r="BA430" s="19">
        <v>100</v>
      </c>
      <c r="BB430" s="19">
        <v>0</v>
      </c>
      <c r="BC430" s="19">
        <v>0</v>
      </c>
      <c r="BD430" s="19">
        <v>100</v>
      </c>
      <c r="BE430" s="19">
        <v>0</v>
      </c>
      <c r="BF430" s="26">
        <v>16.313352396720859</v>
      </c>
      <c r="BG430" s="26">
        <v>62.518397841077494</v>
      </c>
      <c r="BH430" s="26">
        <v>21.168249762201647</v>
      </c>
      <c r="BI430" s="23"/>
      <c r="BJ430" s="27">
        <f t="shared" ca="1" si="46"/>
        <v>1</v>
      </c>
      <c r="BK430" s="26">
        <f t="shared" ca="1" si="47"/>
        <v>9.9549915845536585</v>
      </c>
      <c r="BL430" s="25">
        <f t="shared" si="51"/>
        <v>2.0982297382348136</v>
      </c>
      <c r="BM430" s="25">
        <f t="shared" ca="1" si="48"/>
        <v>2.9133988049242787</v>
      </c>
      <c r="BN430" s="24">
        <f t="shared" si="52"/>
        <v>2.6632187408087669</v>
      </c>
      <c r="BP430" s="2"/>
    </row>
    <row r="431" spans="1:68" x14ac:dyDescent="0.2">
      <c r="A431">
        <v>20.9</v>
      </c>
      <c r="B431">
        <v>2.1</v>
      </c>
      <c r="C431">
        <v>1.3067800000000001</v>
      </c>
      <c r="D431">
        <v>-0.24543999999999999</v>
      </c>
      <c r="E431">
        <v>0.15869</v>
      </c>
      <c r="F431">
        <v>1.7111000000000001</v>
      </c>
      <c r="G431">
        <v>1.5634300000000001</v>
      </c>
      <c r="I431" s="17">
        <f t="shared" si="49"/>
        <v>68.569553805774277</v>
      </c>
      <c r="J431" s="16">
        <f t="shared" si="50"/>
        <v>-68.769553805774279</v>
      </c>
      <c r="K431" s="10">
        <v>122</v>
      </c>
      <c r="L431" s="16">
        <v>7203.2480314960803</v>
      </c>
      <c r="M431" s="16">
        <v>2934.7440944881896</v>
      </c>
      <c r="N431" s="16">
        <v>29.713473315835515</v>
      </c>
      <c r="O431" s="16">
        <v>16.28860640301318</v>
      </c>
      <c r="P431" s="16">
        <v>16.904866790203211</v>
      </c>
      <c r="Q431" s="16">
        <v>0.29251296207393185</v>
      </c>
      <c r="R431" s="16">
        <v>1.7303476312717847</v>
      </c>
      <c r="S431" s="16">
        <v>42.795860221529864</v>
      </c>
      <c r="T431" s="22" t="s">
        <v>122</v>
      </c>
      <c r="U431" s="10">
        <v>5</v>
      </c>
      <c r="V431" s="22" t="s">
        <v>143</v>
      </c>
      <c r="W431" s="10">
        <v>4</v>
      </c>
      <c r="X431" s="22" t="s">
        <v>33</v>
      </c>
      <c r="Y431" s="10">
        <v>3</v>
      </c>
      <c r="Z431" s="22" t="s">
        <v>123</v>
      </c>
      <c r="AA431" s="15">
        <v>4</v>
      </c>
      <c r="AB431" s="11">
        <v>18.481365728228127</v>
      </c>
      <c r="AC431" s="10">
        <v>62.630281040232518</v>
      </c>
      <c r="AD431" s="21">
        <v>18.888353231539359</v>
      </c>
      <c r="AE431" s="12">
        <v>1628.860640301318</v>
      </c>
      <c r="AF431" s="10">
        <v>1496.7204715354094</v>
      </c>
      <c r="AG431" s="10">
        <v>1126.9911193468809</v>
      </c>
      <c r="AH431" s="10">
        <v>269.12338777428374</v>
      </c>
      <c r="AI431" s="10">
        <v>5.7791855343253307</v>
      </c>
      <c r="AJ431" s="10"/>
      <c r="AK431" s="10"/>
      <c r="AL431" s="10"/>
      <c r="AM431" s="10"/>
      <c r="AN431" s="10">
        <v>8.1443032015065899</v>
      </c>
      <c r="AO431" s="10">
        <v>4.8987677720734029</v>
      </c>
      <c r="AP431" s="10">
        <v>8.8889378354281661</v>
      </c>
      <c r="AQ431" s="10">
        <v>114.66</v>
      </c>
      <c r="AR431" s="10"/>
      <c r="AS431" s="10"/>
      <c r="AT431" s="10">
        <v>2.3159440923393744</v>
      </c>
      <c r="AU431" s="10">
        <v>1</v>
      </c>
      <c r="AV431" s="16"/>
      <c r="AW431" s="21">
        <v>224.50807073031143</v>
      </c>
      <c r="AX431" s="1" t="s">
        <v>120</v>
      </c>
      <c r="AY431" s="25">
        <v>68.769553805774294</v>
      </c>
      <c r="AZ431" s="19">
        <v>0</v>
      </c>
      <c r="BA431" s="19">
        <v>100</v>
      </c>
      <c r="BB431" s="19">
        <v>0</v>
      </c>
      <c r="BC431" s="19">
        <v>0</v>
      </c>
      <c r="BD431" s="19">
        <v>100</v>
      </c>
      <c r="BE431" s="19">
        <v>0</v>
      </c>
      <c r="BF431" s="26">
        <v>18.481365728228127</v>
      </c>
      <c r="BG431" s="26">
        <v>62.630281040232518</v>
      </c>
      <c r="BH431" s="26">
        <v>18.888353231539359</v>
      </c>
      <c r="BI431" s="23"/>
      <c r="BJ431" s="27">
        <f t="shared" ca="1" si="46"/>
        <v>1</v>
      </c>
      <c r="BK431" s="26">
        <f t="shared" ca="1" si="47"/>
        <v>9.06603257124892</v>
      </c>
      <c r="BL431" s="25">
        <f t="shared" si="51"/>
        <v>2.1988094709931474</v>
      </c>
      <c r="BM431" s="25">
        <f t="shared" ca="1" si="48"/>
        <v>2.9586317858534947</v>
      </c>
      <c r="BN431" s="24">
        <f t="shared" si="52"/>
        <v>2.6956957349879436</v>
      </c>
      <c r="BP431" s="2"/>
    </row>
    <row r="432" spans="1:68" x14ac:dyDescent="0.2">
      <c r="A432">
        <v>20.95</v>
      </c>
      <c r="B432">
        <v>2</v>
      </c>
      <c r="C432">
        <v>1.30433</v>
      </c>
      <c r="D432">
        <v>-0.25163000000000002</v>
      </c>
      <c r="E432">
        <v>0.16123999999999999</v>
      </c>
      <c r="F432">
        <v>1.71608</v>
      </c>
      <c r="G432">
        <v>1.5683499999999999</v>
      </c>
      <c r="I432" s="17">
        <f t="shared" si="49"/>
        <v>68.733595800524924</v>
      </c>
      <c r="J432" s="16">
        <f t="shared" si="50"/>
        <v>-68.933595800524927</v>
      </c>
      <c r="K432" s="10">
        <v>122</v>
      </c>
      <c r="L432" s="16">
        <v>7223.2611548556597</v>
      </c>
      <c r="M432" s="16">
        <v>2944.5209973753281</v>
      </c>
      <c r="N432" s="16">
        <v>29.784558180227464</v>
      </c>
      <c r="O432" s="16">
        <v>15.619585687382274</v>
      </c>
      <c r="P432" s="16">
        <v>16.247117513299422</v>
      </c>
      <c r="Q432" s="16">
        <v>0.25373259721555436</v>
      </c>
      <c r="R432" s="16">
        <v>1.5617083892441608</v>
      </c>
      <c r="S432" s="16">
        <v>43.578599022024058</v>
      </c>
      <c r="T432" s="22" t="s">
        <v>122</v>
      </c>
      <c r="U432" s="10">
        <v>5</v>
      </c>
      <c r="V432" s="22" t="s">
        <v>143</v>
      </c>
      <c r="W432" s="10">
        <v>4</v>
      </c>
      <c r="X432" s="22" t="s">
        <v>33</v>
      </c>
      <c r="Y432" s="10">
        <v>3</v>
      </c>
      <c r="Z432" s="22" t="s">
        <v>123</v>
      </c>
      <c r="AA432" s="15">
        <v>4</v>
      </c>
      <c r="AB432" s="11">
        <v>16.871813539817566</v>
      </c>
      <c r="AC432" s="10">
        <v>62.578283812522741</v>
      </c>
      <c r="AD432" s="21">
        <v>20.549902647659696</v>
      </c>
      <c r="AE432" s="12">
        <v>1561.9585687382273</v>
      </c>
      <c r="AF432" s="10">
        <v>1418.1609611138119</v>
      </c>
      <c r="AG432" s="10">
        <v>1083.1411675532947</v>
      </c>
      <c r="AH432" s="10">
        <v>283.76312588838709</v>
      </c>
      <c r="AI432" s="10">
        <v>6.4032440812076468</v>
      </c>
      <c r="AJ432" s="10"/>
      <c r="AK432" s="10"/>
      <c r="AL432" s="10"/>
      <c r="AM432" s="10"/>
      <c r="AN432" s="10">
        <v>7.8097928436911372</v>
      </c>
      <c r="AO432" s="10">
        <v>4.7047916920779373</v>
      </c>
      <c r="AP432" s="10">
        <v>8.5819881728730643</v>
      </c>
      <c r="AQ432" s="10">
        <v>114.66</v>
      </c>
      <c r="AR432" s="10"/>
      <c r="AS432" s="10"/>
      <c r="AT432" s="10">
        <v>2.1808219062027052</v>
      </c>
      <c r="AU432" s="10">
        <v>1</v>
      </c>
      <c r="AV432" s="16"/>
      <c r="AW432" s="21">
        <v>212.72414416707178</v>
      </c>
      <c r="AX432" s="1" t="s">
        <v>120</v>
      </c>
      <c r="AY432" s="25">
        <v>68.933595800524898</v>
      </c>
      <c r="AZ432" s="19">
        <v>0</v>
      </c>
      <c r="BA432" s="19">
        <v>100</v>
      </c>
      <c r="BB432" s="19">
        <v>0</v>
      </c>
      <c r="BC432" s="19">
        <v>0</v>
      </c>
      <c r="BD432" s="19">
        <v>100</v>
      </c>
      <c r="BE432" s="19">
        <v>0</v>
      </c>
      <c r="BF432" s="26">
        <v>16.871813539817566</v>
      </c>
      <c r="BG432" s="26">
        <v>62.578283812522741</v>
      </c>
      <c r="BH432" s="26">
        <v>20.549902647659696</v>
      </c>
      <c r="BI432" s="23"/>
      <c r="BJ432" s="27">
        <f t="shared" ca="1" si="46"/>
        <v>1</v>
      </c>
      <c r="BK432" s="26">
        <f t="shared" ca="1" si="47"/>
        <v>8.5823717658217049</v>
      </c>
      <c r="BL432" s="25">
        <f t="shared" si="51"/>
        <v>2.0080951252873258</v>
      </c>
      <c r="BM432" s="25">
        <f t="shared" ca="1" si="48"/>
        <v>2.9584049385737328</v>
      </c>
      <c r="BN432" s="24">
        <f t="shared" si="52"/>
        <v>2.6865107547001181</v>
      </c>
      <c r="BP432" s="2"/>
    </row>
    <row r="433" spans="1:68" x14ac:dyDescent="0.2">
      <c r="A433">
        <v>21</v>
      </c>
      <c r="B433">
        <v>2</v>
      </c>
      <c r="C433">
        <v>1.3009599999999999</v>
      </c>
      <c r="D433">
        <v>-0.25496000000000002</v>
      </c>
      <c r="E433">
        <v>0.16322999999999999</v>
      </c>
      <c r="F433">
        <v>1.70973</v>
      </c>
      <c r="G433">
        <v>1.5637000000000001</v>
      </c>
      <c r="I433" s="17">
        <f t="shared" si="49"/>
        <v>68.897637795275585</v>
      </c>
      <c r="J433" s="16">
        <f t="shared" si="50"/>
        <v>-69.097637795275588</v>
      </c>
      <c r="K433" s="10">
        <v>122</v>
      </c>
      <c r="L433" s="16">
        <v>7243.27427821524</v>
      </c>
      <c r="M433" s="16">
        <v>2954.2979002624675</v>
      </c>
      <c r="N433" s="16">
        <v>29.855643044619416</v>
      </c>
      <c r="O433" s="16">
        <v>14.699340866289971</v>
      </c>
      <c r="P433" s="16">
        <v>15.335668834586318</v>
      </c>
      <c r="Q433" s="16">
        <v>0.23287013922227542</v>
      </c>
      <c r="R433" s="16">
        <v>1.5184870104725179</v>
      </c>
      <c r="S433" s="16">
        <v>44.189442242801874</v>
      </c>
      <c r="T433" s="22" t="s">
        <v>122</v>
      </c>
      <c r="U433" s="10">
        <v>5</v>
      </c>
      <c r="V433" s="22" t="s">
        <v>143</v>
      </c>
      <c r="W433" s="10">
        <v>4</v>
      </c>
      <c r="X433" s="22" t="s">
        <v>33</v>
      </c>
      <c r="Y433" s="10">
        <v>3</v>
      </c>
      <c r="Z433" s="22" t="s">
        <v>123</v>
      </c>
      <c r="AA433" s="15">
        <v>4</v>
      </c>
      <c r="AB433" s="11">
        <v>17.466669699726772</v>
      </c>
      <c r="AC433" s="10">
        <v>62.617595182425589</v>
      </c>
      <c r="AD433" s="21">
        <v>19.915735117847639</v>
      </c>
      <c r="AE433" s="12">
        <v>1469.9340866289972</v>
      </c>
      <c r="AF433" s="10">
        <v>1309.7544622440598</v>
      </c>
      <c r="AG433" s="10">
        <v>1022.3779223057545</v>
      </c>
      <c r="AH433" s="10">
        <v>294.86672636261056</v>
      </c>
      <c r="AI433" s="10">
        <v>6.5855024975737084</v>
      </c>
      <c r="AJ433" s="10"/>
      <c r="AK433" s="10"/>
      <c r="AL433" s="10"/>
      <c r="AM433" s="10"/>
      <c r="AN433" s="10">
        <v>7.3496704331449854</v>
      </c>
      <c r="AO433" s="10">
        <v>4.4998406848439023</v>
      </c>
      <c r="AP433" s="10">
        <v>8.1566454561402821</v>
      </c>
      <c r="AQ433" s="10">
        <v>114.66</v>
      </c>
      <c r="AR433" s="10"/>
      <c r="AS433" s="10"/>
      <c r="AT433" s="10">
        <v>1.9991293881701171</v>
      </c>
      <c r="AU433" s="10">
        <v>1</v>
      </c>
      <c r="AV433" s="16"/>
      <c r="AW433" s="21">
        <v>196.46316933660896</v>
      </c>
      <c r="AX433" s="1" t="s">
        <v>120</v>
      </c>
      <c r="AY433" s="25">
        <v>69.097637795275602</v>
      </c>
      <c r="AZ433" s="19">
        <v>0</v>
      </c>
      <c r="BA433" s="19">
        <v>100</v>
      </c>
      <c r="BB433" s="19">
        <v>0</v>
      </c>
      <c r="BC433" s="19">
        <v>0</v>
      </c>
      <c r="BD433" s="19">
        <v>100</v>
      </c>
      <c r="BE433" s="19">
        <v>0</v>
      </c>
      <c r="BF433" s="26">
        <v>17.466669699726772</v>
      </c>
      <c r="BG433" s="26">
        <v>62.617595182425589</v>
      </c>
      <c r="BH433" s="26">
        <v>19.915735117847639</v>
      </c>
      <c r="BI433" s="23"/>
      <c r="BJ433" s="27">
        <f t="shared" ca="1" si="46"/>
        <v>1</v>
      </c>
      <c r="BK433" s="26">
        <f t="shared" ca="1" si="47"/>
        <v>7.9301628278163774</v>
      </c>
      <c r="BL433" s="25">
        <f t="shared" si="51"/>
        <v>1.9879589305888341</v>
      </c>
      <c r="BM433" s="25">
        <f t="shared" ca="1" si="48"/>
        <v>2.9856576418259007</v>
      </c>
      <c r="BN433" s="24">
        <f t="shared" si="52"/>
        <v>2.7015217377732239</v>
      </c>
      <c r="BP433" s="2"/>
    </row>
    <row r="434" spans="1:68" x14ac:dyDescent="0.2">
      <c r="A434">
        <v>21.05</v>
      </c>
      <c r="B434">
        <v>2</v>
      </c>
      <c r="C434">
        <v>1.29792</v>
      </c>
      <c r="D434">
        <v>-0.25406000000000001</v>
      </c>
      <c r="E434">
        <v>0.16259000000000001</v>
      </c>
      <c r="F434">
        <v>1.7059800000000001</v>
      </c>
      <c r="G434">
        <v>1.5617799999999999</v>
      </c>
      <c r="I434" s="17">
        <f t="shared" si="49"/>
        <v>69.061679790026247</v>
      </c>
      <c r="J434" s="16">
        <f t="shared" si="50"/>
        <v>-69.26167979002625</v>
      </c>
      <c r="K434" s="10">
        <v>122</v>
      </c>
      <c r="L434" s="16">
        <v>7263.2874015748203</v>
      </c>
      <c r="M434" s="16">
        <v>2964.0748031496069</v>
      </c>
      <c r="N434" s="16">
        <v>29.926727909011372</v>
      </c>
      <c r="O434" s="16">
        <v>13.869209039547995</v>
      </c>
      <c r="P434" s="16">
        <v>14.502708097732437</v>
      </c>
      <c r="Q434" s="16">
        <v>0.23850864138262115</v>
      </c>
      <c r="R434" s="16">
        <v>1.6445800313660937</v>
      </c>
      <c r="S434" s="16">
        <v>43.99299015169747</v>
      </c>
      <c r="T434" s="22" t="s">
        <v>122</v>
      </c>
      <c r="U434" s="10">
        <v>5</v>
      </c>
      <c r="V434" s="22" t="s">
        <v>143</v>
      </c>
      <c r="W434" s="10">
        <v>4</v>
      </c>
      <c r="X434" s="22" t="s">
        <v>33</v>
      </c>
      <c r="Y434" s="10">
        <v>3</v>
      </c>
      <c r="Z434" s="22" t="s">
        <v>123</v>
      </c>
      <c r="AA434" s="15">
        <v>4</v>
      </c>
      <c r="AB434" s="11">
        <v>20.607565076301292</v>
      </c>
      <c r="AC434" s="10">
        <v>62.457983973282353</v>
      </c>
      <c r="AD434" s="21">
        <v>16.934450950416359</v>
      </c>
      <c r="AE434" s="12">
        <v>1386.9209039547995</v>
      </c>
      <c r="AF434" s="10">
        <v>1210.5818388871571</v>
      </c>
      <c r="AG434" s="10">
        <v>962.70310732993278</v>
      </c>
      <c r="AH434" s="10">
        <v>289.36310899239976</v>
      </c>
      <c r="AI434" s="10">
        <v>6.0805797281226619</v>
      </c>
      <c r="AJ434" s="10"/>
      <c r="AK434" s="10"/>
      <c r="AL434" s="10"/>
      <c r="AM434" s="10"/>
      <c r="AN434" s="10">
        <v>6.9346045197739974</v>
      </c>
      <c r="AO434" s="10">
        <v>4.3666369280588127</v>
      </c>
      <c r="AP434" s="10">
        <v>7.7016248586394624</v>
      </c>
      <c r="AQ434" s="10">
        <v>114.66</v>
      </c>
      <c r="AR434" s="10"/>
      <c r="AS434" s="10"/>
      <c r="AT434" s="10">
        <v>1.8341022236902784</v>
      </c>
      <c r="AU434" s="10">
        <v>1</v>
      </c>
      <c r="AV434" s="16"/>
      <c r="AW434" s="21">
        <v>181.58727583307356</v>
      </c>
      <c r="AX434" s="1" t="s">
        <v>120</v>
      </c>
      <c r="AY434" s="25">
        <v>69.261679790026193</v>
      </c>
      <c r="AZ434" s="19">
        <v>0</v>
      </c>
      <c r="BA434" s="19">
        <v>100</v>
      </c>
      <c r="BB434" s="19">
        <v>0</v>
      </c>
      <c r="BC434" s="19">
        <v>0</v>
      </c>
      <c r="BD434" s="19">
        <v>100</v>
      </c>
      <c r="BE434" s="19">
        <v>0</v>
      </c>
      <c r="BF434" s="26">
        <v>20.607565076301292</v>
      </c>
      <c r="BG434" s="26">
        <v>62.457983973282353</v>
      </c>
      <c r="BH434" s="26">
        <v>16.934450950416359</v>
      </c>
      <c r="BI434" s="23"/>
      <c r="BJ434" s="27">
        <f t="shared" ca="1" si="46"/>
        <v>1</v>
      </c>
      <c r="BK434" s="26">
        <f t="shared" ca="1" si="47"/>
        <v>7.3352159570288196</v>
      </c>
      <c r="BL434" s="25">
        <f t="shared" si="51"/>
        <v>2.1939768975119542</v>
      </c>
      <c r="BM434" s="25">
        <f t="shared" ca="1" si="48"/>
        <v>3.0366625516443286</v>
      </c>
      <c r="BN434" s="24">
        <f t="shared" si="52"/>
        <v>2.7402812580304348</v>
      </c>
      <c r="BP434" s="2"/>
    </row>
    <row r="435" spans="1:68" x14ac:dyDescent="0.2">
      <c r="A435">
        <v>21.1</v>
      </c>
      <c r="B435">
        <v>2</v>
      </c>
      <c r="C435">
        <v>1.2943</v>
      </c>
      <c r="D435">
        <v>-0.25194</v>
      </c>
      <c r="E435">
        <v>0.16250000000000001</v>
      </c>
      <c r="F435">
        <v>1.70303</v>
      </c>
      <c r="G435">
        <v>1.55918</v>
      </c>
      <c r="I435" s="17">
        <f t="shared" si="49"/>
        <v>69.225721784776908</v>
      </c>
      <c r="J435" s="16">
        <f t="shared" si="50"/>
        <v>-69.425721784776911</v>
      </c>
      <c r="K435" s="10">
        <v>122</v>
      </c>
      <c r="L435" s="16">
        <v>7283.3005249344005</v>
      </c>
      <c r="M435" s="16">
        <v>2973.8517060367462</v>
      </c>
      <c r="N435" s="16">
        <v>29.997812773403325</v>
      </c>
      <c r="O435" s="16">
        <v>12.880696798493391</v>
      </c>
      <c r="P435" s="16">
        <v>13.513798041193347</v>
      </c>
      <c r="Q435" s="16">
        <v>0.25179044647143545</v>
      </c>
      <c r="R435" s="16">
        <v>1.8632100739105089</v>
      </c>
      <c r="S435" s="16">
        <v>43.965364076385896</v>
      </c>
      <c r="T435" s="22" t="s">
        <v>122</v>
      </c>
      <c r="U435" s="10">
        <v>5</v>
      </c>
      <c r="V435" s="22" t="s">
        <v>143</v>
      </c>
      <c r="W435" s="10">
        <v>4</v>
      </c>
      <c r="X435" s="22" t="s">
        <v>33</v>
      </c>
      <c r="Y435" s="10">
        <v>3</v>
      </c>
      <c r="Z435" s="22" t="s">
        <v>33</v>
      </c>
      <c r="AA435" s="15">
        <v>3</v>
      </c>
      <c r="AB435" s="11">
        <v>26.109714411175453</v>
      </c>
      <c r="AC435" s="10">
        <v>61.015267482045815</v>
      </c>
      <c r="AD435" s="21">
        <v>12.875018106778732</v>
      </c>
      <c r="AE435" s="12">
        <v>1288.0696798493391</v>
      </c>
      <c r="AF435" s="10">
        <v>1093.0622367437595</v>
      </c>
      <c r="AG435" s="10">
        <v>888.53485308950098</v>
      </c>
      <c r="AH435" s="10">
        <v>287.33248394707005</v>
      </c>
      <c r="AI435" s="10">
        <v>5.3670813291664858</v>
      </c>
      <c r="AJ435" s="10"/>
      <c r="AK435" s="10"/>
      <c r="AL435" s="10"/>
      <c r="AM435" s="10"/>
      <c r="AN435" s="10">
        <v>6.4403483992466954</v>
      </c>
      <c r="AO435" s="10">
        <v>4.2216902003101282</v>
      </c>
      <c r="AP435" s="10">
        <v>7.1082788247160078</v>
      </c>
      <c r="AQ435" s="10">
        <v>114.66</v>
      </c>
      <c r="AR435" s="10"/>
      <c r="AS435" s="10"/>
      <c r="AT435" s="10">
        <v>1.6419123103693787</v>
      </c>
      <c r="AU435" s="10">
        <v>1</v>
      </c>
      <c r="AV435" s="16"/>
      <c r="AW435" s="21">
        <v>163.95933551156392</v>
      </c>
      <c r="AX435" s="1" t="s">
        <v>120</v>
      </c>
      <c r="AY435" s="25">
        <v>69.425721784776897</v>
      </c>
      <c r="AZ435" s="19">
        <v>0</v>
      </c>
      <c r="BA435" s="19">
        <v>100</v>
      </c>
      <c r="BB435" s="19">
        <v>0</v>
      </c>
      <c r="BC435" s="19">
        <v>100</v>
      </c>
      <c r="BD435" s="19">
        <v>0</v>
      </c>
      <c r="BE435" s="19">
        <v>0</v>
      </c>
      <c r="BF435" s="26">
        <v>26.109714411175453</v>
      </c>
      <c r="BG435" s="26">
        <v>61.015267482045815</v>
      </c>
      <c r="BH435" s="26">
        <v>12.875018106778732</v>
      </c>
      <c r="BI435" s="23"/>
      <c r="BJ435" s="27">
        <f t="shared" ca="1" si="46"/>
        <v>1</v>
      </c>
      <c r="BK435" s="26">
        <f t="shared" ca="1" si="47"/>
        <v>6.6393006474978291</v>
      </c>
      <c r="BL435" s="25">
        <f t="shared" si="51"/>
        <v>2.5505133443608687</v>
      </c>
      <c r="BM435" s="25">
        <f t="shared" ca="1" si="48"/>
        <v>3.1075993108707927</v>
      </c>
      <c r="BN435" s="24">
        <f t="shared" si="52"/>
        <v>2.7949731754246581</v>
      </c>
      <c r="BP435" s="2"/>
    </row>
    <row r="436" spans="1:68" x14ac:dyDescent="0.2">
      <c r="A436">
        <v>21.15</v>
      </c>
      <c r="B436">
        <v>2</v>
      </c>
      <c r="C436">
        <v>1.2929999999999999</v>
      </c>
      <c r="D436">
        <v>-0.25320999999999999</v>
      </c>
      <c r="E436">
        <v>0.16417999999999999</v>
      </c>
      <c r="F436">
        <v>1.7066300000000001</v>
      </c>
      <c r="G436">
        <v>1.56413</v>
      </c>
      <c r="I436" s="17">
        <f t="shared" si="49"/>
        <v>69.389763779527556</v>
      </c>
      <c r="J436" s="16">
        <f t="shared" si="50"/>
        <v>-69.589763779527559</v>
      </c>
      <c r="K436" s="10">
        <v>122</v>
      </c>
      <c r="L436" s="16">
        <v>7303.3136482939799</v>
      </c>
      <c r="M436" s="16">
        <v>2983.6286089238847</v>
      </c>
      <c r="N436" s="16">
        <v>30.068897637795274</v>
      </c>
      <c r="O436" s="16">
        <v>12.525706214689228</v>
      </c>
      <c r="P436" s="16">
        <v>13.166233346432932</v>
      </c>
      <c r="Q436" s="16">
        <v>0.24383389342294773</v>
      </c>
      <c r="R436" s="16">
        <v>1.8519639368917045</v>
      </c>
      <c r="S436" s="16">
        <v>44.481050815535021</v>
      </c>
      <c r="T436" s="22" t="s">
        <v>122</v>
      </c>
      <c r="U436" s="10">
        <v>5</v>
      </c>
      <c r="V436" s="22" t="s">
        <v>143</v>
      </c>
      <c r="W436" s="10">
        <v>4</v>
      </c>
      <c r="X436" s="22" t="s">
        <v>33</v>
      </c>
      <c r="Y436" s="10">
        <v>3</v>
      </c>
      <c r="Z436" s="22" t="s">
        <v>33</v>
      </c>
      <c r="AA436" s="15">
        <v>3</v>
      </c>
      <c r="AB436" s="11">
        <v>26.619377891364643</v>
      </c>
      <c r="AC436" s="10">
        <v>60.822024045875196</v>
      </c>
      <c r="AD436" s="21">
        <v>12.558598062760165</v>
      </c>
      <c r="AE436" s="12">
        <v>1252.5706214689228</v>
      </c>
      <c r="AF436" s="10">
        <v>1050.9950301037354</v>
      </c>
      <c r="AG436" s="10">
        <v>862.46750098246991</v>
      </c>
      <c r="AH436" s="10">
        <v>296.47857965636047</v>
      </c>
      <c r="AI436" s="10">
        <v>5.3996731798048829</v>
      </c>
      <c r="AJ436" s="10"/>
      <c r="AK436" s="10"/>
      <c r="AL436" s="10"/>
      <c r="AM436" s="10"/>
      <c r="AN436" s="10">
        <v>6.2628531073446139</v>
      </c>
      <c r="AO436" s="10">
        <v>4.1469175863654444</v>
      </c>
      <c r="AP436" s="10">
        <v>6.8997400078597595</v>
      </c>
      <c r="AQ436" s="10">
        <v>114.66</v>
      </c>
      <c r="AR436" s="10"/>
      <c r="AS436" s="10"/>
      <c r="AT436" s="10">
        <v>1.5701879170608786</v>
      </c>
      <c r="AU436" s="10">
        <v>1</v>
      </c>
      <c r="AV436" s="16"/>
      <c r="AW436" s="21">
        <v>157.6492545155603</v>
      </c>
      <c r="AX436" s="1" t="s">
        <v>120</v>
      </c>
      <c r="AY436" s="25">
        <v>69.589763779527601</v>
      </c>
      <c r="AZ436" s="19">
        <v>0</v>
      </c>
      <c r="BA436" s="19">
        <v>100</v>
      </c>
      <c r="BB436" s="19">
        <v>0</v>
      </c>
      <c r="BC436" s="19">
        <v>100</v>
      </c>
      <c r="BD436" s="19">
        <v>0</v>
      </c>
      <c r="BE436" s="19">
        <v>0</v>
      </c>
      <c r="BF436" s="26">
        <v>26.619377891364643</v>
      </c>
      <c r="BG436" s="26">
        <v>60.822024045875196</v>
      </c>
      <c r="BH436" s="26">
        <v>12.558598062760165</v>
      </c>
      <c r="BI436" s="23"/>
      <c r="BJ436" s="27">
        <f t="shared" ca="1" si="46"/>
        <v>1</v>
      </c>
      <c r="BK436" s="26">
        <f t="shared" ca="1" si="47"/>
        <v>6.3778558053963668</v>
      </c>
      <c r="BL436" s="25">
        <f t="shared" si="51"/>
        <v>2.5627403684422201</v>
      </c>
      <c r="BM436" s="25">
        <f t="shared" ca="1" si="48"/>
        <v>3.1235616980596457</v>
      </c>
      <c r="BN436" s="24">
        <f t="shared" si="52"/>
        <v>2.803156569173594</v>
      </c>
      <c r="BP436" s="2"/>
    </row>
    <row r="437" spans="1:68" x14ac:dyDescent="0.2">
      <c r="A437">
        <v>21.2</v>
      </c>
      <c r="B437">
        <v>2</v>
      </c>
      <c r="C437">
        <v>1.2900100000000001</v>
      </c>
      <c r="D437">
        <v>-0.25089</v>
      </c>
      <c r="E437">
        <v>0.16502</v>
      </c>
      <c r="F437">
        <v>1.7013499999999999</v>
      </c>
      <c r="G437">
        <v>1.5624</v>
      </c>
      <c r="I437" s="17">
        <f t="shared" si="49"/>
        <v>69.553805774278203</v>
      </c>
      <c r="J437" s="16">
        <f t="shared" si="50"/>
        <v>-69.753805774278206</v>
      </c>
      <c r="K437" s="10">
        <v>122</v>
      </c>
      <c r="L437" s="16">
        <v>7323.3267716535593</v>
      </c>
      <c r="M437" s="16">
        <v>2993.4055118110232</v>
      </c>
      <c r="N437" s="16">
        <v>30.13998250218722</v>
      </c>
      <c r="O437" s="16">
        <v>11.709227871939744</v>
      </c>
      <c r="P437" s="16">
        <v>12.353467948205321</v>
      </c>
      <c r="Q437" s="16">
        <v>0.25836869899183867</v>
      </c>
      <c r="R437" s="16">
        <v>2.0914669473795318</v>
      </c>
      <c r="S437" s="16">
        <v>44.738894185109572</v>
      </c>
      <c r="T437" s="22" t="s">
        <v>122</v>
      </c>
      <c r="U437" s="10">
        <v>5</v>
      </c>
      <c r="V437" s="22" t="s">
        <v>143</v>
      </c>
      <c r="W437" s="10">
        <v>4</v>
      </c>
      <c r="X437" s="22" t="s">
        <v>33</v>
      </c>
      <c r="Y437" s="10">
        <v>3</v>
      </c>
      <c r="Z437" s="22" t="s">
        <v>33</v>
      </c>
      <c r="AA437" s="15">
        <v>3</v>
      </c>
      <c r="AB437" s="11">
        <v>33.135591125527675</v>
      </c>
      <c r="AC437" s="10">
        <v>57.667641148418888</v>
      </c>
      <c r="AD437" s="21">
        <v>9.1967677260534373</v>
      </c>
      <c r="AE437" s="12">
        <v>1170.9227871939743</v>
      </c>
      <c r="AF437" s="10">
        <v>954.19832893815897</v>
      </c>
      <c r="AG437" s="10">
        <v>801.51009611539905</v>
      </c>
      <c r="AH437" s="10">
        <v>300.32046890583121</v>
      </c>
      <c r="AI437" s="10">
        <v>4.7813330315974305</v>
      </c>
      <c r="AJ437" s="10"/>
      <c r="AK437" s="10"/>
      <c r="AL437" s="10"/>
      <c r="AM437" s="10"/>
      <c r="AN437" s="10">
        <v>5.8546139359698719</v>
      </c>
      <c r="AO437" s="10">
        <v>4.0371102426895469</v>
      </c>
      <c r="AP437" s="10">
        <v>6.4120807689231922</v>
      </c>
      <c r="AQ437" s="10">
        <v>114.66</v>
      </c>
      <c r="AR437" s="10"/>
      <c r="AS437" s="10"/>
      <c r="AT437" s="10">
        <v>1.4138214348060218</v>
      </c>
      <c r="AU437" s="10">
        <v>1</v>
      </c>
      <c r="AV437" s="16"/>
      <c r="AW437" s="21">
        <v>143.12974934072386</v>
      </c>
      <c r="AX437" s="1" t="s">
        <v>120</v>
      </c>
      <c r="AY437" s="25">
        <v>69.753805774278206</v>
      </c>
      <c r="AZ437" s="19">
        <v>0</v>
      </c>
      <c r="BA437" s="19">
        <v>100</v>
      </c>
      <c r="BB437" s="19">
        <v>0</v>
      </c>
      <c r="BC437" s="19">
        <v>100</v>
      </c>
      <c r="BD437" s="19">
        <v>0</v>
      </c>
      <c r="BE437" s="19">
        <v>0</v>
      </c>
      <c r="BF437" s="26">
        <v>33.135591125527675</v>
      </c>
      <c r="BG437" s="26">
        <v>57.667641148418888</v>
      </c>
      <c r="BH437" s="26">
        <v>9.1967677260534373</v>
      </c>
      <c r="BI437" s="23"/>
      <c r="BJ437" s="27">
        <f t="shared" ca="1" si="46"/>
        <v>1</v>
      </c>
      <c r="BK437" s="26">
        <f t="shared" ca="1" si="47"/>
        <v>5.8073017692280269</v>
      </c>
      <c r="BL437" s="25">
        <f t="shared" si="51"/>
        <v>2.9725553207921558</v>
      </c>
      <c r="BM437" s="25">
        <f t="shared" ca="1" si="48"/>
        <v>3.1920625922250898</v>
      </c>
      <c r="BN437" s="24">
        <f t="shared" si="52"/>
        <v>2.8548000171048593</v>
      </c>
      <c r="BP437" s="2"/>
    </row>
    <row r="438" spans="1:68" x14ac:dyDescent="0.2">
      <c r="A438">
        <v>21.25</v>
      </c>
      <c r="B438">
        <v>2.1</v>
      </c>
      <c r="C438">
        <v>1.2924199999999999</v>
      </c>
      <c r="D438">
        <v>-0.2535</v>
      </c>
      <c r="E438">
        <v>0.16503000000000001</v>
      </c>
      <c r="F438">
        <v>1.69493</v>
      </c>
      <c r="G438">
        <v>1.5602799999999999</v>
      </c>
      <c r="I438" s="17">
        <f t="shared" si="49"/>
        <v>69.717847769028864</v>
      </c>
      <c r="J438" s="16">
        <f t="shared" si="50"/>
        <v>-69.917847769028867</v>
      </c>
      <c r="K438" s="10">
        <v>122</v>
      </c>
      <c r="L438" s="16">
        <v>7343.3398950131395</v>
      </c>
      <c r="M438" s="16">
        <v>3003.1824146981626</v>
      </c>
      <c r="N438" s="16">
        <v>30.211067366579172</v>
      </c>
      <c r="O438" s="16">
        <v>12.367325800376602</v>
      </c>
      <c r="P438" s="16">
        <v>13.011610078362677</v>
      </c>
      <c r="Q438" s="16">
        <v>0.24201704272683625</v>
      </c>
      <c r="R438" s="16">
        <v>1.8600084176307454</v>
      </c>
      <c r="S438" s="16">
        <v>44.74196374903309</v>
      </c>
      <c r="T438" s="22" t="s">
        <v>122</v>
      </c>
      <c r="U438" s="10">
        <v>5</v>
      </c>
      <c r="V438" s="22" t="s">
        <v>143</v>
      </c>
      <c r="W438" s="10">
        <v>4</v>
      </c>
      <c r="X438" s="22" t="s">
        <v>33</v>
      </c>
      <c r="Y438" s="10">
        <v>3</v>
      </c>
      <c r="Z438" s="22" t="s">
        <v>33</v>
      </c>
      <c r="AA438" s="15">
        <v>3</v>
      </c>
      <c r="AB438" s="11">
        <v>27.100524330196215</v>
      </c>
      <c r="AC438" s="10">
        <v>60.631597134896069</v>
      </c>
      <c r="AD438" s="21">
        <v>12.26787853490772</v>
      </c>
      <c r="AE438" s="12">
        <v>1236.7325800376602</v>
      </c>
      <c r="AF438" s="10">
        <v>1030.4495722884608</v>
      </c>
      <c r="AG438" s="10">
        <v>850.87075587720085</v>
      </c>
      <c r="AH438" s="10">
        <v>298.92129701048054</v>
      </c>
      <c r="AI438" s="10">
        <v>5.3763197549062012</v>
      </c>
      <c r="AJ438" s="10"/>
      <c r="AK438" s="10"/>
      <c r="AL438" s="10"/>
      <c r="AM438" s="10"/>
      <c r="AN438" s="10">
        <v>6.1836629001883008</v>
      </c>
      <c r="AO438" s="10">
        <v>4.123568885617896</v>
      </c>
      <c r="AP438" s="10">
        <v>6.8069660470176059</v>
      </c>
      <c r="AQ438" s="10">
        <v>114.66</v>
      </c>
      <c r="AR438" s="10"/>
      <c r="AS438" s="10"/>
      <c r="AT438" s="10">
        <v>1.52742536302562</v>
      </c>
      <c r="AU438" s="10">
        <v>1</v>
      </c>
      <c r="AV438" s="16"/>
      <c r="AW438" s="21">
        <v>154.5674358432691</v>
      </c>
      <c r="AX438" s="1" t="s">
        <v>120</v>
      </c>
      <c r="AY438" s="25">
        <v>69.917847769028896</v>
      </c>
      <c r="AZ438" s="19">
        <v>0</v>
      </c>
      <c r="BA438" s="19">
        <v>100</v>
      </c>
      <c r="BB438" s="19">
        <v>0</v>
      </c>
      <c r="BC438" s="19">
        <v>100</v>
      </c>
      <c r="BD438" s="19">
        <v>0</v>
      </c>
      <c r="BE438" s="19">
        <v>0</v>
      </c>
      <c r="BF438" s="26">
        <v>27.100524330196215</v>
      </c>
      <c r="BG438" s="26">
        <v>60.631597134896069</v>
      </c>
      <c r="BH438" s="26">
        <v>12.26787853490772</v>
      </c>
      <c r="BI438" s="23"/>
      <c r="BJ438" s="27">
        <f t="shared" ca="1" si="46"/>
        <v>1</v>
      </c>
      <c r="BK438" s="26">
        <f t="shared" ca="1" si="47"/>
        <v>6.2200285171787169</v>
      </c>
      <c r="BL438" s="25">
        <f t="shared" si="51"/>
        <v>2.5912055038478363</v>
      </c>
      <c r="BM438" s="25">
        <f t="shared" ca="1" si="48"/>
        <v>3.1353493531124292</v>
      </c>
      <c r="BN438" s="24">
        <f t="shared" si="52"/>
        <v>2.8085041897133851</v>
      </c>
      <c r="BP438" s="2"/>
    </row>
    <row r="439" spans="1:68" x14ac:dyDescent="0.2">
      <c r="A439">
        <v>21.3</v>
      </c>
      <c r="B439">
        <v>2</v>
      </c>
      <c r="C439">
        <v>1.2892399999999999</v>
      </c>
      <c r="D439">
        <v>-0.25879999999999997</v>
      </c>
      <c r="E439">
        <v>0.16420000000000001</v>
      </c>
      <c r="F439">
        <v>1.6959299999999999</v>
      </c>
      <c r="G439">
        <v>1.55915</v>
      </c>
      <c r="I439" s="17">
        <f t="shared" si="49"/>
        <v>69.881889763779526</v>
      </c>
      <c r="J439" s="16">
        <f t="shared" si="50"/>
        <v>-70.081889763779529</v>
      </c>
      <c r="K439" s="10">
        <v>122</v>
      </c>
      <c r="L439" s="16">
        <v>7363.3530183727198</v>
      </c>
      <c r="M439" s="16">
        <v>3012.959317585302</v>
      </c>
      <c r="N439" s="16">
        <v>30.282152230971128</v>
      </c>
      <c r="O439" s="16">
        <v>11.498964218455708</v>
      </c>
      <c r="P439" s="16">
        <v>12.139579753640408</v>
      </c>
      <c r="Q439" s="16">
        <v>0.20881253000480091</v>
      </c>
      <c r="R439" s="16">
        <v>1.7200968587251331</v>
      </c>
      <c r="S439" s="16">
        <v>44.487189943382035</v>
      </c>
      <c r="T439" s="22" t="s">
        <v>122</v>
      </c>
      <c r="U439" s="10">
        <v>5</v>
      </c>
      <c r="V439" s="22" t="s">
        <v>143</v>
      </c>
      <c r="W439" s="10">
        <v>4</v>
      </c>
      <c r="X439" s="22" t="s">
        <v>33</v>
      </c>
      <c r="Y439" s="10">
        <v>3</v>
      </c>
      <c r="Z439" s="22" t="s">
        <v>33</v>
      </c>
      <c r="AA439" s="15">
        <v>3</v>
      </c>
      <c r="AB439" s="11">
        <v>26.320723948595308</v>
      </c>
      <c r="AC439" s="10">
        <v>60.936335731841325</v>
      </c>
      <c r="AD439" s="21">
        <v>12.742940319563367</v>
      </c>
      <c r="AE439" s="12">
        <v>1149.8964218455708</v>
      </c>
      <c r="AF439" s="10">
        <v>926.68052682939492</v>
      </c>
      <c r="AG439" s="10">
        <v>785.46848152303062</v>
      </c>
      <c r="AH439" s="10">
        <v>292.21791865531009</v>
      </c>
      <c r="AI439" s="10">
        <v>5.8136261044111199</v>
      </c>
      <c r="AJ439" s="10"/>
      <c r="AK439" s="10"/>
      <c r="AL439" s="10"/>
      <c r="AM439" s="10"/>
      <c r="AN439" s="10">
        <v>5.7494821092278539</v>
      </c>
      <c r="AO439" s="10">
        <v>3.8999465893120528</v>
      </c>
      <c r="AP439" s="10">
        <v>6.2837478521842449</v>
      </c>
      <c r="AQ439" s="10">
        <v>114.66</v>
      </c>
      <c r="AR439" s="10"/>
      <c r="AS439" s="10"/>
      <c r="AT439" s="10">
        <v>1.3616680962152086</v>
      </c>
      <c r="AU439" s="10">
        <v>1</v>
      </c>
      <c r="AV439" s="16"/>
      <c r="AW439" s="21">
        <v>139.00207902440923</v>
      </c>
      <c r="AX439" s="1" t="s">
        <v>120</v>
      </c>
      <c r="AY439" s="25">
        <v>70.0818897637795</v>
      </c>
      <c r="AZ439" s="19">
        <v>0</v>
      </c>
      <c r="BA439" s="19">
        <v>100</v>
      </c>
      <c r="BB439" s="19">
        <v>0</v>
      </c>
      <c r="BC439" s="19">
        <v>100</v>
      </c>
      <c r="BD439" s="19">
        <v>0</v>
      </c>
      <c r="BE439" s="19">
        <v>0</v>
      </c>
      <c r="BF439" s="26">
        <v>26.320723948595308</v>
      </c>
      <c r="BG439" s="26">
        <v>60.936335731841325</v>
      </c>
      <c r="BH439" s="26">
        <v>12.742940319563367</v>
      </c>
      <c r="BI439" s="23"/>
      <c r="BJ439" s="27">
        <f t="shared" ca="1" si="46"/>
        <v>1</v>
      </c>
      <c r="BK439" s="26">
        <f t="shared" ca="1" si="47"/>
        <v>5.61434945044829</v>
      </c>
      <c r="BL439" s="25">
        <f t="shared" si="51"/>
        <v>2.4688451022624536</v>
      </c>
      <c r="BM439" s="25">
        <f t="shared" ca="1" si="48"/>
        <v>3.1626488781451929</v>
      </c>
      <c r="BN439" s="24">
        <f t="shared" si="52"/>
        <v>2.8163892011467908</v>
      </c>
      <c r="BP439" s="2"/>
    </row>
    <row r="440" spans="1:68" x14ac:dyDescent="0.2">
      <c r="A440">
        <v>21.35</v>
      </c>
      <c r="B440">
        <v>2.1</v>
      </c>
      <c r="C440">
        <v>1.2835300000000001</v>
      </c>
      <c r="D440">
        <v>-0.26526</v>
      </c>
      <c r="E440">
        <v>0.16197</v>
      </c>
      <c r="F440">
        <v>1.6918800000000001</v>
      </c>
      <c r="G440">
        <v>1.5573999999999999</v>
      </c>
      <c r="I440" s="17">
        <f t="shared" si="49"/>
        <v>70.045931758530187</v>
      </c>
      <c r="J440" s="16">
        <f t="shared" si="50"/>
        <v>-70.24593175853019</v>
      </c>
      <c r="K440" s="10">
        <v>122</v>
      </c>
      <c r="L440" s="16">
        <v>7383.3661417323001</v>
      </c>
      <c r="M440" s="16">
        <v>3022.7362204724413</v>
      </c>
      <c r="N440" s="16">
        <v>30.353237095363081</v>
      </c>
      <c r="O440" s="16">
        <v>9.9397363465160051</v>
      </c>
      <c r="P440" s="16">
        <v>10.570494898029542</v>
      </c>
      <c r="Q440" s="16">
        <v>0.16834061449831975</v>
      </c>
      <c r="R440" s="16">
        <v>1.5925518731360468</v>
      </c>
      <c r="S440" s="16">
        <v>43.80267718844005</v>
      </c>
      <c r="T440" s="22" t="s">
        <v>122</v>
      </c>
      <c r="U440" s="10">
        <v>5</v>
      </c>
      <c r="V440" s="22" t="s">
        <v>143</v>
      </c>
      <c r="W440" s="10">
        <v>4</v>
      </c>
      <c r="X440" s="22" t="s">
        <v>33</v>
      </c>
      <c r="Y440" s="10">
        <v>3</v>
      </c>
      <c r="Z440" s="22" t="s">
        <v>33</v>
      </c>
      <c r="AA440" s="15">
        <v>3</v>
      </c>
      <c r="AB440" s="11">
        <v>27.584322379222392</v>
      </c>
      <c r="AC440" s="10">
        <v>60.432527059661403</v>
      </c>
      <c r="AD440" s="21">
        <v>11.983150561116203</v>
      </c>
      <c r="AE440" s="12">
        <v>993.97363465160049</v>
      </c>
      <c r="AF440" s="10">
        <v>740.90506597167075</v>
      </c>
      <c r="AG440" s="10">
        <v>667.78711735221566</v>
      </c>
      <c r="AH440" s="10">
        <v>276.67419620044052</v>
      </c>
      <c r="AI440" s="10">
        <v>6.2792303149962958</v>
      </c>
      <c r="AJ440" s="10"/>
      <c r="AK440" s="10"/>
      <c r="AL440" s="10"/>
      <c r="AM440" s="10"/>
      <c r="AN440" s="10">
        <v>4.9698681732580026</v>
      </c>
      <c r="AO440" s="10">
        <v>3.5349939674296782</v>
      </c>
      <c r="AP440" s="10">
        <v>5.342296938817725</v>
      </c>
      <c r="AQ440" s="10">
        <v>114.66</v>
      </c>
      <c r="AR440" s="10"/>
      <c r="AS440" s="10"/>
      <c r="AT440" s="10">
        <v>1.0729094150101643</v>
      </c>
      <c r="AU440" s="10">
        <v>1</v>
      </c>
      <c r="AV440" s="16"/>
      <c r="AW440" s="21">
        <v>111.13575989575061</v>
      </c>
      <c r="AX440" s="1" t="s">
        <v>120</v>
      </c>
      <c r="AY440" s="25">
        <v>70.245931758530205</v>
      </c>
      <c r="AZ440" s="19">
        <v>0</v>
      </c>
      <c r="BA440" s="19">
        <v>100</v>
      </c>
      <c r="BB440" s="19">
        <v>0</v>
      </c>
      <c r="BC440" s="19">
        <v>100</v>
      </c>
      <c r="BD440" s="19">
        <v>0</v>
      </c>
      <c r="BE440" s="19">
        <v>0</v>
      </c>
      <c r="BF440" s="26">
        <v>27.584322379222392</v>
      </c>
      <c r="BG440" s="26">
        <v>60.432527059661403</v>
      </c>
      <c r="BH440" s="26">
        <v>11.983150561116203</v>
      </c>
      <c r="BI440" s="23"/>
      <c r="BJ440" s="27">
        <f t="shared" ca="1" si="46"/>
        <v>1</v>
      </c>
      <c r="BK440" s="26">
        <f t="shared" ca="1" si="47"/>
        <v>4.5513808188583935</v>
      </c>
      <c r="BL440" s="25">
        <f t="shared" si="51"/>
        <v>2.4472338934111848</v>
      </c>
      <c r="BM440" s="25">
        <f t="shared" ca="1" si="48"/>
        <v>3.2395023693627278</v>
      </c>
      <c r="BN440" s="24">
        <f t="shared" si="52"/>
        <v>2.8511807598302399</v>
      </c>
      <c r="BP440" s="2"/>
    </row>
    <row r="441" spans="1:68" x14ac:dyDescent="0.2">
      <c r="A441">
        <v>21.4</v>
      </c>
      <c r="B441">
        <v>2</v>
      </c>
      <c r="C441">
        <v>1.28529</v>
      </c>
      <c r="D441">
        <v>-0.27010000000000001</v>
      </c>
      <c r="E441">
        <v>0.16167999999999999</v>
      </c>
      <c r="F441">
        <v>1.6954</v>
      </c>
      <c r="G441">
        <v>1.5596000000000001</v>
      </c>
      <c r="I441" s="17">
        <f t="shared" si="49"/>
        <v>70.209973753280835</v>
      </c>
      <c r="J441" s="16">
        <f t="shared" si="50"/>
        <v>-70.409973753280838</v>
      </c>
      <c r="K441" s="10">
        <v>122</v>
      </c>
      <c r="L441" s="16">
        <v>7403.3792650918795</v>
      </c>
      <c r="M441" s="16">
        <v>3032.5131233595798</v>
      </c>
      <c r="N441" s="16">
        <v>30.42432195975503</v>
      </c>
      <c r="O441" s="16">
        <v>10.42033898305084</v>
      </c>
      <c r="P441" s="16">
        <v>11.04981568466992</v>
      </c>
      <c r="Q441" s="16">
        <v>0.13801800288046082</v>
      </c>
      <c r="R441" s="16">
        <v>1.2490525346222885</v>
      </c>
      <c r="S441" s="16">
        <v>43.713659834658351</v>
      </c>
      <c r="T441" s="22" t="s">
        <v>122</v>
      </c>
      <c r="U441" s="10">
        <v>5</v>
      </c>
      <c r="V441" s="22" t="s">
        <v>143</v>
      </c>
      <c r="W441" s="10">
        <v>4</v>
      </c>
      <c r="X441" s="22" t="s">
        <v>33</v>
      </c>
      <c r="Y441" s="10">
        <v>3</v>
      </c>
      <c r="Z441" s="22" t="s">
        <v>33</v>
      </c>
      <c r="AA441" s="15">
        <v>3</v>
      </c>
      <c r="AB441" s="11">
        <v>20.545665135994966</v>
      </c>
      <c r="AC441" s="10">
        <v>62.466481365353964</v>
      </c>
      <c r="AD441" s="21">
        <v>16.98785349865107</v>
      </c>
      <c r="AE441" s="12">
        <v>1042.033898305084</v>
      </c>
      <c r="AF441" s="10">
        <v>796.11850420232815</v>
      </c>
      <c r="AG441" s="10">
        <v>703.73617635024402</v>
      </c>
      <c r="AH441" s="10">
        <v>273.38066485515401</v>
      </c>
      <c r="AI441" s="10">
        <v>8.0060683780798581</v>
      </c>
      <c r="AJ441" s="10"/>
      <c r="AK441" s="10"/>
      <c r="AL441" s="10"/>
      <c r="AM441" s="10"/>
      <c r="AN441" s="10">
        <v>5.21016949152542</v>
      </c>
      <c r="AO441" s="10">
        <v>3.5382462861779622</v>
      </c>
      <c r="AP441" s="10">
        <v>5.629889410801951</v>
      </c>
      <c r="AQ441" s="10">
        <v>114.66</v>
      </c>
      <c r="AR441" s="10"/>
      <c r="AS441" s="10"/>
      <c r="AT441" s="10">
        <v>1.1530852364850974</v>
      </c>
      <c r="AU441" s="10">
        <v>1</v>
      </c>
      <c r="AV441" s="16"/>
      <c r="AW441" s="21">
        <v>119.41777563034923</v>
      </c>
      <c r="AX441" s="1" t="s">
        <v>120</v>
      </c>
      <c r="AY441" s="25">
        <v>70.409973753280795</v>
      </c>
      <c r="AZ441" s="19">
        <v>0</v>
      </c>
      <c r="BA441" s="19">
        <v>100</v>
      </c>
      <c r="BB441" s="19">
        <v>0</v>
      </c>
      <c r="BC441" s="19">
        <v>100</v>
      </c>
      <c r="BD441" s="19">
        <v>0</v>
      </c>
      <c r="BE441" s="19">
        <v>0</v>
      </c>
      <c r="BF441" s="26">
        <v>20.545665135994966</v>
      </c>
      <c r="BG441" s="26">
        <v>62.466481365353964</v>
      </c>
      <c r="BH441" s="26">
        <v>16.98785349865107</v>
      </c>
      <c r="BI441" s="23"/>
      <c r="BJ441" s="27">
        <f t="shared" ca="1" si="46"/>
        <v>1</v>
      </c>
      <c r="BK441" s="26">
        <f t="shared" ca="1" si="47"/>
        <v>4.8462286909962886</v>
      </c>
      <c r="BL441" s="25">
        <f t="shared" si="51"/>
        <v>1.8782748404345435</v>
      </c>
      <c r="BM441" s="25">
        <f t="shared" ca="1" si="48"/>
        <v>3.1599512317954752</v>
      </c>
      <c r="BN441" s="24">
        <f t="shared" si="52"/>
        <v>2.7830644319394136</v>
      </c>
      <c r="BP441" s="2"/>
    </row>
    <row r="442" spans="1:68" x14ac:dyDescent="0.2">
      <c r="A442">
        <v>21.45</v>
      </c>
      <c r="B442">
        <v>0.7</v>
      </c>
      <c r="C442">
        <v>1.2827200000000001</v>
      </c>
      <c r="D442">
        <v>-0.26889000000000002</v>
      </c>
      <c r="E442">
        <v>0.16372</v>
      </c>
      <c r="F442">
        <v>1.69693</v>
      </c>
      <c r="G442">
        <v>1.56315</v>
      </c>
      <c r="I442" s="17">
        <f t="shared" si="49"/>
        <v>70.374015748031496</v>
      </c>
      <c r="J442" s="16">
        <f t="shared" si="50"/>
        <v>-70.574015748031499</v>
      </c>
      <c r="K442" s="10">
        <v>122</v>
      </c>
      <c r="L442" s="16">
        <v>7423.3923884514597</v>
      </c>
      <c r="M442" s="16">
        <v>3042.2900262467192</v>
      </c>
      <c r="N442" s="16">
        <v>30.495406824146983</v>
      </c>
      <c r="O442" s="16">
        <v>9.718549905838044</v>
      </c>
      <c r="P442" s="16">
        <v>10.357043758438817</v>
      </c>
      <c r="Q442" s="16">
        <v>0.14559865578492548</v>
      </c>
      <c r="R442" s="16">
        <v>1.4057935756648043</v>
      </c>
      <c r="S442" s="16">
        <v>44.339850875053713</v>
      </c>
      <c r="T442" s="22" t="s">
        <v>122</v>
      </c>
      <c r="U442" s="10">
        <v>5</v>
      </c>
      <c r="V442" s="22" t="s">
        <v>143</v>
      </c>
      <c r="W442" s="10">
        <v>4</v>
      </c>
      <c r="X442" s="22" t="s">
        <v>33</v>
      </c>
      <c r="Y442" s="10">
        <v>3</v>
      </c>
      <c r="Z442" s="22" t="s">
        <v>33</v>
      </c>
      <c r="AA442" s="15">
        <v>3</v>
      </c>
      <c r="AB442" s="11">
        <v>24.767192230878671</v>
      </c>
      <c r="AC442" s="10">
        <v>61.480454764769654</v>
      </c>
      <c r="AD442" s="21">
        <v>13.752353004351676</v>
      </c>
      <c r="AE442" s="12">
        <v>971.85499058380447</v>
      </c>
      <c r="AF442" s="10">
        <v>713.43868209516415</v>
      </c>
      <c r="AG442" s="10">
        <v>651.77828188291119</v>
      </c>
      <c r="AH442" s="10">
        <v>284.799991904367</v>
      </c>
      <c r="AI442" s="10">
        <v>7.113419902542212</v>
      </c>
      <c r="AJ442" s="10"/>
      <c r="AK442" s="10"/>
      <c r="AL442" s="10"/>
      <c r="AM442" s="10"/>
      <c r="AN442" s="10">
        <v>4.859274952919022</v>
      </c>
      <c r="AO442" s="10">
        <v>3.4461920828700228</v>
      </c>
      <c r="AP442" s="10">
        <v>5.2142262550632896</v>
      </c>
      <c r="AQ442" s="10">
        <v>114.66</v>
      </c>
      <c r="AR442" s="10"/>
      <c r="AS442" s="10"/>
      <c r="AT442" s="10">
        <v>1.0242040964180597</v>
      </c>
      <c r="AU442" s="10">
        <v>1</v>
      </c>
      <c r="AV442" s="16"/>
      <c r="AW442" s="21">
        <v>107.01580231427462</v>
      </c>
      <c r="AX442" s="1" t="s">
        <v>120</v>
      </c>
      <c r="AY442" s="25">
        <v>70.574015748031499</v>
      </c>
      <c r="AZ442" s="19">
        <v>0</v>
      </c>
      <c r="BA442" s="19">
        <v>100</v>
      </c>
      <c r="BB442" s="19">
        <v>0</v>
      </c>
      <c r="BC442" s="19">
        <v>100</v>
      </c>
      <c r="BD442" s="19">
        <v>0</v>
      </c>
      <c r="BE442" s="19">
        <v>0</v>
      </c>
      <c r="BF442" s="26">
        <v>24.767192230878671</v>
      </c>
      <c r="BG442" s="26">
        <v>61.480454764769654</v>
      </c>
      <c r="BH442" s="26">
        <v>13.752353004351676</v>
      </c>
      <c r="BI442" s="23"/>
      <c r="BJ442" s="27">
        <f t="shared" ca="1" si="46"/>
        <v>1</v>
      </c>
      <c r="BK442" s="26">
        <f t="shared" ca="1" si="47"/>
        <v>4.3686482924913426</v>
      </c>
      <c r="BL442" s="25">
        <f t="shared" si="51"/>
        <v>2.1909863160357759</v>
      </c>
      <c r="BM442" s="25">
        <f t="shared" ca="1" si="48"/>
        <v>3.2314906466067046</v>
      </c>
      <c r="BN442" s="24">
        <f t="shared" si="52"/>
        <v>2.8323059248754268</v>
      </c>
      <c r="BP442" s="2"/>
    </row>
    <row r="443" spans="1:68" x14ac:dyDescent="0.2">
      <c r="A443">
        <v>21.5</v>
      </c>
      <c r="B443">
        <v>2</v>
      </c>
      <c r="C443">
        <v>1.2825200000000001</v>
      </c>
      <c r="D443">
        <v>-0.26301999999999998</v>
      </c>
      <c r="E443">
        <v>0.16735</v>
      </c>
      <c r="F443">
        <v>1.6910499999999999</v>
      </c>
      <c r="G443">
        <v>1.5561799999999999</v>
      </c>
      <c r="I443" s="17">
        <f t="shared" si="49"/>
        <v>70.538057742782144</v>
      </c>
      <c r="J443" s="16">
        <f t="shared" si="50"/>
        <v>-70.738057742782146</v>
      </c>
      <c r="K443" s="10">
        <v>122</v>
      </c>
      <c r="L443" s="16">
        <v>7443.4055118110391</v>
      </c>
      <c r="M443" s="16">
        <v>3052.0669291338577</v>
      </c>
      <c r="N443" s="16">
        <v>30.566491688538932</v>
      </c>
      <c r="O443" s="16">
        <v>9.6639359698681826</v>
      </c>
      <c r="P443" s="16">
        <v>10.31847504700991</v>
      </c>
      <c r="Q443" s="16">
        <v>0.18237421987518018</v>
      </c>
      <c r="R443" s="16">
        <v>1.7674532238950234</v>
      </c>
      <c r="S443" s="16">
        <v>45.454102579286626</v>
      </c>
      <c r="T443" s="22" t="s">
        <v>122</v>
      </c>
      <c r="U443" s="10">
        <v>5</v>
      </c>
      <c r="V443" s="22" t="s">
        <v>143</v>
      </c>
      <c r="W443" s="10">
        <v>4</v>
      </c>
      <c r="X443" s="22" t="s">
        <v>33</v>
      </c>
      <c r="Y443" s="10">
        <v>3</v>
      </c>
      <c r="Z443" s="22" t="s">
        <v>33</v>
      </c>
      <c r="AA443" s="15">
        <v>3</v>
      </c>
      <c r="AB443" s="11">
        <v>31.798589857289706</v>
      </c>
      <c r="AC443" s="10">
        <v>58.407427443576964</v>
      </c>
      <c r="AD443" s="21">
        <v>9.7939826991333341</v>
      </c>
      <c r="AE443" s="12">
        <v>966.39359698681824</v>
      </c>
      <c r="AF443" s="10">
        <v>707.72394408237642</v>
      </c>
      <c r="AG443" s="10">
        <v>648.88562852574319</v>
      </c>
      <c r="AH443" s="10">
        <v>306.25942403823831</v>
      </c>
      <c r="AI443" s="10">
        <v>5.657858360722277</v>
      </c>
      <c r="AJ443" s="10"/>
      <c r="AK443" s="10"/>
      <c r="AL443" s="10"/>
      <c r="AM443" s="10"/>
      <c r="AN443" s="10">
        <v>4.8319679849340913</v>
      </c>
      <c r="AO443" s="10">
        <v>3.540610798484634</v>
      </c>
      <c r="AP443" s="10">
        <v>5.1910850282059453</v>
      </c>
      <c r="AQ443" s="10">
        <v>114.66</v>
      </c>
      <c r="AR443" s="10"/>
      <c r="AS443" s="10"/>
      <c r="AT443" s="10">
        <v>1.0121644130942073</v>
      </c>
      <c r="AU443" s="10">
        <v>1</v>
      </c>
      <c r="AV443" s="16"/>
      <c r="AW443" s="21">
        <v>106.15859161235647</v>
      </c>
      <c r="AX443" s="1" t="s">
        <v>120</v>
      </c>
      <c r="AY443" s="25">
        <v>70.738057742782104</v>
      </c>
      <c r="AZ443" s="19">
        <v>0</v>
      </c>
      <c r="BA443" s="19">
        <v>100</v>
      </c>
      <c r="BB443" s="19">
        <v>0</v>
      </c>
      <c r="BC443" s="19">
        <v>100</v>
      </c>
      <c r="BD443" s="19">
        <v>0</v>
      </c>
      <c r="BE443" s="19">
        <v>0</v>
      </c>
      <c r="BF443" s="26">
        <v>31.798589857289706</v>
      </c>
      <c r="BG443" s="26">
        <v>58.407427443576964</v>
      </c>
      <c r="BH443" s="26">
        <v>9.7939826991333341</v>
      </c>
      <c r="BI443" s="23"/>
      <c r="BJ443" s="27">
        <f t="shared" ca="1" si="46"/>
        <v>1</v>
      </c>
      <c r="BK443" s="26">
        <f t="shared" ca="1" si="47"/>
        <v>4.3228228241878561</v>
      </c>
      <c r="BL443" s="25">
        <f t="shared" si="51"/>
        <v>2.7645977733854483</v>
      </c>
      <c r="BM443" s="25">
        <f t="shared" ca="1" si="48"/>
        <v>3.285406364203205</v>
      </c>
      <c r="BN443" s="24">
        <f t="shared" si="52"/>
        <v>2.8830360599343643</v>
      </c>
      <c r="BP443" s="2"/>
    </row>
    <row r="444" spans="1:68" x14ac:dyDescent="0.2">
      <c r="A444">
        <v>21.55</v>
      </c>
      <c r="B444">
        <v>2</v>
      </c>
      <c r="C444">
        <v>1.2829600000000001</v>
      </c>
      <c r="D444">
        <v>-0.26311000000000001</v>
      </c>
      <c r="E444">
        <v>0.17141000000000001</v>
      </c>
      <c r="F444">
        <v>1.69398</v>
      </c>
      <c r="G444">
        <v>1.5629999999999999</v>
      </c>
      <c r="I444" s="17">
        <f t="shared" si="49"/>
        <v>70.702099737532805</v>
      </c>
      <c r="J444" s="16">
        <f t="shared" si="50"/>
        <v>-70.902099737532808</v>
      </c>
      <c r="K444" s="10">
        <v>122</v>
      </c>
      <c r="L444" s="16">
        <v>7463.4186351706194</v>
      </c>
      <c r="M444" s="16">
        <v>3061.8438320209971</v>
      </c>
      <c r="N444" s="16">
        <v>30.637576552930884</v>
      </c>
      <c r="O444" s="16">
        <v>9.7840866290018891</v>
      </c>
      <c r="P444" s="16">
        <v>10.456571604666006</v>
      </c>
      <c r="Q444" s="16">
        <v>0.18181036965914538</v>
      </c>
      <c r="R444" s="16">
        <v>1.7387187362444556</v>
      </c>
      <c r="S444" s="16">
        <v>46.700345532230337</v>
      </c>
      <c r="T444" s="22" t="s">
        <v>122</v>
      </c>
      <c r="U444" s="10">
        <v>5</v>
      </c>
      <c r="V444" s="22" t="s">
        <v>143</v>
      </c>
      <c r="W444" s="10">
        <v>4</v>
      </c>
      <c r="X444" s="22" t="s">
        <v>33</v>
      </c>
      <c r="Y444" s="10">
        <v>3</v>
      </c>
      <c r="Z444" s="22" t="s">
        <v>33</v>
      </c>
      <c r="AA444" s="15">
        <v>3</v>
      </c>
      <c r="AB444" s="11">
        <v>30.949664360544169</v>
      </c>
      <c r="AC444" s="10">
        <v>58.854337414075246</v>
      </c>
      <c r="AD444" s="21">
        <v>10.195998225380588</v>
      </c>
      <c r="AE444" s="12">
        <v>978.40866290018892</v>
      </c>
      <c r="AF444" s="10">
        <v>722.79335537370662</v>
      </c>
      <c r="AG444" s="10">
        <v>659.24287034995041</v>
      </c>
      <c r="AH444" s="10">
        <v>330.43410471701731</v>
      </c>
      <c r="AI444" s="10">
        <v>5.7513615005952561</v>
      </c>
      <c r="AJ444" s="10"/>
      <c r="AK444" s="10"/>
      <c r="AL444" s="10"/>
      <c r="AM444" s="10"/>
      <c r="AN444" s="10">
        <v>4.8920433145009445</v>
      </c>
      <c r="AO444" s="10">
        <v>3.5663288887605811</v>
      </c>
      <c r="AP444" s="10">
        <v>5.2739429627996035</v>
      </c>
      <c r="AQ444" s="10">
        <v>114.66</v>
      </c>
      <c r="AR444" s="10"/>
      <c r="AS444" s="10"/>
      <c r="AT444" s="10">
        <v>1.0313249092591601</v>
      </c>
      <c r="AU444" s="10">
        <v>1</v>
      </c>
      <c r="AV444" s="16"/>
      <c r="AW444" s="21">
        <v>108.419003306056</v>
      </c>
      <c r="AX444" s="1" t="s">
        <v>120</v>
      </c>
      <c r="AY444" s="25">
        <v>70.902099737532794</v>
      </c>
      <c r="AZ444" s="19">
        <v>0</v>
      </c>
      <c r="BA444" s="19">
        <v>100</v>
      </c>
      <c r="BB444" s="19">
        <v>0</v>
      </c>
      <c r="BC444" s="19">
        <v>100</v>
      </c>
      <c r="BD444" s="19">
        <v>0</v>
      </c>
      <c r="BE444" s="19">
        <v>0</v>
      </c>
      <c r="BF444" s="26">
        <v>30.949664360544169</v>
      </c>
      <c r="BG444" s="26">
        <v>58.854337414075246</v>
      </c>
      <c r="BH444" s="26">
        <v>10.195998225380588</v>
      </c>
      <c r="BI444" s="23"/>
      <c r="BJ444" s="27">
        <f t="shared" ca="1" si="46"/>
        <v>1</v>
      </c>
      <c r="BK444" s="26">
        <f t="shared" ca="1" si="47"/>
        <v>4.3926879723593828</v>
      </c>
      <c r="BL444" s="25">
        <f t="shared" si="51"/>
        <v>2.7035552833316139</v>
      </c>
      <c r="BM444" s="25">
        <f t="shared" ca="1" si="48"/>
        <v>3.2744990046331544</v>
      </c>
      <c r="BN444" s="24">
        <f t="shared" si="52"/>
        <v>2.8744447234382395</v>
      </c>
      <c r="BP444" s="2"/>
    </row>
    <row r="445" spans="1:68" x14ac:dyDescent="0.2">
      <c r="A445">
        <v>21.6</v>
      </c>
      <c r="B445">
        <v>2</v>
      </c>
      <c r="C445">
        <v>1.28434</v>
      </c>
      <c r="D445">
        <v>-0.26580999999999999</v>
      </c>
      <c r="E445">
        <v>0.17574999999999999</v>
      </c>
      <c r="F445">
        <v>1.6928000000000001</v>
      </c>
      <c r="G445">
        <v>1.5596000000000001</v>
      </c>
      <c r="I445" s="17">
        <f t="shared" si="49"/>
        <v>70.866141732283467</v>
      </c>
      <c r="J445" s="16">
        <f t="shared" si="50"/>
        <v>-71.066141732283469</v>
      </c>
      <c r="K445" s="10">
        <v>122</v>
      </c>
      <c r="L445" s="16">
        <v>7483.4317585301997</v>
      </c>
      <c r="M445" s="16">
        <v>3071.6207349081365</v>
      </c>
      <c r="N445" s="16">
        <v>30.708661417322837</v>
      </c>
      <c r="O445" s="16">
        <v>10.160922787193964</v>
      </c>
      <c r="P445" s="16">
        <v>10.852591309554429</v>
      </c>
      <c r="Q445" s="16">
        <v>0.16489486317810853</v>
      </c>
      <c r="R445" s="16">
        <v>1.5194054440522238</v>
      </c>
      <c r="S445" s="16">
        <v>48.032536275032221</v>
      </c>
      <c r="T445" s="22" t="s">
        <v>122</v>
      </c>
      <c r="U445" s="10">
        <v>5</v>
      </c>
      <c r="V445" s="22" t="s">
        <v>143</v>
      </c>
      <c r="W445" s="10">
        <v>4</v>
      </c>
      <c r="X445" s="22" t="s">
        <v>33</v>
      </c>
      <c r="Y445" s="10">
        <v>3</v>
      </c>
      <c r="Z445" s="22" t="s">
        <v>33</v>
      </c>
      <c r="AA445" s="15">
        <v>3</v>
      </c>
      <c r="AB445" s="11">
        <v>25.849511677146793</v>
      </c>
      <c r="AC445" s="10">
        <v>61.110475996377076</v>
      </c>
      <c r="AD445" s="21">
        <v>13.040012326476129</v>
      </c>
      <c r="AE445" s="12">
        <v>1016.0922787193964</v>
      </c>
      <c r="AF445" s="10">
        <v>768.20666633942801</v>
      </c>
      <c r="AG445" s="10">
        <v>688.94434821658217</v>
      </c>
      <c r="AH445" s="10">
        <v>356.37685421573588</v>
      </c>
      <c r="AI445" s="10">
        <v>6.5815217650729227</v>
      </c>
      <c r="AJ445" s="10"/>
      <c r="AK445" s="10"/>
      <c r="AL445" s="10"/>
      <c r="AM445" s="10"/>
      <c r="AN445" s="10">
        <v>5.0804613935969822</v>
      </c>
      <c r="AO445" s="10">
        <v>3.5937276050453746</v>
      </c>
      <c r="AP445" s="10">
        <v>5.511554785732657</v>
      </c>
      <c r="AQ445" s="10">
        <v>114.66</v>
      </c>
      <c r="AR445" s="10"/>
      <c r="AS445" s="10"/>
      <c r="AT445" s="10">
        <v>1.0957815207354393</v>
      </c>
      <c r="AU445" s="10">
        <v>1</v>
      </c>
      <c r="AV445" s="16"/>
      <c r="AW445" s="21">
        <v>115.23099995091421</v>
      </c>
      <c r="AX445" s="1" t="s">
        <v>120</v>
      </c>
      <c r="AY445" s="25">
        <v>71.066141732283498</v>
      </c>
      <c r="AZ445" s="19">
        <v>0</v>
      </c>
      <c r="BA445" s="19">
        <v>100</v>
      </c>
      <c r="BB445" s="19">
        <v>0</v>
      </c>
      <c r="BC445" s="19">
        <v>100</v>
      </c>
      <c r="BD445" s="19">
        <v>0</v>
      </c>
      <c r="BE445" s="19">
        <v>0</v>
      </c>
      <c r="BF445" s="26">
        <v>25.849511677146793</v>
      </c>
      <c r="BG445" s="26">
        <v>61.110475996377076</v>
      </c>
      <c r="BH445" s="26">
        <v>13.040012326476129</v>
      </c>
      <c r="BI445" s="23"/>
      <c r="BJ445" s="27">
        <f t="shared" ca="1" si="46"/>
        <v>1</v>
      </c>
      <c r="BK445" s="26">
        <f t="shared" ca="1" si="47"/>
        <v>4.6300478112262748</v>
      </c>
      <c r="BL445" s="25">
        <f t="shared" si="51"/>
        <v>2.3189108682135817</v>
      </c>
      <c r="BM445" s="25">
        <f t="shared" ca="1" si="48"/>
        <v>3.2214695966916183</v>
      </c>
      <c r="BN445" s="24">
        <f t="shared" si="52"/>
        <v>2.8311074586175895</v>
      </c>
      <c r="BP445" s="2"/>
    </row>
    <row r="446" spans="1:68" x14ac:dyDescent="0.2">
      <c r="A446">
        <v>21.65</v>
      </c>
      <c r="B446">
        <v>2.1</v>
      </c>
      <c r="C446">
        <v>1.2860799999999999</v>
      </c>
      <c r="D446">
        <v>-0.26495000000000002</v>
      </c>
      <c r="E446">
        <v>0.18057999999999999</v>
      </c>
      <c r="F446">
        <v>1.6916800000000001</v>
      </c>
      <c r="G446">
        <v>1.55968</v>
      </c>
      <c r="I446" s="17">
        <f t="shared" si="49"/>
        <v>71.030183727034114</v>
      </c>
      <c r="J446" s="16">
        <f t="shared" si="50"/>
        <v>-71.230183727034117</v>
      </c>
      <c r="K446" s="10">
        <v>122</v>
      </c>
      <c r="L446" s="16">
        <v>7503.444881889779</v>
      </c>
      <c r="M446" s="16">
        <v>3081.3976377952749</v>
      </c>
      <c r="N446" s="16">
        <v>30.779746281714779</v>
      </c>
      <c r="O446" s="16">
        <v>10.636064030131775</v>
      </c>
      <c r="P446" s="16">
        <v>11.349081983493013</v>
      </c>
      <c r="Q446" s="16">
        <v>0.17028276524243866</v>
      </c>
      <c r="R446" s="16">
        <v>1.500410037482425</v>
      </c>
      <c r="S446" s="16">
        <v>49.515135650085945</v>
      </c>
      <c r="T446" s="22" t="s">
        <v>122</v>
      </c>
      <c r="U446" s="10">
        <v>5</v>
      </c>
      <c r="V446" s="22" t="s">
        <v>143</v>
      </c>
      <c r="W446" s="10">
        <v>4</v>
      </c>
      <c r="X446" s="22" t="s">
        <v>33</v>
      </c>
      <c r="Y446" s="10">
        <v>3</v>
      </c>
      <c r="Z446" s="22" t="s">
        <v>33</v>
      </c>
      <c r="AA446" s="15">
        <v>3</v>
      </c>
      <c r="AB446" s="11">
        <v>24.449526084839704</v>
      </c>
      <c r="AC446" s="10">
        <v>61.580778433597033</v>
      </c>
      <c r="AD446" s="21">
        <v>13.96969548156326</v>
      </c>
      <c r="AE446" s="12">
        <v>1063.6064030131777</v>
      </c>
      <c r="AF446" s="10">
        <v>825.44009131105088</v>
      </c>
      <c r="AG446" s="10">
        <v>726.18114876197592</v>
      </c>
      <c r="AH446" s="10">
        <v>385.41372414934972</v>
      </c>
      <c r="AI446" s="10">
        <v>6.6648447758848954</v>
      </c>
      <c r="AJ446" s="10"/>
      <c r="AK446" s="10"/>
      <c r="AL446" s="10"/>
      <c r="AM446" s="10"/>
      <c r="AN446" s="10">
        <v>5.3180320150658877</v>
      </c>
      <c r="AO446" s="10">
        <v>3.6964646277981972</v>
      </c>
      <c r="AP446" s="10">
        <v>5.8094491900958083</v>
      </c>
      <c r="AQ446" s="10">
        <v>114.66</v>
      </c>
      <c r="AR446" s="10"/>
      <c r="AS446" s="10"/>
      <c r="AT446" s="10">
        <v>1.177708564625132</v>
      </c>
      <c r="AU446" s="10">
        <v>1</v>
      </c>
      <c r="AV446" s="16"/>
      <c r="AW446" s="21">
        <v>123.81601369665762</v>
      </c>
      <c r="AX446" s="1" t="s">
        <v>120</v>
      </c>
      <c r="AY446" s="25">
        <v>71.230183727034103</v>
      </c>
      <c r="AZ446" s="19">
        <v>0</v>
      </c>
      <c r="BA446" s="19">
        <v>100</v>
      </c>
      <c r="BB446" s="19">
        <v>0</v>
      </c>
      <c r="BC446" s="19">
        <v>100</v>
      </c>
      <c r="BD446" s="19">
        <v>0</v>
      </c>
      <c r="BE446" s="19">
        <v>0</v>
      </c>
      <c r="BF446" s="26">
        <v>24.449526084839704</v>
      </c>
      <c r="BG446" s="26">
        <v>61.580778433597033</v>
      </c>
      <c r="BH446" s="26">
        <v>13.96969548156326</v>
      </c>
      <c r="BI446" s="23"/>
      <c r="BJ446" s="27">
        <f t="shared" ca="1" si="46"/>
        <v>1</v>
      </c>
      <c r="BK446" s="26">
        <f t="shared" ca="1" si="47"/>
        <v>4.9311127193464053</v>
      </c>
      <c r="BL446" s="25">
        <f t="shared" si="51"/>
        <v>2.2413414066925483</v>
      </c>
      <c r="BM446" s="25">
        <f t="shared" ca="1" si="48"/>
        <v>3.1903808995994041</v>
      </c>
      <c r="BN446" s="24">
        <f t="shared" si="52"/>
        <v>2.8115274528197287</v>
      </c>
      <c r="BP446" s="2"/>
    </row>
    <row r="447" spans="1:68" x14ac:dyDescent="0.2">
      <c r="A447">
        <v>21.7</v>
      </c>
      <c r="B447">
        <v>2</v>
      </c>
      <c r="C447">
        <v>1.2861800000000001</v>
      </c>
      <c r="D447">
        <v>-0.26484000000000002</v>
      </c>
      <c r="E447">
        <v>0.18332000000000001</v>
      </c>
      <c r="F447">
        <v>1.6851799999999999</v>
      </c>
      <c r="G447">
        <v>1.5594300000000001</v>
      </c>
      <c r="I447" s="17">
        <f t="shared" si="49"/>
        <v>71.194225721784775</v>
      </c>
      <c r="J447" s="16">
        <f t="shared" si="50"/>
        <v>-71.394225721784778</v>
      </c>
      <c r="K447" s="10">
        <v>122</v>
      </c>
      <c r="L447" s="16">
        <v>7523.4580052493593</v>
      </c>
      <c r="M447" s="16">
        <v>3091.1745406824143</v>
      </c>
      <c r="N447" s="16">
        <v>30.850831146106731</v>
      </c>
      <c r="O447" s="16">
        <v>10.663370998116768</v>
      </c>
      <c r="P447" s="16">
        <v>11.388500222894594</v>
      </c>
      <c r="Q447" s="16">
        <v>0.17097191550648091</v>
      </c>
      <c r="R447" s="16">
        <v>1.5012680525111786</v>
      </c>
      <c r="S447" s="16">
        <v>50.356196165126775</v>
      </c>
      <c r="T447" s="22" t="s">
        <v>122</v>
      </c>
      <c r="U447" s="10">
        <v>5</v>
      </c>
      <c r="V447" s="22" t="s">
        <v>143</v>
      </c>
      <c r="W447" s="10">
        <v>4</v>
      </c>
      <c r="X447" s="22" t="s">
        <v>33</v>
      </c>
      <c r="Y447" s="10">
        <v>3</v>
      </c>
      <c r="Z447" s="22" t="s">
        <v>33</v>
      </c>
      <c r="AA447" s="15">
        <v>3</v>
      </c>
      <c r="AB447" s="11">
        <v>24.43130949886099</v>
      </c>
      <c r="AC447" s="10">
        <v>61.586414131859847</v>
      </c>
      <c r="AD447" s="21">
        <v>13.982276369279164</v>
      </c>
      <c r="AE447" s="12">
        <v>1066.3370998116768</v>
      </c>
      <c r="AF447" s="10">
        <v>828.90028869008506</v>
      </c>
      <c r="AG447" s="10">
        <v>729.13751671709451</v>
      </c>
      <c r="AH447" s="10">
        <v>401.25322324841233</v>
      </c>
      <c r="AI447" s="10">
        <v>6.6610356380214384</v>
      </c>
      <c r="AJ447" s="10"/>
      <c r="AK447" s="10"/>
      <c r="AL447" s="10"/>
      <c r="AM447" s="10"/>
      <c r="AN447" s="10">
        <v>5.3316854990583842</v>
      </c>
      <c r="AO447" s="10">
        <v>3.7089470436550824</v>
      </c>
      <c r="AP447" s="10">
        <v>5.8331001337367567</v>
      </c>
      <c r="AQ447" s="10">
        <v>114.66</v>
      </c>
      <c r="AR447" s="10"/>
      <c r="AS447" s="10"/>
      <c r="AT447" s="10">
        <v>1.1789517284710811</v>
      </c>
      <c r="AU447" s="10">
        <v>1</v>
      </c>
      <c r="AV447" s="16"/>
      <c r="AW447" s="21">
        <v>124.33504330351276</v>
      </c>
      <c r="AX447" s="1" t="s">
        <v>120</v>
      </c>
      <c r="AY447" s="25">
        <v>71.394225721784807</v>
      </c>
      <c r="AZ447" s="19">
        <v>0</v>
      </c>
      <c r="BA447" s="19">
        <v>100</v>
      </c>
      <c r="BB447" s="19">
        <v>0</v>
      </c>
      <c r="BC447" s="19">
        <v>100</v>
      </c>
      <c r="BD447" s="19">
        <v>0</v>
      </c>
      <c r="BE447" s="19">
        <v>0</v>
      </c>
      <c r="BF447" s="26">
        <v>24.43130949886099</v>
      </c>
      <c r="BG447" s="26">
        <v>61.586414131859847</v>
      </c>
      <c r="BH447" s="26">
        <v>13.982276369279164</v>
      </c>
      <c r="BI447" s="23"/>
      <c r="BJ447" s="27">
        <f t="shared" ca="1" si="46"/>
        <v>1</v>
      </c>
      <c r="BK447" s="26">
        <f t="shared" ca="1" si="47"/>
        <v>4.9345458303277896</v>
      </c>
      <c r="BL447" s="25">
        <f t="shared" si="51"/>
        <v>2.2417338945749861</v>
      </c>
      <c r="BM447" s="25">
        <f t="shared" ca="1" si="48"/>
        <v>3.1901552421904174</v>
      </c>
      <c r="BN447" s="24">
        <f t="shared" si="52"/>
        <v>2.8103439121270442</v>
      </c>
      <c r="BP447" s="2"/>
    </row>
    <row r="448" spans="1:68" x14ac:dyDescent="0.2">
      <c r="A448">
        <v>21.75</v>
      </c>
      <c r="B448">
        <v>2</v>
      </c>
      <c r="C448">
        <v>1.2852300000000001</v>
      </c>
      <c r="D448">
        <v>-0.26785999999999999</v>
      </c>
      <c r="E448">
        <v>0.18626000000000001</v>
      </c>
      <c r="F448">
        <v>1.6880500000000001</v>
      </c>
      <c r="G448">
        <v>1.5596000000000001</v>
      </c>
      <c r="I448" s="17">
        <f t="shared" si="49"/>
        <v>71.358267716535423</v>
      </c>
      <c r="J448" s="16">
        <f t="shared" si="50"/>
        <v>-71.558267716535426</v>
      </c>
      <c r="K448" s="10">
        <v>122</v>
      </c>
      <c r="L448" s="16">
        <v>7543.4711286089387</v>
      </c>
      <c r="M448" s="16">
        <v>3100.9514435695528</v>
      </c>
      <c r="N448" s="16">
        <v>30.921916010498681</v>
      </c>
      <c r="O448" s="16">
        <v>10.403954802259893</v>
      </c>
      <c r="P448" s="16">
        <v>11.142079332864276</v>
      </c>
      <c r="Q448" s="16">
        <v>0.15205160825732125</v>
      </c>
      <c r="R448" s="16">
        <v>1.3646609731886876</v>
      </c>
      <c r="S448" s="16">
        <v>51.258647958637731</v>
      </c>
      <c r="T448" s="22" t="s">
        <v>122</v>
      </c>
      <c r="U448" s="10">
        <v>5</v>
      </c>
      <c r="V448" s="22" t="s">
        <v>143</v>
      </c>
      <c r="W448" s="10">
        <v>4</v>
      </c>
      <c r="X448" s="22" t="s">
        <v>33</v>
      </c>
      <c r="Y448" s="10">
        <v>3</v>
      </c>
      <c r="Z448" s="22" t="s">
        <v>33</v>
      </c>
      <c r="AA448" s="15">
        <v>3</v>
      </c>
      <c r="AB448" s="11">
        <v>22.678100662677927</v>
      </c>
      <c r="AC448" s="10">
        <v>62.066278043345818</v>
      </c>
      <c r="AD448" s="21">
        <v>15.255621293976258</v>
      </c>
      <c r="AE448" s="12">
        <v>1040.3954802259893</v>
      </c>
      <c r="AF448" s="10">
        <v>798.73235319477817</v>
      </c>
      <c r="AG448" s="10">
        <v>710.65594996482059</v>
      </c>
      <c r="AH448" s="10">
        <v>418.35562864743184</v>
      </c>
      <c r="AI448" s="10">
        <v>7.3278273479411133</v>
      </c>
      <c r="AJ448" s="10"/>
      <c r="AK448" s="10"/>
      <c r="AL448" s="10"/>
      <c r="AM448" s="10"/>
      <c r="AN448" s="10">
        <v>5.2019774011299464</v>
      </c>
      <c r="AO448" s="10">
        <v>3.6202784652052973</v>
      </c>
      <c r="AP448" s="10">
        <v>5.685247599718565</v>
      </c>
      <c r="AQ448" s="10">
        <v>114.66</v>
      </c>
      <c r="AR448" s="10"/>
      <c r="AS448" s="10"/>
      <c r="AT448" s="10">
        <v>1.1301736340432955</v>
      </c>
      <c r="AU448" s="10">
        <v>1</v>
      </c>
      <c r="AV448" s="16"/>
      <c r="AW448" s="21">
        <v>119.80985297921673</v>
      </c>
      <c r="AX448" s="1" t="s">
        <v>120</v>
      </c>
      <c r="AY448" s="25">
        <v>71.558267716535397</v>
      </c>
      <c r="AZ448" s="19">
        <v>0</v>
      </c>
      <c r="BA448" s="19">
        <v>100</v>
      </c>
      <c r="BB448" s="19">
        <v>0</v>
      </c>
      <c r="BC448" s="19">
        <v>100</v>
      </c>
      <c r="BD448" s="19">
        <v>0</v>
      </c>
      <c r="BE448" s="19">
        <v>0</v>
      </c>
      <c r="BF448" s="26">
        <v>22.678100662677927</v>
      </c>
      <c r="BG448" s="26">
        <v>62.066278043345818</v>
      </c>
      <c r="BH448" s="26">
        <v>15.255621293976258</v>
      </c>
      <c r="BI448" s="23"/>
      <c r="BJ448" s="27">
        <f t="shared" ca="1" si="46"/>
        <v>1</v>
      </c>
      <c r="BK448" s="26">
        <f t="shared" ca="1" si="47"/>
        <v>4.7536015333898227</v>
      </c>
      <c r="BL448" s="25">
        <f t="shared" si="51"/>
        <v>2.0630192163619081</v>
      </c>
      <c r="BM448" s="25">
        <f t="shared" ca="1" si="48"/>
        <v>3.1867572982042294</v>
      </c>
      <c r="BN448" s="24">
        <f t="shared" si="52"/>
        <v>2.7982957351597997</v>
      </c>
      <c r="BP448" s="2"/>
    </row>
    <row r="449" spans="1:68" x14ac:dyDescent="0.2">
      <c r="A449">
        <v>21.8</v>
      </c>
      <c r="B449">
        <v>2</v>
      </c>
      <c r="C449">
        <v>1.2840199999999999</v>
      </c>
      <c r="D449">
        <v>-0.26898</v>
      </c>
      <c r="E449">
        <v>0.18981000000000001</v>
      </c>
      <c r="F449">
        <v>1.69018</v>
      </c>
      <c r="G449">
        <v>1.55918</v>
      </c>
      <c r="I449" s="17">
        <f t="shared" si="49"/>
        <v>71.522309711286084</v>
      </c>
      <c r="J449" s="16">
        <f t="shared" si="50"/>
        <v>-71.722309711286087</v>
      </c>
      <c r="K449" s="10">
        <v>122</v>
      </c>
      <c r="L449" s="16">
        <v>7563.4842519685189</v>
      </c>
      <c r="M449" s="16">
        <v>3110.7283464566922</v>
      </c>
      <c r="N449" s="16">
        <v>30.993000874890633</v>
      </c>
      <c r="O449" s="16">
        <v>10.073540489642147</v>
      </c>
      <c r="P449" s="16">
        <v>10.827356631023497</v>
      </c>
      <c r="Q449" s="16">
        <v>0.14503480556889101</v>
      </c>
      <c r="R449" s="16">
        <v>1.3395218289321376</v>
      </c>
      <c r="S449" s="16">
        <v>52.348343151482588</v>
      </c>
      <c r="T449" s="22" t="s">
        <v>122</v>
      </c>
      <c r="U449" s="10">
        <v>5</v>
      </c>
      <c r="V449" s="22" t="s">
        <v>143</v>
      </c>
      <c r="W449" s="10">
        <v>4</v>
      </c>
      <c r="X449" s="22" t="s">
        <v>33</v>
      </c>
      <c r="Y449" s="10">
        <v>3</v>
      </c>
      <c r="Z449" s="22" t="s">
        <v>33</v>
      </c>
      <c r="AA449" s="15">
        <v>3</v>
      </c>
      <c r="AB449" s="11">
        <v>23.031272753644124</v>
      </c>
      <c r="AC449" s="10">
        <v>61.979902975033582</v>
      </c>
      <c r="AD449" s="21">
        <v>14.988824271322297</v>
      </c>
      <c r="AE449" s="12">
        <v>1007.3540489642146</v>
      </c>
      <c r="AF449" s="10">
        <v>760.52891042765236</v>
      </c>
      <c r="AG449" s="10">
        <v>687.05174732676232</v>
      </c>
      <c r="AH449" s="10">
        <v>439.3098982613202</v>
      </c>
      <c r="AI449" s="10">
        <v>7.4653505333108061</v>
      </c>
      <c r="AJ449" s="10"/>
      <c r="AK449" s="10"/>
      <c r="AL449" s="10"/>
      <c r="AM449" s="10"/>
      <c r="AN449" s="10">
        <v>5.0367702448210734</v>
      </c>
      <c r="AO449" s="10">
        <v>3.5511897547869755</v>
      </c>
      <c r="AP449" s="10">
        <v>5.4964139786140978</v>
      </c>
      <c r="AQ449" s="10">
        <v>114.66</v>
      </c>
      <c r="AR449" s="10"/>
      <c r="AS449" s="10"/>
      <c r="AT449" s="10">
        <v>1.0699294013652283</v>
      </c>
      <c r="AU449" s="10">
        <v>1</v>
      </c>
      <c r="AV449" s="16"/>
      <c r="AW449" s="21">
        <v>114.07933656414787</v>
      </c>
      <c r="AX449" s="1" t="s">
        <v>120</v>
      </c>
      <c r="AY449" s="25">
        <v>71.722309711286101</v>
      </c>
      <c r="AZ449" s="19">
        <v>0</v>
      </c>
      <c r="BA449" s="19">
        <v>100</v>
      </c>
      <c r="BB449" s="19">
        <v>0</v>
      </c>
      <c r="BC449" s="19">
        <v>100</v>
      </c>
      <c r="BD449" s="19">
        <v>0</v>
      </c>
      <c r="BE449" s="19">
        <v>0</v>
      </c>
      <c r="BF449" s="26">
        <v>23.031272753644124</v>
      </c>
      <c r="BG449" s="26">
        <v>61.979902975033582</v>
      </c>
      <c r="BH449" s="26">
        <v>14.988824271322297</v>
      </c>
      <c r="BI449" s="23"/>
      <c r="BJ449" s="27">
        <f t="shared" ca="1" si="46"/>
        <v>1</v>
      </c>
      <c r="BK449" s="26">
        <f t="shared" ca="1" si="47"/>
        <v>4.5298809284099777</v>
      </c>
      <c r="BL449" s="25">
        <f t="shared" si="51"/>
        <v>2.0585117943247919</v>
      </c>
      <c r="BM449" s="25">
        <f t="shared" ca="1" si="48"/>
        <v>3.2046674524308849</v>
      </c>
      <c r="BN449" s="24">
        <f t="shared" si="52"/>
        <v>2.8053036927031072</v>
      </c>
      <c r="BP449" s="2"/>
    </row>
    <row r="450" spans="1:68" x14ac:dyDescent="0.2">
      <c r="A450">
        <v>21.85</v>
      </c>
      <c r="B450">
        <v>0.6</v>
      </c>
      <c r="C450">
        <v>1.2833600000000001</v>
      </c>
      <c r="D450">
        <v>-0.27445000000000003</v>
      </c>
      <c r="E450">
        <v>0.19292999999999999</v>
      </c>
      <c r="F450">
        <v>1.6882999999999999</v>
      </c>
      <c r="G450">
        <v>1.5588299999999999</v>
      </c>
      <c r="I450" s="17">
        <f t="shared" si="49"/>
        <v>71.686351706036746</v>
      </c>
      <c r="J450" s="16">
        <f t="shared" si="50"/>
        <v>-71.886351706036749</v>
      </c>
      <c r="K450" s="10">
        <v>122</v>
      </c>
      <c r="L450" s="16">
        <v>7583.4973753280992</v>
      </c>
      <c r="M450" s="16">
        <v>3120.5052493438316</v>
      </c>
      <c r="N450" s="16">
        <v>31.064085739282589</v>
      </c>
      <c r="O450" s="16">
        <v>9.8933145009416155</v>
      </c>
      <c r="P450" s="16">
        <v>10.660921579118495</v>
      </c>
      <c r="Q450" s="16">
        <v>0.11076524243879003</v>
      </c>
      <c r="R450" s="16">
        <v>1.0389837465435021</v>
      </c>
      <c r="S450" s="16">
        <v>53.306047095616663</v>
      </c>
      <c r="T450" s="22" t="s">
        <v>122</v>
      </c>
      <c r="U450" s="10">
        <v>5</v>
      </c>
      <c r="V450" s="22" t="s">
        <v>143</v>
      </c>
      <c r="W450" s="10">
        <v>4</v>
      </c>
      <c r="X450" s="22" t="s">
        <v>33</v>
      </c>
      <c r="Y450" s="10">
        <v>3</v>
      </c>
      <c r="Z450" s="22" t="s">
        <v>33</v>
      </c>
      <c r="AA450" s="15">
        <v>3</v>
      </c>
      <c r="AB450" s="11">
        <v>18.63474512046237</v>
      </c>
      <c r="AC450" s="10">
        <v>62.62655226202908</v>
      </c>
      <c r="AD450" s="21">
        <v>18.738702617508551</v>
      </c>
      <c r="AE450" s="12">
        <v>989.33145009416148</v>
      </c>
      <c r="AF450" s="10">
        <v>739.77107353532404</v>
      </c>
      <c r="AG450" s="10">
        <v>674.56911843388718</v>
      </c>
      <c r="AH450" s="10">
        <v>457.54891933030092</v>
      </c>
      <c r="AI450" s="10">
        <v>9.6247896401344732</v>
      </c>
      <c r="AJ450" s="10"/>
      <c r="AK450" s="10"/>
      <c r="AL450" s="10"/>
      <c r="AM450" s="10"/>
      <c r="AN450" s="10">
        <v>4.9466572504708077</v>
      </c>
      <c r="AO450" s="10">
        <v>3.4235965252786782</v>
      </c>
      <c r="AP450" s="10">
        <v>5.3965529474710969</v>
      </c>
      <c r="AQ450" s="10">
        <v>114.66</v>
      </c>
      <c r="AR450" s="10"/>
      <c r="AS450" s="10"/>
      <c r="AT450" s="10">
        <v>1.0358577780474838</v>
      </c>
      <c r="AU450" s="10">
        <v>1</v>
      </c>
      <c r="AV450" s="16"/>
      <c r="AW450" s="21">
        <v>110.96566103029861</v>
      </c>
      <c r="AX450" s="1" t="s">
        <v>120</v>
      </c>
      <c r="AY450" s="25">
        <v>71.886351706036706</v>
      </c>
      <c r="AZ450" s="19">
        <v>0</v>
      </c>
      <c r="BA450" s="19">
        <v>100</v>
      </c>
      <c r="BB450" s="19">
        <v>0</v>
      </c>
      <c r="BC450" s="19">
        <v>100</v>
      </c>
      <c r="BD450" s="19">
        <v>0</v>
      </c>
      <c r="BE450" s="19">
        <v>0</v>
      </c>
      <c r="BF450" s="26">
        <v>18.63474512046237</v>
      </c>
      <c r="BG450" s="26">
        <v>62.62655226202908</v>
      </c>
      <c r="BH450" s="26">
        <v>18.738702617508551</v>
      </c>
      <c r="BI450" s="23"/>
      <c r="BJ450" s="27">
        <f t="shared" ca="1" si="46"/>
        <v>1</v>
      </c>
      <c r="BK450" s="26">
        <f t="shared" ca="1" si="47"/>
        <v>4.4026030034071377</v>
      </c>
      <c r="BL450" s="25">
        <f t="shared" si="51"/>
        <v>1.6124975188291868</v>
      </c>
      <c r="BM450" s="25">
        <f t="shared" ca="1" si="48"/>
        <v>3.1663340629662704</v>
      </c>
      <c r="BN450" s="24">
        <f t="shared" si="52"/>
        <v>2.7600384634835677</v>
      </c>
      <c r="BP450" s="2"/>
    </row>
    <row r="451" spans="1:68" x14ac:dyDescent="0.2">
      <c r="A451">
        <v>21.9</v>
      </c>
      <c r="B451">
        <v>2</v>
      </c>
      <c r="C451">
        <v>1.2838099999999999</v>
      </c>
      <c r="D451">
        <v>-0.27378999999999998</v>
      </c>
      <c r="E451">
        <v>0.19597000000000001</v>
      </c>
      <c r="F451">
        <v>1.68658</v>
      </c>
      <c r="G451">
        <v>1.5557799999999999</v>
      </c>
      <c r="I451" s="17">
        <f t="shared" si="49"/>
        <v>71.850393700787393</v>
      </c>
      <c r="J451" s="16">
        <f t="shared" si="50"/>
        <v>-72.050393700787396</v>
      </c>
      <c r="K451" s="10">
        <v>122</v>
      </c>
      <c r="L451" s="16">
        <v>7603.5104986876786</v>
      </c>
      <c r="M451" s="16">
        <v>3130.28215223097</v>
      </c>
      <c r="N451" s="16">
        <v>31.135170603674535</v>
      </c>
      <c r="O451" s="16">
        <v>10.016195856873775</v>
      </c>
      <c r="P451" s="16">
        <v>10.797240258082198</v>
      </c>
      <c r="Q451" s="16">
        <v>0.11490014402304381</v>
      </c>
      <c r="R451" s="16">
        <v>1.0641621495551712</v>
      </c>
      <c r="S451" s="16">
        <v>54.239194528362695</v>
      </c>
      <c r="T451" s="22" t="s">
        <v>122</v>
      </c>
      <c r="U451" s="10">
        <v>5</v>
      </c>
      <c r="V451" s="22" t="s">
        <v>143</v>
      </c>
      <c r="W451" s="10">
        <v>4</v>
      </c>
      <c r="X451" s="22" t="s">
        <v>33</v>
      </c>
      <c r="Y451" s="10">
        <v>3</v>
      </c>
      <c r="Z451" s="22" t="s">
        <v>33</v>
      </c>
      <c r="AA451" s="15">
        <v>3</v>
      </c>
      <c r="AB451" s="11">
        <v>18.77865881189409</v>
      </c>
      <c r="AC451" s="10">
        <v>62.621757812503468</v>
      </c>
      <c r="AD451" s="21">
        <v>18.599583375602442</v>
      </c>
      <c r="AE451" s="12">
        <v>1001.6195856873776</v>
      </c>
      <c r="AF451" s="10">
        <v>754.63132262754914</v>
      </c>
      <c r="AG451" s="10">
        <v>684.7930193561649</v>
      </c>
      <c r="AH451" s="10">
        <v>475.28277787929932</v>
      </c>
      <c r="AI451" s="10">
        <v>9.3970641637461778</v>
      </c>
      <c r="AJ451" s="10"/>
      <c r="AK451" s="10"/>
      <c r="AL451" s="10"/>
      <c r="AM451" s="10"/>
      <c r="AN451" s="10">
        <v>5.0080979284368876</v>
      </c>
      <c r="AO451" s="10">
        <v>3.4636082956366487</v>
      </c>
      <c r="AP451" s="10">
        <v>5.478344154849319</v>
      </c>
      <c r="AQ451" s="10">
        <v>114.66</v>
      </c>
      <c r="AR451" s="10"/>
      <c r="AS451" s="10"/>
      <c r="AT451" s="10">
        <v>1.0542371210943695</v>
      </c>
      <c r="AU451" s="10">
        <v>1</v>
      </c>
      <c r="AV451" s="16"/>
      <c r="AW451" s="21">
        <v>113.19469839413237</v>
      </c>
      <c r="AX451" s="1" t="s">
        <v>120</v>
      </c>
      <c r="AY451" s="25">
        <v>72.050393700787396</v>
      </c>
      <c r="AZ451" s="19">
        <v>0</v>
      </c>
      <c r="BA451" s="19">
        <v>100</v>
      </c>
      <c r="BB451" s="19">
        <v>0</v>
      </c>
      <c r="BC451" s="19">
        <v>100</v>
      </c>
      <c r="BD451" s="19">
        <v>0</v>
      </c>
      <c r="BE451" s="19">
        <v>0</v>
      </c>
      <c r="BF451" s="26">
        <v>18.77865881189409</v>
      </c>
      <c r="BG451" s="26">
        <v>62.621757812503468</v>
      </c>
      <c r="BH451" s="26">
        <v>18.599583375602442</v>
      </c>
      <c r="BI451" s="23"/>
      <c r="BJ451" s="27">
        <f t="shared" ca="1" si="46"/>
        <v>1</v>
      </c>
      <c r="BK451" s="26">
        <f t="shared" ca="1" si="47"/>
        <v>4.4695555662627005</v>
      </c>
      <c r="BL451" s="25">
        <f t="shared" si="51"/>
        <v>1.6424900329214793</v>
      </c>
      <c r="BM451" s="25">
        <f t="shared" ca="1" si="48"/>
        <v>3.1641076644174673</v>
      </c>
      <c r="BN451" s="24">
        <f t="shared" si="52"/>
        <v>2.7597895747267378</v>
      </c>
      <c r="BP451" s="2"/>
    </row>
    <row r="452" spans="1:68" x14ac:dyDescent="0.2">
      <c r="A452">
        <v>21.95</v>
      </c>
      <c r="B452">
        <v>2</v>
      </c>
      <c r="C452">
        <v>1.2813399999999999</v>
      </c>
      <c r="D452">
        <v>-0.27307999999999999</v>
      </c>
      <c r="E452">
        <v>0.19749</v>
      </c>
      <c r="F452">
        <v>1.68808</v>
      </c>
      <c r="G452">
        <v>1.5620799999999999</v>
      </c>
      <c r="I452" s="17">
        <f t="shared" si="49"/>
        <v>72.014435695538054</v>
      </c>
      <c r="J452" s="16">
        <f t="shared" si="50"/>
        <v>-72.214435695538057</v>
      </c>
      <c r="K452" s="10">
        <v>122</v>
      </c>
      <c r="L452" s="16">
        <v>7623.5236220472589</v>
      </c>
      <c r="M452" s="16">
        <v>3140.0590551181094</v>
      </c>
      <c r="N452" s="16">
        <v>31.206255468066487</v>
      </c>
      <c r="O452" s="16">
        <v>9.34171374764591</v>
      </c>
      <c r="P452" s="16">
        <v>10.129476810370104</v>
      </c>
      <c r="Q452" s="16">
        <v>0.11934829572731644</v>
      </c>
      <c r="R452" s="16">
        <v>1.1782276415809847</v>
      </c>
      <c r="S452" s="16">
        <v>54.705768244735708</v>
      </c>
      <c r="T452" s="22" t="s">
        <v>122</v>
      </c>
      <c r="U452" s="10">
        <v>5</v>
      </c>
      <c r="V452" s="22" t="s">
        <v>143</v>
      </c>
      <c r="W452" s="10">
        <v>4</v>
      </c>
      <c r="X452" s="22" t="s">
        <v>33</v>
      </c>
      <c r="Y452" s="10">
        <v>3</v>
      </c>
      <c r="Z452" s="22" t="s">
        <v>33</v>
      </c>
      <c r="AA452" s="15">
        <v>3</v>
      </c>
      <c r="AB452" s="11">
        <v>22.111213156664135</v>
      </c>
      <c r="AC452" s="10">
        <v>62.193449418354234</v>
      </c>
      <c r="AD452" s="21">
        <v>15.695337424981634</v>
      </c>
      <c r="AE452" s="12">
        <v>934.17137476459106</v>
      </c>
      <c r="AF452" s="10">
        <v>674.89367446379799</v>
      </c>
      <c r="AG452" s="10">
        <v>634.71076077775774</v>
      </c>
      <c r="AH452" s="10">
        <v>483.41854854862402</v>
      </c>
      <c r="AI452" s="10">
        <v>8.4873242207946085</v>
      </c>
      <c r="AJ452" s="10"/>
      <c r="AK452" s="10"/>
      <c r="AL452" s="10"/>
      <c r="AM452" s="10"/>
      <c r="AN452" s="10">
        <v>4.670856873822955</v>
      </c>
      <c r="AO452" s="10">
        <v>3.3702244406230588</v>
      </c>
      <c r="AP452" s="10">
        <v>5.0776860862220623</v>
      </c>
      <c r="AQ452" s="10">
        <v>114.66</v>
      </c>
      <c r="AR452" s="10"/>
      <c r="AS452" s="10"/>
      <c r="AT452" s="10">
        <v>0.9345168904892236</v>
      </c>
      <c r="AU452" s="10">
        <v>1</v>
      </c>
      <c r="AV452" s="16"/>
      <c r="AW452" s="21">
        <v>101.23405116956971</v>
      </c>
      <c r="AX452" s="1" t="s">
        <v>120</v>
      </c>
      <c r="AY452" s="25">
        <v>72.2144356955381</v>
      </c>
      <c r="AZ452" s="19">
        <v>0</v>
      </c>
      <c r="BA452" s="19">
        <v>100</v>
      </c>
      <c r="BB452" s="19">
        <v>0</v>
      </c>
      <c r="BC452" s="19">
        <v>100</v>
      </c>
      <c r="BD452" s="19">
        <v>0</v>
      </c>
      <c r="BE452" s="19">
        <v>0</v>
      </c>
      <c r="BF452" s="26">
        <v>22.111213156664135</v>
      </c>
      <c r="BG452" s="26">
        <v>62.193449418354234</v>
      </c>
      <c r="BH452" s="26">
        <v>15.695337424981634</v>
      </c>
      <c r="BI452" s="23"/>
      <c r="BJ452" s="27">
        <f t="shared" ca="1" si="46"/>
        <v>1</v>
      </c>
      <c r="BK452" s="26">
        <f t="shared" ca="1" si="47"/>
        <v>4.0239466127549255</v>
      </c>
      <c r="BL452" s="25">
        <f t="shared" si="51"/>
        <v>1.8891054081999936</v>
      </c>
      <c r="BM452" s="25">
        <f t="shared" ca="1" si="48"/>
        <v>3.2324913839024765</v>
      </c>
      <c r="BN452" s="24">
        <f t="shared" si="52"/>
        <v>2.8046341688706184</v>
      </c>
      <c r="BP452" s="2"/>
    </row>
    <row r="453" spans="1:68" x14ac:dyDescent="0.2">
      <c r="A453">
        <v>22</v>
      </c>
      <c r="B453">
        <v>2</v>
      </c>
      <c r="C453">
        <v>1.2804500000000001</v>
      </c>
      <c r="D453">
        <v>-0.27067999999999998</v>
      </c>
      <c r="E453">
        <v>0.20021</v>
      </c>
      <c r="F453">
        <v>1.6890000000000001</v>
      </c>
      <c r="G453">
        <v>1.5646500000000001</v>
      </c>
      <c r="I453" s="17">
        <f t="shared" si="49"/>
        <v>72.178477690288716</v>
      </c>
      <c r="J453" s="16">
        <f t="shared" si="50"/>
        <v>-72.378477690288719</v>
      </c>
      <c r="K453" s="10">
        <v>122</v>
      </c>
      <c r="L453" s="16">
        <v>7643.5367454068391</v>
      </c>
      <c r="M453" s="16">
        <v>3149.8359580052488</v>
      </c>
      <c r="N453" s="16">
        <v>31.277340332458444</v>
      </c>
      <c r="O453" s="16">
        <v>9.098681732580042</v>
      </c>
      <c r="P453" s="16">
        <v>9.8984676632798276</v>
      </c>
      <c r="Q453" s="16">
        <v>0.13438430148823827</v>
      </c>
      <c r="R453" s="16">
        <v>1.3576273223254682</v>
      </c>
      <c r="S453" s="16">
        <v>55.540689631929517</v>
      </c>
      <c r="T453" s="22" t="s">
        <v>122</v>
      </c>
      <c r="U453" s="10">
        <v>5</v>
      </c>
      <c r="V453" s="22" t="s">
        <v>143</v>
      </c>
      <c r="W453" s="10">
        <v>4</v>
      </c>
      <c r="X453" s="22" t="s">
        <v>33</v>
      </c>
      <c r="Y453" s="10">
        <v>3</v>
      </c>
      <c r="Z453" s="22" t="s">
        <v>33</v>
      </c>
      <c r="AA453" s="15">
        <v>3</v>
      </c>
      <c r="AB453" s="11">
        <v>25.901040196741015</v>
      </c>
      <c r="AC453" s="10">
        <v>61.091809660604916</v>
      </c>
      <c r="AD453" s="21">
        <v>13.007150142654069</v>
      </c>
      <c r="AE453" s="12">
        <v>909.86817325800416</v>
      </c>
      <c r="AF453" s="10">
        <v>646.53888519673126</v>
      </c>
      <c r="AG453" s="10">
        <v>617.38507474598714</v>
      </c>
      <c r="AH453" s="10">
        <v>499.13175701769069</v>
      </c>
      <c r="AI453" s="10">
        <v>7.3657916539798904</v>
      </c>
      <c r="AJ453" s="10"/>
      <c r="AK453" s="10"/>
      <c r="AL453" s="10"/>
      <c r="AM453" s="10"/>
      <c r="AN453" s="10">
        <v>4.549340866290021</v>
      </c>
      <c r="AO453" s="10">
        <v>3.3825199070042227</v>
      </c>
      <c r="AP453" s="10">
        <v>4.9390805979678962</v>
      </c>
      <c r="AQ453" s="10">
        <v>114.66</v>
      </c>
      <c r="AR453" s="10"/>
      <c r="AS453" s="10"/>
      <c r="AT453" s="10">
        <v>0.89041436211773206</v>
      </c>
      <c r="AU453" s="10">
        <v>1</v>
      </c>
      <c r="AV453" s="16"/>
      <c r="AW453" s="21">
        <v>96.980832779509683</v>
      </c>
      <c r="AX453" s="1" t="s">
        <v>120</v>
      </c>
      <c r="AY453" s="25">
        <v>72.378477690288705</v>
      </c>
      <c r="AZ453" s="19">
        <v>0</v>
      </c>
      <c r="BA453" s="19">
        <v>100</v>
      </c>
      <c r="BB453" s="19">
        <v>0</v>
      </c>
      <c r="BC453" s="19">
        <v>100</v>
      </c>
      <c r="BD453" s="19">
        <v>0</v>
      </c>
      <c r="BE453" s="19">
        <v>0</v>
      </c>
      <c r="BF453" s="26">
        <v>25.901040196741015</v>
      </c>
      <c r="BG453" s="26">
        <v>61.091809660604916</v>
      </c>
      <c r="BH453" s="26">
        <v>13.007150142654069</v>
      </c>
      <c r="BI453" s="23"/>
      <c r="BJ453" s="27">
        <f t="shared" ca="1" si="46"/>
        <v>1</v>
      </c>
      <c r="BK453" s="26">
        <f t="shared" ca="1" si="47"/>
        <v>3.8584227061936924</v>
      </c>
      <c r="BL453" s="25">
        <f t="shared" si="51"/>
        <v>2.2114686783438184</v>
      </c>
      <c r="BM453" s="25">
        <f t="shared" ca="1" si="48"/>
        <v>3.2807496700703012</v>
      </c>
      <c r="BN453" s="24">
        <f t="shared" si="52"/>
        <v>2.8423062504344965</v>
      </c>
      <c r="BP453" s="2"/>
    </row>
    <row r="454" spans="1:68" x14ac:dyDescent="0.2">
      <c r="A454">
        <v>22.05</v>
      </c>
      <c r="B454">
        <v>2</v>
      </c>
      <c r="C454">
        <v>1.2799100000000001</v>
      </c>
      <c r="D454">
        <v>-0.27067000000000002</v>
      </c>
      <c r="E454">
        <v>0.20277000000000001</v>
      </c>
      <c r="F454">
        <v>1.6861999999999999</v>
      </c>
      <c r="G454">
        <v>1.5608500000000001</v>
      </c>
      <c r="I454" s="17">
        <f t="shared" si="49"/>
        <v>72.342519685039363</v>
      </c>
      <c r="J454" s="16">
        <f t="shared" si="50"/>
        <v>-72.542519685039366</v>
      </c>
      <c r="K454" s="10">
        <v>122</v>
      </c>
      <c r="L454" s="16">
        <v>7663.5498687664185</v>
      </c>
      <c r="M454" s="16">
        <v>3159.6128608923873</v>
      </c>
      <c r="N454" s="16">
        <v>31.348425196850389</v>
      </c>
      <c r="O454" s="16">
        <v>8.9512241054614012</v>
      </c>
      <c r="P454" s="16">
        <v>9.7623256766088016</v>
      </c>
      <c r="Q454" s="16">
        <v>0.13444695151224181</v>
      </c>
      <c r="R454" s="16">
        <v>1.3772020721905016</v>
      </c>
      <c r="S454" s="16">
        <v>56.326497996347221</v>
      </c>
      <c r="T454" s="22" t="s">
        <v>122</v>
      </c>
      <c r="U454" s="10">
        <v>5</v>
      </c>
      <c r="V454" s="22" t="s">
        <v>143</v>
      </c>
      <c r="W454" s="10">
        <v>4</v>
      </c>
      <c r="X454" s="22" t="s">
        <v>33</v>
      </c>
      <c r="Y454" s="10">
        <v>3</v>
      </c>
      <c r="Z454" s="22" t="s">
        <v>33</v>
      </c>
      <c r="AA454" s="15">
        <v>3</v>
      </c>
      <c r="AB454" s="11">
        <v>26.699415626661775</v>
      </c>
      <c r="AC454" s="10">
        <v>60.790878743525319</v>
      </c>
      <c r="AD454" s="21">
        <v>12.509705629812906</v>
      </c>
      <c r="AE454" s="12">
        <v>895.12241054614003</v>
      </c>
      <c r="AF454" s="10">
        <v>629.34493833192948</v>
      </c>
      <c r="AG454" s="10">
        <v>607.17442574566007</v>
      </c>
      <c r="AH454" s="10">
        <v>513.83464044679204</v>
      </c>
      <c r="AI454" s="10">
        <v>7.2610985721903187</v>
      </c>
      <c r="AJ454" s="10"/>
      <c r="AK454" s="10"/>
      <c r="AL454" s="10"/>
      <c r="AM454" s="10"/>
      <c r="AN454" s="10">
        <v>4.4756120527307006</v>
      </c>
      <c r="AO454" s="10">
        <v>3.3649190360031875</v>
      </c>
      <c r="AP454" s="10">
        <v>4.8573954059652813</v>
      </c>
      <c r="AQ454" s="10">
        <v>114.66</v>
      </c>
      <c r="AR454" s="10"/>
      <c r="AS454" s="10"/>
      <c r="AT454" s="10">
        <v>0.86274633086866304</v>
      </c>
      <c r="AU454" s="10">
        <v>1</v>
      </c>
      <c r="AV454" s="16"/>
      <c r="AW454" s="21">
        <v>94.401740749789411</v>
      </c>
      <c r="AX454" s="1" t="s">
        <v>120</v>
      </c>
      <c r="AY454" s="25">
        <v>72.542519685039395</v>
      </c>
      <c r="AZ454" s="19">
        <v>0</v>
      </c>
      <c r="BA454" s="19">
        <v>100</v>
      </c>
      <c r="BB454" s="19">
        <v>0</v>
      </c>
      <c r="BC454" s="19">
        <v>100</v>
      </c>
      <c r="BD454" s="19">
        <v>0</v>
      </c>
      <c r="BE454" s="19">
        <v>0</v>
      </c>
      <c r="BF454" s="26">
        <v>26.699415626661775</v>
      </c>
      <c r="BG454" s="26">
        <v>60.790878743525319</v>
      </c>
      <c r="BH454" s="26">
        <v>12.509705629812906</v>
      </c>
      <c r="BI454" s="23"/>
      <c r="BJ454" s="27">
        <f t="shared" ca="1" si="46"/>
        <v>1</v>
      </c>
      <c r="BK454" s="26">
        <f t="shared" ca="1" si="47"/>
        <v>3.7539730361463293</v>
      </c>
      <c r="BL454" s="25">
        <f t="shared" si="51"/>
        <v>2.2670230364100572</v>
      </c>
      <c r="BM454" s="25">
        <f t="shared" ca="1" si="48"/>
        <v>3.2963666216878322</v>
      </c>
      <c r="BN454" s="24">
        <f t="shared" si="52"/>
        <v>2.8505561947325866</v>
      </c>
      <c r="BP454" s="2"/>
    </row>
    <row r="455" spans="1:68" x14ac:dyDescent="0.2">
      <c r="A455">
        <v>22.1</v>
      </c>
      <c r="B455">
        <v>2.1</v>
      </c>
      <c r="C455">
        <v>1.2887299999999999</v>
      </c>
      <c r="D455">
        <v>-0.27344000000000002</v>
      </c>
      <c r="E455">
        <v>0.20347999999999999</v>
      </c>
      <c r="F455">
        <v>1.68363</v>
      </c>
      <c r="G455">
        <v>1.5560799999999999</v>
      </c>
      <c r="I455" s="17">
        <f t="shared" si="49"/>
        <v>72.506561679790025</v>
      </c>
      <c r="J455" s="16">
        <f t="shared" si="50"/>
        <v>-72.706561679790028</v>
      </c>
      <c r="K455" s="10">
        <v>122</v>
      </c>
      <c r="L455" s="16">
        <v>7683.5629921259988</v>
      </c>
      <c r="M455" s="16">
        <v>3169.3897637795267</v>
      </c>
      <c r="N455" s="16">
        <v>31.419510061242345</v>
      </c>
      <c r="O455" s="16">
        <v>11.359698681732542</v>
      </c>
      <c r="P455" s="16">
        <v>12.173938575035335</v>
      </c>
      <c r="Q455" s="16">
        <v>0.11709289486317799</v>
      </c>
      <c r="R455" s="16">
        <v>0.96183247633018498</v>
      </c>
      <c r="S455" s="16">
        <v>56.544437034916193</v>
      </c>
      <c r="T455" s="22" t="s">
        <v>122</v>
      </c>
      <c r="U455" s="10">
        <v>5</v>
      </c>
      <c r="V455" s="22" t="s">
        <v>143</v>
      </c>
      <c r="W455" s="10">
        <v>4</v>
      </c>
      <c r="X455" s="22" t="s">
        <v>33</v>
      </c>
      <c r="Y455" s="10">
        <v>3</v>
      </c>
      <c r="Z455" s="22" t="s">
        <v>123</v>
      </c>
      <c r="AA455" s="15">
        <v>4</v>
      </c>
      <c r="AB455" s="11">
        <v>14.943187889319283</v>
      </c>
      <c r="AC455" s="10">
        <v>62.268711942816125</v>
      </c>
      <c r="AD455" s="21">
        <v>22.788100167864588</v>
      </c>
      <c r="AE455" s="12">
        <v>1135.9698681732541</v>
      </c>
      <c r="AF455" s="10">
        <v>911.88686030213444</v>
      </c>
      <c r="AG455" s="10">
        <v>788.04539312765007</v>
      </c>
      <c r="AH455" s="10">
        <v>516.85564060129059</v>
      </c>
      <c r="AI455" s="10">
        <v>10.396820908100764</v>
      </c>
      <c r="AJ455" s="10"/>
      <c r="AK455" s="10"/>
      <c r="AL455" s="10"/>
      <c r="AM455" s="10"/>
      <c r="AN455" s="10">
        <v>5.6798493408662711</v>
      </c>
      <c r="AO455" s="10">
        <v>3.7213833162830694</v>
      </c>
      <c r="AP455" s="10">
        <v>6.3043631450212008</v>
      </c>
      <c r="AQ455" s="10">
        <v>114.66</v>
      </c>
      <c r="AR455" s="10"/>
      <c r="AS455" s="10"/>
      <c r="AT455" s="10">
        <v>1.2693298901300645</v>
      </c>
      <c r="AU455" s="10">
        <v>1</v>
      </c>
      <c r="AV455" s="16"/>
      <c r="AW455" s="21">
        <v>136.78302904532018</v>
      </c>
      <c r="AX455" s="1" t="s">
        <v>120</v>
      </c>
      <c r="AY455" s="25">
        <v>72.706561679789999</v>
      </c>
      <c r="AZ455" s="19">
        <v>0</v>
      </c>
      <c r="BA455" s="19">
        <v>100</v>
      </c>
      <c r="BB455" s="19">
        <v>0</v>
      </c>
      <c r="BC455" s="19">
        <v>0</v>
      </c>
      <c r="BD455" s="19">
        <v>100</v>
      </c>
      <c r="BE455" s="19">
        <v>0</v>
      </c>
      <c r="BF455" s="26">
        <v>14.943187889319283</v>
      </c>
      <c r="BG455" s="26">
        <v>62.268711942816125</v>
      </c>
      <c r="BH455" s="26">
        <v>22.788100167864588</v>
      </c>
      <c r="BI455" s="23"/>
      <c r="BJ455" s="27">
        <f t="shared" ca="1" si="46"/>
        <v>1</v>
      </c>
      <c r="BK455" s="26">
        <f t="shared" ca="1" si="47"/>
        <v>5.2578936009663639</v>
      </c>
      <c r="BL455" s="25">
        <f t="shared" si="51"/>
        <v>1.4053130990374931</v>
      </c>
      <c r="BM455" s="25">
        <f t="shared" ca="1" si="48"/>
        <v>3.0706414692563326</v>
      </c>
      <c r="BN455" s="24">
        <f t="shared" si="52"/>
        <v>2.6935004380701066</v>
      </c>
      <c r="BP455" s="2"/>
    </row>
    <row r="456" spans="1:68" x14ac:dyDescent="0.2">
      <c r="A456">
        <v>22.15</v>
      </c>
      <c r="B456">
        <v>2</v>
      </c>
      <c r="C456">
        <v>1.28372</v>
      </c>
      <c r="D456">
        <v>-0.27243000000000001</v>
      </c>
      <c r="E456">
        <v>0.20466000000000001</v>
      </c>
      <c r="F456">
        <v>1.6830799999999999</v>
      </c>
      <c r="G456">
        <v>1.55653</v>
      </c>
      <c r="I456" s="17">
        <f t="shared" si="49"/>
        <v>72.670603674540672</v>
      </c>
      <c r="J456" s="16">
        <f t="shared" si="50"/>
        <v>-72.870603674540675</v>
      </c>
      <c r="K456" s="10">
        <v>122</v>
      </c>
      <c r="L456" s="16">
        <v>7703.5761154855782</v>
      </c>
      <c r="M456" s="16">
        <v>3179.1666666666652</v>
      </c>
      <c r="N456" s="16">
        <v>31.490594925634291</v>
      </c>
      <c r="O456" s="16">
        <v>9.9916195856873546</v>
      </c>
      <c r="P456" s="16">
        <v>10.81107528200897</v>
      </c>
      <c r="Q456" s="16">
        <v>0.12342054728756596</v>
      </c>
      <c r="R456" s="16">
        <v>1.141612134483549</v>
      </c>
      <c r="S456" s="16">
        <v>56.906645577889982</v>
      </c>
      <c r="T456" s="22" t="s">
        <v>122</v>
      </c>
      <c r="U456" s="10">
        <v>5</v>
      </c>
      <c r="V456" s="22" t="s">
        <v>143</v>
      </c>
      <c r="W456" s="10">
        <v>4</v>
      </c>
      <c r="X456" s="22" t="s">
        <v>33</v>
      </c>
      <c r="Y456" s="10">
        <v>3</v>
      </c>
      <c r="Z456" s="22" t="s">
        <v>33</v>
      </c>
      <c r="AA456" s="15">
        <v>3</v>
      </c>
      <c r="AB456" s="11">
        <v>20.085999098818782</v>
      </c>
      <c r="AC456" s="10">
        <v>62.523339719979262</v>
      </c>
      <c r="AD456" s="21">
        <v>17.390661181201953</v>
      </c>
      <c r="AE456" s="12">
        <v>999.16195856873549</v>
      </c>
      <c r="AF456" s="10">
        <v>750.37275974846921</v>
      </c>
      <c r="AG456" s="10">
        <v>685.83064615067269</v>
      </c>
      <c r="AH456" s="10">
        <v>522.84447056068848</v>
      </c>
      <c r="AI456" s="10">
        <v>8.7595424907811399</v>
      </c>
      <c r="AJ456" s="10"/>
      <c r="AK456" s="10"/>
      <c r="AL456" s="10"/>
      <c r="AM456" s="10"/>
      <c r="AN456" s="10">
        <v>4.9958097928436773</v>
      </c>
      <c r="AO456" s="10">
        <v>3.5116302331755955</v>
      </c>
      <c r="AP456" s="10">
        <v>5.4866451692053815</v>
      </c>
      <c r="AQ456" s="10">
        <v>114.66</v>
      </c>
      <c r="AR456" s="10"/>
      <c r="AS456" s="10"/>
      <c r="AT456" s="10">
        <v>1.0310229735778071</v>
      </c>
      <c r="AU456" s="10">
        <v>1</v>
      </c>
      <c r="AV456" s="16"/>
      <c r="AW456" s="21">
        <v>112.55591396227038</v>
      </c>
      <c r="AX456" s="1" t="s">
        <v>120</v>
      </c>
      <c r="AY456" s="25">
        <v>72.870603674540703</v>
      </c>
      <c r="AZ456" s="19">
        <v>0</v>
      </c>
      <c r="BA456" s="19">
        <v>100</v>
      </c>
      <c r="BB456" s="19">
        <v>0</v>
      </c>
      <c r="BC456" s="19">
        <v>100</v>
      </c>
      <c r="BD456" s="19">
        <v>0</v>
      </c>
      <c r="BE456" s="19">
        <v>0</v>
      </c>
      <c r="BF456" s="26">
        <v>20.085999098818782</v>
      </c>
      <c r="BG456" s="26">
        <v>62.523339719979262</v>
      </c>
      <c r="BH456" s="26">
        <v>17.390661181201953</v>
      </c>
      <c r="BI456" s="23"/>
      <c r="BJ456" s="27">
        <f t="shared" ca="1" si="46"/>
        <v>1</v>
      </c>
      <c r="BK456" s="26">
        <f t="shared" ca="1" si="47"/>
        <v>4.3780574936405872</v>
      </c>
      <c r="BL456" s="25">
        <f t="shared" si="51"/>
        <v>1.7734653465259149</v>
      </c>
      <c r="BM456" s="25">
        <f t="shared" ca="1" si="48"/>
        <v>3.1873325398448018</v>
      </c>
      <c r="BN456" s="24">
        <f t="shared" si="52"/>
        <v>2.7732157666865112</v>
      </c>
      <c r="BP456" s="2"/>
    </row>
    <row r="457" spans="1:68" x14ac:dyDescent="0.2">
      <c r="A457">
        <v>22.2</v>
      </c>
      <c r="B457">
        <v>2.1</v>
      </c>
      <c r="C457">
        <v>1.28013</v>
      </c>
      <c r="D457">
        <v>-0.26535999999999998</v>
      </c>
      <c r="E457">
        <v>0.21079999999999999</v>
      </c>
      <c r="F457">
        <v>1.68503</v>
      </c>
      <c r="G457">
        <v>1.55813</v>
      </c>
      <c r="I457" s="17">
        <f t="shared" si="49"/>
        <v>72.834645669291334</v>
      </c>
      <c r="J457" s="16">
        <f t="shared" si="50"/>
        <v>-73.034645669291336</v>
      </c>
      <c r="K457" s="10">
        <v>122</v>
      </c>
      <c r="L457" s="16">
        <v>7723.5892388451584</v>
      </c>
      <c r="M457" s="16">
        <v>3188.9435695538045</v>
      </c>
      <c r="N457" s="16">
        <v>31.561679790026247</v>
      </c>
      <c r="O457" s="16">
        <v>9.0112994350282261</v>
      </c>
      <c r="P457" s="16">
        <v>9.8578949877359179</v>
      </c>
      <c r="Q457" s="16">
        <v>0.16771411425828139</v>
      </c>
      <c r="R457" s="16">
        <v>1.7013177201312493</v>
      </c>
      <c r="S457" s="16">
        <v>58.791357826923075</v>
      </c>
      <c r="T457" s="22" t="s">
        <v>122</v>
      </c>
      <c r="U457" s="10">
        <v>5</v>
      </c>
      <c r="V457" s="22" t="s">
        <v>143</v>
      </c>
      <c r="W457" s="10">
        <v>4</v>
      </c>
      <c r="X457" s="22" t="s">
        <v>33</v>
      </c>
      <c r="Y457" s="10">
        <v>3</v>
      </c>
      <c r="Z457" s="22" t="s">
        <v>33</v>
      </c>
      <c r="AA457" s="15">
        <v>3</v>
      </c>
      <c r="AB457" s="11">
        <v>33.047720486424154</v>
      </c>
      <c r="AC457" s="10">
        <v>57.717560993821145</v>
      </c>
      <c r="AD457" s="21">
        <v>9.2347185197547024</v>
      </c>
      <c r="AE457" s="12">
        <v>901.12994350282258</v>
      </c>
      <c r="AF457" s="10">
        <v>637.05665904813486</v>
      </c>
      <c r="AG457" s="10">
        <v>614.3421240801938</v>
      </c>
      <c r="AH457" s="10">
        <v>560.15337675902049</v>
      </c>
      <c r="AI457" s="10">
        <v>5.8777968874788087</v>
      </c>
      <c r="AJ457" s="10"/>
      <c r="AK457" s="10"/>
      <c r="AL457" s="10"/>
      <c r="AM457" s="10"/>
      <c r="AN457" s="10">
        <v>4.505649717514113</v>
      </c>
      <c r="AO457" s="10">
        <v>3.4865388101951513</v>
      </c>
      <c r="AP457" s="10">
        <v>4.9147369926415507</v>
      </c>
      <c r="AQ457" s="10">
        <v>114.66</v>
      </c>
      <c r="AR457" s="10"/>
      <c r="AS457" s="10"/>
      <c r="AT457" s="10">
        <v>0.86538559458136399</v>
      </c>
      <c r="AU457" s="10">
        <v>1</v>
      </c>
      <c r="AV457" s="16"/>
      <c r="AW457" s="21">
        <v>95.558498857220229</v>
      </c>
      <c r="AX457" s="1" t="s">
        <v>120</v>
      </c>
      <c r="AY457" s="25">
        <v>73.034645669291294</v>
      </c>
      <c r="AZ457" s="19">
        <v>0</v>
      </c>
      <c r="BA457" s="19">
        <v>100</v>
      </c>
      <c r="BB457" s="19">
        <v>0</v>
      </c>
      <c r="BC457" s="19">
        <v>100</v>
      </c>
      <c r="BD457" s="19">
        <v>0</v>
      </c>
      <c r="BE457" s="19">
        <v>0</v>
      </c>
      <c r="BF457" s="26">
        <v>33.047720486424154</v>
      </c>
      <c r="BG457" s="26">
        <v>57.717560993821145</v>
      </c>
      <c r="BH457" s="26">
        <v>9.2347185197547024</v>
      </c>
      <c r="BI457" s="23"/>
      <c r="BJ457" s="27">
        <f t="shared" ca="1" si="46"/>
        <v>1</v>
      </c>
      <c r="BK457" s="26">
        <f t="shared" ca="1" si="47"/>
        <v>3.760555956875907</v>
      </c>
      <c r="BL457" s="25">
        <f t="shared" si="51"/>
        <v>2.7970531504871756</v>
      </c>
      <c r="BM457" s="25">
        <f t="shared" ca="1" si="48"/>
        <v>3.3402779749582456</v>
      </c>
      <c r="BN457" s="24">
        <f t="shared" si="52"/>
        <v>2.8917795654426457</v>
      </c>
      <c r="BP457" s="2"/>
    </row>
    <row r="458" spans="1:68" x14ac:dyDescent="0.2">
      <c r="A458">
        <v>22.25</v>
      </c>
      <c r="B458">
        <v>2</v>
      </c>
      <c r="C458">
        <v>1.2822899999999999</v>
      </c>
      <c r="D458">
        <v>-0.26375999999999999</v>
      </c>
      <c r="E458">
        <v>0.21726000000000001</v>
      </c>
      <c r="F458">
        <v>1.6787799999999999</v>
      </c>
      <c r="G458">
        <v>1.55223</v>
      </c>
      <c r="I458" s="17">
        <f t="shared" si="49"/>
        <v>72.998687664041995</v>
      </c>
      <c r="J458" s="16">
        <f t="shared" si="50"/>
        <v>-73.198687664041998</v>
      </c>
      <c r="K458" s="10">
        <v>122</v>
      </c>
      <c r="L458" s="16">
        <v>7743.6023622047387</v>
      </c>
      <c r="M458" s="16">
        <v>3198.7204724409439</v>
      </c>
      <c r="N458" s="16">
        <v>31.6327646544182</v>
      </c>
      <c r="O458" s="16">
        <v>9.6011299435027873</v>
      </c>
      <c r="P458" s="16">
        <v>10.476279807652508</v>
      </c>
      <c r="Q458" s="16">
        <v>0.17773811809889586</v>
      </c>
      <c r="R458" s="16">
        <v>1.6965766604388057</v>
      </c>
      <c r="S458" s="16">
        <v>60.774296121508385</v>
      </c>
      <c r="T458" s="22" t="s">
        <v>122</v>
      </c>
      <c r="U458" s="10">
        <v>5</v>
      </c>
      <c r="V458" s="22" t="s">
        <v>143</v>
      </c>
      <c r="W458" s="10">
        <v>4</v>
      </c>
      <c r="X458" s="22" t="s">
        <v>33</v>
      </c>
      <c r="Y458" s="10">
        <v>3</v>
      </c>
      <c r="Z458" s="22" t="s">
        <v>33</v>
      </c>
      <c r="AA458" s="15">
        <v>3</v>
      </c>
      <c r="AB458" s="11">
        <v>31.283476967067259</v>
      </c>
      <c r="AC458" s="10">
        <v>58.680790135949515</v>
      </c>
      <c r="AD458" s="21">
        <v>10.035732896983228</v>
      </c>
      <c r="AE458" s="12">
        <v>960.11299435027865</v>
      </c>
      <c r="AF458" s="10">
        <v>708.63057178187614</v>
      </c>
      <c r="AG458" s="10">
        <v>660.72098557393815</v>
      </c>
      <c r="AH458" s="10">
        <v>599.48293303728383</v>
      </c>
      <c r="AI458" s="10">
        <v>5.8942223084771079</v>
      </c>
      <c r="AJ458" s="10"/>
      <c r="AK458" s="10"/>
      <c r="AL458" s="10"/>
      <c r="AM458" s="10"/>
      <c r="AN458" s="10">
        <v>4.8005649717513936</v>
      </c>
      <c r="AO458" s="10">
        <v>3.6170242817924811</v>
      </c>
      <c r="AP458" s="10">
        <v>5.2857678845915048</v>
      </c>
      <c r="AQ458" s="10">
        <v>114.66</v>
      </c>
      <c r="AR458" s="10"/>
      <c r="AS458" s="10"/>
      <c r="AT458" s="10">
        <v>0.96463532336378166</v>
      </c>
      <c r="AU458" s="10">
        <v>1</v>
      </c>
      <c r="AV458" s="16"/>
      <c r="AW458" s="21">
        <v>106.29458576728142</v>
      </c>
      <c r="AX458" s="1" t="s">
        <v>120</v>
      </c>
      <c r="AY458" s="25">
        <v>73.198687664041998</v>
      </c>
      <c r="AZ458" s="19">
        <v>0</v>
      </c>
      <c r="BA458" s="19">
        <v>100</v>
      </c>
      <c r="BB458" s="19">
        <v>0</v>
      </c>
      <c r="BC458" s="19">
        <v>100</v>
      </c>
      <c r="BD458" s="19">
        <v>0</v>
      </c>
      <c r="BE458" s="19">
        <v>0</v>
      </c>
      <c r="BF458" s="26">
        <v>31.283476967067259</v>
      </c>
      <c r="BG458" s="26">
        <v>58.680790135949515</v>
      </c>
      <c r="BH458" s="26">
        <v>10.035732896983228</v>
      </c>
      <c r="BI458" s="23"/>
      <c r="BJ458" s="27">
        <f t="shared" ca="1" si="46"/>
        <v>1</v>
      </c>
      <c r="BK458" s="26">
        <f t="shared" ca="1" si="47"/>
        <v>4.1294503120557211</v>
      </c>
      <c r="BL458" s="25">
        <f t="shared" si="51"/>
        <v>2.6911756120215911</v>
      </c>
      <c r="BM458" s="25">
        <f t="shared" ca="1" si="48"/>
        <v>3.2967013526590327</v>
      </c>
      <c r="BN458" s="24">
        <f t="shared" si="52"/>
        <v>2.8683405042300434</v>
      </c>
      <c r="BP458" s="2"/>
    </row>
    <row r="459" spans="1:68" x14ac:dyDescent="0.2">
      <c r="A459">
        <v>22.3</v>
      </c>
      <c r="B459">
        <v>0.5</v>
      </c>
      <c r="C459">
        <v>1.2935000000000001</v>
      </c>
      <c r="D459">
        <v>-0.26021</v>
      </c>
      <c r="E459">
        <v>0.21969</v>
      </c>
      <c r="F459">
        <v>1.68045</v>
      </c>
      <c r="G459">
        <v>1.5578799999999999</v>
      </c>
      <c r="I459" s="17">
        <f t="shared" si="49"/>
        <v>73.162729658792657</v>
      </c>
      <c r="J459" s="16">
        <f t="shared" si="50"/>
        <v>-73.362729658792659</v>
      </c>
      <c r="K459" s="10">
        <v>122</v>
      </c>
      <c r="L459" s="16">
        <v>7763.615485564319</v>
      </c>
      <c r="M459" s="16">
        <v>3208.4973753280833</v>
      </c>
      <c r="N459" s="16">
        <v>31.703849518810152</v>
      </c>
      <c r="O459" s="16">
        <v>12.662241054613942</v>
      </c>
      <c r="P459" s="16">
        <v>13.548131936844797</v>
      </c>
      <c r="Q459" s="16">
        <v>0.19997887662025923</v>
      </c>
      <c r="R459" s="16">
        <v>1.4760623645567479</v>
      </c>
      <c r="S459" s="16">
        <v>61.520200154920488</v>
      </c>
      <c r="T459" s="22" t="s">
        <v>122</v>
      </c>
      <c r="U459" s="10">
        <v>5</v>
      </c>
      <c r="V459" s="22" t="s">
        <v>143</v>
      </c>
      <c r="W459" s="10">
        <v>4</v>
      </c>
      <c r="X459" s="22" t="s">
        <v>33</v>
      </c>
      <c r="Y459" s="10">
        <v>3</v>
      </c>
      <c r="Z459" s="22" t="s">
        <v>33</v>
      </c>
      <c r="AA459" s="15">
        <v>3</v>
      </c>
      <c r="AB459" s="11">
        <v>20.357379348414348</v>
      </c>
      <c r="AC459" s="10">
        <v>62.491110911934356</v>
      </c>
      <c r="AD459" s="21">
        <v>17.151509739651299</v>
      </c>
      <c r="AE459" s="12">
        <v>1266.2241054613942</v>
      </c>
      <c r="AF459" s="10">
        <v>1068.8476973715819</v>
      </c>
      <c r="AG459" s="10">
        <v>891.10989526335982</v>
      </c>
      <c r="AH459" s="10">
        <v>613.36492737141259</v>
      </c>
      <c r="AI459" s="10">
        <v>6.7747814998338072</v>
      </c>
      <c r="AJ459" s="10"/>
      <c r="AK459" s="10"/>
      <c r="AL459" s="10"/>
      <c r="AM459" s="10"/>
      <c r="AN459" s="10">
        <v>6.3311205273069708</v>
      </c>
      <c r="AO459" s="10">
        <v>4.2055552953692903</v>
      </c>
      <c r="AP459" s="10">
        <v>7.1288791621068777</v>
      </c>
      <c r="AQ459" s="10">
        <v>114.66</v>
      </c>
      <c r="AR459" s="10"/>
      <c r="AS459" s="10"/>
      <c r="AT459" s="10">
        <v>1.4804296345011339</v>
      </c>
      <c r="AU459" s="10">
        <v>1</v>
      </c>
      <c r="AV459" s="16"/>
      <c r="AW459" s="21">
        <v>160.32715460573729</v>
      </c>
      <c r="AX459" s="1" t="s">
        <v>120</v>
      </c>
      <c r="AY459" s="25">
        <v>73.362729658792702</v>
      </c>
      <c r="AZ459" s="19">
        <v>0</v>
      </c>
      <c r="BA459" s="19">
        <v>100</v>
      </c>
      <c r="BB459" s="19">
        <v>0</v>
      </c>
      <c r="BC459" s="19">
        <v>100</v>
      </c>
      <c r="BD459" s="19">
        <v>0</v>
      </c>
      <c r="BE459" s="19">
        <v>0</v>
      </c>
      <c r="BF459" s="26">
        <v>20.357379348414348</v>
      </c>
      <c r="BG459" s="26">
        <v>62.491110911934356</v>
      </c>
      <c r="BH459" s="26">
        <v>17.151509739651299</v>
      </c>
      <c r="BI459" s="23"/>
      <c r="BJ459" s="27">
        <f t="shared" ca="1" si="46"/>
        <v>1</v>
      </c>
      <c r="BK459" s="26">
        <f t="shared" ca="1" si="47"/>
        <v>6.0254524553408517</v>
      </c>
      <c r="BL459" s="25">
        <f t="shared" si="51"/>
        <v>2.068820294099929</v>
      </c>
      <c r="BM459" s="25">
        <f t="shared" ca="1" si="48"/>
        <v>3.097515137582783</v>
      </c>
      <c r="BN459" s="24">
        <f t="shared" si="52"/>
        <v>2.7414223428924749</v>
      </c>
      <c r="BP459" s="2"/>
    </row>
    <row r="460" spans="1:68" x14ac:dyDescent="0.2">
      <c r="A460">
        <v>22.35</v>
      </c>
      <c r="B460">
        <v>1.9</v>
      </c>
      <c r="C460">
        <v>1.2851999999999999</v>
      </c>
      <c r="D460">
        <v>-0.25313999999999998</v>
      </c>
      <c r="E460">
        <v>0.2215</v>
      </c>
      <c r="F460">
        <v>1.6832499999999999</v>
      </c>
      <c r="G460">
        <v>1.5507500000000001</v>
      </c>
      <c r="I460" s="17">
        <f t="shared" si="49"/>
        <v>73.326771653543304</v>
      </c>
      <c r="J460" s="16">
        <f t="shared" si="50"/>
        <v>-73.526771653543307</v>
      </c>
      <c r="K460" s="10">
        <v>122</v>
      </c>
      <c r="L460" s="16">
        <v>7783.6286089238984</v>
      </c>
      <c r="M460" s="16">
        <v>3218.2742782152218</v>
      </c>
      <c r="N460" s="16">
        <v>31.774934383202101</v>
      </c>
      <c r="O460" s="16">
        <v>10.395762711864359</v>
      </c>
      <c r="P460" s="16">
        <v>11.289654105505441</v>
      </c>
      <c r="Q460" s="16">
        <v>0.24427244359097469</v>
      </c>
      <c r="R460" s="16">
        <v>2.1636840359161611</v>
      </c>
      <c r="S460" s="16">
        <v>62.075791225075193</v>
      </c>
      <c r="T460" s="22" t="s">
        <v>122</v>
      </c>
      <c r="U460" s="10">
        <v>5</v>
      </c>
      <c r="V460" s="22" t="s">
        <v>143</v>
      </c>
      <c r="W460" s="10">
        <v>4</v>
      </c>
      <c r="X460" s="22" t="s">
        <v>33</v>
      </c>
      <c r="Y460" s="10">
        <v>3</v>
      </c>
      <c r="Z460" s="22" t="s">
        <v>33</v>
      </c>
      <c r="AA460" s="15">
        <v>3</v>
      </c>
      <c r="AB460" s="11">
        <v>39.154971261408967</v>
      </c>
      <c r="AC460" s="10">
        <v>53.863653531915801</v>
      </c>
      <c r="AD460" s="21">
        <v>6.9813752066752333</v>
      </c>
      <c r="AE460" s="12">
        <v>1039.5762711864359</v>
      </c>
      <c r="AF460" s="10">
        <v>801.96718054580003</v>
      </c>
      <c r="AG460" s="10">
        <v>721.72405791290817</v>
      </c>
      <c r="AH460" s="10">
        <v>623.33191217567503</v>
      </c>
      <c r="AI460" s="10">
        <v>4.6217469066668668</v>
      </c>
      <c r="AJ460" s="10"/>
      <c r="AK460" s="10"/>
      <c r="AL460" s="10"/>
      <c r="AM460" s="10"/>
      <c r="AN460" s="10">
        <v>5.1978813559321795</v>
      </c>
      <c r="AO460" s="10">
        <v>3.9189898609966702</v>
      </c>
      <c r="AP460" s="10">
        <v>5.7737924633032645</v>
      </c>
      <c r="AQ460" s="10">
        <v>114.66</v>
      </c>
      <c r="AR460" s="10"/>
      <c r="AS460" s="10"/>
      <c r="AT460" s="10">
        <v>1.0914370952884462</v>
      </c>
      <c r="AU460" s="10">
        <v>1</v>
      </c>
      <c r="AV460" s="16"/>
      <c r="AW460" s="21">
        <v>120.29507708187001</v>
      </c>
      <c r="AX460" s="1" t="s">
        <v>120</v>
      </c>
      <c r="AY460" s="25">
        <v>73.526771653543307</v>
      </c>
      <c r="AZ460" s="19">
        <v>0</v>
      </c>
      <c r="BA460" s="19">
        <v>100</v>
      </c>
      <c r="BB460" s="19">
        <v>0</v>
      </c>
      <c r="BC460" s="19">
        <v>100</v>
      </c>
      <c r="BD460" s="19">
        <v>0</v>
      </c>
      <c r="BE460" s="19">
        <v>0</v>
      </c>
      <c r="BF460" s="26">
        <v>39.154971261408967</v>
      </c>
      <c r="BG460" s="26">
        <v>53.863653531915801</v>
      </c>
      <c r="BH460" s="26">
        <v>6.9813752066752333</v>
      </c>
      <c r="BI460" s="23"/>
      <c r="BJ460" s="27">
        <f t="shared" ca="1" si="46"/>
        <v>1</v>
      </c>
      <c r="BK460" s="26">
        <f t="shared" ca="1" si="47"/>
        <v>4.5973954744131733</v>
      </c>
      <c r="BL460" s="25">
        <f t="shared" si="51"/>
        <v>3.3019428665719301</v>
      </c>
      <c r="BM460" s="25">
        <f t="shared" ca="1" si="48"/>
        <v>3.3023187606941233</v>
      </c>
      <c r="BN460" s="24">
        <f t="shared" si="52"/>
        <v>2.8956943713696459</v>
      </c>
      <c r="BP460" s="2"/>
    </row>
    <row r="461" spans="1:68" x14ac:dyDescent="0.2">
      <c r="A461">
        <v>22.4</v>
      </c>
      <c r="B461">
        <v>2</v>
      </c>
      <c r="C461">
        <v>1.28485</v>
      </c>
      <c r="D461">
        <v>-0.26140999999999998</v>
      </c>
      <c r="E461">
        <v>0.23351</v>
      </c>
      <c r="F461">
        <v>1.6834</v>
      </c>
      <c r="G461">
        <v>1.5577000000000001</v>
      </c>
      <c r="I461" s="17">
        <f t="shared" si="49"/>
        <v>73.490813648293951</v>
      </c>
      <c r="J461" s="16">
        <f t="shared" si="50"/>
        <v>-73.690813648293954</v>
      </c>
      <c r="K461" s="10">
        <v>122</v>
      </c>
      <c r="L461" s="16">
        <v>7803.6417322834777</v>
      </c>
      <c r="M461" s="16">
        <v>3228.0511811023603</v>
      </c>
      <c r="N461" s="16">
        <v>31.846019247594047</v>
      </c>
      <c r="O461" s="16">
        <v>10.30018832391713</v>
      </c>
      <c r="P461" s="16">
        <v>11.247165983876906</v>
      </c>
      <c r="Q461" s="16">
        <v>0.19246087373979848</v>
      </c>
      <c r="R461" s="16">
        <v>1.7111943934649492</v>
      </c>
      <c r="S461" s="16">
        <v>65.762337497206701</v>
      </c>
      <c r="T461" s="22" t="s">
        <v>122</v>
      </c>
      <c r="U461" s="10">
        <v>5</v>
      </c>
      <c r="V461" s="22" t="s">
        <v>143</v>
      </c>
      <c r="W461" s="10">
        <v>4</v>
      </c>
      <c r="X461" s="22" t="s">
        <v>33</v>
      </c>
      <c r="Y461" s="10">
        <v>3</v>
      </c>
      <c r="Z461" s="22" t="s">
        <v>33</v>
      </c>
      <c r="AA461" s="15">
        <v>3</v>
      </c>
      <c r="AB461" s="11">
        <v>29.883172636321731</v>
      </c>
      <c r="AC461" s="10">
        <v>59.389132564044672</v>
      </c>
      <c r="AD461" s="21">
        <v>10.7276947996336</v>
      </c>
      <c r="AE461" s="12">
        <v>1030.018832391713</v>
      </c>
      <c r="AF461" s="10">
        <v>795.79133545070295</v>
      </c>
      <c r="AG461" s="10">
        <v>718.53744879076794</v>
      </c>
      <c r="AH461" s="10">
        <v>697.70711827774608</v>
      </c>
      <c r="AI461" s="10">
        <v>5.8438714141362293</v>
      </c>
      <c r="AJ461" s="10"/>
      <c r="AK461" s="10"/>
      <c r="AL461" s="10"/>
      <c r="AM461" s="10"/>
      <c r="AN461" s="10">
        <v>5.150094161958565</v>
      </c>
      <c r="AO461" s="10">
        <v>3.7951812944978389</v>
      </c>
      <c r="AP461" s="10">
        <v>5.7482995903261429</v>
      </c>
      <c r="AQ461" s="10">
        <v>114.66</v>
      </c>
      <c r="AR461" s="10"/>
      <c r="AS461" s="10"/>
      <c r="AT461" s="10">
        <v>1.0791599489034076</v>
      </c>
      <c r="AU461" s="10">
        <v>1</v>
      </c>
      <c r="AV461" s="16"/>
      <c r="AW461" s="21">
        <v>119.36870031760544</v>
      </c>
      <c r="AX461" s="1" t="s">
        <v>120</v>
      </c>
      <c r="AY461" s="25">
        <v>73.690813648293997</v>
      </c>
      <c r="AZ461" s="19">
        <v>0</v>
      </c>
      <c r="BA461" s="19">
        <v>100</v>
      </c>
      <c r="BB461" s="19">
        <v>0</v>
      </c>
      <c r="BC461" s="19">
        <v>100</v>
      </c>
      <c r="BD461" s="19">
        <v>0</v>
      </c>
      <c r="BE461" s="19">
        <v>0</v>
      </c>
      <c r="BF461" s="26">
        <v>29.883172636321731</v>
      </c>
      <c r="BG461" s="26">
        <v>59.389132564044672</v>
      </c>
      <c r="BH461" s="26">
        <v>10.7276947996336</v>
      </c>
      <c r="BI461" s="23"/>
      <c r="BJ461" s="27">
        <f t="shared" ca="1" si="46"/>
        <v>1</v>
      </c>
      <c r="BK461" s="26">
        <f t="shared" ca="1" si="47"/>
        <v>4.5509471229801104</v>
      </c>
      <c r="BL461" s="25">
        <f t="shared" si="51"/>
        <v>2.6201746909768215</v>
      </c>
      <c r="BM461" s="25">
        <f t="shared" ca="1" si="48"/>
        <v>3.2543659206579005</v>
      </c>
      <c r="BN461" s="24">
        <f t="shared" si="52"/>
        <v>2.8436770985386075</v>
      </c>
      <c r="BP461" s="2"/>
    </row>
    <row r="462" spans="1:68" x14ac:dyDescent="0.2">
      <c r="A462">
        <v>22.45</v>
      </c>
      <c r="B462">
        <v>2</v>
      </c>
      <c r="C462">
        <v>1.2849699999999999</v>
      </c>
      <c r="D462">
        <v>-0.26323999999999997</v>
      </c>
      <c r="E462">
        <v>0.23830000000000001</v>
      </c>
      <c r="F462">
        <v>1.67885</v>
      </c>
      <c r="G462">
        <v>1.55413</v>
      </c>
      <c r="I462" s="17">
        <f t="shared" si="49"/>
        <v>73.654855643044613</v>
      </c>
      <c r="J462" s="16">
        <f t="shared" si="50"/>
        <v>-73.854855643044615</v>
      </c>
      <c r="K462" s="10">
        <v>122</v>
      </c>
      <c r="L462" s="16">
        <v>7823.654855643058</v>
      </c>
      <c r="M462" s="16">
        <v>3237.8280839894996</v>
      </c>
      <c r="N462" s="16">
        <v>31.917104111985996</v>
      </c>
      <c r="O462" s="16">
        <v>10.332956685499024</v>
      </c>
      <c r="P462" s="16">
        <v>11.30110696957758</v>
      </c>
      <c r="Q462" s="16">
        <v>0.18099591934709566</v>
      </c>
      <c r="R462" s="16">
        <v>1.6015769059998648</v>
      </c>
      <c r="S462" s="16">
        <v>67.232658616566383</v>
      </c>
      <c r="T462" s="22" t="s">
        <v>122</v>
      </c>
      <c r="U462" s="10">
        <v>5</v>
      </c>
      <c r="V462" s="22" t="s">
        <v>143</v>
      </c>
      <c r="W462" s="10">
        <v>4</v>
      </c>
      <c r="X462" s="22" t="s">
        <v>33</v>
      </c>
      <c r="Y462" s="10">
        <v>3</v>
      </c>
      <c r="Z462" s="22" t="s">
        <v>33</v>
      </c>
      <c r="AA462" s="15">
        <v>3</v>
      </c>
      <c r="AB462" s="11">
        <v>27.694746234343548</v>
      </c>
      <c r="AC462" s="10">
        <v>60.386046576194772</v>
      </c>
      <c r="AD462" s="21">
        <v>11.91920718946168</v>
      </c>
      <c r="AE462" s="12">
        <v>1033.2956685499025</v>
      </c>
      <c r="AF462" s="10">
        <v>800.96009121786574</v>
      </c>
      <c r="AG462" s="10">
        <v>722.58302271831849</v>
      </c>
      <c r="AH462" s="10">
        <v>726.49140695136794</v>
      </c>
      <c r="AI462" s="10">
        <v>6.2438462758408706</v>
      </c>
      <c r="AJ462" s="10"/>
      <c r="AK462" s="10"/>
      <c r="AL462" s="10"/>
      <c r="AM462" s="10"/>
      <c r="AN462" s="10">
        <v>5.166478342749512</v>
      </c>
      <c r="AO462" s="10">
        <v>3.7793796776483797</v>
      </c>
      <c r="AP462" s="10">
        <v>5.7806641817465483</v>
      </c>
      <c r="AQ462" s="10">
        <v>114.66</v>
      </c>
      <c r="AR462" s="10"/>
      <c r="AS462" s="10"/>
      <c r="AT462" s="10">
        <v>1.0830653225326135</v>
      </c>
      <c r="AU462" s="10">
        <v>1</v>
      </c>
      <c r="AV462" s="16"/>
      <c r="AW462" s="21">
        <v>120.14401368267986</v>
      </c>
      <c r="AX462" s="1" t="s">
        <v>120</v>
      </c>
      <c r="AY462" s="25">
        <v>73.854855643044601</v>
      </c>
      <c r="AZ462" s="19">
        <v>0</v>
      </c>
      <c r="BA462" s="19">
        <v>100</v>
      </c>
      <c r="BB462" s="19">
        <v>0</v>
      </c>
      <c r="BC462" s="19">
        <v>100</v>
      </c>
      <c r="BD462" s="19">
        <v>0</v>
      </c>
      <c r="BE462" s="19">
        <v>0</v>
      </c>
      <c r="BF462" s="26">
        <v>27.694746234343548</v>
      </c>
      <c r="BG462" s="26">
        <v>60.386046576194772</v>
      </c>
      <c r="BH462" s="26">
        <v>11.91920718946168</v>
      </c>
      <c r="BI462" s="23"/>
      <c r="BJ462" s="27">
        <f t="shared" ca="1" si="46"/>
        <v>1</v>
      </c>
      <c r="BK462" s="26">
        <f t="shared" ca="1" si="47"/>
        <v>4.5643433499726322</v>
      </c>
      <c r="BL462" s="25">
        <f t="shared" si="51"/>
        <v>2.449439330645248</v>
      </c>
      <c r="BM462" s="25">
        <f t="shared" ca="1" si="48"/>
        <v>3.2386246937848888</v>
      </c>
      <c r="BN462" s="24">
        <f t="shared" si="52"/>
        <v>2.827296131335749</v>
      </c>
      <c r="BP462" s="2"/>
    </row>
    <row r="463" spans="1:68" x14ac:dyDescent="0.2">
      <c r="A463">
        <v>22.5</v>
      </c>
      <c r="B463">
        <v>2</v>
      </c>
      <c r="C463">
        <v>1.2835099999999999</v>
      </c>
      <c r="D463">
        <v>-0.26485999999999998</v>
      </c>
      <c r="E463">
        <v>0.24404999999999999</v>
      </c>
      <c r="F463">
        <v>1.6816</v>
      </c>
      <c r="G463">
        <v>1.55738</v>
      </c>
      <c r="I463" s="17">
        <f t="shared" si="49"/>
        <v>73.818897637795274</v>
      </c>
      <c r="J463" s="16">
        <f t="shared" si="50"/>
        <v>-74.018897637795277</v>
      </c>
      <c r="K463" s="10">
        <v>122</v>
      </c>
      <c r="L463" s="16">
        <v>7843.6679790026383</v>
      </c>
      <c r="M463" s="16">
        <v>3247.604986876639</v>
      </c>
      <c r="N463" s="16">
        <v>31.988188976377948</v>
      </c>
      <c r="O463" s="16">
        <v>9.9342749529189813</v>
      </c>
      <c r="P463" s="16">
        <v>10.927841226284173</v>
      </c>
      <c r="Q463" s="16">
        <v>0.17084661545847346</v>
      </c>
      <c r="R463" s="16">
        <v>1.5634068240993924</v>
      </c>
      <c r="S463" s="16">
        <v>68.997657872582707</v>
      </c>
      <c r="T463" s="22" t="s">
        <v>122</v>
      </c>
      <c r="U463" s="10">
        <v>5</v>
      </c>
      <c r="V463" s="22" t="s">
        <v>143</v>
      </c>
      <c r="W463" s="10">
        <v>4</v>
      </c>
      <c r="X463" s="22" t="s">
        <v>33</v>
      </c>
      <c r="Y463" s="10">
        <v>3</v>
      </c>
      <c r="Z463" s="22" t="s">
        <v>33</v>
      </c>
      <c r="AA463" s="15">
        <v>3</v>
      </c>
      <c r="AB463" s="11">
        <v>28.059571846922452</v>
      </c>
      <c r="AC463" s="10">
        <v>60.229775843484717</v>
      </c>
      <c r="AD463" s="21">
        <v>11.710652309592827</v>
      </c>
      <c r="AE463" s="12">
        <v>993.42749529189803</v>
      </c>
      <c r="AF463" s="10">
        <v>755.86923180925419</v>
      </c>
      <c r="AG463" s="10">
        <v>694.58809197131291</v>
      </c>
      <c r="AH463" s="10">
        <v>761.33764586478367</v>
      </c>
      <c r="AI463" s="10">
        <v>6.3962878029271399</v>
      </c>
      <c r="AJ463" s="10"/>
      <c r="AK463" s="10"/>
      <c r="AL463" s="10"/>
      <c r="AM463" s="10"/>
      <c r="AN463" s="10">
        <v>4.9671374764594907</v>
      </c>
      <c r="AO463" s="10">
        <v>3.6941738853314989</v>
      </c>
      <c r="AP463" s="10">
        <v>5.5567047357705039</v>
      </c>
      <c r="AQ463" s="10">
        <v>114.66</v>
      </c>
      <c r="AR463" s="10"/>
      <c r="AS463" s="10"/>
      <c r="AT463" s="10">
        <v>1.0159047524318248</v>
      </c>
      <c r="AU463" s="10">
        <v>1</v>
      </c>
      <c r="AV463" s="16"/>
      <c r="AW463" s="21">
        <v>113.38038477138812</v>
      </c>
      <c r="AX463" s="1" t="s">
        <v>120</v>
      </c>
      <c r="AY463" s="25">
        <v>74.018897637795305</v>
      </c>
      <c r="AZ463" s="19">
        <v>0</v>
      </c>
      <c r="BA463" s="19">
        <v>100</v>
      </c>
      <c r="BB463" s="19">
        <v>0</v>
      </c>
      <c r="BC463" s="19">
        <v>100</v>
      </c>
      <c r="BD463" s="19">
        <v>0</v>
      </c>
      <c r="BE463" s="19">
        <v>0</v>
      </c>
      <c r="BF463" s="26">
        <v>28.059571846922452</v>
      </c>
      <c r="BG463" s="26">
        <v>60.229775843484717</v>
      </c>
      <c r="BH463" s="26">
        <v>11.710652309592827</v>
      </c>
      <c r="BI463" s="23"/>
      <c r="BJ463" s="27">
        <f t="shared" ref="BJ463:BJ471" ca="1" si="53">IF((0.381*BM463)+(0.05*(M463/2116.217)-0.15)&lt;1,(0.381*BM463)+(0.05*(M463/2116.217)-0.15),1)</f>
        <v>1</v>
      </c>
      <c r="BK463" s="26">
        <f t="shared" ref="BK463:BK471" ca="1" si="54">((P463-(L463/2000))/1.06)*(1.06/(M463/2000))^BJ463</f>
        <v>4.3145685913734422</v>
      </c>
      <c r="BL463" s="25">
        <f t="shared" si="51"/>
        <v>2.4385732084531209</v>
      </c>
      <c r="BM463" s="25">
        <f t="shared" ref="BM463:BM471" ca="1" si="55">SQRT(((3.47-LOG(BK463))^2)+((LOG(BL463)+1.22)^2))</f>
        <v>3.2589055749217928</v>
      </c>
      <c r="BN463" s="24">
        <f t="shared" si="52"/>
        <v>2.8346650205911978</v>
      </c>
      <c r="BP463" s="2"/>
    </row>
    <row r="464" spans="1:68" x14ac:dyDescent="0.2">
      <c r="A464">
        <v>22.55</v>
      </c>
      <c r="B464">
        <v>2</v>
      </c>
      <c r="C464">
        <v>1.28596</v>
      </c>
      <c r="D464">
        <v>-0.26562000000000002</v>
      </c>
      <c r="E464">
        <v>0.25195000000000001</v>
      </c>
      <c r="F464">
        <v>1.6823999999999999</v>
      </c>
      <c r="G464">
        <v>1.5587800000000001</v>
      </c>
      <c r="I464" s="17">
        <f t="shared" si="49"/>
        <v>73.982939632545936</v>
      </c>
      <c r="J464" s="16">
        <f t="shared" si="50"/>
        <v>-74.182939632545938</v>
      </c>
      <c r="K464" s="10">
        <v>122</v>
      </c>
      <c r="L464" s="16">
        <v>7863.6811023622186</v>
      </c>
      <c r="M464" s="16">
        <v>3257.3818897637784</v>
      </c>
      <c r="N464" s="16">
        <v>32.059273840769904</v>
      </c>
      <c r="O464" s="16">
        <v>10.603295668549883</v>
      </c>
      <c r="P464" s="16">
        <v>11.631781301108886</v>
      </c>
      <c r="Q464" s="16">
        <v>0.16608521363418133</v>
      </c>
      <c r="R464" s="16">
        <v>1.4278570868448845</v>
      </c>
      <c r="S464" s="16">
        <v>71.422613372152981</v>
      </c>
      <c r="T464" s="22" t="s">
        <v>122</v>
      </c>
      <c r="U464" s="10">
        <v>5</v>
      </c>
      <c r="V464" s="22" t="s">
        <v>143</v>
      </c>
      <c r="W464" s="10">
        <v>4</v>
      </c>
      <c r="X464" s="22" t="s">
        <v>33</v>
      </c>
      <c r="Y464" s="10">
        <v>3</v>
      </c>
      <c r="Z464" s="22" t="s">
        <v>33</v>
      </c>
      <c r="AA464" s="15">
        <v>3</v>
      </c>
      <c r="AB464" s="11">
        <v>23.948529268808514</v>
      </c>
      <c r="AC464" s="10">
        <v>61.73104600672103</v>
      </c>
      <c r="AD464" s="21">
        <v>14.320424724470456</v>
      </c>
      <c r="AE464" s="12">
        <v>1060.3295668549883</v>
      </c>
      <c r="AF464" s="10">
        <v>837.50846864983328</v>
      </c>
      <c r="AG464" s="10">
        <v>747.38359758316642</v>
      </c>
      <c r="AH464" s="10">
        <v>809.76012750273753</v>
      </c>
      <c r="AI464" s="10">
        <v>7.0035020256101799</v>
      </c>
      <c r="AJ464" s="10"/>
      <c r="AK464" s="10"/>
      <c r="AL464" s="10"/>
      <c r="AM464" s="10"/>
      <c r="AN464" s="10">
        <v>5.3016478342749416</v>
      </c>
      <c r="AO464" s="10">
        <v>3.8043416426641796</v>
      </c>
      <c r="AP464" s="10">
        <v>5.9790687806653313</v>
      </c>
      <c r="AQ464" s="10">
        <v>114.66</v>
      </c>
      <c r="AR464" s="10"/>
      <c r="AS464" s="10"/>
      <c r="AT464" s="10">
        <v>1.1278402235836393</v>
      </c>
      <c r="AU464" s="10">
        <v>1</v>
      </c>
      <c r="AV464" s="16"/>
      <c r="AW464" s="21">
        <v>125.62627029747499</v>
      </c>
      <c r="AX464" s="1" t="s">
        <v>120</v>
      </c>
      <c r="AY464" s="25">
        <v>74.182939632545896</v>
      </c>
      <c r="AZ464" s="19">
        <v>0</v>
      </c>
      <c r="BA464" s="19">
        <v>100</v>
      </c>
      <c r="BB464" s="19">
        <v>0</v>
      </c>
      <c r="BC464" s="19">
        <v>100</v>
      </c>
      <c r="BD464" s="19">
        <v>0</v>
      </c>
      <c r="BE464" s="19">
        <v>0</v>
      </c>
      <c r="BF464" s="26">
        <v>23.948529268808514</v>
      </c>
      <c r="BG464" s="26">
        <v>61.73104600672103</v>
      </c>
      <c r="BH464" s="26">
        <v>14.320424724470456</v>
      </c>
      <c r="BI464" s="23"/>
      <c r="BJ464" s="27">
        <f t="shared" ca="1" si="53"/>
        <v>1</v>
      </c>
      <c r="BK464" s="26">
        <f t="shared" ca="1" si="54"/>
        <v>4.7276868420768237</v>
      </c>
      <c r="BL464" s="25">
        <f t="shared" si="51"/>
        <v>2.1569674238823096</v>
      </c>
      <c r="BM464" s="25">
        <f t="shared" ca="1" si="55"/>
        <v>3.1981899211836011</v>
      </c>
      <c r="BN464" s="24">
        <f t="shared" si="52"/>
        <v>2.7915952591532225</v>
      </c>
      <c r="BP464" s="2"/>
    </row>
    <row r="465" spans="1:68" x14ac:dyDescent="0.2">
      <c r="A465">
        <v>22.6</v>
      </c>
      <c r="B465">
        <v>2</v>
      </c>
      <c r="C465">
        <v>1.2850699999999999</v>
      </c>
      <c r="D465">
        <v>-0.26545000000000002</v>
      </c>
      <c r="E465">
        <v>0.25596999999999998</v>
      </c>
      <c r="F465">
        <v>1.67865</v>
      </c>
      <c r="G465">
        <v>1.5549999999999999</v>
      </c>
      <c r="I465" s="17">
        <f t="shared" si="49"/>
        <v>74.146981627296583</v>
      </c>
      <c r="J465" s="16">
        <f t="shared" si="50"/>
        <v>-74.346981627296586</v>
      </c>
      <c r="K465" s="10">
        <v>122</v>
      </c>
      <c r="L465" s="16">
        <v>7883.6942257217979</v>
      </c>
      <c r="M465" s="16">
        <v>3267.1587926509169</v>
      </c>
      <c r="N465" s="16">
        <v>32.130358705161854</v>
      </c>
      <c r="O465" s="16">
        <v>10.360263653483955</v>
      </c>
      <c r="P465" s="16">
        <v>11.406518377683353</v>
      </c>
      <c r="Q465" s="16">
        <v>0.16715026404224664</v>
      </c>
      <c r="R465" s="16">
        <v>1.4653924932017215</v>
      </c>
      <c r="S465" s="16">
        <v>72.656578069402642</v>
      </c>
      <c r="T465" s="22" t="s">
        <v>122</v>
      </c>
      <c r="U465" s="10">
        <v>5</v>
      </c>
      <c r="V465" s="22" t="s">
        <v>143</v>
      </c>
      <c r="W465" s="10">
        <v>4</v>
      </c>
      <c r="X465" s="22" t="s">
        <v>33</v>
      </c>
      <c r="Y465" s="10">
        <v>3</v>
      </c>
      <c r="Z465" s="22" t="s">
        <v>33</v>
      </c>
      <c r="AA465" s="15">
        <v>3</v>
      </c>
      <c r="AB465" s="11">
        <v>25.247374196476777</v>
      </c>
      <c r="AC465" s="10">
        <v>61.321590111500321</v>
      </c>
      <c r="AD465" s="21">
        <v>13.431035692022903</v>
      </c>
      <c r="AE465" s="12">
        <v>1036.0263653483955</v>
      </c>
      <c r="AF465" s="10">
        <v>809.82970569626605</v>
      </c>
      <c r="AG465" s="10">
        <v>730.48887832625155</v>
      </c>
      <c r="AH465" s="10">
        <v>833.68222692152472</v>
      </c>
      <c r="AI465" s="10">
        <v>6.8241102956321953</v>
      </c>
      <c r="AJ465" s="10"/>
      <c r="AK465" s="10"/>
      <c r="AL465" s="10"/>
      <c r="AM465" s="10"/>
      <c r="AN465" s="10">
        <v>5.1801318267419774</v>
      </c>
      <c r="AO465" s="10">
        <v>3.7728058013786687</v>
      </c>
      <c r="AP465" s="10">
        <v>5.8439110266100123</v>
      </c>
      <c r="AQ465" s="10">
        <v>114.66</v>
      </c>
      <c r="AR465" s="10"/>
      <c r="AS465" s="10"/>
      <c r="AT465" s="10">
        <v>1.0853038779943764</v>
      </c>
      <c r="AU465" s="10">
        <v>1</v>
      </c>
      <c r="AV465" s="16"/>
      <c r="AW465" s="21">
        <v>121.47445585443991</v>
      </c>
      <c r="AX465" s="1" t="s">
        <v>120</v>
      </c>
      <c r="AY465" s="25">
        <v>74.3469816272966</v>
      </c>
      <c r="AZ465" s="19">
        <v>0</v>
      </c>
      <c r="BA465" s="19">
        <v>100</v>
      </c>
      <c r="BB465" s="19">
        <v>0</v>
      </c>
      <c r="BC465" s="19">
        <v>100</v>
      </c>
      <c r="BD465" s="19">
        <v>0</v>
      </c>
      <c r="BE465" s="19">
        <v>0</v>
      </c>
      <c r="BF465" s="26">
        <v>25.247374196476777</v>
      </c>
      <c r="BG465" s="26">
        <v>61.321590111500321</v>
      </c>
      <c r="BH465" s="26">
        <v>13.431035692022903</v>
      </c>
      <c r="BI465" s="23"/>
      <c r="BJ465" s="27">
        <f t="shared" ca="1" si="53"/>
        <v>1</v>
      </c>
      <c r="BK465" s="26">
        <f t="shared" ca="1" si="54"/>
        <v>4.5695184951605903</v>
      </c>
      <c r="BL465" s="25">
        <f t="shared" si="51"/>
        <v>2.2392180192843667</v>
      </c>
      <c r="BM465" s="25">
        <f t="shared" ca="1" si="55"/>
        <v>3.2190108403594389</v>
      </c>
      <c r="BN465" s="24">
        <f t="shared" si="52"/>
        <v>2.8045422568874678</v>
      </c>
      <c r="BP465" s="2"/>
    </row>
    <row r="466" spans="1:68" x14ac:dyDescent="0.2">
      <c r="A466">
        <v>22.65</v>
      </c>
      <c r="B466">
        <v>2</v>
      </c>
      <c r="C466">
        <v>1.2836099999999999</v>
      </c>
      <c r="D466">
        <v>-0.23815</v>
      </c>
      <c r="E466">
        <v>0.26574999999999999</v>
      </c>
      <c r="F466">
        <v>1.6813800000000001</v>
      </c>
      <c r="G466">
        <v>1.55908</v>
      </c>
      <c r="I466" s="17">
        <f t="shared" si="49"/>
        <v>74.31102362204723</v>
      </c>
      <c r="J466" s="16">
        <f t="shared" si="50"/>
        <v>-74.511023622047233</v>
      </c>
      <c r="K466" s="10">
        <v>122</v>
      </c>
      <c r="L466" s="16">
        <v>7903.7073490813773</v>
      </c>
      <c r="M466" s="16">
        <v>3276.9356955380554</v>
      </c>
      <c r="N466" s="16">
        <v>32.201443569553795</v>
      </c>
      <c r="O466" s="16">
        <v>9.961581920903912</v>
      </c>
      <c r="P466" s="16">
        <v>11.051065927750839</v>
      </c>
      <c r="Q466" s="16">
        <v>0.33818482957273166</v>
      </c>
      <c r="R466" s="16">
        <v>3.0602009958469272</v>
      </c>
      <c r="S466" s="16">
        <v>75.658611586592173</v>
      </c>
      <c r="T466" s="22" t="s">
        <v>122</v>
      </c>
      <c r="U466" s="10">
        <v>4</v>
      </c>
      <c r="V466" s="22" t="s">
        <v>33</v>
      </c>
      <c r="W466" s="10">
        <v>3</v>
      </c>
      <c r="X466" s="22" t="s">
        <v>33</v>
      </c>
      <c r="Y466" s="10">
        <v>3</v>
      </c>
      <c r="Z466" s="22" t="s">
        <v>124</v>
      </c>
      <c r="AA466" s="15">
        <v>2</v>
      </c>
      <c r="AB466" s="11">
        <v>64.059362394239002</v>
      </c>
      <c r="AC466" s="10">
        <v>33.066242539411846</v>
      </c>
      <c r="AD466" s="21">
        <v>2.8743950663491522</v>
      </c>
      <c r="AE466" s="12">
        <v>996.15819209039125</v>
      </c>
      <c r="AF466" s="10">
        <v>766.83452785952443</v>
      </c>
      <c r="AG466" s="10">
        <v>703.82994458131293</v>
      </c>
      <c r="AH466" s="10">
        <v>893.97602777907525</v>
      </c>
      <c r="AI466" s="10">
        <v>3.2677592137154527</v>
      </c>
      <c r="AJ466" s="10"/>
      <c r="AK466" s="10"/>
      <c r="AL466" s="10"/>
      <c r="AM466" s="10"/>
      <c r="AN466" s="10">
        <v>6.6410546139359417</v>
      </c>
      <c r="AO466" s="10">
        <v>4.0961042161759789</v>
      </c>
      <c r="AP466" s="10">
        <v>5.6306395566505039</v>
      </c>
      <c r="AQ466" s="10">
        <v>114.66</v>
      </c>
      <c r="AR466" s="10"/>
      <c r="AS466" s="10"/>
      <c r="AT466" s="10">
        <v>1.0216634873944686</v>
      </c>
      <c r="AU466" s="10">
        <v>1</v>
      </c>
      <c r="AV466" s="16"/>
      <c r="AW466" s="21">
        <v>115.02517917892867</v>
      </c>
      <c r="AX466" s="1" t="s">
        <v>120</v>
      </c>
      <c r="AY466" s="25">
        <v>74.511023622047205</v>
      </c>
      <c r="AZ466" s="19">
        <v>100</v>
      </c>
      <c r="BA466" s="19">
        <v>0</v>
      </c>
      <c r="BB466" s="19">
        <v>0</v>
      </c>
      <c r="BC466" s="19">
        <v>100</v>
      </c>
      <c r="BD466" s="19">
        <v>0</v>
      </c>
      <c r="BE466" s="19">
        <v>0</v>
      </c>
      <c r="BF466" s="26">
        <v>64.059362394239002</v>
      </c>
      <c r="BG466" s="26">
        <v>33.066242539411846</v>
      </c>
      <c r="BH466" s="26">
        <v>2.8743950663491522</v>
      </c>
      <c r="BI466" s="23"/>
      <c r="BJ466" s="27">
        <f t="shared" ca="1" si="53"/>
        <v>1</v>
      </c>
      <c r="BK466" s="26">
        <f t="shared" ca="1" si="54"/>
        <v>4.3328358642353511</v>
      </c>
      <c r="BL466" s="25">
        <f t="shared" si="51"/>
        <v>4.7636951468778781</v>
      </c>
      <c r="BM466" s="25">
        <f t="shared" ca="1" si="55"/>
        <v>3.4101863341137935</v>
      </c>
      <c r="BN466" s="24">
        <f t="shared" si="52"/>
        <v>2.9868720801918425</v>
      </c>
      <c r="BP466" s="2"/>
    </row>
    <row r="467" spans="1:68" x14ac:dyDescent="0.2">
      <c r="A467">
        <v>22.7</v>
      </c>
      <c r="B467">
        <v>2</v>
      </c>
      <c r="C467">
        <v>1.3181099999999999</v>
      </c>
      <c r="D467">
        <v>-0.21478</v>
      </c>
      <c r="E467">
        <v>0.28438999999999998</v>
      </c>
      <c r="F467">
        <v>1.6795500000000001</v>
      </c>
      <c r="G467">
        <v>1.5566800000000001</v>
      </c>
      <c r="I467" s="17">
        <f t="shared" si="49"/>
        <v>74.475065616797892</v>
      </c>
      <c r="J467" s="16">
        <f t="shared" si="50"/>
        <v>-74.675065616797895</v>
      </c>
      <c r="K467" s="10">
        <v>122</v>
      </c>
      <c r="L467" s="16">
        <v>7923.7204724409576</v>
      </c>
      <c r="M467" s="16">
        <v>3286.7125984251948</v>
      </c>
      <c r="N467" s="16">
        <v>32.272528433945752</v>
      </c>
      <c r="O467" s="16">
        <v>19.38248587570617</v>
      </c>
      <c r="P467" s="16">
        <v>20.554361889562294</v>
      </c>
      <c r="Q467" s="16">
        <v>0.4845979356697071</v>
      </c>
      <c r="R467" s="16">
        <v>2.3576403795624068</v>
      </c>
      <c r="S467" s="16">
        <v>81.380278740008578</v>
      </c>
      <c r="T467" s="22" t="s">
        <v>122</v>
      </c>
      <c r="U467" s="10">
        <v>5</v>
      </c>
      <c r="V467" s="22" t="s">
        <v>143</v>
      </c>
      <c r="W467" s="10">
        <v>4</v>
      </c>
      <c r="X467" s="22" t="s">
        <v>33</v>
      </c>
      <c r="Y467" s="10">
        <v>3</v>
      </c>
      <c r="Z467" s="22" t="s">
        <v>33</v>
      </c>
      <c r="AA467" s="15">
        <v>3</v>
      </c>
      <c r="AB467" s="11">
        <v>26.296815490196693</v>
      </c>
      <c r="AC467" s="10">
        <v>60.94535588704737</v>
      </c>
      <c r="AD467" s="21">
        <v>12.757828622755941</v>
      </c>
      <c r="AE467" s="12">
        <v>1938.248587570617</v>
      </c>
      <c r="AF467" s="10">
        <v>1883.6921043456027</v>
      </c>
      <c r="AG467" s="10">
        <v>1370.2907926374862</v>
      </c>
      <c r="AH467" s="10">
        <v>1010.216577724721</v>
      </c>
      <c r="AI467" s="10">
        <v>4.2415289824040361</v>
      </c>
      <c r="AJ467" s="10"/>
      <c r="AK467" s="10"/>
      <c r="AL467" s="10"/>
      <c r="AM467" s="10"/>
      <c r="AN467" s="10">
        <v>9.6912429378530849</v>
      </c>
      <c r="AO467" s="10">
        <v>6.0560858944919076</v>
      </c>
      <c r="AP467" s="10">
        <v>10.592035548462404</v>
      </c>
      <c r="AQ467" s="10">
        <v>114.66</v>
      </c>
      <c r="AR467" s="10"/>
      <c r="AS467" s="10"/>
      <c r="AT467" s="10">
        <v>2.6167895221717252</v>
      </c>
      <c r="AU467" s="10">
        <v>1</v>
      </c>
      <c r="AV467" s="16"/>
      <c r="AW467" s="21">
        <v>282.55381565184041</v>
      </c>
      <c r="AX467" s="1" t="s">
        <v>120</v>
      </c>
      <c r="AY467" s="25">
        <v>74.675065616797895</v>
      </c>
      <c r="AZ467" s="19">
        <v>0</v>
      </c>
      <c r="BA467" s="19">
        <v>100</v>
      </c>
      <c r="BB467" s="19">
        <v>0</v>
      </c>
      <c r="BC467" s="19">
        <v>100</v>
      </c>
      <c r="BD467" s="19">
        <v>0</v>
      </c>
      <c r="BE467" s="19">
        <v>0</v>
      </c>
      <c r="BF467" s="26">
        <v>26.296815490196693</v>
      </c>
      <c r="BG467" s="26">
        <v>60.94535588704737</v>
      </c>
      <c r="BH467" s="26">
        <v>12.757828622755941</v>
      </c>
      <c r="BI467" s="23"/>
      <c r="BJ467" s="27">
        <f t="shared" ca="1" si="53"/>
        <v>1</v>
      </c>
      <c r="BK467" s="26">
        <f t="shared" ca="1" si="54"/>
        <v>10.09671588644045</v>
      </c>
      <c r="BL467" s="25">
        <f t="shared" si="51"/>
        <v>2.9205839227510735</v>
      </c>
      <c r="BM467" s="25">
        <f t="shared" ca="1" si="55"/>
        <v>2.9868169812561183</v>
      </c>
      <c r="BN467" s="24">
        <f t="shared" si="52"/>
        <v>2.7016407403772398</v>
      </c>
      <c r="BP467" s="2"/>
    </row>
    <row r="468" spans="1:68" x14ac:dyDescent="0.2">
      <c r="A468">
        <v>22.75</v>
      </c>
      <c r="B468">
        <v>0.7</v>
      </c>
      <c r="C468">
        <v>1.3507800000000001</v>
      </c>
      <c r="D468">
        <v>-0.20904</v>
      </c>
      <c r="E468">
        <v>0.28533999999999998</v>
      </c>
      <c r="F468">
        <v>1.67533</v>
      </c>
      <c r="G468">
        <v>1.55383</v>
      </c>
      <c r="I468" s="17">
        <f t="shared" si="49"/>
        <v>74.639107611548553</v>
      </c>
      <c r="J468" s="16">
        <f t="shared" si="50"/>
        <v>-74.839107611548556</v>
      </c>
      <c r="K468" s="10">
        <v>122</v>
      </c>
      <c r="L468" s="16">
        <v>7943.7335958005378</v>
      </c>
      <c r="M468" s="16">
        <v>3296.4895013123341</v>
      </c>
      <c r="N468" s="16">
        <v>32.343613298337708</v>
      </c>
      <c r="O468" s="16">
        <v>28.303672316384187</v>
      </c>
      <c r="P468" s="16">
        <v>29.479747493687668</v>
      </c>
      <c r="Q468" s="16">
        <v>0.52055904944791154</v>
      </c>
      <c r="R468" s="16">
        <v>1.7658192274522564</v>
      </c>
      <c r="S468" s="16">
        <v>81.671887312741703</v>
      </c>
      <c r="T468" s="22" t="s">
        <v>122</v>
      </c>
      <c r="U468" s="10">
        <v>5</v>
      </c>
      <c r="V468" s="22" t="s">
        <v>141</v>
      </c>
      <c r="W468" s="10">
        <v>5</v>
      </c>
      <c r="X468" s="22" t="s">
        <v>143</v>
      </c>
      <c r="Y468" s="10">
        <v>4</v>
      </c>
      <c r="Z468" s="22" t="s">
        <v>123</v>
      </c>
      <c r="AA468" s="15">
        <v>4</v>
      </c>
      <c r="AB468" s="11">
        <v>9.7855706385821861</v>
      </c>
      <c r="AC468" s="10">
        <v>59.575388555285308</v>
      </c>
      <c r="AD468" s="21">
        <v>30.639040806132506</v>
      </c>
      <c r="AE468" s="12">
        <v>2830.3672316384186</v>
      </c>
      <c r="AF468" s="10">
        <v>2932.5602269862597</v>
      </c>
      <c r="AG468" s="10">
        <v>1965.3164995791781</v>
      </c>
      <c r="AH468" s="10">
        <v>1014.7530654391679</v>
      </c>
      <c r="AI468" s="10">
        <v>5.6630938459244842</v>
      </c>
      <c r="AJ468" s="10"/>
      <c r="AK468" s="10"/>
      <c r="AL468" s="10"/>
      <c r="AM468" s="10"/>
      <c r="AN468" s="10">
        <v>14.151836158192094</v>
      </c>
      <c r="AO468" s="10">
        <v>7.731237354192019</v>
      </c>
      <c r="AP468" s="10">
        <v>14.757215497054245</v>
      </c>
      <c r="AQ468" s="10">
        <v>114.66</v>
      </c>
      <c r="AR468" s="10"/>
      <c r="AS468" s="10"/>
      <c r="AT468" s="10">
        <v>4.1520155848249276</v>
      </c>
      <c r="AU468" s="10">
        <v>1</v>
      </c>
      <c r="AV468" s="16"/>
      <c r="AW468" s="21">
        <v>439.88403404793894</v>
      </c>
      <c r="AX468" s="1" t="s">
        <v>120</v>
      </c>
      <c r="AY468" s="25">
        <v>74.839107611548599</v>
      </c>
      <c r="AZ468" s="19">
        <v>0</v>
      </c>
      <c r="BA468" s="19">
        <v>100</v>
      </c>
      <c r="BB468" s="19">
        <v>0</v>
      </c>
      <c r="BC468" s="19">
        <v>0</v>
      </c>
      <c r="BD468" s="19">
        <v>100</v>
      </c>
      <c r="BE468" s="19">
        <v>0</v>
      </c>
      <c r="BF468" s="26">
        <v>9.7855706385821861</v>
      </c>
      <c r="BG468" s="26">
        <v>59.575388555285308</v>
      </c>
      <c r="BH468" s="26">
        <v>30.639040806132506</v>
      </c>
      <c r="BI468" s="23"/>
      <c r="BJ468" s="27">
        <f t="shared" ca="1" si="53"/>
        <v>0.97242230216223646</v>
      </c>
      <c r="BK468" s="26">
        <f t="shared" ca="1" si="54"/>
        <v>15.665337545365842</v>
      </c>
      <c r="BL468" s="25">
        <f t="shared" si="51"/>
        <v>2.040777341152773</v>
      </c>
      <c r="BM468" s="25">
        <f t="shared" ca="1" si="55"/>
        <v>2.7415641080500071</v>
      </c>
      <c r="BN468" s="24">
        <f t="shared" si="52"/>
        <v>2.5011446211808517</v>
      </c>
      <c r="BP468" s="2"/>
    </row>
    <row r="469" spans="1:68" x14ac:dyDescent="0.2">
      <c r="A469">
        <v>22.8</v>
      </c>
      <c r="B469">
        <v>2</v>
      </c>
      <c r="C469">
        <v>1.36015</v>
      </c>
      <c r="D469">
        <v>-0.13649</v>
      </c>
      <c r="E469">
        <v>0.26427</v>
      </c>
      <c r="F469">
        <v>1.6777299999999999</v>
      </c>
      <c r="G469">
        <v>1.5588500000000001</v>
      </c>
      <c r="I469" s="17">
        <f t="shared" si="49"/>
        <v>74.803149606299215</v>
      </c>
      <c r="J469" s="16">
        <f t="shared" si="50"/>
        <v>-75.003149606299218</v>
      </c>
      <c r="K469" s="10">
        <v>122</v>
      </c>
      <c r="L469" s="16">
        <v>7963.7467191601181</v>
      </c>
      <c r="M469" s="16">
        <v>3306.2664041994735</v>
      </c>
      <c r="N469" s="16">
        <v>32.414698162729657</v>
      </c>
      <c r="O469" s="16">
        <v>30.862335216572475</v>
      </c>
      <c r="P469" s="16">
        <v>31.945277368785625</v>
      </c>
      <c r="Q469" s="16">
        <v>0.97508497359577517</v>
      </c>
      <c r="R469" s="16">
        <v>3.0523603296321675</v>
      </c>
      <c r="S469" s="16">
        <v>75.204316125913181</v>
      </c>
      <c r="T469" s="22" t="s">
        <v>122</v>
      </c>
      <c r="U469" s="10">
        <v>5</v>
      </c>
      <c r="V469" s="22" t="s">
        <v>143</v>
      </c>
      <c r="W469" s="10">
        <v>4</v>
      </c>
      <c r="X469" s="22" t="s">
        <v>143</v>
      </c>
      <c r="Y469" s="10">
        <v>4</v>
      </c>
      <c r="Z469" s="22" t="s">
        <v>123</v>
      </c>
      <c r="AA469" s="15">
        <v>4</v>
      </c>
      <c r="AB469" s="11">
        <v>27.684406891317963</v>
      </c>
      <c r="AC469" s="10">
        <v>60.390414963827524</v>
      </c>
      <c r="AD469" s="21">
        <v>11.925178144854517</v>
      </c>
      <c r="AE469" s="12">
        <v>3086.2335216572474</v>
      </c>
      <c r="AF469" s="10">
        <v>3221.4453226825144</v>
      </c>
      <c r="AG469" s="10">
        <v>2129.6851579190416</v>
      </c>
      <c r="AH469" s="10">
        <v>880.24356952834671</v>
      </c>
      <c r="AI469" s="10">
        <v>3.2761531798590355</v>
      </c>
      <c r="AJ469" s="10"/>
      <c r="AK469" s="10"/>
      <c r="AL469" s="10"/>
      <c r="AM469" s="10"/>
      <c r="AN469" s="10">
        <v>15.431167608286238</v>
      </c>
      <c r="AO469" s="10">
        <v>8.8319764398270681</v>
      </c>
      <c r="AP469" s="10">
        <v>15.972638684392813</v>
      </c>
      <c r="AQ469" s="10">
        <v>114.66</v>
      </c>
      <c r="AR469" s="10"/>
      <c r="AS469" s="10"/>
      <c r="AT469" s="10">
        <v>4.5682339364728906</v>
      </c>
      <c r="AU469" s="10">
        <v>1</v>
      </c>
      <c r="AV469" s="16"/>
      <c r="AW469" s="21">
        <v>483.21679840237715</v>
      </c>
      <c r="AX469" s="1" t="s">
        <v>120</v>
      </c>
      <c r="AY469" s="25">
        <v>75.003149606299203</v>
      </c>
      <c r="AZ469" s="19">
        <v>0</v>
      </c>
      <c r="BA469" s="19">
        <v>100</v>
      </c>
      <c r="BB469" s="19">
        <v>0</v>
      </c>
      <c r="BC469" s="19">
        <v>0</v>
      </c>
      <c r="BD469" s="19">
        <v>100</v>
      </c>
      <c r="BE469" s="19">
        <v>0</v>
      </c>
      <c r="BF469" s="26">
        <v>27.684406891317963</v>
      </c>
      <c r="BG469" s="26">
        <v>60.390414963827524</v>
      </c>
      <c r="BH469" s="26">
        <v>11.925178144854517</v>
      </c>
      <c r="BI469" s="23"/>
      <c r="BJ469" s="27">
        <f t="shared" ca="1" si="53"/>
        <v>1</v>
      </c>
      <c r="BK469" s="26">
        <f t="shared" ca="1" si="54"/>
        <v>16.915396759128477</v>
      </c>
      <c r="BL469" s="25">
        <f t="shared" si="51"/>
        <v>3.4870038471524314</v>
      </c>
      <c r="BM469" s="25">
        <f t="shared" ca="1" si="55"/>
        <v>2.8515850505719049</v>
      </c>
      <c r="BN469" s="24">
        <f t="shared" si="52"/>
        <v>2.6209660136926383</v>
      </c>
      <c r="BP469" s="2"/>
    </row>
    <row r="470" spans="1:68" x14ac:dyDescent="0.2">
      <c r="A470">
        <v>22.85</v>
      </c>
      <c r="B470">
        <v>0.6</v>
      </c>
      <c r="C470">
        <v>1.39347</v>
      </c>
      <c r="D470">
        <v>-0.24257000000000001</v>
      </c>
      <c r="E470">
        <v>0.23530000000000001</v>
      </c>
      <c r="F470">
        <v>1.66625</v>
      </c>
      <c r="G470">
        <v>1.5482499999999999</v>
      </c>
      <c r="I470" s="17">
        <f t="shared" si="49"/>
        <v>74.967191601049876</v>
      </c>
      <c r="J470" s="16">
        <f t="shared" si="50"/>
        <v>-75.167191601049879</v>
      </c>
      <c r="K470" s="10">
        <v>122</v>
      </c>
      <c r="L470" s="16">
        <v>7983.7598425196984</v>
      </c>
      <c r="M470" s="16">
        <v>3316.0433070866129</v>
      </c>
      <c r="N470" s="16">
        <v>32.485783027121613</v>
      </c>
      <c r="O470" s="16">
        <v>39.961016949152523</v>
      </c>
      <c r="P470" s="16">
        <v>40.915906717081533</v>
      </c>
      <c r="Q470" s="16">
        <v>0.31049351896303401</v>
      </c>
      <c r="R470" s="16">
        <v>0.75885772521181705</v>
      </c>
      <c r="S470" s="16">
        <v>66.311789439514399</v>
      </c>
      <c r="T470" s="22" t="s">
        <v>125</v>
      </c>
      <c r="U470" s="10">
        <v>7</v>
      </c>
      <c r="V470" s="22" t="s">
        <v>141</v>
      </c>
      <c r="W470" s="10">
        <v>5</v>
      </c>
      <c r="X470" s="22" t="s">
        <v>141</v>
      </c>
      <c r="Y470" s="10">
        <v>5</v>
      </c>
      <c r="Z470" s="22" t="s">
        <v>121</v>
      </c>
      <c r="AA470" s="15">
        <v>5</v>
      </c>
      <c r="AB470" s="11">
        <v>1.7150969223909414</v>
      </c>
      <c r="AC470" s="10">
        <v>37.738101842853048</v>
      </c>
      <c r="AD470" s="21">
        <v>60.546801234756011</v>
      </c>
      <c r="AE470" s="12"/>
      <c r="AF470" s="10"/>
      <c r="AG470" s="10"/>
      <c r="AH470" s="10"/>
      <c r="AI470" s="10"/>
      <c r="AJ470" s="10">
        <v>31</v>
      </c>
      <c r="AK470" s="10">
        <v>31.776441925081986</v>
      </c>
      <c r="AL470" s="10">
        <v>32.892379462318821</v>
      </c>
      <c r="AM470" s="10">
        <v>34.068693003781114</v>
      </c>
      <c r="AN470" s="10">
        <v>13.32033898305084</v>
      </c>
      <c r="AO470" s="10">
        <v>6.0927458734001805</v>
      </c>
      <c r="AP470" s="10">
        <v>10.228976679270383</v>
      </c>
      <c r="AQ470" s="10">
        <v>117.845</v>
      </c>
      <c r="AR470" s="10">
        <v>0</v>
      </c>
      <c r="AS470" s="10">
        <v>0</v>
      </c>
      <c r="AT470" s="10">
        <v>0.39785273630064022</v>
      </c>
      <c r="AU470" s="10">
        <v>0.29136255449393078</v>
      </c>
      <c r="AV470" s="16">
        <v>0.27435457267566721</v>
      </c>
      <c r="AW470" s="21">
        <v>102.28976679270383</v>
      </c>
      <c r="AX470" s="1" t="s">
        <v>120</v>
      </c>
      <c r="AY470" s="25">
        <v>75.167191601049893</v>
      </c>
      <c r="AZ470" s="19">
        <v>0</v>
      </c>
      <c r="BA470" s="19">
        <v>0</v>
      </c>
      <c r="BB470" s="19">
        <v>100</v>
      </c>
      <c r="BC470" s="19">
        <v>0</v>
      </c>
      <c r="BD470" s="19">
        <v>100</v>
      </c>
      <c r="BE470" s="19">
        <v>0</v>
      </c>
      <c r="BF470" s="26">
        <v>1.7150969223909414</v>
      </c>
      <c r="BG470" s="26">
        <v>37.738101842853048</v>
      </c>
      <c r="BH470" s="26">
        <v>60.546801234756011</v>
      </c>
      <c r="BI470" s="23"/>
      <c r="BJ470" s="27">
        <f t="shared" ca="1" si="53"/>
        <v>0.83642684080995999</v>
      </c>
      <c r="BK470" s="26">
        <f t="shared" ca="1" si="54"/>
        <v>23.960648132298747</v>
      </c>
      <c r="BL470" s="25">
        <f t="shared" si="51"/>
        <v>0.84089831447682029</v>
      </c>
      <c r="BM470" s="25">
        <f t="shared" ca="1" si="55"/>
        <v>2.3834080439460763</v>
      </c>
      <c r="BN470" s="24">
        <f t="shared" si="52"/>
        <v>2.1811923178574872</v>
      </c>
      <c r="BP470" s="2"/>
    </row>
    <row r="471" spans="1:68" x14ac:dyDescent="0.2">
      <c r="A471">
        <v>22.9</v>
      </c>
      <c r="B471">
        <v>1.9</v>
      </c>
      <c r="C471">
        <v>1.40778</v>
      </c>
      <c r="D471">
        <v>-0.12608</v>
      </c>
      <c r="E471">
        <v>0.13016</v>
      </c>
      <c r="F471">
        <v>1.6639999999999999</v>
      </c>
      <c r="G471">
        <v>1.5523499999999999</v>
      </c>
      <c r="I471" s="17">
        <f t="shared" si="49"/>
        <v>75.131233595800524</v>
      </c>
      <c r="J471" s="16">
        <f t="shared" si="50"/>
        <v>-75.331233595800526</v>
      </c>
      <c r="K471" s="10">
        <v>122</v>
      </c>
      <c r="L471" s="16">
        <v>8003.7729658792778</v>
      </c>
      <c r="M471" s="16">
        <v>3325.8202099737514</v>
      </c>
      <c r="N471" s="16">
        <v>32.556867891513562</v>
      </c>
      <c r="O471" s="16">
        <v>43.868644067796595</v>
      </c>
      <c r="P471" s="16">
        <v>44.358796946404418</v>
      </c>
      <c r="Q471" s="16">
        <v>1.0403036485837733</v>
      </c>
      <c r="R471" s="16">
        <v>2.345202575806324</v>
      </c>
      <c r="S471" s="16">
        <v>34.038394347765362</v>
      </c>
      <c r="T471" s="22" t="s">
        <v>125</v>
      </c>
      <c r="U471" s="10">
        <v>7</v>
      </c>
      <c r="V471" s="22" t="s">
        <v>141</v>
      </c>
      <c r="W471" s="10">
        <v>5</v>
      </c>
      <c r="X471" s="22" t="s">
        <v>143</v>
      </c>
      <c r="Y471" s="10">
        <v>4</v>
      </c>
      <c r="Z471" s="22" t="s">
        <v>123</v>
      </c>
      <c r="AA471" s="15">
        <v>4</v>
      </c>
      <c r="AB471" s="11">
        <v>9.2542360700103501</v>
      </c>
      <c r="AC471" s="10">
        <v>59.080512433157395</v>
      </c>
      <c r="AD471" s="21">
        <v>31.665251496832251</v>
      </c>
      <c r="AE471" s="12"/>
      <c r="AF471" s="10"/>
      <c r="AG471" s="10"/>
      <c r="AH471" s="10"/>
      <c r="AI471" s="10"/>
      <c r="AJ471" s="10">
        <v>31</v>
      </c>
      <c r="AK471" s="10">
        <v>32.3829306068927</v>
      </c>
      <c r="AL471" s="10">
        <v>33.628550309617367</v>
      </c>
      <c r="AM471" s="10">
        <v>34.326909770980329</v>
      </c>
      <c r="AN471" s="10">
        <v>14.622881355932199</v>
      </c>
      <c r="AO471" s="10">
        <v>7.5871876529438804</v>
      </c>
      <c r="AP471" s="10">
        <v>11.089699236601104</v>
      </c>
      <c r="AQ471" s="10">
        <v>117.845</v>
      </c>
      <c r="AR471" s="10">
        <v>0</v>
      </c>
      <c r="AS471" s="10">
        <v>0</v>
      </c>
      <c r="AT471" s="10">
        <v>0.46999062629311039</v>
      </c>
      <c r="AU471" s="10">
        <v>0.30995201832196639</v>
      </c>
      <c r="AV471" s="16">
        <v>0.27447793270480253</v>
      </c>
      <c r="AW471" s="21">
        <v>110.89699236601105</v>
      </c>
      <c r="AX471" s="1" t="s">
        <v>120</v>
      </c>
      <c r="AY471" s="25">
        <v>75.331233595800498</v>
      </c>
      <c r="AZ471" s="19">
        <v>0</v>
      </c>
      <c r="BA471" s="19">
        <v>0</v>
      </c>
      <c r="BB471" s="19">
        <v>100</v>
      </c>
      <c r="BC471" s="19">
        <v>0</v>
      </c>
      <c r="BD471" s="19">
        <v>100</v>
      </c>
      <c r="BE471" s="19">
        <v>0</v>
      </c>
      <c r="BF471" s="26">
        <v>9.2542360700103501</v>
      </c>
      <c r="BG471" s="26">
        <v>59.080512433157395</v>
      </c>
      <c r="BH471" s="26">
        <v>31.665251496832251</v>
      </c>
      <c r="BI471" s="23"/>
      <c r="BJ471" s="27">
        <f t="shared" ca="1" si="53"/>
        <v>0.93327337188589721</v>
      </c>
      <c r="BK471" s="26">
        <f t="shared" ca="1" si="54"/>
        <v>25.009118955211598</v>
      </c>
      <c r="BL471" s="25">
        <f t="shared" si="51"/>
        <v>2.5777583978475334</v>
      </c>
      <c r="BM471" s="25">
        <f t="shared" ca="1" si="55"/>
        <v>2.636992116230267</v>
      </c>
      <c r="BN471" s="24">
        <f t="shared" si="52"/>
        <v>2.4382335777906534</v>
      </c>
      <c r="BP471" s="2"/>
    </row>
    <row r="472" spans="1:68" x14ac:dyDescent="0.2">
      <c r="A472">
        <v>22.95</v>
      </c>
      <c r="B472">
        <v>0.6</v>
      </c>
      <c r="C472">
        <v>1.3483700000000001</v>
      </c>
      <c r="D472">
        <v>-32768</v>
      </c>
      <c r="E472">
        <v>0.13203000000000001</v>
      </c>
      <c r="F472">
        <v>1.6678999999999999</v>
      </c>
      <c r="G472">
        <v>1.5506500000000001</v>
      </c>
      <c r="I472" s="17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22"/>
      <c r="U472" s="10"/>
      <c r="V472" s="22"/>
      <c r="W472" s="10"/>
      <c r="X472" s="22"/>
      <c r="Y472" s="10"/>
      <c r="Z472" s="22"/>
      <c r="AA472" s="15"/>
      <c r="AB472" s="11"/>
      <c r="AC472" s="10"/>
      <c r="AD472" s="21"/>
      <c r="AE472" s="12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6"/>
      <c r="AW472" s="21"/>
      <c r="AY472" s="25"/>
      <c r="AZ472" s="19"/>
      <c r="BA472" s="19"/>
      <c r="BB472" s="19"/>
      <c r="BC472" s="19"/>
      <c r="BD472" s="19"/>
      <c r="BE472" s="19"/>
      <c r="BF472" s="26"/>
      <c r="BG472" s="26"/>
      <c r="BH472" s="26"/>
      <c r="BI472" s="23"/>
      <c r="BJ472" s="27"/>
      <c r="BK472" s="26"/>
      <c r="BL472" s="25"/>
      <c r="BM472" s="25"/>
      <c r="BN472" s="24"/>
      <c r="BP472" s="2"/>
    </row>
    <row r="473" spans="1:68" x14ac:dyDescent="0.2">
      <c r="A473"/>
      <c r="B473"/>
      <c r="C473">
        <v>1.24678</v>
      </c>
      <c r="D473">
        <v>-0.29241</v>
      </c>
      <c r="E473">
        <v>1.3429999999999999E-2</v>
      </c>
      <c r="F473">
        <v>1.90968</v>
      </c>
      <c r="G473">
        <v>1.7726500000000001</v>
      </c>
      <c r="I473" s="17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22"/>
      <c r="U473" s="10"/>
      <c r="V473" s="22"/>
      <c r="W473" s="10"/>
      <c r="X473" s="22"/>
      <c r="Y473" s="10"/>
      <c r="Z473" s="22"/>
      <c r="AA473" s="15"/>
      <c r="AB473" s="11"/>
      <c r="AC473" s="10"/>
      <c r="AD473" s="21"/>
      <c r="AE473" s="12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6"/>
      <c r="AW473" s="21"/>
      <c r="AY473" s="25"/>
      <c r="AZ473" s="19"/>
      <c r="BA473" s="19"/>
      <c r="BB473" s="19"/>
      <c r="BC473" s="19"/>
      <c r="BD473" s="19"/>
      <c r="BE473" s="19"/>
      <c r="BF473" s="26"/>
      <c r="BG473" s="26"/>
      <c r="BH473" s="26"/>
      <c r="BI473" s="23"/>
      <c r="BJ473" s="27"/>
      <c r="BK473" s="26"/>
      <c r="BL473" s="25"/>
      <c r="BM473" s="25"/>
      <c r="BN473" s="24"/>
      <c r="BP473" s="2"/>
    </row>
    <row r="474" spans="1:68" x14ac:dyDescent="0.2">
      <c r="I474" s="17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22"/>
      <c r="U474" s="10"/>
      <c r="V474" s="22"/>
      <c r="W474" s="10"/>
      <c r="X474" s="22"/>
      <c r="Y474" s="10"/>
      <c r="Z474" s="22"/>
      <c r="AA474" s="15"/>
      <c r="AB474" s="11"/>
      <c r="AC474" s="10"/>
      <c r="AD474" s="21"/>
      <c r="AE474" s="12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6"/>
      <c r="AW474" s="21"/>
      <c r="AY474" s="25"/>
      <c r="AZ474" s="19"/>
      <c r="BA474" s="19"/>
      <c r="BB474" s="19"/>
      <c r="BC474" s="19"/>
      <c r="BD474" s="19"/>
      <c r="BE474" s="19"/>
      <c r="BF474" s="26"/>
      <c r="BG474" s="26"/>
      <c r="BH474" s="26"/>
      <c r="BI474" s="23"/>
      <c r="BJ474" s="27"/>
      <c r="BK474" s="26"/>
      <c r="BL474" s="25"/>
      <c r="BM474" s="25"/>
      <c r="BN474" s="24"/>
      <c r="BP474" s="2"/>
    </row>
    <row r="475" spans="1:68" x14ac:dyDescent="0.2">
      <c r="I475" s="17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22"/>
      <c r="U475" s="10"/>
      <c r="V475" s="22"/>
      <c r="W475" s="10"/>
      <c r="X475" s="22"/>
      <c r="Y475" s="10"/>
      <c r="Z475" s="22"/>
      <c r="AA475" s="15"/>
      <c r="AB475" s="11"/>
      <c r="AC475" s="10"/>
      <c r="AD475" s="21"/>
      <c r="AE475" s="12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6"/>
      <c r="AW475" s="21"/>
      <c r="AY475" s="25"/>
      <c r="AZ475" s="19"/>
      <c r="BA475" s="19"/>
      <c r="BB475" s="19"/>
      <c r="BC475" s="19"/>
      <c r="BD475" s="19"/>
      <c r="BE475" s="19"/>
      <c r="BF475" s="26"/>
      <c r="BG475" s="26"/>
      <c r="BH475" s="26"/>
      <c r="BI475" s="23"/>
      <c r="BJ475" s="27"/>
      <c r="BK475" s="26"/>
      <c r="BL475" s="25"/>
      <c r="BM475" s="25"/>
      <c r="BN475" s="24"/>
      <c r="BP475" s="2"/>
    </row>
    <row r="476" spans="1:68" x14ac:dyDescent="0.2">
      <c r="I476" s="17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22"/>
      <c r="U476" s="10"/>
      <c r="V476" s="22"/>
      <c r="W476" s="10"/>
      <c r="X476" s="22"/>
      <c r="Y476" s="10"/>
      <c r="Z476" s="22"/>
      <c r="AA476" s="15"/>
      <c r="AB476" s="11"/>
      <c r="AC476" s="10"/>
      <c r="AD476" s="21"/>
      <c r="AE476" s="12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6"/>
      <c r="AW476" s="21"/>
      <c r="AY476" s="25"/>
      <c r="AZ476" s="19"/>
      <c r="BA476" s="19"/>
      <c r="BB476" s="19"/>
      <c r="BC476" s="19"/>
      <c r="BD476" s="19"/>
      <c r="BE476" s="19"/>
      <c r="BF476" s="26"/>
      <c r="BG476" s="26"/>
      <c r="BH476" s="26"/>
      <c r="BI476" s="23"/>
      <c r="BJ476" s="27"/>
      <c r="BK476" s="26"/>
      <c r="BL476" s="25"/>
      <c r="BM476" s="25"/>
      <c r="BN476" s="24"/>
      <c r="BP476" s="2"/>
    </row>
    <row r="477" spans="1:68" x14ac:dyDescent="0.2">
      <c r="I477" s="17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22"/>
      <c r="U477" s="10"/>
      <c r="V477" s="22"/>
      <c r="W477" s="10"/>
      <c r="X477" s="22"/>
      <c r="Y477" s="10"/>
      <c r="Z477" s="22"/>
      <c r="AA477" s="15"/>
      <c r="AB477" s="11"/>
      <c r="AC477" s="10"/>
      <c r="AD477" s="21"/>
      <c r="AE477" s="12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6"/>
      <c r="AW477" s="21"/>
      <c r="AY477" s="25"/>
      <c r="AZ477" s="19"/>
      <c r="BA477" s="19"/>
      <c r="BB477" s="19"/>
      <c r="BC477" s="19"/>
      <c r="BD477" s="19"/>
      <c r="BE477" s="19"/>
      <c r="BF477" s="26"/>
      <c r="BG477" s="26"/>
      <c r="BH477" s="26"/>
      <c r="BI477" s="23"/>
      <c r="BJ477" s="27"/>
      <c r="BK477" s="26"/>
      <c r="BL477" s="25"/>
      <c r="BM477" s="25"/>
      <c r="BN477" s="24"/>
      <c r="BP477" s="2"/>
    </row>
    <row r="478" spans="1:68" x14ac:dyDescent="0.2">
      <c r="I478" s="17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22"/>
      <c r="U478" s="10"/>
      <c r="V478" s="22"/>
      <c r="W478" s="10"/>
      <c r="X478" s="22"/>
      <c r="Y478" s="10"/>
      <c r="Z478" s="22"/>
      <c r="AA478" s="15"/>
      <c r="AB478" s="11"/>
      <c r="AC478" s="10"/>
      <c r="AD478" s="21"/>
      <c r="AE478" s="12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6"/>
      <c r="AW478" s="21"/>
      <c r="AY478" s="25"/>
      <c r="AZ478" s="19"/>
      <c r="BA478" s="19"/>
      <c r="BB478" s="19"/>
      <c r="BC478" s="19"/>
      <c r="BD478" s="19"/>
      <c r="BE478" s="19"/>
      <c r="BF478" s="26"/>
      <c r="BG478" s="26"/>
      <c r="BH478" s="26"/>
      <c r="BI478" s="23"/>
      <c r="BJ478" s="27"/>
      <c r="BK478" s="26"/>
      <c r="BL478" s="25"/>
      <c r="BM478" s="25"/>
      <c r="BN478" s="24"/>
      <c r="BP478" s="2"/>
    </row>
    <row r="479" spans="1:68" x14ac:dyDescent="0.2">
      <c r="I479" s="17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22"/>
      <c r="U479" s="10"/>
      <c r="V479" s="22"/>
      <c r="W479" s="10"/>
      <c r="X479" s="22"/>
      <c r="Y479" s="10"/>
      <c r="Z479" s="22"/>
      <c r="AA479" s="15"/>
      <c r="AB479" s="11"/>
      <c r="AC479" s="10"/>
      <c r="AD479" s="21"/>
      <c r="AE479" s="12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6"/>
      <c r="AW479" s="21"/>
      <c r="AY479" s="25"/>
      <c r="AZ479" s="19"/>
      <c r="BA479" s="19"/>
      <c r="BB479" s="19"/>
      <c r="BC479" s="19"/>
      <c r="BD479" s="19"/>
      <c r="BE479" s="19"/>
      <c r="BF479" s="26"/>
      <c r="BG479" s="26"/>
      <c r="BH479" s="26"/>
      <c r="BI479" s="23"/>
      <c r="BJ479" s="27"/>
      <c r="BK479" s="26"/>
      <c r="BL479" s="25"/>
      <c r="BM479" s="25"/>
      <c r="BN479" s="24"/>
      <c r="BP479" s="2"/>
    </row>
    <row r="480" spans="1:68" x14ac:dyDescent="0.2">
      <c r="I480" s="17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22"/>
      <c r="U480" s="10"/>
      <c r="V480" s="22"/>
      <c r="W480" s="10"/>
      <c r="X480" s="22"/>
      <c r="Y480" s="10"/>
      <c r="Z480" s="22"/>
      <c r="AA480" s="15"/>
      <c r="AB480" s="11"/>
      <c r="AC480" s="10"/>
      <c r="AD480" s="21"/>
      <c r="AE480" s="12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6"/>
      <c r="AW480" s="21"/>
      <c r="AY480" s="25"/>
      <c r="AZ480" s="19"/>
      <c r="BA480" s="19"/>
      <c r="BB480" s="19"/>
      <c r="BC480" s="19"/>
      <c r="BD480" s="19"/>
      <c r="BE480" s="19"/>
      <c r="BF480" s="26"/>
      <c r="BG480" s="26"/>
      <c r="BH480" s="26"/>
      <c r="BI480" s="23"/>
      <c r="BJ480" s="27"/>
      <c r="BK480" s="26"/>
      <c r="BL480" s="25"/>
      <c r="BM480" s="25"/>
      <c r="BN480" s="24"/>
      <c r="BP480" s="2"/>
    </row>
    <row r="481" spans="9:68" x14ac:dyDescent="0.2">
      <c r="I481" s="17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22"/>
      <c r="U481" s="10"/>
      <c r="V481" s="22"/>
      <c r="W481" s="10"/>
      <c r="X481" s="22"/>
      <c r="Y481" s="10"/>
      <c r="Z481" s="22"/>
      <c r="AA481" s="15"/>
      <c r="AB481" s="11"/>
      <c r="AC481" s="10"/>
      <c r="AD481" s="21"/>
      <c r="AE481" s="12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6"/>
      <c r="AW481" s="21"/>
      <c r="AY481" s="25"/>
      <c r="AZ481" s="19"/>
      <c r="BA481" s="19"/>
      <c r="BB481" s="19"/>
      <c r="BC481" s="19"/>
      <c r="BD481" s="19"/>
      <c r="BE481" s="19"/>
      <c r="BF481" s="26"/>
      <c r="BG481" s="26"/>
      <c r="BH481" s="26"/>
      <c r="BI481" s="23"/>
      <c r="BJ481" s="27"/>
      <c r="BK481" s="26"/>
      <c r="BL481" s="25"/>
      <c r="BM481" s="25"/>
      <c r="BN481" s="24"/>
      <c r="BP481" s="2"/>
    </row>
    <row r="482" spans="9:68" x14ac:dyDescent="0.2">
      <c r="I482" s="17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22"/>
      <c r="U482" s="10"/>
      <c r="V482" s="22"/>
      <c r="W482" s="10"/>
      <c r="X482" s="22"/>
      <c r="Y482" s="10"/>
      <c r="Z482" s="22"/>
      <c r="AA482" s="15"/>
      <c r="AB482" s="11"/>
      <c r="AC482" s="10"/>
      <c r="AD482" s="21"/>
      <c r="AE482" s="12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6"/>
      <c r="AW482" s="21"/>
      <c r="AY482" s="25"/>
      <c r="AZ482" s="19"/>
      <c r="BA482" s="19"/>
      <c r="BB482" s="19"/>
      <c r="BC482" s="19"/>
      <c r="BD482" s="19"/>
      <c r="BE482" s="19"/>
      <c r="BF482" s="26"/>
      <c r="BG482" s="26"/>
      <c r="BH482" s="26"/>
      <c r="BI482" s="23"/>
      <c r="BJ482" s="27"/>
      <c r="BK482" s="26"/>
      <c r="BL482" s="25"/>
      <c r="BM482" s="25"/>
      <c r="BN482" s="24"/>
      <c r="BP482" s="2"/>
    </row>
    <row r="483" spans="9:68" x14ac:dyDescent="0.2">
      <c r="I483" s="17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22"/>
      <c r="U483" s="10"/>
      <c r="V483" s="22"/>
      <c r="W483" s="10"/>
      <c r="X483" s="22"/>
      <c r="Y483" s="10"/>
      <c r="Z483" s="22"/>
      <c r="AA483" s="15"/>
      <c r="AB483" s="11"/>
      <c r="AC483" s="10"/>
      <c r="AD483" s="21"/>
      <c r="AE483" s="12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6"/>
      <c r="AW483" s="21"/>
      <c r="AY483" s="25"/>
      <c r="AZ483" s="19"/>
      <c r="BA483" s="19"/>
      <c r="BB483" s="19"/>
      <c r="BC483" s="19"/>
      <c r="BD483" s="19"/>
      <c r="BE483" s="19"/>
      <c r="BF483" s="26"/>
      <c r="BG483" s="26"/>
      <c r="BH483" s="26"/>
      <c r="BI483" s="23"/>
      <c r="BJ483" s="27"/>
      <c r="BK483" s="26"/>
      <c r="BL483" s="25"/>
      <c r="BM483" s="25"/>
      <c r="BN483" s="24"/>
      <c r="BP483" s="2"/>
    </row>
    <row r="484" spans="9:68" x14ac:dyDescent="0.2">
      <c r="I484" s="17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22"/>
      <c r="U484" s="10"/>
      <c r="V484" s="22"/>
      <c r="W484" s="10"/>
      <c r="X484" s="22"/>
      <c r="Y484" s="10"/>
      <c r="Z484" s="22"/>
      <c r="AA484" s="15"/>
      <c r="AB484" s="11"/>
      <c r="AC484" s="10"/>
      <c r="AD484" s="21"/>
      <c r="AE484" s="12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6"/>
      <c r="AW484" s="21"/>
      <c r="AY484" s="25"/>
      <c r="AZ484" s="19"/>
      <c r="BA484" s="19"/>
      <c r="BB484" s="19"/>
      <c r="BC484" s="19"/>
      <c r="BD484" s="19"/>
      <c r="BE484" s="19"/>
      <c r="BF484" s="26"/>
      <c r="BG484" s="26"/>
      <c r="BH484" s="26"/>
      <c r="BI484" s="23"/>
      <c r="BJ484" s="27"/>
      <c r="BK484" s="26"/>
      <c r="BL484" s="25"/>
      <c r="BM484" s="25"/>
      <c r="BN484" s="24"/>
      <c r="BP484" s="2"/>
    </row>
    <row r="485" spans="9:68" x14ac:dyDescent="0.2">
      <c r="I485" s="17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22"/>
      <c r="U485" s="10"/>
      <c r="V485" s="22"/>
      <c r="W485" s="10"/>
      <c r="X485" s="22"/>
      <c r="Y485" s="10"/>
      <c r="Z485" s="22"/>
      <c r="AA485" s="15"/>
      <c r="AB485" s="11"/>
      <c r="AC485" s="10"/>
      <c r="AD485" s="21"/>
      <c r="AE485" s="12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6"/>
      <c r="AW485" s="21"/>
      <c r="AY485" s="25"/>
      <c r="AZ485" s="19"/>
      <c r="BA485" s="19"/>
      <c r="BB485" s="19"/>
      <c r="BC485" s="19"/>
      <c r="BD485" s="19"/>
      <c r="BE485" s="19"/>
      <c r="BF485" s="26"/>
      <c r="BG485" s="26"/>
      <c r="BH485" s="26"/>
      <c r="BI485" s="23"/>
      <c r="BJ485" s="27"/>
      <c r="BK485" s="26"/>
      <c r="BL485" s="25"/>
      <c r="BM485" s="25"/>
      <c r="BN485" s="24"/>
      <c r="BP485" s="2"/>
    </row>
    <row r="486" spans="9:68" x14ac:dyDescent="0.2">
      <c r="I486" s="17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22"/>
      <c r="U486" s="10"/>
      <c r="V486" s="22"/>
      <c r="W486" s="10"/>
      <c r="X486" s="22"/>
      <c r="Y486" s="10"/>
      <c r="Z486" s="22"/>
      <c r="AA486" s="15"/>
      <c r="AB486" s="11"/>
      <c r="AC486" s="10"/>
      <c r="AD486" s="21"/>
      <c r="AE486" s="12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6"/>
      <c r="AW486" s="21"/>
      <c r="AY486" s="25"/>
      <c r="AZ486" s="19"/>
      <c r="BA486" s="19"/>
      <c r="BB486" s="19"/>
      <c r="BC486" s="19"/>
      <c r="BD486" s="19"/>
      <c r="BE486" s="19"/>
      <c r="BF486" s="26"/>
      <c r="BG486" s="26"/>
      <c r="BH486" s="26"/>
      <c r="BI486" s="23"/>
      <c r="BJ486" s="27"/>
      <c r="BK486" s="26"/>
      <c r="BL486" s="25"/>
      <c r="BM486" s="25"/>
      <c r="BN486" s="24"/>
      <c r="BP486" s="2"/>
    </row>
    <row r="487" spans="9:68" x14ac:dyDescent="0.2">
      <c r="I487" s="17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22"/>
      <c r="U487" s="10"/>
      <c r="V487" s="22"/>
      <c r="W487" s="10"/>
      <c r="X487" s="22"/>
      <c r="Y487" s="10"/>
      <c r="Z487" s="22"/>
      <c r="AA487" s="15"/>
      <c r="AB487" s="11"/>
      <c r="AC487" s="10"/>
      <c r="AD487" s="21"/>
      <c r="AE487" s="12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6"/>
      <c r="AW487" s="21"/>
      <c r="AY487" s="25"/>
      <c r="AZ487" s="19"/>
      <c r="BA487" s="19"/>
      <c r="BB487" s="19"/>
      <c r="BC487" s="19"/>
      <c r="BD487" s="19"/>
      <c r="BE487" s="19"/>
      <c r="BF487" s="26"/>
      <c r="BG487" s="26"/>
      <c r="BH487" s="26"/>
      <c r="BI487" s="23"/>
      <c r="BJ487" s="27"/>
      <c r="BK487" s="26"/>
      <c r="BL487" s="25"/>
      <c r="BM487" s="25"/>
      <c r="BN487" s="24"/>
      <c r="BP487" s="2"/>
    </row>
    <row r="488" spans="9:68" x14ac:dyDescent="0.2">
      <c r="I488" s="17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22"/>
      <c r="U488" s="10"/>
      <c r="V488" s="22"/>
      <c r="W488" s="10"/>
      <c r="X488" s="22"/>
      <c r="Y488" s="10"/>
      <c r="Z488" s="22"/>
      <c r="AA488" s="15"/>
      <c r="AB488" s="11"/>
      <c r="AC488" s="10"/>
      <c r="AD488" s="21"/>
      <c r="AE488" s="12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6"/>
      <c r="AW488" s="21"/>
      <c r="AY488" s="25"/>
      <c r="AZ488" s="19"/>
      <c r="BA488" s="19"/>
      <c r="BB488" s="19"/>
      <c r="BC488" s="19"/>
      <c r="BD488" s="19"/>
      <c r="BE488" s="19"/>
      <c r="BF488" s="26"/>
      <c r="BG488" s="26"/>
      <c r="BH488" s="26"/>
      <c r="BI488" s="23"/>
      <c r="BJ488" s="27"/>
      <c r="BK488" s="26"/>
      <c r="BL488" s="25"/>
      <c r="BM488" s="25"/>
      <c r="BN488" s="24"/>
      <c r="BP488" s="2"/>
    </row>
    <row r="489" spans="9:68" x14ac:dyDescent="0.2">
      <c r="I489" s="17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22"/>
      <c r="U489" s="10"/>
      <c r="V489" s="22"/>
      <c r="W489" s="10"/>
      <c r="X489" s="22"/>
      <c r="Y489" s="10"/>
      <c r="Z489" s="22"/>
      <c r="AA489" s="15"/>
      <c r="AB489" s="11"/>
      <c r="AC489" s="10"/>
      <c r="AD489" s="21"/>
      <c r="AE489" s="12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6"/>
      <c r="AW489" s="21"/>
      <c r="AY489" s="25"/>
      <c r="AZ489" s="19"/>
      <c r="BA489" s="19"/>
      <c r="BB489" s="19"/>
      <c r="BC489" s="19"/>
      <c r="BD489" s="19"/>
      <c r="BE489" s="19"/>
      <c r="BF489" s="26"/>
      <c r="BG489" s="26"/>
      <c r="BH489" s="26"/>
      <c r="BI489" s="23"/>
      <c r="BJ489" s="27"/>
      <c r="BK489" s="26"/>
      <c r="BL489" s="25"/>
      <c r="BM489" s="25"/>
      <c r="BN489" s="24"/>
      <c r="BP489" s="2"/>
    </row>
    <row r="490" spans="9:68" x14ac:dyDescent="0.2">
      <c r="I490" s="17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22"/>
      <c r="U490" s="10"/>
      <c r="V490" s="22"/>
      <c r="W490" s="10"/>
      <c r="X490" s="22"/>
      <c r="Y490" s="10"/>
      <c r="Z490" s="22"/>
      <c r="AA490" s="15"/>
      <c r="AB490" s="11"/>
      <c r="AC490" s="10"/>
      <c r="AD490" s="21"/>
      <c r="AE490" s="12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6"/>
      <c r="AW490" s="21"/>
      <c r="AY490" s="25"/>
      <c r="AZ490" s="19"/>
      <c r="BA490" s="19"/>
      <c r="BB490" s="19"/>
      <c r="BC490" s="19"/>
      <c r="BD490" s="19"/>
      <c r="BE490" s="19"/>
      <c r="BF490" s="26"/>
      <c r="BG490" s="26"/>
      <c r="BH490" s="26"/>
      <c r="BI490" s="23"/>
      <c r="BJ490" s="27"/>
      <c r="BK490" s="26"/>
      <c r="BL490" s="25"/>
      <c r="BM490" s="25"/>
      <c r="BN490" s="24"/>
      <c r="BP490" s="2"/>
    </row>
    <row r="491" spans="9:68" x14ac:dyDescent="0.2">
      <c r="I491" s="17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22"/>
      <c r="U491" s="10"/>
      <c r="V491" s="22"/>
      <c r="W491" s="10"/>
      <c r="X491" s="22"/>
      <c r="Y491" s="10"/>
      <c r="Z491" s="22"/>
      <c r="AA491" s="15"/>
      <c r="AB491" s="11"/>
      <c r="AC491" s="10"/>
      <c r="AD491" s="21"/>
      <c r="AE491" s="12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6"/>
      <c r="AW491" s="21"/>
      <c r="AY491" s="25"/>
      <c r="AZ491" s="19"/>
      <c r="BA491" s="19"/>
      <c r="BB491" s="19"/>
      <c r="BC491" s="19"/>
      <c r="BD491" s="19"/>
      <c r="BE491" s="19"/>
      <c r="BF491" s="26"/>
      <c r="BG491" s="26"/>
      <c r="BH491" s="26"/>
      <c r="BI491" s="23"/>
      <c r="BJ491" s="27"/>
      <c r="BK491" s="26"/>
      <c r="BL491" s="25"/>
      <c r="BM491" s="25"/>
      <c r="BN491" s="24"/>
      <c r="BP491" s="2"/>
    </row>
    <row r="492" spans="9:68" x14ac:dyDescent="0.2">
      <c r="I492" s="17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22"/>
      <c r="U492" s="10"/>
      <c r="V492" s="22"/>
      <c r="W492" s="10"/>
      <c r="X492" s="22"/>
      <c r="Y492" s="10"/>
      <c r="Z492" s="22"/>
      <c r="AA492" s="15"/>
      <c r="AB492" s="11"/>
      <c r="AC492" s="10"/>
      <c r="AD492" s="21"/>
      <c r="AE492" s="12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6"/>
      <c r="AW492" s="21"/>
      <c r="AY492" s="25"/>
      <c r="AZ492" s="19"/>
      <c r="BA492" s="19"/>
      <c r="BB492" s="19"/>
      <c r="BC492" s="19"/>
      <c r="BD492" s="19"/>
      <c r="BE492" s="19"/>
      <c r="BF492" s="26"/>
      <c r="BG492" s="26"/>
      <c r="BH492" s="26"/>
      <c r="BI492" s="23"/>
      <c r="BJ492" s="27"/>
      <c r="BK492" s="26"/>
      <c r="BL492" s="25"/>
      <c r="BM492" s="25"/>
      <c r="BN492" s="24"/>
      <c r="BP492" s="2"/>
    </row>
    <row r="493" spans="9:68" x14ac:dyDescent="0.2">
      <c r="I493" s="17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22"/>
      <c r="U493" s="10"/>
      <c r="V493" s="22"/>
      <c r="W493" s="10"/>
      <c r="X493" s="22"/>
      <c r="Y493" s="10"/>
      <c r="Z493" s="22"/>
      <c r="AA493" s="15"/>
      <c r="AB493" s="11"/>
      <c r="AC493" s="10"/>
      <c r="AD493" s="21"/>
      <c r="AE493" s="12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6"/>
      <c r="AW493" s="21"/>
      <c r="AY493" s="25"/>
      <c r="AZ493" s="19"/>
      <c r="BA493" s="19"/>
      <c r="BB493" s="19"/>
      <c r="BC493" s="19"/>
      <c r="BD493" s="19"/>
      <c r="BE493" s="19"/>
      <c r="BF493" s="26"/>
      <c r="BG493" s="26"/>
      <c r="BH493" s="26"/>
      <c r="BI493" s="23"/>
      <c r="BJ493" s="27"/>
      <c r="BK493" s="26"/>
      <c r="BL493" s="25"/>
      <c r="BM493" s="25"/>
      <c r="BN493" s="24"/>
      <c r="BP493" s="2"/>
    </row>
    <row r="494" spans="9:68" x14ac:dyDescent="0.2">
      <c r="I494" s="17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22"/>
      <c r="U494" s="10"/>
      <c r="V494" s="22"/>
      <c r="W494" s="10"/>
      <c r="X494" s="22"/>
      <c r="Y494" s="10"/>
      <c r="Z494" s="22"/>
      <c r="AA494" s="15"/>
      <c r="AB494" s="11"/>
      <c r="AC494" s="10"/>
      <c r="AD494" s="21"/>
      <c r="AE494" s="12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6"/>
      <c r="AW494" s="21"/>
      <c r="AY494" s="25"/>
      <c r="AZ494" s="19"/>
      <c r="BA494" s="19"/>
      <c r="BB494" s="19"/>
      <c r="BC494" s="19"/>
      <c r="BD494" s="19"/>
      <c r="BE494" s="19"/>
      <c r="BF494" s="26"/>
      <c r="BG494" s="26"/>
      <c r="BH494" s="26"/>
      <c r="BI494" s="23"/>
      <c r="BJ494" s="27"/>
      <c r="BK494" s="26"/>
      <c r="BL494" s="25"/>
      <c r="BM494" s="25"/>
      <c r="BN494" s="24"/>
      <c r="BP494" s="2"/>
    </row>
    <row r="495" spans="9:68" x14ac:dyDescent="0.2">
      <c r="I495" s="17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22"/>
      <c r="U495" s="10"/>
      <c r="V495" s="22"/>
      <c r="W495" s="10"/>
      <c r="X495" s="22"/>
      <c r="Y495" s="10"/>
      <c r="Z495" s="22"/>
      <c r="AA495" s="15"/>
      <c r="AB495" s="11"/>
      <c r="AC495" s="10"/>
      <c r="AD495" s="21"/>
      <c r="AE495" s="12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6"/>
      <c r="AW495" s="21"/>
      <c r="AY495" s="25"/>
      <c r="AZ495" s="19"/>
      <c r="BA495" s="19"/>
      <c r="BB495" s="19"/>
      <c r="BC495" s="19"/>
      <c r="BD495" s="19"/>
      <c r="BE495" s="19"/>
      <c r="BF495" s="26"/>
      <c r="BG495" s="26"/>
      <c r="BH495" s="26"/>
      <c r="BI495" s="23"/>
      <c r="BJ495" s="27"/>
      <c r="BK495" s="26"/>
      <c r="BL495" s="25"/>
      <c r="BM495" s="25"/>
      <c r="BN495" s="24"/>
      <c r="BP495" s="2"/>
    </row>
    <row r="496" spans="9:68" x14ac:dyDescent="0.2">
      <c r="I496" s="17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22"/>
      <c r="U496" s="10"/>
      <c r="V496" s="22"/>
      <c r="W496" s="10"/>
      <c r="X496" s="22"/>
      <c r="Y496" s="10"/>
      <c r="Z496" s="22"/>
      <c r="AA496" s="15"/>
      <c r="AB496" s="11"/>
      <c r="AC496" s="10"/>
      <c r="AD496" s="21"/>
      <c r="AE496" s="12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6"/>
      <c r="AW496" s="21"/>
      <c r="AY496" s="25"/>
      <c r="AZ496" s="19"/>
      <c r="BA496" s="19"/>
      <c r="BB496" s="19"/>
      <c r="BC496" s="19"/>
      <c r="BD496" s="19"/>
      <c r="BE496" s="19"/>
      <c r="BF496" s="26"/>
      <c r="BG496" s="26"/>
      <c r="BH496" s="26"/>
      <c r="BI496" s="23"/>
      <c r="BJ496" s="27"/>
      <c r="BK496" s="26"/>
      <c r="BL496" s="25"/>
      <c r="BM496" s="25"/>
      <c r="BN496" s="24"/>
      <c r="BP496" s="2"/>
    </row>
    <row r="497" spans="9:68" x14ac:dyDescent="0.2">
      <c r="I497" s="17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22"/>
      <c r="U497" s="10"/>
      <c r="V497" s="22"/>
      <c r="W497" s="10"/>
      <c r="X497" s="22"/>
      <c r="Y497" s="10"/>
      <c r="Z497" s="22"/>
      <c r="AA497" s="15"/>
      <c r="AB497" s="11"/>
      <c r="AC497" s="10"/>
      <c r="AD497" s="21"/>
      <c r="AE497" s="12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6"/>
      <c r="AW497" s="21"/>
      <c r="AY497" s="25"/>
      <c r="AZ497" s="19"/>
      <c r="BA497" s="19"/>
      <c r="BB497" s="19"/>
      <c r="BC497" s="19"/>
      <c r="BD497" s="19"/>
      <c r="BE497" s="19"/>
      <c r="BF497" s="26"/>
      <c r="BG497" s="26"/>
      <c r="BH497" s="26"/>
      <c r="BI497" s="23"/>
      <c r="BJ497" s="27"/>
      <c r="BK497" s="26"/>
      <c r="BL497" s="25"/>
      <c r="BM497" s="25"/>
      <c r="BN497" s="24"/>
      <c r="BP497" s="2"/>
    </row>
    <row r="498" spans="9:68" x14ac:dyDescent="0.2">
      <c r="I498" s="17"/>
      <c r="J498" s="16"/>
      <c r="K498" s="16"/>
      <c r="L498" s="16"/>
      <c r="M498" s="16"/>
      <c r="N498" s="10"/>
      <c r="O498" s="10"/>
      <c r="P498" s="9"/>
      <c r="Q498" s="9"/>
      <c r="R498" s="9"/>
      <c r="S498" s="9"/>
      <c r="U498" s="15"/>
      <c r="W498" s="2"/>
      <c r="X498" s="2"/>
      <c r="Y498" s="2"/>
      <c r="Z498" s="2"/>
      <c r="AA498" s="2"/>
      <c r="AB498" s="14"/>
      <c r="AC498" s="2"/>
      <c r="AD498" s="13"/>
      <c r="AE498" s="12"/>
      <c r="AF498" s="10"/>
      <c r="AG498" s="11"/>
      <c r="AH498" s="9"/>
      <c r="AI498" s="9"/>
      <c r="AJ498" s="9"/>
      <c r="AK498" s="9"/>
      <c r="AL498" s="9"/>
      <c r="AM498" s="10"/>
      <c r="AN498" s="9"/>
      <c r="AO498" s="9"/>
      <c r="AP498" s="10"/>
      <c r="AQ498" s="9"/>
      <c r="AR498" s="8"/>
      <c r="AS498" s="8"/>
      <c r="AT498" s="8"/>
      <c r="AU498" s="8"/>
      <c r="AV498" s="8"/>
      <c r="AW498" s="7"/>
      <c r="BP498" s="2"/>
    </row>
    <row r="499" spans="9:68" x14ac:dyDescent="0.2">
      <c r="I499" s="17"/>
      <c r="J499" s="16"/>
      <c r="K499" s="16"/>
      <c r="L499" s="16"/>
      <c r="M499" s="16"/>
      <c r="N499" s="10"/>
      <c r="O499" s="10"/>
      <c r="P499" s="9"/>
      <c r="Q499" s="9"/>
      <c r="R499" s="9"/>
      <c r="S499" s="9"/>
      <c r="U499" s="15"/>
      <c r="W499" s="2"/>
      <c r="X499" s="2"/>
      <c r="Y499" s="2"/>
      <c r="Z499" s="2"/>
      <c r="AA499" s="2"/>
      <c r="AB499" s="14"/>
      <c r="AC499" s="2"/>
      <c r="AD499" s="13"/>
      <c r="AE499" s="12"/>
      <c r="AF499" s="10"/>
      <c r="AG499" s="11"/>
      <c r="AH499" s="9"/>
      <c r="AI499" s="9"/>
      <c r="AJ499" s="9"/>
      <c r="AK499" s="9"/>
      <c r="AL499" s="9"/>
      <c r="AM499" s="10"/>
      <c r="AN499" s="9"/>
      <c r="AO499" s="9"/>
      <c r="AP499" s="10"/>
      <c r="AQ499" s="9"/>
      <c r="AR499" s="8"/>
      <c r="AS499" s="8"/>
      <c r="AT499" s="8"/>
      <c r="AU499" s="8"/>
      <c r="AV499" s="8"/>
      <c r="AW499" s="7"/>
      <c r="BP499" s="2"/>
    </row>
    <row r="500" spans="9:68" x14ac:dyDescent="0.2">
      <c r="I500" s="17"/>
      <c r="J500" s="16"/>
      <c r="K500" s="16"/>
      <c r="L500" s="16"/>
      <c r="M500" s="16"/>
      <c r="N500" s="10"/>
      <c r="O500" s="10"/>
      <c r="P500" s="9"/>
      <c r="Q500" s="9"/>
      <c r="R500" s="9"/>
      <c r="S500" s="9"/>
      <c r="U500" s="15"/>
      <c r="W500" s="2"/>
      <c r="X500" s="2"/>
      <c r="Y500" s="2"/>
      <c r="Z500" s="2"/>
      <c r="AA500" s="2"/>
      <c r="AB500" s="14"/>
      <c r="AC500" s="2"/>
      <c r="AD500" s="13"/>
      <c r="AE500" s="12"/>
      <c r="AF500" s="10"/>
      <c r="AG500" s="11"/>
      <c r="AH500" s="9"/>
      <c r="AI500" s="9"/>
      <c r="AJ500" s="9"/>
      <c r="AK500" s="9"/>
      <c r="AL500" s="9"/>
      <c r="AM500" s="10"/>
      <c r="AN500" s="9"/>
      <c r="AO500" s="9"/>
      <c r="AP500" s="10"/>
      <c r="AQ500" s="9"/>
      <c r="AR500" s="8"/>
      <c r="AS500" s="8"/>
      <c r="AT500" s="8"/>
      <c r="AU500" s="8"/>
      <c r="AV500" s="8"/>
      <c r="AW500" s="7"/>
      <c r="BP500" s="2"/>
    </row>
    <row r="501" spans="9:68" x14ac:dyDescent="0.2">
      <c r="I501" s="17"/>
      <c r="J501" s="16"/>
      <c r="K501" s="16"/>
      <c r="L501" s="16"/>
      <c r="M501" s="16"/>
      <c r="N501" s="10"/>
      <c r="O501" s="10"/>
      <c r="P501" s="9"/>
      <c r="Q501" s="9"/>
      <c r="R501" s="9"/>
      <c r="S501" s="9"/>
      <c r="U501" s="15"/>
      <c r="W501" s="2"/>
      <c r="X501" s="2"/>
      <c r="Y501" s="2"/>
      <c r="Z501" s="2"/>
      <c r="AA501" s="2"/>
      <c r="AB501" s="14"/>
      <c r="AC501" s="2"/>
      <c r="AD501" s="13"/>
      <c r="AE501" s="12"/>
      <c r="AF501" s="10"/>
      <c r="AG501" s="11"/>
      <c r="AH501" s="9"/>
      <c r="AI501" s="9"/>
      <c r="AJ501" s="9"/>
      <c r="AK501" s="9"/>
      <c r="AL501" s="9"/>
      <c r="AM501" s="10"/>
      <c r="AN501" s="9"/>
      <c r="AO501" s="9"/>
      <c r="AP501" s="10"/>
      <c r="AQ501" s="9"/>
      <c r="AR501" s="8"/>
      <c r="AS501" s="8"/>
      <c r="AT501" s="8"/>
      <c r="AU501" s="8"/>
      <c r="AV501" s="8"/>
      <c r="AW501" s="7"/>
      <c r="BP501" s="2"/>
    </row>
    <row r="502" spans="9:68" x14ac:dyDescent="0.2">
      <c r="I502" s="17"/>
      <c r="J502" s="16"/>
      <c r="K502" s="16"/>
      <c r="L502" s="16"/>
      <c r="M502" s="16"/>
      <c r="N502" s="10"/>
      <c r="O502" s="10"/>
      <c r="P502" s="9"/>
      <c r="Q502" s="9"/>
      <c r="R502" s="9"/>
      <c r="S502" s="9"/>
      <c r="U502" s="15"/>
      <c r="W502" s="2"/>
      <c r="X502" s="2"/>
      <c r="Y502" s="2"/>
      <c r="Z502" s="2"/>
      <c r="AA502" s="2"/>
      <c r="AB502" s="14"/>
      <c r="AC502" s="2"/>
      <c r="AD502" s="13"/>
      <c r="AE502" s="12"/>
      <c r="AF502" s="10"/>
      <c r="AG502" s="11"/>
      <c r="AH502" s="9"/>
      <c r="AI502" s="9"/>
      <c r="AJ502" s="9"/>
      <c r="AK502" s="9"/>
      <c r="AL502" s="9"/>
      <c r="AM502" s="10"/>
      <c r="AN502" s="9"/>
      <c r="AO502" s="9"/>
      <c r="AP502" s="10"/>
      <c r="AQ502" s="9"/>
      <c r="AR502" s="8"/>
      <c r="AS502" s="8"/>
      <c r="AT502" s="8"/>
      <c r="AU502" s="8"/>
      <c r="AV502" s="8"/>
      <c r="AW502" s="7"/>
      <c r="BP502" s="2"/>
    </row>
    <row r="503" spans="9:68" x14ac:dyDescent="0.2">
      <c r="I503" s="17"/>
      <c r="J503" s="16"/>
      <c r="K503" s="16"/>
      <c r="L503" s="16"/>
      <c r="M503" s="16"/>
      <c r="N503" s="10"/>
      <c r="O503" s="10"/>
      <c r="P503" s="9"/>
      <c r="Q503" s="9"/>
      <c r="R503" s="9"/>
      <c r="S503" s="9"/>
      <c r="U503" s="15"/>
      <c r="W503" s="2"/>
      <c r="X503" s="2"/>
      <c r="Y503" s="2"/>
      <c r="Z503" s="2"/>
      <c r="AA503" s="2"/>
      <c r="AB503" s="14"/>
      <c r="AC503" s="2"/>
      <c r="AD503" s="13"/>
      <c r="AE503" s="12"/>
      <c r="AF503" s="10"/>
      <c r="AG503" s="11"/>
      <c r="AH503" s="9"/>
      <c r="AI503" s="9"/>
      <c r="AJ503" s="9"/>
      <c r="AK503" s="9"/>
      <c r="AL503" s="9"/>
      <c r="AM503" s="10"/>
      <c r="AN503" s="9"/>
      <c r="AO503" s="9"/>
      <c r="AP503" s="10"/>
      <c r="AQ503" s="9"/>
      <c r="AR503" s="8"/>
      <c r="AS503" s="8"/>
      <c r="AT503" s="8"/>
      <c r="AU503" s="8"/>
      <c r="AV503" s="8"/>
      <c r="AW503" s="7"/>
      <c r="BP503" s="2"/>
    </row>
    <row r="504" spans="9:68" x14ac:dyDescent="0.2">
      <c r="I504" s="17"/>
      <c r="J504" s="16"/>
      <c r="K504" s="16"/>
      <c r="L504" s="16"/>
      <c r="M504" s="16"/>
      <c r="N504" s="10"/>
      <c r="O504" s="10"/>
      <c r="P504" s="9"/>
      <c r="Q504" s="9"/>
      <c r="R504" s="9"/>
      <c r="S504" s="9"/>
      <c r="U504" s="15"/>
      <c r="W504" s="2"/>
      <c r="X504" s="2"/>
      <c r="Y504" s="2"/>
      <c r="Z504" s="2"/>
      <c r="AA504" s="2"/>
      <c r="AB504" s="14"/>
      <c r="AC504" s="2"/>
      <c r="AD504" s="13"/>
      <c r="AE504" s="12"/>
      <c r="AF504" s="10"/>
      <c r="AG504" s="11"/>
      <c r="AH504" s="9"/>
      <c r="AI504" s="9"/>
      <c r="AJ504" s="9"/>
      <c r="AK504" s="9"/>
      <c r="AL504" s="9"/>
      <c r="AM504" s="10"/>
      <c r="AN504" s="9"/>
      <c r="AO504" s="9"/>
      <c r="AP504" s="10"/>
      <c r="AQ504" s="9"/>
      <c r="AR504" s="8"/>
      <c r="AS504" s="8"/>
      <c r="AT504" s="8"/>
      <c r="AU504" s="8"/>
      <c r="AV504" s="8"/>
      <c r="AW504" s="7"/>
      <c r="BP504" s="2"/>
    </row>
    <row r="505" spans="9:68" x14ac:dyDescent="0.2">
      <c r="I505" s="17"/>
      <c r="J505" s="16"/>
      <c r="K505" s="16"/>
      <c r="L505" s="16"/>
      <c r="M505" s="16"/>
      <c r="N505" s="10"/>
      <c r="O505" s="10"/>
      <c r="P505" s="9"/>
      <c r="Q505" s="9"/>
      <c r="R505" s="9"/>
      <c r="S505" s="9"/>
      <c r="U505" s="15"/>
      <c r="W505" s="2"/>
      <c r="X505" s="2"/>
      <c r="Y505" s="2"/>
      <c r="Z505" s="2"/>
      <c r="AA505" s="2"/>
      <c r="AB505" s="14"/>
      <c r="AC505" s="2"/>
      <c r="AD505" s="13"/>
      <c r="AE505" s="12"/>
      <c r="AF505" s="10"/>
      <c r="AG505" s="11"/>
      <c r="AH505" s="9"/>
      <c r="AI505" s="9"/>
      <c r="AJ505" s="9"/>
      <c r="AK505" s="9"/>
      <c r="AL505" s="9"/>
      <c r="AM505" s="10"/>
      <c r="AN505" s="9"/>
      <c r="AO505" s="9"/>
      <c r="AP505" s="10"/>
      <c r="AQ505" s="9"/>
      <c r="AR505" s="8"/>
      <c r="AS505" s="8"/>
      <c r="AT505" s="8"/>
      <c r="AU505" s="8"/>
      <c r="AV505" s="8"/>
      <c r="AW505" s="7"/>
      <c r="BP505" s="2"/>
    </row>
    <row r="506" spans="9:68" x14ac:dyDescent="0.2">
      <c r="I506" s="17"/>
      <c r="J506" s="16"/>
      <c r="K506" s="16"/>
      <c r="L506" s="16"/>
      <c r="M506" s="16"/>
      <c r="N506" s="10"/>
      <c r="O506" s="10"/>
      <c r="P506" s="9"/>
      <c r="Q506" s="9"/>
      <c r="R506" s="9"/>
      <c r="S506" s="9"/>
      <c r="U506" s="15"/>
      <c r="W506" s="2"/>
      <c r="X506" s="2"/>
      <c r="Y506" s="2"/>
      <c r="Z506" s="2"/>
      <c r="AA506" s="2"/>
      <c r="AB506" s="14"/>
      <c r="AC506" s="2"/>
      <c r="AD506" s="13"/>
      <c r="AE506" s="12"/>
      <c r="AF506" s="10"/>
      <c r="AG506" s="11"/>
      <c r="AH506" s="9"/>
      <c r="AI506" s="9"/>
      <c r="AJ506" s="9"/>
      <c r="AK506" s="9"/>
      <c r="AL506" s="9"/>
      <c r="AM506" s="10"/>
      <c r="AN506" s="9"/>
      <c r="AO506" s="9"/>
      <c r="AP506" s="10"/>
      <c r="AQ506" s="9"/>
      <c r="AR506" s="8"/>
      <c r="AS506" s="8"/>
      <c r="AT506" s="8"/>
      <c r="AU506" s="8"/>
      <c r="AV506" s="8"/>
      <c r="AW506" s="7"/>
      <c r="BP506" s="2"/>
    </row>
    <row r="507" spans="9:68" x14ac:dyDescent="0.2">
      <c r="I507" s="17"/>
      <c r="J507" s="16"/>
      <c r="K507" s="16"/>
      <c r="L507" s="16"/>
      <c r="M507" s="16"/>
      <c r="N507" s="10"/>
      <c r="O507" s="10"/>
      <c r="P507" s="9"/>
      <c r="Q507" s="9"/>
      <c r="R507" s="9"/>
      <c r="S507" s="9"/>
      <c r="U507" s="15"/>
      <c r="W507" s="2"/>
      <c r="X507" s="2"/>
      <c r="Y507" s="2"/>
      <c r="Z507" s="2"/>
      <c r="AA507" s="2"/>
      <c r="AB507" s="14"/>
      <c r="AC507" s="2"/>
      <c r="AD507" s="13"/>
      <c r="AE507" s="12"/>
      <c r="AF507" s="10"/>
      <c r="AG507" s="11"/>
      <c r="AH507" s="9"/>
      <c r="AI507" s="9"/>
      <c r="AJ507" s="9"/>
      <c r="AK507" s="9"/>
      <c r="AL507" s="9"/>
      <c r="AM507" s="10"/>
      <c r="AN507" s="9"/>
      <c r="AO507" s="9"/>
      <c r="AP507" s="10"/>
      <c r="AQ507" s="9"/>
      <c r="AR507" s="8"/>
      <c r="AS507" s="8"/>
      <c r="AT507" s="8"/>
      <c r="AU507" s="8"/>
      <c r="AV507" s="8"/>
      <c r="AW507" s="7"/>
      <c r="BP507" s="2"/>
    </row>
    <row r="508" spans="9:68" x14ac:dyDescent="0.2">
      <c r="I508" s="17"/>
      <c r="J508" s="16"/>
      <c r="K508" s="16"/>
      <c r="L508" s="16"/>
      <c r="M508" s="16"/>
      <c r="N508" s="10"/>
      <c r="O508" s="10"/>
      <c r="P508" s="9"/>
      <c r="Q508" s="9"/>
      <c r="R508" s="9"/>
      <c r="S508" s="9"/>
      <c r="U508" s="15"/>
      <c r="W508" s="2"/>
      <c r="X508" s="2"/>
      <c r="Y508" s="2"/>
      <c r="Z508" s="2"/>
      <c r="AA508" s="2"/>
      <c r="AB508" s="14"/>
      <c r="AC508" s="2"/>
      <c r="AD508" s="13"/>
      <c r="AE508" s="12"/>
      <c r="AF508" s="10"/>
      <c r="AG508" s="11"/>
      <c r="AH508" s="9"/>
      <c r="AI508" s="9"/>
      <c r="AJ508" s="9"/>
      <c r="AK508" s="9"/>
      <c r="AL508" s="9"/>
      <c r="AM508" s="10"/>
      <c r="AN508" s="9"/>
      <c r="AO508" s="9"/>
      <c r="AP508" s="10"/>
      <c r="AQ508" s="9"/>
      <c r="AR508" s="8"/>
      <c r="AS508" s="8"/>
      <c r="AT508" s="8"/>
      <c r="AU508" s="8"/>
      <c r="AV508" s="8"/>
      <c r="AW508" s="7"/>
      <c r="BP508" s="2"/>
    </row>
    <row r="509" spans="9:68" x14ac:dyDescent="0.2">
      <c r="I509" s="17"/>
      <c r="J509" s="16"/>
      <c r="K509" s="16"/>
      <c r="L509" s="16"/>
      <c r="M509" s="16"/>
      <c r="N509" s="10"/>
      <c r="O509" s="10"/>
      <c r="P509" s="9"/>
      <c r="Q509" s="9"/>
      <c r="R509" s="9"/>
      <c r="S509" s="9"/>
      <c r="U509" s="15"/>
      <c r="W509" s="2"/>
      <c r="X509" s="2"/>
      <c r="Y509" s="2"/>
      <c r="Z509" s="2"/>
      <c r="AA509" s="2"/>
      <c r="AB509" s="14"/>
      <c r="AC509" s="2"/>
      <c r="AD509" s="13"/>
      <c r="AE509" s="12"/>
      <c r="AF509" s="10"/>
      <c r="AG509" s="11"/>
      <c r="AH509" s="9"/>
      <c r="AI509" s="9"/>
      <c r="AJ509" s="9"/>
      <c r="AK509" s="9"/>
      <c r="AL509" s="9"/>
      <c r="AM509" s="10"/>
      <c r="AN509" s="9"/>
      <c r="AO509" s="9"/>
      <c r="AP509" s="10"/>
      <c r="AQ509" s="9"/>
      <c r="AR509" s="8"/>
      <c r="AS509" s="8"/>
      <c r="AT509" s="8"/>
      <c r="AU509" s="8"/>
      <c r="AV509" s="8"/>
      <c r="AW509" s="7"/>
      <c r="BP509" s="2"/>
    </row>
    <row r="510" spans="9:68" x14ac:dyDescent="0.2">
      <c r="I510" s="17"/>
      <c r="J510" s="16"/>
      <c r="K510" s="16"/>
      <c r="L510" s="16"/>
      <c r="M510" s="16"/>
      <c r="N510" s="10"/>
      <c r="O510" s="10"/>
      <c r="P510" s="9"/>
      <c r="Q510" s="9"/>
      <c r="R510" s="9"/>
      <c r="S510" s="9"/>
      <c r="U510" s="15"/>
      <c r="W510" s="2"/>
      <c r="X510" s="2"/>
      <c r="Y510" s="2"/>
      <c r="Z510" s="2"/>
      <c r="AA510" s="2"/>
      <c r="AB510" s="14"/>
      <c r="AC510" s="2"/>
      <c r="AD510" s="13"/>
      <c r="AE510" s="12"/>
      <c r="AF510" s="10"/>
      <c r="AG510" s="11"/>
      <c r="AH510" s="9"/>
      <c r="AI510" s="9"/>
      <c r="AJ510" s="9"/>
      <c r="AK510" s="9"/>
      <c r="AL510" s="9"/>
      <c r="AM510" s="10"/>
      <c r="AN510" s="9"/>
      <c r="AO510" s="9"/>
      <c r="AP510" s="10"/>
      <c r="AQ510" s="9"/>
      <c r="AR510" s="8"/>
      <c r="AS510" s="8"/>
      <c r="AT510" s="8"/>
      <c r="AU510" s="8"/>
      <c r="AV510" s="8"/>
      <c r="AW510" s="7"/>
      <c r="BP510" s="2"/>
    </row>
    <row r="511" spans="9:68" x14ac:dyDescent="0.2">
      <c r="I511" s="17"/>
      <c r="J511" s="16"/>
      <c r="K511" s="16"/>
      <c r="L511" s="16"/>
      <c r="M511" s="16"/>
      <c r="N511" s="10"/>
      <c r="O511" s="10"/>
      <c r="P511" s="9"/>
      <c r="Q511" s="9"/>
      <c r="R511" s="9"/>
      <c r="S511" s="9"/>
      <c r="U511" s="15"/>
      <c r="W511" s="2"/>
      <c r="X511" s="2"/>
      <c r="Y511" s="2"/>
      <c r="Z511" s="2"/>
      <c r="AA511" s="2"/>
      <c r="AB511" s="14"/>
      <c r="AC511" s="2"/>
      <c r="AD511" s="13"/>
      <c r="AE511" s="12"/>
      <c r="AF511" s="10"/>
      <c r="AG511" s="11"/>
      <c r="AH511" s="9"/>
      <c r="AI511" s="9"/>
      <c r="AJ511" s="9"/>
      <c r="AK511" s="9"/>
      <c r="AL511" s="9"/>
      <c r="AM511" s="10"/>
      <c r="AN511" s="9"/>
      <c r="AO511" s="9"/>
      <c r="AP511" s="10"/>
      <c r="AQ511" s="9"/>
      <c r="AR511" s="8"/>
      <c r="AS511" s="8"/>
      <c r="AT511" s="8"/>
      <c r="AU511" s="8"/>
      <c r="AV511" s="8"/>
      <c r="AW511" s="7"/>
      <c r="BP511" s="2"/>
    </row>
    <row r="512" spans="9:68" x14ac:dyDescent="0.2">
      <c r="I512" s="17"/>
      <c r="J512" s="16"/>
      <c r="K512" s="16"/>
      <c r="L512" s="16"/>
      <c r="M512" s="16"/>
      <c r="N512" s="10"/>
      <c r="O512" s="10"/>
      <c r="P512" s="9"/>
      <c r="Q512" s="9"/>
      <c r="R512" s="9"/>
      <c r="S512" s="9"/>
      <c r="U512" s="15"/>
      <c r="W512" s="2"/>
      <c r="X512" s="2"/>
      <c r="Y512" s="2"/>
      <c r="Z512" s="2"/>
      <c r="AA512" s="2"/>
      <c r="AB512" s="14"/>
      <c r="AC512" s="2"/>
      <c r="AD512" s="13"/>
      <c r="AE512" s="12"/>
      <c r="AF512" s="10"/>
      <c r="AG512" s="11"/>
      <c r="AH512" s="9"/>
      <c r="AI512" s="9"/>
      <c r="AJ512" s="9"/>
      <c r="AK512" s="9"/>
      <c r="AL512" s="9"/>
      <c r="AM512" s="10"/>
      <c r="AN512" s="9"/>
      <c r="AO512" s="9"/>
      <c r="AP512" s="10"/>
      <c r="AQ512" s="9"/>
      <c r="AR512" s="8"/>
      <c r="AS512" s="8"/>
      <c r="AT512" s="8"/>
      <c r="AU512" s="8"/>
      <c r="AV512" s="8"/>
      <c r="AW512" s="7"/>
      <c r="BP512" s="2"/>
    </row>
    <row r="513" spans="9:68" x14ac:dyDescent="0.2">
      <c r="I513" s="17"/>
      <c r="J513" s="16"/>
      <c r="K513" s="16"/>
      <c r="L513" s="16"/>
      <c r="M513" s="16"/>
      <c r="N513" s="10"/>
      <c r="O513" s="10"/>
      <c r="P513" s="9"/>
      <c r="Q513" s="9"/>
      <c r="R513" s="9"/>
      <c r="S513" s="9"/>
      <c r="U513" s="15"/>
      <c r="W513" s="2"/>
      <c r="X513" s="2"/>
      <c r="Y513" s="2"/>
      <c r="Z513" s="2"/>
      <c r="AA513" s="2"/>
      <c r="AB513" s="14"/>
      <c r="AC513" s="2"/>
      <c r="AD513" s="13"/>
      <c r="AE513" s="12"/>
      <c r="AF513" s="10"/>
      <c r="AG513" s="11"/>
      <c r="AH513" s="9"/>
      <c r="AI513" s="9"/>
      <c r="AJ513" s="9"/>
      <c r="AK513" s="9"/>
      <c r="AL513" s="9"/>
      <c r="AM513" s="10"/>
      <c r="AN513" s="9"/>
      <c r="AO513" s="9"/>
      <c r="AP513" s="10"/>
      <c r="AQ513" s="9"/>
      <c r="AR513" s="8"/>
      <c r="AS513" s="8"/>
      <c r="AT513" s="8"/>
      <c r="AU513" s="8"/>
      <c r="AV513" s="8"/>
      <c r="AW513" s="7"/>
      <c r="BP513" s="2"/>
    </row>
    <row r="514" spans="9:68" x14ac:dyDescent="0.2">
      <c r="I514" s="17"/>
      <c r="J514" s="16"/>
      <c r="K514" s="16"/>
      <c r="L514" s="16"/>
      <c r="M514" s="16"/>
      <c r="N514" s="10"/>
      <c r="O514" s="10"/>
      <c r="P514" s="9"/>
      <c r="Q514" s="9"/>
      <c r="R514" s="9"/>
      <c r="S514" s="9"/>
      <c r="U514" s="15"/>
      <c r="W514" s="2"/>
      <c r="X514" s="2"/>
      <c r="Y514" s="2"/>
      <c r="Z514" s="2"/>
      <c r="AA514" s="2"/>
      <c r="AB514" s="14"/>
      <c r="AC514" s="2"/>
      <c r="AD514" s="13"/>
      <c r="AE514" s="12"/>
      <c r="AF514" s="10"/>
      <c r="AG514" s="11"/>
      <c r="AH514" s="9"/>
      <c r="AI514" s="9"/>
      <c r="AJ514" s="9"/>
      <c r="AK514" s="9"/>
      <c r="AL514" s="9"/>
      <c r="AM514" s="10"/>
      <c r="AN514" s="9"/>
      <c r="AO514" s="9"/>
      <c r="AP514" s="10"/>
      <c r="AQ514" s="9"/>
      <c r="AR514" s="8"/>
      <c r="AS514" s="8"/>
      <c r="AT514" s="8"/>
      <c r="AU514" s="8"/>
      <c r="AV514" s="8"/>
      <c r="AW514" s="7"/>
      <c r="BP514" s="2"/>
    </row>
    <row r="515" spans="9:68" x14ac:dyDescent="0.2">
      <c r="I515" s="17"/>
      <c r="J515" s="16"/>
      <c r="K515" s="16"/>
      <c r="L515" s="16"/>
      <c r="M515" s="16"/>
      <c r="N515" s="10"/>
      <c r="O515" s="10"/>
      <c r="P515" s="9"/>
      <c r="Q515" s="9"/>
      <c r="R515" s="9"/>
      <c r="S515" s="9"/>
      <c r="U515" s="15"/>
      <c r="W515" s="2"/>
      <c r="X515" s="2"/>
      <c r="Y515" s="2"/>
      <c r="Z515" s="2"/>
      <c r="AA515" s="2"/>
      <c r="AB515" s="14"/>
      <c r="AC515" s="2"/>
      <c r="AD515" s="13"/>
      <c r="AE515" s="12"/>
      <c r="AF515" s="10"/>
      <c r="AG515" s="11"/>
      <c r="AH515" s="9"/>
      <c r="AI515" s="9"/>
      <c r="AJ515" s="9"/>
      <c r="AK515" s="9"/>
      <c r="AL515" s="9"/>
      <c r="AM515" s="10"/>
      <c r="AN515" s="9"/>
      <c r="AO515" s="9"/>
      <c r="AP515" s="10"/>
      <c r="AQ515" s="9"/>
      <c r="AR515" s="8"/>
      <c r="AS515" s="8"/>
      <c r="AT515" s="8"/>
      <c r="AU515" s="8"/>
      <c r="AV515" s="8"/>
      <c r="AW515" s="7"/>
      <c r="BP515" s="2"/>
    </row>
    <row r="516" spans="9:68" x14ac:dyDescent="0.2">
      <c r="I516" s="17"/>
      <c r="J516" s="16"/>
      <c r="K516" s="16"/>
      <c r="L516" s="16"/>
      <c r="M516" s="16"/>
      <c r="N516" s="10"/>
      <c r="O516" s="10"/>
      <c r="P516" s="9"/>
      <c r="Q516" s="9"/>
      <c r="R516" s="9"/>
      <c r="S516" s="9"/>
      <c r="U516" s="15"/>
      <c r="W516" s="2"/>
      <c r="X516" s="2"/>
      <c r="Y516" s="2"/>
      <c r="Z516" s="2"/>
      <c r="AA516" s="2"/>
      <c r="AB516" s="14"/>
      <c r="AC516" s="2"/>
      <c r="AD516" s="13"/>
      <c r="AE516" s="12"/>
      <c r="AF516" s="10"/>
      <c r="AG516" s="11"/>
      <c r="AH516" s="9"/>
      <c r="AI516" s="9"/>
      <c r="AJ516" s="9"/>
      <c r="AK516" s="9"/>
      <c r="AL516" s="9"/>
      <c r="AM516" s="10"/>
      <c r="AN516" s="9"/>
      <c r="AO516" s="9"/>
      <c r="AP516" s="10"/>
      <c r="AQ516" s="9"/>
      <c r="AR516" s="8"/>
      <c r="AS516" s="8"/>
      <c r="AT516" s="8"/>
      <c r="AU516" s="8"/>
      <c r="AV516" s="8"/>
      <c r="AW516" s="7"/>
      <c r="BP516" s="2"/>
    </row>
    <row r="517" spans="9:68" x14ac:dyDescent="0.2">
      <c r="I517" s="17"/>
      <c r="J517" s="16"/>
      <c r="K517" s="16"/>
      <c r="L517" s="16"/>
      <c r="M517" s="16"/>
      <c r="N517" s="10"/>
      <c r="O517" s="10"/>
      <c r="P517" s="9"/>
      <c r="Q517" s="9"/>
      <c r="R517" s="9"/>
      <c r="S517" s="9"/>
      <c r="U517" s="15"/>
      <c r="W517" s="2"/>
      <c r="X517" s="2"/>
      <c r="Y517" s="2"/>
      <c r="Z517" s="2"/>
      <c r="AA517" s="2"/>
      <c r="AB517" s="14"/>
      <c r="AC517" s="2"/>
      <c r="AD517" s="13"/>
      <c r="AE517" s="12"/>
      <c r="AF517" s="10"/>
      <c r="AG517" s="11"/>
      <c r="AH517" s="9"/>
      <c r="AI517" s="9"/>
      <c r="AJ517" s="9"/>
      <c r="AK517" s="9"/>
      <c r="AL517" s="9"/>
      <c r="AM517" s="10"/>
      <c r="AN517" s="9"/>
      <c r="AO517" s="9"/>
      <c r="AP517" s="10"/>
      <c r="AQ517" s="9"/>
      <c r="AR517" s="8"/>
      <c r="AS517" s="8"/>
      <c r="AT517" s="8"/>
      <c r="AU517" s="8"/>
      <c r="AV517" s="8"/>
      <c r="AW517" s="7"/>
      <c r="BP517" s="2"/>
    </row>
    <row r="518" spans="9:68" x14ac:dyDescent="0.2">
      <c r="I518" s="17"/>
      <c r="J518" s="16"/>
      <c r="K518" s="16"/>
      <c r="L518" s="16"/>
      <c r="M518" s="16"/>
      <c r="N518" s="10"/>
      <c r="O518" s="10"/>
      <c r="P518" s="9"/>
      <c r="Q518" s="9"/>
      <c r="R518" s="9"/>
      <c r="S518" s="9"/>
      <c r="U518" s="15"/>
      <c r="W518" s="2"/>
      <c r="X518" s="2"/>
      <c r="Y518" s="2"/>
      <c r="Z518" s="2"/>
      <c r="AA518" s="2"/>
      <c r="AB518" s="14"/>
      <c r="AC518" s="2"/>
      <c r="AD518" s="13"/>
      <c r="AE518" s="12"/>
      <c r="AF518" s="10"/>
      <c r="AG518" s="11"/>
      <c r="AH518" s="9"/>
      <c r="AI518" s="9"/>
      <c r="AJ518" s="9"/>
      <c r="AK518" s="9"/>
      <c r="AL518" s="9"/>
      <c r="AM518" s="10"/>
      <c r="AN518" s="9"/>
      <c r="AO518" s="9"/>
      <c r="AP518" s="10"/>
      <c r="AQ518" s="9"/>
      <c r="AR518" s="8"/>
      <c r="AS518" s="8"/>
      <c r="AT518" s="8"/>
      <c r="AU518" s="8"/>
      <c r="AV518" s="8"/>
      <c r="AW518" s="7"/>
      <c r="BP518" s="2"/>
    </row>
    <row r="519" spans="9:68" x14ac:dyDescent="0.2">
      <c r="I519" s="17"/>
      <c r="J519" s="16"/>
      <c r="K519" s="16"/>
      <c r="L519" s="16"/>
      <c r="M519" s="16"/>
      <c r="N519" s="10"/>
      <c r="O519" s="10"/>
      <c r="P519" s="9"/>
      <c r="Q519" s="9"/>
      <c r="R519" s="9"/>
      <c r="S519" s="9"/>
      <c r="U519" s="15"/>
      <c r="W519" s="2"/>
      <c r="X519" s="2"/>
      <c r="Y519" s="2"/>
      <c r="Z519" s="2"/>
      <c r="AA519" s="2"/>
      <c r="AB519" s="14"/>
      <c r="AC519" s="2"/>
      <c r="AD519" s="13"/>
      <c r="AE519" s="12"/>
      <c r="AF519" s="10"/>
      <c r="AG519" s="11"/>
      <c r="AH519" s="9"/>
      <c r="AI519" s="9"/>
      <c r="AJ519" s="9"/>
      <c r="AK519" s="9"/>
      <c r="AL519" s="9"/>
      <c r="AM519" s="10"/>
      <c r="AN519" s="9"/>
      <c r="AO519" s="9"/>
      <c r="AP519" s="10"/>
      <c r="AQ519" s="9"/>
      <c r="AR519" s="8"/>
      <c r="AS519" s="8"/>
      <c r="AT519" s="8"/>
      <c r="AU519" s="8"/>
      <c r="AV519" s="8"/>
      <c r="AW519" s="7"/>
      <c r="BP519" s="2"/>
    </row>
    <row r="520" spans="9:68" x14ac:dyDescent="0.2">
      <c r="I520" s="17"/>
      <c r="J520" s="16"/>
      <c r="K520" s="16"/>
      <c r="L520" s="16"/>
      <c r="M520" s="16"/>
      <c r="N520" s="10"/>
      <c r="O520" s="10"/>
      <c r="P520" s="9"/>
      <c r="Q520" s="9"/>
      <c r="R520" s="9"/>
      <c r="S520" s="9"/>
      <c r="U520" s="15"/>
      <c r="W520" s="2"/>
      <c r="X520" s="2"/>
      <c r="Y520" s="2"/>
      <c r="Z520" s="2"/>
      <c r="AA520" s="2"/>
      <c r="AB520" s="14"/>
      <c r="AC520" s="2"/>
      <c r="AD520" s="13"/>
      <c r="AE520" s="12"/>
      <c r="AF520" s="10"/>
      <c r="AG520" s="11"/>
      <c r="AH520" s="9"/>
      <c r="AI520" s="9"/>
      <c r="AJ520" s="9"/>
      <c r="AK520" s="9"/>
      <c r="AL520" s="9"/>
      <c r="AM520" s="10"/>
      <c r="AN520" s="9"/>
      <c r="AO520" s="9"/>
      <c r="AP520" s="10"/>
      <c r="AQ520" s="9"/>
      <c r="AR520" s="8"/>
      <c r="AS520" s="8"/>
      <c r="AT520" s="8"/>
      <c r="AU520" s="8"/>
      <c r="AV520" s="8"/>
      <c r="AW520" s="7"/>
      <c r="BP520" s="2"/>
    </row>
    <row r="521" spans="9:68" x14ac:dyDescent="0.2">
      <c r="I521" s="17"/>
      <c r="J521" s="16"/>
      <c r="K521" s="16"/>
      <c r="L521" s="16"/>
      <c r="M521" s="16"/>
      <c r="N521" s="10"/>
      <c r="O521" s="10"/>
      <c r="P521" s="9"/>
      <c r="Q521" s="9"/>
      <c r="R521" s="9"/>
      <c r="S521" s="9"/>
      <c r="U521" s="15"/>
      <c r="W521" s="2"/>
      <c r="X521" s="2"/>
      <c r="Y521" s="2"/>
      <c r="Z521" s="2"/>
      <c r="AA521" s="2"/>
      <c r="AB521" s="14"/>
      <c r="AC521" s="2"/>
      <c r="AD521" s="13"/>
      <c r="AE521" s="12"/>
      <c r="AF521" s="10"/>
      <c r="AG521" s="11"/>
      <c r="AH521" s="9"/>
      <c r="AI521" s="9"/>
      <c r="AJ521" s="9"/>
      <c r="AK521" s="9"/>
      <c r="AL521" s="9"/>
      <c r="AM521" s="10"/>
      <c r="AN521" s="9"/>
      <c r="AO521" s="9"/>
      <c r="AP521" s="10"/>
      <c r="AQ521" s="9"/>
      <c r="AR521" s="8"/>
      <c r="AS521" s="8"/>
      <c r="AT521" s="8"/>
      <c r="AU521" s="8"/>
      <c r="AV521" s="8"/>
      <c r="AW521" s="7"/>
      <c r="BP521" s="2"/>
    </row>
    <row r="522" spans="9:68" x14ac:dyDescent="0.2">
      <c r="I522" s="17"/>
      <c r="J522" s="16"/>
      <c r="K522" s="16"/>
      <c r="L522" s="16"/>
      <c r="M522" s="16"/>
      <c r="N522" s="10"/>
      <c r="O522" s="10"/>
      <c r="P522" s="9"/>
      <c r="Q522" s="9"/>
      <c r="R522" s="9"/>
      <c r="S522" s="9"/>
      <c r="U522" s="15"/>
      <c r="W522" s="2"/>
      <c r="X522" s="2"/>
      <c r="Y522" s="2"/>
      <c r="Z522" s="2"/>
      <c r="AA522" s="2"/>
      <c r="AB522" s="14"/>
      <c r="AC522" s="2"/>
      <c r="AD522" s="13"/>
      <c r="AE522" s="12"/>
      <c r="AF522" s="10"/>
      <c r="AG522" s="11"/>
      <c r="AH522" s="9"/>
      <c r="AI522" s="9"/>
      <c r="AJ522" s="9"/>
      <c r="AK522" s="9"/>
      <c r="AL522" s="9"/>
      <c r="AM522" s="10"/>
      <c r="AN522" s="9"/>
      <c r="AO522" s="9"/>
      <c r="AP522" s="10"/>
      <c r="AQ522" s="9"/>
      <c r="AR522" s="8"/>
      <c r="AS522" s="8"/>
      <c r="AT522" s="8"/>
      <c r="AU522" s="8"/>
      <c r="AV522" s="8"/>
      <c r="AW522" s="7"/>
      <c r="BP522" s="2"/>
    </row>
    <row r="523" spans="9:68" x14ac:dyDescent="0.2">
      <c r="I523" s="17"/>
      <c r="J523" s="16"/>
      <c r="K523" s="16"/>
      <c r="L523" s="16"/>
      <c r="M523" s="16"/>
      <c r="N523" s="10"/>
      <c r="O523" s="10"/>
      <c r="P523" s="9"/>
      <c r="Q523" s="9"/>
      <c r="R523" s="9"/>
      <c r="S523" s="9"/>
      <c r="U523" s="15"/>
      <c r="W523" s="2"/>
      <c r="X523" s="2"/>
      <c r="Y523" s="2"/>
      <c r="Z523" s="2"/>
      <c r="AA523" s="2"/>
      <c r="AB523" s="14"/>
      <c r="AC523" s="2"/>
      <c r="AD523" s="13"/>
      <c r="AE523" s="12"/>
      <c r="AF523" s="10"/>
      <c r="AG523" s="11"/>
      <c r="AH523" s="9"/>
      <c r="AI523" s="9"/>
      <c r="AJ523" s="9"/>
      <c r="AK523" s="9"/>
      <c r="AL523" s="9"/>
      <c r="AM523" s="10"/>
      <c r="AN523" s="9"/>
      <c r="AO523" s="9"/>
      <c r="AP523" s="10"/>
      <c r="AQ523" s="9"/>
      <c r="AR523" s="8"/>
      <c r="AS523" s="8"/>
      <c r="AT523" s="8"/>
      <c r="AU523" s="8"/>
      <c r="AV523" s="8"/>
      <c r="AW523" s="7"/>
      <c r="BP523" s="2"/>
    </row>
    <row r="524" spans="9:68" x14ac:dyDescent="0.2">
      <c r="I524" s="17"/>
      <c r="J524" s="16"/>
      <c r="K524" s="16"/>
      <c r="L524" s="16"/>
      <c r="M524" s="16"/>
      <c r="N524" s="10"/>
      <c r="O524" s="10"/>
      <c r="P524" s="9"/>
      <c r="Q524" s="9"/>
      <c r="R524" s="9"/>
      <c r="S524" s="9"/>
      <c r="U524" s="15"/>
      <c r="W524" s="2"/>
      <c r="X524" s="2"/>
      <c r="Y524" s="2"/>
      <c r="Z524" s="2"/>
      <c r="AA524" s="2"/>
      <c r="AB524" s="14"/>
      <c r="AC524" s="2"/>
      <c r="AD524" s="13"/>
      <c r="AE524" s="12"/>
      <c r="AF524" s="10"/>
      <c r="AG524" s="11"/>
      <c r="AH524" s="9"/>
      <c r="AI524" s="9"/>
      <c r="AJ524" s="9"/>
      <c r="AK524" s="9"/>
      <c r="AL524" s="9"/>
      <c r="AM524" s="10"/>
      <c r="AN524" s="9"/>
      <c r="AO524" s="9"/>
      <c r="AP524" s="10"/>
      <c r="AQ524" s="9"/>
      <c r="AR524" s="8"/>
      <c r="AS524" s="8"/>
      <c r="AT524" s="8"/>
      <c r="AU524" s="8"/>
      <c r="AV524" s="8"/>
      <c r="AW524" s="7"/>
      <c r="BP524" s="2"/>
    </row>
    <row r="525" spans="9:68" x14ac:dyDescent="0.2">
      <c r="I525" s="17"/>
      <c r="J525" s="16"/>
      <c r="K525" s="16"/>
      <c r="L525" s="16"/>
      <c r="M525" s="16"/>
      <c r="N525" s="10"/>
      <c r="O525" s="10"/>
      <c r="P525" s="9"/>
      <c r="Q525" s="9"/>
      <c r="R525" s="9"/>
      <c r="S525" s="9"/>
      <c r="U525" s="15"/>
      <c r="W525" s="2"/>
      <c r="X525" s="2"/>
      <c r="Y525" s="2"/>
      <c r="Z525" s="2"/>
      <c r="AA525" s="2"/>
      <c r="AB525" s="14"/>
      <c r="AC525" s="2"/>
      <c r="AD525" s="13"/>
      <c r="AE525" s="12"/>
      <c r="AF525" s="10"/>
      <c r="AG525" s="11"/>
      <c r="AH525" s="9"/>
      <c r="AI525" s="9"/>
      <c r="AJ525" s="9"/>
      <c r="AK525" s="9"/>
      <c r="AL525" s="9"/>
      <c r="AM525" s="10"/>
      <c r="AN525" s="9"/>
      <c r="AO525" s="9"/>
      <c r="AP525" s="10"/>
      <c r="AQ525" s="9"/>
      <c r="AR525" s="8"/>
      <c r="AS525" s="8"/>
      <c r="AT525" s="8"/>
      <c r="AU525" s="8"/>
      <c r="AV525" s="8"/>
      <c r="AW525" s="7"/>
      <c r="BP525" s="2"/>
    </row>
    <row r="526" spans="9:68" x14ac:dyDescent="0.2">
      <c r="I526" s="17"/>
      <c r="J526" s="16"/>
      <c r="K526" s="16"/>
      <c r="L526" s="16"/>
      <c r="M526" s="16"/>
      <c r="N526" s="10"/>
      <c r="O526" s="10"/>
      <c r="P526" s="9"/>
      <c r="Q526" s="9"/>
      <c r="R526" s="9"/>
      <c r="S526" s="9"/>
      <c r="U526" s="15"/>
      <c r="W526" s="2"/>
      <c r="X526" s="2"/>
      <c r="Y526" s="2"/>
      <c r="Z526" s="2"/>
      <c r="AA526" s="2"/>
      <c r="AB526" s="14"/>
      <c r="AC526" s="2"/>
      <c r="AD526" s="13"/>
      <c r="AE526" s="12"/>
      <c r="AF526" s="10"/>
      <c r="AG526" s="11"/>
      <c r="AH526" s="9"/>
      <c r="AI526" s="9"/>
      <c r="AJ526" s="9"/>
      <c r="AK526" s="9"/>
      <c r="AL526" s="9"/>
      <c r="AM526" s="10"/>
      <c r="AN526" s="9"/>
      <c r="AO526" s="9"/>
      <c r="AP526" s="10"/>
      <c r="AQ526" s="9"/>
      <c r="AR526" s="8"/>
      <c r="AS526" s="8"/>
      <c r="AT526" s="8"/>
      <c r="AU526" s="8"/>
      <c r="AV526" s="8"/>
      <c r="AW526" s="7"/>
      <c r="BP526" s="2"/>
    </row>
    <row r="527" spans="9:68" x14ac:dyDescent="0.2">
      <c r="I527" s="17"/>
      <c r="J527" s="16"/>
      <c r="K527" s="16"/>
      <c r="L527" s="16"/>
      <c r="M527" s="16"/>
      <c r="N527" s="10"/>
      <c r="O527" s="10"/>
      <c r="P527" s="9"/>
      <c r="Q527" s="9"/>
      <c r="R527" s="9"/>
      <c r="S527" s="9"/>
      <c r="U527" s="15"/>
      <c r="W527" s="2"/>
      <c r="X527" s="2"/>
      <c r="Y527" s="2"/>
      <c r="Z527" s="2"/>
      <c r="AA527" s="2"/>
      <c r="AB527" s="14"/>
      <c r="AC527" s="2"/>
      <c r="AD527" s="13"/>
      <c r="AE527" s="12"/>
      <c r="AF527" s="10"/>
      <c r="AG527" s="11"/>
      <c r="AH527" s="9"/>
      <c r="AI527" s="9"/>
      <c r="AJ527" s="9"/>
      <c r="AK527" s="9"/>
      <c r="AL527" s="9"/>
      <c r="AM527" s="10"/>
      <c r="AN527" s="9"/>
      <c r="AO527" s="9"/>
      <c r="AP527" s="10"/>
      <c r="AQ527" s="9"/>
      <c r="AR527" s="8"/>
      <c r="AS527" s="8"/>
      <c r="AT527" s="8"/>
      <c r="AU527" s="8"/>
      <c r="AV527" s="8"/>
      <c r="AW527" s="7"/>
      <c r="BP527" s="2"/>
    </row>
    <row r="528" spans="9:68" x14ac:dyDescent="0.2">
      <c r="I528" s="17"/>
      <c r="J528" s="16"/>
      <c r="K528" s="16"/>
      <c r="L528" s="16"/>
      <c r="M528" s="16"/>
      <c r="N528" s="10"/>
      <c r="O528" s="10"/>
      <c r="P528" s="9"/>
      <c r="Q528" s="9"/>
      <c r="R528" s="9"/>
      <c r="S528" s="9"/>
      <c r="U528" s="15"/>
      <c r="W528" s="2"/>
      <c r="X528" s="2"/>
      <c r="Y528" s="2"/>
      <c r="Z528" s="2"/>
      <c r="AA528" s="2"/>
      <c r="AB528" s="14"/>
      <c r="AC528" s="2"/>
      <c r="AD528" s="13"/>
      <c r="AE528" s="12"/>
      <c r="AF528" s="10"/>
      <c r="AG528" s="11"/>
      <c r="AH528" s="9"/>
      <c r="AI528" s="9"/>
      <c r="AJ528" s="9"/>
      <c r="AK528" s="9"/>
      <c r="AL528" s="9"/>
      <c r="AM528" s="10"/>
      <c r="AN528" s="9"/>
      <c r="AO528" s="9"/>
      <c r="AP528" s="10"/>
      <c r="AQ528" s="9"/>
      <c r="AR528" s="8"/>
      <c r="AS528" s="8"/>
      <c r="AT528" s="8"/>
      <c r="AU528" s="8"/>
      <c r="AV528" s="8"/>
      <c r="AW528" s="7"/>
      <c r="BP528" s="2"/>
    </row>
    <row r="529" spans="9:68" x14ac:dyDescent="0.2">
      <c r="I529" s="17"/>
      <c r="J529" s="16"/>
      <c r="K529" s="16"/>
      <c r="L529" s="16"/>
      <c r="M529" s="16"/>
      <c r="N529" s="10"/>
      <c r="O529" s="10"/>
      <c r="P529" s="9"/>
      <c r="Q529" s="9"/>
      <c r="R529" s="9"/>
      <c r="S529" s="9"/>
      <c r="U529" s="15"/>
      <c r="W529" s="2"/>
      <c r="X529" s="2"/>
      <c r="Y529" s="2"/>
      <c r="Z529" s="2"/>
      <c r="AA529" s="2"/>
      <c r="AB529" s="14"/>
      <c r="AC529" s="2"/>
      <c r="AD529" s="13"/>
      <c r="AE529" s="12"/>
      <c r="AF529" s="10"/>
      <c r="AG529" s="11"/>
      <c r="AH529" s="9"/>
      <c r="AI529" s="9"/>
      <c r="AJ529" s="9"/>
      <c r="AK529" s="9"/>
      <c r="AL529" s="9"/>
      <c r="AM529" s="10"/>
      <c r="AN529" s="9"/>
      <c r="AO529" s="9"/>
      <c r="AP529" s="10"/>
      <c r="AQ529" s="9"/>
      <c r="AR529" s="8"/>
      <c r="AS529" s="8"/>
      <c r="AT529" s="8"/>
      <c r="AU529" s="8"/>
      <c r="AV529" s="8"/>
      <c r="AW529" s="7"/>
      <c r="BP529" s="2"/>
    </row>
    <row r="530" spans="9:68" x14ac:dyDescent="0.2">
      <c r="I530" s="17"/>
      <c r="J530" s="16"/>
      <c r="K530" s="16"/>
      <c r="L530" s="16"/>
      <c r="M530" s="16"/>
      <c r="N530" s="10"/>
      <c r="O530" s="10"/>
      <c r="P530" s="9"/>
      <c r="Q530" s="9"/>
      <c r="R530" s="9"/>
      <c r="S530" s="9"/>
      <c r="U530" s="15"/>
      <c r="W530" s="2"/>
      <c r="X530" s="2"/>
      <c r="Y530" s="2"/>
      <c r="Z530" s="2"/>
      <c r="AA530" s="2"/>
      <c r="AB530" s="14"/>
      <c r="AC530" s="2"/>
      <c r="AD530" s="13"/>
      <c r="AE530" s="12"/>
      <c r="AF530" s="10"/>
      <c r="AG530" s="11"/>
      <c r="AH530" s="9"/>
      <c r="AI530" s="9"/>
      <c r="AJ530" s="9"/>
      <c r="AK530" s="9"/>
      <c r="AL530" s="9"/>
      <c r="AM530" s="10"/>
      <c r="AN530" s="9"/>
      <c r="AO530" s="9"/>
      <c r="AP530" s="10"/>
      <c r="AQ530" s="9"/>
      <c r="AR530" s="8"/>
      <c r="AS530" s="8"/>
      <c r="AT530" s="8"/>
      <c r="AU530" s="8"/>
      <c r="AV530" s="8"/>
      <c r="AW530" s="7"/>
      <c r="BP530" s="2"/>
    </row>
    <row r="531" spans="9:68" x14ac:dyDescent="0.2">
      <c r="I531" s="17"/>
      <c r="J531" s="16"/>
      <c r="K531" s="16"/>
      <c r="L531" s="16"/>
      <c r="M531" s="16"/>
      <c r="N531" s="10"/>
      <c r="O531" s="10"/>
      <c r="P531" s="9"/>
      <c r="Q531" s="9"/>
      <c r="R531" s="9"/>
      <c r="S531" s="9"/>
      <c r="U531" s="15"/>
      <c r="W531" s="2"/>
      <c r="X531" s="2"/>
      <c r="Y531" s="2"/>
      <c r="Z531" s="2"/>
      <c r="AA531" s="2"/>
      <c r="AB531" s="14"/>
      <c r="AC531" s="2"/>
      <c r="AD531" s="13"/>
      <c r="AE531" s="12"/>
      <c r="AF531" s="10"/>
      <c r="AG531" s="11"/>
      <c r="AH531" s="9"/>
      <c r="AI531" s="9"/>
      <c r="AJ531" s="9"/>
      <c r="AK531" s="9"/>
      <c r="AL531" s="9"/>
      <c r="AM531" s="10"/>
      <c r="AN531" s="9"/>
      <c r="AO531" s="9"/>
      <c r="AP531" s="10"/>
      <c r="AQ531" s="9"/>
      <c r="AR531" s="8"/>
      <c r="AS531" s="8"/>
      <c r="AT531" s="8"/>
      <c r="AU531" s="8"/>
      <c r="AV531" s="8"/>
      <c r="AW531" s="7"/>
      <c r="BP531" s="2"/>
    </row>
    <row r="532" spans="9:68" x14ac:dyDescent="0.2">
      <c r="I532" s="17"/>
      <c r="J532" s="16"/>
      <c r="K532" s="16"/>
      <c r="L532" s="16"/>
      <c r="M532" s="16"/>
      <c r="N532" s="10"/>
      <c r="O532" s="10"/>
      <c r="P532" s="9"/>
      <c r="Q532" s="9"/>
      <c r="R532" s="9"/>
      <c r="S532" s="9"/>
      <c r="U532" s="15"/>
      <c r="W532" s="2"/>
      <c r="X532" s="2"/>
      <c r="Y532" s="2"/>
      <c r="Z532" s="2"/>
      <c r="AA532" s="2"/>
      <c r="AB532" s="14"/>
      <c r="AC532" s="2"/>
      <c r="AD532" s="13"/>
      <c r="AE532" s="12"/>
      <c r="AF532" s="10"/>
      <c r="AG532" s="11"/>
      <c r="AH532" s="9"/>
      <c r="AI532" s="9"/>
      <c r="AJ532" s="9"/>
      <c r="AK532" s="9"/>
      <c r="AL532" s="9"/>
      <c r="AM532" s="10"/>
      <c r="AN532" s="9"/>
      <c r="AO532" s="9"/>
      <c r="AP532" s="10"/>
      <c r="AQ532" s="9"/>
      <c r="AR532" s="8"/>
      <c r="AS532" s="8"/>
      <c r="AT532" s="8"/>
      <c r="AU532" s="8"/>
      <c r="AV532" s="8"/>
      <c r="AW532" s="7"/>
      <c r="BP532" s="2"/>
    </row>
    <row r="533" spans="9:68" x14ac:dyDescent="0.2">
      <c r="I533" s="17"/>
      <c r="J533" s="16"/>
      <c r="K533" s="16"/>
      <c r="L533" s="16"/>
      <c r="M533" s="16"/>
      <c r="N533" s="10"/>
      <c r="O533" s="10"/>
      <c r="P533" s="9"/>
      <c r="Q533" s="9"/>
      <c r="R533" s="9"/>
      <c r="S533" s="9"/>
      <c r="U533" s="15"/>
      <c r="W533" s="2"/>
      <c r="X533" s="2"/>
      <c r="Y533" s="2"/>
      <c r="Z533" s="2"/>
      <c r="AA533" s="2"/>
      <c r="AB533" s="14"/>
      <c r="AC533" s="2"/>
      <c r="AD533" s="13"/>
      <c r="AE533" s="12"/>
      <c r="AF533" s="10"/>
      <c r="AG533" s="11"/>
      <c r="AH533" s="9"/>
      <c r="AI533" s="9"/>
      <c r="AJ533" s="9"/>
      <c r="AK533" s="9"/>
      <c r="AL533" s="9"/>
      <c r="AM533" s="10"/>
      <c r="AN533" s="9"/>
      <c r="AO533" s="9"/>
      <c r="AP533" s="10"/>
      <c r="AQ533" s="9"/>
      <c r="AR533" s="8"/>
      <c r="AS533" s="8"/>
      <c r="AT533" s="8"/>
      <c r="AU533" s="8"/>
      <c r="AV533" s="8"/>
      <c r="AW533" s="7"/>
      <c r="BP533" s="2"/>
    </row>
    <row r="534" spans="9:68" x14ac:dyDescent="0.2">
      <c r="I534" s="17"/>
      <c r="J534" s="16"/>
      <c r="K534" s="16"/>
      <c r="L534" s="16"/>
      <c r="M534" s="16"/>
      <c r="N534" s="10"/>
      <c r="O534" s="10"/>
      <c r="P534" s="9"/>
      <c r="Q534" s="9"/>
      <c r="R534" s="9"/>
      <c r="S534" s="9"/>
      <c r="U534" s="15"/>
      <c r="W534" s="2"/>
      <c r="X534" s="2"/>
      <c r="Y534" s="2"/>
      <c r="Z534" s="2"/>
      <c r="AA534" s="2"/>
      <c r="AB534" s="14"/>
      <c r="AC534" s="2"/>
      <c r="AD534" s="13"/>
      <c r="AE534" s="12"/>
      <c r="AF534" s="10"/>
      <c r="AG534" s="11"/>
      <c r="AH534" s="9"/>
      <c r="AI534" s="9"/>
      <c r="AJ534" s="9"/>
      <c r="AK534" s="9"/>
      <c r="AL534" s="9"/>
      <c r="AM534" s="10"/>
      <c r="AN534" s="9"/>
      <c r="AO534" s="9"/>
      <c r="AP534" s="10"/>
      <c r="AQ534" s="9"/>
      <c r="AR534" s="8"/>
      <c r="AS534" s="8"/>
      <c r="AT534" s="8"/>
      <c r="AU534" s="8"/>
      <c r="AV534" s="8"/>
      <c r="AW534" s="7"/>
      <c r="BP534" s="2"/>
    </row>
    <row r="535" spans="9:68" x14ac:dyDescent="0.2">
      <c r="I535" s="17"/>
      <c r="J535" s="16"/>
      <c r="K535" s="16"/>
      <c r="L535" s="16"/>
      <c r="M535" s="16"/>
      <c r="N535" s="10"/>
      <c r="O535" s="10"/>
      <c r="P535" s="9"/>
      <c r="Q535" s="9"/>
      <c r="R535" s="9"/>
      <c r="S535" s="9"/>
      <c r="U535" s="15"/>
      <c r="W535" s="2"/>
      <c r="X535" s="2"/>
      <c r="Y535" s="2"/>
      <c r="Z535" s="2"/>
      <c r="AA535" s="2"/>
      <c r="AB535" s="14"/>
      <c r="AC535" s="2"/>
      <c r="AD535" s="13"/>
      <c r="AE535" s="12"/>
      <c r="AF535" s="10"/>
      <c r="AG535" s="11"/>
      <c r="AH535" s="9"/>
      <c r="AI535" s="9"/>
      <c r="AJ535" s="9"/>
      <c r="AK535" s="9"/>
      <c r="AL535" s="9"/>
      <c r="AM535" s="10"/>
      <c r="AN535" s="9"/>
      <c r="AO535" s="9"/>
      <c r="AP535" s="10"/>
      <c r="AQ535" s="9"/>
      <c r="AR535" s="8"/>
      <c r="AS535" s="8"/>
      <c r="AT535" s="8"/>
      <c r="AU535" s="8"/>
      <c r="AV535" s="8"/>
      <c r="AW535" s="7"/>
      <c r="BP535" s="2"/>
    </row>
    <row r="536" spans="9:68" x14ac:dyDescent="0.2">
      <c r="I536" s="17"/>
      <c r="J536" s="16"/>
      <c r="K536" s="16"/>
      <c r="L536" s="16"/>
      <c r="M536" s="16"/>
      <c r="N536" s="10"/>
      <c r="O536" s="10"/>
      <c r="P536" s="9"/>
      <c r="Q536" s="9"/>
      <c r="R536" s="9"/>
      <c r="S536" s="9"/>
      <c r="U536" s="15"/>
      <c r="W536" s="2"/>
      <c r="X536" s="2"/>
      <c r="Y536" s="2"/>
      <c r="Z536" s="2"/>
      <c r="AA536" s="2"/>
      <c r="AB536" s="14"/>
      <c r="AC536" s="2"/>
      <c r="AD536" s="13"/>
      <c r="AE536" s="12"/>
      <c r="AF536" s="10"/>
      <c r="AG536" s="11"/>
      <c r="AH536" s="9"/>
      <c r="AI536" s="9"/>
      <c r="AJ536" s="9"/>
      <c r="AK536" s="9"/>
      <c r="AL536" s="9"/>
      <c r="AM536" s="10"/>
      <c r="AN536" s="9"/>
      <c r="AO536" s="9"/>
      <c r="AP536" s="10"/>
      <c r="AQ536" s="9"/>
      <c r="AR536" s="8"/>
      <c r="AS536" s="8"/>
      <c r="AT536" s="8"/>
      <c r="AU536" s="8"/>
      <c r="AV536" s="8"/>
      <c r="AW536" s="7"/>
      <c r="BP536" s="2"/>
    </row>
    <row r="537" spans="9:68" x14ac:dyDescent="0.2">
      <c r="I537" s="17"/>
      <c r="J537" s="16"/>
      <c r="K537" s="16"/>
      <c r="L537" s="16"/>
      <c r="M537" s="16"/>
      <c r="N537" s="10"/>
      <c r="O537" s="10"/>
      <c r="P537" s="9"/>
      <c r="Q537" s="9"/>
      <c r="R537" s="9"/>
      <c r="S537" s="9"/>
      <c r="U537" s="15"/>
      <c r="W537" s="2"/>
      <c r="X537" s="2"/>
      <c r="Y537" s="2"/>
      <c r="Z537" s="2"/>
      <c r="AA537" s="2"/>
      <c r="AB537" s="14"/>
      <c r="AC537" s="2"/>
      <c r="AD537" s="13"/>
      <c r="AE537" s="12"/>
      <c r="AF537" s="10"/>
      <c r="AG537" s="11"/>
      <c r="AH537" s="9"/>
      <c r="AI537" s="9"/>
      <c r="AJ537" s="9"/>
      <c r="AK537" s="9"/>
      <c r="AL537" s="9"/>
      <c r="AM537" s="10"/>
      <c r="AN537" s="9"/>
      <c r="AO537" s="9"/>
      <c r="AP537" s="10"/>
      <c r="AQ537" s="9"/>
      <c r="AR537" s="8"/>
      <c r="AS537" s="8"/>
      <c r="AT537" s="8"/>
      <c r="AU537" s="8"/>
      <c r="AV537" s="8"/>
      <c r="AW537" s="7"/>
      <c r="BP537" s="2"/>
    </row>
    <row r="538" spans="9:68" x14ac:dyDescent="0.2">
      <c r="I538" s="17"/>
      <c r="J538" s="16"/>
      <c r="K538" s="16"/>
      <c r="L538" s="16"/>
      <c r="M538" s="16"/>
      <c r="N538" s="10"/>
      <c r="O538" s="10"/>
      <c r="P538" s="9"/>
      <c r="Q538" s="9"/>
      <c r="R538" s="9"/>
      <c r="S538" s="9"/>
      <c r="U538" s="15"/>
      <c r="W538" s="2"/>
      <c r="X538" s="2"/>
      <c r="Y538" s="2"/>
      <c r="Z538" s="2"/>
      <c r="AA538" s="2"/>
      <c r="AB538" s="14"/>
      <c r="AC538" s="2"/>
      <c r="AD538" s="13"/>
      <c r="AE538" s="12"/>
      <c r="AF538" s="10"/>
      <c r="AG538" s="11"/>
      <c r="AH538" s="9"/>
      <c r="AI538" s="9"/>
      <c r="AJ538" s="9"/>
      <c r="AK538" s="9"/>
      <c r="AL538" s="9"/>
      <c r="AM538" s="10"/>
      <c r="AN538" s="9"/>
      <c r="AO538" s="9"/>
      <c r="AP538" s="10"/>
      <c r="AQ538" s="9"/>
      <c r="AR538" s="8"/>
      <c r="AS538" s="8"/>
      <c r="AT538" s="8"/>
      <c r="AU538" s="8"/>
      <c r="AV538" s="8"/>
      <c r="AW538" s="7"/>
      <c r="BP538" s="2"/>
    </row>
    <row r="539" spans="9:68" x14ac:dyDescent="0.2">
      <c r="I539" s="17"/>
      <c r="J539" s="16"/>
      <c r="K539" s="16"/>
      <c r="L539" s="16"/>
      <c r="M539" s="16"/>
      <c r="N539" s="10"/>
      <c r="O539" s="10"/>
      <c r="P539" s="9"/>
      <c r="Q539" s="9"/>
      <c r="R539" s="9"/>
      <c r="S539" s="9"/>
      <c r="U539" s="15"/>
      <c r="W539" s="2"/>
      <c r="X539" s="2"/>
      <c r="Y539" s="2"/>
      <c r="Z539" s="2"/>
      <c r="AA539" s="2"/>
      <c r="AB539" s="14"/>
      <c r="AC539" s="2"/>
      <c r="AD539" s="13"/>
      <c r="AE539" s="12"/>
      <c r="AF539" s="10"/>
      <c r="AG539" s="11"/>
      <c r="AH539" s="9"/>
      <c r="AI539" s="9"/>
      <c r="AJ539" s="9"/>
      <c r="AK539" s="9"/>
      <c r="AL539" s="9"/>
      <c r="AM539" s="10"/>
      <c r="AN539" s="9"/>
      <c r="AO539" s="9"/>
      <c r="AP539" s="10"/>
      <c r="AQ539" s="9"/>
      <c r="AR539" s="8"/>
      <c r="AS539" s="8"/>
      <c r="AT539" s="8"/>
      <c r="AU539" s="8"/>
      <c r="AV539" s="8"/>
      <c r="AW539" s="7"/>
      <c r="BP539" s="2"/>
    </row>
    <row r="540" spans="9:68" x14ac:dyDescent="0.2">
      <c r="I540" s="17"/>
      <c r="J540" s="16"/>
      <c r="K540" s="16"/>
      <c r="L540" s="16"/>
      <c r="M540" s="16"/>
      <c r="N540" s="10"/>
      <c r="O540" s="10"/>
      <c r="P540" s="9"/>
      <c r="Q540" s="9"/>
      <c r="R540" s="9"/>
      <c r="S540" s="9"/>
      <c r="U540" s="15"/>
      <c r="W540" s="2"/>
      <c r="X540" s="2"/>
      <c r="Y540" s="2"/>
      <c r="Z540" s="2"/>
      <c r="AA540" s="2"/>
      <c r="AB540" s="14"/>
      <c r="AC540" s="2"/>
      <c r="AD540" s="13"/>
      <c r="AE540" s="12"/>
      <c r="AF540" s="10"/>
      <c r="AG540" s="11"/>
      <c r="AH540" s="9"/>
      <c r="AI540" s="9"/>
      <c r="AJ540" s="9"/>
      <c r="AK540" s="9"/>
      <c r="AL540" s="9"/>
      <c r="AM540" s="10"/>
      <c r="AN540" s="9"/>
      <c r="AO540" s="9"/>
      <c r="AP540" s="10"/>
      <c r="AQ540" s="9"/>
      <c r="AR540" s="8"/>
      <c r="AS540" s="8"/>
      <c r="AT540" s="8"/>
      <c r="AU540" s="8"/>
      <c r="AV540" s="8"/>
      <c r="AW540" s="7"/>
      <c r="BP540" s="2"/>
    </row>
    <row r="541" spans="9:68" x14ac:dyDescent="0.2">
      <c r="I541" s="17"/>
      <c r="J541" s="16"/>
      <c r="K541" s="16"/>
      <c r="L541" s="16"/>
      <c r="M541" s="16"/>
      <c r="N541" s="10"/>
      <c r="O541" s="10"/>
      <c r="P541" s="9"/>
      <c r="Q541" s="9"/>
      <c r="R541" s="9"/>
      <c r="S541" s="9"/>
      <c r="U541" s="15"/>
      <c r="W541" s="2"/>
      <c r="X541" s="2"/>
      <c r="Y541" s="2"/>
      <c r="Z541" s="2"/>
      <c r="AA541" s="2"/>
      <c r="AB541" s="14"/>
      <c r="AC541" s="2"/>
      <c r="AD541" s="13"/>
      <c r="AE541" s="12"/>
      <c r="AF541" s="10"/>
      <c r="AG541" s="11"/>
      <c r="AH541" s="9"/>
      <c r="AI541" s="9"/>
      <c r="AJ541" s="9"/>
      <c r="AK541" s="9"/>
      <c r="AL541" s="9"/>
      <c r="AM541" s="10"/>
      <c r="AN541" s="9"/>
      <c r="AO541" s="9"/>
      <c r="AP541" s="10"/>
      <c r="AQ541" s="9"/>
      <c r="AR541" s="8"/>
      <c r="AS541" s="8"/>
      <c r="AT541" s="8"/>
      <c r="AU541" s="8"/>
      <c r="AV541" s="8"/>
      <c r="AW541" s="7"/>
      <c r="BP541" s="2"/>
    </row>
    <row r="542" spans="9:68" x14ac:dyDescent="0.2">
      <c r="I542" s="17"/>
      <c r="J542" s="16"/>
      <c r="K542" s="16"/>
      <c r="L542" s="16"/>
      <c r="M542" s="16"/>
      <c r="N542" s="10"/>
      <c r="O542" s="10"/>
      <c r="P542" s="9"/>
      <c r="Q542" s="9"/>
      <c r="R542" s="9"/>
      <c r="S542" s="9"/>
      <c r="U542" s="15"/>
      <c r="W542" s="2"/>
      <c r="X542" s="2"/>
      <c r="Y542" s="2"/>
      <c r="Z542" s="2"/>
      <c r="AA542" s="2"/>
      <c r="AB542" s="14"/>
      <c r="AC542" s="2"/>
      <c r="AD542" s="13"/>
      <c r="AE542" s="12"/>
      <c r="AF542" s="10"/>
      <c r="AG542" s="11"/>
      <c r="AH542" s="9"/>
      <c r="AI542" s="9"/>
      <c r="AJ542" s="9"/>
      <c r="AK542" s="9"/>
      <c r="AL542" s="9"/>
      <c r="AM542" s="10"/>
      <c r="AN542" s="9"/>
      <c r="AO542" s="9"/>
      <c r="AP542" s="10"/>
      <c r="AQ542" s="9"/>
      <c r="AR542" s="8"/>
      <c r="AS542" s="8"/>
      <c r="AT542" s="8"/>
      <c r="AU542" s="8"/>
      <c r="AV542" s="8"/>
      <c r="AW542" s="7"/>
      <c r="BP542" s="2"/>
    </row>
    <row r="543" spans="9:68" x14ac:dyDescent="0.2">
      <c r="I543" s="17"/>
      <c r="J543" s="16"/>
      <c r="K543" s="16"/>
      <c r="L543" s="16"/>
      <c r="M543" s="16"/>
      <c r="N543" s="10"/>
      <c r="O543" s="10"/>
      <c r="P543" s="9"/>
      <c r="Q543" s="9"/>
      <c r="R543" s="9"/>
      <c r="S543" s="9"/>
      <c r="U543" s="15"/>
      <c r="W543" s="2"/>
      <c r="X543" s="2"/>
      <c r="Y543" s="2"/>
      <c r="Z543" s="2"/>
      <c r="AA543" s="2"/>
      <c r="AB543" s="14"/>
      <c r="AC543" s="2"/>
      <c r="AD543" s="13"/>
      <c r="AE543" s="12"/>
      <c r="AF543" s="10"/>
      <c r="AG543" s="11"/>
      <c r="AH543" s="9"/>
      <c r="AI543" s="9"/>
      <c r="AJ543" s="9"/>
      <c r="AK543" s="9"/>
      <c r="AL543" s="9"/>
      <c r="AM543" s="10"/>
      <c r="AN543" s="9"/>
      <c r="AO543" s="9"/>
      <c r="AP543" s="10"/>
      <c r="AQ543" s="9"/>
      <c r="AR543" s="8"/>
      <c r="AS543" s="8"/>
      <c r="AT543" s="8"/>
      <c r="AU543" s="8"/>
      <c r="AV543" s="8"/>
      <c r="AW543" s="7"/>
      <c r="BP543" s="2"/>
    </row>
    <row r="544" spans="9:68" x14ac:dyDescent="0.2">
      <c r="I544" s="17"/>
      <c r="J544" s="16"/>
      <c r="K544" s="16"/>
      <c r="L544" s="16"/>
      <c r="M544" s="16"/>
      <c r="N544" s="10"/>
      <c r="O544" s="10"/>
      <c r="P544" s="9"/>
      <c r="Q544" s="9"/>
      <c r="R544" s="9"/>
      <c r="S544" s="9"/>
      <c r="U544" s="15"/>
      <c r="W544" s="2"/>
      <c r="X544" s="2"/>
      <c r="Y544" s="2"/>
      <c r="Z544" s="2"/>
      <c r="AA544" s="2"/>
      <c r="AB544" s="14"/>
      <c r="AC544" s="2"/>
      <c r="AD544" s="13"/>
      <c r="AE544" s="12"/>
      <c r="AF544" s="10"/>
      <c r="AG544" s="11"/>
      <c r="AH544" s="9"/>
      <c r="AI544" s="9"/>
      <c r="AJ544" s="9"/>
      <c r="AK544" s="9"/>
      <c r="AL544" s="9"/>
      <c r="AM544" s="10"/>
      <c r="AN544" s="9"/>
      <c r="AO544" s="9"/>
      <c r="AP544" s="10"/>
      <c r="AQ544" s="9"/>
      <c r="AR544" s="8"/>
      <c r="AS544" s="8"/>
      <c r="AT544" s="8"/>
      <c r="AU544" s="8"/>
      <c r="AV544" s="8"/>
      <c r="AW544" s="7"/>
      <c r="BP544" s="2"/>
    </row>
    <row r="545" spans="9:68" x14ac:dyDescent="0.2">
      <c r="I545" s="17"/>
      <c r="J545" s="16"/>
      <c r="K545" s="16"/>
      <c r="L545" s="16"/>
      <c r="M545" s="16"/>
      <c r="N545" s="10"/>
      <c r="O545" s="10"/>
      <c r="P545" s="9"/>
      <c r="Q545" s="9"/>
      <c r="R545" s="9"/>
      <c r="S545" s="9"/>
      <c r="U545" s="15"/>
      <c r="W545" s="2"/>
      <c r="X545" s="2"/>
      <c r="Y545" s="2"/>
      <c r="Z545" s="2"/>
      <c r="AA545" s="2"/>
      <c r="AB545" s="14"/>
      <c r="AC545" s="2"/>
      <c r="AD545" s="13"/>
      <c r="AE545" s="12"/>
      <c r="AF545" s="10"/>
      <c r="AG545" s="11"/>
      <c r="AH545" s="9"/>
      <c r="AI545" s="9"/>
      <c r="AJ545" s="9"/>
      <c r="AK545" s="9"/>
      <c r="AL545" s="9"/>
      <c r="AM545" s="10"/>
      <c r="AN545" s="9"/>
      <c r="AO545" s="9"/>
      <c r="AP545" s="10"/>
      <c r="AQ545" s="9"/>
      <c r="AR545" s="8"/>
      <c r="AS545" s="8"/>
      <c r="AT545" s="8"/>
      <c r="AU545" s="8"/>
      <c r="AV545" s="8"/>
      <c r="AW545" s="7"/>
      <c r="BP545" s="2"/>
    </row>
    <row r="546" spans="9:68" x14ac:dyDescent="0.2">
      <c r="I546" s="17"/>
      <c r="J546" s="16"/>
      <c r="K546" s="16"/>
      <c r="L546" s="16"/>
      <c r="M546" s="16"/>
      <c r="N546" s="10"/>
      <c r="O546" s="10"/>
      <c r="P546" s="9"/>
      <c r="Q546" s="9"/>
      <c r="R546" s="9"/>
      <c r="S546" s="9"/>
      <c r="U546" s="15"/>
      <c r="W546" s="2"/>
      <c r="X546" s="2"/>
      <c r="Y546" s="2"/>
      <c r="Z546" s="2"/>
      <c r="AA546" s="2"/>
      <c r="AB546" s="14"/>
      <c r="AC546" s="2"/>
      <c r="AD546" s="13"/>
      <c r="AE546" s="12"/>
      <c r="AF546" s="10"/>
      <c r="AG546" s="11"/>
      <c r="AH546" s="9"/>
      <c r="AI546" s="9"/>
      <c r="AJ546" s="9"/>
      <c r="AK546" s="9"/>
      <c r="AL546" s="9"/>
      <c r="AM546" s="10"/>
      <c r="AN546" s="9"/>
      <c r="AO546" s="9"/>
      <c r="AP546" s="10"/>
      <c r="AQ546" s="9"/>
      <c r="AR546" s="8"/>
      <c r="AS546" s="8"/>
      <c r="AT546" s="8"/>
      <c r="AU546" s="8"/>
      <c r="AV546" s="8"/>
      <c r="AW546" s="7"/>
      <c r="BP546" s="2"/>
    </row>
    <row r="547" spans="9:68" x14ac:dyDescent="0.2">
      <c r="I547" s="17"/>
      <c r="J547" s="16"/>
      <c r="K547" s="16"/>
      <c r="L547" s="16"/>
      <c r="M547" s="16"/>
      <c r="N547" s="10"/>
      <c r="O547" s="10"/>
      <c r="P547" s="9"/>
      <c r="Q547" s="9"/>
      <c r="R547" s="9"/>
      <c r="S547" s="9"/>
      <c r="U547" s="15"/>
      <c r="W547" s="2"/>
      <c r="X547" s="2"/>
      <c r="Y547" s="2"/>
      <c r="Z547" s="2"/>
      <c r="AA547" s="2"/>
      <c r="AB547" s="14"/>
      <c r="AC547" s="2"/>
      <c r="AD547" s="13"/>
      <c r="AE547" s="12"/>
      <c r="AF547" s="10"/>
      <c r="AG547" s="11"/>
      <c r="AH547" s="9"/>
      <c r="AI547" s="9"/>
      <c r="AJ547" s="9"/>
      <c r="AK547" s="9"/>
      <c r="AL547" s="9"/>
      <c r="AM547" s="10"/>
      <c r="AN547" s="9"/>
      <c r="AO547" s="9"/>
      <c r="AP547" s="10"/>
      <c r="AQ547" s="9"/>
      <c r="AR547" s="8"/>
      <c r="AS547" s="8"/>
      <c r="AT547" s="8"/>
      <c r="AU547" s="8"/>
      <c r="AV547" s="8"/>
      <c r="AW547" s="7"/>
      <c r="BP547" s="2"/>
    </row>
    <row r="548" spans="9:68" x14ac:dyDescent="0.2">
      <c r="I548" s="17"/>
      <c r="J548" s="16"/>
      <c r="K548" s="16"/>
      <c r="L548" s="16"/>
      <c r="M548" s="16"/>
      <c r="N548" s="10"/>
      <c r="O548" s="10"/>
      <c r="P548" s="9"/>
      <c r="Q548" s="9"/>
      <c r="R548" s="9"/>
      <c r="S548" s="9"/>
      <c r="U548" s="15"/>
      <c r="W548" s="2"/>
      <c r="X548" s="2"/>
      <c r="Y548" s="2"/>
      <c r="Z548" s="2"/>
      <c r="AA548" s="2"/>
      <c r="AB548" s="14"/>
      <c r="AC548" s="2"/>
      <c r="AD548" s="13"/>
      <c r="AE548" s="12"/>
      <c r="AF548" s="10"/>
      <c r="AG548" s="11"/>
      <c r="AH548" s="9"/>
      <c r="AI548" s="9"/>
      <c r="AJ548" s="9"/>
      <c r="AK548" s="9"/>
      <c r="AL548" s="9"/>
      <c r="AM548" s="10"/>
      <c r="AN548" s="9"/>
      <c r="AO548" s="9"/>
      <c r="AP548" s="10"/>
      <c r="AQ548" s="9"/>
      <c r="AR548" s="8"/>
      <c r="AS548" s="8"/>
      <c r="AT548" s="8"/>
      <c r="AU548" s="8"/>
      <c r="AV548" s="8"/>
      <c r="AW548" s="7"/>
      <c r="BP548" s="2"/>
    </row>
    <row r="549" spans="9:68" x14ac:dyDescent="0.2">
      <c r="I549" s="17"/>
      <c r="J549" s="16"/>
      <c r="K549" s="16"/>
      <c r="L549" s="16"/>
      <c r="M549" s="16"/>
      <c r="N549" s="10"/>
      <c r="O549" s="10"/>
      <c r="P549" s="9"/>
      <c r="Q549" s="9"/>
      <c r="R549" s="9"/>
      <c r="S549" s="9"/>
      <c r="U549" s="15"/>
      <c r="W549" s="2"/>
      <c r="X549" s="2"/>
      <c r="Y549" s="2"/>
      <c r="Z549" s="2"/>
      <c r="AA549" s="2"/>
      <c r="AB549" s="14"/>
      <c r="AC549" s="2"/>
      <c r="AD549" s="13"/>
      <c r="AE549" s="12"/>
      <c r="AF549" s="10"/>
      <c r="AG549" s="11"/>
      <c r="AH549" s="9"/>
      <c r="AI549" s="9"/>
      <c r="AJ549" s="9"/>
      <c r="AK549" s="9"/>
      <c r="AL549" s="9"/>
      <c r="AM549" s="10"/>
      <c r="AN549" s="9"/>
      <c r="AO549" s="9"/>
      <c r="AP549" s="10"/>
      <c r="AQ549" s="9"/>
      <c r="AR549" s="8"/>
      <c r="AS549" s="8"/>
      <c r="AT549" s="8"/>
      <c r="AU549" s="8"/>
      <c r="AV549" s="8"/>
      <c r="AW549" s="7"/>
      <c r="BP549" s="2"/>
    </row>
    <row r="550" spans="9:68" x14ac:dyDescent="0.2">
      <c r="I550" s="17"/>
      <c r="J550" s="16"/>
      <c r="K550" s="16"/>
      <c r="L550" s="16"/>
      <c r="M550" s="16"/>
      <c r="N550" s="10"/>
      <c r="O550" s="10"/>
      <c r="P550" s="9"/>
      <c r="Q550" s="9"/>
      <c r="R550" s="9"/>
      <c r="S550" s="9"/>
      <c r="U550" s="15"/>
      <c r="W550" s="2"/>
      <c r="X550" s="2"/>
      <c r="Y550" s="2"/>
      <c r="Z550" s="2"/>
      <c r="AA550" s="2"/>
      <c r="AB550" s="14"/>
      <c r="AC550" s="2"/>
      <c r="AD550" s="13"/>
      <c r="AE550" s="12"/>
      <c r="AF550" s="10"/>
      <c r="AG550" s="11"/>
      <c r="AH550" s="9"/>
      <c r="AI550" s="9"/>
      <c r="AJ550" s="9"/>
      <c r="AK550" s="9"/>
      <c r="AL550" s="9"/>
      <c r="AM550" s="10"/>
      <c r="AN550" s="9"/>
      <c r="AO550" s="9"/>
      <c r="AP550" s="10"/>
      <c r="AQ550" s="9"/>
      <c r="AR550" s="8"/>
      <c r="AS550" s="8"/>
      <c r="AT550" s="8"/>
      <c r="AU550" s="8"/>
      <c r="AV550" s="8"/>
      <c r="AW550" s="7"/>
      <c r="BP550" s="2"/>
    </row>
    <row r="551" spans="9:68" x14ac:dyDescent="0.2">
      <c r="I551" s="17"/>
      <c r="J551" s="16"/>
      <c r="K551" s="16"/>
      <c r="L551" s="16"/>
      <c r="M551" s="16"/>
      <c r="N551" s="10"/>
      <c r="O551" s="10"/>
      <c r="P551" s="9"/>
      <c r="Q551" s="9"/>
      <c r="R551" s="9"/>
      <c r="S551" s="9"/>
      <c r="U551" s="15"/>
      <c r="W551" s="2"/>
      <c r="X551" s="2"/>
      <c r="Y551" s="2"/>
      <c r="Z551" s="2"/>
      <c r="AA551" s="2"/>
      <c r="AB551" s="14"/>
      <c r="AC551" s="2"/>
      <c r="AD551" s="13"/>
      <c r="AE551" s="12"/>
      <c r="AF551" s="10"/>
      <c r="AG551" s="11"/>
      <c r="AH551" s="9"/>
      <c r="AI551" s="9"/>
      <c r="AJ551" s="9"/>
      <c r="AK551" s="9"/>
      <c r="AL551" s="9"/>
      <c r="AM551" s="10"/>
      <c r="AN551" s="9"/>
      <c r="AO551" s="9"/>
      <c r="AP551" s="10"/>
      <c r="AQ551" s="9"/>
      <c r="AR551" s="8"/>
      <c r="AS551" s="8"/>
      <c r="AT551" s="8"/>
      <c r="AU551" s="8"/>
      <c r="AV551" s="8"/>
      <c r="AW551" s="7"/>
      <c r="BP551" s="2"/>
    </row>
    <row r="552" spans="9:68" x14ac:dyDescent="0.2">
      <c r="I552" s="17"/>
      <c r="J552" s="16"/>
      <c r="K552" s="16"/>
      <c r="L552" s="16"/>
      <c r="M552" s="16"/>
      <c r="N552" s="10"/>
      <c r="O552" s="10"/>
      <c r="P552" s="9"/>
      <c r="Q552" s="9"/>
      <c r="R552" s="9"/>
      <c r="S552" s="9"/>
      <c r="U552" s="15"/>
      <c r="W552" s="2"/>
      <c r="X552" s="2"/>
      <c r="Y552" s="2"/>
      <c r="Z552" s="2"/>
      <c r="AA552" s="2"/>
      <c r="AB552" s="14"/>
      <c r="AC552" s="2"/>
      <c r="AD552" s="13"/>
      <c r="AE552" s="12"/>
      <c r="AF552" s="10"/>
      <c r="AG552" s="11"/>
      <c r="AH552" s="9"/>
      <c r="AI552" s="9"/>
      <c r="AJ552" s="9"/>
      <c r="AK552" s="9"/>
      <c r="AL552" s="9"/>
      <c r="AM552" s="10"/>
      <c r="AN552" s="9"/>
      <c r="AO552" s="9"/>
      <c r="AP552" s="10"/>
      <c r="AQ552" s="9"/>
      <c r="AR552" s="8"/>
      <c r="AS552" s="8"/>
      <c r="AT552" s="8"/>
      <c r="AU552" s="8"/>
      <c r="AV552" s="8"/>
      <c r="AW552" s="7"/>
      <c r="BP552" s="2"/>
    </row>
    <row r="553" spans="9:68" x14ac:dyDescent="0.2">
      <c r="I553" s="17"/>
      <c r="J553" s="16"/>
      <c r="K553" s="16"/>
      <c r="L553" s="16"/>
      <c r="M553" s="16"/>
      <c r="N553" s="10"/>
      <c r="O553" s="10"/>
      <c r="P553" s="9"/>
      <c r="Q553" s="9"/>
      <c r="R553" s="9"/>
      <c r="S553" s="9"/>
      <c r="U553" s="15"/>
      <c r="W553" s="2"/>
      <c r="X553" s="2"/>
      <c r="Y553" s="2"/>
      <c r="Z553" s="2"/>
      <c r="AA553" s="2"/>
      <c r="AB553" s="14"/>
      <c r="AC553" s="2"/>
      <c r="AD553" s="13"/>
      <c r="AE553" s="12"/>
      <c r="AF553" s="10"/>
      <c r="AG553" s="11"/>
      <c r="AH553" s="9"/>
      <c r="AI553" s="9"/>
      <c r="AJ553" s="9"/>
      <c r="AK553" s="9"/>
      <c r="AL553" s="9"/>
      <c r="AM553" s="10"/>
      <c r="AN553" s="9"/>
      <c r="AO553" s="9"/>
      <c r="AP553" s="10"/>
      <c r="AQ553" s="9"/>
      <c r="AR553" s="8"/>
      <c r="AS553" s="8"/>
      <c r="AT553" s="8"/>
      <c r="AU553" s="8"/>
      <c r="AV553" s="8"/>
      <c r="AW553" s="7"/>
      <c r="BP553" s="2"/>
    </row>
    <row r="554" spans="9:68" x14ac:dyDescent="0.2">
      <c r="I554" s="17"/>
      <c r="J554" s="16"/>
      <c r="K554" s="16"/>
      <c r="L554" s="16"/>
      <c r="M554" s="16"/>
      <c r="N554" s="10"/>
      <c r="O554" s="10"/>
      <c r="P554" s="9"/>
      <c r="Q554" s="9"/>
      <c r="R554" s="9"/>
      <c r="S554" s="9"/>
      <c r="U554" s="15"/>
      <c r="W554" s="2"/>
      <c r="X554" s="2"/>
      <c r="Y554" s="2"/>
      <c r="Z554" s="2"/>
      <c r="AA554" s="2"/>
      <c r="AB554" s="14"/>
      <c r="AC554" s="2"/>
      <c r="AD554" s="13"/>
      <c r="AE554" s="12"/>
      <c r="AF554" s="10"/>
      <c r="AG554" s="11"/>
      <c r="AH554" s="9"/>
      <c r="AI554" s="9"/>
      <c r="AJ554" s="9"/>
      <c r="AK554" s="9"/>
      <c r="AL554" s="9"/>
      <c r="AM554" s="10"/>
      <c r="AN554" s="9"/>
      <c r="AO554" s="9"/>
      <c r="AP554" s="10"/>
      <c r="AQ554" s="9"/>
      <c r="AR554" s="8"/>
      <c r="AS554" s="8"/>
      <c r="AT554" s="8"/>
      <c r="AU554" s="8"/>
      <c r="AV554" s="8"/>
      <c r="AW554" s="7"/>
      <c r="BP554" s="2"/>
    </row>
    <row r="555" spans="9:68" x14ac:dyDescent="0.2">
      <c r="I555" s="17"/>
      <c r="J555" s="16"/>
      <c r="K555" s="16"/>
      <c r="L555" s="16"/>
      <c r="M555" s="16"/>
      <c r="N555" s="10"/>
      <c r="O555" s="10"/>
      <c r="P555" s="9"/>
      <c r="Q555" s="9"/>
      <c r="R555" s="9"/>
      <c r="S555" s="9"/>
      <c r="U555" s="15"/>
      <c r="W555" s="2"/>
      <c r="X555" s="2"/>
      <c r="Y555" s="2"/>
      <c r="Z555" s="2"/>
      <c r="AA555" s="2"/>
      <c r="AB555" s="14"/>
      <c r="AC555" s="2"/>
      <c r="AD555" s="13"/>
      <c r="AE555" s="12"/>
      <c r="AF555" s="10"/>
      <c r="AG555" s="11"/>
      <c r="AH555" s="9"/>
      <c r="AI555" s="9"/>
      <c r="AJ555" s="9"/>
      <c r="AK555" s="9"/>
      <c r="AL555" s="9"/>
      <c r="AM555" s="10"/>
      <c r="AN555" s="9"/>
      <c r="AO555" s="9"/>
      <c r="AP555" s="10"/>
      <c r="AQ555" s="9"/>
      <c r="AR555" s="8"/>
      <c r="AS555" s="8"/>
      <c r="AT555" s="8"/>
      <c r="AU555" s="8"/>
      <c r="AV555" s="8"/>
      <c r="AW555" s="7"/>
      <c r="BP555" s="2"/>
    </row>
    <row r="556" spans="9:68" x14ac:dyDescent="0.2">
      <c r="I556" s="17"/>
      <c r="J556" s="16"/>
      <c r="K556" s="16"/>
      <c r="L556" s="16"/>
      <c r="M556" s="16"/>
      <c r="N556" s="10"/>
      <c r="O556" s="10"/>
      <c r="P556" s="9"/>
      <c r="Q556" s="9"/>
      <c r="R556" s="9"/>
      <c r="S556" s="9"/>
      <c r="U556" s="15"/>
      <c r="W556" s="2"/>
      <c r="X556" s="2"/>
      <c r="Y556" s="2"/>
      <c r="Z556" s="2"/>
      <c r="AA556" s="2"/>
      <c r="AB556" s="14"/>
      <c r="AC556" s="2"/>
      <c r="AD556" s="13"/>
      <c r="AE556" s="12"/>
      <c r="AF556" s="10"/>
      <c r="AG556" s="11"/>
      <c r="AH556" s="9"/>
      <c r="AI556" s="9"/>
      <c r="AJ556" s="9"/>
      <c r="AK556" s="9"/>
      <c r="AL556" s="9"/>
      <c r="AM556" s="10"/>
      <c r="AN556" s="9"/>
      <c r="AO556" s="9"/>
      <c r="AP556" s="10"/>
      <c r="AQ556" s="9"/>
      <c r="AR556" s="8"/>
      <c r="AS556" s="8"/>
      <c r="AT556" s="8"/>
      <c r="AU556" s="8"/>
      <c r="AV556" s="8"/>
      <c r="AW556" s="7"/>
      <c r="BP556" s="2"/>
    </row>
    <row r="557" spans="9:68" x14ac:dyDescent="0.2">
      <c r="I557" s="17"/>
      <c r="J557" s="16"/>
      <c r="K557" s="16"/>
      <c r="L557" s="16"/>
      <c r="M557" s="16"/>
      <c r="N557" s="10"/>
      <c r="O557" s="10"/>
      <c r="P557" s="9"/>
      <c r="Q557" s="9"/>
      <c r="R557" s="9"/>
      <c r="S557" s="9"/>
      <c r="U557" s="15"/>
      <c r="W557" s="2"/>
      <c r="X557" s="2"/>
      <c r="Y557" s="2"/>
      <c r="Z557" s="2"/>
      <c r="AA557" s="2"/>
      <c r="AB557" s="14"/>
      <c r="AC557" s="2"/>
      <c r="AD557" s="13"/>
      <c r="AE557" s="12"/>
      <c r="AF557" s="10"/>
      <c r="AG557" s="11"/>
      <c r="AH557" s="9"/>
      <c r="AI557" s="9"/>
      <c r="AJ557" s="9"/>
      <c r="AK557" s="9"/>
      <c r="AL557" s="9"/>
      <c r="AM557" s="10"/>
      <c r="AN557" s="9"/>
      <c r="AO557" s="9"/>
      <c r="AP557" s="10"/>
      <c r="AQ557" s="9"/>
      <c r="AR557" s="8"/>
      <c r="AS557" s="8"/>
      <c r="AT557" s="8"/>
      <c r="AU557" s="8"/>
      <c r="AV557" s="8"/>
      <c r="AW557" s="7"/>
      <c r="BP557" s="2"/>
    </row>
    <row r="558" spans="9:68" x14ac:dyDescent="0.2">
      <c r="I558" s="17"/>
      <c r="J558" s="16"/>
      <c r="K558" s="16"/>
      <c r="L558" s="16"/>
      <c r="M558" s="16"/>
      <c r="N558" s="10"/>
      <c r="O558" s="10"/>
      <c r="P558" s="9"/>
      <c r="Q558" s="9"/>
      <c r="R558" s="9"/>
      <c r="S558" s="9"/>
      <c r="U558" s="15"/>
      <c r="W558" s="2"/>
      <c r="X558" s="2"/>
      <c r="Y558" s="2"/>
      <c r="Z558" s="2"/>
      <c r="AA558" s="2"/>
      <c r="AB558" s="14"/>
      <c r="AC558" s="2"/>
      <c r="AD558" s="13"/>
      <c r="AE558" s="12"/>
      <c r="AF558" s="10"/>
      <c r="AG558" s="11"/>
      <c r="AH558" s="9"/>
      <c r="AI558" s="9"/>
      <c r="AJ558" s="9"/>
      <c r="AK558" s="9"/>
      <c r="AL558" s="9"/>
      <c r="AM558" s="10"/>
      <c r="AN558" s="9"/>
      <c r="AO558" s="9"/>
      <c r="AP558" s="10"/>
      <c r="AQ558" s="9"/>
      <c r="AR558" s="8"/>
      <c r="AS558" s="8"/>
      <c r="AT558" s="8"/>
      <c r="AU558" s="8"/>
      <c r="AV558" s="8"/>
      <c r="AW558" s="7"/>
      <c r="BP558" s="2"/>
    </row>
    <row r="559" spans="9:68" x14ac:dyDescent="0.2">
      <c r="I559" s="17"/>
      <c r="J559" s="16"/>
      <c r="K559" s="16"/>
      <c r="L559" s="16"/>
      <c r="M559" s="16"/>
      <c r="N559" s="10"/>
      <c r="O559" s="10"/>
      <c r="P559" s="9"/>
      <c r="Q559" s="9"/>
      <c r="R559" s="9"/>
      <c r="S559" s="9"/>
      <c r="U559" s="15"/>
      <c r="W559" s="2"/>
      <c r="X559" s="2"/>
      <c r="Y559" s="2"/>
      <c r="Z559" s="2"/>
      <c r="AA559" s="2"/>
      <c r="AB559" s="14"/>
      <c r="AC559" s="2"/>
      <c r="AD559" s="13"/>
      <c r="AE559" s="12"/>
      <c r="AF559" s="10"/>
      <c r="AG559" s="11"/>
      <c r="AH559" s="9"/>
      <c r="AI559" s="9"/>
      <c r="AJ559" s="9"/>
      <c r="AK559" s="9"/>
      <c r="AL559" s="9"/>
      <c r="AM559" s="10"/>
      <c r="AN559" s="9"/>
      <c r="AO559" s="9"/>
      <c r="AP559" s="10"/>
      <c r="AQ559" s="9"/>
      <c r="AR559" s="8"/>
      <c r="AS559" s="8"/>
      <c r="AT559" s="8"/>
      <c r="AU559" s="8"/>
      <c r="AV559" s="8"/>
      <c r="AW559" s="7"/>
      <c r="BP559" s="2"/>
    </row>
    <row r="560" spans="9:68" x14ac:dyDescent="0.2">
      <c r="I560" s="17"/>
      <c r="J560" s="16"/>
      <c r="K560" s="16"/>
      <c r="L560" s="16"/>
      <c r="M560" s="16"/>
      <c r="N560" s="10"/>
      <c r="O560" s="10"/>
      <c r="P560" s="9"/>
      <c r="Q560" s="9"/>
      <c r="R560" s="9"/>
      <c r="S560" s="9"/>
      <c r="U560" s="15"/>
      <c r="W560" s="2"/>
      <c r="X560" s="2"/>
      <c r="Y560" s="2"/>
      <c r="Z560" s="2"/>
      <c r="AA560" s="2"/>
      <c r="AB560" s="14"/>
      <c r="AC560" s="2"/>
      <c r="AD560" s="13"/>
      <c r="AE560" s="12"/>
      <c r="AF560" s="10"/>
      <c r="AG560" s="11"/>
      <c r="AH560" s="9"/>
      <c r="AI560" s="9"/>
      <c r="AJ560" s="9"/>
      <c r="AK560" s="9"/>
      <c r="AL560" s="9"/>
      <c r="AM560" s="10"/>
      <c r="AN560" s="9"/>
      <c r="AO560" s="9"/>
      <c r="AP560" s="10"/>
      <c r="AQ560" s="9"/>
      <c r="AR560" s="8"/>
      <c r="AS560" s="8"/>
      <c r="AT560" s="8"/>
      <c r="AU560" s="8"/>
      <c r="AV560" s="8"/>
      <c r="AW560" s="7"/>
      <c r="BP560" s="2"/>
    </row>
    <row r="561" spans="9:68" x14ac:dyDescent="0.2">
      <c r="I561" s="17"/>
      <c r="J561" s="16"/>
      <c r="K561" s="16"/>
      <c r="L561" s="16"/>
      <c r="M561" s="16"/>
      <c r="N561" s="10"/>
      <c r="O561" s="10"/>
      <c r="P561" s="9"/>
      <c r="Q561" s="9"/>
      <c r="R561" s="9"/>
      <c r="S561" s="9"/>
      <c r="U561" s="15"/>
      <c r="W561" s="2"/>
      <c r="X561" s="2"/>
      <c r="Y561" s="2"/>
      <c r="Z561" s="2"/>
      <c r="AA561" s="2"/>
      <c r="AB561" s="14"/>
      <c r="AC561" s="2"/>
      <c r="AD561" s="13"/>
      <c r="AE561" s="12"/>
      <c r="AF561" s="10"/>
      <c r="AG561" s="11"/>
      <c r="AH561" s="9"/>
      <c r="AI561" s="9"/>
      <c r="AJ561" s="9"/>
      <c r="AK561" s="9"/>
      <c r="AL561" s="9"/>
      <c r="AM561" s="10"/>
      <c r="AN561" s="9"/>
      <c r="AO561" s="9"/>
      <c r="AP561" s="10"/>
      <c r="AQ561" s="9"/>
      <c r="AR561" s="8"/>
      <c r="AS561" s="8"/>
      <c r="AT561" s="8"/>
      <c r="AU561" s="8"/>
      <c r="AV561" s="8"/>
      <c r="AW561" s="7"/>
      <c r="BP561" s="2"/>
    </row>
    <row r="562" spans="9:68" x14ac:dyDescent="0.2">
      <c r="I562" s="17"/>
      <c r="J562" s="16"/>
      <c r="K562" s="16"/>
      <c r="L562" s="16"/>
      <c r="M562" s="16"/>
      <c r="N562" s="10"/>
      <c r="O562" s="10"/>
      <c r="P562" s="9"/>
      <c r="Q562" s="9"/>
      <c r="R562" s="9"/>
      <c r="S562" s="9"/>
      <c r="U562" s="15"/>
      <c r="W562" s="2"/>
      <c r="X562" s="2"/>
      <c r="Y562" s="2"/>
      <c r="Z562" s="2"/>
      <c r="AA562" s="2"/>
      <c r="AB562" s="14"/>
      <c r="AC562" s="2"/>
      <c r="AD562" s="13"/>
      <c r="AE562" s="12"/>
      <c r="AF562" s="10"/>
      <c r="AG562" s="11"/>
      <c r="AH562" s="9"/>
      <c r="AI562" s="9"/>
      <c r="AJ562" s="9"/>
      <c r="AK562" s="9"/>
      <c r="AL562" s="9"/>
      <c r="AM562" s="10"/>
      <c r="AN562" s="9"/>
      <c r="AO562" s="9"/>
      <c r="AP562" s="10"/>
      <c r="AQ562" s="9"/>
      <c r="AR562" s="8"/>
      <c r="AS562" s="8"/>
      <c r="AT562" s="8"/>
      <c r="AU562" s="8"/>
      <c r="AV562" s="8"/>
      <c r="AW562" s="7"/>
      <c r="BP562" s="2"/>
    </row>
    <row r="563" spans="9:68" x14ac:dyDescent="0.2">
      <c r="I563" s="17"/>
      <c r="J563" s="16"/>
      <c r="K563" s="16"/>
      <c r="L563" s="16"/>
      <c r="M563" s="16"/>
      <c r="N563" s="10"/>
      <c r="O563" s="10"/>
      <c r="P563" s="9"/>
      <c r="Q563" s="9"/>
      <c r="R563" s="9"/>
      <c r="S563" s="9"/>
      <c r="U563" s="15"/>
      <c r="W563" s="2"/>
      <c r="X563" s="2"/>
      <c r="Y563" s="2"/>
      <c r="Z563" s="2"/>
      <c r="AA563" s="2"/>
      <c r="AB563" s="14"/>
      <c r="AC563" s="2"/>
      <c r="AD563" s="13"/>
      <c r="AE563" s="12"/>
      <c r="AF563" s="10"/>
      <c r="AG563" s="11"/>
      <c r="AH563" s="9"/>
      <c r="AI563" s="9"/>
      <c r="AJ563" s="9"/>
      <c r="AK563" s="9"/>
      <c r="AL563" s="9"/>
      <c r="AM563" s="10"/>
      <c r="AN563" s="9"/>
      <c r="AO563" s="9"/>
      <c r="AP563" s="10"/>
      <c r="AQ563" s="9"/>
      <c r="AR563" s="8"/>
      <c r="AS563" s="8"/>
      <c r="AT563" s="8"/>
      <c r="AU563" s="8"/>
      <c r="AV563" s="8"/>
      <c r="AW563" s="7"/>
      <c r="BP563" s="2"/>
    </row>
    <row r="564" spans="9:68" x14ac:dyDescent="0.2">
      <c r="I564" s="17"/>
      <c r="J564" s="16"/>
      <c r="K564" s="16"/>
      <c r="L564" s="16"/>
      <c r="M564" s="16"/>
      <c r="N564" s="10"/>
      <c r="O564" s="10"/>
      <c r="P564" s="9"/>
      <c r="Q564" s="9"/>
      <c r="R564" s="9"/>
      <c r="S564" s="9"/>
      <c r="U564" s="15"/>
      <c r="W564" s="2"/>
      <c r="X564" s="2"/>
      <c r="Y564" s="2"/>
      <c r="Z564" s="2"/>
      <c r="AA564" s="2"/>
      <c r="AB564" s="14"/>
      <c r="AC564" s="2"/>
      <c r="AD564" s="13"/>
      <c r="AE564" s="12"/>
      <c r="AF564" s="10"/>
      <c r="AG564" s="11"/>
      <c r="AH564" s="9"/>
      <c r="AI564" s="9"/>
      <c r="AJ564" s="9"/>
      <c r="AK564" s="9"/>
      <c r="AL564" s="9"/>
      <c r="AM564" s="10"/>
      <c r="AN564" s="9"/>
      <c r="AO564" s="9"/>
      <c r="AP564" s="10"/>
      <c r="AQ564" s="9"/>
      <c r="AR564" s="8"/>
      <c r="AS564" s="8"/>
      <c r="AT564" s="8"/>
      <c r="AU564" s="8"/>
      <c r="AV564" s="8"/>
      <c r="AW564" s="7"/>
      <c r="BP564" s="2"/>
    </row>
    <row r="565" spans="9:68" x14ac:dyDescent="0.2">
      <c r="I565" s="17"/>
      <c r="J565" s="16"/>
      <c r="K565" s="16"/>
      <c r="L565" s="16"/>
      <c r="M565" s="16"/>
      <c r="N565" s="10"/>
      <c r="O565" s="10"/>
      <c r="P565" s="9"/>
      <c r="Q565" s="9"/>
      <c r="R565" s="9"/>
      <c r="S565" s="9"/>
      <c r="U565" s="15"/>
      <c r="W565" s="2"/>
      <c r="X565" s="2"/>
      <c r="Y565" s="2"/>
      <c r="Z565" s="2"/>
      <c r="AA565" s="2"/>
      <c r="AB565" s="14"/>
      <c r="AC565" s="2"/>
      <c r="AD565" s="13"/>
      <c r="AE565" s="12"/>
      <c r="AF565" s="10"/>
      <c r="AG565" s="11"/>
      <c r="AH565" s="9"/>
      <c r="AI565" s="9"/>
      <c r="AJ565" s="9"/>
      <c r="AK565" s="9"/>
      <c r="AL565" s="9"/>
      <c r="AM565" s="10"/>
      <c r="AN565" s="9"/>
      <c r="AO565" s="9"/>
      <c r="AP565" s="10"/>
      <c r="AQ565" s="9"/>
      <c r="AR565" s="8"/>
      <c r="AS565" s="8"/>
      <c r="AT565" s="8"/>
      <c r="AU565" s="8"/>
      <c r="AV565" s="8"/>
      <c r="AW565" s="7"/>
      <c r="BP565" s="2"/>
    </row>
    <row r="566" spans="9:68" x14ac:dyDescent="0.2">
      <c r="I566" s="17"/>
      <c r="J566" s="16"/>
      <c r="K566" s="16"/>
      <c r="L566" s="16"/>
      <c r="M566" s="16"/>
      <c r="N566" s="10"/>
      <c r="O566" s="10"/>
      <c r="P566" s="9"/>
      <c r="Q566" s="9"/>
      <c r="R566" s="9"/>
      <c r="S566" s="9"/>
      <c r="U566" s="15"/>
      <c r="W566" s="2"/>
      <c r="X566" s="2"/>
      <c r="Y566" s="2"/>
      <c r="Z566" s="2"/>
      <c r="AA566" s="2"/>
      <c r="AB566" s="14"/>
      <c r="AC566" s="2"/>
      <c r="AD566" s="13"/>
      <c r="AE566" s="12"/>
      <c r="AF566" s="10"/>
      <c r="AG566" s="11"/>
      <c r="AH566" s="9"/>
      <c r="AI566" s="9"/>
      <c r="AJ566" s="9"/>
      <c r="AK566" s="9"/>
      <c r="AL566" s="9"/>
      <c r="AM566" s="10"/>
      <c r="AN566" s="9"/>
      <c r="AO566" s="9"/>
      <c r="AP566" s="10"/>
      <c r="AQ566" s="9"/>
      <c r="AR566" s="8"/>
      <c r="AS566" s="8"/>
      <c r="AT566" s="8"/>
      <c r="AU566" s="8"/>
      <c r="AV566" s="8"/>
      <c r="AW566" s="7"/>
      <c r="BP566" s="2"/>
    </row>
    <row r="567" spans="9:68" x14ac:dyDescent="0.2">
      <c r="I567" s="17"/>
      <c r="J567" s="16"/>
      <c r="K567" s="16"/>
      <c r="L567" s="16"/>
      <c r="M567" s="16"/>
      <c r="N567" s="10"/>
      <c r="O567" s="10"/>
      <c r="P567" s="9"/>
      <c r="Q567" s="9"/>
      <c r="R567" s="9"/>
      <c r="S567" s="9"/>
      <c r="U567" s="15"/>
      <c r="W567" s="2"/>
      <c r="X567" s="2"/>
      <c r="Y567" s="2"/>
      <c r="Z567" s="2"/>
      <c r="AA567" s="2"/>
      <c r="AB567" s="14"/>
      <c r="AC567" s="2"/>
      <c r="AD567" s="13"/>
      <c r="AE567" s="12"/>
      <c r="AF567" s="10"/>
      <c r="AG567" s="11"/>
      <c r="AH567" s="9"/>
      <c r="AI567" s="9"/>
      <c r="AJ567" s="9"/>
      <c r="AK567" s="9"/>
      <c r="AL567" s="9"/>
      <c r="AM567" s="10"/>
      <c r="AN567" s="9"/>
      <c r="AO567" s="9"/>
      <c r="AP567" s="10"/>
      <c r="AQ567" s="9"/>
      <c r="AR567" s="8"/>
      <c r="AS567" s="8"/>
      <c r="AT567" s="8"/>
      <c r="AU567" s="8"/>
      <c r="AV567" s="8"/>
      <c r="AW567" s="7"/>
      <c r="BP567" s="2"/>
    </row>
    <row r="568" spans="9:68" x14ac:dyDescent="0.2">
      <c r="I568" s="17"/>
      <c r="J568" s="16"/>
      <c r="K568" s="16"/>
      <c r="L568" s="16"/>
      <c r="M568" s="16"/>
      <c r="N568" s="10"/>
      <c r="O568" s="10"/>
      <c r="P568" s="9"/>
      <c r="Q568" s="9"/>
      <c r="R568" s="9"/>
      <c r="S568" s="9"/>
      <c r="U568" s="15"/>
      <c r="W568" s="2"/>
      <c r="X568" s="2"/>
      <c r="Y568" s="2"/>
      <c r="Z568" s="2"/>
      <c r="AA568" s="2"/>
      <c r="AB568" s="14"/>
      <c r="AC568" s="2"/>
      <c r="AD568" s="13"/>
      <c r="AE568" s="12"/>
      <c r="AF568" s="10"/>
      <c r="AG568" s="11"/>
      <c r="AH568" s="9"/>
      <c r="AI568" s="9"/>
      <c r="AJ568" s="9"/>
      <c r="AK568" s="9"/>
      <c r="AL568" s="9"/>
      <c r="AM568" s="10"/>
      <c r="AN568" s="9"/>
      <c r="AO568" s="9"/>
      <c r="AP568" s="10"/>
      <c r="AQ568" s="9"/>
      <c r="AR568" s="8"/>
      <c r="AS568" s="8"/>
      <c r="AT568" s="8"/>
      <c r="AU568" s="8"/>
      <c r="AV568" s="8"/>
      <c r="AW568" s="7"/>
      <c r="BP568" s="2"/>
    </row>
    <row r="569" spans="9:68" x14ac:dyDescent="0.2">
      <c r="I569" s="17"/>
      <c r="J569" s="16"/>
      <c r="K569" s="16"/>
      <c r="L569" s="16"/>
      <c r="M569" s="16"/>
      <c r="N569" s="10"/>
      <c r="O569" s="10"/>
      <c r="P569" s="9"/>
      <c r="Q569" s="9"/>
      <c r="R569" s="9"/>
      <c r="S569" s="9"/>
      <c r="U569" s="15"/>
      <c r="W569" s="2"/>
      <c r="X569" s="2"/>
      <c r="Y569" s="2"/>
      <c r="Z569" s="2"/>
      <c r="AA569" s="2"/>
      <c r="AB569" s="14"/>
      <c r="AC569" s="2"/>
      <c r="AD569" s="13"/>
      <c r="AE569" s="12"/>
      <c r="AF569" s="10"/>
      <c r="AG569" s="11"/>
      <c r="AH569" s="9"/>
      <c r="AI569" s="9"/>
      <c r="AJ569" s="9"/>
      <c r="AK569" s="9"/>
      <c r="AL569" s="9"/>
      <c r="AM569" s="10"/>
      <c r="AN569" s="9"/>
      <c r="AO569" s="9"/>
      <c r="AP569" s="10"/>
      <c r="AQ569" s="9"/>
      <c r="AR569" s="8"/>
      <c r="AS569" s="8"/>
      <c r="AT569" s="8"/>
      <c r="AU569" s="8"/>
      <c r="AV569" s="8"/>
      <c r="AW569" s="7"/>
      <c r="BP569" s="2"/>
    </row>
    <row r="570" spans="9:68" x14ac:dyDescent="0.2">
      <c r="I570" s="17"/>
      <c r="J570" s="16"/>
      <c r="K570" s="16"/>
      <c r="L570" s="16"/>
      <c r="M570" s="16"/>
      <c r="N570" s="10"/>
      <c r="O570" s="10"/>
      <c r="P570" s="9"/>
      <c r="Q570" s="9"/>
      <c r="R570" s="9"/>
      <c r="S570" s="9"/>
      <c r="U570" s="15"/>
      <c r="W570" s="2"/>
      <c r="X570" s="2"/>
      <c r="Y570" s="2"/>
      <c r="Z570" s="2"/>
      <c r="AA570" s="2"/>
      <c r="AB570" s="14"/>
      <c r="AC570" s="2"/>
      <c r="AD570" s="13"/>
      <c r="AE570" s="12"/>
      <c r="AF570" s="10"/>
      <c r="AG570" s="11"/>
      <c r="AH570" s="9"/>
      <c r="AI570" s="9"/>
      <c r="AJ570" s="9"/>
      <c r="AK570" s="9"/>
      <c r="AL570" s="9"/>
      <c r="AM570" s="10"/>
      <c r="AN570" s="9"/>
      <c r="AO570" s="9"/>
      <c r="AP570" s="10"/>
      <c r="AQ570" s="9"/>
      <c r="AR570" s="8"/>
      <c r="AS570" s="8"/>
      <c r="AT570" s="8"/>
      <c r="AU570" s="8"/>
      <c r="AV570" s="8"/>
      <c r="AW570" s="7"/>
      <c r="BP570" s="2"/>
    </row>
    <row r="571" spans="9:68" x14ac:dyDescent="0.2">
      <c r="I571" s="17"/>
      <c r="J571" s="16"/>
      <c r="K571" s="16"/>
      <c r="L571" s="16"/>
      <c r="M571" s="16"/>
      <c r="N571" s="10"/>
      <c r="O571" s="10"/>
      <c r="P571" s="9"/>
      <c r="Q571" s="9"/>
      <c r="R571" s="9"/>
      <c r="S571" s="9"/>
      <c r="U571" s="15"/>
      <c r="W571" s="2"/>
      <c r="X571" s="2"/>
      <c r="Y571" s="2"/>
      <c r="Z571" s="2"/>
      <c r="AA571" s="2"/>
      <c r="AB571" s="14"/>
      <c r="AC571" s="2"/>
      <c r="AD571" s="13"/>
      <c r="AE571" s="12"/>
      <c r="AF571" s="10"/>
      <c r="AG571" s="11"/>
      <c r="AH571" s="9"/>
      <c r="AI571" s="9"/>
      <c r="AJ571" s="9"/>
      <c r="AK571" s="9"/>
      <c r="AL571" s="9"/>
      <c r="AM571" s="10"/>
      <c r="AN571" s="9"/>
      <c r="AO571" s="9"/>
      <c r="AP571" s="10"/>
      <c r="AQ571" s="9"/>
      <c r="AR571" s="8"/>
      <c r="AS571" s="8"/>
      <c r="AT571" s="8"/>
      <c r="AU571" s="8"/>
      <c r="AV571" s="8"/>
      <c r="AW571" s="7"/>
      <c r="BP571" s="2"/>
    </row>
    <row r="572" spans="9:68" x14ac:dyDescent="0.2">
      <c r="I572" s="17"/>
      <c r="J572" s="16"/>
      <c r="K572" s="16"/>
      <c r="L572" s="16"/>
      <c r="M572" s="16"/>
      <c r="N572" s="10"/>
      <c r="O572" s="10"/>
      <c r="P572" s="9"/>
      <c r="Q572" s="9"/>
      <c r="R572" s="9"/>
      <c r="S572" s="9"/>
      <c r="U572" s="15"/>
      <c r="W572" s="2"/>
      <c r="X572" s="2"/>
      <c r="Y572" s="2"/>
      <c r="Z572" s="2"/>
      <c r="AA572" s="2"/>
      <c r="AB572" s="14"/>
      <c r="AC572" s="2"/>
      <c r="AD572" s="13"/>
      <c r="AE572" s="12"/>
      <c r="AF572" s="10"/>
      <c r="AG572" s="11"/>
      <c r="AH572" s="9"/>
      <c r="AI572" s="9"/>
      <c r="AJ572" s="9"/>
      <c r="AK572" s="9"/>
      <c r="AL572" s="9"/>
      <c r="AM572" s="10"/>
      <c r="AN572" s="9"/>
      <c r="AO572" s="9"/>
      <c r="AP572" s="10"/>
      <c r="AQ572" s="9"/>
      <c r="AR572" s="8"/>
      <c r="AS572" s="8"/>
      <c r="AT572" s="8"/>
      <c r="AU572" s="8"/>
      <c r="AV572" s="8"/>
      <c r="AW572" s="7"/>
      <c r="BP572" s="2"/>
    </row>
    <row r="573" spans="9:68" x14ac:dyDescent="0.2">
      <c r="I573" s="17"/>
      <c r="J573" s="16"/>
      <c r="K573" s="16"/>
      <c r="L573" s="16"/>
      <c r="M573" s="16"/>
      <c r="N573" s="10"/>
      <c r="O573" s="10"/>
      <c r="P573" s="9"/>
      <c r="Q573" s="9"/>
      <c r="R573" s="9"/>
      <c r="S573" s="9"/>
      <c r="U573" s="15"/>
      <c r="W573" s="2"/>
      <c r="X573" s="2"/>
      <c r="Y573" s="2"/>
      <c r="Z573" s="2"/>
      <c r="AA573" s="2"/>
      <c r="AB573" s="14"/>
      <c r="AC573" s="2"/>
      <c r="AD573" s="13"/>
      <c r="AE573" s="12"/>
      <c r="AF573" s="10"/>
      <c r="AG573" s="11"/>
      <c r="AH573" s="9"/>
      <c r="AI573" s="9"/>
      <c r="AJ573" s="9"/>
      <c r="AK573" s="9"/>
      <c r="AL573" s="9"/>
      <c r="AM573" s="10"/>
      <c r="AN573" s="9"/>
      <c r="AO573" s="9"/>
      <c r="AP573" s="10"/>
      <c r="AQ573" s="9"/>
      <c r="AR573" s="8"/>
      <c r="AS573" s="8"/>
      <c r="AT573" s="8"/>
      <c r="AU573" s="8"/>
      <c r="AV573" s="8"/>
      <c r="AW573" s="7"/>
      <c r="BP573" s="2"/>
    </row>
    <row r="574" spans="9:68" x14ac:dyDescent="0.2">
      <c r="I574" s="17"/>
      <c r="J574" s="16"/>
      <c r="K574" s="16"/>
      <c r="L574" s="16"/>
      <c r="M574" s="16"/>
      <c r="N574" s="10"/>
      <c r="O574" s="10"/>
      <c r="P574" s="9"/>
      <c r="Q574" s="9"/>
      <c r="R574" s="9"/>
      <c r="S574" s="9"/>
      <c r="U574" s="15"/>
      <c r="W574" s="2"/>
      <c r="X574" s="2"/>
      <c r="Y574" s="2"/>
      <c r="Z574" s="2"/>
      <c r="AA574" s="2"/>
      <c r="AB574" s="14"/>
      <c r="AC574" s="2"/>
      <c r="AD574" s="13"/>
      <c r="AE574" s="12"/>
      <c r="AF574" s="10"/>
      <c r="AG574" s="11"/>
      <c r="AH574" s="9"/>
      <c r="AI574" s="9"/>
      <c r="AJ574" s="9"/>
      <c r="AK574" s="9"/>
      <c r="AL574" s="9"/>
      <c r="AM574" s="10"/>
      <c r="AN574" s="9"/>
      <c r="AO574" s="9"/>
      <c r="AP574" s="10"/>
      <c r="AQ574" s="9"/>
      <c r="AR574" s="8"/>
      <c r="AS574" s="8"/>
      <c r="AT574" s="8"/>
      <c r="AU574" s="8"/>
      <c r="AV574" s="8"/>
      <c r="AW574" s="7"/>
      <c r="BP574" s="2"/>
    </row>
    <row r="575" spans="9:68" x14ac:dyDescent="0.2">
      <c r="I575" s="17"/>
      <c r="J575" s="16"/>
      <c r="K575" s="16"/>
      <c r="L575" s="16"/>
      <c r="M575" s="16"/>
      <c r="N575" s="10"/>
      <c r="O575" s="10"/>
      <c r="P575" s="9"/>
      <c r="Q575" s="9"/>
      <c r="R575" s="9"/>
      <c r="S575" s="9"/>
      <c r="U575" s="15"/>
      <c r="W575" s="2"/>
      <c r="X575" s="2"/>
      <c r="Y575" s="2"/>
      <c r="Z575" s="2"/>
      <c r="AA575" s="2"/>
      <c r="AB575" s="14"/>
      <c r="AC575" s="2"/>
      <c r="AD575" s="13"/>
      <c r="AE575" s="12"/>
      <c r="AF575" s="10"/>
      <c r="AG575" s="11"/>
      <c r="AH575" s="9"/>
      <c r="AI575" s="9"/>
      <c r="AJ575" s="9"/>
      <c r="AK575" s="9"/>
      <c r="AL575" s="9"/>
      <c r="AM575" s="10"/>
      <c r="AN575" s="9"/>
      <c r="AO575" s="9"/>
      <c r="AP575" s="10"/>
      <c r="AQ575" s="9"/>
      <c r="AR575" s="8"/>
      <c r="AS575" s="8"/>
      <c r="AT575" s="8"/>
      <c r="AU575" s="8"/>
      <c r="AV575" s="8"/>
      <c r="AW575" s="7"/>
      <c r="BP575" s="2"/>
    </row>
    <row r="576" spans="9:68" x14ac:dyDescent="0.2">
      <c r="I576" s="17"/>
      <c r="J576" s="16"/>
      <c r="K576" s="16"/>
      <c r="L576" s="16"/>
      <c r="M576" s="16"/>
      <c r="N576" s="10"/>
      <c r="O576" s="10"/>
      <c r="P576" s="9"/>
      <c r="Q576" s="9"/>
      <c r="R576" s="9"/>
      <c r="S576" s="9"/>
      <c r="U576" s="15"/>
      <c r="W576" s="2"/>
      <c r="X576" s="2"/>
      <c r="Y576" s="2"/>
      <c r="Z576" s="2"/>
      <c r="AA576" s="2"/>
      <c r="AB576" s="14"/>
      <c r="AC576" s="2"/>
      <c r="AD576" s="13"/>
      <c r="AE576" s="12"/>
      <c r="AF576" s="10"/>
      <c r="AG576" s="11"/>
      <c r="AH576" s="9"/>
      <c r="AI576" s="9"/>
      <c r="AJ576" s="9"/>
      <c r="AK576" s="9"/>
      <c r="AL576" s="9"/>
      <c r="AM576" s="10"/>
      <c r="AN576" s="9"/>
      <c r="AO576" s="9"/>
      <c r="AP576" s="10"/>
      <c r="AQ576" s="9"/>
      <c r="AR576" s="8"/>
      <c r="AS576" s="8"/>
      <c r="AT576" s="8"/>
      <c r="AU576" s="8"/>
      <c r="AV576" s="8"/>
      <c r="AW576" s="7"/>
      <c r="BP576" s="2"/>
    </row>
    <row r="577" spans="9:68" x14ac:dyDescent="0.2">
      <c r="I577" s="17"/>
      <c r="J577" s="16"/>
      <c r="K577" s="16"/>
      <c r="L577" s="16"/>
      <c r="M577" s="16"/>
      <c r="N577" s="10"/>
      <c r="O577" s="10"/>
      <c r="P577" s="9"/>
      <c r="Q577" s="9"/>
      <c r="R577" s="9"/>
      <c r="S577" s="9"/>
      <c r="U577" s="15"/>
      <c r="W577" s="2"/>
      <c r="X577" s="2"/>
      <c r="Y577" s="2"/>
      <c r="Z577" s="2"/>
      <c r="AA577" s="2"/>
      <c r="AB577" s="14"/>
      <c r="AC577" s="2"/>
      <c r="AD577" s="13"/>
      <c r="AE577" s="12"/>
      <c r="AF577" s="10"/>
      <c r="AG577" s="11"/>
      <c r="AH577" s="9"/>
      <c r="AI577" s="9"/>
      <c r="AJ577" s="9"/>
      <c r="AK577" s="9"/>
      <c r="AL577" s="9"/>
      <c r="AM577" s="10"/>
      <c r="AN577" s="9"/>
      <c r="AO577" s="9"/>
      <c r="AP577" s="10"/>
      <c r="AQ577" s="9"/>
      <c r="AR577" s="8"/>
      <c r="AS577" s="8"/>
      <c r="AT577" s="8"/>
      <c r="AU577" s="8"/>
      <c r="AV577" s="8"/>
      <c r="AW577" s="7"/>
      <c r="BP577" s="2"/>
    </row>
    <row r="578" spans="9:68" x14ac:dyDescent="0.2">
      <c r="I578" s="17"/>
      <c r="J578" s="16"/>
      <c r="K578" s="16"/>
      <c r="L578" s="16"/>
      <c r="M578" s="16"/>
      <c r="N578" s="10"/>
      <c r="O578" s="10"/>
      <c r="P578" s="9"/>
      <c r="Q578" s="9"/>
      <c r="R578" s="9"/>
      <c r="S578" s="9"/>
      <c r="U578" s="15"/>
      <c r="W578" s="2"/>
      <c r="X578" s="2"/>
      <c r="Y578" s="2"/>
      <c r="Z578" s="2"/>
      <c r="AA578" s="2"/>
      <c r="AB578" s="14"/>
      <c r="AC578" s="2"/>
      <c r="AD578" s="13"/>
      <c r="AE578" s="12"/>
      <c r="AF578" s="10"/>
      <c r="AG578" s="11"/>
      <c r="AH578" s="9"/>
      <c r="AI578" s="9"/>
      <c r="AJ578" s="9"/>
      <c r="AK578" s="9"/>
      <c r="AL578" s="9"/>
      <c r="AM578" s="10"/>
      <c r="AN578" s="9"/>
      <c r="AO578" s="9"/>
      <c r="AP578" s="10"/>
      <c r="AQ578" s="9"/>
      <c r="AR578" s="8"/>
      <c r="AS578" s="8"/>
      <c r="AT578" s="8"/>
      <c r="AU578" s="8"/>
      <c r="AV578" s="8"/>
      <c r="AW578" s="7"/>
      <c r="BP578" s="2"/>
    </row>
    <row r="579" spans="9:68" x14ac:dyDescent="0.2">
      <c r="I579" s="17"/>
      <c r="J579" s="16"/>
      <c r="K579" s="16"/>
      <c r="L579" s="16"/>
      <c r="M579" s="16"/>
      <c r="N579" s="10"/>
      <c r="O579" s="10"/>
      <c r="P579" s="9"/>
      <c r="Q579" s="9"/>
      <c r="R579" s="9"/>
      <c r="S579" s="9"/>
      <c r="U579" s="15"/>
      <c r="W579" s="2"/>
      <c r="X579" s="2"/>
      <c r="Y579" s="2"/>
      <c r="Z579" s="2"/>
      <c r="AA579" s="2"/>
      <c r="AB579" s="14"/>
      <c r="AC579" s="2"/>
      <c r="AD579" s="13"/>
      <c r="AE579" s="12"/>
      <c r="AF579" s="10"/>
      <c r="AG579" s="11"/>
      <c r="AH579" s="9"/>
      <c r="AI579" s="9"/>
      <c r="AJ579" s="9"/>
      <c r="AK579" s="9"/>
      <c r="AL579" s="9"/>
      <c r="AM579" s="10"/>
      <c r="AN579" s="9"/>
      <c r="AO579" s="9"/>
      <c r="AP579" s="10"/>
      <c r="AQ579" s="9"/>
      <c r="AR579" s="8"/>
      <c r="AS579" s="8"/>
      <c r="AT579" s="8"/>
      <c r="AU579" s="8"/>
      <c r="AV579" s="8"/>
      <c r="AW579" s="7"/>
      <c r="BP579" s="2"/>
    </row>
    <row r="580" spans="9:68" x14ac:dyDescent="0.2">
      <c r="I580" s="17"/>
      <c r="J580" s="16"/>
      <c r="K580" s="16"/>
      <c r="L580" s="16"/>
      <c r="M580" s="16"/>
      <c r="N580" s="10"/>
      <c r="O580" s="10"/>
      <c r="P580" s="9"/>
      <c r="Q580" s="9"/>
      <c r="R580" s="9"/>
      <c r="S580" s="9"/>
      <c r="U580" s="15"/>
      <c r="W580" s="2"/>
      <c r="X580" s="2"/>
      <c r="Y580" s="2"/>
      <c r="Z580" s="2"/>
      <c r="AA580" s="2"/>
      <c r="AB580" s="14"/>
      <c r="AC580" s="2"/>
      <c r="AD580" s="13"/>
      <c r="AE580" s="12"/>
      <c r="AF580" s="10"/>
      <c r="AG580" s="11"/>
      <c r="AH580" s="9"/>
      <c r="AI580" s="9"/>
      <c r="AJ580" s="9"/>
      <c r="AK580" s="9"/>
      <c r="AL580" s="9"/>
      <c r="AM580" s="10"/>
      <c r="AN580" s="9"/>
      <c r="AO580" s="9"/>
      <c r="AP580" s="10"/>
      <c r="AQ580" s="9"/>
      <c r="AR580" s="8"/>
      <c r="AS580" s="8"/>
      <c r="AT580" s="8"/>
      <c r="AU580" s="8"/>
      <c r="AV580" s="8"/>
      <c r="AW580" s="7"/>
      <c r="BP580" s="2"/>
    </row>
    <row r="581" spans="9:68" x14ac:dyDescent="0.2">
      <c r="I581" s="17"/>
      <c r="J581" s="16"/>
      <c r="K581" s="16"/>
      <c r="L581" s="16"/>
      <c r="M581" s="16"/>
      <c r="N581" s="10"/>
      <c r="O581" s="10"/>
      <c r="P581" s="9"/>
      <c r="Q581" s="9"/>
      <c r="R581" s="9"/>
      <c r="S581" s="9"/>
      <c r="U581" s="15"/>
      <c r="W581" s="2"/>
      <c r="X581" s="2"/>
      <c r="Y581" s="2"/>
      <c r="Z581" s="2"/>
      <c r="AA581" s="2"/>
      <c r="AB581" s="14"/>
      <c r="AC581" s="2"/>
      <c r="AD581" s="13"/>
      <c r="AE581" s="12"/>
      <c r="AF581" s="10"/>
      <c r="AG581" s="11"/>
      <c r="AH581" s="9"/>
      <c r="AI581" s="9"/>
      <c r="AJ581" s="9"/>
      <c r="AK581" s="9"/>
      <c r="AL581" s="9"/>
      <c r="AM581" s="10"/>
      <c r="AN581" s="9"/>
      <c r="AO581" s="9"/>
      <c r="AP581" s="10"/>
      <c r="AQ581" s="9"/>
      <c r="AR581" s="8"/>
      <c r="AS581" s="8"/>
      <c r="AT581" s="8"/>
      <c r="AU581" s="8"/>
      <c r="AV581" s="8"/>
      <c r="AW581" s="7"/>
      <c r="BP581" s="2"/>
    </row>
    <row r="582" spans="9:68" x14ac:dyDescent="0.2">
      <c r="I582" s="17"/>
      <c r="J582" s="16"/>
      <c r="K582" s="16"/>
      <c r="L582" s="16"/>
      <c r="M582" s="16"/>
      <c r="N582" s="10"/>
      <c r="O582" s="10"/>
      <c r="P582" s="9"/>
      <c r="Q582" s="9"/>
      <c r="R582" s="9"/>
      <c r="S582" s="9"/>
      <c r="U582" s="15"/>
      <c r="W582" s="2"/>
      <c r="X582" s="2"/>
      <c r="Y582" s="2"/>
      <c r="Z582" s="2"/>
      <c r="AA582" s="2"/>
      <c r="AB582" s="14"/>
      <c r="AC582" s="2"/>
      <c r="AD582" s="13"/>
      <c r="AE582" s="12"/>
      <c r="AF582" s="10"/>
      <c r="AG582" s="11"/>
      <c r="AH582" s="9"/>
      <c r="AI582" s="9"/>
      <c r="AJ582" s="9"/>
      <c r="AK582" s="9"/>
      <c r="AL582" s="9"/>
      <c r="AM582" s="10"/>
      <c r="AN582" s="9"/>
      <c r="AO582" s="9"/>
      <c r="AP582" s="10"/>
      <c r="AQ582" s="9"/>
      <c r="AR582" s="8"/>
      <c r="AS582" s="8"/>
      <c r="AT582" s="8"/>
      <c r="AU582" s="8"/>
      <c r="AV582" s="8"/>
      <c r="AW582" s="7"/>
      <c r="BP582" s="2"/>
    </row>
    <row r="583" spans="9:68" x14ac:dyDescent="0.2">
      <c r="I583" s="17"/>
      <c r="J583" s="16"/>
      <c r="K583" s="16"/>
      <c r="L583" s="16"/>
      <c r="M583" s="16"/>
      <c r="N583" s="10"/>
      <c r="O583" s="10"/>
      <c r="P583" s="9"/>
      <c r="Q583" s="9"/>
      <c r="R583" s="9"/>
      <c r="S583" s="9"/>
      <c r="U583" s="15"/>
      <c r="W583" s="2"/>
      <c r="X583" s="2"/>
      <c r="Y583" s="2"/>
      <c r="Z583" s="2"/>
      <c r="AA583" s="2"/>
      <c r="AB583" s="14"/>
      <c r="AC583" s="2"/>
      <c r="AD583" s="13"/>
      <c r="AE583" s="12"/>
      <c r="AF583" s="10"/>
      <c r="AG583" s="11"/>
      <c r="AH583" s="9"/>
      <c r="AI583" s="9"/>
      <c r="AJ583" s="9"/>
      <c r="AK583" s="9"/>
      <c r="AL583" s="9"/>
      <c r="AM583" s="10"/>
      <c r="AN583" s="9"/>
      <c r="AO583" s="9"/>
      <c r="AP583" s="10"/>
      <c r="AQ583" s="9"/>
      <c r="AR583" s="8"/>
      <c r="AS583" s="8"/>
      <c r="AT583" s="8"/>
      <c r="AU583" s="8"/>
      <c r="AV583" s="8"/>
      <c r="AW583" s="7"/>
      <c r="BP583" s="2"/>
    </row>
    <row r="584" spans="9:68" x14ac:dyDescent="0.2">
      <c r="I584" s="17"/>
      <c r="J584" s="16"/>
      <c r="K584" s="16"/>
      <c r="L584" s="16"/>
      <c r="M584" s="16"/>
      <c r="N584" s="10"/>
      <c r="O584" s="10"/>
      <c r="P584" s="9"/>
      <c r="Q584" s="9"/>
      <c r="R584" s="9"/>
      <c r="S584" s="9"/>
      <c r="U584" s="15"/>
      <c r="W584" s="2"/>
      <c r="X584" s="2"/>
      <c r="Y584" s="2"/>
      <c r="Z584" s="2"/>
      <c r="AA584" s="2"/>
      <c r="AB584" s="14"/>
      <c r="AC584" s="2"/>
      <c r="AD584" s="13"/>
      <c r="AE584" s="12"/>
      <c r="AF584" s="10"/>
      <c r="AG584" s="11"/>
      <c r="AH584" s="9"/>
      <c r="AI584" s="9"/>
      <c r="AJ584" s="9"/>
      <c r="AK584" s="9"/>
      <c r="AL584" s="9"/>
      <c r="AM584" s="10"/>
      <c r="AN584" s="9"/>
      <c r="AO584" s="9"/>
      <c r="AP584" s="10"/>
      <c r="AQ584" s="9"/>
      <c r="AR584" s="8"/>
      <c r="AS584" s="8"/>
      <c r="AT584" s="8"/>
      <c r="AU584" s="8"/>
      <c r="AV584" s="8"/>
      <c r="AW584" s="7"/>
      <c r="BP584" s="2"/>
    </row>
    <row r="585" spans="9:68" x14ac:dyDescent="0.2">
      <c r="I585" s="17"/>
      <c r="J585" s="16"/>
      <c r="K585" s="16"/>
      <c r="L585" s="16"/>
      <c r="M585" s="16"/>
      <c r="N585" s="10"/>
      <c r="O585" s="10"/>
      <c r="P585" s="9"/>
      <c r="Q585" s="9"/>
      <c r="R585" s="9"/>
      <c r="S585" s="9"/>
      <c r="U585" s="15"/>
      <c r="W585" s="2"/>
      <c r="X585" s="2"/>
      <c r="Y585" s="2"/>
      <c r="Z585" s="2"/>
      <c r="AA585" s="2"/>
      <c r="AB585" s="14"/>
      <c r="AC585" s="2"/>
      <c r="AD585" s="13"/>
      <c r="AE585" s="12"/>
      <c r="AF585" s="10"/>
      <c r="AG585" s="11"/>
      <c r="AH585" s="9"/>
      <c r="AI585" s="9"/>
      <c r="AJ585" s="9"/>
      <c r="AK585" s="9"/>
      <c r="AL585" s="9"/>
      <c r="AM585" s="10"/>
      <c r="AN585" s="9"/>
      <c r="AO585" s="9"/>
      <c r="AP585" s="10"/>
      <c r="AQ585" s="9"/>
      <c r="AR585" s="8"/>
      <c r="AS585" s="8"/>
      <c r="AT585" s="8"/>
      <c r="AU585" s="8"/>
      <c r="AV585" s="8"/>
      <c r="AW585" s="7"/>
      <c r="BP585" s="2"/>
    </row>
    <row r="586" spans="9:68" x14ac:dyDescent="0.2">
      <c r="I586" s="17"/>
      <c r="J586" s="16"/>
      <c r="K586" s="16"/>
      <c r="L586" s="16"/>
      <c r="M586" s="16"/>
      <c r="N586" s="10"/>
      <c r="O586" s="10"/>
      <c r="P586" s="9"/>
      <c r="Q586" s="9"/>
      <c r="R586" s="9"/>
      <c r="S586" s="9"/>
      <c r="U586" s="15"/>
      <c r="W586" s="2"/>
      <c r="X586" s="2"/>
      <c r="Y586" s="2"/>
      <c r="Z586" s="2"/>
      <c r="AA586" s="2"/>
      <c r="AB586" s="14"/>
      <c r="AC586" s="2"/>
      <c r="AD586" s="13"/>
      <c r="AE586" s="12"/>
      <c r="AF586" s="10"/>
      <c r="AG586" s="11"/>
      <c r="AH586" s="9"/>
      <c r="AI586" s="9"/>
      <c r="AJ586" s="9"/>
      <c r="AK586" s="9"/>
      <c r="AL586" s="9"/>
      <c r="AM586" s="10"/>
      <c r="AN586" s="9"/>
      <c r="AO586" s="9"/>
      <c r="AP586" s="10"/>
      <c r="AQ586" s="9"/>
      <c r="AR586" s="8"/>
      <c r="AS586" s="8"/>
      <c r="AT586" s="8"/>
      <c r="AU586" s="8"/>
      <c r="AV586" s="8"/>
      <c r="AW586" s="7"/>
      <c r="BP586" s="2"/>
    </row>
    <row r="587" spans="9:68" x14ac:dyDescent="0.2">
      <c r="I587" s="17"/>
      <c r="J587" s="16"/>
      <c r="K587" s="16"/>
      <c r="L587" s="16"/>
      <c r="M587" s="16"/>
      <c r="N587" s="10"/>
      <c r="O587" s="10"/>
      <c r="P587" s="9"/>
      <c r="Q587" s="9"/>
      <c r="R587" s="9"/>
      <c r="S587" s="9"/>
      <c r="U587" s="15"/>
      <c r="W587" s="2"/>
      <c r="X587" s="2"/>
      <c r="Y587" s="2"/>
      <c r="Z587" s="2"/>
      <c r="AA587" s="2"/>
      <c r="AB587" s="14"/>
      <c r="AC587" s="2"/>
      <c r="AD587" s="13"/>
      <c r="AE587" s="12"/>
      <c r="AF587" s="10"/>
      <c r="AG587" s="11"/>
      <c r="AH587" s="9"/>
      <c r="AI587" s="9"/>
      <c r="AJ587" s="9"/>
      <c r="AK587" s="9"/>
      <c r="AL587" s="9"/>
      <c r="AM587" s="10"/>
      <c r="AN587" s="9"/>
      <c r="AO587" s="9"/>
      <c r="AP587" s="10"/>
      <c r="AQ587" s="9"/>
      <c r="AR587" s="8"/>
      <c r="AS587" s="8"/>
      <c r="AT587" s="8"/>
      <c r="AU587" s="8"/>
      <c r="AV587" s="8"/>
      <c r="AW587" s="7"/>
      <c r="BP587" s="2"/>
    </row>
    <row r="588" spans="9:68" x14ac:dyDescent="0.2">
      <c r="I588" s="17"/>
      <c r="J588" s="16"/>
      <c r="K588" s="16"/>
      <c r="L588" s="16"/>
      <c r="M588" s="16"/>
      <c r="N588" s="10"/>
      <c r="O588" s="10"/>
      <c r="P588" s="9"/>
      <c r="Q588" s="9"/>
      <c r="R588" s="9"/>
      <c r="S588" s="9"/>
      <c r="U588" s="15"/>
      <c r="W588" s="2"/>
      <c r="X588" s="2"/>
      <c r="Y588" s="2"/>
      <c r="Z588" s="2"/>
      <c r="AA588" s="2"/>
      <c r="AB588" s="14"/>
      <c r="AC588" s="2"/>
      <c r="AD588" s="13"/>
      <c r="AE588" s="12"/>
      <c r="AF588" s="10"/>
      <c r="AG588" s="11"/>
      <c r="AH588" s="9"/>
      <c r="AI588" s="9"/>
      <c r="AJ588" s="9"/>
      <c r="AK588" s="9"/>
      <c r="AL588" s="9"/>
      <c r="AM588" s="10"/>
      <c r="AN588" s="9"/>
      <c r="AO588" s="9"/>
      <c r="AP588" s="10"/>
      <c r="AQ588" s="9"/>
      <c r="AR588" s="8"/>
      <c r="AS588" s="8"/>
      <c r="AT588" s="8"/>
      <c r="AU588" s="8"/>
      <c r="AV588" s="8"/>
      <c r="AW588" s="7"/>
      <c r="BP588" s="2"/>
    </row>
    <row r="589" spans="9:68" x14ac:dyDescent="0.2">
      <c r="I589" s="17"/>
      <c r="J589" s="16"/>
      <c r="K589" s="16"/>
      <c r="L589" s="16"/>
      <c r="M589" s="16"/>
      <c r="N589" s="10"/>
      <c r="O589" s="10"/>
      <c r="P589" s="9"/>
      <c r="Q589" s="9"/>
      <c r="R589" s="9"/>
      <c r="S589" s="9"/>
      <c r="U589" s="15"/>
      <c r="W589" s="2"/>
      <c r="X589" s="2"/>
      <c r="Y589" s="2"/>
      <c r="Z589" s="2"/>
      <c r="AA589" s="2"/>
      <c r="AB589" s="14"/>
      <c r="AC589" s="2"/>
      <c r="AD589" s="13"/>
      <c r="AE589" s="12"/>
      <c r="AF589" s="10"/>
      <c r="AG589" s="11"/>
      <c r="AH589" s="9"/>
      <c r="AI589" s="9"/>
      <c r="AJ589" s="9"/>
      <c r="AK589" s="9"/>
      <c r="AL589" s="9"/>
      <c r="AM589" s="10"/>
      <c r="AN589" s="9"/>
      <c r="AO589" s="9"/>
      <c r="AP589" s="10"/>
      <c r="AQ589" s="9"/>
      <c r="AR589" s="8"/>
      <c r="AS589" s="8"/>
      <c r="AT589" s="8"/>
      <c r="AU589" s="8"/>
      <c r="AV589" s="8"/>
      <c r="AW589" s="7"/>
      <c r="BP589" s="2"/>
    </row>
    <row r="590" spans="9:68" x14ac:dyDescent="0.2">
      <c r="I590" s="17"/>
      <c r="J590" s="16"/>
      <c r="K590" s="16"/>
      <c r="L590" s="16"/>
      <c r="M590" s="16"/>
      <c r="N590" s="10"/>
      <c r="O590" s="10"/>
      <c r="P590" s="9"/>
      <c r="Q590" s="9"/>
      <c r="R590" s="9"/>
      <c r="S590" s="9"/>
      <c r="U590" s="15"/>
      <c r="W590" s="2"/>
      <c r="X590" s="2"/>
      <c r="Y590" s="2"/>
      <c r="Z590" s="2"/>
      <c r="AA590" s="2"/>
      <c r="AB590" s="14"/>
      <c r="AC590" s="2"/>
      <c r="AD590" s="13"/>
      <c r="AE590" s="12"/>
      <c r="AF590" s="10"/>
      <c r="AG590" s="11"/>
      <c r="AH590" s="9"/>
      <c r="AI590" s="9"/>
      <c r="AJ590" s="9"/>
      <c r="AK590" s="9"/>
      <c r="AL590" s="9"/>
      <c r="AM590" s="10"/>
      <c r="AN590" s="9"/>
      <c r="AO590" s="9"/>
      <c r="AP590" s="10"/>
      <c r="AQ590" s="9"/>
      <c r="AR590" s="8"/>
      <c r="AS590" s="8"/>
      <c r="AT590" s="8"/>
      <c r="AU590" s="8"/>
      <c r="AV590" s="8"/>
      <c r="AW590" s="7"/>
      <c r="BP590" s="2"/>
    </row>
    <row r="591" spans="9:68" x14ac:dyDescent="0.2">
      <c r="I591" s="17"/>
      <c r="J591" s="16"/>
      <c r="K591" s="16"/>
      <c r="L591" s="16"/>
      <c r="M591" s="16"/>
      <c r="N591" s="10"/>
      <c r="O591" s="10"/>
      <c r="P591" s="9"/>
      <c r="Q591" s="9"/>
      <c r="R591" s="9"/>
      <c r="S591" s="9"/>
      <c r="U591" s="15"/>
      <c r="W591" s="2"/>
      <c r="X591" s="2"/>
      <c r="Y591" s="2"/>
      <c r="Z591" s="2"/>
      <c r="AA591" s="2"/>
      <c r="AB591" s="14"/>
      <c r="AC591" s="2"/>
      <c r="AD591" s="13"/>
      <c r="AE591" s="12"/>
      <c r="AF591" s="10"/>
      <c r="AG591" s="11"/>
      <c r="AH591" s="9"/>
      <c r="AI591" s="9"/>
      <c r="AJ591" s="9"/>
      <c r="AK591" s="9"/>
      <c r="AL591" s="9"/>
      <c r="AM591" s="10"/>
      <c r="AN591" s="9"/>
      <c r="AO591" s="9"/>
      <c r="AP591" s="10"/>
      <c r="AQ591" s="9"/>
      <c r="AR591" s="8"/>
      <c r="AS591" s="8"/>
      <c r="AT591" s="8"/>
      <c r="AU591" s="8"/>
      <c r="AV591" s="8"/>
      <c r="AW591" s="7"/>
      <c r="BP591" s="2"/>
    </row>
    <row r="592" spans="9:68" x14ac:dyDescent="0.2">
      <c r="I592" s="17"/>
      <c r="J592" s="16"/>
      <c r="K592" s="16"/>
      <c r="L592" s="16"/>
      <c r="M592" s="16"/>
      <c r="N592" s="10"/>
      <c r="O592" s="10"/>
      <c r="P592" s="9"/>
      <c r="Q592" s="9"/>
      <c r="R592" s="9"/>
      <c r="S592" s="9"/>
      <c r="U592" s="15"/>
      <c r="W592" s="2"/>
      <c r="X592" s="2"/>
      <c r="Y592" s="2"/>
      <c r="Z592" s="2"/>
      <c r="AA592" s="2"/>
      <c r="AB592" s="14"/>
      <c r="AC592" s="2"/>
      <c r="AD592" s="13"/>
      <c r="AE592" s="12"/>
      <c r="AF592" s="10"/>
      <c r="AG592" s="11"/>
      <c r="AH592" s="9"/>
      <c r="AI592" s="9"/>
      <c r="AJ592" s="9"/>
      <c r="AK592" s="9"/>
      <c r="AL592" s="9"/>
      <c r="AM592" s="10"/>
      <c r="AN592" s="9"/>
      <c r="AO592" s="9"/>
      <c r="AP592" s="10"/>
      <c r="AQ592" s="9"/>
      <c r="AR592" s="8"/>
      <c r="AS592" s="8"/>
      <c r="AT592" s="8"/>
      <c r="AU592" s="8"/>
      <c r="AV592" s="8"/>
      <c r="AW592" s="7"/>
      <c r="BP592" s="2"/>
    </row>
    <row r="593" spans="9:68" x14ac:dyDescent="0.2">
      <c r="I593" s="17"/>
      <c r="J593" s="16"/>
      <c r="K593" s="16"/>
      <c r="L593" s="16"/>
      <c r="M593" s="16"/>
      <c r="N593" s="10"/>
      <c r="O593" s="10"/>
      <c r="P593" s="9"/>
      <c r="Q593" s="9"/>
      <c r="R593" s="9"/>
      <c r="S593" s="9"/>
      <c r="U593" s="15"/>
      <c r="W593" s="2"/>
      <c r="X593" s="2"/>
      <c r="Y593" s="2"/>
      <c r="Z593" s="2"/>
      <c r="AA593" s="2"/>
      <c r="AB593" s="14"/>
      <c r="AC593" s="2"/>
      <c r="AD593" s="13"/>
      <c r="AE593" s="12"/>
      <c r="AF593" s="10"/>
      <c r="AG593" s="11"/>
      <c r="AH593" s="9"/>
      <c r="AI593" s="9"/>
      <c r="AJ593" s="9"/>
      <c r="AK593" s="9"/>
      <c r="AL593" s="9"/>
      <c r="AM593" s="10"/>
      <c r="AN593" s="9"/>
      <c r="AO593" s="9"/>
      <c r="AP593" s="10"/>
      <c r="AQ593" s="9"/>
      <c r="AR593" s="8"/>
      <c r="AS593" s="8"/>
      <c r="AT593" s="8"/>
      <c r="AU593" s="8"/>
      <c r="AV593" s="8"/>
      <c r="AW593" s="7"/>
      <c r="BP593" s="2"/>
    </row>
    <row r="594" spans="9:68" x14ac:dyDescent="0.2">
      <c r="I594" s="17"/>
      <c r="J594" s="16"/>
      <c r="K594" s="16"/>
      <c r="L594" s="16"/>
      <c r="M594" s="16"/>
      <c r="N594" s="10"/>
      <c r="O594" s="10"/>
      <c r="P594" s="9"/>
      <c r="Q594" s="9"/>
      <c r="R594" s="9"/>
      <c r="S594" s="9"/>
      <c r="U594" s="15"/>
      <c r="W594" s="2"/>
      <c r="X594" s="2"/>
      <c r="Y594" s="2"/>
      <c r="Z594" s="2"/>
      <c r="AA594" s="2"/>
      <c r="AB594" s="14"/>
      <c r="AC594" s="2"/>
      <c r="AD594" s="13"/>
      <c r="AE594" s="12"/>
      <c r="AF594" s="10"/>
      <c r="AG594" s="11"/>
      <c r="AH594" s="9"/>
      <c r="AI594" s="9"/>
      <c r="AJ594" s="9"/>
      <c r="AK594" s="9"/>
      <c r="AL594" s="9"/>
      <c r="AM594" s="10"/>
      <c r="AN594" s="9"/>
      <c r="AO594" s="9"/>
      <c r="AP594" s="10"/>
      <c r="AQ594" s="9"/>
      <c r="AR594" s="8"/>
      <c r="AS594" s="8"/>
      <c r="AT594" s="8"/>
      <c r="AU594" s="8"/>
      <c r="AV594" s="8"/>
      <c r="AW594" s="7"/>
      <c r="BP594" s="2"/>
    </row>
    <row r="595" spans="9:68" x14ac:dyDescent="0.2">
      <c r="I595" s="17"/>
      <c r="J595" s="16"/>
      <c r="K595" s="16"/>
      <c r="L595" s="16"/>
      <c r="M595" s="16"/>
      <c r="N595" s="10"/>
      <c r="O595" s="10"/>
      <c r="P595" s="9"/>
      <c r="Q595" s="9"/>
      <c r="R595" s="9"/>
      <c r="S595" s="9"/>
      <c r="U595" s="15"/>
      <c r="W595" s="2"/>
      <c r="X595" s="2"/>
      <c r="Y595" s="2"/>
      <c r="Z595" s="2"/>
      <c r="AA595" s="2"/>
      <c r="AB595" s="14"/>
      <c r="AC595" s="2"/>
      <c r="AD595" s="13"/>
      <c r="AE595" s="12"/>
      <c r="AF595" s="10"/>
      <c r="AG595" s="11"/>
      <c r="AH595" s="9"/>
      <c r="AI595" s="9"/>
      <c r="AJ595" s="9"/>
      <c r="AK595" s="9"/>
      <c r="AL595" s="9"/>
      <c r="AM595" s="10"/>
      <c r="AN595" s="9"/>
      <c r="AO595" s="9"/>
      <c r="AP595" s="10"/>
      <c r="AQ595" s="9"/>
      <c r="AR595" s="8"/>
      <c r="AS595" s="8"/>
      <c r="AT595" s="8"/>
      <c r="AU595" s="8"/>
      <c r="AV595" s="8"/>
      <c r="AW595" s="7"/>
      <c r="BP595" s="2"/>
    </row>
    <row r="596" spans="9:68" x14ac:dyDescent="0.2">
      <c r="I596" s="17"/>
      <c r="J596" s="16"/>
      <c r="K596" s="16"/>
      <c r="L596" s="16"/>
      <c r="M596" s="16"/>
      <c r="N596" s="10"/>
      <c r="O596" s="10"/>
      <c r="P596" s="9"/>
      <c r="Q596" s="9"/>
      <c r="R596" s="9"/>
      <c r="S596" s="9"/>
      <c r="U596" s="15"/>
      <c r="W596" s="2"/>
      <c r="X596" s="2"/>
      <c r="Y596" s="2"/>
      <c r="Z596" s="2"/>
      <c r="AA596" s="2"/>
      <c r="AB596" s="14"/>
      <c r="AC596" s="2"/>
      <c r="AD596" s="13"/>
      <c r="AE596" s="12"/>
      <c r="AF596" s="10"/>
      <c r="AG596" s="11"/>
      <c r="AH596" s="9"/>
      <c r="AI596" s="9"/>
      <c r="AJ596" s="9"/>
      <c r="AK596" s="9"/>
      <c r="AL596" s="9"/>
      <c r="AM596" s="10"/>
      <c r="AN596" s="9"/>
      <c r="AO596" s="9"/>
      <c r="AP596" s="10"/>
      <c r="AQ596" s="9"/>
      <c r="AR596" s="8"/>
      <c r="AS596" s="8"/>
      <c r="AT596" s="8"/>
      <c r="AU596" s="8"/>
      <c r="AV596" s="8"/>
      <c r="AW596" s="7"/>
      <c r="BP596" s="2"/>
    </row>
    <row r="597" spans="9:68" x14ac:dyDescent="0.2">
      <c r="I597" s="17"/>
      <c r="J597" s="16"/>
      <c r="K597" s="16"/>
      <c r="L597" s="16"/>
      <c r="M597" s="16"/>
      <c r="N597" s="10"/>
      <c r="O597" s="10"/>
      <c r="P597" s="9"/>
      <c r="Q597" s="9"/>
      <c r="R597" s="9"/>
      <c r="S597" s="9"/>
      <c r="U597" s="15"/>
      <c r="W597" s="2"/>
      <c r="X597" s="2"/>
      <c r="Y597" s="2"/>
      <c r="Z597" s="2"/>
      <c r="AA597" s="2"/>
      <c r="AB597" s="14"/>
      <c r="AC597" s="2"/>
      <c r="AD597" s="13"/>
      <c r="AE597" s="12"/>
      <c r="AF597" s="10"/>
      <c r="AG597" s="11"/>
      <c r="AH597" s="9"/>
      <c r="AI597" s="9"/>
      <c r="AJ597" s="9"/>
      <c r="AK597" s="9"/>
      <c r="AL597" s="9"/>
      <c r="AM597" s="10"/>
      <c r="AN597" s="9"/>
      <c r="AO597" s="9"/>
      <c r="AP597" s="10"/>
      <c r="AQ597" s="9"/>
      <c r="AR597" s="8"/>
      <c r="AS597" s="8"/>
      <c r="AT597" s="8"/>
      <c r="AU597" s="8"/>
      <c r="AV597" s="8"/>
      <c r="AW597" s="7"/>
      <c r="BP597" s="2"/>
    </row>
    <row r="598" spans="9:68" x14ac:dyDescent="0.2">
      <c r="I598" s="17"/>
      <c r="J598" s="16"/>
      <c r="K598" s="16"/>
      <c r="L598" s="16"/>
      <c r="M598" s="16"/>
      <c r="N598" s="10"/>
      <c r="O598" s="10"/>
      <c r="P598" s="9"/>
      <c r="Q598" s="9"/>
      <c r="R598" s="9"/>
      <c r="S598" s="9"/>
      <c r="U598" s="15"/>
      <c r="W598" s="2"/>
      <c r="X598" s="2"/>
      <c r="Y598" s="2"/>
      <c r="Z598" s="2"/>
      <c r="AA598" s="2"/>
      <c r="AB598" s="14"/>
      <c r="AC598" s="2"/>
      <c r="AD598" s="13"/>
      <c r="AE598" s="12"/>
      <c r="AF598" s="10"/>
      <c r="AG598" s="11"/>
      <c r="AH598" s="9"/>
      <c r="AI598" s="9"/>
      <c r="AJ598" s="9"/>
      <c r="AK598" s="9"/>
      <c r="AL598" s="9"/>
      <c r="AM598" s="10"/>
      <c r="AN598" s="9"/>
      <c r="AO598" s="9"/>
      <c r="AP598" s="10"/>
      <c r="AQ598" s="9"/>
      <c r="AR598" s="8"/>
      <c r="AS598" s="8"/>
      <c r="AT598" s="8"/>
      <c r="AU598" s="8"/>
      <c r="AV598" s="8"/>
      <c r="AW598" s="7"/>
      <c r="BP598" s="2"/>
    </row>
    <row r="599" spans="9:68" x14ac:dyDescent="0.2">
      <c r="I599" s="17"/>
      <c r="J599" s="16"/>
      <c r="K599" s="16"/>
      <c r="L599" s="16"/>
      <c r="M599" s="16"/>
      <c r="N599" s="10"/>
      <c r="O599" s="10"/>
      <c r="P599" s="9"/>
      <c r="Q599" s="9"/>
      <c r="R599" s="9"/>
      <c r="S599" s="9"/>
      <c r="U599" s="15"/>
      <c r="W599" s="2"/>
      <c r="X599" s="2"/>
      <c r="Y599" s="2"/>
      <c r="Z599" s="2"/>
      <c r="AA599" s="2"/>
      <c r="AB599" s="14"/>
      <c r="AC599" s="2"/>
      <c r="AD599" s="13"/>
      <c r="AE599" s="12"/>
      <c r="AF599" s="10"/>
      <c r="AG599" s="11"/>
      <c r="AH599" s="9"/>
      <c r="AI599" s="9"/>
      <c r="AJ599" s="9"/>
      <c r="AK599" s="9"/>
      <c r="AL599" s="9"/>
      <c r="AM599" s="10"/>
      <c r="AN599" s="9"/>
      <c r="AO599" s="9"/>
      <c r="AP599" s="10"/>
      <c r="AQ599" s="9"/>
      <c r="AR599" s="8"/>
      <c r="AS599" s="8"/>
      <c r="AT599" s="8"/>
      <c r="AU599" s="8"/>
      <c r="AV599" s="8"/>
      <c r="AW599" s="7"/>
      <c r="BP599" s="2"/>
    </row>
    <row r="600" spans="9:68" x14ac:dyDescent="0.2">
      <c r="I600" s="17"/>
      <c r="J600" s="16"/>
      <c r="K600" s="16"/>
      <c r="L600" s="16"/>
      <c r="M600" s="16"/>
      <c r="N600" s="10"/>
      <c r="O600" s="10"/>
      <c r="P600" s="9"/>
      <c r="Q600" s="9"/>
      <c r="R600" s="9"/>
      <c r="S600" s="9"/>
      <c r="U600" s="15"/>
      <c r="W600" s="2"/>
      <c r="X600" s="2"/>
      <c r="Y600" s="2"/>
      <c r="Z600" s="2"/>
      <c r="AA600" s="2"/>
      <c r="AB600" s="14"/>
      <c r="AC600" s="2"/>
      <c r="AD600" s="13"/>
      <c r="AE600" s="12"/>
      <c r="AF600" s="10"/>
      <c r="AG600" s="11"/>
      <c r="AH600" s="9"/>
      <c r="AI600" s="9"/>
      <c r="AJ600" s="9"/>
      <c r="AK600" s="9"/>
      <c r="AL600" s="9"/>
      <c r="AM600" s="10"/>
      <c r="AN600" s="9"/>
      <c r="AO600" s="9"/>
      <c r="AP600" s="10"/>
      <c r="AQ600" s="9"/>
      <c r="AR600" s="8"/>
      <c r="AS600" s="8"/>
      <c r="AT600" s="8"/>
      <c r="AU600" s="8"/>
      <c r="AV600" s="8"/>
      <c r="AW600" s="7"/>
      <c r="BP600" s="2"/>
    </row>
    <row r="601" spans="9:68" x14ac:dyDescent="0.2">
      <c r="I601" s="4"/>
      <c r="V601" s="1"/>
      <c r="Z601" s="2"/>
      <c r="AB601" s="6"/>
      <c r="AD601" s="5"/>
      <c r="BP601" s="2"/>
    </row>
    <row r="602" spans="9:68" x14ac:dyDescent="0.2">
      <c r="I602" s="4"/>
      <c r="V602" s="1"/>
      <c r="Z602" s="2"/>
      <c r="BP602" s="2"/>
    </row>
    <row r="603" spans="9:68" x14ac:dyDescent="0.2">
      <c r="I603" s="4"/>
      <c r="V603" s="1"/>
      <c r="Z603" s="2"/>
      <c r="BP603" s="2"/>
    </row>
    <row r="604" spans="9:68" x14ac:dyDescent="0.2">
      <c r="I604" s="4"/>
      <c r="V604" s="1"/>
      <c r="Z604" s="2"/>
      <c r="BP604" s="2"/>
    </row>
    <row r="605" spans="9:68" x14ac:dyDescent="0.2">
      <c r="I605" s="4"/>
      <c r="V605" s="1"/>
      <c r="Z605" s="2"/>
    </row>
    <row r="606" spans="9:68" x14ac:dyDescent="0.2">
      <c r="I606" s="4"/>
      <c r="V606" s="1"/>
      <c r="Z606" s="2"/>
    </row>
    <row r="607" spans="9:68" x14ac:dyDescent="0.2">
      <c r="I607" s="4"/>
      <c r="V607" s="1"/>
      <c r="Z607" s="2"/>
    </row>
    <row r="608" spans="9:68" x14ac:dyDescent="0.2">
      <c r="I608" s="4"/>
      <c r="V608" s="1"/>
      <c r="Z608" s="2"/>
    </row>
    <row r="609" spans="9:26" x14ac:dyDescent="0.2">
      <c r="I609" s="4"/>
      <c r="V609" s="1"/>
      <c r="Z609" s="2"/>
    </row>
    <row r="610" spans="9:26" x14ac:dyDescent="0.2">
      <c r="I610" s="4"/>
      <c r="V610" s="1"/>
      <c r="Z610" s="2"/>
    </row>
    <row r="611" spans="9:26" x14ac:dyDescent="0.2">
      <c r="I611" s="4"/>
      <c r="V611" s="1"/>
      <c r="Z611" s="2"/>
    </row>
    <row r="612" spans="9:26" x14ac:dyDescent="0.2">
      <c r="I612" s="4"/>
      <c r="V612" s="1"/>
      <c r="Z612" s="2"/>
    </row>
    <row r="613" spans="9:26" x14ac:dyDescent="0.2">
      <c r="I613" s="4"/>
      <c r="V613" s="1"/>
      <c r="Z613" s="2"/>
    </row>
    <row r="614" spans="9:26" x14ac:dyDescent="0.2">
      <c r="I614" s="4"/>
      <c r="V614" s="1"/>
      <c r="Z614" s="2"/>
    </row>
    <row r="615" spans="9:26" x14ac:dyDescent="0.2">
      <c r="I615" s="4"/>
      <c r="V615" s="1"/>
      <c r="Z615" s="2"/>
    </row>
    <row r="616" spans="9:26" x14ac:dyDescent="0.2">
      <c r="I616" s="4"/>
      <c r="V616" s="1"/>
      <c r="Z616" s="2"/>
    </row>
    <row r="617" spans="9:26" x14ac:dyDescent="0.2">
      <c r="I617" s="4"/>
      <c r="V617" s="1"/>
      <c r="Z617" s="2"/>
    </row>
    <row r="618" spans="9:26" x14ac:dyDescent="0.2">
      <c r="I618" s="4"/>
      <c r="V618" s="1"/>
      <c r="Z618" s="2"/>
    </row>
    <row r="619" spans="9:26" x14ac:dyDescent="0.2">
      <c r="I619" s="4"/>
      <c r="V619" s="1"/>
      <c r="Z619" s="2"/>
    </row>
    <row r="620" spans="9:26" x14ac:dyDescent="0.2">
      <c r="I620" s="4"/>
      <c r="V620" s="1"/>
      <c r="Z620" s="2"/>
    </row>
    <row r="621" spans="9:26" x14ac:dyDescent="0.2">
      <c r="I621" s="4"/>
      <c r="V621" s="1"/>
      <c r="Z621" s="2"/>
    </row>
    <row r="622" spans="9:26" x14ac:dyDescent="0.2">
      <c r="I622" s="4"/>
      <c r="V622" s="1"/>
      <c r="Z622" s="2"/>
    </row>
    <row r="623" spans="9:26" x14ac:dyDescent="0.2">
      <c r="I623" s="4"/>
      <c r="V623" s="1"/>
      <c r="Z623" s="2"/>
    </row>
    <row r="624" spans="9:26" x14ac:dyDescent="0.2">
      <c r="I624" s="4"/>
      <c r="V624" s="1"/>
      <c r="Z624" s="2"/>
    </row>
    <row r="625" spans="9:26" x14ac:dyDescent="0.2">
      <c r="I625" s="4"/>
      <c r="V625" s="1"/>
      <c r="Z625" s="2"/>
    </row>
    <row r="626" spans="9:26" x14ac:dyDescent="0.2">
      <c r="I626" s="4"/>
      <c r="V626" s="1"/>
      <c r="Z626" s="2"/>
    </row>
    <row r="627" spans="9:26" x14ac:dyDescent="0.2">
      <c r="I627" s="4"/>
      <c r="V627" s="1"/>
      <c r="Z627" s="2"/>
    </row>
    <row r="628" spans="9:26" x14ac:dyDescent="0.2">
      <c r="I628" s="4"/>
      <c r="V628" s="1"/>
      <c r="Z628" s="2"/>
    </row>
    <row r="629" spans="9:26" x14ac:dyDescent="0.2">
      <c r="I629" s="4"/>
      <c r="V629" s="1"/>
      <c r="Z629" s="2"/>
    </row>
    <row r="630" spans="9:26" x14ac:dyDescent="0.2">
      <c r="I630" s="4"/>
      <c r="V630" s="1"/>
      <c r="Z630" s="2"/>
    </row>
    <row r="631" spans="9:26" x14ac:dyDescent="0.2">
      <c r="I631" s="4"/>
      <c r="V631" s="1"/>
      <c r="Z631" s="2"/>
    </row>
    <row r="632" spans="9:26" x14ac:dyDescent="0.2">
      <c r="I632" s="4"/>
      <c r="V632" s="1"/>
      <c r="Z632" s="2"/>
    </row>
    <row r="633" spans="9:26" x14ac:dyDescent="0.2">
      <c r="I633" s="4"/>
      <c r="V633" s="1"/>
      <c r="Z633" s="2"/>
    </row>
    <row r="634" spans="9:26" x14ac:dyDescent="0.2">
      <c r="I634" s="4"/>
      <c r="V634" s="1"/>
      <c r="Z634" s="2"/>
    </row>
    <row r="635" spans="9:26" x14ac:dyDescent="0.2">
      <c r="I635" s="4"/>
      <c r="V635" s="1"/>
      <c r="Z635" s="2"/>
    </row>
    <row r="636" spans="9:26" x14ac:dyDescent="0.2">
      <c r="I636" s="4"/>
      <c r="V636" s="1"/>
      <c r="Z636" s="2"/>
    </row>
    <row r="637" spans="9:26" x14ac:dyDescent="0.2">
      <c r="I637" s="4"/>
      <c r="V637" s="1"/>
      <c r="Z637" s="2"/>
    </row>
    <row r="638" spans="9:26" x14ac:dyDescent="0.2">
      <c r="I638" s="4"/>
      <c r="V638" s="1"/>
      <c r="Z638" s="2"/>
    </row>
    <row r="639" spans="9:26" x14ac:dyDescent="0.2">
      <c r="I639" s="4"/>
      <c r="V639" s="1"/>
      <c r="Z639" s="2"/>
    </row>
    <row r="640" spans="9:26" x14ac:dyDescent="0.2">
      <c r="I640" s="4"/>
      <c r="V640" s="1"/>
      <c r="Z640" s="2"/>
    </row>
    <row r="641" spans="9:26" x14ac:dyDescent="0.2">
      <c r="I641" s="4"/>
      <c r="V641" s="1"/>
      <c r="Z641" s="2"/>
    </row>
    <row r="642" spans="9:26" x14ac:dyDescent="0.2">
      <c r="I642" s="4"/>
      <c r="V642" s="1"/>
      <c r="Z642" s="2"/>
    </row>
    <row r="643" spans="9:26" x14ac:dyDescent="0.2">
      <c r="I643" s="4"/>
      <c r="V643" s="1"/>
      <c r="Z643" s="2"/>
    </row>
    <row r="644" spans="9:26" x14ac:dyDescent="0.2">
      <c r="I644" s="4"/>
      <c r="V644" s="1"/>
      <c r="Z644" s="2"/>
    </row>
    <row r="645" spans="9:26" x14ac:dyDescent="0.2">
      <c r="I645" s="4"/>
      <c r="V645" s="1"/>
      <c r="Z645" s="2"/>
    </row>
    <row r="646" spans="9:26" x14ac:dyDescent="0.2">
      <c r="I646" s="4"/>
      <c r="V646" s="1"/>
      <c r="Z646" s="2"/>
    </row>
    <row r="647" spans="9:26" x14ac:dyDescent="0.2">
      <c r="I647" s="4"/>
      <c r="V647" s="1"/>
      <c r="Z647" s="2"/>
    </row>
    <row r="648" spans="9:26" x14ac:dyDescent="0.2">
      <c r="I648" s="4"/>
      <c r="V648" s="1"/>
      <c r="Z648" s="2"/>
    </row>
    <row r="649" spans="9:26" x14ac:dyDescent="0.2">
      <c r="I649" s="4"/>
      <c r="V649" s="1"/>
      <c r="Z649" s="2"/>
    </row>
    <row r="650" spans="9:26" x14ac:dyDescent="0.2">
      <c r="I650" s="4"/>
      <c r="V650" s="1"/>
      <c r="Z650" s="2"/>
    </row>
    <row r="651" spans="9:26" x14ac:dyDescent="0.2">
      <c r="I651" s="4"/>
      <c r="V651" s="1"/>
      <c r="Z651" s="2"/>
    </row>
    <row r="652" spans="9:26" x14ac:dyDescent="0.2">
      <c r="I652" s="4"/>
      <c r="V652" s="1"/>
      <c r="Z652" s="2"/>
    </row>
    <row r="653" spans="9:26" x14ac:dyDescent="0.2">
      <c r="I653" s="4"/>
      <c r="V653" s="1"/>
      <c r="Z653" s="2"/>
    </row>
    <row r="654" spans="9:26" x14ac:dyDescent="0.2">
      <c r="I654" s="4"/>
      <c r="V654" s="1"/>
      <c r="Z654" s="2"/>
    </row>
    <row r="655" spans="9:26" x14ac:dyDescent="0.2">
      <c r="I655" s="4"/>
      <c r="V655" s="1"/>
      <c r="Z655" s="2"/>
    </row>
    <row r="656" spans="9:26" x14ac:dyDescent="0.2">
      <c r="I656" s="4"/>
      <c r="V656" s="1"/>
      <c r="Z656" s="2"/>
    </row>
    <row r="657" spans="9:26" x14ac:dyDescent="0.2">
      <c r="I657" s="4"/>
      <c r="V657" s="1"/>
      <c r="Z657" s="2"/>
    </row>
    <row r="658" spans="9:26" x14ac:dyDescent="0.2">
      <c r="I658" s="4"/>
      <c r="V658" s="1"/>
      <c r="Z658" s="2"/>
    </row>
    <row r="659" spans="9:26" x14ac:dyDescent="0.2">
      <c r="I659" s="4"/>
      <c r="V659" s="1"/>
      <c r="Z659" s="2"/>
    </row>
    <row r="660" spans="9:26" x14ac:dyDescent="0.2">
      <c r="V660" s="1"/>
      <c r="Z660" s="2"/>
    </row>
    <row r="661" spans="9:26" x14ac:dyDescent="0.2">
      <c r="V661" s="1"/>
      <c r="Z661" s="2"/>
    </row>
    <row r="662" spans="9:26" x14ac:dyDescent="0.2">
      <c r="V662" s="1"/>
      <c r="Z662" s="2"/>
    </row>
    <row r="663" spans="9:26" x14ac:dyDescent="0.2">
      <c r="V663" s="1"/>
      <c r="Z663" s="2"/>
    </row>
    <row r="664" spans="9:26" x14ac:dyDescent="0.2">
      <c r="V664" s="1"/>
      <c r="Z664" s="2"/>
    </row>
    <row r="665" spans="9:26" x14ac:dyDescent="0.2">
      <c r="V665" s="1"/>
      <c r="Z665" s="2"/>
    </row>
    <row r="666" spans="9:26" x14ac:dyDescent="0.2">
      <c r="V666" s="1"/>
      <c r="Z666" s="2"/>
    </row>
    <row r="667" spans="9:26" x14ac:dyDescent="0.2">
      <c r="V667" s="1"/>
      <c r="Z667" s="2"/>
    </row>
    <row r="668" spans="9:26" x14ac:dyDescent="0.2">
      <c r="V668" s="1"/>
      <c r="Z668" s="2"/>
    </row>
    <row r="669" spans="9:26" x14ac:dyDescent="0.2">
      <c r="V669" s="1"/>
      <c r="Z669" s="2"/>
    </row>
    <row r="670" spans="9:26" x14ac:dyDescent="0.2">
      <c r="V670" s="1"/>
      <c r="Z670" s="2"/>
    </row>
    <row r="671" spans="9:26" x14ac:dyDescent="0.2">
      <c r="V671" s="1"/>
      <c r="Z671" s="2"/>
    </row>
    <row r="672" spans="9:26" x14ac:dyDescent="0.2">
      <c r="V672" s="1"/>
      <c r="Z672" s="2"/>
    </row>
    <row r="673" spans="22:26" x14ac:dyDescent="0.2">
      <c r="V673" s="1"/>
      <c r="Z673" s="2"/>
    </row>
    <row r="674" spans="22:26" x14ac:dyDescent="0.2">
      <c r="V674" s="1"/>
      <c r="Z674" s="2"/>
    </row>
    <row r="675" spans="22:26" x14ac:dyDescent="0.2">
      <c r="V675" s="1"/>
      <c r="Z675" s="2"/>
    </row>
    <row r="676" spans="22:26" x14ac:dyDescent="0.2">
      <c r="V676" s="1"/>
      <c r="Z676" s="2"/>
    </row>
    <row r="677" spans="22:26" x14ac:dyDescent="0.2">
      <c r="V677" s="1"/>
      <c r="Z677" s="2"/>
    </row>
    <row r="678" spans="22:26" x14ac:dyDescent="0.2">
      <c r="V678" s="1"/>
      <c r="Z678" s="2"/>
    </row>
    <row r="679" spans="22:26" x14ac:dyDescent="0.2">
      <c r="V679" s="1"/>
      <c r="Z679" s="2"/>
    </row>
    <row r="680" spans="22:26" x14ac:dyDescent="0.2">
      <c r="V680" s="1"/>
      <c r="Z680" s="2"/>
    </row>
    <row r="681" spans="22:26" x14ac:dyDescent="0.2">
      <c r="V681" s="1"/>
      <c r="Z681" s="2"/>
    </row>
    <row r="682" spans="22:26" x14ac:dyDescent="0.2">
      <c r="V682" s="1"/>
      <c r="Z682" s="2"/>
    </row>
    <row r="683" spans="22:26" x14ac:dyDescent="0.2">
      <c r="V683" s="1"/>
      <c r="Z683" s="2"/>
    </row>
    <row r="684" spans="22:26" x14ac:dyDescent="0.2">
      <c r="V684" s="1"/>
      <c r="Z684" s="2"/>
    </row>
    <row r="685" spans="22:26" x14ac:dyDescent="0.2">
      <c r="V685" s="1"/>
      <c r="Z685" s="2"/>
    </row>
    <row r="686" spans="22:26" x14ac:dyDescent="0.2">
      <c r="V686" s="1"/>
      <c r="Z686" s="2"/>
    </row>
    <row r="687" spans="22:26" x14ac:dyDescent="0.2">
      <c r="V687" s="1"/>
      <c r="Z687" s="2"/>
    </row>
    <row r="688" spans="22:26" x14ac:dyDescent="0.2">
      <c r="V688" s="1"/>
      <c r="Z688" s="2"/>
    </row>
    <row r="689" spans="22:26" x14ac:dyDescent="0.2">
      <c r="V689" s="1"/>
      <c r="Z689" s="2"/>
    </row>
    <row r="690" spans="22:26" x14ac:dyDescent="0.2">
      <c r="V690" s="1"/>
      <c r="Z690" s="2"/>
    </row>
    <row r="691" spans="22:26" x14ac:dyDescent="0.2">
      <c r="V691" s="1"/>
      <c r="Z691" s="2"/>
    </row>
    <row r="692" spans="22:26" x14ac:dyDescent="0.2">
      <c r="V692" s="1"/>
      <c r="Z692" s="2"/>
    </row>
    <row r="693" spans="22:26" x14ac:dyDescent="0.2">
      <c r="V693" s="1"/>
      <c r="Z693" s="2"/>
    </row>
    <row r="694" spans="22:26" x14ac:dyDescent="0.2">
      <c r="V694" s="1"/>
      <c r="Z694" s="2"/>
    </row>
    <row r="695" spans="22:26" x14ac:dyDescent="0.2">
      <c r="V695" s="1"/>
      <c r="Z695" s="2"/>
    </row>
    <row r="696" spans="22:26" x14ac:dyDescent="0.2">
      <c r="V696" s="1"/>
      <c r="Z696" s="2"/>
    </row>
    <row r="697" spans="22:26" x14ac:dyDescent="0.2">
      <c r="V697" s="1"/>
      <c r="Z697" s="2"/>
    </row>
    <row r="698" spans="22:26" x14ac:dyDescent="0.2">
      <c r="V698" s="1"/>
      <c r="Z698" s="2"/>
    </row>
    <row r="699" spans="22:26" x14ac:dyDescent="0.2">
      <c r="V699" s="1"/>
      <c r="Z699" s="2"/>
    </row>
    <row r="700" spans="22:26" x14ac:dyDescent="0.2">
      <c r="V700" s="1"/>
      <c r="Z700" s="2"/>
    </row>
    <row r="701" spans="22:26" x14ac:dyDescent="0.2">
      <c r="V701" s="1"/>
      <c r="Z701" s="2"/>
    </row>
    <row r="702" spans="22:26" x14ac:dyDescent="0.2">
      <c r="V702" s="1"/>
      <c r="Z702" s="2"/>
    </row>
    <row r="703" spans="22:26" x14ac:dyDescent="0.2">
      <c r="V703" s="1"/>
      <c r="Z703" s="2"/>
    </row>
    <row r="704" spans="22:26" x14ac:dyDescent="0.2">
      <c r="V704" s="1"/>
      <c r="Z704" s="2"/>
    </row>
    <row r="705" spans="22:26" x14ac:dyDescent="0.2">
      <c r="V705" s="1"/>
      <c r="Z705" s="2"/>
    </row>
    <row r="706" spans="22:26" x14ac:dyDescent="0.2">
      <c r="V706" s="1"/>
      <c r="Z706" s="2"/>
    </row>
    <row r="707" spans="22:26" x14ac:dyDescent="0.2">
      <c r="V707" s="1"/>
      <c r="Z707" s="2"/>
    </row>
    <row r="708" spans="22:26" x14ac:dyDescent="0.2">
      <c r="V708" s="1"/>
      <c r="Z708" s="2"/>
    </row>
    <row r="709" spans="22:26" x14ac:dyDescent="0.2">
      <c r="V709" s="1"/>
      <c r="Z709" s="2"/>
    </row>
    <row r="710" spans="22:26" x14ac:dyDescent="0.2">
      <c r="V710" s="1"/>
      <c r="Z710" s="2"/>
    </row>
    <row r="711" spans="22:26" x14ac:dyDescent="0.2">
      <c r="V711" s="1"/>
      <c r="Z711" s="2"/>
    </row>
    <row r="712" spans="22:26" x14ac:dyDescent="0.2">
      <c r="V712" s="1"/>
      <c r="Z712" s="2"/>
    </row>
    <row r="713" spans="22:26" x14ac:dyDescent="0.2">
      <c r="V713" s="1"/>
      <c r="Z713" s="2"/>
    </row>
    <row r="714" spans="22:26" x14ac:dyDescent="0.2">
      <c r="V714" s="1"/>
      <c r="Z714" s="2"/>
    </row>
    <row r="715" spans="22:26" x14ac:dyDescent="0.2">
      <c r="V715" s="1"/>
      <c r="Z715" s="2"/>
    </row>
    <row r="716" spans="22:26" x14ac:dyDescent="0.2">
      <c r="V716" s="1"/>
      <c r="Z716" s="2"/>
    </row>
    <row r="717" spans="22:26" x14ac:dyDescent="0.2">
      <c r="V717" s="1"/>
      <c r="Z717" s="2"/>
    </row>
    <row r="718" spans="22:26" x14ac:dyDescent="0.2">
      <c r="V718" s="1"/>
      <c r="Z718" s="2"/>
    </row>
    <row r="719" spans="22:26" x14ac:dyDescent="0.2">
      <c r="V719" s="1"/>
      <c r="Z719" s="2"/>
    </row>
    <row r="720" spans="22:26" x14ac:dyDescent="0.2">
      <c r="V720" s="1"/>
      <c r="Z720" s="2"/>
    </row>
    <row r="721" spans="22:26" x14ac:dyDescent="0.2">
      <c r="V721" s="1"/>
      <c r="Z721" s="2"/>
    </row>
    <row r="722" spans="22:26" x14ac:dyDescent="0.2">
      <c r="V722" s="1"/>
      <c r="Z722" s="2"/>
    </row>
    <row r="723" spans="22:26" x14ac:dyDescent="0.2">
      <c r="V723" s="1"/>
      <c r="Z723" s="2"/>
    </row>
    <row r="724" spans="22:26" x14ac:dyDescent="0.2">
      <c r="V724" s="1"/>
      <c r="Z724" s="2"/>
    </row>
    <row r="725" spans="22:26" x14ac:dyDescent="0.2">
      <c r="V725" s="1"/>
      <c r="Z725" s="2"/>
    </row>
    <row r="726" spans="22:26" x14ac:dyDescent="0.2">
      <c r="V726" s="1"/>
      <c r="Z726" s="2"/>
    </row>
    <row r="727" spans="22:26" x14ac:dyDescent="0.2">
      <c r="V727" s="1"/>
      <c r="Z727" s="2"/>
    </row>
    <row r="728" spans="22:26" x14ac:dyDescent="0.2">
      <c r="V728" s="1"/>
      <c r="Z728" s="2"/>
    </row>
    <row r="729" spans="22:26" x14ac:dyDescent="0.2">
      <c r="V729" s="1"/>
      <c r="Z729" s="2"/>
    </row>
    <row r="730" spans="22:26" x14ac:dyDescent="0.2">
      <c r="V730" s="1"/>
      <c r="Z730" s="2"/>
    </row>
    <row r="731" spans="22:26" x14ac:dyDescent="0.2">
      <c r="V731" s="1"/>
      <c r="Z731" s="2"/>
    </row>
    <row r="732" spans="22:26" x14ac:dyDescent="0.2">
      <c r="V732" s="1"/>
      <c r="Z732" s="2"/>
    </row>
    <row r="733" spans="22:26" x14ac:dyDescent="0.2">
      <c r="V733" s="1"/>
      <c r="Z733" s="2"/>
    </row>
    <row r="734" spans="22:26" x14ac:dyDescent="0.2">
      <c r="V734" s="1"/>
      <c r="Z734" s="2"/>
    </row>
    <row r="735" spans="22:26" x14ac:dyDescent="0.2">
      <c r="V735" s="1"/>
      <c r="Z735" s="2"/>
    </row>
    <row r="736" spans="22:26" x14ac:dyDescent="0.2">
      <c r="V736" s="1"/>
      <c r="Z736" s="2"/>
    </row>
    <row r="737" spans="22:26" x14ac:dyDescent="0.2">
      <c r="V737" s="1"/>
      <c r="Z737" s="2"/>
    </row>
    <row r="738" spans="22:26" x14ac:dyDescent="0.2">
      <c r="V738" s="1"/>
      <c r="Z738" s="2"/>
    </row>
    <row r="739" spans="22:26" x14ac:dyDescent="0.2">
      <c r="V739" s="1"/>
      <c r="Z739" s="2"/>
    </row>
    <row r="740" spans="22:26" x14ac:dyDescent="0.2">
      <c r="V740" s="1"/>
      <c r="Z740" s="2"/>
    </row>
    <row r="741" spans="22:26" x14ac:dyDescent="0.2">
      <c r="V741" s="1"/>
      <c r="Z741" s="2"/>
    </row>
    <row r="742" spans="22:26" x14ac:dyDescent="0.2">
      <c r="V742" s="1"/>
      <c r="Z742" s="2"/>
    </row>
    <row r="743" spans="22:26" x14ac:dyDescent="0.2">
      <c r="V743" s="1"/>
      <c r="Z743" s="2"/>
    </row>
    <row r="744" spans="22:26" x14ac:dyDescent="0.2">
      <c r="V744" s="1"/>
      <c r="Z744" s="2"/>
    </row>
    <row r="745" spans="22:26" x14ac:dyDescent="0.2">
      <c r="V745" s="1"/>
      <c r="Z745" s="2"/>
    </row>
    <row r="746" spans="22:26" x14ac:dyDescent="0.2">
      <c r="V746" s="1"/>
      <c r="Z746" s="2"/>
    </row>
    <row r="747" spans="22:26" x14ac:dyDescent="0.2">
      <c r="V747" s="1"/>
      <c r="Z747" s="2"/>
    </row>
    <row r="748" spans="22:26" x14ac:dyDescent="0.2">
      <c r="V748" s="1"/>
      <c r="Z748" s="2"/>
    </row>
    <row r="749" spans="22:26" x14ac:dyDescent="0.2">
      <c r="V749" s="1"/>
      <c r="Z749" s="2"/>
    </row>
    <row r="750" spans="22:26" x14ac:dyDescent="0.2">
      <c r="V750" s="1"/>
      <c r="Z750" s="2"/>
    </row>
    <row r="751" spans="22:26" x14ac:dyDescent="0.2">
      <c r="V751" s="1"/>
      <c r="Z751" s="2"/>
    </row>
    <row r="752" spans="22:26" x14ac:dyDescent="0.2">
      <c r="V752" s="1"/>
      <c r="Z752" s="2"/>
    </row>
    <row r="753" spans="22:26" x14ac:dyDescent="0.2">
      <c r="V753" s="1"/>
      <c r="Z753" s="2"/>
    </row>
    <row r="754" spans="22:26" x14ac:dyDescent="0.2">
      <c r="V754" s="1"/>
      <c r="Z754" s="2"/>
    </row>
    <row r="755" spans="22:26" x14ac:dyDescent="0.2">
      <c r="V755" s="1"/>
      <c r="Z755" s="2"/>
    </row>
    <row r="756" spans="22:26" x14ac:dyDescent="0.2">
      <c r="V756" s="1"/>
      <c r="Z756" s="2"/>
    </row>
    <row r="757" spans="22:26" x14ac:dyDescent="0.2">
      <c r="V757" s="1"/>
      <c r="Z757" s="2"/>
    </row>
    <row r="758" spans="22:26" x14ac:dyDescent="0.2">
      <c r="V758" s="1"/>
      <c r="Z758" s="2"/>
    </row>
    <row r="759" spans="22:26" x14ac:dyDescent="0.2">
      <c r="V759" s="1"/>
      <c r="Z759" s="2"/>
    </row>
    <row r="760" spans="22:26" x14ac:dyDescent="0.2">
      <c r="V760" s="1"/>
      <c r="Z760" s="2"/>
    </row>
    <row r="761" spans="22:26" x14ac:dyDescent="0.2">
      <c r="V761" s="1"/>
      <c r="Z761" s="2"/>
    </row>
    <row r="762" spans="22:26" x14ac:dyDescent="0.2">
      <c r="V762" s="1"/>
      <c r="Z762" s="2"/>
    </row>
    <row r="763" spans="22:26" x14ac:dyDescent="0.2">
      <c r="V763" s="1"/>
      <c r="Z763" s="2"/>
    </row>
    <row r="764" spans="22:26" x14ac:dyDescent="0.2">
      <c r="V764" s="1"/>
      <c r="Z764" s="2"/>
    </row>
    <row r="765" spans="22:26" x14ac:dyDescent="0.2">
      <c r="V765" s="1"/>
      <c r="Z765" s="2"/>
    </row>
    <row r="766" spans="22:26" x14ac:dyDescent="0.2">
      <c r="V766" s="1"/>
      <c r="Z766" s="2"/>
    </row>
    <row r="767" spans="22:26" x14ac:dyDescent="0.2">
      <c r="V767" s="1"/>
      <c r="Z767" s="2"/>
    </row>
    <row r="768" spans="22:26" x14ac:dyDescent="0.2">
      <c r="V768" s="1"/>
      <c r="Z768" s="2"/>
    </row>
    <row r="769" spans="22:26" x14ac:dyDescent="0.2">
      <c r="V769" s="1"/>
      <c r="Z769" s="2"/>
    </row>
    <row r="770" spans="22:26" x14ac:dyDescent="0.2">
      <c r="V770" s="1"/>
      <c r="Z770" s="2"/>
    </row>
    <row r="771" spans="22:26" x14ac:dyDescent="0.2">
      <c r="V771" s="1"/>
      <c r="Z771" s="2"/>
    </row>
    <row r="772" spans="22:26" x14ac:dyDescent="0.2">
      <c r="V772" s="1"/>
      <c r="Z772" s="2"/>
    </row>
    <row r="773" spans="22:26" x14ac:dyDescent="0.2">
      <c r="V773" s="1"/>
      <c r="Z773" s="2"/>
    </row>
    <row r="774" spans="22:26" x14ac:dyDescent="0.2">
      <c r="V774" s="1"/>
      <c r="Z774" s="2"/>
    </row>
    <row r="775" spans="22:26" x14ac:dyDescent="0.2">
      <c r="V775" s="1"/>
      <c r="Z775" s="2"/>
    </row>
    <row r="776" spans="22:26" x14ac:dyDescent="0.2">
      <c r="V776" s="1"/>
      <c r="Z776" s="2"/>
    </row>
    <row r="777" spans="22:26" x14ac:dyDescent="0.2">
      <c r="V777" s="1"/>
      <c r="Z777" s="2"/>
    </row>
    <row r="778" spans="22:26" x14ac:dyDescent="0.2">
      <c r="V778" s="1"/>
      <c r="Z778" s="2"/>
    </row>
    <row r="779" spans="22:26" x14ac:dyDescent="0.2">
      <c r="V779" s="1"/>
      <c r="Z779" s="2"/>
    </row>
    <row r="780" spans="22:26" x14ac:dyDescent="0.2">
      <c r="V780" s="1"/>
      <c r="Z780" s="2"/>
    </row>
    <row r="781" spans="22:26" x14ac:dyDescent="0.2">
      <c r="V781" s="1"/>
      <c r="Z781" s="2"/>
    </row>
    <row r="782" spans="22:26" x14ac:dyDescent="0.2">
      <c r="V782" s="1"/>
      <c r="Z782" s="2"/>
    </row>
    <row r="783" spans="22:26" x14ac:dyDescent="0.2">
      <c r="V783" s="1"/>
      <c r="Z783" s="2"/>
    </row>
    <row r="784" spans="22:26" x14ac:dyDescent="0.2">
      <c r="V784" s="1"/>
      <c r="Z784" s="2"/>
    </row>
    <row r="785" spans="22:26" x14ac:dyDescent="0.2">
      <c r="V785" s="1"/>
      <c r="Z785" s="2"/>
    </row>
    <row r="786" spans="22:26" x14ac:dyDescent="0.2">
      <c r="V786" s="1"/>
      <c r="Z786" s="2"/>
    </row>
    <row r="787" spans="22:26" x14ac:dyDescent="0.2">
      <c r="V787" s="1"/>
      <c r="Z787" s="2"/>
    </row>
    <row r="788" spans="22:26" x14ac:dyDescent="0.2">
      <c r="V788" s="1"/>
      <c r="Z788" s="2"/>
    </row>
    <row r="789" spans="22:26" x14ac:dyDescent="0.2">
      <c r="V789" s="1"/>
      <c r="Z789" s="2"/>
    </row>
    <row r="790" spans="22:26" x14ac:dyDescent="0.2">
      <c r="V790" s="1"/>
      <c r="Z790" s="2"/>
    </row>
    <row r="791" spans="22:26" x14ac:dyDescent="0.2">
      <c r="V791" s="1"/>
      <c r="Z791" s="2"/>
    </row>
    <row r="792" spans="22:26" x14ac:dyDescent="0.2">
      <c r="V792" s="1"/>
      <c r="Z792" s="2"/>
    </row>
    <row r="793" spans="22:26" x14ac:dyDescent="0.2">
      <c r="V793" s="1"/>
      <c r="Z793" s="2"/>
    </row>
    <row r="794" spans="22:26" x14ac:dyDescent="0.2">
      <c r="V794" s="1"/>
      <c r="Z794" s="2"/>
    </row>
    <row r="795" spans="22:26" x14ac:dyDescent="0.2">
      <c r="V795" s="1"/>
      <c r="Z795" s="2"/>
    </row>
    <row r="796" spans="22:26" x14ac:dyDescent="0.2">
      <c r="V796" s="1"/>
      <c r="Z796" s="2"/>
    </row>
    <row r="797" spans="22:26" x14ac:dyDescent="0.2">
      <c r="V797" s="1"/>
      <c r="Z797" s="2"/>
    </row>
    <row r="798" spans="22:26" x14ac:dyDescent="0.2">
      <c r="V798" s="1"/>
      <c r="Z798" s="2"/>
    </row>
    <row r="799" spans="22:26" x14ac:dyDescent="0.2">
      <c r="V799" s="1"/>
      <c r="Z799" s="2"/>
    </row>
    <row r="800" spans="22:26" x14ac:dyDescent="0.2">
      <c r="V800" s="1"/>
      <c r="Z800" s="2"/>
    </row>
    <row r="801" spans="22:26" x14ac:dyDescent="0.2">
      <c r="V801" s="1"/>
      <c r="Z801" s="2"/>
    </row>
    <row r="802" spans="22:26" x14ac:dyDescent="0.2">
      <c r="V802" s="1"/>
      <c r="Z802" s="2"/>
    </row>
    <row r="803" spans="22:26" x14ac:dyDescent="0.2">
      <c r="V803" s="1"/>
      <c r="Z803" s="2"/>
    </row>
    <row r="804" spans="22:26" x14ac:dyDescent="0.2">
      <c r="V804" s="1"/>
      <c r="Z804" s="2"/>
    </row>
    <row r="805" spans="22:26" x14ac:dyDescent="0.2">
      <c r="V805" s="1"/>
      <c r="Z805" s="2"/>
    </row>
    <row r="806" spans="22:26" x14ac:dyDescent="0.2">
      <c r="V806" s="1"/>
      <c r="Z806" s="2"/>
    </row>
    <row r="807" spans="22:26" x14ac:dyDescent="0.2">
      <c r="V807" s="1"/>
      <c r="Z807" s="2"/>
    </row>
    <row r="808" spans="22:26" x14ac:dyDescent="0.2">
      <c r="V808" s="1"/>
      <c r="Z808" s="2"/>
    </row>
    <row r="809" spans="22:26" x14ac:dyDescent="0.2">
      <c r="V809" s="1"/>
      <c r="Z809" s="2"/>
    </row>
    <row r="810" spans="22:26" x14ac:dyDescent="0.2">
      <c r="V810" s="1"/>
      <c r="Z810" s="2"/>
    </row>
    <row r="811" spans="22:26" x14ac:dyDescent="0.2">
      <c r="V811" s="1"/>
      <c r="Z811" s="2"/>
    </row>
    <row r="812" spans="22:26" x14ac:dyDescent="0.2">
      <c r="V812" s="1"/>
      <c r="Z812" s="2"/>
    </row>
    <row r="813" spans="22:26" x14ac:dyDescent="0.2">
      <c r="V813" s="1"/>
      <c r="Z813" s="2"/>
    </row>
    <row r="814" spans="22:26" x14ac:dyDescent="0.2">
      <c r="V814" s="1"/>
      <c r="Z814" s="2"/>
    </row>
    <row r="815" spans="22:26" x14ac:dyDescent="0.2">
      <c r="V815" s="1"/>
      <c r="Z815" s="2"/>
    </row>
    <row r="816" spans="22:26" x14ac:dyDescent="0.2">
      <c r="V816" s="1"/>
      <c r="Z816" s="2"/>
    </row>
    <row r="817" spans="22:26" x14ac:dyDescent="0.2">
      <c r="V817" s="1"/>
      <c r="Z817" s="2"/>
    </row>
  </sheetData>
  <mergeCells count="38">
    <mergeCell ref="DC15:DD15"/>
    <mergeCell ref="BY16:CA16"/>
    <mergeCell ref="CB16:CC16"/>
    <mergeCell ref="CE16:CF16"/>
    <mergeCell ref="CW16:CY16"/>
    <mergeCell ref="CZ16:DA16"/>
    <mergeCell ref="DC16:DD16"/>
    <mergeCell ref="CU15:CV15"/>
    <mergeCell ref="BW15:BX15"/>
    <mergeCell ref="BZ15:CA15"/>
    <mergeCell ref="CB15:CC15"/>
    <mergeCell ref="CE15:CF15"/>
    <mergeCell ref="CZ17:DA17"/>
    <mergeCell ref="CX15:CY15"/>
    <mergeCell ref="CZ15:DA15"/>
    <mergeCell ref="BW17:BX17"/>
    <mergeCell ref="BY17:CA17"/>
    <mergeCell ref="CB17:CC17"/>
    <mergeCell ref="CU17:CV17"/>
    <mergeCell ref="CW17:CY17"/>
    <mergeCell ref="AZ10:BH10"/>
    <mergeCell ref="BJ10:BN10"/>
    <mergeCell ref="T11:U11"/>
    <mergeCell ref="V11:W11"/>
    <mergeCell ref="X11:Y11"/>
    <mergeCell ref="Z11:AA11"/>
    <mergeCell ref="AB11:AD11"/>
    <mergeCell ref="AR11:AS11"/>
    <mergeCell ref="AZ11:BB11"/>
    <mergeCell ref="BC11:BE11"/>
    <mergeCell ref="AW10:AW11"/>
    <mergeCell ref="BF11:BH11"/>
    <mergeCell ref="I10:S10"/>
    <mergeCell ref="AE10:AH10"/>
    <mergeCell ref="AJ10:AM10"/>
    <mergeCell ref="AN10:AP10"/>
    <mergeCell ref="AR10:AS10"/>
    <mergeCell ref="T10:AD10"/>
  </mergeCells>
  <conditionalFormatting sqref="AB13:AB497">
    <cfRule type="cellIs" dxfId="35" priority="14" stopIfTrue="1" operator="between">
      <formula>33</formula>
      <formula>100</formula>
    </cfRule>
  </conditionalFormatting>
  <conditionalFormatting sqref="AC13:AC497">
    <cfRule type="cellIs" dxfId="34" priority="15" stopIfTrue="1" operator="between">
      <formula>33</formula>
      <formula>100</formula>
    </cfRule>
  </conditionalFormatting>
  <conditionalFormatting sqref="AD13:AD497">
    <cfRule type="cellIs" dxfId="33" priority="16" stopIfTrue="1" operator="between">
      <formula>33</formula>
      <formula>100</formula>
    </cfRule>
  </conditionalFormatting>
  <conditionalFormatting sqref="A6">
    <cfRule type="expression" dxfId="32" priority="17" stopIfTrue="1">
      <formula>$C$6=1</formula>
    </cfRule>
  </conditionalFormatting>
  <conditionalFormatting sqref="K14:K497">
    <cfRule type="cellIs" dxfId="31" priority="18" stopIfTrue="1" operator="notEqual">
      <formula>$J$5</formula>
    </cfRule>
  </conditionalFormatting>
  <conditionalFormatting sqref="Y14:Y817 W14:W817 AA14:AA817">
    <cfRule type="cellIs" dxfId="30" priority="5" operator="equal">
      <formula>7</formula>
    </cfRule>
    <cfRule type="cellIs" dxfId="29" priority="7" operator="equal">
      <formula>6</formula>
    </cfRule>
    <cfRule type="cellIs" dxfId="28" priority="9" operator="equal">
      <formula>5</formula>
    </cfRule>
    <cfRule type="cellIs" dxfId="27" priority="11" operator="equal">
      <formula>4</formula>
    </cfRule>
  </conditionalFormatting>
  <conditionalFormatting sqref="U14:U817">
    <cfRule type="cellIs" dxfId="26" priority="2" operator="between">
      <formula>11</formula>
      <formula>12</formula>
    </cfRule>
    <cfRule type="cellIs" dxfId="25" priority="4" operator="between">
      <formula>9</formula>
      <formula>10</formula>
    </cfRule>
    <cfRule type="cellIs" dxfId="24" priority="6" operator="equal">
      <formula>8</formula>
    </cfRule>
    <cfRule type="cellIs" dxfId="23" priority="8" operator="between">
      <formula>6</formula>
      <formula>7</formula>
    </cfRule>
    <cfRule type="cellIs" dxfId="22" priority="10" operator="between">
      <formula>4</formula>
      <formula>5</formula>
    </cfRule>
  </conditionalFormatting>
  <conditionalFormatting sqref="U14:U817 Y14:Y817 W14:W817 AA14:AA817">
    <cfRule type="cellIs" dxfId="21" priority="12" operator="equal">
      <formula>3</formula>
    </cfRule>
    <cfRule type="cellIs" dxfId="20" priority="13" operator="between">
      <formula>1</formula>
      <formula>2</formula>
    </cfRule>
  </conditionalFormatting>
  <conditionalFormatting sqref="Y14:Y817 W14:W817">
    <cfRule type="cellIs" dxfId="19" priority="3" operator="between">
      <formula>8</formula>
      <formula>9</formula>
    </cfRule>
  </conditionalFormatting>
  <conditionalFormatting sqref="K13:K471">
    <cfRule type="cellIs" dxfId="18" priority="1" stopIfTrue="1" operator="notEqual">
      <formula>$J$5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31713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714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715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716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8">
    <pageSetUpPr fitToPage="1"/>
  </sheetPr>
  <dimension ref="A1:FC65464"/>
  <sheetViews>
    <sheetView tabSelected="1" zoomScale="70" zoomScaleNormal="70" zoomScaleSheetLayoutView="50" workbookViewId="0">
      <pane ySplit="12" topLeftCell="A13" activePane="bottomLeft" state="frozen"/>
      <selection pane="bottomLeft" activeCell="K9" sqref="K9"/>
    </sheetView>
  </sheetViews>
  <sheetFormatPr defaultColWidth="8.7109375" defaultRowHeight="12.75" x14ac:dyDescent="0.2"/>
  <cols>
    <col min="1" max="1" width="9" style="1" customWidth="1"/>
    <col min="2" max="2" width="13.28515625" style="1" customWidth="1"/>
    <col min="3" max="3" width="11.42578125" style="1" customWidth="1"/>
    <col min="4" max="4" width="9.42578125" style="1" customWidth="1"/>
    <col min="5" max="5" width="14.28515625" style="1" customWidth="1"/>
    <col min="6" max="7" width="8" style="1" customWidth="1"/>
    <col min="8" max="8" width="8.7109375" style="1"/>
    <col min="9" max="9" width="11.42578125" style="1" customWidth="1"/>
    <col min="10" max="12" width="9.7109375" style="1" customWidth="1"/>
    <col min="13" max="13" width="10.7109375" style="1" customWidth="1"/>
    <col min="14" max="14" width="12" style="1" customWidth="1"/>
    <col min="15" max="15" width="10.42578125" style="1" bestFit="1" customWidth="1"/>
    <col min="16" max="19" width="10.42578125" style="1" customWidth="1"/>
    <col min="20" max="20" width="18.28515625" style="2" customWidth="1"/>
    <col min="21" max="21" width="10.42578125" style="1" bestFit="1" customWidth="1"/>
    <col min="22" max="22" width="18.42578125" style="2" customWidth="1"/>
    <col min="23" max="23" width="10.42578125" style="1" bestFit="1" customWidth="1"/>
    <col min="24" max="24" width="20.42578125" style="1" bestFit="1" customWidth="1"/>
    <col min="25" max="25" width="11.7109375" style="1" customWidth="1"/>
    <col min="26" max="26" width="18.28515625" style="1" customWidth="1"/>
    <col min="27" max="28" width="10.42578125" style="1" customWidth="1"/>
    <col min="29" max="31" width="13.42578125" style="1" customWidth="1"/>
    <col min="32" max="32" width="15" style="1" customWidth="1"/>
    <col min="33" max="34" width="13" style="1" bestFit="1" customWidth="1"/>
    <col min="35" max="35" width="12.42578125" style="1" customWidth="1"/>
    <col min="36" max="36" width="15.42578125" style="1" customWidth="1"/>
    <col min="37" max="37" width="11" style="1" customWidth="1"/>
    <col min="38" max="38" width="13" style="1" customWidth="1"/>
    <col min="39" max="39" width="14" style="1" bestFit="1" customWidth="1"/>
    <col min="40" max="40" width="13" style="1" customWidth="1"/>
    <col min="41" max="41" width="10.7109375" style="1" customWidth="1"/>
    <col min="42" max="42" width="11" style="1" customWidth="1"/>
    <col min="43" max="43" width="15.28515625" style="1" customWidth="1"/>
    <col min="44" max="44" width="14.7109375" style="1" customWidth="1"/>
    <col min="45" max="46" width="11" style="1" customWidth="1"/>
    <col min="47" max="47" width="17.28515625" style="1" customWidth="1"/>
    <col min="48" max="48" width="10.7109375" style="1" customWidth="1"/>
    <col min="49" max="49" width="20.140625" style="1" bestFit="1" customWidth="1"/>
    <col min="50" max="50" width="9.42578125" style="1" customWidth="1"/>
    <col min="51" max="51" width="7.140625" style="1" customWidth="1"/>
    <col min="52" max="52" width="6.42578125" style="1" customWidth="1"/>
    <col min="53" max="53" width="6.7109375" style="1" bestFit="1" customWidth="1"/>
    <col min="54" max="54" width="6.140625" style="1" customWidth="1"/>
    <col min="55" max="57" width="6.42578125" style="1" customWidth="1"/>
    <col min="58" max="58" width="11.7109375" style="1" customWidth="1"/>
    <col min="59" max="69" width="8.7109375" style="1"/>
    <col min="70" max="70" width="12.42578125" style="1" bestFit="1" customWidth="1"/>
    <col min="71" max="72" width="8.7109375" style="1"/>
    <col min="73" max="73" width="12.42578125" style="1" bestFit="1" customWidth="1"/>
    <col min="74" max="74" width="8.7109375" style="1"/>
    <col min="75" max="75" width="5.42578125" style="1" customWidth="1"/>
    <col min="76" max="76" width="14.28515625" style="1" customWidth="1"/>
    <col min="77" max="77" width="8.7109375" style="1"/>
    <col min="78" max="78" width="4.7109375" style="1" customWidth="1"/>
    <col min="79" max="100" width="8.7109375" style="1"/>
    <col min="101" max="101" width="9.28515625" style="1" customWidth="1"/>
    <col min="102" max="102" width="6.42578125" style="1" customWidth="1"/>
    <col min="103" max="103" width="6.140625" style="1" customWidth="1"/>
    <col min="104" max="105" width="8.7109375" style="1"/>
    <col min="106" max="106" width="9.42578125" style="1" customWidth="1"/>
    <col min="107" max="107" width="13.7109375" style="1" customWidth="1"/>
    <col min="108" max="108" width="11.7109375" style="1" customWidth="1"/>
    <col min="109" max="109" width="4.7109375" style="1" customWidth="1"/>
    <col min="110" max="110" width="14.140625" style="1" customWidth="1"/>
    <col min="111" max="16384" width="8.7109375" style="1"/>
  </cols>
  <sheetData>
    <row r="1" spans="1:159" ht="13.5" thickBot="1" x14ac:dyDescent="0.25">
      <c r="A1" s="70" t="s">
        <v>118</v>
      </c>
      <c r="I1" s="28"/>
      <c r="J1" s="28"/>
      <c r="K1" s="28"/>
      <c r="L1" s="28"/>
      <c r="M1" s="28"/>
      <c r="N1" s="28"/>
      <c r="O1" s="28"/>
      <c r="P1" s="28"/>
      <c r="X1" s="68"/>
      <c r="Y1" s="60" t="s">
        <v>150</v>
      </c>
      <c r="Z1" s="60" t="s">
        <v>149</v>
      </c>
      <c r="AA1" s="60" t="s">
        <v>148</v>
      </c>
      <c r="AB1" s="60" t="s">
        <v>74</v>
      </c>
    </row>
    <row r="2" spans="1:159" x14ac:dyDescent="0.2">
      <c r="A2" s="70" t="s">
        <v>1</v>
      </c>
      <c r="I2" s="101" t="s">
        <v>72</v>
      </c>
      <c r="J2" s="99" t="s">
        <v>162</v>
      </c>
      <c r="K2" s="99"/>
      <c r="L2" s="99"/>
      <c r="M2" s="99"/>
      <c r="N2" s="100" t="s">
        <v>53</v>
      </c>
      <c r="O2" s="99" t="s">
        <v>172</v>
      </c>
      <c r="P2" s="98"/>
      <c r="S2" s="77"/>
      <c r="T2" s="70" t="s">
        <v>63</v>
      </c>
      <c r="X2" s="97" t="s">
        <v>159</v>
      </c>
      <c r="Y2" s="60" t="s">
        <v>151</v>
      </c>
      <c r="Z2" s="60" t="s">
        <v>151</v>
      </c>
      <c r="AA2" s="60" t="s">
        <v>151</v>
      </c>
      <c r="AB2" s="60" t="s">
        <v>151</v>
      </c>
      <c r="AN2" s="70"/>
      <c r="AR2" s="67" t="s">
        <v>28</v>
      </c>
      <c r="AS2" s="80">
        <v>2.5</v>
      </c>
      <c r="AT2" s="1" t="s">
        <v>29</v>
      </c>
    </row>
    <row r="3" spans="1:159" ht="13.15" customHeight="1" x14ac:dyDescent="0.2">
      <c r="A3" s="70" t="s">
        <v>3</v>
      </c>
      <c r="I3" s="96" t="s">
        <v>48</v>
      </c>
      <c r="J3" s="95">
        <v>43873</v>
      </c>
      <c r="N3" s="67" t="s">
        <v>7</v>
      </c>
      <c r="O3" s="3">
        <f>I452</f>
        <v>72.014435695538054</v>
      </c>
      <c r="P3" s="89" t="s">
        <v>19</v>
      </c>
      <c r="S3" s="77"/>
      <c r="X3" s="94" t="s">
        <v>33</v>
      </c>
      <c r="Y3" s="60">
        <v>3</v>
      </c>
      <c r="Z3" s="60">
        <v>3</v>
      </c>
      <c r="AA3" s="60">
        <v>3</v>
      </c>
      <c r="AB3" s="60">
        <v>3</v>
      </c>
      <c r="AR3" s="67" t="s">
        <v>31</v>
      </c>
      <c r="AS3" s="80">
        <v>300</v>
      </c>
      <c r="AT3" s="1" t="s">
        <v>32</v>
      </c>
    </row>
    <row r="4" spans="1:159" x14ac:dyDescent="0.2">
      <c r="B4" s="93">
        <f>IF(ABS(T4-U4)=0,"",ABS(T4-U4))</f>
        <v>1</v>
      </c>
      <c r="C4" s="70" t="str">
        <f>IF(T4-U4&gt;0,"more cells need COPY DOWN",IF(T4-U4=0,"OK","more cells need DELETE"))</f>
        <v>more cells need COPY DOWN</v>
      </c>
      <c r="I4" s="83" t="s">
        <v>27</v>
      </c>
      <c r="J4" s="1" t="s">
        <v>171</v>
      </c>
      <c r="K4" s="67"/>
      <c r="L4" s="67"/>
      <c r="N4" s="67" t="s">
        <v>73</v>
      </c>
      <c r="O4" s="80">
        <v>0.8</v>
      </c>
      <c r="P4" s="86"/>
      <c r="Q4" s="2"/>
      <c r="S4" s="77"/>
      <c r="T4" s="77">
        <f>COUNT(A14:A65464)</f>
        <v>440</v>
      </c>
      <c r="U4" s="77">
        <f>COUNT(I14:I65464)</f>
        <v>439</v>
      </c>
      <c r="X4" s="92" t="s">
        <v>123</v>
      </c>
      <c r="Y4" s="60" t="s">
        <v>152</v>
      </c>
      <c r="Z4" s="60">
        <v>4</v>
      </c>
      <c r="AA4" s="60">
        <v>4</v>
      </c>
      <c r="AB4" s="60">
        <v>4</v>
      </c>
      <c r="AJ4" s="2"/>
    </row>
    <row r="5" spans="1:159" ht="13.5" customHeight="1" x14ac:dyDescent="0.2">
      <c r="A5" s="70" t="s">
        <v>62</v>
      </c>
      <c r="I5" s="91" t="s">
        <v>36</v>
      </c>
      <c r="J5" s="90" t="s">
        <v>130</v>
      </c>
      <c r="K5" s="1" t="s">
        <v>21</v>
      </c>
      <c r="M5" s="67"/>
      <c r="N5" s="67" t="s">
        <v>51</v>
      </c>
      <c r="O5" s="80">
        <v>17</v>
      </c>
      <c r="P5" s="89"/>
      <c r="S5" s="77"/>
      <c r="U5" s="2"/>
      <c r="X5" s="88" t="s">
        <v>121</v>
      </c>
      <c r="Y5" s="60" t="s">
        <v>153</v>
      </c>
      <c r="Z5" s="60">
        <v>5</v>
      </c>
      <c r="AA5" s="60">
        <v>5</v>
      </c>
      <c r="AB5" s="60">
        <v>5</v>
      </c>
      <c r="AG5" s="2"/>
      <c r="AM5" s="84"/>
    </row>
    <row r="6" spans="1:159" ht="13.5" customHeight="1" x14ac:dyDescent="0.2">
      <c r="A6" s="53"/>
      <c r="B6" s="53"/>
      <c r="C6" s="53">
        <v>1</v>
      </c>
      <c r="D6" s="53">
        <v>2</v>
      </c>
      <c r="E6" s="53">
        <v>3</v>
      </c>
      <c r="F6" s="53">
        <v>6</v>
      </c>
      <c r="G6" s="53">
        <v>7</v>
      </c>
      <c r="I6" s="87" t="s">
        <v>34</v>
      </c>
      <c r="J6" s="67">
        <v>3</v>
      </c>
      <c r="K6" s="67"/>
      <c r="L6" s="77" t="s">
        <v>30</v>
      </c>
      <c r="M6" s="77">
        <f>IF(J6&lt;=2,J6+4,5)</f>
        <v>5</v>
      </c>
      <c r="N6" s="67" t="s">
        <v>52</v>
      </c>
      <c r="O6" s="80">
        <v>20</v>
      </c>
      <c r="P6" s="86"/>
      <c r="Q6" s="2"/>
      <c r="R6" s="77"/>
      <c r="S6" s="77"/>
      <c r="U6" s="2"/>
      <c r="X6" s="85" t="s">
        <v>30</v>
      </c>
      <c r="Y6" s="60">
        <v>8</v>
      </c>
      <c r="Z6" s="60">
        <v>6</v>
      </c>
      <c r="AA6" s="60">
        <v>6</v>
      </c>
      <c r="AB6" s="60">
        <v>6</v>
      </c>
      <c r="AG6" s="3"/>
      <c r="AH6" s="23"/>
      <c r="AI6" s="23"/>
      <c r="AM6" s="84"/>
    </row>
    <row r="7" spans="1:159" ht="14.25" customHeight="1" x14ac:dyDescent="0.2">
      <c r="A7" s="53"/>
      <c r="B7" s="53"/>
      <c r="C7" s="1" t="s">
        <v>11</v>
      </c>
      <c r="D7" s="1" t="s">
        <v>12</v>
      </c>
      <c r="E7" s="1" t="s">
        <v>44</v>
      </c>
      <c r="F7" s="1" t="s">
        <v>45</v>
      </c>
      <c r="G7" s="1" t="s">
        <v>46</v>
      </c>
      <c r="I7" s="83" t="s">
        <v>2</v>
      </c>
      <c r="J7" s="82">
        <v>-0.6</v>
      </c>
      <c r="K7" s="53" t="s">
        <v>19</v>
      </c>
      <c r="L7" s="77" t="s">
        <v>33</v>
      </c>
      <c r="M7" s="77"/>
      <c r="N7" s="81" t="s">
        <v>95</v>
      </c>
      <c r="O7" s="80">
        <v>7</v>
      </c>
      <c r="P7" s="79" t="s">
        <v>96</v>
      </c>
      <c r="Q7" s="78"/>
      <c r="R7" s="77"/>
      <c r="S7" s="77"/>
      <c r="U7" s="2"/>
      <c r="X7" s="76" t="s">
        <v>155</v>
      </c>
      <c r="Y7" s="60" t="s">
        <v>154</v>
      </c>
      <c r="Z7" s="60">
        <v>7</v>
      </c>
      <c r="AA7" s="60">
        <v>7</v>
      </c>
      <c r="AB7" s="60">
        <v>7</v>
      </c>
      <c r="AG7" s="3"/>
      <c r="AH7" s="23"/>
      <c r="AI7" s="23"/>
    </row>
    <row r="8" spans="1:159" ht="13.5" customHeight="1" thickBot="1" x14ac:dyDescent="0.25">
      <c r="A8" s="53"/>
      <c r="B8" s="53" t="s">
        <v>126</v>
      </c>
      <c r="C8">
        <v>1.9116</v>
      </c>
      <c r="D8">
        <v>1.6664000000000001</v>
      </c>
      <c r="E8">
        <v>1.6289</v>
      </c>
      <c r="F8">
        <v>1.4634</v>
      </c>
      <c r="G8">
        <v>1.4552</v>
      </c>
      <c r="I8" s="75" t="s">
        <v>41</v>
      </c>
      <c r="J8" s="74">
        <v>0</v>
      </c>
      <c r="K8" s="28" t="s">
        <v>42</v>
      </c>
      <c r="L8" s="73" t="s">
        <v>40</v>
      </c>
      <c r="M8" s="73"/>
      <c r="N8" s="28"/>
      <c r="O8" s="28"/>
      <c r="P8" s="72"/>
      <c r="U8" s="2"/>
      <c r="X8" s="71" t="s">
        <v>156</v>
      </c>
      <c r="Y8" s="60" t="s">
        <v>157</v>
      </c>
      <c r="Z8" s="60" t="s">
        <v>158</v>
      </c>
      <c r="AA8" s="60" t="s">
        <v>158</v>
      </c>
      <c r="AB8" s="60" t="s">
        <v>130</v>
      </c>
      <c r="AK8" s="2"/>
    </row>
    <row r="9" spans="1:159" ht="15.75" customHeight="1" thickBot="1" x14ac:dyDescent="0.25">
      <c r="A9" s="53"/>
      <c r="B9" s="53" t="s">
        <v>127</v>
      </c>
      <c r="C9">
        <v>1.24726</v>
      </c>
      <c r="D9">
        <v>-0.29141</v>
      </c>
      <c r="E9">
        <v>2.018E-2</v>
      </c>
      <c r="F9">
        <v>1.8756999999999999</v>
      </c>
      <c r="G9">
        <v>1.8597999999999999</v>
      </c>
      <c r="I9" s="70"/>
      <c r="J9" s="67"/>
      <c r="K9" s="67"/>
      <c r="L9" s="67"/>
      <c r="N9" s="70"/>
      <c r="U9" s="2"/>
      <c r="W9" s="2"/>
      <c r="X9" s="2"/>
      <c r="Y9" s="2"/>
      <c r="Z9" s="2"/>
      <c r="BF9" s="2"/>
    </row>
    <row r="10" spans="1:159" ht="23.25" customHeight="1" thickTop="1" x14ac:dyDescent="0.2">
      <c r="A10" s="53"/>
      <c r="B10" s="53" t="s">
        <v>128</v>
      </c>
      <c r="C10">
        <v>50000</v>
      </c>
      <c r="D10">
        <v>1000</v>
      </c>
      <c r="E10">
        <v>3447.5</v>
      </c>
      <c r="F10">
        <v>15</v>
      </c>
      <c r="G10">
        <v>15</v>
      </c>
      <c r="I10" s="102" t="s">
        <v>101</v>
      </c>
      <c r="J10" s="103"/>
      <c r="K10" s="103"/>
      <c r="L10" s="103"/>
      <c r="M10" s="103"/>
      <c r="N10" s="103"/>
      <c r="O10" s="103"/>
      <c r="P10" s="103"/>
      <c r="Q10" s="103"/>
      <c r="R10" s="103"/>
      <c r="S10" s="104"/>
      <c r="T10" s="117" t="s">
        <v>61</v>
      </c>
      <c r="U10" s="118"/>
      <c r="V10" s="118"/>
      <c r="W10" s="118"/>
      <c r="X10" s="118"/>
      <c r="Y10" s="118"/>
      <c r="Z10" s="118"/>
      <c r="AA10" s="118"/>
      <c r="AB10" s="118"/>
      <c r="AC10" s="118"/>
      <c r="AD10" s="119"/>
      <c r="AE10" s="120" t="s">
        <v>108</v>
      </c>
      <c r="AF10" s="120"/>
      <c r="AG10" s="120"/>
      <c r="AH10" s="120"/>
      <c r="AI10" s="69" t="s">
        <v>97</v>
      </c>
      <c r="AJ10" s="122" t="s">
        <v>83</v>
      </c>
      <c r="AK10" s="103"/>
      <c r="AL10" s="103"/>
      <c r="AM10" s="104"/>
      <c r="AN10" s="117" t="s">
        <v>43</v>
      </c>
      <c r="AO10" s="118"/>
      <c r="AP10" s="119"/>
      <c r="AQ10" s="69" t="s">
        <v>0</v>
      </c>
      <c r="AR10" s="122" t="s">
        <v>114</v>
      </c>
      <c r="AS10" s="104"/>
      <c r="AT10" s="69" t="s">
        <v>90</v>
      </c>
      <c r="AU10" s="69" t="s">
        <v>92</v>
      </c>
      <c r="AV10" s="69" t="s">
        <v>98</v>
      </c>
      <c r="AW10" s="123" t="s">
        <v>117</v>
      </c>
      <c r="AX10" s="1" t="str">
        <f>""</f>
        <v/>
      </c>
      <c r="AY10" s="68"/>
      <c r="AZ10" s="111" t="s">
        <v>18</v>
      </c>
      <c r="BA10" s="112"/>
      <c r="BB10" s="112"/>
      <c r="BC10" s="112"/>
      <c r="BD10" s="112"/>
      <c r="BE10" s="112"/>
      <c r="BF10" s="112"/>
      <c r="BG10" s="112"/>
      <c r="BH10" s="113"/>
      <c r="BI10" s="2"/>
      <c r="BJ10" s="111" t="s">
        <v>146</v>
      </c>
      <c r="BK10" s="112"/>
      <c r="BL10" s="112"/>
      <c r="BM10" s="112"/>
      <c r="BN10" s="113"/>
      <c r="BO10" s="2"/>
    </row>
    <row r="11" spans="1:159" ht="52.9" customHeight="1" x14ac:dyDescent="0.2">
      <c r="A11" s="53"/>
      <c r="B11" s="53"/>
      <c r="C11" t="s">
        <v>23</v>
      </c>
      <c r="D11" t="s">
        <v>23</v>
      </c>
      <c r="E11" t="s">
        <v>24</v>
      </c>
      <c r="F11" t="s">
        <v>13</v>
      </c>
      <c r="G11" t="s">
        <v>13</v>
      </c>
      <c r="H11" s="67"/>
      <c r="I11" s="63" t="s">
        <v>16</v>
      </c>
      <c r="J11" s="58" t="s">
        <v>17</v>
      </c>
      <c r="K11" s="58" t="s">
        <v>37</v>
      </c>
      <c r="L11" s="58" t="s">
        <v>59</v>
      </c>
      <c r="M11" s="58" t="s">
        <v>131</v>
      </c>
      <c r="N11" s="58" t="s">
        <v>60</v>
      </c>
      <c r="O11" s="58" t="s">
        <v>132</v>
      </c>
      <c r="P11" s="65" t="s">
        <v>133</v>
      </c>
      <c r="Q11" s="65" t="s">
        <v>47</v>
      </c>
      <c r="R11" s="65" t="s">
        <v>55</v>
      </c>
      <c r="S11" s="65" t="s">
        <v>22</v>
      </c>
      <c r="T11" s="105" t="s">
        <v>147</v>
      </c>
      <c r="U11" s="106"/>
      <c r="V11" s="105" t="s">
        <v>140</v>
      </c>
      <c r="W11" s="106"/>
      <c r="X11" s="105" t="s">
        <v>139</v>
      </c>
      <c r="Y11" s="106"/>
      <c r="Z11" s="121" t="s">
        <v>84</v>
      </c>
      <c r="AA11" s="105"/>
      <c r="AB11" s="114" t="s">
        <v>102</v>
      </c>
      <c r="AC11" s="115"/>
      <c r="AD11" s="116"/>
      <c r="AE11" s="66" t="s">
        <v>35</v>
      </c>
      <c r="AF11" s="58" t="s">
        <v>25</v>
      </c>
      <c r="AG11" s="58" t="s">
        <v>26</v>
      </c>
      <c r="AH11" s="58" t="s">
        <v>94</v>
      </c>
      <c r="AI11" s="56" t="s">
        <v>78</v>
      </c>
      <c r="AJ11" s="58" t="s">
        <v>82</v>
      </c>
      <c r="AK11" s="58" t="s">
        <v>81</v>
      </c>
      <c r="AL11" s="58" t="s">
        <v>85</v>
      </c>
      <c r="AM11" s="58" t="s">
        <v>99</v>
      </c>
      <c r="AN11" s="58" t="s">
        <v>86</v>
      </c>
      <c r="AO11" s="58" t="s">
        <v>87</v>
      </c>
      <c r="AP11" s="58" t="s">
        <v>99</v>
      </c>
      <c r="AQ11" s="58" t="s">
        <v>86</v>
      </c>
      <c r="AR11" s="121" t="s">
        <v>115</v>
      </c>
      <c r="AS11" s="121"/>
      <c r="AT11" s="58" t="s">
        <v>93</v>
      </c>
      <c r="AU11" s="58" t="s">
        <v>91</v>
      </c>
      <c r="AV11" s="58" t="s">
        <v>116</v>
      </c>
      <c r="AW11" s="124"/>
      <c r="AX11" s="1" t="str">
        <f>""</f>
        <v/>
      </c>
      <c r="AY11" s="58" t="s">
        <v>39</v>
      </c>
      <c r="AZ11" s="121" t="s">
        <v>78</v>
      </c>
      <c r="BA11" s="121"/>
      <c r="BB11" s="121"/>
      <c r="BC11" s="121" t="s">
        <v>79</v>
      </c>
      <c r="BD11" s="121"/>
      <c r="BE11" s="121"/>
      <c r="BF11" s="121" t="s">
        <v>80</v>
      </c>
      <c r="BG11" s="121"/>
      <c r="BH11" s="121"/>
      <c r="BI11" s="54"/>
      <c r="BJ11" s="65" t="s">
        <v>137</v>
      </c>
      <c r="BK11" s="65" t="s">
        <v>138</v>
      </c>
      <c r="BL11" s="65" t="s">
        <v>134</v>
      </c>
      <c r="BM11" s="65" t="s">
        <v>135</v>
      </c>
      <c r="BN11" s="65" t="s">
        <v>136</v>
      </c>
      <c r="BO11" s="54"/>
      <c r="BP11" s="54"/>
    </row>
    <row r="12" spans="1:159" ht="24" customHeight="1" thickBot="1" x14ac:dyDescent="0.25">
      <c r="A12" s="53"/>
      <c r="B12" s="53" t="s">
        <v>129</v>
      </c>
      <c r="C12">
        <v>1.044E-2</v>
      </c>
      <c r="D12">
        <v>1.044E-2</v>
      </c>
      <c r="E12">
        <v>0.145033</v>
      </c>
      <c r="F12">
        <v>1</v>
      </c>
      <c r="G12">
        <v>1</v>
      </c>
      <c r="I12" s="64" t="s">
        <v>19</v>
      </c>
      <c r="J12" s="60" t="s">
        <v>19</v>
      </c>
      <c r="K12" s="60" t="s">
        <v>38</v>
      </c>
      <c r="L12" s="60" t="s">
        <v>20</v>
      </c>
      <c r="M12" s="60" t="s">
        <v>20</v>
      </c>
      <c r="N12" s="60" t="s">
        <v>49</v>
      </c>
      <c r="O12" s="60" t="s">
        <v>54</v>
      </c>
      <c r="P12" s="60" t="s">
        <v>54</v>
      </c>
      <c r="Q12" s="60" t="s">
        <v>54</v>
      </c>
      <c r="R12" s="60" t="s">
        <v>56</v>
      </c>
      <c r="S12" s="60" t="s">
        <v>49</v>
      </c>
      <c r="T12" s="22" t="s">
        <v>106</v>
      </c>
      <c r="U12" s="22" t="s">
        <v>107</v>
      </c>
      <c r="V12" s="22" t="s">
        <v>106</v>
      </c>
      <c r="W12" s="22" t="s">
        <v>107</v>
      </c>
      <c r="X12" s="22" t="s">
        <v>106</v>
      </c>
      <c r="Y12" s="22" t="s">
        <v>107</v>
      </c>
      <c r="Z12" s="22" t="s">
        <v>106</v>
      </c>
      <c r="AA12" s="15" t="s">
        <v>107</v>
      </c>
      <c r="AB12" s="63" t="s">
        <v>105</v>
      </c>
      <c r="AC12" s="56" t="s">
        <v>103</v>
      </c>
      <c r="AD12" s="62" t="s">
        <v>104</v>
      </c>
      <c r="AE12" s="61" t="s">
        <v>20</v>
      </c>
      <c r="AF12" s="60" t="s">
        <v>20</v>
      </c>
      <c r="AG12" s="60" t="s">
        <v>20</v>
      </c>
      <c r="AH12" s="56" t="s">
        <v>109</v>
      </c>
      <c r="AI12" s="56" t="s">
        <v>110</v>
      </c>
      <c r="AJ12" s="58" t="s">
        <v>111</v>
      </c>
      <c r="AK12" s="58" t="s">
        <v>111</v>
      </c>
      <c r="AL12" s="58" t="s">
        <v>111</v>
      </c>
      <c r="AM12" s="58" t="s">
        <v>111</v>
      </c>
      <c r="AN12" s="58" t="s">
        <v>112</v>
      </c>
      <c r="AO12" s="58" t="s">
        <v>112</v>
      </c>
      <c r="AP12" s="58" t="s">
        <v>113</v>
      </c>
      <c r="AQ12" s="58" t="s">
        <v>38</v>
      </c>
      <c r="AR12" s="58" t="s">
        <v>88</v>
      </c>
      <c r="AS12" s="58" t="s">
        <v>89</v>
      </c>
      <c r="AT12" s="58" t="s">
        <v>56</v>
      </c>
      <c r="AU12" s="58"/>
      <c r="AV12" s="58" t="s">
        <v>100</v>
      </c>
      <c r="AW12" s="59" t="s">
        <v>54</v>
      </c>
      <c r="AX12" s="1" t="str">
        <f>""</f>
        <v/>
      </c>
      <c r="AY12" s="58" t="s">
        <v>19</v>
      </c>
      <c r="AZ12" s="58" t="s">
        <v>65</v>
      </c>
      <c r="BA12" s="58" t="s">
        <v>66</v>
      </c>
      <c r="BB12" s="58" t="s">
        <v>67</v>
      </c>
      <c r="BC12" s="58" t="s">
        <v>65</v>
      </c>
      <c r="BD12" s="58" t="s">
        <v>66</v>
      </c>
      <c r="BE12" s="58" t="s">
        <v>67</v>
      </c>
      <c r="BF12" s="58" t="s">
        <v>65</v>
      </c>
      <c r="BG12" s="58" t="s">
        <v>66</v>
      </c>
      <c r="BH12" s="58" t="s">
        <v>67</v>
      </c>
      <c r="BI12" s="54"/>
      <c r="BJ12" s="57"/>
      <c r="BK12" s="56"/>
      <c r="BL12" s="56"/>
      <c r="BM12" s="56"/>
      <c r="BN12" s="55"/>
      <c r="BO12" s="54"/>
      <c r="BP12" s="54"/>
    </row>
    <row r="13" spans="1:159" ht="13.5" thickTop="1" x14ac:dyDescent="0.2">
      <c r="A13" s="53" t="s">
        <v>14</v>
      </c>
      <c r="B13" s="53" t="s">
        <v>15</v>
      </c>
      <c r="C13" s="53"/>
      <c r="D13" s="53"/>
      <c r="E13" s="53"/>
      <c r="F13" s="53"/>
      <c r="G13" s="53"/>
      <c r="I13" s="17">
        <f t="shared" ref="I13:I76" si="0">IF(A13="(m)",0,A13/0.3048)</f>
        <v>0</v>
      </c>
      <c r="J13" s="16">
        <f t="shared" ref="J13:J76" si="1">$J$7-I13</f>
        <v>-0.6</v>
      </c>
      <c r="K13" s="10" t="str">
        <f>IF(I13=0,"Copy Down",IF(J13&gt;-10, 95, IF(J13&gt;-30, 100, IF(J13&gt;-47, 95, IF(J13&gt;-80, 122, 115)))))</f>
        <v>Copy Down</v>
      </c>
      <c r="L13" s="16" t="str">
        <f>IF(I13=0,"Copy Down",IF(I12=0,K13*I13,K13*(I13-I12)+L12))</f>
        <v>Copy Down</v>
      </c>
      <c r="M13" s="16" t="str">
        <f>IF(I13=0,"Copy Down",IF(I12=0,K13*I13, IF(AND(I12&gt;0, I13&lt;$J$8),  K13*(I13-I12)+M12, (K13-62.4)*(I13-I12)+M12)))</f>
        <v>Copy Down</v>
      </c>
      <c r="N13" s="16" t="str">
        <f>IF(I13=0,"Copy Down",IF(I13&gt;$J$8,(62.4*I13)/144,0))</f>
        <v>Copy Down</v>
      </c>
      <c r="O13" s="16" t="str">
        <f>IF(I13=0,"Copy Down",(C13-$C$9)/$C$8*$C$12*$C$10)</f>
        <v>Copy Down</v>
      </c>
      <c r="P13" s="16" t="str">
        <f>IF(I13=0,"Copy Down",O13+((E13-$E$9)/$E$8*$E$12*$E$10*144*(1-$O$4))/2000)</f>
        <v>Copy Down</v>
      </c>
      <c r="Q13" s="16" t="str">
        <f>IF(I13=0,"Copy Down",(D13-$D$9)/$D$8*$D$12*$D$10)</f>
        <v>Copy Down</v>
      </c>
      <c r="R13" s="16" t="str">
        <f>IF(I13=0,"Copy Down",Q13/P13*100)</f>
        <v>Copy Down</v>
      </c>
      <c r="S13" s="16" t="str">
        <f>IF(I13=0,"Copy Down",IF((E13-$E$9)/$E$8*$E$12*3447.5&lt;0,0,(E13-$E$9)/$E$8*$E$12*3447.5))</f>
        <v>Copy Down</v>
      </c>
      <c r="T13" s="22" t="str">
        <f>IF(I13=0,"Copy Down",IF(U13&gt;=11,"Overconsolidated or cemented",IF(U13&gt;=10,"Gravelly Sand",IF(U13&gt;=9,"Sand",IF(U13&gt;=7,"Silty Sand",IF(U13=6,"Zone 6",IF(U13&gt;=4,"Silty Clay",IF(U13&gt;=3,"Clay","Organic Soil"))))))))</f>
        <v>Copy Down</v>
      </c>
      <c r="U13" s="10" t="str">
        <f>IF(I13=0,"Copy Down",IF($J$6=3,IF(zone(Q13,O13)=6,U12,zone(Q13,O13)),zone(Q13,O13)))</f>
        <v>Copy Down</v>
      </c>
      <c r="V13" s="22" t="str">
        <f>IF(I13=0,"Copy Down",IF(W13=9,"Very stiff fine-grained",IF(W13=8,"Very stiff sand to clayey sand",IF(W13=1,"Sensitive fine-grained",IF(W13=2,"Organic",IF(W13=3,"Clay",IF(W13=4,"Silt mxture",IF(W13=5,"Sand mixture",IF(W13=6,"Sand","Gravelly sand to sand")))))))))</f>
        <v>Copy Down</v>
      </c>
      <c r="W13" s="10" t="str">
        <f>IF(I13=0,"Copy Down",IF(AND((0.005*(R13-1)-0.0003*((R13-1)^2)-0.002)&gt;0,P13&gt;(1/(0.005*(R13-1)-0.0003*((R13-1)^2)-0.002)),R13&gt;=4.5),9,IF(AND((0.005*(R13-1)-0.0003*((R13-1)^2)-0.002)&gt;0,P13&gt;(1/(0.005*(R13-1)-0.0003*((R13-1)^2)-0.002)),R13&lt;4.5),8,IF(P13&lt;12*EXP(-1.4*R13),1,IF(BN13&gt;3.6,2,IF(BN13&gt;2.95,3,IF(BN13&gt;2.6,4,IF(BN13&gt;2.05,5,IF(BN13&gt;1.31,6,7)))))))))</f>
        <v>Copy Down</v>
      </c>
      <c r="X13" s="22" t="str">
        <f>IF(I13=0,"Copy Down",IF(Y13=9,"Very stiff fine-grained",IF(Y13=8,"Very stiff sand to clayey sand",IF(Y13=1,"Sensitive fine-grained",IF(Y13=2,"Organic",IF(Y13=3,"Clay",IF(Y13=4,"Silt mxture",IF(Y13=5,"Sand mixture",IF(Y13=6,"Sand","Gravelly sand to sand")))))))))</f>
        <v>Copy Down</v>
      </c>
      <c r="Y13" s="10" t="str">
        <f>IF(I13=0,"Copy Down",IF(AND((0.005*(BL13-1)-0.0003*((BL13-1)^2)-0.002)&gt;0,BK13&gt;(1/(0.005*(BL13-1)-0.0003*((BL13-1)^2)-0.002)),BL13&gt;=4.5),9,IF(AND((0.005*(BL13-1)-0.0003*((BL13-1)^2)-0.002)&gt;0,BK13&gt;(1/(0.005*(BL13-1)-0.0003*((BL13-1)^2)-0.002)),BL13&lt;4.5),8,IF(BK13&lt;12*EXP(-1.4*BL13),1,IF(BM13&gt;3.6,2,IF(BM13&gt;2.95,3,IF(BM13&gt;2.6,4,IF(BM13&gt;2.05,5,IF(BM13&gt;1.31,6,7)))))))))</f>
        <v>Copy Down</v>
      </c>
      <c r="Z13" s="22" t="str">
        <f>IF(I13=0,"Copy Down",IF(AA13=2,"Organic Clay",IF(AA13=3,"Clay",IF(AA13=4,"Silt Mixture",IF(AA13=5,"Sand Mixture",IF(AA13=6,"Sand","Gravelly Sand"))))))</f>
        <v>Copy Down</v>
      </c>
      <c r="AA13" s="15" t="str">
        <f>IF(I13=0,"Copy Down",IF((SQRT((3-LOG10(((P13*2000-L13)/((L13-N13*144)))*(1-(S13*144-N13*144)/(P13*2000-L13))))^2+(1.5+1.3*LOG10(((Q13*2000)/(P13*2000-K13)*100)))^2))&lt;=1.25,7,IF((SQRT((3-LOG10(((P13*2000-L13)/((L13-N13*144)))*(1-(S13*144-N13*144)/(P13*2000-L13))))^2+(1.5+1.3*LOG10(((Q13*2000)/(P13*2000-K13)*100)))^2))&lt;=1.9,6,IF((SQRT((3-LOG10(((P13*2000-L13)/((L13-N13*144)))*(1-(S13*144-N13*144)/(P13*2000-L13))))^2+(1.5+1.3*LOG10(((Q13*2000)/(P13*2000-K13)*100)))^2))&lt;=2.54,5,IF((SQRT((3-LOG10(((P13*2000-L13)/((L13-N13*144)))*(1-(S13*144-N13*144)/(P13*2000-L13))))^2+(1.5+1.3*LOG10(((Q13*2000)/(P13*2000-K13)*100)))^2))&lt;=2.82,4,IF((SQRT((3-LOG10(((P13*2000-L13)/((L13-N13*144)))*(1-(S13*144-N13*144)/(P13*2000-L13))))^2+(1.5+1.3*LOG10(((Q13*2000)/(P13*2000-K13)*100)))^2))&lt;=3.22,3,2))))))</f>
        <v>Copy Down</v>
      </c>
      <c r="AB13" s="11" t="str">
        <f>IF(I13=0,"Copy Down",IF(Indexu(Q13,O13)&lt;=-0.4,97.81,IF(Indexu(Q13,O13)&gt;3.1,0,(0.48096*Indexu(Q13,O13)^6 - 4.00817*Indexu(Q13,O13)^5 + 9.63012*Indexu(Q13,O13)^4 - 1.58499*Indexu(Q13,O13)^3- 4.21449*Indexu(Q13,O13)^2- 51.09977*Indexu(Q13,O13) +77.44964))))</f>
        <v>Copy Down</v>
      </c>
      <c r="AC13" s="10" t="str">
        <f>IF(I13=0,"Copy Down",100-(AB13+AD13))</f>
        <v>Copy Down</v>
      </c>
      <c r="AD13" s="21" t="str">
        <f>IF(I13=0,"Copy Down",IF(Indexu(Q13,O13)&gt;=3.2,97.7,IF(Indexu(Q13,O13)&lt;=-0.29,0.35,0.51802*Indexu(Q13,O13)^6 - 3.42987*Indexu(Q13,O13)^5 +4.03535*Indexu(Q13,O13)^4 + 8.61763*Indexu(Q13,O13)^3 - 2.47242*Indexu(Q13,O13)^2 + 3.21791*Indexu(Q13,O13) + 2.05123)))</f>
        <v>Copy Down</v>
      </c>
      <c r="AE13" s="12" t="str">
        <f>IF(I13=0,"Copy Down",IF(U13=0,"-",IF(U13&lt;=$M$6,O13*2000/$O$6,"-")))</f>
        <v>Copy Down</v>
      </c>
      <c r="AF13" s="10" t="str">
        <f>IF(I13=0,"Copy Down",IF(U13=0,"-",IF(U13&lt;=$M$6,(P13*2000-(I13*K13))/$O$5,"-")))</f>
        <v>Copy Down</v>
      </c>
      <c r="AG13" s="10" t="str">
        <f>IF(I13=0,"Copy Down",IF(U13=0,"-",IF(U13&lt;=$M$6,IF((P13)&gt;60,4001,IF((P13)&gt;=30,2000/30*((P13)-30)+2000,IF((P13)&gt;=15,1000/15*((P13)-15)+1000,IF((P13)&gt;=5,750/10*((P13)-5)+250,250/5*((P13)-5)+250)))),"-")))</f>
        <v>Copy Down</v>
      </c>
      <c r="AH13" s="10" t="str">
        <f>IF(I13=0,"Copy Down",IF(U13=0,"-",IF(U13&lt;=$M$6,IF((S13-N13)&lt;0,0,(S13-N13)/$O$7*144),"-")))</f>
        <v>Copy Down</v>
      </c>
      <c r="AI13" s="10" t="str">
        <f>IF(I13=0,"Copy Down",IF(U13=0,"-",IF(U13&lt;=$M$6,10/R13,"-")))</f>
        <v>Copy Down</v>
      </c>
      <c r="AJ13" s="10" t="str">
        <f>IF(I13=0,"Copy Down",IF(U13=0,"-",IF(U13&gt;$M$6,IF((O13*2000)/(L13-N13*144)&lt;=43.7,31,IF((O13*2000)/(L13-N13*144)&gt;=391,44,DEGREES(ATAN(0.386678375*LOG10((O13*2000)/(L13-N13*144)) - 0.0253386963)))),"-")))</f>
        <v>Copy Down</v>
      </c>
      <c r="AK13" s="10" t="str">
        <f>IF(I13=0,"Copy Down",IF(U13=0,"-",IF(U13&gt;$M$6,IF((O13*2000)/(L13-N13*144)&lt;=15.7,29,IF((O13*2000)/(L13-N13*144)&gt;=624,49,DEGREES(ATAN(0.3757929472*LOG((O13*2000)/(L13-N13*144))+0.0995893451)))),"-")))</f>
        <v>Copy Down</v>
      </c>
      <c r="AL13" s="10" t="str">
        <f>IF(I13=0,"Copy Down",IF(U13=0,"-",IF(U13&gt;$M$6,IF((O13*2000)/(L13-N13*144)&lt;=15.1,29,IF((O13*2000)/(L13-N13*144)&gt;=287,49, DEGREES(ATAN(0.46836944*LOG((O13*2000)/(L13-N13*144)) -0.00119678)))),"-")))</f>
        <v>Copy Down</v>
      </c>
      <c r="AM13" s="10" t="str">
        <f>IF(I13=0,"Copy Down",IF(U13=0,"-",IF(U13&gt;=$M$6+1,IF((P13)&gt;200,46,IF((P13)&gt;=120,7/80*((P13)-120)+38,IF((P13)&gt;=40,6/80*((P13)-40)+34,IF((P13)&gt;=20,5/20*((P13)-20)+30,29)))),"-")))</f>
        <v>Copy Down</v>
      </c>
      <c r="AN13" s="10" t="str">
        <f>IF(I13=0,"Copy Down",IF(OR(U13=2,U13=3,U13=11),O13,IF(OR(U13=1,U13=5,U13=12),(O13)/2,IF(U13=4,(O13)/1.5,IF(U13=6,(O13)/2.5,IF(U13=7,(O13)/3,IF(U13=8,(O13)/4,IF(U13=9,(O13)/5,(O13)/6))))))))</f>
        <v>Copy Down</v>
      </c>
      <c r="AO13" s="10" t="str">
        <f>IF(I13=0,"Copy Down",IF(U13&gt;$M$6,(1/(0.85/(P13*0.0957)*(1-(SQRT((3.47-LOG10(((P13*2000-L13)/((L13-N13*144)^0.5))))^2+(1.22+LOG10(((Q13*2000)/(P13*2000-K13)*100)))^2))/4.75))),(1/(0.85/(P13*0.0957)*(1-(SQRT((3.47-LOG10(((P13*2000-L13)/((L13-N13*144)))))^2+(1.22+LOG10(((Q13*2000)/(P13*2000-K13)*100)))^2))/4.75)))))</f>
        <v>Copy Down</v>
      </c>
      <c r="AP13" s="10" t="str">
        <f>IF(I13=0,"Copy Down",IF(U13=0,"-",IF(U13&lt;=$M$6,IF((P13)&gt;60,30,IF((P13)&gt;=30,15/30*((P13)-30)+15,IF((P13)&gt;=15,7/15*((P13)-15)+8,IF((P13)&gt;=5,6/10*((P13)-5)+2,1)))),IF((P13)&gt;200,50,IF((P13)&gt;=120,20/80*((P13)-120)+30,IF((P13)&gt;=40,20/80*((P13)-40)+10,IF((P13)&gt;=20,6/20*((P13)-20)+4,3)))))))</f>
        <v>Copy Down</v>
      </c>
      <c r="AQ13" s="10" t="str">
        <f>IF(I13=0,"Copy Down",IF(OR(U13=1,U13=3),17.5*6.37,IF(OR(U13=4,U13=5),18*6.37,IF(U13=2,12.5*6.37,IF(U13=12,19*6.37,(0.5*(U13-6)+18)*6.37)))))</f>
        <v>Copy Down</v>
      </c>
      <c r="AR13" s="10" t="str">
        <f>IF(I13=0,"Copy Down",IF(U13=0,"-",IF(U13&gt;$M$6,IF(1/2.9*LN((P13*0.09575)/(17.74*((L13-N13*144)/2000*0.0957)^0.55))*100&lt;=0,0,1/2.9*LN((P13*0.09575)/(17.74*((L13-N13*144)/2000*0.0957)^0.55))*100),"-")))</f>
        <v>Copy Down</v>
      </c>
      <c r="AS13" s="10" t="str">
        <f>IF(I13=0,"Copy Down",IF(U13=0,"-",IF(U13&gt;$M$6,IF(1/2.97*LN((P13*0.09575)/(23.19*((1/3*(L13-N13*144)*(1+2*1))/2000*0.0957)^0.56))*100&lt;=0,0,1/2.97*LN((P13*0.09575)/(23.19*((1/3*(L13-N13*144)*(1+2*1))/2000*0.0957)^0.56))*100),"-")))</f>
        <v>Copy Down</v>
      </c>
      <c r="AT13" s="10" t="str">
        <f>IF(I13=0,"Copy Down",IF(U13=0,"-",IF(U13&gt;$M$6,((1.33/(1-SIN(RADIANS(AK13))))*(((P13*0.09575)^0.22)/(((L13-N13*144)/2000*0.09575*1000)^0.31)))^(1/(SIN(RADIANS(AK13))-0.27)),((AF13/(L13-N13*144))/0.23)^1.05)))</f>
        <v>Copy Down</v>
      </c>
      <c r="AU13" s="10" t="str">
        <f>IF(I13=0,"Copy Down",IF(U13=0,"-",IF(U13&gt;$M$6,(1-SIN(RADIANS(AK13)))*AT13^SIN(RADIANS(AK13)),1)))</f>
        <v>Copy Down</v>
      </c>
      <c r="AV13" s="16" t="str">
        <f>IF(I13=0,"Copy Down",IF(U13&gt;$M$6,crr(O13,L13,N13,U13)/csr(I13,L13,N13),"-"))</f>
        <v>Copy Down</v>
      </c>
      <c r="AW13" s="21" t="str">
        <f>IF(I13=0,"Copy Down",IF(U13=0,"-",IF(U13&gt;=$M$6+1,P13*$AS$2,$AS$3*AF13/2000)))</f>
        <v>Copy Down</v>
      </c>
      <c r="AX13" s="1" t="str">
        <f>""</f>
        <v/>
      </c>
      <c r="AY13" s="25" t="str">
        <f>IF(I13=0,"Copy",J13)</f>
        <v>Copy</v>
      </c>
      <c r="AZ13" s="19" t="str">
        <f>IF(I13=0,"Copy",IF($U13&lt;=4,100,0))</f>
        <v>Copy</v>
      </c>
      <c r="BA13" s="19" t="str">
        <f>IF(I13=0,"Copy",100-(AZ13+BB13))</f>
        <v>Copy</v>
      </c>
      <c r="BB13" s="19" t="str">
        <f>IF(I13=0,"Copy",IF($U13&gt;=7,100,0))</f>
        <v>Copy</v>
      </c>
      <c r="BC13" s="19" t="str">
        <f>IF(I13=0,"Copy",IF($AA13&lt;=3,100,0))</f>
        <v>Copy</v>
      </c>
      <c r="BD13" s="19" t="str">
        <f>IF(I13=0,"Copy",100-(BC13+BE13))</f>
        <v>Copy</v>
      </c>
      <c r="BE13" s="19" t="str">
        <f>IF(I13=0,"Copy",IF($AA13&gt;=6,100,0))</f>
        <v>Copy</v>
      </c>
      <c r="BF13" s="26" t="str">
        <f>IF(I13=0,"Copy",AB13)</f>
        <v>Copy</v>
      </c>
      <c r="BG13" s="26" t="str">
        <f>IF(I13=0,"Copy",AC13)</f>
        <v>Copy</v>
      </c>
      <c r="BH13" s="26" t="str">
        <f>IF(I13=0,"Copy",AD13)</f>
        <v>Copy</v>
      </c>
      <c r="BI13" s="23"/>
      <c r="BJ13" s="52"/>
      <c r="BK13" s="26"/>
      <c r="BL13" s="26"/>
      <c r="BM13" s="26"/>
      <c r="BN13" s="51"/>
      <c r="BO13" s="23"/>
      <c r="BP13" s="2"/>
      <c r="BR13" s="50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8"/>
      <c r="CP13" s="50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8"/>
    </row>
    <row r="14" spans="1:159" x14ac:dyDescent="0.2">
      <c r="A14">
        <v>0.05</v>
      </c>
      <c r="B14">
        <v>2</v>
      </c>
      <c r="C14">
        <v>1.2505900000000001</v>
      </c>
      <c r="D14">
        <v>-0.28160000000000002</v>
      </c>
      <c r="E14">
        <v>2.5499999999999998E-2</v>
      </c>
      <c r="F14">
        <v>1.78105</v>
      </c>
      <c r="G14">
        <v>1.84853</v>
      </c>
      <c r="H14" s="23"/>
      <c r="I14" s="17">
        <f t="shared" si="0"/>
        <v>0.16404199475065617</v>
      </c>
      <c r="J14" s="16">
        <f t="shared" si="1"/>
        <v>-0.76404199475065615</v>
      </c>
      <c r="K14" s="10">
        <v>95</v>
      </c>
      <c r="L14" s="16">
        <v>15.583989501312336</v>
      </c>
      <c r="M14" s="16">
        <v>15.583989501312336</v>
      </c>
      <c r="N14" s="16">
        <v>7.1084864391950997E-2</v>
      </c>
      <c r="O14" s="16">
        <v>0.90932203389832011</v>
      </c>
      <c r="P14" s="16">
        <v>0.93283734920351991</v>
      </c>
      <c r="Q14" s="16">
        <v>6.1459673547767553E-2</v>
      </c>
      <c r="R14" s="16">
        <v>6.5884662101322782</v>
      </c>
      <c r="S14" s="16">
        <v>1.6330080073055431</v>
      </c>
      <c r="T14" s="22" t="s">
        <v>119</v>
      </c>
      <c r="U14" s="10">
        <v>2</v>
      </c>
      <c r="V14" s="22" t="s">
        <v>142</v>
      </c>
      <c r="W14" s="10">
        <v>2</v>
      </c>
      <c r="X14" s="22" t="s">
        <v>143</v>
      </c>
      <c r="Y14" s="10">
        <v>4</v>
      </c>
      <c r="Z14" s="22" t="s">
        <v>123</v>
      </c>
      <c r="AA14" s="15">
        <v>4</v>
      </c>
      <c r="AB14" s="11">
        <v>97.81</v>
      </c>
      <c r="AC14" s="10">
        <v>1.8400000000000034</v>
      </c>
      <c r="AD14" s="21">
        <v>0.35</v>
      </c>
      <c r="AE14" s="12">
        <v>90.932203389832011</v>
      </c>
      <c r="AF14" s="10">
        <v>108.82886522974867</v>
      </c>
      <c r="AG14" s="10">
        <v>46.641867460175973</v>
      </c>
      <c r="AH14" s="10">
        <v>32.130990368508179</v>
      </c>
      <c r="AI14" s="10">
        <v>1.5178039442049787</v>
      </c>
      <c r="AJ14" s="10"/>
      <c r="AK14" s="10"/>
      <c r="AL14" s="10"/>
      <c r="AM14" s="10"/>
      <c r="AN14" s="10">
        <v>0.90932203389832011</v>
      </c>
      <c r="AO14" s="10">
        <v>0.20050900015585674</v>
      </c>
      <c r="AP14" s="10">
        <v>1</v>
      </c>
      <c r="AQ14" s="10">
        <v>79.625</v>
      </c>
      <c r="AR14" s="10"/>
      <c r="AS14" s="10"/>
      <c r="AT14" s="10">
        <v>110.70973319925186</v>
      </c>
      <c r="AU14" s="10">
        <v>1</v>
      </c>
      <c r="AV14" s="16"/>
      <c r="AW14" s="21">
        <v>16.3243297844623</v>
      </c>
      <c r="AX14" s="1" t="s">
        <v>120</v>
      </c>
      <c r="AY14" s="25">
        <v>0.76404199475065604</v>
      </c>
      <c r="AZ14" s="19">
        <v>100</v>
      </c>
      <c r="BA14" s="19">
        <v>0</v>
      </c>
      <c r="BB14" s="19">
        <v>0</v>
      </c>
      <c r="BC14" s="19">
        <v>0</v>
      </c>
      <c r="BD14" s="19">
        <v>100</v>
      </c>
      <c r="BE14" s="19">
        <v>0</v>
      </c>
      <c r="BF14" s="26">
        <v>97.81</v>
      </c>
      <c r="BG14" s="26">
        <v>1.8400000000000034</v>
      </c>
      <c r="BH14" s="26">
        <v>0.35</v>
      </c>
      <c r="BI14" s="23"/>
      <c r="BJ14" s="27">
        <f ca="1">IF((0.381*BM14)+(0.05*(M14/2116.217)-0.15)&lt;1,(0.381*BM14)+(0.05*(M14/2116.217)-0.15),1)</f>
        <v>0.86092552706024605</v>
      </c>
      <c r="BK14" s="26">
        <f ca="1">((P14-(L14/2000))/1.06)*(1.06/(M14/2000))^BJ14</f>
        <v>59.948334609411781</v>
      </c>
      <c r="BL14" s="25">
        <f>(Q14/(P14-(L14/2000)))*100</f>
        <v>6.6439632664410375</v>
      </c>
      <c r="BM14" s="25">
        <f ca="1">SQRT(((3.47-LOG(BK14))^2)+((LOG(BL14)+1.22)^2))</f>
        <v>2.6523814254656117</v>
      </c>
      <c r="BN14" s="24">
        <f>SQRT(((3.47-LOG(P14/1.06))^2)+((LOG(R14)+1.22)^2))</f>
        <v>4.0725656945024431</v>
      </c>
      <c r="BO14" s="23"/>
      <c r="BP14" s="2"/>
      <c r="BR14" s="6"/>
      <c r="BV14" s="46" t="s">
        <v>72</v>
      </c>
      <c r="BW14" s="45" t="str">
        <f>J2</f>
        <v>WSLP-102</v>
      </c>
      <c r="CL14" s="5"/>
      <c r="CP14" s="6"/>
      <c r="CT14" s="46" t="str">
        <f>BV14</f>
        <v>Project :</v>
      </c>
      <c r="CU14" s="45" t="str">
        <f>BW14</f>
        <v>WSLP-102</v>
      </c>
      <c r="DJ14" s="5"/>
    </row>
    <row r="15" spans="1:159" x14ac:dyDescent="0.2">
      <c r="A15">
        <v>0.1</v>
      </c>
      <c r="B15">
        <v>2.1</v>
      </c>
      <c r="C15">
        <v>1.2520199999999999</v>
      </c>
      <c r="D15">
        <v>-0.27866999999999997</v>
      </c>
      <c r="E15">
        <v>2.7349999999999999E-2</v>
      </c>
      <c r="F15">
        <v>1.7981799999999999</v>
      </c>
      <c r="G15">
        <v>1.90045</v>
      </c>
      <c r="H15" s="23"/>
      <c r="I15" s="17">
        <f t="shared" si="0"/>
        <v>0.32808398950131235</v>
      </c>
      <c r="J15" s="16">
        <f t="shared" si="1"/>
        <v>-0.92808398950131232</v>
      </c>
      <c r="K15" s="10">
        <v>95</v>
      </c>
      <c r="L15" s="16">
        <v>31.167979002624673</v>
      </c>
      <c r="M15" s="16">
        <v>20.931758530183728</v>
      </c>
      <c r="N15" s="16">
        <v>0.14216972878390199</v>
      </c>
      <c r="O15" s="16">
        <v>1.2998116760828284</v>
      </c>
      <c r="P15" s="16">
        <v>1.3315043096802499</v>
      </c>
      <c r="Q15" s="16">
        <v>7.981613058089311E-2</v>
      </c>
      <c r="R15" s="16">
        <v>5.9944327630498107</v>
      </c>
      <c r="S15" s="16">
        <v>2.2008773331542755</v>
      </c>
      <c r="T15" s="22" t="s">
        <v>119</v>
      </c>
      <c r="U15" s="10">
        <v>2</v>
      </c>
      <c r="V15" s="22" t="s">
        <v>142</v>
      </c>
      <c r="W15" s="10">
        <v>2</v>
      </c>
      <c r="X15" s="22" t="s">
        <v>143</v>
      </c>
      <c r="Y15" s="10">
        <v>4</v>
      </c>
      <c r="Z15" s="22" t="s">
        <v>123</v>
      </c>
      <c r="AA15" s="15">
        <v>4</v>
      </c>
      <c r="AB15" s="11">
        <v>97.81</v>
      </c>
      <c r="AC15" s="10">
        <v>1.8400000000000034</v>
      </c>
      <c r="AD15" s="21">
        <v>0.35</v>
      </c>
      <c r="AE15" s="12">
        <v>129.98116760828285</v>
      </c>
      <c r="AF15" s="10">
        <v>154.81415531516913</v>
      </c>
      <c r="AG15" s="10">
        <v>66.575215484012517</v>
      </c>
      <c r="AH15" s="10">
        <v>42.350556432761962</v>
      </c>
      <c r="AI15" s="10">
        <v>1.6682145576210052</v>
      </c>
      <c r="AJ15" s="10"/>
      <c r="AK15" s="10"/>
      <c r="AL15" s="10"/>
      <c r="AM15" s="10"/>
      <c r="AN15" s="10">
        <v>1.2998116760828284</v>
      </c>
      <c r="AO15" s="10">
        <v>0.28880404825208938</v>
      </c>
      <c r="AP15" s="10">
        <v>1</v>
      </c>
      <c r="AQ15" s="10">
        <v>79.625</v>
      </c>
      <c r="AR15" s="10"/>
      <c r="AS15" s="10"/>
      <c r="AT15" s="10">
        <v>77.414837024243567</v>
      </c>
      <c r="AU15" s="10">
        <v>1</v>
      </c>
      <c r="AV15" s="16"/>
      <c r="AW15" s="21">
        <v>23.22212329727537</v>
      </c>
      <c r="AX15" s="1" t="s">
        <v>120</v>
      </c>
      <c r="AY15" s="25">
        <v>0.92808398950131199</v>
      </c>
      <c r="AZ15" s="19">
        <v>100</v>
      </c>
      <c r="BA15" s="19">
        <v>0</v>
      </c>
      <c r="BB15" s="19">
        <v>0</v>
      </c>
      <c r="BC15" s="19">
        <v>0</v>
      </c>
      <c r="BD15" s="19">
        <v>100</v>
      </c>
      <c r="BE15" s="19">
        <v>0</v>
      </c>
      <c r="BF15" s="26">
        <v>97.81</v>
      </c>
      <c r="BG15" s="26">
        <v>1.8400000000000034</v>
      </c>
      <c r="BH15" s="26">
        <v>0.35</v>
      </c>
      <c r="BI15" s="23"/>
      <c r="BJ15" s="27">
        <f t="shared" ref="BJ15:BJ78" ca="1" si="2">IF((0.381*BM15)+(0.05*(M15/2116.217)-0.15)&lt;1,(0.381*BM15)+(0.05*(M15/2116.217)-0.15),1)</f>
        <v>0.8462304168548771</v>
      </c>
      <c r="BK15" s="26">
        <f t="shared" ref="BK15:BK78" ca="1" si="3">((P15-(L15/2000))/1.06)*(1.06/(M15/2000))^BJ15</f>
        <v>61.810796289751245</v>
      </c>
      <c r="BL15" s="25">
        <f t="shared" ref="BL15:BL78" si="4">(Q15/(P15-(L15/2000)))*100</f>
        <v>6.0654227582745888</v>
      </c>
      <c r="BM15" s="25">
        <f t="shared" ref="BM15:BM78" ca="1" si="5">SQRT(((3.47-LOG(BK15))^2)+((LOG(BL15)+1.22)^2))</f>
        <v>2.6134799496116012</v>
      </c>
      <c r="BN15" s="24">
        <f t="shared" ref="BN15:BN78" si="6">SQRT(((3.47-LOG(P15/1.06))^2)+((LOG(R15)+1.22)^2))</f>
        <v>3.9184679325771667</v>
      </c>
      <c r="BO15" s="23"/>
      <c r="BP15" s="2"/>
      <c r="BR15" s="6"/>
      <c r="BV15" s="46" t="s">
        <v>4</v>
      </c>
      <c r="BW15" s="108">
        <f ca="1">TODAY()</f>
        <v>45036</v>
      </c>
      <c r="BX15" s="108"/>
      <c r="BZ15" s="107" t="s">
        <v>5</v>
      </c>
      <c r="CA15" s="107"/>
      <c r="CB15" s="109">
        <f>J7</f>
        <v>-0.6</v>
      </c>
      <c r="CC15" s="110"/>
      <c r="CE15" s="107" t="s">
        <v>8</v>
      </c>
      <c r="CF15" s="107"/>
      <c r="CG15" s="45"/>
      <c r="CL15" s="5"/>
      <c r="CP15" s="6"/>
      <c r="CT15" s="46" t="s">
        <v>4</v>
      </c>
      <c r="CU15" s="108">
        <f ca="1">BW15</f>
        <v>45036</v>
      </c>
      <c r="CV15" s="108"/>
      <c r="CX15" s="107" t="s">
        <v>5</v>
      </c>
      <c r="CY15" s="107"/>
      <c r="CZ15" s="109">
        <f>CB15</f>
        <v>-0.6</v>
      </c>
      <c r="DA15" s="110"/>
      <c r="DC15" s="107" t="s">
        <v>8</v>
      </c>
      <c r="DD15" s="107"/>
      <c r="DE15" s="45">
        <f>CG15</f>
        <v>0</v>
      </c>
      <c r="DJ15" s="5"/>
      <c r="FC15" s="47" t="s">
        <v>145</v>
      </c>
    </row>
    <row r="16" spans="1:159" x14ac:dyDescent="0.2">
      <c r="A16">
        <v>0.15</v>
      </c>
      <c r="B16">
        <v>2.1</v>
      </c>
      <c r="C16">
        <v>1.2520500000000001</v>
      </c>
      <c r="D16">
        <v>-0.27903</v>
      </c>
      <c r="E16">
        <v>2.9389999999999999E-2</v>
      </c>
      <c r="F16">
        <v>1.8293299999999999</v>
      </c>
      <c r="G16">
        <v>1.9153</v>
      </c>
      <c r="H16" s="23"/>
      <c r="I16" s="17">
        <f t="shared" si="0"/>
        <v>0.49212598425196846</v>
      </c>
      <c r="J16" s="16">
        <f t="shared" si="1"/>
        <v>-1.0921259842519684</v>
      </c>
      <c r="K16" s="10">
        <v>95</v>
      </c>
      <c r="L16" s="16">
        <v>46.751968503937007</v>
      </c>
      <c r="M16" s="16">
        <v>26.279527559055119</v>
      </c>
      <c r="N16" s="16">
        <v>0.21325459317585299</v>
      </c>
      <c r="O16" s="16">
        <v>1.3080037664783626</v>
      </c>
      <c r="P16" s="16">
        <v>1.3487135510574773</v>
      </c>
      <c r="Q16" s="16">
        <v>7.7560729716754678E-2</v>
      </c>
      <c r="R16" s="16">
        <v>5.7507192432330889</v>
      </c>
      <c r="S16" s="16">
        <v>2.8270683735496345</v>
      </c>
      <c r="T16" s="22" t="s">
        <v>119</v>
      </c>
      <c r="U16" s="10">
        <v>2</v>
      </c>
      <c r="V16" s="22" t="s">
        <v>142</v>
      </c>
      <c r="W16" s="10">
        <v>2</v>
      </c>
      <c r="X16" s="22" t="s">
        <v>143</v>
      </c>
      <c r="Y16" s="10">
        <v>4</v>
      </c>
      <c r="Z16" s="22" t="s">
        <v>123</v>
      </c>
      <c r="AA16" s="15">
        <v>4</v>
      </c>
      <c r="AB16" s="11">
        <v>97.81</v>
      </c>
      <c r="AC16" s="10">
        <v>1.8400000000000034</v>
      </c>
      <c r="AD16" s="21">
        <v>0.35</v>
      </c>
      <c r="AE16" s="12">
        <v>130.80037664783626</v>
      </c>
      <c r="AF16" s="10">
        <v>155.92206668300102</v>
      </c>
      <c r="AG16" s="10">
        <v>67.435677552873841</v>
      </c>
      <c r="AH16" s="10">
        <v>53.769883481974937</v>
      </c>
      <c r="AI16" s="10">
        <v>1.7389129215040482</v>
      </c>
      <c r="AJ16" s="10"/>
      <c r="AK16" s="10"/>
      <c r="AL16" s="10"/>
      <c r="AM16" s="10"/>
      <c r="AN16" s="10">
        <v>1.3080037664783626</v>
      </c>
      <c r="AO16" s="10">
        <v>0.30122967461955685</v>
      </c>
      <c r="AP16" s="10">
        <v>1</v>
      </c>
      <c r="AQ16" s="10">
        <v>79.625</v>
      </c>
      <c r="AR16" s="10"/>
      <c r="AS16" s="10"/>
      <c r="AT16" s="10">
        <v>50.954218206619885</v>
      </c>
      <c r="AU16" s="10">
        <v>1</v>
      </c>
      <c r="AV16" s="16"/>
      <c r="AW16" s="21">
        <v>23.388310002450154</v>
      </c>
      <c r="AX16" s="1" t="s">
        <v>120</v>
      </c>
      <c r="AY16" s="25">
        <v>1.0921259842519699</v>
      </c>
      <c r="AZ16" s="19">
        <v>100</v>
      </c>
      <c r="BA16" s="19">
        <v>0</v>
      </c>
      <c r="BB16" s="19">
        <v>0</v>
      </c>
      <c r="BC16" s="19">
        <v>0</v>
      </c>
      <c r="BD16" s="19">
        <v>100</v>
      </c>
      <c r="BE16" s="19">
        <v>0</v>
      </c>
      <c r="BF16" s="26">
        <v>97.81</v>
      </c>
      <c r="BG16" s="26">
        <v>1.8400000000000034</v>
      </c>
      <c r="BH16" s="26">
        <v>0.35</v>
      </c>
      <c r="BI16" s="23"/>
      <c r="BJ16" s="27">
        <f t="shared" ca="1" si="2"/>
        <v>0.85681452532621849</v>
      </c>
      <c r="BK16" s="26">
        <f t="shared" ca="1" si="3"/>
        <v>53.79285375534046</v>
      </c>
      <c r="BL16" s="25">
        <f t="shared" si="4"/>
        <v>5.8521490418249495</v>
      </c>
      <c r="BM16" s="25">
        <f t="shared" ca="1" si="5"/>
        <v>2.6409281290770403</v>
      </c>
      <c r="BN16" s="24">
        <f t="shared" si="6"/>
        <v>3.9045004484114831</v>
      </c>
      <c r="BO16" s="23"/>
      <c r="BP16" s="2"/>
      <c r="BR16" s="6"/>
      <c r="BV16" s="46" t="s">
        <v>10</v>
      </c>
      <c r="BW16" s="45" t="str">
        <f>O2</f>
        <v>WSLP-19-017C</v>
      </c>
      <c r="BX16" s="45"/>
      <c r="BY16" s="107" t="s">
        <v>6</v>
      </c>
      <c r="BZ16" s="107"/>
      <c r="CA16" s="107"/>
      <c r="CB16" s="128">
        <f>J8</f>
        <v>0</v>
      </c>
      <c r="CC16" s="128"/>
      <c r="CE16" s="107" t="s">
        <v>9</v>
      </c>
      <c r="CF16" s="107"/>
      <c r="CG16" s="45"/>
      <c r="CL16" s="5"/>
      <c r="CP16" s="6"/>
      <c r="CT16" s="46" t="s">
        <v>10</v>
      </c>
      <c r="CU16" s="45" t="str">
        <f>BW16</f>
        <v>WSLP-19-017C</v>
      </c>
      <c r="CV16" s="45"/>
      <c r="CW16" s="107" t="s">
        <v>6</v>
      </c>
      <c r="CX16" s="107"/>
      <c r="CY16" s="107"/>
      <c r="CZ16" s="128">
        <f>CB16</f>
        <v>0</v>
      </c>
      <c r="DA16" s="128"/>
      <c r="DC16" s="107" t="s">
        <v>9</v>
      </c>
      <c r="DD16" s="107"/>
      <c r="DE16" s="45">
        <f>CG16</f>
        <v>0</v>
      </c>
      <c r="DJ16" s="5"/>
    </row>
    <row r="17" spans="1:114" ht="13.5" thickBot="1" x14ac:dyDescent="0.25">
      <c r="A17">
        <v>0.2</v>
      </c>
      <c r="B17">
        <v>2.1</v>
      </c>
      <c r="C17">
        <v>1.2526299999999999</v>
      </c>
      <c r="D17">
        <v>-0.27965000000000001</v>
      </c>
      <c r="E17">
        <v>3.6940000000000001E-2</v>
      </c>
      <c r="F17">
        <v>1.7822</v>
      </c>
      <c r="G17">
        <v>1.9476500000000001</v>
      </c>
      <c r="H17" s="23"/>
      <c r="I17" s="17">
        <f t="shared" si="0"/>
        <v>0.65616797900262469</v>
      </c>
      <c r="J17" s="16">
        <f t="shared" si="1"/>
        <v>-1.2561679790026248</v>
      </c>
      <c r="K17" s="10">
        <v>95</v>
      </c>
      <c r="L17" s="16">
        <v>62.335958005249353</v>
      </c>
      <c r="M17" s="16">
        <v>31.627296587926512</v>
      </c>
      <c r="N17" s="16">
        <v>0.28433945756780399</v>
      </c>
      <c r="O17" s="16">
        <v>1.4663841807909264</v>
      </c>
      <c r="P17" s="16">
        <v>1.5404662643464055</v>
      </c>
      <c r="Q17" s="16">
        <v>7.3676428228516513E-2</v>
      </c>
      <c r="R17" s="16">
        <v>4.7827355868631249</v>
      </c>
      <c r="S17" s="16">
        <v>5.1445891357971636</v>
      </c>
      <c r="T17" s="22" t="s">
        <v>119</v>
      </c>
      <c r="U17" s="10">
        <v>2</v>
      </c>
      <c r="V17" s="22" t="s">
        <v>142</v>
      </c>
      <c r="W17" s="10">
        <v>2</v>
      </c>
      <c r="X17" s="22" t="s">
        <v>143</v>
      </c>
      <c r="Y17" s="10">
        <v>4</v>
      </c>
      <c r="Z17" s="22" t="s">
        <v>123</v>
      </c>
      <c r="AA17" s="15">
        <v>4</v>
      </c>
      <c r="AB17" s="11">
        <v>97.81</v>
      </c>
      <c r="AC17" s="10">
        <v>1.8400000000000034</v>
      </c>
      <c r="AD17" s="21">
        <v>0.35</v>
      </c>
      <c r="AE17" s="12">
        <v>146.63841807909265</v>
      </c>
      <c r="AF17" s="10">
        <v>177.56450415809186</v>
      </c>
      <c r="AG17" s="10">
        <v>77.023313217320265</v>
      </c>
      <c r="AH17" s="10">
        <v>99.98227909500396</v>
      </c>
      <c r="AI17" s="10">
        <v>2.0908536168019163</v>
      </c>
      <c r="AJ17" s="10"/>
      <c r="AK17" s="10"/>
      <c r="AL17" s="10"/>
      <c r="AM17" s="10"/>
      <c r="AN17" s="10">
        <v>1.4663841807909264</v>
      </c>
      <c r="AO17" s="10">
        <v>0.33968063952412708</v>
      </c>
      <c r="AP17" s="10">
        <v>1</v>
      </c>
      <c r="AQ17" s="10">
        <v>79.625</v>
      </c>
      <c r="AR17" s="10"/>
      <c r="AS17" s="10"/>
      <c r="AT17" s="10">
        <v>43.178292901646174</v>
      </c>
      <c r="AU17" s="10">
        <v>1</v>
      </c>
      <c r="AV17" s="16"/>
      <c r="AW17" s="21">
        <v>26.634675623713779</v>
      </c>
      <c r="AX17" s="1" t="s">
        <v>120</v>
      </c>
      <c r="AY17" s="25">
        <v>1.2561679790026199</v>
      </c>
      <c r="AZ17" s="19">
        <v>100</v>
      </c>
      <c r="BA17" s="19">
        <v>0</v>
      </c>
      <c r="BB17" s="19">
        <v>0</v>
      </c>
      <c r="BC17" s="19">
        <v>0</v>
      </c>
      <c r="BD17" s="19">
        <v>100</v>
      </c>
      <c r="BE17" s="19">
        <v>0</v>
      </c>
      <c r="BF17" s="26">
        <v>97.81</v>
      </c>
      <c r="BG17" s="26">
        <v>1.8400000000000034</v>
      </c>
      <c r="BH17" s="26">
        <v>0.35</v>
      </c>
      <c r="BI17" s="23"/>
      <c r="BJ17" s="27">
        <f t="shared" ca="1" si="2"/>
        <v>0.84387605975293989</v>
      </c>
      <c r="BK17" s="26">
        <f t="shared" ca="1" si="3"/>
        <v>49.501452572254266</v>
      </c>
      <c r="BL17" s="25">
        <f t="shared" si="4"/>
        <v>4.8815021486448478</v>
      </c>
      <c r="BM17" s="25">
        <f t="shared" ca="1" si="5"/>
        <v>2.6066372690552888</v>
      </c>
      <c r="BN17" s="24">
        <f t="shared" si="6"/>
        <v>3.814360121956915</v>
      </c>
      <c r="BO17" s="23"/>
      <c r="BP17" s="2"/>
      <c r="BR17" s="6"/>
      <c r="BV17" s="44" t="s">
        <v>50</v>
      </c>
      <c r="BW17" s="125" t="str">
        <f>J4</f>
        <v>30.09812, -90.43027</v>
      </c>
      <c r="BX17" s="125"/>
      <c r="BY17" s="126" t="s">
        <v>7</v>
      </c>
      <c r="BZ17" s="126"/>
      <c r="CA17" s="126"/>
      <c r="CB17" s="127">
        <f>O3</f>
        <v>72.014435695538054</v>
      </c>
      <c r="CC17" s="127"/>
      <c r="CD17" s="28"/>
      <c r="CE17" s="28"/>
      <c r="CF17" s="44" t="s">
        <v>71</v>
      </c>
      <c r="CG17" s="43" t="str">
        <f>IF(J6=1,"Sand",IF(J6=2,"Clay","Auto Zone"))</f>
        <v>Auto Zone</v>
      </c>
      <c r="CL17" s="5"/>
      <c r="CP17" s="6"/>
      <c r="CT17" s="44" t="s">
        <v>50</v>
      </c>
      <c r="CU17" s="125" t="str">
        <f>BW17</f>
        <v>30.09812, -90.43027</v>
      </c>
      <c r="CV17" s="125"/>
      <c r="CW17" s="126" t="s">
        <v>7</v>
      </c>
      <c r="CX17" s="126"/>
      <c r="CY17" s="126"/>
      <c r="CZ17" s="127">
        <f>CB17</f>
        <v>72.014435695538054</v>
      </c>
      <c r="DA17" s="127"/>
      <c r="DB17" s="28"/>
      <c r="DC17" s="28"/>
      <c r="DD17" s="44"/>
      <c r="DE17" s="43"/>
      <c r="DJ17" s="5"/>
    </row>
    <row r="18" spans="1:114" x14ac:dyDescent="0.2">
      <c r="A18">
        <v>0.25</v>
      </c>
      <c r="B18">
        <v>2.1</v>
      </c>
      <c r="C18">
        <v>1.25187</v>
      </c>
      <c r="D18">
        <v>-0.27914</v>
      </c>
      <c r="E18">
        <v>3.3320000000000002E-2</v>
      </c>
      <c r="F18">
        <v>1.7845800000000001</v>
      </c>
      <c r="G18">
        <v>1.9249799999999999</v>
      </c>
      <c r="H18" s="23"/>
      <c r="I18" s="17">
        <f t="shared" si="0"/>
        <v>0.82020997375328075</v>
      </c>
      <c r="J18" s="16">
        <f t="shared" si="1"/>
        <v>-1.4202099737532807</v>
      </c>
      <c r="K18" s="10">
        <v>95</v>
      </c>
      <c r="L18" s="16">
        <v>77.919947506561684</v>
      </c>
      <c r="M18" s="16">
        <v>36.975065616797899</v>
      </c>
      <c r="N18" s="16">
        <v>0.35542432195975499</v>
      </c>
      <c r="O18" s="16">
        <v>1.2588512241054621</v>
      </c>
      <c r="P18" s="16">
        <v>1.3169322848404859</v>
      </c>
      <c r="Q18" s="16">
        <v>7.6871579452712446E-2</v>
      </c>
      <c r="R18" s="16">
        <v>5.8371702431172121</v>
      </c>
      <c r="S18" s="16">
        <v>4.0334069954877529</v>
      </c>
      <c r="T18" s="22" t="s">
        <v>119</v>
      </c>
      <c r="U18" s="10">
        <v>2</v>
      </c>
      <c r="V18" s="22" t="s">
        <v>142</v>
      </c>
      <c r="W18" s="10">
        <v>2</v>
      </c>
      <c r="X18" s="22" t="s">
        <v>143</v>
      </c>
      <c r="Y18" s="10">
        <v>4</v>
      </c>
      <c r="Z18" s="22" t="s">
        <v>123</v>
      </c>
      <c r="AA18" s="15">
        <v>4</v>
      </c>
      <c r="AB18" s="11">
        <v>97.81</v>
      </c>
      <c r="AC18" s="10">
        <v>1.8400000000000034</v>
      </c>
      <c r="AD18" s="21">
        <v>0.35</v>
      </c>
      <c r="AE18" s="12">
        <v>125.8851224105462</v>
      </c>
      <c r="AF18" s="10">
        <v>150.34968365731825</v>
      </c>
      <c r="AG18" s="10">
        <v>65.846614242024287</v>
      </c>
      <c r="AH18" s="10">
        <v>75.661357855433096</v>
      </c>
      <c r="AI18" s="10">
        <v>1.7131588738209766</v>
      </c>
      <c r="AJ18" s="10"/>
      <c r="AK18" s="10"/>
      <c r="AL18" s="10"/>
      <c r="AM18" s="10"/>
      <c r="AN18" s="10">
        <v>1.2588512241054621</v>
      </c>
      <c r="AO18" s="10">
        <v>0.31239170650328157</v>
      </c>
      <c r="AP18" s="10">
        <v>1</v>
      </c>
      <c r="AQ18" s="10">
        <v>79.625</v>
      </c>
      <c r="AR18" s="10"/>
      <c r="AS18" s="10"/>
      <c r="AT18" s="10">
        <v>28.684259208671921</v>
      </c>
      <c r="AU18" s="10">
        <v>1</v>
      </c>
      <c r="AV18" s="16"/>
      <c r="AW18" s="21">
        <v>22.552452548597739</v>
      </c>
      <c r="AX18" s="1" t="s">
        <v>120</v>
      </c>
      <c r="AY18" s="25">
        <v>1.4202099737532801</v>
      </c>
      <c r="AZ18" s="19">
        <v>100</v>
      </c>
      <c r="BA18" s="19">
        <v>0</v>
      </c>
      <c r="BB18" s="19">
        <v>0</v>
      </c>
      <c r="BC18" s="19">
        <v>0</v>
      </c>
      <c r="BD18" s="19">
        <v>100</v>
      </c>
      <c r="BE18" s="19">
        <v>0</v>
      </c>
      <c r="BF18" s="26">
        <v>97.81</v>
      </c>
      <c r="BG18" s="26">
        <v>1.8400000000000034</v>
      </c>
      <c r="BH18" s="26">
        <v>0.35</v>
      </c>
      <c r="BI18" s="23"/>
      <c r="BJ18" s="27">
        <f t="shared" ca="1" si="2"/>
        <v>0.88442982945749493</v>
      </c>
      <c r="BK18" s="26">
        <f t="shared" ca="1" si="3"/>
        <v>43.293309790873721</v>
      </c>
      <c r="BL18" s="25">
        <f t="shared" si="4"/>
        <v>6.0151208900070579</v>
      </c>
      <c r="BM18" s="25">
        <f t="shared" ca="1" si="5"/>
        <v>2.7127459766918918</v>
      </c>
      <c r="BN18" s="24">
        <f t="shared" si="6"/>
        <v>3.9167124868797401</v>
      </c>
      <c r="BO18" s="23"/>
      <c r="BP18" s="2"/>
      <c r="BR18" s="6"/>
      <c r="CL18" s="5"/>
      <c r="CP18" s="6"/>
      <c r="DJ18" s="5"/>
    </row>
    <row r="19" spans="1:114" x14ac:dyDescent="0.2">
      <c r="A19">
        <v>0.3</v>
      </c>
      <c r="B19">
        <v>2.1</v>
      </c>
      <c r="C19">
        <v>1.25145</v>
      </c>
      <c r="D19">
        <v>-0.27961999999999998</v>
      </c>
      <c r="E19">
        <v>3.3079999999999998E-2</v>
      </c>
      <c r="F19">
        <v>1.7974300000000001</v>
      </c>
      <c r="G19">
        <v>1.8893</v>
      </c>
      <c r="H19" s="23"/>
      <c r="I19" s="17">
        <f t="shared" si="0"/>
        <v>0.98425196850393692</v>
      </c>
      <c r="J19" s="16">
        <f t="shared" si="1"/>
        <v>-1.5842519685039369</v>
      </c>
      <c r="K19" s="10">
        <v>95</v>
      </c>
      <c r="L19" s="16">
        <v>93.503937007874015</v>
      </c>
      <c r="M19" s="16">
        <v>42.322834645669289</v>
      </c>
      <c r="N19" s="16">
        <v>0.42650918635170598</v>
      </c>
      <c r="O19" s="16">
        <v>1.1441619585687153</v>
      </c>
      <c r="P19" s="16">
        <v>1.2011821780117751</v>
      </c>
      <c r="Q19" s="16">
        <v>7.3864378300528222E-2</v>
      </c>
      <c r="R19" s="16">
        <v>6.1493068788941141</v>
      </c>
      <c r="S19" s="16">
        <v>3.9597374613235918</v>
      </c>
      <c r="T19" s="22" t="s">
        <v>119</v>
      </c>
      <c r="U19" s="10">
        <v>2</v>
      </c>
      <c r="V19" s="22" t="s">
        <v>142</v>
      </c>
      <c r="W19" s="10">
        <v>2</v>
      </c>
      <c r="X19" s="22" t="s">
        <v>143</v>
      </c>
      <c r="Y19" s="10">
        <v>4</v>
      </c>
      <c r="Z19" s="22" t="s">
        <v>33</v>
      </c>
      <c r="AA19" s="15">
        <v>3</v>
      </c>
      <c r="AB19" s="11">
        <v>97.81</v>
      </c>
      <c r="AC19" s="10">
        <v>1.8400000000000034</v>
      </c>
      <c r="AD19" s="21">
        <v>0.35</v>
      </c>
      <c r="AE19" s="12">
        <v>114.41619585687154</v>
      </c>
      <c r="AF19" s="10">
        <v>135.81531876562801</v>
      </c>
      <c r="AG19" s="10">
        <v>60.059108900588768</v>
      </c>
      <c r="AH19" s="10">
        <v>72.683553085135941</v>
      </c>
      <c r="AI19" s="10">
        <v>1.6261995371091955</v>
      </c>
      <c r="AJ19" s="10"/>
      <c r="AK19" s="10"/>
      <c r="AL19" s="10"/>
      <c r="AM19" s="10"/>
      <c r="AN19" s="10">
        <v>1.1441619585687153</v>
      </c>
      <c r="AO19" s="10">
        <v>0.29738779846640168</v>
      </c>
      <c r="AP19" s="10">
        <v>1</v>
      </c>
      <c r="AQ19" s="10">
        <v>79.625</v>
      </c>
      <c r="AR19" s="10"/>
      <c r="AS19" s="10"/>
      <c r="AT19" s="10">
        <v>21.288344058889177</v>
      </c>
      <c r="AU19" s="10">
        <v>1</v>
      </c>
      <c r="AV19" s="16"/>
      <c r="AW19" s="21">
        <v>20.372297814844202</v>
      </c>
      <c r="AX19" s="1" t="s">
        <v>120</v>
      </c>
      <c r="AY19" s="25">
        <v>1.58425196850394</v>
      </c>
      <c r="AZ19" s="19">
        <v>100</v>
      </c>
      <c r="BA19" s="19">
        <v>0</v>
      </c>
      <c r="BB19" s="19">
        <v>0</v>
      </c>
      <c r="BC19" s="19">
        <v>100</v>
      </c>
      <c r="BD19" s="19">
        <v>0</v>
      </c>
      <c r="BE19" s="19">
        <v>0</v>
      </c>
      <c r="BF19" s="26">
        <v>97.81</v>
      </c>
      <c r="BG19" s="26">
        <v>1.8400000000000034</v>
      </c>
      <c r="BH19" s="26">
        <v>0.35</v>
      </c>
      <c r="BI19" s="23"/>
      <c r="BJ19" s="27">
        <f t="shared" ca="1" si="2"/>
        <v>0.90698712970645312</v>
      </c>
      <c r="BK19" s="26">
        <f t="shared" ca="1" si="3"/>
        <v>37.907336551757389</v>
      </c>
      <c r="BL19" s="25">
        <f t="shared" si="4"/>
        <v>6.398340730533933</v>
      </c>
      <c r="BM19" s="25">
        <f t="shared" ca="1" si="5"/>
        <v>2.7716198563610512</v>
      </c>
      <c r="BN19" s="24">
        <f t="shared" si="6"/>
        <v>3.9626214132077808</v>
      </c>
      <c r="BO19" s="23"/>
      <c r="BP19" s="2"/>
      <c r="BR19" s="6"/>
      <c r="CL19" s="5"/>
      <c r="CP19" s="6"/>
      <c r="DJ19" s="5"/>
    </row>
    <row r="20" spans="1:114" x14ac:dyDescent="0.2">
      <c r="A20">
        <v>0.35</v>
      </c>
      <c r="B20">
        <v>2.1</v>
      </c>
      <c r="C20">
        <v>1.2514400000000001</v>
      </c>
      <c r="D20">
        <v>-0.28116000000000002</v>
      </c>
      <c r="E20">
        <v>3.6670000000000001E-2</v>
      </c>
      <c r="F20">
        <v>1.8455299999999999</v>
      </c>
      <c r="G20">
        <v>1.85863</v>
      </c>
      <c r="H20" s="23"/>
      <c r="I20" s="17">
        <f t="shared" si="0"/>
        <v>1.148293963254593</v>
      </c>
      <c r="J20" s="16">
        <f t="shared" si="1"/>
        <v>-1.7482939632545929</v>
      </c>
      <c r="K20" s="10">
        <v>95</v>
      </c>
      <c r="L20" s="16">
        <v>109.08792650918635</v>
      </c>
      <c r="M20" s="16">
        <v>47.670603674540679</v>
      </c>
      <c r="N20" s="16">
        <v>0.49759405074365698</v>
      </c>
      <c r="O20" s="16">
        <v>1.1414312617702647</v>
      </c>
      <c r="P20" s="16">
        <v>1.2143198988722843</v>
      </c>
      <c r="Q20" s="16">
        <v>6.4216274603936516E-2</v>
      </c>
      <c r="R20" s="16">
        <v>5.2882502101442093</v>
      </c>
      <c r="S20" s="16">
        <v>5.0617109098624846</v>
      </c>
      <c r="T20" s="22" t="s">
        <v>119</v>
      </c>
      <c r="U20" s="10">
        <v>2</v>
      </c>
      <c r="V20" s="22" t="s">
        <v>142</v>
      </c>
      <c r="W20" s="10">
        <v>2</v>
      </c>
      <c r="X20" s="22" t="s">
        <v>143</v>
      </c>
      <c r="Y20" s="10">
        <v>4</v>
      </c>
      <c r="Z20" s="22" t="s">
        <v>123</v>
      </c>
      <c r="AA20" s="15">
        <v>4</v>
      </c>
      <c r="AB20" s="11">
        <v>97.81</v>
      </c>
      <c r="AC20" s="10">
        <v>1.8400000000000034</v>
      </c>
      <c r="AD20" s="21">
        <v>0.35</v>
      </c>
      <c r="AE20" s="12">
        <v>114.14312617702646</v>
      </c>
      <c r="AF20" s="10">
        <v>136.44422771972836</v>
      </c>
      <c r="AG20" s="10">
        <v>60.71599494361422</v>
      </c>
      <c r="AH20" s="10">
        <v>93.890403959015885</v>
      </c>
      <c r="AI20" s="10">
        <v>1.8909846551544509</v>
      </c>
      <c r="AJ20" s="10"/>
      <c r="AK20" s="10"/>
      <c r="AL20" s="10"/>
      <c r="AM20" s="10"/>
      <c r="AN20" s="10">
        <v>1.1414312617702647</v>
      </c>
      <c r="AO20" s="10">
        <v>0.29934667692481498</v>
      </c>
      <c r="AP20" s="10">
        <v>1</v>
      </c>
      <c r="AQ20" s="10">
        <v>79.625</v>
      </c>
      <c r="AR20" s="10"/>
      <c r="AS20" s="10"/>
      <c r="AT20" s="10">
        <v>18.195101485589269</v>
      </c>
      <c r="AU20" s="10">
        <v>1</v>
      </c>
      <c r="AV20" s="16"/>
      <c r="AW20" s="21">
        <v>20.466634157959255</v>
      </c>
      <c r="AX20" s="1" t="s">
        <v>120</v>
      </c>
      <c r="AY20" s="25">
        <v>1.74829396325459</v>
      </c>
      <c r="AZ20" s="19">
        <v>100</v>
      </c>
      <c r="BA20" s="19">
        <v>0</v>
      </c>
      <c r="BB20" s="19">
        <v>0</v>
      </c>
      <c r="BC20" s="19">
        <v>0</v>
      </c>
      <c r="BD20" s="19">
        <v>100</v>
      </c>
      <c r="BE20" s="19">
        <v>0</v>
      </c>
      <c r="BF20" s="26">
        <v>97.81</v>
      </c>
      <c r="BG20" s="26">
        <v>1.8400000000000034</v>
      </c>
      <c r="BH20" s="26">
        <v>0.35</v>
      </c>
      <c r="BI20" s="23"/>
      <c r="BJ20" s="27">
        <f t="shared" ca="1" si="2"/>
        <v>0.90330688427095995</v>
      </c>
      <c r="BK20" s="26">
        <f t="shared" ca="1" si="3"/>
        <v>33.712809259617366</v>
      </c>
      <c r="BL20" s="25">
        <f t="shared" si="4"/>
        <v>5.5369552541832343</v>
      </c>
      <c r="BM20" s="25">
        <f t="shared" ca="1" si="5"/>
        <v>2.7616287867271865</v>
      </c>
      <c r="BN20" s="24">
        <f t="shared" si="6"/>
        <v>3.9257096984006541</v>
      </c>
      <c r="BO20" s="23"/>
      <c r="BP20" s="2"/>
      <c r="BR20" s="6"/>
      <c r="CL20" s="5"/>
      <c r="CP20" s="6"/>
      <c r="DJ20" s="5"/>
    </row>
    <row r="21" spans="1:114" x14ac:dyDescent="0.2">
      <c r="A21">
        <v>0.4</v>
      </c>
      <c r="B21">
        <v>2</v>
      </c>
      <c r="C21">
        <v>1.25254</v>
      </c>
      <c r="D21">
        <v>-0.28138999999999997</v>
      </c>
      <c r="E21">
        <v>4.2079999999999999E-2</v>
      </c>
      <c r="F21">
        <v>1.82663</v>
      </c>
      <c r="G21">
        <v>1.9034</v>
      </c>
      <c r="H21" s="23"/>
      <c r="I21" s="17">
        <f t="shared" si="0"/>
        <v>1.3123359580052494</v>
      </c>
      <c r="J21" s="16">
        <f t="shared" si="1"/>
        <v>-1.9123359580052495</v>
      </c>
      <c r="K21" s="10">
        <v>95</v>
      </c>
      <c r="L21" s="16">
        <v>124.67191601049871</v>
      </c>
      <c r="M21" s="16">
        <v>53.018372703412076</v>
      </c>
      <c r="N21" s="16">
        <v>0.56867891513560798</v>
      </c>
      <c r="O21" s="16">
        <v>1.4418079096045064</v>
      </c>
      <c r="P21" s="16">
        <v>1.5386096774962126</v>
      </c>
      <c r="Q21" s="16">
        <v>6.2775324051848477E-2</v>
      </c>
      <c r="R21" s="16">
        <v>4.0800031983422258</v>
      </c>
      <c r="S21" s="16">
        <v>6.7223449924795871</v>
      </c>
      <c r="T21" s="22" t="s">
        <v>119</v>
      </c>
      <c r="U21" s="10">
        <v>2</v>
      </c>
      <c r="V21" s="22" t="s">
        <v>142</v>
      </c>
      <c r="W21" s="10">
        <v>2</v>
      </c>
      <c r="X21" s="22" t="s">
        <v>143</v>
      </c>
      <c r="Y21" s="10">
        <v>4</v>
      </c>
      <c r="Z21" s="22" t="s">
        <v>123</v>
      </c>
      <c r="AA21" s="15">
        <v>4</v>
      </c>
      <c r="AB21" s="11">
        <v>97.81</v>
      </c>
      <c r="AC21" s="10">
        <v>1.8400000000000034</v>
      </c>
      <c r="AD21" s="21">
        <v>0.35</v>
      </c>
      <c r="AE21" s="12">
        <v>144.18079096045065</v>
      </c>
      <c r="AF21" s="10">
        <v>173.67926111658392</v>
      </c>
      <c r="AG21" s="10">
        <v>76.930483874810619</v>
      </c>
      <c r="AH21" s="10">
        <v>126.58970216250472</v>
      </c>
      <c r="AI21" s="10">
        <v>2.4509784708166817</v>
      </c>
      <c r="AJ21" s="10"/>
      <c r="AK21" s="10"/>
      <c r="AL21" s="10"/>
      <c r="AM21" s="10"/>
      <c r="AN21" s="10">
        <v>1.4418079096045064</v>
      </c>
      <c r="AO21" s="10">
        <v>0.35964211577912852</v>
      </c>
      <c r="AP21" s="10">
        <v>1</v>
      </c>
      <c r="AQ21" s="10">
        <v>79.625</v>
      </c>
      <c r="AR21" s="10"/>
      <c r="AS21" s="10"/>
      <c r="AT21" s="10">
        <v>20.37489470284341</v>
      </c>
      <c r="AU21" s="10">
        <v>1</v>
      </c>
      <c r="AV21" s="16"/>
      <c r="AW21" s="21">
        <v>26.051889167487587</v>
      </c>
      <c r="AX21" s="1" t="s">
        <v>120</v>
      </c>
      <c r="AY21" s="25">
        <v>1.9123359580052499</v>
      </c>
      <c r="AZ21" s="19">
        <v>100</v>
      </c>
      <c r="BA21" s="19">
        <v>0</v>
      </c>
      <c r="BB21" s="19">
        <v>0</v>
      </c>
      <c r="BC21" s="19">
        <v>0</v>
      </c>
      <c r="BD21" s="19">
        <v>100</v>
      </c>
      <c r="BE21" s="19">
        <v>0</v>
      </c>
      <c r="BF21" s="26">
        <v>97.81</v>
      </c>
      <c r="BG21" s="26">
        <v>1.8400000000000034</v>
      </c>
      <c r="BH21" s="26">
        <v>0.35</v>
      </c>
      <c r="BI21" s="23"/>
      <c r="BJ21" s="27">
        <f t="shared" ca="1" si="2"/>
        <v>0.87011137355963997</v>
      </c>
      <c r="BK21" s="26">
        <f t="shared" ca="1" si="3"/>
        <v>34.490593696566741</v>
      </c>
      <c r="BL21" s="25">
        <f t="shared" si="4"/>
        <v>4.252282163059447</v>
      </c>
      <c r="BM21" s="25">
        <f t="shared" ca="1" si="5"/>
        <v>2.6741698292302605</v>
      </c>
      <c r="BN21" s="24">
        <f t="shared" si="6"/>
        <v>3.7809199443727999</v>
      </c>
      <c r="BO21" s="23"/>
      <c r="BP21" s="2"/>
      <c r="BR21" s="6"/>
      <c r="CL21" s="5"/>
      <c r="CP21" s="6"/>
      <c r="DJ21" s="5"/>
    </row>
    <row r="22" spans="1:114" x14ac:dyDescent="0.2">
      <c r="A22">
        <v>0.45</v>
      </c>
      <c r="B22">
        <v>2.1</v>
      </c>
      <c r="C22">
        <v>1.25221</v>
      </c>
      <c r="D22">
        <v>-0.27837000000000001</v>
      </c>
      <c r="E22">
        <v>4.0340000000000001E-2</v>
      </c>
      <c r="F22">
        <v>1.8221000000000001</v>
      </c>
      <c r="G22">
        <v>1.8713</v>
      </c>
      <c r="H22" s="23"/>
      <c r="I22" s="17">
        <f t="shared" si="0"/>
        <v>1.4763779527559056</v>
      </c>
      <c r="J22" s="16">
        <f t="shared" si="1"/>
        <v>-2.0763779527559056</v>
      </c>
      <c r="K22" s="10">
        <v>95</v>
      </c>
      <c r="L22" s="16">
        <v>140.25590551181105</v>
      </c>
      <c r="M22" s="16">
        <v>58.366141732283467</v>
      </c>
      <c r="N22" s="16">
        <v>0.63976377952755903</v>
      </c>
      <c r="O22" s="16">
        <v>1.3516949152542401</v>
      </c>
      <c r="P22" s="16">
        <v>1.4408055837792078</v>
      </c>
      <c r="Q22" s="16">
        <v>8.169563130100814E-2</v>
      </c>
      <c r="R22" s="16">
        <v>5.6701356672093075</v>
      </c>
      <c r="S22" s="16">
        <v>6.1882408697894276</v>
      </c>
      <c r="T22" s="22" t="s">
        <v>119</v>
      </c>
      <c r="U22" s="10">
        <v>2</v>
      </c>
      <c r="V22" s="22" t="s">
        <v>142</v>
      </c>
      <c r="W22" s="10">
        <v>2</v>
      </c>
      <c r="X22" s="22" t="s">
        <v>143</v>
      </c>
      <c r="Y22" s="10">
        <v>4</v>
      </c>
      <c r="Z22" s="22" t="s">
        <v>33</v>
      </c>
      <c r="AA22" s="15">
        <v>3</v>
      </c>
      <c r="AB22" s="11">
        <v>97.81</v>
      </c>
      <c r="AC22" s="10">
        <v>1.8400000000000034</v>
      </c>
      <c r="AD22" s="21">
        <v>0.35</v>
      </c>
      <c r="AE22" s="12">
        <v>135.16949152542401</v>
      </c>
      <c r="AF22" s="10">
        <v>161.25619188509441</v>
      </c>
      <c r="AG22" s="10">
        <v>72.040279188960398</v>
      </c>
      <c r="AH22" s="10">
        <v>114.14010014252987</v>
      </c>
      <c r="AI22" s="10">
        <v>1.7636262317020959</v>
      </c>
      <c r="AJ22" s="10"/>
      <c r="AK22" s="10"/>
      <c r="AL22" s="10"/>
      <c r="AM22" s="10"/>
      <c r="AN22" s="10">
        <v>1.3516949152542401</v>
      </c>
      <c r="AO22" s="10">
        <v>0.36265196829447988</v>
      </c>
      <c r="AP22" s="10">
        <v>1</v>
      </c>
      <c r="AQ22" s="10">
        <v>79.625</v>
      </c>
      <c r="AR22" s="10"/>
      <c r="AS22" s="10"/>
      <c r="AT22" s="10">
        <v>16.654902054945111</v>
      </c>
      <c r="AU22" s="10">
        <v>1</v>
      </c>
      <c r="AV22" s="16"/>
      <c r="AW22" s="21">
        <v>24.188428782764159</v>
      </c>
      <c r="AX22" s="1" t="s">
        <v>120</v>
      </c>
      <c r="AY22" s="25">
        <v>2.0763779527559101</v>
      </c>
      <c r="AZ22" s="19">
        <v>100</v>
      </c>
      <c r="BA22" s="19">
        <v>0</v>
      </c>
      <c r="BB22" s="19">
        <v>0</v>
      </c>
      <c r="BC22" s="19">
        <v>100</v>
      </c>
      <c r="BD22" s="19">
        <v>0</v>
      </c>
      <c r="BE22" s="19">
        <v>0</v>
      </c>
      <c r="BF22" s="26">
        <v>97.81</v>
      </c>
      <c r="BG22" s="26">
        <v>1.8400000000000034</v>
      </c>
      <c r="BH22" s="26">
        <v>0.35</v>
      </c>
      <c r="BI22" s="23"/>
      <c r="BJ22" s="27">
        <f t="shared" ca="1" si="2"/>
        <v>0.91092284616730723</v>
      </c>
      <c r="BK22" s="26">
        <f t="shared" ca="1" si="3"/>
        <v>34.105812343187395</v>
      </c>
      <c r="BL22" s="25">
        <f t="shared" si="4"/>
        <v>5.9602367071546141</v>
      </c>
      <c r="BM22" s="25">
        <f t="shared" ca="1" si="5"/>
        <v>2.7809549224393368</v>
      </c>
      <c r="BN22" s="24">
        <f t="shared" si="6"/>
        <v>3.876679147895929</v>
      </c>
      <c r="BO22" s="23"/>
      <c r="BP22" s="2"/>
      <c r="BR22" s="6"/>
      <c r="CL22" s="5"/>
      <c r="CP22" s="6"/>
      <c r="DJ22" s="5"/>
    </row>
    <row r="23" spans="1:114" x14ac:dyDescent="0.2">
      <c r="A23">
        <v>0.5</v>
      </c>
      <c r="B23">
        <v>2.1</v>
      </c>
      <c r="C23">
        <v>1.2511699999999999</v>
      </c>
      <c r="D23">
        <v>-0.27818999999999999</v>
      </c>
      <c r="E23">
        <v>3.7089999999999998E-2</v>
      </c>
      <c r="F23">
        <v>1.8084</v>
      </c>
      <c r="G23">
        <v>1.86843</v>
      </c>
      <c r="H23" s="23"/>
      <c r="I23" s="17">
        <f t="shared" si="0"/>
        <v>1.6404199475065615</v>
      </c>
      <c r="J23" s="16">
        <f t="shared" si="1"/>
        <v>-2.2404199475065614</v>
      </c>
      <c r="K23" s="10">
        <v>95</v>
      </c>
      <c r="L23" s="16">
        <v>155.83989501312337</v>
      </c>
      <c r="M23" s="16">
        <v>63.71391076115485</v>
      </c>
      <c r="N23" s="16">
        <v>0.71084864391950997</v>
      </c>
      <c r="O23" s="16">
        <v>1.0677024482108841</v>
      </c>
      <c r="P23" s="16">
        <v>1.1424475575738406</v>
      </c>
      <c r="Q23" s="16">
        <v>8.2823331733077363E-2</v>
      </c>
      <c r="R23" s="16">
        <v>7.2496397041598284</v>
      </c>
      <c r="S23" s="16">
        <v>5.1906325946497631</v>
      </c>
      <c r="T23" s="22" t="s">
        <v>119</v>
      </c>
      <c r="U23" s="10">
        <v>2</v>
      </c>
      <c r="V23" s="22" t="s">
        <v>142</v>
      </c>
      <c r="W23" s="10">
        <v>2</v>
      </c>
      <c r="X23" s="22" t="s">
        <v>143</v>
      </c>
      <c r="Y23" s="10">
        <v>4</v>
      </c>
      <c r="Z23" s="22" t="s">
        <v>33</v>
      </c>
      <c r="AA23" s="15">
        <v>3</v>
      </c>
      <c r="AB23" s="11">
        <v>97.81</v>
      </c>
      <c r="AC23" s="10">
        <v>1.8400000000000034</v>
      </c>
      <c r="AD23" s="21">
        <v>0.35</v>
      </c>
      <c r="AE23" s="12">
        <v>106.77024482108841</v>
      </c>
      <c r="AF23" s="10">
        <v>125.23854236085636</v>
      </c>
      <c r="AG23" s="10">
        <v>57.122377878692021</v>
      </c>
      <c r="AH23" s="10">
        <v>92.155555557879495</v>
      </c>
      <c r="AI23" s="10">
        <v>1.3793788944107139</v>
      </c>
      <c r="AJ23" s="10"/>
      <c r="AK23" s="10"/>
      <c r="AL23" s="10"/>
      <c r="AM23" s="10"/>
      <c r="AN23" s="10">
        <v>1.0677024482108841</v>
      </c>
      <c r="AO23" s="10">
        <v>0.31509517989040819</v>
      </c>
      <c r="AP23" s="10">
        <v>1</v>
      </c>
      <c r="AQ23" s="10">
        <v>79.625</v>
      </c>
      <c r="AR23" s="10"/>
      <c r="AS23" s="10"/>
      <c r="AT23" s="10">
        <v>11.434821849354808</v>
      </c>
      <c r="AU23" s="10">
        <v>1</v>
      </c>
      <c r="AV23" s="16"/>
      <c r="AW23" s="21">
        <v>18.785781354128453</v>
      </c>
      <c r="AX23" s="1" t="s">
        <v>120</v>
      </c>
      <c r="AY23" s="25">
        <v>2.24041994750656</v>
      </c>
      <c r="AZ23" s="19">
        <v>100</v>
      </c>
      <c r="BA23" s="19">
        <v>0</v>
      </c>
      <c r="BB23" s="19">
        <v>0</v>
      </c>
      <c r="BC23" s="19">
        <v>100</v>
      </c>
      <c r="BD23" s="19">
        <v>0</v>
      </c>
      <c r="BE23" s="19">
        <v>0</v>
      </c>
      <c r="BF23" s="26">
        <v>97.81</v>
      </c>
      <c r="BG23" s="26">
        <v>1.8400000000000034</v>
      </c>
      <c r="BH23" s="26">
        <v>0.35</v>
      </c>
      <c r="BI23" s="23"/>
      <c r="BJ23" s="27">
        <f t="shared" ca="1" si="2"/>
        <v>0.96090087813929259</v>
      </c>
      <c r="BK23" s="26">
        <f t="shared" ca="1" si="3"/>
        <v>29.136664074001366</v>
      </c>
      <c r="BL23" s="25">
        <f t="shared" si="4"/>
        <v>7.7802896749519599</v>
      </c>
      <c r="BM23" s="25">
        <f t="shared" ca="1" si="5"/>
        <v>2.9117992265783825</v>
      </c>
      <c r="BN23" s="24">
        <f t="shared" si="6"/>
        <v>4.0179489314001593</v>
      </c>
      <c r="BO23" s="23"/>
      <c r="BP23" s="2"/>
      <c r="BR23" s="6"/>
      <c r="CL23" s="5"/>
      <c r="CP23" s="6"/>
      <c r="DJ23" s="5"/>
    </row>
    <row r="24" spans="1:114" x14ac:dyDescent="0.2">
      <c r="A24">
        <v>0.55000000000000004</v>
      </c>
      <c r="B24">
        <v>2</v>
      </c>
      <c r="C24">
        <v>1.2505299999999999</v>
      </c>
      <c r="D24">
        <v>-0.27911999999999998</v>
      </c>
      <c r="E24">
        <v>3.2079999999999997E-2</v>
      </c>
      <c r="F24">
        <v>1.78613</v>
      </c>
      <c r="G24">
        <v>1.8503000000000001</v>
      </c>
      <c r="H24" s="23"/>
      <c r="I24" s="17">
        <f t="shared" si="0"/>
        <v>1.8044619422572179</v>
      </c>
      <c r="J24" s="16">
        <f t="shared" si="1"/>
        <v>-2.404461942257218</v>
      </c>
      <c r="K24" s="10">
        <v>95</v>
      </c>
      <c r="L24" s="16">
        <v>171.42388451443571</v>
      </c>
      <c r="M24" s="16">
        <v>69.061679790026247</v>
      </c>
      <c r="N24" s="16">
        <v>0.78193350831146113</v>
      </c>
      <c r="O24" s="16">
        <v>0.892937853107313</v>
      </c>
      <c r="P24" s="16">
        <v>0.94553790050052311</v>
      </c>
      <c r="Q24" s="16">
        <v>7.6996879500720247E-2</v>
      </c>
      <c r="R24" s="16">
        <v>8.143182780929429</v>
      </c>
      <c r="S24" s="16">
        <v>3.6527810689729252</v>
      </c>
      <c r="T24" s="22" t="s">
        <v>119</v>
      </c>
      <c r="U24" s="10">
        <v>2</v>
      </c>
      <c r="V24" s="22" t="s">
        <v>142</v>
      </c>
      <c r="W24" s="10">
        <v>2</v>
      </c>
      <c r="X24" s="22" t="s">
        <v>33</v>
      </c>
      <c r="Y24" s="10">
        <v>3</v>
      </c>
      <c r="Z24" s="22" t="s">
        <v>33</v>
      </c>
      <c r="AA24" s="15">
        <v>3</v>
      </c>
      <c r="AB24" s="11">
        <v>97.81</v>
      </c>
      <c r="AC24" s="10">
        <v>1.8400000000000034</v>
      </c>
      <c r="AD24" s="21">
        <v>0.35</v>
      </c>
      <c r="AE24" s="12">
        <v>89.293785310731295</v>
      </c>
      <c r="AF24" s="10">
        <v>101.15599508744768</v>
      </c>
      <c r="AG24" s="10">
        <v>47.276895025026135</v>
      </c>
      <c r="AH24" s="10">
        <v>59.057435533607261</v>
      </c>
      <c r="AI24" s="10">
        <v>1.2280210660896698</v>
      </c>
      <c r="AJ24" s="10"/>
      <c r="AK24" s="10"/>
      <c r="AL24" s="10"/>
      <c r="AM24" s="10"/>
      <c r="AN24" s="10">
        <v>0.892937853107313</v>
      </c>
      <c r="AO24" s="10">
        <v>0.27961349423204385</v>
      </c>
      <c r="AP24" s="10">
        <v>1</v>
      </c>
      <c r="AQ24" s="10">
        <v>79.625</v>
      </c>
      <c r="AR24" s="10"/>
      <c r="AS24" s="10"/>
      <c r="AT24" s="10">
        <v>8.2676748218892637</v>
      </c>
      <c r="AU24" s="10">
        <v>1</v>
      </c>
      <c r="AV24" s="16"/>
      <c r="AW24" s="21">
        <v>15.173399263117151</v>
      </c>
      <c r="AX24" s="1" t="s">
        <v>120</v>
      </c>
      <c r="AY24" s="25">
        <v>2.4044619422572202</v>
      </c>
      <c r="AZ24" s="19">
        <v>100</v>
      </c>
      <c r="BA24" s="19">
        <v>0</v>
      </c>
      <c r="BB24" s="19">
        <v>0</v>
      </c>
      <c r="BC24" s="19">
        <v>100</v>
      </c>
      <c r="BD24" s="19">
        <v>0</v>
      </c>
      <c r="BE24" s="19">
        <v>0</v>
      </c>
      <c r="BF24" s="26">
        <v>97.81</v>
      </c>
      <c r="BG24" s="26">
        <v>1.8400000000000034</v>
      </c>
      <c r="BH24" s="26">
        <v>0.35</v>
      </c>
      <c r="BI24" s="23"/>
      <c r="BJ24" s="27">
        <f t="shared" ca="1" si="2"/>
        <v>0.99698530845927125</v>
      </c>
      <c r="BK24" s="26">
        <f t="shared" ca="1" si="3"/>
        <v>24.644514481672577</v>
      </c>
      <c r="BL24" s="25">
        <f t="shared" si="4"/>
        <v>8.9549377711311688</v>
      </c>
      <c r="BM24" s="25">
        <f t="shared" ca="1" si="5"/>
        <v>3.0061773846491699</v>
      </c>
      <c r="BN24" s="24">
        <f t="shared" si="6"/>
        <v>4.1143720702299875</v>
      </c>
      <c r="BO24" s="23"/>
      <c r="BP24" s="2"/>
      <c r="BR24" s="6"/>
      <c r="CL24" s="5"/>
      <c r="CP24" s="6"/>
      <c r="DJ24" s="5"/>
    </row>
    <row r="25" spans="1:114" x14ac:dyDescent="0.2">
      <c r="A25">
        <v>0.6</v>
      </c>
      <c r="B25">
        <v>2.1</v>
      </c>
      <c r="C25">
        <v>1.2496499999999999</v>
      </c>
      <c r="D25">
        <v>-0.28104000000000001</v>
      </c>
      <c r="E25">
        <v>2.7869999999999999E-2</v>
      </c>
      <c r="F25">
        <v>1.7957799999999999</v>
      </c>
      <c r="G25">
        <v>1.8519300000000001</v>
      </c>
      <c r="H25" s="23"/>
      <c r="I25" s="17">
        <f t="shared" si="0"/>
        <v>1.9685039370078738</v>
      </c>
      <c r="J25" s="16">
        <f t="shared" si="1"/>
        <v>-2.5685039370078737</v>
      </c>
      <c r="K25" s="10">
        <v>95</v>
      </c>
      <c r="L25" s="16">
        <v>187.00787401574803</v>
      </c>
      <c r="M25" s="16">
        <v>74.40944881889763</v>
      </c>
      <c r="N25" s="16">
        <v>0.85301837270341196</v>
      </c>
      <c r="O25" s="16">
        <v>0.65263653483989525</v>
      </c>
      <c r="P25" s="16">
        <v>0.68662765790323865</v>
      </c>
      <c r="Q25" s="16">
        <v>6.4968074891982655E-2</v>
      </c>
      <c r="R25" s="16">
        <v>9.4619076502651058</v>
      </c>
      <c r="S25" s="16">
        <v>2.3604946571766221</v>
      </c>
      <c r="T25" s="22" t="s">
        <v>119</v>
      </c>
      <c r="U25" s="10">
        <v>2</v>
      </c>
      <c r="V25" s="22" t="s">
        <v>142</v>
      </c>
      <c r="W25" s="10">
        <v>2</v>
      </c>
      <c r="X25" s="22" t="s">
        <v>33</v>
      </c>
      <c r="Y25" s="10">
        <v>3</v>
      </c>
      <c r="Z25" s="22" t="s">
        <v>124</v>
      </c>
      <c r="AA25" s="15">
        <v>2</v>
      </c>
      <c r="AB25" s="11">
        <v>97.81</v>
      </c>
      <c r="AC25" s="10">
        <v>1.8400000000000034</v>
      </c>
      <c r="AD25" s="21">
        <v>0.35</v>
      </c>
      <c r="AE25" s="12">
        <v>65.263653483989529</v>
      </c>
      <c r="AF25" s="10">
        <v>69.779261281807607</v>
      </c>
      <c r="AG25" s="10">
        <v>34.331382895161966</v>
      </c>
      <c r="AH25" s="10">
        <v>31.010940709163183</v>
      </c>
      <c r="AI25" s="10">
        <v>1.0568693301207412</v>
      </c>
      <c r="AJ25" s="10"/>
      <c r="AK25" s="10"/>
      <c r="AL25" s="10"/>
      <c r="AM25" s="10"/>
      <c r="AN25" s="10">
        <v>0.65263653483989525</v>
      </c>
      <c r="AO25" s="10">
        <v>0.22705266085740367</v>
      </c>
      <c r="AP25" s="10">
        <v>1</v>
      </c>
      <c r="AQ25" s="10">
        <v>79.625</v>
      </c>
      <c r="AR25" s="10"/>
      <c r="AS25" s="10"/>
      <c r="AT25" s="10">
        <v>5.1094820273979691</v>
      </c>
      <c r="AU25" s="10">
        <v>1</v>
      </c>
      <c r="AV25" s="16"/>
      <c r="AW25" s="21">
        <v>10.466889192271141</v>
      </c>
      <c r="AX25" s="1" t="s">
        <v>120</v>
      </c>
      <c r="AY25" s="25">
        <v>2.5685039370078702</v>
      </c>
      <c r="AZ25" s="19">
        <v>100</v>
      </c>
      <c r="BA25" s="19">
        <v>0</v>
      </c>
      <c r="BB25" s="19">
        <v>0</v>
      </c>
      <c r="BC25" s="19">
        <v>100</v>
      </c>
      <c r="BD25" s="19">
        <v>0</v>
      </c>
      <c r="BE25" s="19">
        <v>0</v>
      </c>
      <c r="BF25" s="26">
        <v>97.81</v>
      </c>
      <c r="BG25" s="26">
        <v>1.8400000000000034</v>
      </c>
      <c r="BH25" s="26">
        <v>0.35</v>
      </c>
      <c r="BI25" s="23"/>
      <c r="BJ25" s="27">
        <f t="shared" ca="1" si="2"/>
        <v>1</v>
      </c>
      <c r="BK25" s="26">
        <f t="shared" ca="1" si="3"/>
        <v>15.942161387028849</v>
      </c>
      <c r="BL25" s="25">
        <f t="shared" si="4"/>
        <v>10.95354520535926</v>
      </c>
      <c r="BM25" s="25">
        <f t="shared" ca="1" si="5"/>
        <v>3.2010825760769417</v>
      </c>
      <c r="BN25" s="24">
        <f t="shared" si="6"/>
        <v>4.2670321704658001</v>
      </c>
      <c r="BO25" s="23"/>
      <c r="BP25" s="2"/>
      <c r="BR25" s="6"/>
      <c r="CL25" s="5"/>
      <c r="CP25" s="6"/>
      <c r="DJ25" s="5"/>
    </row>
    <row r="26" spans="1:114" x14ac:dyDescent="0.2">
      <c r="A26">
        <v>0.65</v>
      </c>
      <c r="B26">
        <v>2.1</v>
      </c>
      <c r="C26">
        <v>1.2493000000000001</v>
      </c>
      <c r="D26">
        <v>-0.26495000000000002</v>
      </c>
      <c r="E26">
        <v>2.9409999999999999E-2</v>
      </c>
      <c r="F26">
        <v>1.79478</v>
      </c>
      <c r="G26">
        <v>1.8549800000000001</v>
      </c>
      <c r="H26" s="23"/>
      <c r="I26" s="17">
        <f t="shared" si="0"/>
        <v>2.1325459317585302</v>
      </c>
      <c r="J26" s="16">
        <f t="shared" si="1"/>
        <v>-2.7325459317585303</v>
      </c>
      <c r="K26" s="10">
        <v>95</v>
      </c>
      <c r="L26" s="16">
        <v>202.59186351706037</v>
      </c>
      <c r="M26" s="16">
        <v>79.757217847769027</v>
      </c>
      <c r="N26" s="16">
        <v>0.92410323709536313</v>
      </c>
      <c r="O26" s="16">
        <v>0.55706214689266675</v>
      </c>
      <c r="P26" s="16">
        <v>0.59786033491277846</v>
      </c>
      <c r="Q26" s="16">
        <v>0.16577196351416218</v>
      </c>
      <c r="R26" s="16">
        <v>27.727540001185492</v>
      </c>
      <c r="S26" s="16">
        <v>2.8332075013966476</v>
      </c>
      <c r="T26" s="22" t="s">
        <v>119</v>
      </c>
      <c r="U26" s="10">
        <v>2</v>
      </c>
      <c r="V26" s="22" t="s">
        <v>142</v>
      </c>
      <c r="W26" s="10">
        <v>2</v>
      </c>
      <c r="X26" s="22" t="s">
        <v>142</v>
      </c>
      <c r="Y26" s="10">
        <v>2</v>
      </c>
      <c r="Z26" s="22" t="s">
        <v>124</v>
      </c>
      <c r="AA26" s="15">
        <v>2</v>
      </c>
      <c r="AB26" s="11">
        <v>97.81</v>
      </c>
      <c r="AC26" s="10">
        <v>1.8400000000000034</v>
      </c>
      <c r="AD26" s="21">
        <v>0.35</v>
      </c>
      <c r="AE26" s="12">
        <v>55.706214689266673</v>
      </c>
      <c r="AF26" s="10">
        <v>58.419341547558631</v>
      </c>
      <c r="AG26" s="10">
        <v>29.893016745638903</v>
      </c>
      <c r="AH26" s="10">
        <v>39.273002008483566</v>
      </c>
      <c r="AI26" s="10">
        <v>0.36065226123819311</v>
      </c>
      <c r="AJ26" s="10"/>
      <c r="AK26" s="10"/>
      <c r="AL26" s="10"/>
      <c r="AM26" s="10"/>
      <c r="AN26" s="10">
        <v>0.55706214689266675</v>
      </c>
      <c r="AO26" s="10">
        <v>0.26773406510394937</v>
      </c>
      <c r="AP26" s="10">
        <v>1</v>
      </c>
      <c r="AQ26" s="10">
        <v>79.625</v>
      </c>
      <c r="AR26" s="10"/>
      <c r="AS26" s="10"/>
      <c r="AT26" s="10">
        <v>3.8980595456552902</v>
      </c>
      <c r="AU26" s="10">
        <v>1</v>
      </c>
      <c r="AV26" s="16"/>
      <c r="AW26" s="21">
        <v>8.7629012321337942</v>
      </c>
      <c r="AX26" s="1" t="s">
        <v>120</v>
      </c>
      <c r="AY26" s="25">
        <v>2.7325459317585299</v>
      </c>
      <c r="AZ26" s="19">
        <v>100</v>
      </c>
      <c r="BA26" s="19">
        <v>0</v>
      </c>
      <c r="BB26" s="19">
        <v>0</v>
      </c>
      <c r="BC26" s="19">
        <v>100</v>
      </c>
      <c r="BD26" s="19">
        <v>0</v>
      </c>
      <c r="BE26" s="19">
        <v>0</v>
      </c>
      <c r="BF26" s="26">
        <v>97.81</v>
      </c>
      <c r="BG26" s="26">
        <v>1.8400000000000034</v>
      </c>
      <c r="BH26" s="26">
        <v>0.35</v>
      </c>
      <c r="BI26" s="23"/>
      <c r="BJ26" s="27">
        <f t="shared" ca="1" si="2"/>
        <v>1</v>
      </c>
      <c r="BK26" s="26">
        <f t="shared" ca="1" si="3"/>
        <v>12.451898813773335</v>
      </c>
      <c r="BL26" s="25">
        <f t="shared" si="4"/>
        <v>33.38377911528795</v>
      </c>
      <c r="BM26" s="25">
        <f t="shared" ca="1" si="5"/>
        <v>3.6285662549664672</v>
      </c>
      <c r="BN26" s="24">
        <f t="shared" si="6"/>
        <v>4.5738246627346655</v>
      </c>
      <c r="BO26" s="23"/>
      <c r="BP26" s="2"/>
      <c r="BR26" s="6"/>
      <c r="CL26" s="5"/>
      <c r="CP26" s="6"/>
      <c r="DJ26" s="5"/>
    </row>
    <row r="27" spans="1:114" x14ac:dyDescent="0.2">
      <c r="A27">
        <v>0.7</v>
      </c>
      <c r="B27">
        <v>2.1</v>
      </c>
      <c r="C27">
        <v>1.26898</v>
      </c>
      <c r="D27">
        <v>-0.2651</v>
      </c>
      <c r="E27">
        <v>3.4689999999999999E-2</v>
      </c>
      <c r="F27">
        <v>1.78705</v>
      </c>
      <c r="G27">
        <v>1.8551299999999999</v>
      </c>
      <c r="H27" s="23"/>
      <c r="I27" s="17">
        <f t="shared" si="0"/>
        <v>2.296587926509186</v>
      </c>
      <c r="J27" s="16">
        <f t="shared" si="1"/>
        <v>-2.8965879265091861</v>
      </c>
      <c r="K27" s="10">
        <v>95</v>
      </c>
      <c r="L27" s="16">
        <v>218.17585301837266</v>
      </c>
      <c r="M27" s="16">
        <v>85.10498687664041</v>
      </c>
      <c r="N27" s="16">
        <v>0.99518810148731396</v>
      </c>
      <c r="O27" s="16">
        <v>5.9310734463276731</v>
      </c>
      <c r="P27" s="16">
        <v>5.9952101427709907</v>
      </c>
      <c r="Q27" s="16">
        <v>0.16483221315410465</v>
      </c>
      <c r="R27" s="16">
        <v>2.7493984235541591</v>
      </c>
      <c r="S27" s="16">
        <v>4.4539372530081653</v>
      </c>
      <c r="T27" s="22" t="s">
        <v>33</v>
      </c>
      <c r="U27" s="10">
        <v>3</v>
      </c>
      <c r="V27" s="22" t="s">
        <v>33</v>
      </c>
      <c r="W27" s="10">
        <v>3</v>
      </c>
      <c r="X27" s="22" t="s">
        <v>141</v>
      </c>
      <c r="Y27" s="10">
        <v>5</v>
      </c>
      <c r="Z27" s="22" t="s">
        <v>121</v>
      </c>
      <c r="AA27" s="15">
        <v>5</v>
      </c>
      <c r="AB27" s="11">
        <v>63.732234147962771</v>
      </c>
      <c r="AC27" s="10">
        <v>33.369384119793608</v>
      </c>
      <c r="AD27" s="21">
        <v>2.8983817322436214</v>
      </c>
      <c r="AE27" s="12">
        <v>593.10734463276731</v>
      </c>
      <c r="AF27" s="10">
        <v>692.48496661903573</v>
      </c>
      <c r="AG27" s="10">
        <v>324.64076070782431</v>
      </c>
      <c r="AH27" s="10">
        <v>71.151411117000379</v>
      </c>
      <c r="AI27" s="10">
        <v>3.6371592834016968</v>
      </c>
      <c r="AJ27" s="10"/>
      <c r="AK27" s="10"/>
      <c r="AL27" s="10"/>
      <c r="AM27" s="10"/>
      <c r="AN27" s="10">
        <v>5.9310734463276731</v>
      </c>
      <c r="AO27" s="10">
        <v>1.2073026796820734</v>
      </c>
      <c r="AP27" s="10">
        <v>2.5971260856625946</v>
      </c>
      <c r="AQ27" s="10">
        <v>111.47500000000001</v>
      </c>
      <c r="AR27" s="10"/>
      <c r="AS27" s="10"/>
      <c r="AT27" s="10">
        <v>48.372766725311429</v>
      </c>
      <c r="AU27" s="10">
        <v>1</v>
      </c>
      <c r="AV27" s="16"/>
      <c r="AW27" s="21">
        <v>103.87274499285536</v>
      </c>
      <c r="AX27" s="1" t="s">
        <v>120</v>
      </c>
      <c r="AY27" s="25">
        <v>2.8965879265091901</v>
      </c>
      <c r="AZ27" s="19">
        <v>100</v>
      </c>
      <c r="BA27" s="19">
        <v>0</v>
      </c>
      <c r="BB27" s="19">
        <v>0</v>
      </c>
      <c r="BC27" s="19">
        <v>0</v>
      </c>
      <c r="BD27" s="19">
        <v>100</v>
      </c>
      <c r="BE27" s="19">
        <v>0</v>
      </c>
      <c r="BF27" s="26">
        <v>63.732234147962771</v>
      </c>
      <c r="BG27" s="26">
        <v>33.369384119793608</v>
      </c>
      <c r="BH27" s="26">
        <v>2.8983817322436214</v>
      </c>
      <c r="BI27" s="23"/>
      <c r="BJ27" s="27">
        <f t="shared" ca="1" si="2"/>
        <v>0.75239109348704769</v>
      </c>
      <c r="BK27" s="26">
        <f t="shared" ca="1" si="3"/>
        <v>62.394732350079146</v>
      </c>
      <c r="BL27" s="25">
        <f t="shared" si="4"/>
        <v>2.8003532223424905</v>
      </c>
      <c r="BM27" s="25">
        <f t="shared" ca="1" si="5"/>
        <v>2.3632029194070423</v>
      </c>
      <c r="BN27" s="24">
        <f t="shared" si="6"/>
        <v>3.1840043707791414</v>
      </c>
      <c r="BO27" s="23"/>
      <c r="BP27" s="2"/>
      <c r="BR27" s="6"/>
      <c r="CL27" s="5"/>
      <c r="CP27" s="6"/>
      <c r="DJ27" s="5"/>
    </row>
    <row r="28" spans="1:114" x14ac:dyDescent="0.2">
      <c r="A28">
        <v>0.75</v>
      </c>
      <c r="B28">
        <v>2.1</v>
      </c>
      <c r="C28">
        <v>1.2531300000000001</v>
      </c>
      <c r="D28">
        <v>-0.27616000000000002</v>
      </c>
      <c r="E28">
        <v>2.7799999999999998E-2</v>
      </c>
      <c r="F28">
        <v>1.7537</v>
      </c>
      <c r="G28">
        <v>1.85155</v>
      </c>
      <c r="H28" s="23"/>
      <c r="I28" s="17">
        <f t="shared" si="0"/>
        <v>2.4606299212598426</v>
      </c>
      <c r="J28" s="16">
        <f t="shared" si="1"/>
        <v>-3.0606299212598427</v>
      </c>
      <c r="K28" s="10">
        <v>95</v>
      </c>
      <c r="L28" s="16">
        <v>233.75984251968504</v>
      </c>
      <c r="M28" s="16">
        <v>90.452755905511822</v>
      </c>
      <c r="N28" s="16">
        <v>1.0662729658792651</v>
      </c>
      <c r="O28" s="16">
        <v>1.6029190207156423</v>
      </c>
      <c r="P28" s="16">
        <v>1.6366007317354963</v>
      </c>
      <c r="Q28" s="16">
        <v>9.554128660585684E-2</v>
      </c>
      <c r="R28" s="16">
        <v>5.8377883348825241</v>
      </c>
      <c r="S28" s="16">
        <v>2.3390077097120749</v>
      </c>
      <c r="T28" s="22" t="s">
        <v>119</v>
      </c>
      <c r="U28" s="10">
        <v>2</v>
      </c>
      <c r="V28" s="22" t="s">
        <v>142</v>
      </c>
      <c r="W28" s="10">
        <v>2</v>
      </c>
      <c r="X28" s="22" t="s">
        <v>143</v>
      </c>
      <c r="Y28" s="10">
        <v>4</v>
      </c>
      <c r="Z28" s="22" t="s">
        <v>33</v>
      </c>
      <c r="AA28" s="15">
        <v>3</v>
      </c>
      <c r="AB28" s="11">
        <v>97.81</v>
      </c>
      <c r="AC28" s="10">
        <v>1.8400000000000034</v>
      </c>
      <c r="AD28" s="21">
        <v>0.35</v>
      </c>
      <c r="AE28" s="12">
        <v>160.29190207156424</v>
      </c>
      <c r="AF28" s="10">
        <v>178.79068358537103</v>
      </c>
      <c r="AG28" s="10">
        <v>81.83003658677481</v>
      </c>
      <c r="AH28" s="10">
        <v>26.181971873132085</v>
      </c>
      <c r="AI28" s="10">
        <v>1.7129774884517517</v>
      </c>
      <c r="AJ28" s="10"/>
      <c r="AK28" s="10"/>
      <c r="AL28" s="10"/>
      <c r="AM28" s="10"/>
      <c r="AN28" s="10">
        <v>1.6029190207156423</v>
      </c>
      <c r="AO28" s="10">
        <v>0.4380728174626064</v>
      </c>
      <c r="AP28" s="10">
        <v>1</v>
      </c>
      <c r="AQ28" s="10">
        <v>79.625</v>
      </c>
      <c r="AR28" s="10"/>
      <c r="AS28" s="10"/>
      <c r="AT28" s="10">
        <v>10.85602426695044</v>
      </c>
      <c r="AU28" s="10">
        <v>1</v>
      </c>
      <c r="AV28" s="16"/>
      <c r="AW28" s="21">
        <v>26.818602537805656</v>
      </c>
      <c r="AX28" s="1" t="s">
        <v>120</v>
      </c>
      <c r="AY28" s="25">
        <v>3.06062992125984</v>
      </c>
      <c r="AZ28" s="19">
        <v>100</v>
      </c>
      <c r="BA28" s="19">
        <v>0</v>
      </c>
      <c r="BB28" s="19">
        <v>0</v>
      </c>
      <c r="BC28" s="19">
        <v>100</v>
      </c>
      <c r="BD28" s="19">
        <v>0</v>
      </c>
      <c r="BE28" s="19">
        <v>0</v>
      </c>
      <c r="BF28" s="26">
        <v>97.81</v>
      </c>
      <c r="BG28" s="26">
        <v>1.8400000000000034</v>
      </c>
      <c r="BH28" s="26">
        <v>0.35</v>
      </c>
      <c r="BI28" s="23"/>
      <c r="BJ28" s="27">
        <f t="shared" ca="1" si="2"/>
        <v>0.94123461829491728</v>
      </c>
      <c r="BK28" s="26">
        <f t="shared" ca="1" si="3"/>
        <v>27.916982884611446</v>
      </c>
      <c r="BL28" s="25">
        <f t="shared" si="4"/>
        <v>6.2867656971778647</v>
      </c>
      <c r="BM28" s="25">
        <f t="shared" ca="1" si="5"/>
        <v>2.8585235826953901</v>
      </c>
      <c r="BN28" s="24">
        <f t="shared" si="6"/>
        <v>3.8356911292207894</v>
      </c>
      <c r="BO28" s="23"/>
      <c r="BP28" s="2"/>
      <c r="BR28" s="6"/>
      <c r="CL28" s="5"/>
      <c r="CP28" s="6"/>
      <c r="DJ28" s="5"/>
    </row>
    <row r="29" spans="1:114" x14ac:dyDescent="0.2">
      <c r="A29">
        <v>0.8</v>
      </c>
      <c r="B29">
        <v>2.1</v>
      </c>
      <c r="C29">
        <v>1.2502500000000001</v>
      </c>
      <c r="D29">
        <v>-0.28356999999999999</v>
      </c>
      <c r="E29">
        <v>3.5430000000000003E-2</v>
      </c>
      <c r="F29">
        <v>1.7564500000000001</v>
      </c>
      <c r="G29">
        <v>1.85318</v>
      </c>
      <c r="H29" s="23"/>
      <c r="I29" s="17">
        <f t="shared" si="0"/>
        <v>2.6246719160104988</v>
      </c>
      <c r="J29" s="16">
        <f t="shared" si="1"/>
        <v>-3.2246719160104989</v>
      </c>
      <c r="K29" s="10">
        <v>95</v>
      </c>
      <c r="L29" s="16">
        <v>249.34383202099738</v>
      </c>
      <c r="M29" s="16">
        <v>95.800524934383219</v>
      </c>
      <c r="N29" s="16">
        <v>1.137357830271216</v>
      </c>
      <c r="O29" s="16">
        <v>0.81647834274954234</v>
      </c>
      <c r="P29" s="16">
        <v>0.8838859665097486</v>
      </c>
      <c r="Q29" s="16">
        <v>4.9117618819011125E-2</v>
      </c>
      <c r="R29" s="16">
        <v>5.5570085599350216</v>
      </c>
      <c r="S29" s="16">
        <v>4.6810849833476578</v>
      </c>
      <c r="T29" s="22" t="s">
        <v>119</v>
      </c>
      <c r="U29" s="10">
        <v>2</v>
      </c>
      <c r="V29" s="22" t="s">
        <v>142</v>
      </c>
      <c r="W29" s="10">
        <v>2</v>
      </c>
      <c r="X29" s="22" t="s">
        <v>33</v>
      </c>
      <c r="Y29" s="10">
        <v>3</v>
      </c>
      <c r="Z29" s="22" t="s">
        <v>33</v>
      </c>
      <c r="AA29" s="15">
        <v>3</v>
      </c>
      <c r="AB29" s="11">
        <v>97.81</v>
      </c>
      <c r="AC29" s="10">
        <v>1.8400000000000034</v>
      </c>
      <c r="AD29" s="21">
        <v>0.35</v>
      </c>
      <c r="AE29" s="12">
        <v>81.647834274954235</v>
      </c>
      <c r="AF29" s="10">
        <v>89.319300058735294</v>
      </c>
      <c r="AG29" s="10">
        <v>44.194298325487438</v>
      </c>
      <c r="AH29" s="10">
        <v>72.899530006143934</v>
      </c>
      <c r="AI29" s="10">
        <v>1.79952934967531</v>
      </c>
      <c r="AJ29" s="10"/>
      <c r="AK29" s="10"/>
      <c r="AL29" s="10"/>
      <c r="AM29" s="10"/>
      <c r="AN29" s="10">
        <v>0.81647834274954234</v>
      </c>
      <c r="AO29" s="10">
        <v>0.26724881924134974</v>
      </c>
      <c r="AP29" s="10">
        <v>1</v>
      </c>
      <c r="AQ29" s="10">
        <v>79.625</v>
      </c>
      <c r="AR29" s="10"/>
      <c r="AS29" s="10"/>
      <c r="AT29" s="10">
        <v>4.8952073608925337</v>
      </c>
      <c r="AU29" s="10">
        <v>1</v>
      </c>
      <c r="AV29" s="16"/>
      <c r="AW29" s="21">
        <v>13.397895008810293</v>
      </c>
      <c r="AX29" s="1" t="s">
        <v>120</v>
      </c>
      <c r="AY29" s="25">
        <v>3.2246719160105002</v>
      </c>
      <c r="AZ29" s="19">
        <v>100</v>
      </c>
      <c r="BA29" s="19">
        <v>0</v>
      </c>
      <c r="BB29" s="19">
        <v>0</v>
      </c>
      <c r="BC29" s="19">
        <v>100</v>
      </c>
      <c r="BD29" s="19">
        <v>0</v>
      </c>
      <c r="BE29" s="19">
        <v>0</v>
      </c>
      <c r="BF29" s="26">
        <v>97.81</v>
      </c>
      <c r="BG29" s="26">
        <v>1.8400000000000034</v>
      </c>
      <c r="BH29" s="26">
        <v>0.35</v>
      </c>
      <c r="BI29" s="23"/>
      <c r="BJ29" s="27">
        <f t="shared" ca="1" si="2"/>
        <v>1</v>
      </c>
      <c r="BK29" s="26">
        <f t="shared" ca="1" si="3"/>
        <v>15.849893328230916</v>
      </c>
      <c r="BL29" s="25">
        <f t="shared" si="4"/>
        <v>6.4695350127822282</v>
      </c>
      <c r="BM29" s="25">
        <f t="shared" ca="1" si="5"/>
        <v>3.0458538732040905</v>
      </c>
      <c r="BN29" s="24">
        <f t="shared" si="6"/>
        <v>4.0565206706787125</v>
      </c>
      <c r="BO29" s="23"/>
      <c r="BP29" s="2"/>
      <c r="BR29" s="6"/>
      <c r="CL29" s="5"/>
      <c r="CP29" s="6"/>
      <c r="DJ29" s="5"/>
    </row>
    <row r="30" spans="1:114" x14ac:dyDescent="0.2">
      <c r="A30">
        <v>0.85</v>
      </c>
      <c r="B30">
        <v>0.1</v>
      </c>
      <c r="C30">
        <v>1.2507699999999999</v>
      </c>
      <c r="D30">
        <v>-0.28190999999999999</v>
      </c>
      <c r="E30">
        <v>3.5950000000000003E-2</v>
      </c>
      <c r="F30">
        <v>1.74773</v>
      </c>
      <c r="G30">
        <v>1.8612299999999999</v>
      </c>
      <c r="H30" s="23"/>
      <c r="I30" s="17">
        <f t="shared" si="0"/>
        <v>2.7887139107611545</v>
      </c>
      <c r="J30" s="16">
        <f t="shared" si="1"/>
        <v>-3.3887139107611546</v>
      </c>
      <c r="K30" s="10">
        <v>95</v>
      </c>
      <c r="L30" s="16">
        <v>264.92782152230967</v>
      </c>
      <c r="M30" s="16">
        <v>101.1482939632546</v>
      </c>
      <c r="N30" s="16">
        <v>1.2084426946631668</v>
      </c>
      <c r="O30" s="16">
        <v>0.95847457627115962</v>
      </c>
      <c r="P30" s="16">
        <v>1.0281806894972876</v>
      </c>
      <c r="Q30" s="16">
        <v>5.9517522803648623E-2</v>
      </c>
      <c r="R30" s="16">
        <v>5.7886248411014956</v>
      </c>
      <c r="S30" s="16">
        <v>4.8407023073700044</v>
      </c>
      <c r="T30" s="22" t="s">
        <v>119</v>
      </c>
      <c r="U30" s="10">
        <v>2</v>
      </c>
      <c r="V30" s="22" t="s">
        <v>142</v>
      </c>
      <c r="W30" s="10">
        <v>2</v>
      </c>
      <c r="X30" s="22" t="s">
        <v>33</v>
      </c>
      <c r="Y30" s="10">
        <v>3</v>
      </c>
      <c r="Z30" s="22" t="s">
        <v>33</v>
      </c>
      <c r="AA30" s="15">
        <v>3</v>
      </c>
      <c r="AB30" s="11">
        <v>97.81</v>
      </c>
      <c r="AC30" s="10">
        <v>1.8400000000000034</v>
      </c>
      <c r="AD30" s="21">
        <v>0.35</v>
      </c>
      <c r="AE30" s="12">
        <v>95.847457627115972</v>
      </c>
      <c r="AF30" s="10">
        <v>105.3784445571921</v>
      </c>
      <c r="AG30" s="10">
        <v>51.40903447486437</v>
      </c>
      <c r="AH30" s="10">
        <v>74.720769175683529</v>
      </c>
      <c r="AI30" s="10">
        <v>1.727526014295502</v>
      </c>
      <c r="AJ30" s="10"/>
      <c r="AK30" s="10"/>
      <c r="AL30" s="10"/>
      <c r="AM30" s="10"/>
      <c r="AN30" s="10">
        <v>0.95847457627115962</v>
      </c>
      <c r="AO30" s="10">
        <v>0.3067045614751947</v>
      </c>
      <c r="AP30" s="10">
        <v>1</v>
      </c>
      <c r="AQ30" s="10">
        <v>79.625</v>
      </c>
      <c r="AR30" s="10"/>
      <c r="AS30" s="10"/>
      <c r="AT30" s="10">
        <v>5.4641486289061518</v>
      </c>
      <c r="AU30" s="10">
        <v>1</v>
      </c>
      <c r="AV30" s="16"/>
      <c r="AW30" s="21">
        <v>15.806766683578815</v>
      </c>
      <c r="AX30" s="1" t="s">
        <v>120</v>
      </c>
      <c r="AY30" s="25">
        <v>3.3887139107611501</v>
      </c>
      <c r="AZ30" s="19">
        <v>100</v>
      </c>
      <c r="BA30" s="19">
        <v>0</v>
      </c>
      <c r="BB30" s="19">
        <v>0</v>
      </c>
      <c r="BC30" s="19">
        <v>100</v>
      </c>
      <c r="BD30" s="19">
        <v>0</v>
      </c>
      <c r="BE30" s="19">
        <v>0</v>
      </c>
      <c r="BF30" s="26">
        <v>97.81</v>
      </c>
      <c r="BG30" s="26">
        <v>1.8400000000000034</v>
      </c>
      <c r="BH30" s="26">
        <v>0.35</v>
      </c>
      <c r="BI30" s="23"/>
      <c r="BJ30" s="27">
        <f t="shared" ca="1" si="2"/>
        <v>1</v>
      </c>
      <c r="BK30" s="26">
        <f t="shared" ca="1" si="3"/>
        <v>17.710961671019998</v>
      </c>
      <c r="BL30" s="25">
        <f t="shared" si="4"/>
        <v>6.6446810215644909</v>
      </c>
      <c r="BM30" s="25">
        <f t="shared" ca="1" si="5"/>
        <v>3.0179311749005664</v>
      </c>
      <c r="BN30" s="24">
        <f t="shared" si="6"/>
        <v>4.0079347806280943</v>
      </c>
      <c r="BO30" s="23"/>
      <c r="BP30" s="2"/>
      <c r="BR30" s="6"/>
      <c r="CL30" s="5"/>
      <c r="CP30" s="6"/>
      <c r="DJ30" s="5"/>
    </row>
    <row r="31" spans="1:114" x14ac:dyDescent="0.2">
      <c r="A31">
        <v>0.9</v>
      </c>
      <c r="B31">
        <v>2</v>
      </c>
      <c r="C31">
        <v>1.25</v>
      </c>
      <c r="D31">
        <v>-0.28089999999999998</v>
      </c>
      <c r="E31">
        <v>3.5979999999999998E-2</v>
      </c>
      <c r="F31">
        <v>1.7527999999999999</v>
      </c>
      <c r="G31">
        <v>1.85945</v>
      </c>
      <c r="H31" s="23"/>
      <c r="I31" s="17">
        <f t="shared" si="0"/>
        <v>2.9527559055118111</v>
      </c>
      <c r="J31" s="16">
        <f t="shared" si="1"/>
        <v>-3.5527559055118112</v>
      </c>
      <c r="K31" s="10">
        <v>95</v>
      </c>
      <c r="L31" s="16">
        <v>280.51181102362204</v>
      </c>
      <c r="M31" s="16">
        <v>106.49606299212601</v>
      </c>
      <c r="N31" s="16">
        <v>1.2795275590551181</v>
      </c>
      <c r="O31" s="16">
        <v>0.74821092278718426</v>
      </c>
      <c r="P31" s="16">
        <v>0.81804964117480783</v>
      </c>
      <c r="Q31" s="16">
        <v>6.5845175228036595E-2</v>
      </c>
      <c r="R31" s="16">
        <v>8.049043959419846</v>
      </c>
      <c r="S31" s="16">
        <v>4.8499109991405236</v>
      </c>
      <c r="T31" s="22" t="s">
        <v>119</v>
      </c>
      <c r="U31" s="10">
        <v>2</v>
      </c>
      <c r="V31" s="22" t="s">
        <v>142</v>
      </c>
      <c r="W31" s="10">
        <v>2</v>
      </c>
      <c r="X31" s="22" t="s">
        <v>33</v>
      </c>
      <c r="Y31" s="10">
        <v>3</v>
      </c>
      <c r="Z31" s="22" t="s">
        <v>124</v>
      </c>
      <c r="AA31" s="15">
        <v>2</v>
      </c>
      <c r="AB31" s="11">
        <v>97.81</v>
      </c>
      <c r="AC31" s="10">
        <v>1.8400000000000034</v>
      </c>
      <c r="AD31" s="21">
        <v>0.35</v>
      </c>
      <c r="AE31" s="12">
        <v>74.821092278718424</v>
      </c>
      <c r="AF31" s="10">
        <v>79.740439489764327</v>
      </c>
      <c r="AG31" s="10">
        <v>40.902482058740389</v>
      </c>
      <c r="AH31" s="10">
        <v>73.447887910328348</v>
      </c>
      <c r="AI31" s="10">
        <v>1.2423835738028164</v>
      </c>
      <c r="AJ31" s="10"/>
      <c r="AK31" s="10"/>
      <c r="AL31" s="10"/>
      <c r="AM31" s="10"/>
      <c r="AN31" s="10">
        <v>0.74821092278718426</v>
      </c>
      <c r="AO31" s="10">
        <v>0.27605086961625724</v>
      </c>
      <c r="AP31" s="10">
        <v>1</v>
      </c>
      <c r="AQ31" s="10">
        <v>79.625</v>
      </c>
      <c r="AR31" s="10"/>
      <c r="AS31" s="10"/>
      <c r="AT31" s="10">
        <v>3.8399973459071099</v>
      </c>
      <c r="AU31" s="10">
        <v>1</v>
      </c>
      <c r="AV31" s="16"/>
      <c r="AW31" s="21">
        <v>11.961065923464648</v>
      </c>
      <c r="AX31" s="1" t="s">
        <v>120</v>
      </c>
      <c r="AY31" s="25">
        <v>3.5527559055118099</v>
      </c>
      <c r="AZ31" s="19">
        <v>100</v>
      </c>
      <c r="BA31" s="19">
        <v>0</v>
      </c>
      <c r="BB31" s="19">
        <v>0</v>
      </c>
      <c r="BC31" s="19">
        <v>100</v>
      </c>
      <c r="BD31" s="19">
        <v>0</v>
      </c>
      <c r="BE31" s="19">
        <v>0</v>
      </c>
      <c r="BF31" s="26">
        <v>97.81</v>
      </c>
      <c r="BG31" s="26">
        <v>1.8400000000000034</v>
      </c>
      <c r="BH31" s="26">
        <v>0.35</v>
      </c>
      <c r="BI31" s="23"/>
      <c r="BJ31" s="27">
        <f t="shared" ca="1" si="2"/>
        <v>1</v>
      </c>
      <c r="BK31" s="26">
        <f t="shared" ca="1" si="3"/>
        <v>12.728991412820786</v>
      </c>
      <c r="BL31" s="25">
        <f t="shared" si="4"/>
        <v>9.7146331934786758</v>
      </c>
      <c r="BM31" s="25">
        <f t="shared" ca="1" si="5"/>
        <v>3.2352636362263252</v>
      </c>
      <c r="BN31" s="24">
        <f t="shared" si="6"/>
        <v>4.1657271691974431</v>
      </c>
      <c r="BO31" s="23"/>
      <c r="BP31" s="2"/>
      <c r="BR31" s="6"/>
      <c r="CL31" s="5"/>
      <c r="CP31" s="6"/>
      <c r="DJ31" s="5"/>
    </row>
    <row r="32" spans="1:114" x14ac:dyDescent="0.2">
      <c r="A32">
        <v>0.95</v>
      </c>
      <c r="B32">
        <v>2.1</v>
      </c>
      <c r="C32">
        <v>1.2498100000000001</v>
      </c>
      <c r="D32">
        <v>-0.28283999999999998</v>
      </c>
      <c r="E32">
        <v>3.5869999999999999E-2</v>
      </c>
      <c r="F32">
        <v>1.73915</v>
      </c>
      <c r="G32">
        <v>1.86825</v>
      </c>
      <c r="H32" s="23"/>
      <c r="I32" s="17">
        <f t="shared" si="0"/>
        <v>3.1167979002624668</v>
      </c>
      <c r="J32" s="16">
        <f t="shared" si="1"/>
        <v>-3.7167979002624669</v>
      </c>
      <c r="K32" s="10">
        <v>95</v>
      </c>
      <c r="L32" s="16">
        <v>296.09580052493436</v>
      </c>
      <c r="M32" s="16">
        <v>111.8438320209974</v>
      </c>
      <c r="N32" s="16">
        <v>1.3506124234470689</v>
      </c>
      <c r="O32" s="16">
        <v>0.69632768361583341</v>
      </c>
      <c r="P32" s="16">
        <v>0.76568018307797348</v>
      </c>
      <c r="Q32" s="16">
        <v>5.3691070571291535E-2</v>
      </c>
      <c r="R32" s="16">
        <v>7.0122058475456033</v>
      </c>
      <c r="S32" s="16">
        <v>4.8161457959819503</v>
      </c>
      <c r="T32" s="22" t="s">
        <v>119</v>
      </c>
      <c r="U32" s="10">
        <v>2</v>
      </c>
      <c r="V32" s="22" t="s">
        <v>142</v>
      </c>
      <c r="W32" s="10">
        <v>2</v>
      </c>
      <c r="X32" s="22" t="s">
        <v>33</v>
      </c>
      <c r="Y32" s="10">
        <v>3</v>
      </c>
      <c r="Z32" s="22" t="s">
        <v>124</v>
      </c>
      <c r="AA32" s="15">
        <v>2</v>
      </c>
      <c r="AB32" s="11">
        <v>97.81</v>
      </c>
      <c r="AC32" s="10">
        <v>1.8400000000000034</v>
      </c>
      <c r="AD32" s="21">
        <v>0.35</v>
      </c>
      <c r="AE32" s="12">
        <v>69.632768361583345</v>
      </c>
      <c r="AF32" s="10">
        <v>72.662621507706604</v>
      </c>
      <c r="AG32" s="10">
        <v>38.284009153898694</v>
      </c>
      <c r="AH32" s="10">
        <v>71.290972235003267</v>
      </c>
      <c r="AI32" s="10">
        <v>1.4260847752351962</v>
      </c>
      <c r="AJ32" s="10"/>
      <c r="AK32" s="10"/>
      <c r="AL32" s="10"/>
      <c r="AM32" s="10"/>
      <c r="AN32" s="10">
        <v>0.69632768361583341</v>
      </c>
      <c r="AO32" s="10">
        <v>0.25977614507261809</v>
      </c>
      <c r="AP32" s="10">
        <v>1</v>
      </c>
      <c r="AQ32" s="10">
        <v>79.625</v>
      </c>
      <c r="AR32" s="10"/>
      <c r="AS32" s="10"/>
      <c r="AT32" s="10">
        <v>3.2907116798825951</v>
      </c>
      <c r="AU32" s="10">
        <v>1</v>
      </c>
      <c r="AV32" s="16"/>
      <c r="AW32" s="21">
        <v>10.899393226155992</v>
      </c>
      <c r="AX32" s="1" t="s">
        <v>120</v>
      </c>
      <c r="AY32" s="25">
        <v>3.71679790026247</v>
      </c>
      <c r="AZ32" s="19">
        <v>100</v>
      </c>
      <c r="BA32" s="19">
        <v>0</v>
      </c>
      <c r="BB32" s="19">
        <v>0</v>
      </c>
      <c r="BC32" s="19">
        <v>100</v>
      </c>
      <c r="BD32" s="19">
        <v>0</v>
      </c>
      <c r="BE32" s="19">
        <v>0</v>
      </c>
      <c r="BF32" s="26">
        <v>97.81</v>
      </c>
      <c r="BG32" s="26">
        <v>1.8400000000000034</v>
      </c>
      <c r="BH32" s="26">
        <v>0.35</v>
      </c>
      <c r="BI32" s="23"/>
      <c r="BJ32" s="27">
        <f t="shared" ca="1" si="2"/>
        <v>1</v>
      </c>
      <c r="BK32" s="26">
        <f t="shared" ca="1" si="3"/>
        <v>11.044547949672411</v>
      </c>
      <c r="BL32" s="25">
        <f t="shared" si="4"/>
        <v>8.6930479615699845</v>
      </c>
      <c r="BM32" s="25">
        <f t="shared" ca="1" si="5"/>
        <v>3.2483280236780807</v>
      </c>
      <c r="BN32" s="24">
        <f t="shared" si="6"/>
        <v>4.1604017971908167</v>
      </c>
      <c r="BO32" s="23"/>
      <c r="BP32" s="2"/>
      <c r="BR32" s="6"/>
      <c r="CL32" s="5"/>
      <c r="CP32" s="6"/>
      <c r="DJ32" s="5"/>
    </row>
    <row r="33" spans="1:114" x14ac:dyDescent="0.2">
      <c r="A33">
        <v>1</v>
      </c>
      <c r="B33">
        <v>2.1</v>
      </c>
      <c r="C33">
        <v>1.2497</v>
      </c>
      <c r="D33">
        <v>-0.28682000000000002</v>
      </c>
      <c r="E33">
        <v>3.5920000000000001E-2</v>
      </c>
      <c r="F33">
        <v>1.7537499999999999</v>
      </c>
      <c r="G33">
        <v>1.8606</v>
      </c>
      <c r="H33" s="23"/>
      <c r="I33" s="17">
        <f t="shared" si="0"/>
        <v>3.280839895013123</v>
      </c>
      <c r="J33" s="16">
        <f t="shared" si="1"/>
        <v>-3.8808398950131231</v>
      </c>
      <c r="K33" s="10">
        <v>95</v>
      </c>
      <c r="L33" s="16">
        <v>311.67979002624668</v>
      </c>
      <c r="M33" s="16">
        <v>117.19160104986879</v>
      </c>
      <c r="N33" s="16">
        <v>1.4216972878390199</v>
      </c>
      <c r="O33" s="16">
        <v>0.66629001883239114</v>
      </c>
      <c r="P33" s="16">
        <v>0.73586352689702372</v>
      </c>
      <c r="Q33" s="16">
        <v>2.8756361017762733E-2</v>
      </c>
      <c r="R33" s="16">
        <v>3.907838881351009</v>
      </c>
      <c r="S33" s="16">
        <v>4.8314936155994852</v>
      </c>
      <c r="T33" s="22" t="s">
        <v>119</v>
      </c>
      <c r="U33" s="10">
        <v>2</v>
      </c>
      <c r="V33" s="22" t="s">
        <v>142</v>
      </c>
      <c r="W33" s="10">
        <v>2</v>
      </c>
      <c r="X33" s="22" t="s">
        <v>33</v>
      </c>
      <c r="Y33" s="10">
        <v>3</v>
      </c>
      <c r="Z33" s="22" t="s">
        <v>33</v>
      </c>
      <c r="AA33" s="15">
        <v>3</v>
      </c>
      <c r="AB33" s="11">
        <v>97.81</v>
      </c>
      <c r="AC33" s="10">
        <v>1.8400000000000034</v>
      </c>
      <c r="AD33" s="21">
        <v>0.35</v>
      </c>
      <c r="AE33" s="12">
        <v>66.629001883239113</v>
      </c>
      <c r="AF33" s="10">
        <v>68.238074339282406</v>
      </c>
      <c r="AG33" s="10">
        <v>36.79317634485119</v>
      </c>
      <c r="AH33" s="10">
        <v>70.14438159964385</v>
      </c>
      <c r="AI33" s="10">
        <v>2.5589591340937843</v>
      </c>
      <c r="AJ33" s="10"/>
      <c r="AK33" s="10"/>
      <c r="AL33" s="10"/>
      <c r="AM33" s="10"/>
      <c r="AN33" s="10">
        <v>0.66629001883239114</v>
      </c>
      <c r="AO33" s="10">
        <v>0.23181250775943565</v>
      </c>
      <c r="AP33" s="10">
        <v>1</v>
      </c>
      <c r="AQ33" s="10">
        <v>79.625</v>
      </c>
      <c r="AR33" s="10"/>
      <c r="AS33" s="10"/>
      <c r="AT33" s="10">
        <v>2.9191143219667097</v>
      </c>
      <c r="AU33" s="10">
        <v>1</v>
      </c>
      <c r="AV33" s="16"/>
      <c r="AW33" s="21">
        <v>10.23571115089236</v>
      </c>
      <c r="AX33" s="1" t="s">
        <v>120</v>
      </c>
      <c r="AY33" s="25">
        <v>3.88083989501312</v>
      </c>
      <c r="AZ33" s="19">
        <v>100</v>
      </c>
      <c r="BA33" s="19">
        <v>0</v>
      </c>
      <c r="BB33" s="19">
        <v>0</v>
      </c>
      <c r="BC33" s="19">
        <v>100</v>
      </c>
      <c r="BD33" s="19">
        <v>0</v>
      </c>
      <c r="BE33" s="19">
        <v>0</v>
      </c>
      <c r="BF33" s="26">
        <v>97.81</v>
      </c>
      <c r="BG33" s="26">
        <v>1.8400000000000034</v>
      </c>
      <c r="BH33" s="26">
        <v>0.35</v>
      </c>
      <c r="BI33" s="23"/>
      <c r="BJ33" s="27">
        <f t="shared" ca="1" si="2"/>
        <v>1</v>
      </c>
      <c r="BK33" s="26">
        <f t="shared" ca="1" si="3"/>
        <v>9.8987235721283753</v>
      </c>
      <c r="BL33" s="25">
        <f t="shared" si="4"/>
        <v>4.9577912755662874</v>
      </c>
      <c r="BM33" s="25">
        <f t="shared" ca="1" si="5"/>
        <v>3.1290713240382804</v>
      </c>
      <c r="BN33" s="24">
        <f t="shared" si="6"/>
        <v>4.0557599772107924</v>
      </c>
      <c r="BO33" s="23"/>
      <c r="BP33" s="2"/>
      <c r="BR33" s="6"/>
      <c r="CL33" s="5"/>
      <c r="CP33" s="6"/>
      <c r="DJ33" s="5"/>
    </row>
    <row r="34" spans="1:114" x14ac:dyDescent="0.2">
      <c r="A34">
        <v>1.05</v>
      </c>
      <c r="B34">
        <v>2</v>
      </c>
      <c r="C34">
        <v>1.2480800000000001</v>
      </c>
      <c r="D34">
        <v>-0.28633999999999998</v>
      </c>
      <c r="E34">
        <v>3.6639999999999999E-2</v>
      </c>
      <c r="F34">
        <v>1.7441</v>
      </c>
      <c r="G34">
        <v>1.8599000000000001</v>
      </c>
      <c r="H34" s="23"/>
      <c r="I34" s="17">
        <f t="shared" si="0"/>
        <v>3.4448818897637796</v>
      </c>
      <c r="J34" s="16">
        <f t="shared" si="1"/>
        <v>-4.0448818897637793</v>
      </c>
      <c r="K34" s="10">
        <v>95</v>
      </c>
      <c r="L34" s="16">
        <v>327.26377952755905</v>
      </c>
      <c r="M34" s="16">
        <v>122.53937007874021</v>
      </c>
      <c r="N34" s="16">
        <v>1.4927821522309712</v>
      </c>
      <c r="O34" s="16">
        <v>0.22391713747647121</v>
      </c>
      <c r="P34" s="16">
        <v>0.29667316941699545</v>
      </c>
      <c r="Q34" s="16">
        <v>3.1763562169947308E-2</v>
      </c>
      <c r="R34" s="16">
        <v>10.706584027253689</v>
      </c>
      <c r="S34" s="16">
        <v>5.0525022180919628</v>
      </c>
      <c r="T34" s="22" t="s">
        <v>119</v>
      </c>
      <c r="U34" s="10">
        <v>2</v>
      </c>
      <c r="V34" s="22" t="s">
        <v>142</v>
      </c>
      <c r="W34" s="10">
        <v>2</v>
      </c>
      <c r="X34" s="22" t="s">
        <v>142</v>
      </c>
      <c r="Y34" s="10">
        <v>2</v>
      </c>
      <c r="Z34" s="22" t="e">
        <v>#NUM!</v>
      </c>
      <c r="AA34" s="15" t="e">
        <v>#NUM!</v>
      </c>
      <c r="AB34" s="11">
        <v>97.81</v>
      </c>
      <c r="AC34" s="10">
        <v>1.8400000000000034</v>
      </c>
      <c r="AD34" s="21">
        <v>0.35</v>
      </c>
      <c r="AE34" s="12">
        <v>22.391713747647124</v>
      </c>
      <c r="AF34" s="10">
        <v>15.651915253319521</v>
      </c>
      <c r="AG34" s="10">
        <v>14.83365847084977</v>
      </c>
      <c r="AH34" s="10">
        <v>73.228527069140398</v>
      </c>
      <c r="AI34" s="10">
        <v>0.93400471845594513</v>
      </c>
      <c r="AJ34" s="10"/>
      <c r="AK34" s="10"/>
      <c r="AL34" s="10"/>
      <c r="AM34" s="10"/>
      <c r="AN34" s="10">
        <v>0.22391713747647121</v>
      </c>
      <c r="AO34" s="10">
        <v>0.1806142509080241</v>
      </c>
      <c r="AP34" s="10">
        <v>1</v>
      </c>
      <c r="AQ34" s="10">
        <v>79.625</v>
      </c>
      <c r="AR34" s="10"/>
      <c r="AS34" s="10"/>
      <c r="AT34" s="10">
        <v>0.59097634950297251</v>
      </c>
      <c r="AU34" s="10">
        <v>1</v>
      </c>
      <c r="AV34" s="16"/>
      <c r="AW34" s="21">
        <v>2.347787287997928</v>
      </c>
      <c r="AX34" s="1" t="s">
        <v>120</v>
      </c>
      <c r="AY34" s="25">
        <v>4.0448818897637802</v>
      </c>
      <c r="AZ34" s="19">
        <v>100</v>
      </c>
      <c r="BA34" s="19">
        <v>0</v>
      </c>
      <c r="BB34" s="19">
        <v>0</v>
      </c>
      <c r="BC34" s="19" t="e">
        <v>#NUM!</v>
      </c>
      <c r="BD34" s="19" t="e">
        <v>#NUM!</v>
      </c>
      <c r="BE34" s="19" t="e">
        <v>#NUM!</v>
      </c>
      <c r="BF34" s="26">
        <v>97.81</v>
      </c>
      <c r="BG34" s="26">
        <v>1.8400000000000034</v>
      </c>
      <c r="BH34" s="26">
        <v>0.35</v>
      </c>
      <c r="BI34" s="23"/>
      <c r="BJ34" s="27">
        <f t="shared" ca="1" si="2"/>
        <v>1</v>
      </c>
      <c r="BK34" s="26">
        <f t="shared" ca="1" si="3"/>
        <v>2.1714046606854187</v>
      </c>
      <c r="BL34" s="25">
        <f t="shared" si="4"/>
        <v>23.874967418189218</v>
      </c>
      <c r="BM34" s="25">
        <f t="shared" ca="1" si="5"/>
        <v>4.0702113160285993</v>
      </c>
      <c r="BN34" s="24">
        <f t="shared" si="6"/>
        <v>4.6093036705907418</v>
      </c>
      <c r="BO34" s="23"/>
      <c r="BP34" s="2"/>
      <c r="BR34" s="6"/>
      <c r="CL34" s="5"/>
      <c r="CP34" s="6"/>
      <c r="DJ34" s="5"/>
    </row>
    <row r="35" spans="1:114" x14ac:dyDescent="0.2">
      <c r="A35">
        <v>1.1000000000000001</v>
      </c>
      <c r="B35">
        <v>2.1</v>
      </c>
      <c r="C35">
        <v>1.2524</v>
      </c>
      <c r="D35">
        <v>-0.28477999999999998</v>
      </c>
      <c r="E35">
        <v>3.671E-2</v>
      </c>
      <c r="F35">
        <v>1.73603</v>
      </c>
      <c r="G35">
        <v>1.8583499999999999</v>
      </c>
      <c r="H35" s="23"/>
      <c r="I35" s="17">
        <f t="shared" si="0"/>
        <v>3.6089238845144358</v>
      </c>
      <c r="J35" s="16">
        <f t="shared" si="1"/>
        <v>-4.2089238845144354</v>
      </c>
      <c r="K35" s="10">
        <v>95</v>
      </c>
      <c r="L35" s="16">
        <v>342.84776902887137</v>
      </c>
      <c r="M35" s="16">
        <v>127.8871391076116</v>
      </c>
      <c r="N35" s="16">
        <v>1.5638670166229223</v>
      </c>
      <c r="O35" s="16">
        <v>1.403578154425591</v>
      </c>
      <c r="P35" s="16">
        <v>1.4766435984096047</v>
      </c>
      <c r="Q35" s="16">
        <v>4.1536965914546482E-2</v>
      </c>
      <c r="R35" s="16">
        <v>2.8129310254202982</v>
      </c>
      <c r="S35" s="16">
        <v>5.0739891655565099</v>
      </c>
      <c r="T35" s="22" t="s">
        <v>33</v>
      </c>
      <c r="U35" s="10">
        <v>3</v>
      </c>
      <c r="V35" s="22" t="s">
        <v>142</v>
      </c>
      <c r="W35" s="10">
        <v>2</v>
      </c>
      <c r="X35" s="22" t="s">
        <v>143</v>
      </c>
      <c r="Y35" s="10">
        <v>4</v>
      </c>
      <c r="Z35" s="22" t="s">
        <v>123</v>
      </c>
      <c r="AA35" s="15">
        <v>4</v>
      </c>
      <c r="AB35" s="11">
        <v>97.81</v>
      </c>
      <c r="AC35" s="10">
        <v>1.8400000000000034</v>
      </c>
      <c r="AD35" s="21">
        <v>0.35</v>
      </c>
      <c r="AE35" s="12">
        <v>140.35781544255912</v>
      </c>
      <c r="AF35" s="10">
        <v>153.55526045825516</v>
      </c>
      <c r="AG35" s="10">
        <v>73.832179920480229</v>
      </c>
      <c r="AH35" s="10">
        <v>72.208227063776661</v>
      </c>
      <c r="AI35" s="10">
        <v>3.5550107377786966</v>
      </c>
      <c r="AJ35" s="10"/>
      <c r="AK35" s="10"/>
      <c r="AL35" s="10"/>
      <c r="AM35" s="10"/>
      <c r="AN35" s="10">
        <v>1.403578154425591</v>
      </c>
      <c r="AO35" s="10">
        <v>0.38712447449062282</v>
      </c>
      <c r="AP35" s="10">
        <v>1</v>
      </c>
      <c r="AQ35" s="10">
        <v>111.47500000000001</v>
      </c>
      <c r="AR35" s="10"/>
      <c r="AS35" s="10"/>
      <c r="AT35" s="10">
        <v>6.1892584381019322</v>
      </c>
      <c r="AU35" s="10">
        <v>1</v>
      </c>
      <c r="AV35" s="16"/>
      <c r="AW35" s="21">
        <v>23.033289068738274</v>
      </c>
      <c r="AX35" s="1" t="s">
        <v>120</v>
      </c>
      <c r="AY35" s="25">
        <v>4.2089238845144399</v>
      </c>
      <c r="AZ35" s="19">
        <v>100</v>
      </c>
      <c r="BA35" s="19">
        <v>0</v>
      </c>
      <c r="BB35" s="19">
        <v>0</v>
      </c>
      <c r="BC35" s="19">
        <v>0</v>
      </c>
      <c r="BD35" s="19">
        <v>100</v>
      </c>
      <c r="BE35" s="19">
        <v>0</v>
      </c>
      <c r="BF35" s="26">
        <v>97.81</v>
      </c>
      <c r="BG35" s="26">
        <v>1.8400000000000034</v>
      </c>
      <c r="BH35" s="26">
        <v>0.35</v>
      </c>
      <c r="BI35" s="23"/>
      <c r="BJ35" s="27">
        <f t="shared" ca="1" si="2"/>
        <v>0.93097091633949947</v>
      </c>
      <c r="BK35" s="26">
        <f t="shared" ca="1" si="3"/>
        <v>16.815320920318502</v>
      </c>
      <c r="BL35" s="25">
        <f t="shared" si="4"/>
        <v>3.1823734710984146</v>
      </c>
      <c r="BM35" s="25">
        <f t="shared" ca="1" si="5"/>
        <v>2.8292633028516097</v>
      </c>
      <c r="BN35" s="24">
        <f t="shared" si="6"/>
        <v>3.7213665221034136</v>
      </c>
      <c r="BO35" s="23"/>
      <c r="BP35" s="2"/>
      <c r="BR35" s="6"/>
      <c r="CL35" s="5"/>
      <c r="CP35" s="6"/>
      <c r="DJ35" s="5"/>
    </row>
    <row r="36" spans="1:114" x14ac:dyDescent="0.2">
      <c r="A36">
        <v>1.1499999999999999</v>
      </c>
      <c r="B36">
        <v>2.1</v>
      </c>
      <c r="C36">
        <v>1.25152</v>
      </c>
      <c r="D36">
        <v>-0.28205000000000002</v>
      </c>
      <c r="E36">
        <v>3.6790000000000003E-2</v>
      </c>
      <c r="F36">
        <v>1.7352300000000001</v>
      </c>
      <c r="G36">
        <v>1.8581000000000001</v>
      </c>
      <c r="H36" s="23"/>
      <c r="I36" s="17">
        <f t="shared" si="0"/>
        <v>3.7729658792650915</v>
      </c>
      <c r="J36" s="16">
        <f t="shared" si="1"/>
        <v>-4.3729658792650916</v>
      </c>
      <c r="K36" s="10">
        <v>95</v>
      </c>
      <c r="L36" s="16">
        <v>358.43175853018369</v>
      </c>
      <c r="M36" s="16">
        <v>133.23490813648297</v>
      </c>
      <c r="N36" s="16">
        <v>1.6349518810148731</v>
      </c>
      <c r="O36" s="16">
        <v>1.1632768361581729</v>
      </c>
      <c r="P36" s="16">
        <v>1.2366958939061745</v>
      </c>
      <c r="Q36" s="16">
        <v>5.8640422467594683E-2</v>
      </c>
      <c r="R36" s="16">
        <v>4.7417010727168796</v>
      </c>
      <c r="S36" s="16">
        <v>5.098545676944565</v>
      </c>
      <c r="T36" s="22" t="s">
        <v>119</v>
      </c>
      <c r="U36" s="10">
        <v>2</v>
      </c>
      <c r="V36" s="22" t="s">
        <v>142</v>
      </c>
      <c r="W36" s="10">
        <v>2</v>
      </c>
      <c r="X36" s="22" t="s">
        <v>33</v>
      </c>
      <c r="Y36" s="10">
        <v>3</v>
      </c>
      <c r="Z36" s="22" t="s">
        <v>33</v>
      </c>
      <c r="AA36" s="15">
        <v>3</v>
      </c>
      <c r="AB36" s="11">
        <v>97.81</v>
      </c>
      <c r="AC36" s="10">
        <v>1.8400000000000034</v>
      </c>
      <c r="AD36" s="21">
        <v>0.35</v>
      </c>
      <c r="AE36" s="12">
        <v>116.32768361581729</v>
      </c>
      <c r="AF36" s="10">
        <v>124.40941348718619</v>
      </c>
      <c r="AG36" s="10">
        <v>61.834794695308716</v>
      </c>
      <c r="AH36" s="10">
        <v>71.251072373410807</v>
      </c>
      <c r="AI36" s="10">
        <v>2.1089477903908107</v>
      </c>
      <c r="AJ36" s="10"/>
      <c r="AK36" s="10"/>
      <c r="AL36" s="10"/>
      <c r="AM36" s="10"/>
      <c r="AN36" s="10">
        <v>1.1632768361581729</v>
      </c>
      <c r="AO36" s="10">
        <v>0.36571751538881625</v>
      </c>
      <c r="AP36" s="10">
        <v>1</v>
      </c>
      <c r="AQ36" s="10">
        <v>79.625</v>
      </c>
      <c r="AR36" s="10"/>
      <c r="AS36" s="10"/>
      <c r="AT36" s="10">
        <v>4.7357217291314724</v>
      </c>
      <c r="AU36" s="10">
        <v>1</v>
      </c>
      <c r="AV36" s="16"/>
      <c r="AW36" s="21">
        <v>18.661412023077926</v>
      </c>
      <c r="AX36" s="1" t="s">
        <v>120</v>
      </c>
      <c r="AY36" s="25">
        <v>4.3729658792650898</v>
      </c>
      <c r="AZ36" s="19">
        <v>100</v>
      </c>
      <c r="BA36" s="19">
        <v>0</v>
      </c>
      <c r="BB36" s="19">
        <v>0</v>
      </c>
      <c r="BC36" s="19">
        <v>100</v>
      </c>
      <c r="BD36" s="19">
        <v>0</v>
      </c>
      <c r="BE36" s="19">
        <v>0</v>
      </c>
      <c r="BF36" s="26">
        <v>97.81</v>
      </c>
      <c r="BG36" s="26">
        <v>1.8400000000000034</v>
      </c>
      <c r="BH36" s="26">
        <v>0.35</v>
      </c>
      <c r="BI36" s="23"/>
      <c r="BJ36" s="27">
        <f t="shared" ca="1" si="2"/>
        <v>0.99745926470567814</v>
      </c>
      <c r="BK36" s="26">
        <f t="shared" ca="1" si="3"/>
        <v>15.762710172693652</v>
      </c>
      <c r="BL36" s="25">
        <f t="shared" si="4"/>
        <v>5.5452984128024125</v>
      </c>
      <c r="BM36" s="25">
        <f t="shared" ca="1" si="5"/>
        <v>3.0034417707549426</v>
      </c>
      <c r="BN36" s="24">
        <f t="shared" si="6"/>
        <v>3.8955445932936912</v>
      </c>
      <c r="BO36" s="23"/>
      <c r="BP36" s="2"/>
      <c r="BR36" s="6"/>
      <c r="CL36" s="5"/>
      <c r="CP36" s="6"/>
      <c r="DJ36" s="5"/>
    </row>
    <row r="37" spans="1:114" x14ac:dyDescent="0.2">
      <c r="A37">
        <v>1.2</v>
      </c>
      <c r="B37">
        <v>2.1</v>
      </c>
      <c r="C37">
        <v>1.25204</v>
      </c>
      <c r="D37">
        <v>-0.28077999999999997</v>
      </c>
      <c r="E37">
        <v>3.6830000000000002E-2</v>
      </c>
      <c r="F37">
        <v>1.7402299999999999</v>
      </c>
      <c r="G37">
        <v>1.85623</v>
      </c>
      <c r="H37" s="23"/>
      <c r="I37" s="17">
        <f t="shared" si="0"/>
        <v>3.9370078740157477</v>
      </c>
      <c r="J37" s="16">
        <f t="shared" si="1"/>
        <v>-4.5370078740157478</v>
      </c>
      <c r="K37" s="10">
        <v>95</v>
      </c>
      <c r="L37" s="16">
        <v>374.015748031496</v>
      </c>
      <c r="M37" s="16">
        <v>138.58267716535437</v>
      </c>
      <c r="N37" s="16">
        <v>1.7060367454068239</v>
      </c>
      <c r="O37" s="16">
        <v>1.3052730696798511</v>
      </c>
      <c r="P37" s="16">
        <v>1.3788689343098468</v>
      </c>
      <c r="Q37" s="16">
        <v>6.6596975516082749E-2</v>
      </c>
      <c r="R37" s="16">
        <v>4.8298263786337277</v>
      </c>
      <c r="S37" s="16">
        <v>5.1108239326385903</v>
      </c>
      <c r="T37" s="22" t="s">
        <v>119</v>
      </c>
      <c r="U37" s="10">
        <v>2</v>
      </c>
      <c r="V37" s="22" t="s">
        <v>142</v>
      </c>
      <c r="W37" s="10">
        <v>2</v>
      </c>
      <c r="X37" s="22" t="s">
        <v>33</v>
      </c>
      <c r="Y37" s="10">
        <v>3</v>
      </c>
      <c r="Z37" s="22" t="s">
        <v>33</v>
      </c>
      <c r="AA37" s="15">
        <v>3</v>
      </c>
      <c r="AB37" s="11">
        <v>97.81</v>
      </c>
      <c r="AC37" s="10">
        <v>1.8400000000000034</v>
      </c>
      <c r="AD37" s="21">
        <v>0.35</v>
      </c>
      <c r="AE37" s="12">
        <v>130.52730696798511</v>
      </c>
      <c r="AF37" s="10">
        <v>140.21894826989396</v>
      </c>
      <c r="AG37" s="10">
        <v>68.943446715492342</v>
      </c>
      <c r="AH37" s="10">
        <v>70.04133642305348</v>
      </c>
      <c r="AI37" s="10">
        <v>2.070467800713951</v>
      </c>
      <c r="AJ37" s="10"/>
      <c r="AK37" s="10"/>
      <c r="AL37" s="10"/>
      <c r="AM37" s="10"/>
      <c r="AN37" s="10">
        <v>1.3052730696798511</v>
      </c>
      <c r="AO37" s="10">
        <v>0.40302190160214557</v>
      </c>
      <c r="AP37" s="10">
        <v>1</v>
      </c>
      <c r="AQ37" s="10">
        <v>79.625</v>
      </c>
      <c r="AR37" s="10"/>
      <c r="AS37" s="10"/>
      <c r="AT37" s="10">
        <v>5.1348733358325571</v>
      </c>
      <c r="AU37" s="10">
        <v>1</v>
      </c>
      <c r="AV37" s="16"/>
      <c r="AW37" s="21">
        <v>21.032842240484094</v>
      </c>
      <c r="AX37" s="1" t="s">
        <v>120</v>
      </c>
      <c r="AY37" s="25">
        <v>4.5370078740157496</v>
      </c>
      <c r="AZ37" s="19">
        <v>100</v>
      </c>
      <c r="BA37" s="19">
        <v>0</v>
      </c>
      <c r="BB37" s="19">
        <v>0</v>
      </c>
      <c r="BC37" s="19">
        <v>100</v>
      </c>
      <c r="BD37" s="19">
        <v>0</v>
      </c>
      <c r="BE37" s="19">
        <v>0</v>
      </c>
      <c r="BF37" s="26">
        <v>97.81</v>
      </c>
      <c r="BG37" s="26">
        <v>1.8400000000000034</v>
      </c>
      <c r="BH37" s="26">
        <v>0.35</v>
      </c>
      <c r="BI37" s="23"/>
      <c r="BJ37" s="27">
        <f t="shared" ca="1" si="2"/>
        <v>0.99068555446485251</v>
      </c>
      <c r="BK37" s="26">
        <f t="shared" ca="1" si="3"/>
        <v>16.769207434068395</v>
      </c>
      <c r="BL37" s="25">
        <f t="shared" si="4"/>
        <v>5.5876458871514396</v>
      </c>
      <c r="BM37" s="25">
        <f t="shared" ca="1" si="5"/>
        <v>2.9853313709233555</v>
      </c>
      <c r="BN37" s="24">
        <f t="shared" si="6"/>
        <v>3.858268258523962</v>
      </c>
      <c r="BO37" s="23"/>
      <c r="BP37" s="2"/>
      <c r="BR37" s="6"/>
      <c r="CL37" s="5"/>
      <c r="CP37" s="6"/>
      <c r="DJ37" s="5"/>
    </row>
    <row r="38" spans="1:114" x14ac:dyDescent="0.2">
      <c r="A38">
        <v>1.25</v>
      </c>
      <c r="B38">
        <v>2.1</v>
      </c>
      <c r="C38">
        <v>1.2521500000000001</v>
      </c>
      <c r="D38">
        <v>-0.27938000000000002</v>
      </c>
      <c r="E38">
        <v>3.739E-2</v>
      </c>
      <c r="F38">
        <v>1.74325</v>
      </c>
      <c r="G38">
        <v>1.8577999999999999</v>
      </c>
      <c r="H38" s="23"/>
      <c r="I38" s="17">
        <f t="shared" si="0"/>
        <v>4.1010498687664043</v>
      </c>
      <c r="J38" s="16">
        <f t="shared" si="1"/>
        <v>-4.701049868766404</v>
      </c>
      <c r="K38" s="10">
        <v>95</v>
      </c>
      <c r="L38" s="16">
        <v>389.59973753280838</v>
      </c>
      <c r="M38" s="16">
        <v>143.93044619422577</v>
      </c>
      <c r="N38" s="16">
        <v>1.7771216097987752</v>
      </c>
      <c r="O38" s="16">
        <v>1.3353107344632933</v>
      </c>
      <c r="P38" s="16">
        <v>1.4113818954412047</v>
      </c>
      <c r="Q38" s="16">
        <v>7.5367978876620154E-2</v>
      </c>
      <c r="R38" s="16">
        <v>5.3400131544878411</v>
      </c>
      <c r="S38" s="16">
        <v>5.2827195123549622</v>
      </c>
      <c r="T38" s="22" t="s">
        <v>119</v>
      </c>
      <c r="U38" s="10">
        <v>2</v>
      </c>
      <c r="V38" s="22" t="s">
        <v>142</v>
      </c>
      <c r="W38" s="10">
        <v>2</v>
      </c>
      <c r="X38" s="22" t="s">
        <v>33</v>
      </c>
      <c r="Y38" s="10">
        <v>3</v>
      </c>
      <c r="Z38" s="22" t="s">
        <v>33</v>
      </c>
      <c r="AA38" s="15">
        <v>3</v>
      </c>
      <c r="AB38" s="11">
        <v>97.81</v>
      </c>
      <c r="AC38" s="10">
        <v>1.8400000000000034</v>
      </c>
      <c r="AD38" s="21">
        <v>0.35</v>
      </c>
      <c r="AE38" s="12">
        <v>133.53107344632934</v>
      </c>
      <c r="AF38" s="10">
        <v>143.12729725585888</v>
      </c>
      <c r="AG38" s="10">
        <v>70.569094772060225</v>
      </c>
      <c r="AH38" s="10">
        <v>72.115156852584406</v>
      </c>
      <c r="AI38" s="10">
        <v>1.8726545629566145</v>
      </c>
      <c r="AJ38" s="10"/>
      <c r="AK38" s="10"/>
      <c r="AL38" s="10"/>
      <c r="AM38" s="10"/>
      <c r="AN38" s="10">
        <v>1.3353107344632933</v>
      </c>
      <c r="AO38" s="10">
        <v>0.42061442339383553</v>
      </c>
      <c r="AP38" s="10">
        <v>1</v>
      </c>
      <c r="AQ38" s="10">
        <v>79.625</v>
      </c>
      <c r="AR38" s="10"/>
      <c r="AS38" s="10"/>
      <c r="AT38" s="10">
        <v>5.0266203268961966</v>
      </c>
      <c r="AU38" s="10">
        <v>1</v>
      </c>
      <c r="AV38" s="16"/>
      <c r="AW38" s="21">
        <v>21.46909458837883</v>
      </c>
      <c r="AX38" s="1" t="s">
        <v>120</v>
      </c>
      <c r="AY38" s="25">
        <v>4.7010498687664004</v>
      </c>
      <c r="AZ38" s="19">
        <v>100</v>
      </c>
      <c r="BA38" s="19">
        <v>0</v>
      </c>
      <c r="BB38" s="19">
        <v>0</v>
      </c>
      <c r="BC38" s="19">
        <v>100</v>
      </c>
      <c r="BD38" s="19">
        <v>0</v>
      </c>
      <c r="BE38" s="19">
        <v>0</v>
      </c>
      <c r="BF38" s="26">
        <v>97.81</v>
      </c>
      <c r="BG38" s="26">
        <v>1.8400000000000034</v>
      </c>
      <c r="BH38" s="26">
        <v>0.35</v>
      </c>
      <c r="BI38" s="23"/>
      <c r="BJ38" s="27">
        <f t="shared" ca="1" si="2"/>
        <v>1</v>
      </c>
      <c r="BK38" s="26">
        <f t="shared" ca="1" si="3"/>
        <v>16.905137986345068</v>
      </c>
      <c r="BL38" s="25">
        <f t="shared" si="4"/>
        <v>6.1950593732358703</v>
      </c>
      <c r="BM38" s="25">
        <f t="shared" ca="1" si="5"/>
        <v>3.0124420401532195</v>
      </c>
      <c r="BN38" s="24">
        <f t="shared" si="6"/>
        <v>3.8712234246486963</v>
      </c>
      <c r="BO38" s="23"/>
      <c r="BP38" s="2"/>
      <c r="BR38" s="6"/>
      <c r="CL38" s="5"/>
      <c r="CP38" s="6"/>
      <c r="DJ38" s="5"/>
    </row>
    <row r="39" spans="1:114" x14ac:dyDescent="0.2">
      <c r="A39">
        <v>1.3</v>
      </c>
      <c r="B39">
        <v>2.1</v>
      </c>
      <c r="C39">
        <v>1.25109</v>
      </c>
      <c r="D39">
        <v>-0.2797</v>
      </c>
      <c r="E39">
        <v>3.8379999999999997E-2</v>
      </c>
      <c r="F39">
        <v>1.7432300000000001</v>
      </c>
      <c r="G39">
        <v>1.8519300000000001</v>
      </c>
      <c r="H39" s="23"/>
      <c r="I39" s="17">
        <f t="shared" si="0"/>
        <v>4.2650918635170605</v>
      </c>
      <c r="J39" s="16">
        <f t="shared" si="1"/>
        <v>-4.8650918635170601</v>
      </c>
      <c r="K39" s="10">
        <v>95</v>
      </c>
      <c r="L39" s="16">
        <v>405.18372703412069</v>
      </c>
      <c r="M39" s="16">
        <v>149.27821522309716</v>
      </c>
      <c r="N39" s="16">
        <v>1.8482064741907263</v>
      </c>
      <c r="O39" s="16">
        <v>1.0458568738229754</v>
      </c>
      <c r="P39" s="16">
        <v>1.126304005130238</v>
      </c>
      <c r="Q39" s="16">
        <v>7.3363178108497351E-2</v>
      </c>
      <c r="R39" s="16">
        <v>6.5136213468418012</v>
      </c>
      <c r="S39" s="16">
        <v>5.5866063407821223</v>
      </c>
      <c r="T39" s="22" t="s">
        <v>119</v>
      </c>
      <c r="U39" s="10">
        <v>2</v>
      </c>
      <c r="V39" s="22" t="s">
        <v>142</v>
      </c>
      <c r="W39" s="10">
        <v>2</v>
      </c>
      <c r="X39" s="22" t="s">
        <v>33</v>
      </c>
      <c r="Y39" s="10">
        <v>3</v>
      </c>
      <c r="Z39" s="22" t="s">
        <v>124</v>
      </c>
      <c r="AA39" s="15">
        <v>2</v>
      </c>
      <c r="AB39" s="11">
        <v>97.81</v>
      </c>
      <c r="AC39" s="10">
        <v>1.8400000000000034</v>
      </c>
      <c r="AD39" s="21">
        <v>0.35</v>
      </c>
      <c r="AE39" s="12">
        <v>104.58568738229754</v>
      </c>
      <c r="AF39" s="10">
        <v>108.67201666037384</v>
      </c>
      <c r="AG39" s="10">
        <v>56.315200256511901</v>
      </c>
      <c r="AH39" s="10">
        <v>76.904225827023012</v>
      </c>
      <c r="AI39" s="10">
        <v>1.5352442930764785</v>
      </c>
      <c r="AJ39" s="10"/>
      <c r="AK39" s="10"/>
      <c r="AL39" s="10"/>
      <c r="AM39" s="10"/>
      <c r="AN39" s="10">
        <v>1.0458568738229754</v>
      </c>
      <c r="AO39" s="10">
        <v>0.36898754216246671</v>
      </c>
      <c r="AP39" s="10">
        <v>1</v>
      </c>
      <c r="AQ39" s="10">
        <v>79.625</v>
      </c>
      <c r="AR39" s="10"/>
      <c r="AS39" s="10"/>
      <c r="AT39" s="10">
        <v>3.6124853603681601</v>
      </c>
      <c r="AU39" s="10">
        <v>1</v>
      </c>
      <c r="AV39" s="16"/>
      <c r="AW39" s="21">
        <v>16.300802499056076</v>
      </c>
      <c r="AX39" s="1" t="s">
        <v>120</v>
      </c>
      <c r="AY39" s="25">
        <v>4.8650918635170601</v>
      </c>
      <c r="AZ39" s="19">
        <v>100</v>
      </c>
      <c r="BA39" s="19">
        <v>0</v>
      </c>
      <c r="BB39" s="19">
        <v>0</v>
      </c>
      <c r="BC39" s="19">
        <v>100</v>
      </c>
      <c r="BD39" s="19">
        <v>0</v>
      </c>
      <c r="BE39" s="19">
        <v>0</v>
      </c>
      <c r="BF39" s="26">
        <v>97.81</v>
      </c>
      <c r="BG39" s="26">
        <v>1.8400000000000034</v>
      </c>
      <c r="BH39" s="26">
        <v>0.35</v>
      </c>
      <c r="BI39" s="23"/>
      <c r="BJ39" s="27">
        <f t="shared" ca="1" si="2"/>
        <v>1</v>
      </c>
      <c r="BK39" s="26">
        <f t="shared" ca="1" si="3"/>
        <v>12.375712561041601</v>
      </c>
      <c r="BL39" s="25">
        <f t="shared" si="4"/>
        <v>7.9422121680002347</v>
      </c>
      <c r="BM39" s="25">
        <f t="shared" ca="1" si="5"/>
        <v>3.1853295412241089</v>
      </c>
      <c r="BN39" s="24">
        <f t="shared" si="6"/>
        <v>3.9993950728605587</v>
      </c>
      <c r="BO39" s="23"/>
      <c r="BP39" s="2"/>
      <c r="BR39" s="6"/>
      <c r="CL39" s="5"/>
      <c r="CP39" s="6"/>
      <c r="DJ39" s="5"/>
    </row>
    <row r="40" spans="1:114" x14ac:dyDescent="0.2">
      <c r="A40">
        <v>1.35</v>
      </c>
      <c r="B40">
        <v>2.1</v>
      </c>
      <c r="C40">
        <v>1.25074</v>
      </c>
      <c r="D40">
        <v>-0.28087000000000001</v>
      </c>
      <c r="E40">
        <v>3.8830000000000003E-2</v>
      </c>
      <c r="F40">
        <v>1.7376799999999999</v>
      </c>
      <c r="G40">
        <v>1.84575</v>
      </c>
      <c r="H40" s="23"/>
      <c r="I40" s="17">
        <f t="shared" si="0"/>
        <v>4.4291338582677167</v>
      </c>
      <c r="J40" s="16">
        <f t="shared" si="1"/>
        <v>-5.0291338582677163</v>
      </c>
      <c r="K40" s="10">
        <v>95</v>
      </c>
      <c r="L40" s="16">
        <v>420.76771653543301</v>
      </c>
      <c r="M40" s="16">
        <v>154.62598425196856</v>
      </c>
      <c r="N40" s="16">
        <v>1.9192913385826773</v>
      </c>
      <c r="O40" s="16">
        <v>0.95028248587568631</v>
      </c>
      <c r="P40" s="16">
        <v>1.0327186946053812</v>
      </c>
      <c r="Q40" s="16">
        <v>6.6033125300047957E-2</v>
      </c>
      <c r="R40" s="16">
        <v>6.3941057371175312</v>
      </c>
      <c r="S40" s="16">
        <v>5.7247367173399235</v>
      </c>
      <c r="T40" s="22" t="s">
        <v>119</v>
      </c>
      <c r="U40" s="10">
        <v>2</v>
      </c>
      <c r="V40" s="22" t="s">
        <v>142</v>
      </c>
      <c r="W40" s="10">
        <v>2</v>
      </c>
      <c r="X40" s="22" t="s">
        <v>33</v>
      </c>
      <c r="Y40" s="10">
        <v>3</v>
      </c>
      <c r="Z40" s="22" t="s">
        <v>124</v>
      </c>
      <c r="AA40" s="15">
        <v>2</v>
      </c>
      <c r="AB40" s="11">
        <v>97.81</v>
      </c>
      <c r="AC40" s="10">
        <v>1.8400000000000034</v>
      </c>
      <c r="AD40" s="21">
        <v>0.35</v>
      </c>
      <c r="AE40" s="12">
        <v>95.02824858756864</v>
      </c>
      <c r="AF40" s="10">
        <v>96.745274863254664</v>
      </c>
      <c r="AG40" s="10">
        <v>51.635934730269071</v>
      </c>
      <c r="AH40" s="10">
        <v>78.283447791577629</v>
      </c>
      <c r="AI40" s="10">
        <v>1.5639403555606526</v>
      </c>
      <c r="AJ40" s="10"/>
      <c r="AK40" s="10"/>
      <c r="AL40" s="10"/>
      <c r="AM40" s="10"/>
      <c r="AN40" s="10">
        <v>0.95028248587568631</v>
      </c>
      <c r="AO40" s="10">
        <v>0.34826191856814331</v>
      </c>
      <c r="AP40" s="10">
        <v>1</v>
      </c>
      <c r="AQ40" s="10">
        <v>79.625</v>
      </c>
      <c r="AR40" s="10"/>
      <c r="AS40" s="10"/>
      <c r="AT40" s="10">
        <v>3.0731502712860945</v>
      </c>
      <c r="AU40" s="10">
        <v>1</v>
      </c>
      <c r="AV40" s="16"/>
      <c r="AW40" s="21">
        <v>14.5117912294882</v>
      </c>
      <c r="AX40" s="1" t="s">
        <v>120</v>
      </c>
      <c r="AY40" s="25">
        <v>5.0291338582677199</v>
      </c>
      <c r="AZ40" s="19">
        <v>100</v>
      </c>
      <c r="BA40" s="19">
        <v>0</v>
      </c>
      <c r="BB40" s="19">
        <v>0</v>
      </c>
      <c r="BC40" s="19">
        <v>100</v>
      </c>
      <c r="BD40" s="19">
        <v>0</v>
      </c>
      <c r="BE40" s="19">
        <v>0</v>
      </c>
      <c r="BF40" s="26">
        <v>97.81</v>
      </c>
      <c r="BG40" s="26">
        <v>1.8400000000000034</v>
      </c>
      <c r="BH40" s="26">
        <v>0.35</v>
      </c>
      <c r="BI40" s="23"/>
      <c r="BJ40" s="27">
        <f t="shared" ca="1" si="2"/>
        <v>1</v>
      </c>
      <c r="BK40" s="26">
        <f t="shared" ca="1" si="3"/>
        <v>10.636437857658398</v>
      </c>
      <c r="BL40" s="25">
        <f t="shared" si="4"/>
        <v>8.0299559719653697</v>
      </c>
      <c r="BM40" s="25">
        <f t="shared" ca="1" si="5"/>
        <v>3.2378466305708193</v>
      </c>
      <c r="BN40" s="24">
        <f t="shared" si="6"/>
        <v>4.0278281292019482</v>
      </c>
      <c r="BO40" s="23"/>
      <c r="BP40" s="2"/>
      <c r="BR40" s="6"/>
      <c r="CL40" s="5"/>
      <c r="CP40" s="6"/>
      <c r="DJ40" s="5"/>
    </row>
    <row r="41" spans="1:114" x14ac:dyDescent="0.2">
      <c r="A41">
        <v>1.4</v>
      </c>
      <c r="B41">
        <v>2</v>
      </c>
      <c r="C41">
        <v>1.25102</v>
      </c>
      <c r="D41">
        <v>-0.28123999999999999</v>
      </c>
      <c r="E41">
        <v>3.891E-2</v>
      </c>
      <c r="F41">
        <v>1.7281500000000001</v>
      </c>
      <c r="G41">
        <v>1.84415</v>
      </c>
      <c r="H41" s="23"/>
      <c r="I41" s="17">
        <f t="shared" si="0"/>
        <v>4.5931758530183719</v>
      </c>
      <c r="J41" s="16">
        <f t="shared" si="1"/>
        <v>-5.1931758530183716</v>
      </c>
      <c r="K41" s="10">
        <v>95</v>
      </c>
      <c r="L41" s="16">
        <v>436.35170603674527</v>
      </c>
      <c r="M41" s="16">
        <v>159.97375328083993</v>
      </c>
      <c r="N41" s="16">
        <v>1.9903762029746279</v>
      </c>
      <c r="O41" s="16">
        <v>1.0267419962335176</v>
      </c>
      <c r="P41" s="16">
        <v>1.1095318187272003</v>
      </c>
      <c r="Q41" s="16">
        <v>6.3715074411905964E-2</v>
      </c>
      <c r="R41" s="16">
        <v>5.7425189018010077</v>
      </c>
      <c r="S41" s="16">
        <v>5.7492932287279759</v>
      </c>
      <c r="T41" s="22" t="s">
        <v>119</v>
      </c>
      <c r="U41" s="10">
        <v>2</v>
      </c>
      <c r="V41" s="22" t="s">
        <v>142</v>
      </c>
      <c r="W41" s="10">
        <v>2</v>
      </c>
      <c r="X41" s="22" t="s">
        <v>33</v>
      </c>
      <c r="Y41" s="10">
        <v>3</v>
      </c>
      <c r="Z41" s="22" t="s">
        <v>124</v>
      </c>
      <c r="AA41" s="15">
        <v>2</v>
      </c>
      <c r="AB41" s="11">
        <v>97.81</v>
      </c>
      <c r="AC41" s="10">
        <v>1.8400000000000034</v>
      </c>
      <c r="AD41" s="21">
        <v>0.35</v>
      </c>
      <c r="AE41" s="12">
        <v>102.67419962335175</v>
      </c>
      <c r="AF41" s="10">
        <v>104.86540773045031</v>
      </c>
      <c r="AG41" s="10">
        <v>55.476590936360026</v>
      </c>
      <c r="AH41" s="10">
        <v>77.326293101211746</v>
      </c>
      <c r="AI41" s="10">
        <v>1.7413960965568145</v>
      </c>
      <c r="AJ41" s="10"/>
      <c r="AK41" s="10"/>
      <c r="AL41" s="10"/>
      <c r="AM41" s="10"/>
      <c r="AN41" s="10">
        <v>1.0267419962335176</v>
      </c>
      <c r="AO41" s="10">
        <v>0.36368988699294735</v>
      </c>
      <c r="AP41" s="10">
        <v>1</v>
      </c>
      <c r="AQ41" s="10">
        <v>79.625</v>
      </c>
      <c r="AR41" s="10"/>
      <c r="AS41" s="10"/>
      <c r="AT41" s="10">
        <v>3.2192331241809313</v>
      </c>
      <c r="AU41" s="10">
        <v>1</v>
      </c>
      <c r="AV41" s="16"/>
      <c r="AW41" s="21">
        <v>15.729811159567546</v>
      </c>
      <c r="AX41" s="1" t="s">
        <v>120</v>
      </c>
      <c r="AY41" s="25">
        <v>5.1931758530183698</v>
      </c>
      <c r="AZ41" s="19">
        <v>100</v>
      </c>
      <c r="BA41" s="19">
        <v>0</v>
      </c>
      <c r="BB41" s="19">
        <v>0</v>
      </c>
      <c r="BC41" s="19">
        <v>100</v>
      </c>
      <c r="BD41" s="19">
        <v>0</v>
      </c>
      <c r="BE41" s="19">
        <v>0</v>
      </c>
      <c r="BF41" s="26">
        <v>97.81</v>
      </c>
      <c r="BG41" s="26">
        <v>1.8400000000000034</v>
      </c>
      <c r="BH41" s="26">
        <v>0.35</v>
      </c>
      <c r="BI41" s="23"/>
      <c r="BJ41" s="27">
        <f t="shared" ca="1" si="2"/>
        <v>1</v>
      </c>
      <c r="BK41" s="26">
        <f t="shared" ca="1" si="3"/>
        <v>11.143777618870002</v>
      </c>
      <c r="BL41" s="25">
        <f t="shared" si="4"/>
        <v>7.1481065772907249</v>
      </c>
      <c r="BM41" s="25">
        <f t="shared" ca="1" si="5"/>
        <v>3.189520370817664</v>
      </c>
      <c r="BN41" s="24">
        <f t="shared" si="6"/>
        <v>3.9774982824493272</v>
      </c>
      <c r="BO41" s="23"/>
      <c r="BP41" s="2"/>
      <c r="BR41" s="6"/>
      <c r="CL41" s="5"/>
      <c r="CP41" s="6"/>
      <c r="DJ41" s="5"/>
    </row>
    <row r="42" spans="1:114" x14ac:dyDescent="0.2">
      <c r="A42">
        <v>1.45</v>
      </c>
      <c r="B42">
        <v>2.1</v>
      </c>
      <c r="C42">
        <v>1.2507699999999999</v>
      </c>
      <c r="D42">
        <v>-0.28339999999999999</v>
      </c>
      <c r="E42">
        <v>3.9E-2</v>
      </c>
      <c r="F42">
        <v>1.7316499999999999</v>
      </c>
      <c r="G42">
        <v>1.8489500000000001</v>
      </c>
      <c r="H42" s="23"/>
      <c r="I42" s="17">
        <f t="shared" si="0"/>
        <v>4.7572178477690281</v>
      </c>
      <c r="J42" s="16">
        <f t="shared" si="1"/>
        <v>-5.3572178477690278</v>
      </c>
      <c r="K42" s="10">
        <v>95</v>
      </c>
      <c r="L42" s="16">
        <v>451.93569553805759</v>
      </c>
      <c r="M42" s="16">
        <v>165.32152230971133</v>
      </c>
      <c r="N42" s="16">
        <v>2.0614610673665785</v>
      </c>
      <c r="O42" s="16">
        <v>0.95847457627115962</v>
      </c>
      <c r="P42" s="16">
        <v>1.0416622142493288</v>
      </c>
      <c r="Q42" s="16">
        <v>5.0182669227076433E-2</v>
      </c>
      <c r="R42" s="16">
        <v>4.8175568375819839</v>
      </c>
      <c r="S42" s="16">
        <v>5.7769193040395352</v>
      </c>
      <c r="T42" s="22" t="s">
        <v>119</v>
      </c>
      <c r="U42" s="10">
        <v>2</v>
      </c>
      <c r="V42" s="22" t="s">
        <v>142</v>
      </c>
      <c r="W42" s="10">
        <v>2</v>
      </c>
      <c r="X42" s="22" t="s">
        <v>33</v>
      </c>
      <c r="Y42" s="10">
        <v>3</v>
      </c>
      <c r="Z42" s="22" t="s">
        <v>124</v>
      </c>
      <c r="AA42" s="15">
        <v>2</v>
      </c>
      <c r="AB42" s="11">
        <v>97.81</v>
      </c>
      <c r="AC42" s="10">
        <v>1.8400000000000034</v>
      </c>
      <c r="AD42" s="21">
        <v>0.35</v>
      </c>
      <c r="AE42" s="12">
        <v>95.847457627115972</v>
      </c>
      <c r="AF42" s="10">
        <v>95.964043115329417</v>
      </c>
      <c r="AG42" s="10">
        <v>52.083110712466464</v>
      </c>
      <c r="AH42" s="10">
        <v>76.432283725843689</v>
      </c>
      <c r="AI42" s="10">
        <v>2.0757409486048068</v>
      </c>
      <c r="AJ42" s="10"/>
      <c r="AK42" s="10"/>
      <c r="AL42" s="10"/>
      <c r="AM42" s="10"/>
      <c r="AN42" s="10">
        <v>0.95847457627115962</v>
      </c>
      <c r="AO42" s="10">
        <v>0.34031228243902961</v>
      </c>
      <c r="AP42" s="10">
        <v>1</v>
      </c>
      <c r="AQ42" s="10">
        <v>79.625</v>
      </c>
      <c r="AR42" s="10"/>
      <c r="AS42" s="10"/>
      <c r="AT42" s="10">
        <v>2.8268356820711689</v>
      </c>
      <c r="AU42" s="10">
        <v>1</v>
      </c>
      <c r="AV42" s="16"/>
      <c r="AW42" s="21">
        <v>14.394606467299413</v>
      </c>
      <c r="AX42" s="1" t="s">
        <v>120</v>
      </c>
      <c r="AY42" s="25">
        <v>5.3572178477690304</v>
      </c>
      <c r="AZ42" s="19">
        <v>100</v>
      </c>
      <c r="BA42" s="19">
        <v>0</v>
      </c>
      <c r="BB42" s="19">
        <v>0</v>
      </c>
      <c r="BC42" s="19">
        <v>100</v>
      </c>
      <c r="BD42" s="19">
        <v>0</v>
      </c>
      <c r="BE42" s="19">
        <v>0</v>
      </c>
      <c r="BF42" s="26">
        <v>97.81</v>
      </c>
      <c r="BG42" s="26">
        <v>1.8400000000000034</v>
      </c>
      <c r="BH42" s="26">
        <v>0.35</v>
      </c>
      <c r="BI42" s="23"/>
      <c r="BJ42" s="27">
        <f t="shared" ca="1" si="2"/>
        <v>1</v>
      </c>
      <c r="BK42" s="26">
        <f t="shared" ca="1" si="3"/>
        <v>9.8679755071718738</v>
      </c>
      <c r="BL42" s="25">
        <f t="shared" si="4"/>
        <v>6.1521412049973261</v>
      </c>
      <c r="BM42" s="25">
        <f t="shared" ca="1" si="5"/>
        <v>3.1883590353469962</v>
      </c>
      <c r="BN42" s="24">
        <f t="shared" si="6"/>
        <v>3.9641273183306223</v>
      </c>
      <c r="BO42" s="23"/>
      <c r="BP42" s="2"/>
      <c r="BR42" s="6"/>
      <c r="CL42" s="5"/>
      <c r="CP42" s="6"/>
      <c r="DJ42" s="5"/>
    </row>
    <row r="43" spans="1:114" x14ac:dyDescent="0.2">
      <c r="A43">
        <v>1.5</v>
      </c>
      <c r="B43">
        <v>2</v>
      </c>
      <c r="C43">
        <v>1.2499800000000001</v>
      </c>
      <c r="D43">
        <v>-0.28510000000000002</v>
      </c>
      <c r="E43">
        <v>3.9379999999999998E-2</v>
      </c>
      <c r="F43">
        <v>1.7351000000000001</v>
      </c>
      <c r="G43">
        <v>1.8557300000000001</v>
      </c>
      <c r="H43" s="23"/>
      <c r="I43" s="17">
        <f t="shared" si="0"/>
        <v>4.9212598425196852</v>
      </c>
      <c r="J43" s="16">
        <f t="shared" si="1"/>
        <v>-5.5212598425196848</v>
      </c>
      <c r="K43" s="10">
        <v>95</v>
      </c>
      <c r="L43" s="16">
        <v>467.51968503937002</v>
      </c>
      <c r="M43" s="16">
        <v>170.66929133858275</v>
      </c>
      <c r="N43" s="16">
        <v>2.1325459317585302</v>
      </c>
      <c r="O43" s="16">
        <v>0.7427495291902223</v>
      </c>
      <c r="P43" s="16">
        <v>0.82761683254733442</v>
      </c>
      <c r="Q43" s="16">
        <v>3.9532165146423312E-2</v>
      </c>
      <c r="R43" s="16">
        <v>4.7766265247103128</v>
      </c>
      <c r="S43" s="16">
        <v>5.8935627331327884</v>
      </c>
      <c r="T43" s="22" t="s">
        <v>119</v>
      </c>
      <c r="U43" s="10">
        <v>2</v>
      </c>
      <c r="V43" s="22" t="s">
        <v>142</v>
      </c>
      <c r="W43" s="10">
        <v>2</v>
      </c>
      <c r="X43" s="22" t="s">
        <v>33</v>
      </c>
      <c r="Y43" s="10">
        <v>3</v>
      </c>
      <c r="Z43" s="22" t="s">
        <v>124</v>
      </c>
      <c r="AA43" s="15">
        <v>2</v>
      </c>
      <c r="AB43" s="11">
        <v>97.81</v>
      </c>
      <c r="AC43" s="10">
        <v>1.8400000000000034</v>
      </c>
      <c r="AD43" s="21">
        <v>0.35</v>
      </c>
      <c r="AE43" s="12">
        <v>74.27495291902224</v>
      </c>
      <c r="AF43" s="10">
        <v>69.865528238546972</v>
      </c>
      <c r="AG43" s="10">
        <v>41.380841627366692</v>
      </c>
      <c r="AH43" s="10">
        <v>77.369488485413299</v>
      </c>
      <c r="AI43" s="10">
        <v>2.0935277121349714</v>
      </c>
      <c r="AJ43" s="10"/>
      <c r="AK43" s="10"/>
      <c r="AL43" s="10"/>
      <c r="AM43" s="10"/>
      <c r="AN43" s="10">
        <v>0.7427495291902223</v>
      </c>
      <c r="AO43" s="10">
        <v>0.29222642692215456</v>
      </c>
      <c r="AP43" s="10">
        <v>1</v>
      </c>
      <c r="AQ43" s="10">
        <v>79.625</v>
      </c>
      <c r="AR43" s="10"/>
      <c r="AS43" s="10"/>
      <c r="AT43" s="10">
        <v>1.9548042531274348</v>
      </c>
      <c r="AU43" s="10">
        <v>1</v>
      </c>
      <c r="AV43" s="16"/>
      <c r="AW43" s="21">
        <v>10.479829235782047</v>
      </c>
      <c r="AX43" s="1" t="s">
        <v>120</v>
      </c>
      <c r="AY43" s="25">
        <v>5.5212598425196804</v>
      </c>
      <c r="AZ43" s="19">
        <v>100</v>
      </c>
      <c r="BA43" s="19">
        <v>0</v>
      </c>
      <c r="BB43" s="19">
        <v>0</v>
      </c>
      <c r="BC43" s="19">
        <v>100</v>
      </c>
      <c r="BD43" s="19">
        <v>0</v>
      </c>
      <c r="BE43" s="19">
        <v>0</v>
      </c>
      <c r="BF43" s="26">
        <v>97.81</v>
      </c>
      <c r="BG43" s="26">
        <v>1.8400000000000034</v>
      </c>
      <c r="BH43" s="26">
        <v>0.35</v>
      </c>
      <c r="BI43" s="23"/>
      <c r="BJ43" s="27">
        <f t="shared" ca="1" si="2"/>
        <v>1</v>
      </c>
      <c r="BK43" s="26">
        <f t="shared" ca="1" si="3"/>
        <v>6.9591545774866379</v>
      </c>
      <c r="BL43" s="25">
        <f t="shared" si="4"/>
        <v>6.6568493442474663</v>
      </c>
      <c r="BM43" s="25">
        <f t="shared" ca="1" si="5"/>
        <v>3.3284240309505608</v>
      </c>
      <c r="BN43" s="24">
        <f t="shared" si="6"/>
        <v>4.0503086458147335</v>
      </c>
      <c r="BO43" s="23"/>
      <c r="BP43" s="2"/>
      <c r="BR43" s="6"/>
      <c r="CL43" s="5"/>
      <c r="CP43" s="6"/>
      <c r="DJ43" s="5"/>
    </row>
    <row r="44" spans="1:114" x14ac:dyDescent="0.2">
      <c r="A44">
        <v>1.55</v>
      </c>
      <c r="B44">
        <v>2.1</v>
      </c>
      <c r="C44">
        <v>1.25047</v>
      </c>
      <c r="D44">
        <v>-0.28636</v>
      </c>
      <c r="E44">
        <v>3.9419999999999997E-2</v>
      </c>
      <c r="F44">
        <v>1.72763</v>
      </c>
      <c r="G44">
        <v>1.84768</v>
      </c>
      <c r="H44" s="23"/>
      <c r="I44" s="17">
        <f t="shared" si="0"/>
        <v>5.0853018372703414</v>
      </c>
      <c r="J44" s="16">
        <f t="shared" si="1"/>
        <v>-5.685301837270341</v>
      </c>
      <c r="K44" s="10">
        <v>95</v>
      </c>
      <c r="L44" s="16">
        <v>483.10367454068233</v>
      </c>
      <c r="M44" s="16">
        <v>176.01706036745415</v>
      </c>
      <c r="N44" s="16">
        <v>2.2036307961504811</v>
      </c>
      <c r="O44" s="16">
        <v>0.87655367231636649</v>
      </c>
      <c r="P44" s="16">
        <v>0.96159778255547257</v>
      </c>
      <c r="Q44" s="16">
        <v>3.16382621219395E-2</v>
      </c>
      <c r="R44" s="16">
        <v>3.2901762770146941</v>
      </c>
      <c r="S44" s="16">
        <v>5.9058409888268146</v>
      </c>
      <c r="T44" s="22" t="s">
        <v>119</v>
      </c>
      <c r="U44" s="10">
        <v>2</v>
      </c>
      <c r="V44" s="22" t="s">
        <v>142</v>
      </c>
      <c r="W44" s="10">
        <v>2</v>
      </c>
      <c r="X44" s="22" t="s">
        <v>33</v>
      </c>
      <c r="Y44" s="10">
        <v>3</v>
      </c>
      <c r="Z44" s="22" t="s">
        <v>33</v>
      </c>
      <c r="AA44" s="15">
        <v>3</v>
      </c>
      <c r="AB44" s="11">
        <v>97.81</v>
      </c>
      <c r="AC44" s="10">
        <v>1.8400000000000034</v>
      </c>
      <c r="AD44" s="21">
        <v>0.35</v>
      </c>
      <c r="AE44" s="12">
        <v>87.655367231636646</v>
      </c>
      <c r="AF44" s="10">
        <v>84.711287680603689</v>
      </c>
      <c r="AG44" s="10">
        <v>48.079889127773612</v>
      </c>
      <c r="AH44" s="10">
        <v>76.159752535056001</v>
      </c>
      <c r="AI44" s="10">
        <v>3.039350830489056</v>
      </c>
      <c r="AJ44" s="10"/>
      <c r="AK44" s="10"/>
      <c r="AL44" s="10"/>
      <c r="AM44" s="10"/>
      <c r="AN44" s="10">
        <v>0.87655367231636649</v>
      </c>
      <c r="AO44" s="10">
        <v>0.30839208021150255</v>
      </c>
      <c r="AP44" s="10">
        <v>1</v>
      </c>
      <c r="AQ44" s="10">
        <v>79.625</v>
      </c>
      <c r="AR44" s="10"/>
      <c r="AS44" s="10"/>
      <c r="AT44" s="10">
        <v>2.3121343586102197</v>
      </c>
      <c r="AU44" s="10">
        <v>1</v>
      </c>
      <c r="AV44" s="16"/>
      <c r="AW44" s="21">
        <v>12.706693152090553</v>
      </c>
      <c r="AX44" s="1" t="s">
        <v>120</v>
      </c>
      <c r="AY44" s="25">
        <v>5.6853018372703401</v>
      </c>
      <c r="AZ44" s="19">
        <v>100</v>
      </c>
      <c r="BA44" s="19">
        <v>0</v>
      </c>
      <c r="BB44" s="19">
        <v>0</v>
      </c>
      <c r="BC44" s="19">
        <v>100</v>
      </c>
      <c r="BD44" s="19">
        <v>0</v>
      </c>
      <c r="BE44" s="19">
        <v>0</v>
      </c>
      <c r="BF44" s="26">
        <v>97.81</v>
      </c>
      <c r="BG44" s="26">
        <v>1.8400000000000034</v>
      </c>
      <c r="BH44" s="26">
        <v>0.35</v>
      </c>
      <c r="BI44" s="23"/>
      <c r="BJ44" s="27">
        <f t="shared" ca="1" si="2"/>
        <v>1</v>
      </c>
      <c r="BK44" s="26">
        <f t="shared" ca="1" si="3"/>
        <v>8.1815472180021604</v>
      </c>
      <c r="BL44" s="25">
        <f t="shared" si="4"/>
        <v>4.39392268356029</v>
      </c>
      <c r="BM44" s="25">
        <f t="shared" ca="1" si="5"/>
        <v>3.1637493081859138</v>
      </c>
      <c r="BN44" s="24">
        <f t="shared" si="6"/>
        <v>3.9184523619852909</v>
      </c>
      <c r="BO44" s="23"/>
      <c r="BP44" s="2"/>
      <c r="BR44" s="6"/>
      <c r="CL44" s="5"/>
      <c r="CP44" s="6"/>
      <c r="DJ44" s="5"/>
    </row>
    <row r="45" spans="1:114" x14ac:dyDescent="0.2">
      <c r="A45">
        <v>1.6</v>
      </c>
      <c r="B45">
        <v>2.1</v>
      </c>
      <c r="C45">
        <v>1.2507200000000001</v>
      </c>
      <c r="D45">
        <v>-0.28631000000000001</v>
      </c>
      <c r="E45">
        <v>3.95E-2</v>
      </c>
      <c r="F45">
        <v>1.7231000000000001</v>
      </c>
      <c r="G45">
        <v>1.8506499999999999</v>
      </c>
      <c r="H45" s="23"/>
      <c r="I45" s="17">
        <f t="shared" si="0"/>
        <v>5.2493438320209975</v>
      </c>
      <c r="J45" s="16">
        <f t="shared" si="1"/>
        <v>-5.8493438320209972</v>
      </c>
      <c r="K45" s="10">
        <v>95</v>
      </c>
      <c r="L45" s="16">
        <v>498.68766404199465</v>
      </c>
      <c r="M45" s="16">
        <v>181.36482939632555</v>
      </c>
      <c r="N45" s="16">
        <v>2.2747156605424319</v>
      </c>
      <c r="O45" s="16">
        <v>0.94482109227872446</v>
      </c>
      <c r="P45" s="16">
        <v>1.0302188162818187</v>
      </c>
      <c r="Q45" s="16">
        <v>3.195151224195867E-2</v>
      </c>
      <c r="R45" s="16">
        <v>3.1014296901774179</v>
      </c>
      <c r="S45" s="16">
        <v>5.9303975002148688</v>
      </c>
      <c r="T45" s="22" t="s">
        <v>119</v>
      </c>
      <c r="U45" s="10">
        <v>2</v>
      </c>
      <c r="V45" s="22" t="s">
        <v>142</v>
      </c>
      <c r="W45" s="10">
        <v>2</v>
      </c>
      <c r="X45" s="22" t="s">
        <v>33</v>
      </c>
      <c r="Y45" s="10">
        <v>3</v>
      </c>
      <c r="Z45" s="22" t="s">
        <v>33</v>
      </c>
      <c r="AA45" s="15">
        <v>3</v>
      </c>
      <c r="AB45" s="11">
        <v>97.81</v>
      </c>
      <c r="AC45" s="10">
        <v>1.8400000000000034</v>
      </c>
      <c r="AD45" s="21">
        <v>0.35</v>
      </c>
      <c r="AE45" s="12">
        <v>94.482109227872442</v>
      </c>
      <c r="AF45" s="10">
        <v>91.867645207155434</v>
      </c>
      <c r="AG45" s="10">
        <v>51.51094081409093</v>
      </c>
      <c r="AH45" s="10">
        <v>75.202597844690118</v>
      </c>
      <c r="AI45" s="10">
        <v>3.2243194265119541</v>
      </c>
      <c r="AJ45" s="10"/>
      <c r="AK45" s="10"/>
      <c r="AL45" s="10"/>
      <c r="AM45" s="10"/>
      <c r="AN45" s="10">
        <v>0.94482109227872446</v>
      </c>
      <c r="AO45" s="10">
        <v>0.32397208673199412</v>
      </c>
      <c r="AP45" s="10">
        <v>1</v>
      </c>
      <c r="AQ45" s="10">
        <v>79.625</v>
      </c>
      <c r="AR45" s="10"/>
      <c r="AS45" s="10"/>
      <c r="AT45" s="10">
        <v>2.4351052377865652</v>
      </c>
      <c r="AU45" s="10">
        <v>1</v>
      </c>
      <c r="AV45" s="16"/>
      <c r="AW45" s="21">
        <v>13.780146781073316</v>
      </c>
      <c r="AX45" s="1" t="s">
        <v>120</v>
      </c>
      <c r="AY45" s="25">
        <v>5.8493438320209998</v>
      </c>
      <c r="AZ45" s="19">
        <v>100</v>
      </c>
      <c r="BA45" s="19">
        <v>0</v>
      </c>
      <c r="BB45" s="19">
        <v>0</v>
      </c>
      <c r="BC45" s="19">
        <v>100</v>
      </c>
      <c r="BD45" s="19">
        <v>0</v>
      </c>
      <c r="BE45" s="19">
        <v>0</v>
      </c>
      <c r="BF45" s="26">
        <v>97.81</v>
      </c>
      <c r="BG45" s="26">
        <v>1.8400000000000034</v>
      </c>
      <c r="BH45" s="26">
        <v>0.35</v>
      </c>
      <c r="BI45" s="23"/>
      <c r="BJ45" s="27">
        <f t="shared" ca="1" si="2"/>
        <v>1</v>
      </c>
      <c r="BK45" s="26">
        <f t="shared" ca="1" si="3"/>
        <v>8.6110960637734539</v>
      </c>
      <c r="BL45" s="25">
        <f t="shared" si="4"/>
        <v>4.0917576930965556</v>
      </c>
      <c r="BM45" s="25">
        <f t="shared" ca="1" si="5"/>
        <v>3.1275905505427386</v>
      </c>
      <c r="BN45" s="24">
        <f t="shared" si="6"/>
        <v>3.880256380612904</v>
      </c>
      <c r="BO45" s="23"/>
      <c r="BP45" s="2"/>
      <c r="BR45" s="6"/>
      <c r="CL45" s="5"/>
      <c r="CP45" s="6"/>
      <c r="DJ45" s="5"/>
    </row>
    <row r="46" spans="1:114" x14ac:dyDescent="0.2">
      <c r="A46">
        <v>1.65</v>
      </c>
      <c r="B46">
        <v>2.1</v>
      </c>
      <c r="C46">
        <v>1.2509300000000001</v>
      </c>
      <c r="D46">
        <v>-0.28248000000000001</v>
      </c>
      <c r="E46">
        <v>3.9559999999999998E-2</v>
      </c>
      <c r="F46">
        <v>1.73058</v>
      </c>
      <c r="G46">
        <v>1.85063</v>
      </c>
      <c r="H46" s="23"/>
      <c r="I46" s="17">
        <f t="shared" si="0"/>
        <v>5.4133858267716528</v>
      </c>
      <c r="J46" s="16">
        <f t="shared" si="1"/>
        <v>-6.0133858267716525</v>
      </c>
      <c r="K46" s="10">
        <v>95</v>
      </c>
      <c r="L46" s="16">
        <v>514.27165354330691</v>
      </c>
      <c r="M46" s="16">
        <v>186.71259842519692</v>
      </c>
      <c r="N46" s="16">
        <v>2.3458005249343827</v>
      </c>
      <c r="O46" s="16">
        <v>1.0021657250470979</v>
      </c>
      <c r="P46" s="16">
        <v>1.087828659373183</v>
      </c>
      <c r="Q46" s="16">
        <v>5.5946471435429621E-2</v>
      </c>
      <c r="R46" s="16">
        <v>5.1429488415635696</v>
      </c>
      <c r="S46" s="16">
        <v>5.9488148837559072</v>
      </c>
      <c r="T46" s="22" t="s">
        <v>119</v>
      </c>
      <c r="U46" s="10">
        <v>2</v>
      </c>
      <c r="V46" s="22" t="s">
        <v>142</v>
      </c>
      <c r="W46" s="10">
        <v>2</v>
      </c>
      <c r="X46" s="22" t="s">
        <v>33</v>
      </c>
      <c r="Y46" s="10">
        <v>3</v>
      </c>
      <c r="Z46" s="22" t="s">
        <v>124</v>
      </c>
      <c r="AA46" s="15">
        <v>2</v>
      </c>
      <c r="AB46" s="11">
        <v>97.81</v>
      </c>
      <c r="AC46" s="10">
        <v>1.8400000000000034</v>
      </c>
      <c r="AD46" s="21">
        <v>0.35</v>
      </c>
      <c r="AE46" s="12">
        <v>100.21657250470979</v>
      </c>
      <c r="AF46" s="10">
        <v>97.72856854135641</v>
      </c>
      <c r="AG46" s="10">
        <v>54.391432968659132</v>
      </c>
      <c r="AH46" s="10">
        <v>74.119152524328499</v>
      </c>
      <c r="AI46" s="10">
        <v>1.9444097750270017</v>
      </c>
      <c r="AJ46" s="10"/>
      <c r="AK46" s="10"/>
      <c r="AL46" s="10"/>
      <c r="AM46" s="10"/>
      <c r="AN46" s="10">
        <v>1.0021657250470979</v>
      </c>
      <c r="AO46" s="10">
        <v>0.36772951697181505</v>
      </c>
      <c r="AP46" s="10">
        <v>1</v>
      </c>
      <c r="AQ46" s="10">
        <v>79.625</v>
      </c>
      <c r="AR46" s="10"/>
      <c r="AS46" s="10"/>
      <c r="AT46" s="10">
        <v>2.5158658258588784</v>
      </c>
      <c r="AU46" s="10">
        <v>1</v>
      </c>
      <c r="AV46" s="16"/>
      <c r="AW46" s="21">
        <v>14.659285281203461</v>
      </c>
      <c r="AX46" s="1" t="s">
        <v>120</v>
      </c>
      <c r="AY46" s="25">
        <v>6.0133858267716498</v>
      </c>
      <c r="AZ46" s="19">
        <v>100</v>
      </c>
      <c r="BA46" s="19">
        <v>0</v>
      </c>
      <c r="BB46" s="19">
        <v>0</v>
      </c>
      <c r="BC46" s="19">
        <v>100</v>
      </c>
      <c r="BD46" s="19">
        <v>0</v>
      </c>
      <c r="BE46" s="19">
        <v>0</v>
      </c>
      <c r="BF46" s="26">
        <v>97.81</v>
      </c>
      <c r="BG46" s="26">
        <v>1.8400000000000034</v>
      </c>
      <c r="BH46" s="26">
        <v>0.35</v>
      </c>
      <c r="BI46" s="23"/>
      <c r="BJ46" s="27">
        <f t="shared" ca="1" si="2"/>
        <v>1</v>
      </c>
      <c r="BK46" s="26">
        <f t="shared" ca="1" si="3"/>
        <v>8.8980908584412628</v>
      </c>
      <c r="BL46" s="25">
        <f t="shared" si="4"/>
        <v>6.7349168356513651</v>
      </c>
      <c r="BM46" s="25">
        <f t="shared" ca="1" si="5"/>
        <v>3.2480162246147155</v>
      </c>
      <c r="BN46" s="24">
        <f t="shared" si="6"/>
        <v>3.9613760368240856</v>
      </c>
      <c r="BO46" s="23"/>
      <c r="BP46" s="2"/>
      <c r="BR46" s="6"/>
      <c r="CL46" s="5"/>
      <c r="CP46" s="6"/>
      <c r="DJ46" s="5"/>
    </row>
    <row r="47" spans="1:114" x14ac:dyDescent="0.2">
      <c r="A47">
        <v>1.7</v>
      </c>
      <c r="B47">
        <v>2</v>
      </c>
      <c r="C47">
        <v>1.2550600000000001</v>
      </c>
      <c r="D47">
        <v>-0.27374999999999999</v>
      </c>
      <c r="E47">
        <v>3.959E-2</v>
      </c>
      <c r="F47">
        <v>1.72753</v>
      </c>
      <c r="G47">
        <v>1.8520300000000001</v>
      </c>
      <c r="H47" s="23"/>
      <c r="I47" s="17">
        <f t="shared" si="0"/>
        <v>5.577427821522309</v>
      </c>
      <c r="J47" s="16">
        <f t="shared" si="1"/>
        <v>-6.1774278215223086</v>
      </c>
      <c r="K47" s="10">
        <v>95</v>
      </c>
      <c r="L47" s="16">
        <v>529.85564304461923</v>
      </c>
      <c r="M47" s="16">
        <v>192.06036745406831</v>
      </c>
      <c r="N47" s="16">
        <v>2.4168853893263336</v>
      </c>
      <c r="O47" s="16">
        <v>2.129943502824867</v>
      </c>
      <c r="P47" s="16">
        <v>2.2157390423124474</v>
      </c>
      <c r="Q47" s="16">
        <v>0.11063994239078256</v>
      </c>
      <c r="R47" s="16">
        <v>4.9933652058282822</v>
      </c>
      <c r="S47" s="16">
        <v>5.9580235755264281</v>
      </c>
      <c r="T47" s="22" t="s">
        <v>33</v>
      </c>
      <c r="U47" s="10">
        <v>3</v>
      </c>
      <c r="V47" s="22" t="s">
        <v>142</v>
      </c>
      <c r="W47" s="10">
        <v>2</v>
      </c>
      <c r="X47" s="22" t="s">
        <v>143</v>
      </c>
      <c r="Y47" s="10">
        <v>4</v>
      </c>
      <c r="Z47" s="22" t="s">
        <v>33</v>
      </c>
      <c r="AA47" s="15">
        <v>3</v>
      </c>
      <c r="AB47" s="11">
        <v>97.81</v>
      </c>
      <c r="AC47" s="10">
        <v>1.8400000000000034</v>
      </c>
      <c r="AD47" s="21">
        <v>0.35</v>
      </c>
      <c r="AE47" s="12">
        <v>212.99435028248672</v>
      </c>
      <c r="AF47" s="10">
        <v>229.50720244589857</v>
      </c>
      <c r="AG47" s="10">
        <v>110.78695211562237</v>
      </c>
      <c r="AH47" s="10">
        <v>72.846271258973374</v>
      </c>
      <c r="AI47" s="10">
        <v>2.0026574439874629</v>
      </c>
      <c r="AJ47" s="10"/>
      <c r="AK47" s="10"/>
      <c r="AL47" s="10"/>
      <c r="AM47" s="10"/>
      <c r="AN47" s="10">
        <v>2.129943502824867</v>
      </c>
      <c r="AO47" s="10">
        <v>0.63336563736917029</v>
      </c>
      <c r="AP47" s="10">
        <v>1</v>
      </c>
      <c r="AQ47" s="10">
        <v>111.47500000000001</v>
      </c>
      <c r="AR47" s="10"/>
      <c r="AS47" s="10"/>
      <c r="AT47" s="10">
        <v>5.9756860245595531</v>
      </c>
      <c r="AU47" s="10">
        <v>1</v>
      </c>
      <c r="AV47" s="16"/>
      <c r="AW47" s="21">
        <v>34.42608036688479</v>
      </c>
      <c r="AX47" s="1" t="s">
        <v>120</v>
      </c>
      <c r="AY47" s="25">
        <v>6.1774278215223104</v>
      </c>
      <c r="AZ47" s="19">
        <v>100</v>
      </c>
      <c r="BA47" s="19">
        <v>0</v>
      </c>
      <c r="BB47" s="19">
        <v>0</v>
      </c>
      <c r="BC47" s="19">
        <v>100</v>
      </c>
      <c r="BD47" s="19">
        <v>0</v>
      </c>
      <c r="BE47" s="19">
        <v>0</v>
      </c>
      <c r="BF47" s="26">
        <v>97.81</v>
      </c>
      <c r="BG47" s="26">
        <v>1.8400000000000034</v>
      </c>
      <c r="BH47" s="26">
        <v>0.35</v>
      </c>
      <c r="BI47" s="23"/>
      <c r="BJ47" s="27">
        <f t="shared" ca="1" si="2"/>
        <v>0.97676940008673063</v>
      </c>
      <c r="BK47" s="26">
        <f t="shared" ca="1" si="3"/>
        <v>19.212343220310331</v>
      </c>
      <c r="BL47" s="25">
        <f t="shared" si="4"/>
        <v>5.6714838017986189</v>
      </c>
      <c r="BM47" s="25">
        <f t="shared" ca="1" si="5"/>
        <v>2.9454897033952414</v>
      </c>
      <c r="BN47" s="24">
        <f t="shared" si="6"/>
        <v>3.6880066056648269</v>
      </c>
      <c r="BO47" s="23"/>
      <c r="BP47" s="2"/>
      <c r="BR47" s="6"/>
      <c r="CL47" s="5"/>
      <c r="CP47" s="6"/>
      <c r="DJ47" s="5"/>
    </row>
    <row r="48" spans="1:114" x14ac:dyDescent="0.2">
      <c r="A48">
        <v>1.75</v>
      </c>
      <c r="B48">
        <v>2.1</v>
      </c>
      <c r="C48">
        <v>1.2591300000000001</v>
      </c>
      <c r="D48">
        <v>-0.27094000000000001</v>
      </c>
      <c r="E48">
        <v>4.0399999999999998E-2</v>
      </c>
      <c r="F48">
        <v>1.7242299999999999</v>
      </c>
      <c r="G48">
        <v>1.8422799999999999</v>
      </c>
      <c r="H48" s="23"/>
      <c r="I48" s="17">
        <f t="shared" si="0"/>
        <v>5.7414698162729652</v>
      </c>
      <c r="J48" s="16">
        <f t="shared" si="1"/>
        <v>-6.3414698162729648</v>
      </c>
      <c r="K48" s="10">
        <v>95</v>
      </c>
      <c r="L48" s="16">
        <v>545.43963254593154</v>
      </c>
      <c r="M48" s="16">
        <v>197.40813648293971</v>
      </c>
      <c r="N48" s="16">
        <v>2.4879702537182848</v>
      </c>
      <c r="O48" s="16">
        <v>3.2413370998116888</v>
      </c>
      <c r="P48" s="16">
        <v>3.3307129786596477</v>
      </c>
      <c r="Q48" s="16">
        <v>0.12824459913586164</v>
      </c>
      <c r="R48" s="16">
        <v>3.85036477047236</v>
      </c>
      <c r="S48" s="16">
        <v>6.2066582533304677</v>
      </c>
      <c r="T48" s="22" t="s">
        <v>33</v>
      </c>
      <c r="U48" s="10">
        <v>3</v>
      </c>
      <c r="V48" s="22" t="s">
        <v>33</v>
      </c>
      <c r="W48" s="10">
        <v>3</v>
      </c>
      <c r="X48" s="22" t="s">
        <v>143</v>
      </c>
      <c r="Y48" s="10">
        <v>4</v>
      </c>
      <c r="Z48" s="22" t="s">
        <v>123</v>
      </c>
      <c r="AA48" s="15">
        <v>4</v>
      </c>
      <c r="AB48" s="11">
        <v>97.81</v>
      </c>
      <c r="AC48" s="10">
        <v>1.8400000000000034</v>
      </c>
      <c r="AD48" s="21">
        <v>0.35</v>
      </c>
      <c r="AE48" s="12">
        <v>324.13370998116886</v>
      </c>
      <c r="AF48" s="10">
        <v>359.76390145725668</v>
      </c>
      <c r="AG48" s="10">
        <v>166.53564893298238</v>
      </c>
      <c r="AH48" s="10">
        <v>76.498724563450622</v>
      </c>
      <c r="AI48" s="10">
        <v>2.5971565283081497</v>
      </c>
      <c r="AJ48" s="10"/>
      <c r="AK48" s="10"/>
      <c r="AL48" s="10"/>
      <c r="AM48" s="10"/>
      <c r="AN48" s="10">
        <v>3.2413370998116888</v>
      </c>
      <c r="AO48" s="10">
        <v>0.85471662679469473</v>
      </c>
      <c r="AP48" s="10">
        <v>1</v>
      </c>
      <c r="AQ48" s="10">
        <v>111.47500000000001</v>
      </c>
      <c r="AR48" s="10"/>
      <c r="AS48" s="10"/>
      <c r="AT48" s="10">
        <v>9.2929053819478824</v>
      </c>
      <c r="AU48" s="10">
        <v>1</v>
      </c>
      <c r="AV48" s="16"/>
      <c r="AW48" s="21">
        <v>53.964585218588503</v>
      </c>
      <c r="AX48" s="1" t="s">
        <v>120</v>
      </c>
      <c r="AY48" s="25">
        <v>6.3414698162729604</v>
      </c>
      <c r="AZ48" s="19">
        <v>100</v>
      </c>
      <c r="BA48" s="19">
        <v>0</v>
      </c>
      <c r="BB48" s="19">
        <v>0</v>
      </c>
      <c r="BC48" s="19">
        <v>0</v>
      </c>
      <c r="BD48" s="19">
        <v>100</v>
      </c>
      <c r="BE48" s="19">
        <v>0</v>
      </c>
      <c r="BF48" s="26">
        <v>97.81</v>
      </c>
      <c r="BG48" s="26">
        <v>1.8400000000000034</v>
      </c>
      <c r="BH48" s="26">
        <v>0.35</v>
      </c>
      <c r="BI48" s="23"/>
      <c r="BJ48" s="27">
        <f t="shared" ca="1" si="2"/>
        <v>0.91077930254653339</v>
      </c>
      <c r="BK48" s="26">
        <f t="shared" ca="1" si="3"/>
        <v>25.067875086154022</v>
      </c>
      <c r="BL48" s="25">
        <f t="shared" si="4"/>
        <v>4.1937503560593363</v>
      </c>
      <c r="BM48" s="25">
        <f t="shared" ca="1" si="5"/>
        <v>2.7719557148513925</v>
      </c>
      <c r="BN48" s="24">
        <f t="shared" si="6"/>
        <v>3.4781015658509529</v>
      </c>
      <c r="BO48" s="23"/>
      <c r="BP48" s="2"/>
      <c r="BR48" s="6"/>
      <c r="CL48" s="5"/>
      <c r="CP48" s="6"/>
      <c r="DJ48" s="5"/>
    </row>
    <row r="49" spans="1:114" x14ac:dyDescent="0.2">
      <c r="A49">
        <v>1.8</v>
      </c>
      <c r="B49">
        <v>2.1</v>
      </c>
      <c r="C49">
        <v>1.2576099999999999</v>
      </c>
      <c r="D49">
        <v>-0.25591999999999998</v>
      </c>
      <c r="E49">
        <v>4.0840000000000001E-2</v>
      </c>
      <c r="F49">
        <v>1.72668</v>
      </c>
      <c r="G49">
        <v>1.8459000000000001</v>
      </c>
      <c r="H49" s="23"/>
      <c r="I49" s="17">
        <f t="shared" si="0"/>
        <v>5.9055118110236222</v>
      </c>
      <c r="J49" s="16">
        <f t="shared" si="1"/>
        <v>-6.5055118110236219</v>
      </c>
      <c r="K49" s="10">
        <v>95</v>
      </c>
      <c r="L49" s="16">
        <v>561.02362204724398</v>
      </c>
      <c r="M49" s="16">
        <v>202.75590551181114</v>
      </c>
      <c r="N49" s="16">
        <v>2.5590551181102361</v>
      </c>
      <c r="O49" s="16">
        <v>2.8262711864406396</v>
      </c>
      <c r="P49" s="16">
        <v>2.917591940990532</v>
      </c>
      <c r="Q49" s="16">
        <v>0.22234493518963047</v>
      </c>
      <c r="R49" s="16">
        <v>7.6208373098996027</v>
      </c>
      <c r="S49" s="16">
        <v>6.3417190659647611</v>
      </c>
      <c r="T49" s="22" t="s">
        <v>119</v>
      </c>
      <c r="U49" s="10">
        <v>2</v>
      </c>
      <c r="V49" s="22" t="s">
        <v>142</v>
      </c>
      <c r="W49" s="10">
        <v>2</v>
      </c>
      <c r="X49" s="22" t="s">
        <v>33</v>
      </c>
      <c r="Y49" s="10">
        <v>3</v>
      </c>
      <c r="Z49" s="22" t="s">
        <v>33</v>
      </c>
      <c r="AA49" s="15">
        <v>3</v>
      </c>
      <c r="AB49" s="11">
        <v>97.81</v>
      </c>
      <c r="AC49" s="10">
        <v>1.8400000000000034</v>
      </c>
      <c r="AD49" s="21">
        <v>0.35</v>
      </c>
      <c r="AE49" s="12">
        <v>282.62711864406396</v>
      </c>
      <c r="AF49" s="10">
        <v>310.24472117257761</v>
      </c>
      <c r="AG49" s="10">
        <v>145.87959704952658</v>
      </c>
      <c r="AH49" s="10">
        <v>77.814801213007371</v>
      </c>
      <c r="AI49" s="10">
        <v>1.3121917701890609</v>
      </c>
      <c r="AJ49" s="10"/>
      <c r="AK49" s="10"/>
      <c r="AL49" s="10"/>
      <c r="AM49" s="10"/>
      <c r="AN49" s="10">
        <v>2.8262711864406396</v>
      </c>
      <c r="AO49" s="10">
        <v>0.8568209698859649</v>
      </c>
      <c r="AP49" s="10">
        <v>1</v>
      </c>
      <c r="AQ49" s="10">
        <v>79.625</v>
      </c>
      <c r="AR49" s="10"/>
      <c r="AS49" s="10"/>
      <c r="AT49" s="10">
        <v>7.7228303256493875</v>
      </c>
      <c r="AU49" s="10">
        <v>1</v>
      </c>
      <c r="AV49" s="16"/>
      <c r="AW49" s="21">
        <v>46.536708175886638</v>
      </c>
      <c r="AX49" s="1" t="s">
        <v>120</v>
      </c>
      <c r="AY49" s="25">
        <v>6.5055118110236201</v>
      </c>
      <c r="AZ49" s="19">
        <v>100</v>
      </c>
      <c r="BA49" s="19">
        <v>0</v>
      </c>
      <c r="BB49" s="19">
        <v>0</v>
      </c>
      <c r="BC49" s="19">
        <v>100</v>
      </c>
      <c r="BD49" s="19">
        <v>0</v>
      </c>
      <c r="BE49" s="19">
        <v>0</v>
      </c>
      <c r="BF49" s="26">
        <v>97.81</v>
      </c>
      <c r="BG49" s="26">
        <v>1.8400000000000034</v>
      </c>
      <c r="BH49" s="26">
        <v>0.35</v>
      </c>
      <c r="BI49" s="23"/>
      <c r="BJ49" s="27">
        <f t="shared" ca="1" si="2"/>
        <v>0.9895693823764864</v>
      </c>
      <c r="BK49" s="26">
        <f t="shared" ca="1" si="3"/>
        <v>25.383250211007386</v>
      </c>
      <c r="BL49" s="25">
        <f t="shared" si="4"/>
        <v>8.4314819509265515</v>
      </c>
      <c r="BM49" s="25">
        <f t="shared" ca="1" si="5"/>
        <v>2.978422191845997</v>
      </c>
      <c r="BN49" s="24">
        <f t="shared" si="6"/>
        <v>3.687956094614695</v>
      </c>
      <c r="BO49" s="23"/>
      <c r="BP49" s="2"/>
      <c r="BR49" s="6"/>
      <c r="CL49" s="5"/>
      <c r="CP49" s="6"/>
      <c r="DJ49" s="5"/>
    </row>
    <row r="50" spans="1:114" x14ac:dyDescent="0.2">
      <c r="A50">
        <v>1.85</v>
      </c>
      <c r="B50">
        <v>0</v>
      </c>
      <c r="C50">
        <v>1.26892</v>
      </c>
      <c r="D50">
        <v>-0.25774999999999998</v>
      </c>
      <c r="E50">
        <v>4.1239999999999999E-2</v>
      </c>
      <c r="F50">
        <v>1.7169000000000001</v>
      </c>
      <c r="G50">
        <v>1.8361000000000001</v>
      </c>
      <c r="H50" s="23"/>
      <c r="I50" s="17">
        <f t="shared" si="0"/>
        <v>6.0695538057742784</v>
      </c>
      <c r="J50" s="16">
        <f t="shared" si="1"/>
        <v>-6.669553805774278</v>
      </c>
      <c r="K50" s="10">
        <v>95</v>
      </c>
      <c r="L50" s="16">
        <v>576.60761154855629</v>
      </c>
      <c r="M50" s="16">
        <v>208.10367454068253</v>
      </c>
      <c r="N50" s="16">
        <v>2.6301399825021874</v>
      </c>
      <c r="O50" s="16">
        <v>5.9146892655367269</v>
      </c>
      <c r="P50" s="16">
        <v>6.0077780889065595</v>
      </c>
      <c r="Q50" s="16">
        <v>0.21087998079692763</v>
      </c>
      <c r="R50" s="16">
        <v>3.510116014210316</v>
      </c>
      <c r="S50" s="16">
        <v>6.4645016229050274</v>
      </c>
      <c r="T50" s="22" t="s">
        <v>33</v>
      </c>
      <c r="U50" s="10">
        <v>3</v>
      </c>
      <c r="V50" s="22" t="s">
        <v>33</v>
      </c>
      <c r="W50" s="10">
        <v>3</v>
      </c>
      <c r="X50" s="22" t="s">
        <v>141</v>
      </c>
      <c r="Y50" s="10">
        <v>5</v>
      </c>
      <c r="Z50" s="22" t="s">
        <v>123</v>
      </c>
      <c r="AA50" s="15">
        <v>4</v>
      </c>
      <c r="AB50" s="11">
        <v>81.219513049550756</v>
      </c>
      <c r="AC50" s="10">
        <v>16.985067134449636</v>
      </c>
      <c r="AD50" s="21">
        <v>1.7954198159996109</v>
      </c>
      <c r="AE50" s="12">
        <v>591.46892655367276</v>
      </c>
      <c r="AF50" s="10">
        <v>672.87932742732733</v>
      </c>
      <c r="AG50" s="10">
        <v>325.58335666799195</v>
      </c>
      <c r="AH50" s="10">
        <v>78.878296602572703</v>
      </c>
      <c r="AI50" s="10">
        <v>2.8489086855010224</v>
      </c>
      <c r="AJ50" s="10"/>
      <c r="AK50" s="10"/>
      <c r="AL50" s="10"/>
      <c r="AM50" s="10"/>
      <c r="AN50" s="10">
        <v>5.9146892655367269</v>
      </c>
      <c r="AO50" s="10">
        <v>1.4022975892846086</v>
      </c>
      <c r="AP50" s="10">
        <v>2.6046668533439359</v>
      </c>
      <c r="AQ50" s="10">
        <v>111.47500000000001</v>
      </c>
      <c r="AR50" s="10"/>
      <c r="AS50" s="10"/>
      <c r="AT50" s="10">
        <v>16.917131814740998</v>
      </c>
      <c r="AU50" s="10">
        <v>1</v>
      </c>
      <c r="AV50" s="16"/>
      <c r="AW50" s="21">
        <v>100.9318991140991</v>
      </c>
      <c r="AX50" s="1" t="s">
        <v>120</v>
      </c>
      <c r="AY50" s="25">
        <v>6.6695538057742798</v>
      </c>
      <c r="AZ50" s="19">
        <v>100</v>
      </c>
      <c r="BA50" s="19">
        <v>0</v>
      </c>
      <c r="BB50" s="19">
        <v>0</v>
      </c>
      <c r="BC50" s="19">
        <v>0</v>
      </c>
      <c r="BD50" s="19">
        <v>100</v>
      </c>
      <c r="BE50" s="19">
        <v>0</v>
      </c>
      <c r="BF50" s="26">
        <v>81.219513049550756</v>
      </c>
      <c r="BG50" s="26">
        <v>16.985067134449636</v>
      </c>
      <c r="BH50" s="26">
        <v>1.7954198159996109</v>
      </c>
      <c r="BI50" s="23"/>
      <c r="BJ50" s="27">
        <f t="shared" ca="1" si="2"/>
        <v>0.84481701972710488</v>
      </c>
      <c r="BK50" s="26">
        <f t="shared" ca="1" si="3"/>
        <v>38.341862618175725</v>
      </c>
      <c r="BL50" s="25">
        <f t="shared" si="4"/>
        <v>3.6870518225573488</v>
      </c>
      <c r="BM50" s="25">
        <f t="shared" ca="1" si="5"/>
        <v>2.5981630980286994</v>
      </c>
      <c r="BN50" s="24">
        <f t="shared" si="6"/>
        <v>3.2397888658339506</v>
      </c>
      <c r="BO50" s="23"/>
      <c r="BP50" s="2"/>
      <c r="BR50" s="6"/>
      <c r="CL50" s="5"/>
      <c r="CP50" s="6"/>
      <c r="DJ50" s="5"/>
    </row>
    <row r="51" spans="1:114" x14ac:dyDescent="0.2">
      <c r="A51">
        <v>1.9</v>
      </c>
      <c r="B51">
        <v>2.1</v>
      </c>
      <c r="C51">
        <v>1.2615700000000001</v>
      </c>
      <c r="D51">
        <v>-0.25778000000000001</v>
      </c>
      <c r="E51">
        <v>4.215E-2</v>
      </c>
      <c r="F51">
        <v>1.7114499999999999</v>
      </c>
      <c r="G51">
        <v>1.82538</v>
      </c>
      <c r="H51" s="23"/>
      <c r="I51" s="17">
        <f t="shared" si="0"/>
        <v>6.2335958005249337</v>
      </c>
      <c r="J51" s="16">
        <f t="shared" si="1"/>
        <v>-6.8335958005249333</v>
      </c>
      <c r="K51" s="10">
        <v>95</v>
      </c>
      <c r="L51" s="16">
        <v>592.1916010498685</v>
      </c>
      <c r="M51" s="16">
        <v>213.4514435695539</v>
      </c>
      <c r="N51" s="16">
        <v>2.7012248468941378</v>
      </c>
      <c r="O51" s="16">
        <v>3.9076271186440801</v>
      </c>
      <c r="P51" s="16">
        <v>4.0047382985792757</v>
      </c>
      <c r="Q51" s="16">
        <v>0.21069203072491591</v>
      </c>
      <c r="R51" s="16">
        <v>5.2610686396077657</v>
      </c>
      <c r="S51" s="16">
        <v>6.7438319399441333</v>
      </c>
      <c r="T51" s="22" t="s">
        <v>33</v>
      </c>
      <c r="U51" s="10">
        <v>3</v>
      </c>
      <c r="V51" s="22" t="s">
        <v>33</v>
      </c>
      <c r="W51" s="10">
        <v>3</v>
      </c>
      <c r="X51" s="22" t="s">
        <v>143</v>
      </c>
      <c r="Y51" s="10">
        <v>4</v>
      </c>
      <c r="Z51" s="22" t="s">
        <v>33</v>
      </c>
      <c r="AA51" s="15">
        <v>3</v>
      </c>
      <c r="AB51" s="11">
        <v>97.81</v>
      </c>
      <c r="AC51" s="10">
        <v>1.8400000000000034</v>
      </c>
      <c r="AD51" s="21">
        <v>0.35</v>
      </c>
      <c r="AE51" s="12">
        <v>390.762711864408</v>
      </c>
      <c r="AF51" s="10">
        <v>436.31088212404012</v>
      </c>
      <c r="AG51" s="10">
        <v>200.23691492896378</v>
      </c>
      <c r="AH51" s="10">
        <v>83.162203057028492</v>
      </c>
      <c r="AI51" s="10">
        <v>1.900754520614949</v>
      </c>
      <c r="AJ51" s="10"/>
      <c r="AK51" s="10"/>
      <c r="AL51" s="10"/>
      <c r="AM51" s="10"/>
      <c r="AN51" s="10">
        <v>3.9076271186440801</v>
      </c>
      <c r="AO51" s="10">
        <v>1.05779288370094</v>
      </c>
      <c r="AP51" s="10">
        <v>1</v>
      </c>
      <c r="AQ51" s="10">
        <v>111.47500000000001</v>
      </c>
      <c r="AR51" s="10"/>
      <c r="AS51" s="10"/>
      <c r="AT51" s="10">
        <v>10.43800664775419</v>
      </c>
      <c r="AU51" s="10">
        <v>1</v>
      </c>
      <c r="AV51" s="16"/>
      <c r="AW51" s="21">
        <v>65.446632318606021</v>
      </c>
      <c r="AX51" s="1" t="s">
        <v>120</v>
      </c>
      <c r="AY51" s="25">
        <v>6.8335958005249298</v>
      </c>
      <c r="AZ51" s="19">
        <v>100</v>
      </c>
      <c r="BA51" s="19">
        <v>0</v>
      </c>
      <c r="BB51" s="19">
        <v>0</v>
      </c>
      <c r="BC51" s="19">
        <v>100</v>
      </c>
      <c r="BD51" s="19">
        <v>0</v>
      </c>
      <c r="BE51" s="19">
        <v>0</v>
      </c>
      <c r="BF51" s="26">
        <v>97.81</v>
      </c>
      <c r="BG51" s="26">
        <v>1.8400000000000034</v>
      </c>
      <c r="BH51" s="26">
        <v>0.35</v>
      </c>
      <c r="BI51" s="23"/>
      <c r="BJ51" s="27">
        <f t="shared" ca="1" si="2"/>
        <v>0.92645423447768616</v>
      </c>
      <c r="BK51" s="26">
        <f t="shared" ca="1" si="3"/>
        <v>29.350671245279358</v>
      </c>
      <c r="BL51" s="25">
        <f t="shared" si="4"/>
        <v>5.6811092154461074</v>
      </c>
      <c r="BM51" s="25">
        <f t="shared" ca="1" si="5"/>
        <v>2.8121023700905687</v>
      </c>
      <c r="BN51" s="24">
        <f t="shared" si="6"/>
        <v>3.483628134151751</v>
      </c>
      <c r="BO51" s="23"/>
      <c r="BP51" s="2"/>
      <c r="BR51" s="6"/>
      <c r="CL51" s="5"/>
      <c r="CP51" s="6"/>
      <c r="DJ51" s="5"/>
    </row>
    <row r="52" spans="1:114" x14ac:dyDescent="0.2">
      <c r="A52">
        <v>1.95</v>
      </c>
      <c r="B52">
        <v>2.1</v>
      </c>
      <c r="C52">
        <v>1.2543599999999999</v>
      </c>
      <c r="D52">
        <v>-0.26948</v>
      </c>
      <c r="E52">
        <v>4.3200000000000002E-2</v>
      </c>
      <c r="F52">
        <v>1.7069799999999999</v>
      </c>
      <c r="G52">
        <v>1.83575</v>
      </c>
      <c r="H52" s="23"/>
      <c r="I52" s="17">
        <f t="shared" si="0"/>
        <v>6.3976377952755898</v>
      </c>
      <c r="J52" s="16">
        <f t="shared" si="1"/>
        <v>-6.9976377952755895</v>
      </c>
      <c r="K52" s="10">
        <v>95</v>
      </c>
      <c r="L52" s="16">
        <v>607.77559055118081</v>
      </c>
      <c r="M52" s="16">
        <v>218.7992125984253</v>
      </c>
      <c r="N52" s="16">
        <v>2.7723097112860891</v>
      </c>
      <c r="O52" s="16">
        <v>1.9387947269302888</v>
      </c>
      <c r="P52" s="16">
        <v>2.0405470875178264</v>
      </c>
      <c r="Q52" s="16">
        <v>0.13739150264042246</v>
      </c>
      <c r="R52" s="16">
        <v>6.7330719041406191</v>
      </c>
      <c r="S52" s="16">
        <v>7.0661361519123345</v>
      </c>
      <c r="T52" s="22" t="s">
        <v>119</v>
      </c>
      <c r="U52" s="10">
        <v>2</v>
      </c>
      <c r="V52" s="22" t="s">
        <v>142</v>
      </c>
      <c r="W52" s="10">
        <v>2</v>
      </c>
      <c r="X52" s="22" t="s">
        <v>33</v>
      </c>
      <c r="Y52" s="10">
        <v>3</v>
      </c>
      <c r="Z52" s="22" t="s">
        <v>33</v>
      </c>
      <c r="AA52" s="15">
        <v>3</v>
      </c>
      <c r="AB52" s="11">
        <v>97.81</v>
      </c>
      <c r="AC52" s="10">
        <v>1.8400000000000034</v>
      </c>
      <c r="AD52" s="21">
        <v>0.35</v>
      </c>
      <c r="AE52" s="12">
        <v>193.87947269302887</v>
      </c>
      <c r="AF52" s="10">
        <v>204.31285791085131</v>
      </c>
      <c r="AG52" s="10">
        <v>102.02735437589132</v>
      </c>
      <c r="AH52" s="10">
        <v>88.330143921454209</v>
      </c>
      <c r="AI52" s="10">
        <v>1.4852061796414691</v>
      </c>
      <c r="AJ52" s="10"/>
      <c r="AK52" s="10"/>
      <c r="AL52" s="10"/>
      <c r="AM52" s="10"/>
      <c r="AN52" s="10">
        <v>1.9387947269302888</v>
      </c>
      <c r="AO52" s="10">
        <v>0.64133142138303245</v>
      </c>
      <c r="AP52" s="10">
        <v>1</v>
      </c>
      <c r="AQ52" s="10">
        <v>79.625</v>
      </c>
      <c r="AR52" s="10"/>
      <c r="AS52" s="10"/>
      <c r="AT52" s="10">
        <v>4.5792794238704273</v>
      </c>
      <c r="AU52" s="10">
        <v>1</v>
      </c>
      <c r="AV52" s="16"/>
      <c r="AW52" s="21">
        <v>30.646928686627696</v>
      </c>
      <c r="AX52" s="1" t="s">
        <v>120</v>
      </c>
      <c r="AY52" s="25">
        <v>6.9976377952755904</v>
      </c>
      <c r="AZ52" s="19">
        <v>100</v>
      </c>
      <c r="BA52" s="19">
        <v>0</v>
      </c>
      <c r="BB52" s="19">
        <v>0</v>
      </c>
      <c r="BC52" s="19">
        <v>100</v>
      </c>
      <c r="BD52" s="19">
        <v>0</v>
      </c>
      <c r="BE52" s="19">
        <v>0</v>
      </c>
      <c r="BF52" s="26">
        <v>97.81</v>
      </c>
      <c r="BG52" s="26">
        <v>1.8400000000000034</v>
      </c>
      <c r="BH52" s="26">
        <v>0.35</v>
      </c>
      <c r="BI52" s="23"/>
      <c r="BJ52" s="27">
        <f t="shared" ca="1" si="2"/>
        <v>1</v>
      </c>
      <c r="BK52" s="26">
        <f t="shared" ca="1" si="3"/>
        <v>15.874456508485029</v>
      </c>
      <c r="BL52" s="25">
        <f t="shared" si="4"/>
        <v>7.9112525556485807</v>
      </c>
      <c r="BM52" s="25">
        <f t="shared" ca="1" si="5"/>
        <v>3.1043019464257622</v>
      </c>
      <c r="BN52" s="24">
        <f t="shared" si="6"/>
        <v>3.7872107449052095</v>
      </c>
      <c r="BO52" s="23"/>
      <c r="BP52" s="2"/>
      <c r="BR52" s="6"/>
      <c r="CL52" s="5"/>
      <c r="CP52" s="6"/>
      <c r="DJ52" s="5"/>
    </row>
    <row r="53" spans="1:114" x14ac:dyDescent="0.2">
      <c r="A53">
        <v>2</v>
      </c>
      <c r="B53">
        <v>2.2000000000000002</v>
      </c>
      <c r="C53">
        <v>1.2513300000000001</v>
      </c>
      <c r="D53">
        <v>-0.27805999999999997</v>
      </c>
      <c r="E53">
        <v>4.3209999999999998E-2</v>
      </c>
      <c r="F53">
        <v>1.7034499999999999</v>
      </c>
      <c r="G53">
        <v>1.81975</v>
      </c>
      <c r="H53" s="23"/>
      <c r="I53" s="17">
        <f t="shared" si="0"/>
        <v>6.561679790026246</v>
      </c>
      <c r="J53" s="16">
        <f t="shared" si="1"/>
        <v>-7.1616797900262457</v>
      </c>
      <c r="K53" s="10">
        <v>95</v>
      </c>
      <c r="L53" s="16">
        <v>623.35958005249313</v>
      </c>
      <c r="M53" s="16">
        <v>224.1469816272967</v>
      </c>
      <c r="N53" s="16">
        <v>2.8433945756780399</v>
      </c>
      <c r="O53" s="16">
        <v>1.1113935969868221</v>
      </c>
      <c r="P53" s="16">
        <v>1.2131901592948582</v>
      </c>
      <c r="Q53" s="16">
        <v>8.3637782045127382E-2</v>
      </c>
      <c r="R53" s="16">
        <v>6.894037295335476</v>
      </c>
      <c r="S53" s="16">
        <v>7.0692057158358397</v>
      </c>
      <c r="T53" s="22" t="s">
        <v>119</v>
      </c>
      <c r="U53" s="10">
        <v>2</v>
      </c>
      <c r="V53" s="22" t="s">
        <v>142</v>
      </c>
      <c r="W53" s="10">
        <v>2</v>
      </c>
      <c r="X53" s="22" t="s">
        <v>33</v>
      </c>
      <c r="Y53" s="10">
        <v>3</v>
      </c>
      <c r="Z53" s="22" t="s">
        <v>124</v>
      </c>
      <c r="AA53" s="15">
        <v>2</v>
      </c>
      <c r="AB53" s="11">
        <v>97.81</v>
      </c>
      <c r="AC53" s="10">
        <v>1.8400000000000034</v>
      </c>
      <c r="AD53" s="21">
        <v>0.35</v>
      </c>
      <c r="AE53" s="12">
        <v>111.13935969868221</v>
      </c>
      <c r="AF53" s="10">
        <v>106.06004344336606</v>
      </c>
      <c r="AG53" s="10">
        <v>60.659507964742915</v>
      </c>
      <c r="AH53" s="10">
        <v>86.930972026103319</v>
      </c>
      <c r="AI53" s="10">
        <v>1.4505288514708248</v>
      </c>
      <c r="AJ53" s="10"/>
      <c r="AK53" s="10"/>
      <c r="AL53" s="10"/>
      <c r="AM53" s="10"/>
      <c r="AN53" s="10">
        <v>1.1113935969868221</v>
      </c>
      <c r="AO53" s="10">
        <v>0.44245402594032696</v>
      </c>
      <c r="AP53" s="10">
        <v>1</v>
      </c>
      <c r="AQ53" s="10">
        <v>79.625</v>
      </c>
      <c r="AR53" s="10"/>
      <c r="AS53" s="10"/>
      <c r="AT53" s="10">
        <v>2.2401180125216795</v>
      </c>
      <c r="AU53" s="10">
        <v>1</v>
      </c>
      <c r="AV53" s="16"/>
      <c r="AW53" s="21">
        <v>15.90900651650491</v>
      </c>
      <c r="AX53" s="1" t="s">
        <v>120</v>
      </c>
      <c r="AY53" s="25">
        <v>7.1616797900262501</v>
      </c>
      <c r="AZ53" s="19">
        <v>100</v>
      </c>
      <c r="BA53" s="19">
        <v>0</v>
      </c>
      <c r="BB53" s="19">
        <v>0</v>
      </c>
      <c r="BC53" s="19">
        <v>100</v>
      </c>
      <c r="BD53" s="19">
        <v>0</v>
      </c>
      <c r="BE53" s="19">
        <v>0</v>
      </c>
      <c r="BF53" s="26">
        <v>97.81</v>
      </c>
      <c r="BG53" s="26">
        <v>1.8400000000000034</v>
      </c>
      <c r="BH53" s="26">
        <v>0.35</v>
      </c>
      <c r="BI53" s="23"/>
      <c r="BJ53" s="27">
        <f t="shared" ca="1" si="2"/>
        <v>1</v>
      </c>
      <c r="BK53" s="26">
        <f t="shared" ca="1" si="3"/>
        <v>8.0439215618580988</v>
      </c>
      <c r="BL53" s="25">
        <f t="shared" si="4"/>
        <v>9.2775174746999376</v>
      </c>
      <c r="BM53" s="25">
        <f t="shared" ca="1" si="5"/>
        <v>3.3707095785379759</v>
      </c>
      <c r="BN53" s="24">
        <f t="shared" si="6"/>
        <v>3.984320095373084</v>
      </c>
      <c r="BO53" s="23"/>
      <c r="BP53" s="2"/>
      <c r="BR53" s="6"/>
      <c r="CL53" s="5"/>
      <c r="CP53" s="6"/>
      <c r="DJ53" s="5"/>
    </row>
    <row r="54" spans="1:114" x14ac:dyDescent="0.2">
      <c r="A54">
        <v>2.0499999999999998</v>
      </c>
      <c r="B54">
        <v>2.1</v>
      </c>
      <c r="C54">
        <v>1.25156</v>
      </c>
      <c r="D54">
        <v>-0.27746999999999999</v>
      </c>
      <c r="E54">
        <v>4.3229999999999998E-2</v>
      </c>
      <c r="F54">
        <v>1.7011799999999999</v>
      </c>
      <c r="G54">
        <v>1.81403</v>
      </c>
      <c r="H54" s="23"/>
      <c r="I54" s="17">
        <f t="shared" si="0"/>
        <v>6.7257217847769022</v>
      </c>
      <c r="J54" s="16">
        <f t="shared" si="1"/>
        <v>-7.3257217847769018</v>
      </c>
      <c r="K54" s="10">
        <v>95</v>
      </c>
      <c r="L54" s="16">
        <v>638.94356955380545</v>
      </c>
      <c r="M54" s="16">
        <v>229.49475065616809</v>
      </c>
      <c r="N54" s="16">
        <v>2.9144794400699912</v>
      </c>
      <c r="O54" s="16">
        <v>1.1741996233521577</v>
      </c>
      <c r="P54" s="16">
        <v>1.2760845891011907</v>
      </c>
      <c r="Q54" s="16">
        <v>8.7334133461353852E-2</v>
      </c>
      <c r="R54" s="16">
        <v>6.8439141266385475</v>
      </c>
      <c r="S54" s="16">
        <v>7.0753448436828528</v>
      </c>
      <c r="T54" s="22" t="s">
        <v>119</v>
      </c>
      <c r="U54" s="10">
        <v>2</v>
      </c>
      <c r="V54" s="22" t="s">
        <v>142</v>
      </c>
      <c r="W54" s="10">
        <v>2</v>
      </c>
      <c r="X54" s="22" t="s">
        <v>33</v>
      </c>
      <c r="Y54" s="10">
        <v>3</v>
      </c>
      <c r="Z54" s="22" t="s">
        <v>124</v>
      </c>
      <c r="AA54" s="15">
        <v>2</v>
      </c>
      <c r="AB54" s="11">
        <v>97.81</v>
      </c>
      <c r="AC54" s="10">
        <v>1.8400000000000034</v>
      </c>
      <c r="AD54" s="21">
        <v>0.35</v>
      </c>
      <c r="AE54" s="12">
        <v>117.41996233521577</v>
      </c>
      <c r="AF54" s="10">
        <v>112.54268286168092</v>
      </c>
      <c r="AG54" s="10">
        <v>63.804229455059556</v>
      </c>
      <c r="AH54" s="10">
        <v>85.594945445750284</v>
      </c>
      <c r="AI54" s="10">
        <v>1.4611521732975912</v>
      </c>
      <c r="AJ54" s="10"/>
      <c r="AK54" s="10"/>
      <c r="AL54" s="10"/>
      <c r="AM54" s="10"/>
      <c r="AN54" s="10">
        <v>1.1741996233521577</v>
      </c>
      <c r="AO54" s="10">
        <v>0.46092749569224389</v>
      </c>
      <c r="AP54" s="10">
        <v>1</v>
      </c>
      <c r="AQ54" s="10">
        <v>79.625</v>
      </c>
      <c r="AR54" s="10"/>
      <c r="AS54" s="10"/>
      <c r="AT54" s="10">
        <v>2.3230821933656833</v>
      </c>
      <c r="AU54" s="10">
        <v>1</v>
      </c>
      <c r="AV54" s="16"/>
      <c r="AW54" s="21">
        <v>16.881402429252137</v>
      </c>
      <c r="AX54" s="1" t="s">
        <v>120</v>
      </c>
      <c r="AY54" s="25">
        <v>7.3257217847769001</v>
      </c>
      <c r="AZ54" s="19">
        <v>100</v>
      </c>
      <c r="BA54" s="19">
        <v>0</v>
      </c>
      <c r="BB54" s="19">
        <v>0</v>
      </c>
      <c r="BC54" s="19">
        <v>100</v>
      </c>
      <c r="BD54" s="19">
        <v>0</v>
      </c>
      <c r="BE54" s="19">
        <v>0</v>
      </c>
      <c r="BF54" s="26">
        <v>97.81</v>
      </c>
      <c r="BG54" s="26">
        <v>1.8400000000000034</v>
      </c>
      <c r="BH54" s="26">
        <v>0.35</v>
      </c>
      <c r="BI54" s="23"/>
      <c r="BJ54" s="27">
        <f t="shared" ca="1" si="2"/>
        <v>1</v>
      </c>
      <c r="BK54" s="26">
        <f t="shared" ca="1" si="3"/>
        <v>8.3366857114522617</v>
      </c>
      <c r="BL54" s="25">
        <f t="shared" si="4"/>
        <v>9.1295175087106539</v>
      </c>
      <c r="BM54" s="25">
        <f t="shared" ca="1" si="5"/>
        <v>3.3543683786321679</v>
      </c>
      <c r="BN54" s="24">
        <f t="shared" si="6"/>
        <v>3.9638980979018772</v>
      </c>
      <c r="BO54" s="23"/>
      <c r="BP54" s="2"/>
      <c r="BR54" s="6"/>
      <c r="CL54" s="5"/>
      <c r="CP54" s="6"/>
      <c r="DJ54" s="5"/>
    </row>
    <row r="55" spans="1:114" x14ac:dyDescent="0.2">
      <c r="A55">
        <v>2.1</v>
      </c>
      <c r="B55">
        <v>2.2000000000000002</v>
      </c>
      <c r="C55">
        <v>1.2520100000000001</v>
      </c>
      <c r="D55">
        <v>-0.27651999999999999</v>
      </c>
      <c r="E55">
        <v>4.3319999999999997E-2</v>
      </c>
      <c r="F55">
        <v>1.6985300000000001</v>
      </c>
      <c r="G55">
        <v>1.8081</v>
      </c>
      <c r="H55" s="23"/>
      <c r="I55" s="17">
        <f t="shared" si="0"/>
        <v>6.8897637795275593</v>
      </c>
      <c r="J55" s="16">
        <f t="shared" si="1"/>
        <v>-7.4897637795275589</v>
      </c>
      <c r="K55" s="10">
        <v>95</v>
      </c>
      <c r="L55" s="16">
        <v>654.52755905511788</v>
      </c>
      <c r="M55" s="16">
        <v>234.84251968503952</v>
      </c>
      <c r="N55" s="16">
        <v>2.9855643044619424</v>
      </c>
      <c r="O55" s="16">
        <v>1.2970809792843778</v>
      </c>
      <c r="P55" s="16">
        <v>1.3993637605178972</v>
      </c>
      <c r="Q55" s="16">
        <v>9.3285885741718755E-2</v>
      </c>
      <c r="R55" s="16">
        <v>6.6663071013925741</v>
      </c>
      <c r="S55" s="16">
        <v>7.1029709189944121</v>
      </c>
      <c r="T55" s="22" t="s">
        <v>119</v>
      </c>
      <c r="U55" s="10">
        <v>2</v>
      </c>
      <c r="V55" s="22" t="s">
        <v>142</v>
      </c>
      <c r="W55" s="10">
        <v>2</v>
      </c>
      <c r="X55" s="22" t="s">
        <v>33</v>
      </c>
      <c r="Y55" s="10">
        <v>3</v>
      </c>
      <c r="Z55" s="22" t="s">
        <v>124</v>
      </c>
      <c r="AA55" s="15">
        <v>2</v>
      </c>
      <c r="AB55" s="11">
        <v>97.81</v>
      </c>
      <c r="AC55" s="10">
        <v>1.8400000000000034</v>
      </c>
      <c r="AD55" s="21">
        <v>0.35</v>
      </c>
      <c r="AE55" s="12">
        <v>129.70809792843778</v>
      </c>
      <c r="AF55" s="10">
        <v>126.12940952827506</v>
      </c>
      <c r="AG55" s="10">
        <v>69.968188025894875</v>
      </c>
      <c r="AH55" s="10">
        <v>84.700936070382255</v>
      </c>
      <c r="AI55" s="10">
        <v>1.5000809065503486</v>
      </c>
      <c r="AJ55" s="10"/>
      <c r="AK55" s="10"/>
      <c r="AL55" s="10"/>
      <c r="AM55" s="10"/>
      <c r="AN55" s="10">
        <v>1.2970809792843778</v>
      </c>
      <c r="AO55" s="10">
        <v>0.49269982390358413</v>
      </c>
      <c r="AP55" s="10">
        <v>1</v>
      </c>
      <c r="AQ55" s="10">
        <v>79.625</v>
      </c>
      <c r="AR55" s="10"/>
      <c r="AS55" s="10"/>
      <c r="AT55" s="10">
        <v>2.5529947643989823</v>
      </c>
      <c r="AU55" s="10">
        <v>1</v>
      </c>
      <c r="AV55" s="16"/>
      <c r="AW55" s="21">
        <v>18.919411429241258</v>
      </c>
      <c r="AX55" s="1" t="s">
        <v>120</v>
      </c>
      <c r="AY55" s="25">
        <v>7.4897637795275598</v>
      </c>
      <c r="AZ55" s="19">
        <v>100</v>
      </c>
      <c r="BA55" s="19">
        <v>0</v>
      </c>
      <c r="BB55" s="19">
        <v>0</v>
      </c>
      <c r="BC55" s="19">
        <v>100</v>
      </c>
      <c r="BD55" s="19">
        <v>0</v>
      </c>
      <c r="BE55" s="19">
        <v>0</v>
      </c>
      <c r="BF55" s="26">
        <v>97.81</v>
      </c>
      <c r="BG55" s="26">
        <v>1.8400000000000034</v>
      </c>
      <c r="BH55" s="26">
        <v>0.35</v>
      </c>
      <c r="BI55" s="23"/>
      <c r="BJ55" s="27">
        <f t="shared" ca="1" si="2"/>
        <v>1</v>
      </c>
      <c r="BK55" s="26">
        <f t="shared" ca="1" si="3"/>
        <v>9.1303736855505697</v>
      </c>
      <c r="BL55" s="25">
        <f t="shared" si="4"/>
        <v>8.701230052774287</v>
      </c>
      <c r="BM55" s="25">
        <f t="shared" ca="1" si="5"/>
        <v>3.3108059885141108</v>
      </c>
      <c r="BN55" s="24">
        <f t="shared" si="6"/>
        <v>3.9237458764717208</v>
      </c>
      <c r="BO55" s="23"/>
      <c r="BP55" s="2"/>
      <c r="BR55" s="6"/>
      <c r="CL55" s="5"/>
      <c r="CP55" s="6"/>
      <c r="DJ55" s="5"/>
    </row>
    <row r="56" spans="1:114" x14ac:dyDescent="0.2">
      <c r="A56">
        <v>2.15</v>
      </c>
      <c r="B56">
        <v>2.2000000000000002</v>
      </c>
      <c r="C56">
        <v>1.25223</v>
      </c>
      <c r="D56">
        <v>-0.27439000000000002</v>
      </c>
      <c r="E56">
        <v>4.3319999999999997E-2</v>
      </c>
      <c r="F56">
        <v>1.6954</v>
      </c>
      <c r="G56">
        <v>1.8049999999999999</v>
      </c>
      <c r="H56" s="23"/>
      <c r="I56" s="17">
        <f t="shared" si="0"/>
        <v>7.0538057742782145</v>
      </c>
      <c r="J56" s="16">
        <f t="shared" si="1"/>
        <v>-7.6538057742782142</v>
      </c>
      <c r="K56" s="10">
        <v>95</v>
      </c>
      <c r="L56" s="16">
        <v>670.11154855643008</v>
      </c>
      <c r="M56" s="16">
        <v>240.19028871391089</v>
      </c>
      <c r="N56" s="16">
        <v>3.0566491688538928</v>
      </c>
      <c r="O56" s="16">
        <v>1.357156308851202</v>
      </c>
      <c r="P56" s="16">
        <v>1.4594390900847214</v>
      </c>
      <c r="Q56" s="16">
        <v>0.10663034085453657</v>
      </c>
      <c r="R56" s="16">
        <v>7.3062549563713972</v>
      </c>
      <c r="S56" s="16">
        <v>7.1029709189944121</v>
      </c>
      <c r="T56" s="22" t="s">
        <v>119</v>
      </c>
      <c r="U56" s="10">
        <v>2</v>
      </c>
      <c r="V56" s="22" t="s">
        <v>142</v>
      </c>
      <c r="W56" s="10">
        <v>2</v>
      </c>
      <c r="X56" s="22" t="s">
        <v>33</v>
      </c>
      <c r="Y56" s="10">
        <v>3</v>
      </c>
      <c r="Z56" s="22" t="s">
        <v>124</v>
      </c>
      <c r="AA56" s="15">
        <v>2</v>
      </c>
      <c r="AB56" s="11">
        <v>97.81</v>
      </c>
      <c r="AC56" s="10">
        <v>1.8400000000000034</v>
      </c>
      <c r="AD56" s="21">
        <v>0.35</v>
      </c>
      <c r="AE56" s="12">
        <v>135.71563088512022</v>
      </c>
      <c r="AF56" s="10">
        <v>132.28039009488307</v>
      </c>
      <c r="AG56" s="10">
        <v>72.971954504236066</v>
      </c>
      <c r="AH56" s="10">
        <v>83.23861886003354</v>
      </c>
      <c r="AI56" s="10">
        <v>1.3686902605663289</v>
      </c>
      <c r="AJ56" s="10"/>
      <c r="AK56" s="10"/>
      <c r="AL56" s="10"/>
      <c r="AM56" s="10"/>
      <c r="AN56" s="10">
        <v>1.357156308851202</v>
      </c>
      <c r="AO56" s="10">
        <v>0.51970763553165122</v>
      </c>
      <c r="AP56" s="10">
        <v>1</v>
      </c>
      <c r="AQ56" s="10">
        <v>79.625</v>
      </c>
      <c r="AR56" s="10"/>
      <c r="AS56" s="10"/>
      <c r="AT56" s="10">
        <v>2.6183811171230609</v>
      </c>
      <c r="AU56" s="10">
        <v>1</v>
      </c>
      <c r="AV56" s="16"/>
      <c r="AW56" s="21">
        <v>19.842058514232459</v>
      </c>
      <c r="AX56" s="1" t="s">
        <v>120</v>
      </c>
      <c r="AY56" s="25">
        <v>7.6538057742782097</v>
      </c>
      <c r="AZ56" s="19">
        <v>100</v>
      </c>
      <c r="BA56" s="19">
        <v>0</v>
      </c>
      <c r="BB56" s="19">
        <v>0</v>
      </c>
      <c r="BC56" s="19">
        <v>100</v>
      </c>
      <c r="BD56" s="19">
        <v>0</v>
      </c>
      <c r="BE56" s="19">
        <v>0</v>
      </c>
      <c r="BF56" s="26">
        <v>97.81</v>
      </c>
      <c r="BG56" s="26">
        <v>1.8400000000000034</v>
      </c>
      <c r="BH56" s="26">
        <v>0.35</v>
      </c>
      <c r="BI56" s="23"/>
      <c r="BJ56" s="27">
        <f t="shared" ca="1" si="2"/>
        <v>1</v>
      </c>
      <c r="BK56" s="26">
        <f t="shared" ca="1" si="3"/>
        <v>9.3624377723759871</v>
      </c>
      <c r="BL56" s="25">
        <f t="shared" si="4"/>
        <v>9.4834510042557802</v>
      </c>
      <c r="BM56" s="25">
        <f t="shared" ca="1" si="5"/>
        <v>3.3271186621546964</v>
      </c>
      <c r="BN56" s="24">
        <f t="shared" si="6"/>
        <v>3.9291403440842871</v>
      </c>
      <c r="BO56" s="23"/>
      <c r="BP56" s="2"/>
      <c r="BR56" s="6"/>
      <c r="CL56" s="5"/>
      <c r="CP56" s="6"/>
      <c r="DJ56" s="5"/>
    </row>
    <row r="57" spans="1:114" x14ac:dyDescent="0.2">
      <c r="A57">
        <v>2.2000000000000002</v>
      </c>
      <c r="B57">
        <v>2.2000000000000002</v>
      </c>
      <c r="C57">
        <v>1.2521800000000001</v>
      </c>
      <c r="D57">
        <v>-0.27334999999999998</v>
      </c>
      <c r="E57">
        <v>4.3319999999999997E-2</v>
      </c>
      <c r="F57">
        <v>1.6955</v>
      </c>
      <c r="G57">
        <v>1.8079799999999999</v>
      </c>
      <c r="H57" s="23"/>
      <c r="I57" s="17">
        <f t="shared" si="0"/>
        <v>7.2178477690288716</v>
      </c>
      <c r="J57" s="16">
        <f t="shared" si="1"/>
        <v>-7.8178477690288712</v>
      </c>
      <c r="K57" s="10">
        <v>95</v>
      </c>
      <c r="L57" s="16">
        <v>685.69553805774251</v>
      </c>
      <c r="M57" s="16">
        <v>245.53805774278231</v>
      </c>
      <c r="N57" s="16">
        <v>3.1277340332458445</v>
      </c>
      <c r="O57" s="16">
        <v>1.3435028248587668</v>
      </c>
      <c r="P57" s="16">
        <v>1.4457856060922862</v>
      </c>
      <c r="Q57" s="16">
        <v>0.11314594335093626</v>
      </c>
      <c r="R57" s="16">
        <v>7.8259143592355027</v>
      </c>
      <c r="S57" s="16">
        <v>7.1029709189944121</v>
      </c>
      <c r="T57" s="22" t="s">
        <v>119</v>
      </c>
      <c r="U57" s="10">
        <v>2</v>
      </c>
      <c r="V57" s="22" t="s">
        <v>142</v>
      </c>
      <c r="W57" s="10">
        <v>2</v>
      </c>
      <c r="X57" s="22" t="s">
        <v>33</v>
      </c>
      <c r="Y57" s="10">
        <v>3</v>
      </c>
      <c r="Z57" s="22" t="s">
        <v>124</v>
      </c>
      <c r="AA57" s="15">
        <v>2</v>
      </c>
      <c r="AB57" s="11">
        <v>97.81</v>
      </c>
      <c r="AC57" s="10">
        <v>1.8400000000000034</v>
      </c>
      <c r="AD57" s="21">
        <v>0.35</v>
      </c>
      <c r="AE57" s="12">
        <v>134.35028248587668</v>
      </c>
      <c r="AF57" s="10">
        <v>129.75739259569588</v>
      </c>
      <c r="AG57" s="10">
        <v>72.289280304614323</v>
      </c>
      <c r="AH57" s="10">
        <v>81.776301649684811</v>
      </c>
      <c r="AI57" s="10">
        <v>1.2778059586352131</v>
      </c>
      <c r="AJ57" s="10"/>
      <c r="AK57" s="10"/>
      <c r="AL57" s="10"/>
      <c r="AM57" s="10"/>
      <c r="AN57" s="10">
        <v>1.3435028248587668</v>
      </c>
      <c r="AO57" s="10">
        <v>0.52655212770689663</v>
      </c>
      <c r="AP57" s="10">
        <v>1</v>
      </c>
      <c r="AQ57" s="10">
        <v>79.625</v>
      </c>
      <c r="AR57" s="10"/>
      <c r="AS57" s="10"/>
      <c r="AT57" s="10">
        <v>2.5047702916146912</v>
      </c>
      <c r="AU57" s="10">
        <v>1</v>
      </c>
      <c r="AV57" s="16"/>
      <c r="AW57" s="21">
        <v>19.463608889354383</v>
      </c>
      <c r="AX57" s="1" t="s">
        <v>120</v>
      </c>
      <c r="AY57" s="25">
        <v>7.8178477690288704</v>
      </c>
      <c r="AZ57" s="19">
        <v>100</v>
      </c>
      <c r="BA57" s="19">
        <v>0</v>
      </c>
      <c r="BB57" s="19">
        <v>0</v>
      </c>
      <c r="BC57" s="19">
        <v>100</v>
      </c>
      <c r="BD57" s="19">
        <v>0</v>
      </c>
      <c r="BE57" s="19">
        <v>0</v>
      </c>
      <c r="BF57" s="26">
        <v>97.81</v>
      </c>
      <c r="BG57" s="26">
        <v>1.8400000000000034</v>
      </c>
      <c r="BH57" s="26">
        <v>0.35</v>
      </c>
      <c r="BI57" s="23"/>
      <c r="BJ57" s="27">
        <f t="shared" ca="1" si="2"/>
        <v>1</v>
      </c>
      <c r="BK57" s="26">
        <f t="shared" ca="1" si="3"/>
        <v>8.9838442741028501</v>
      </c>
      <c r="BL57" s="25">
        <f t="shared" si="4"/>
        <v>10.258596590737035</v>
      </c>
      <c r="BM57" s="25">
        <f t="shared" ca="1" si="5"/>
        <v>3.3631407748324573</v>
      </c>
      <c r="BN57" s="24">
        <f t="shared" si="6"/>
        <v>3.9484937320524947</v>
      </c>
      <c r="BO57" s="23"/>
      <c r="BP57" s="2"/>
      <c r="BR57" s="6"/>
      <c r="CL57" s="5"/>
      <c r="CP57" s="6"/>
      <c r="DJ57" s="5"/>
    </row>
    <row r="58" spans="1:114" x14ac:dyDescent="0.2">
      <c r="A58">
        <v>2.25</v>
      </c>
      <c r="B58">
        <v>2.2000000000000002</v>
      </c>
      <c r="C58">
        <v>1.2555000000000001</v>
      </c>
      <c r="D58">
        <v>-0.27549000000000001</v>
      </c>
      <c r="E58">
        <v>4.3369999999999999E-2</v>
      </c>
      <c r="F58">
        <v>1.6943999999999999</v>
      </c>
      <c r="G58">
        <v>1.8083</v>
      </c>
      <c r="H58" s="23"/>
      <c r="I58" s="17">
        <f t="shared" si="0"/>
        <v>7.3818897637795269</v>
      </c>
      <c r="J58" s="16">
        <f t="shared" si="1"/>
        <v>-7.9818897637795265</v>
      </c>
      <c r="K58" s="10">
        <v>95</v>
      </c>
      <c r="L58" s="16">
        <v>701.27952755905471</v>
      </c>
      <c r="M58" s="16">
        <v>250.88582677165368</v>
      </c>
      <c r="N58" s="16">
        <v>3.1988188976377949</v>
      </c>
      <c r="O58" s="16">
        <v>2.2500941619585757</v>
      </c>
      <c r="P58" s="16">
        <v>2.3525979517945879</v>
      </c>
      <c r="Q58" s="16">
        <v>9.9738838214114195E-2</v>
      </c>
      <c r="R58" s="16">
        <v>4.239519044808838</v>
      </c>
      <c r="S58" s="16">
        <v>7.1183187386119462</v>
      </c>
      <c r="T58" s="22" t="s">
        <v>33</v>
      </c>
      <c r="U58" s="10">
        <v>3</v>
      </c>
      <c r="V58" s="22" t="s">
        <v>142</v>
      </c>
      <c r="W58" s="10">
        <v>2</v>
      </c>
      <c r="X58" s="22" t="s">
        <v>33</v>
      </c>
      <c r="Y58" s="10">
        <v>3</v>
      </c>
      <c r="Z58" s="22" t="s">
        <v>33</v>
      </c>
      <c r="AA58" s="15">
        <v>3</v>
      </c>
      <c r="AB58" s="11">
        <v>97.81</v>
      </c>
      <c r="AC58" s="10">
        <v>1.8400000000000034</v>
      </c>
      <c r="AD58" s="21">
        <v>0.35</v>
      </c>
      <c r="AE58" s="12">
        <v>225.00941619585757</v>
      </c>
      <c r="AF58" s="10">
        <v>235.52449270765416</v>
      </c>
      <c r="AG58" s="10">
        <v>117.62989758972938</v>
      </c>
      <c r="AH58" s="10">
        <v>80.629711014325395</v>
      </c>
      <c r="AI58" s="10">
        <v>2.3587581266428548</v>
      </c>
      <c r="AJ58" s="10"/>
      <c r="AK58" s="10"/>
      <c r="AL58" s="10"/>
      <c r="AM58" s="10"/>
      <c r="AN58" s="10">
        <v>2.2500941619585757</v>
      </c>
      <c r="AO58" s="10">
        <v>0.68600958425408498</v>
      </c>
      <c r="AP58" s="10">
        <v>1</v>
      </c>
      <c r="AQ58" s="10">
        <v>111.47500000000001</v>
      </c>
      <c r="AR58" s="10"/>
      <c r="AS58" s="10"/>
      <c r="AT58" s="10">
        <v>4.5747697400694882</v>
      </c>
      <c r="AU58" s="10">
        <v>1</v>
      </c>
      <c r="AV58" s="16"/>
      <c r="AW58" s="21">
        <v>35.328673906148126</v>
      </c>
      <c r="AX58" s="1" t="s">
        <v>120</v>
      </c>
      <c r="AY58" s="25">
        <v>7.9818897637795301</v>
      </c>
      <c r="AZ58" s="19">
        <v>100</v>
      </c>
      <c r="BA58" s="19">
        <v>0</v>
      </c>
      <c r="BB58" s="19">
        <v>0</v>
      </c>
      <c r="BC58" s="19">
        <v>100</v>
      </c>
      <c r="BD58" s="19">
        <v>0</v>
      </c>
      <c r="BE58" s="19">
        <v>0</v>
      </c>
      <c r="BF58" s="26">
        <v>97.81</v>
      </c>
      <c r="BG58" s="26">
        <v>1.8400000000000034</v>
      </c>
      <c r="BH58" s="26">
        <v>0.35</v>
      </c>
      <c r="BI58" s="23"/>
      <c r="BJ58" s="27">
        <f t="shared" ca="1" si="2"/>
        <v>0.98989222613256023</v>
      </c>
      <c r="BK58" s="26">
        <f t="shared" ca="1" si="3"/>
        <v>15.618538134758991</v>
      </c>
      <c r="BL58" s="25">
        <f t="shared" si="4"/>
        <v>4.9820640016965161</v>
      </c>
      <c r="BM58" s="25">
        <f t="shared" ca="1" si="5"/>
        <v>2.9762848556281312</v>
      </c>
      <c r="BN58" s="24">
        <f t="shared" si="6"/>
        <v>3.6291105755644781</v>
      </c>
      <c r="BO58" s="23"/>
      <c r="BP58" s="2"/>
      <c r="BR58" s="6"/>
      <c r="CL58" s="5"/>
      <c r="CP58" s="6"/>
      <c r="DJ58" s="5"/>
    </row>
    <row r="59" spans="1:114" x14ac:dyDescent="0.2">
      <c r="A59">
        <v>2.2999999999999998</v>
      </c>
      <c r="B59">
        <v>2.1</v>
      </c>
      <c r="C59">
        <v>1.25221</v>
      </c>
      <c r="D59">
        <v>-0.27986</v>
      </c>
      <c r="E59">
        <v>4.3409999999999997E-2</v>
      </c>
      <c r="F59">
        <v>1.6825000000000001</v>
      </c>
      <c r="G59">
        <v>1.8037300000000001</v>
      </c>
      <c r="H59" s="23"/>
      <c r="I59" s="17">
        <f t="shared" si="0"/>
        <v>7.5459317585301831</v>
      </c>
      <c r="J59" s="16">
        <f t="shared" si="1"/>
        <v>-8.1459317585301836</v>
      </c>
      <c r="K59" s="10">
        <v>95</v>
      </c>
      <c r="L59" s="16">
        <v>716.86351706036703</v>
      </c>
      <c r="M59" s="16">
        <v>256.23359580052505</v>
      </c>
      <c r="N59" s="16">
        <v>3.2699037620297462</v>
      </c>
      <c r="O59" s="16">
        <v>1.3516949152542401</v>
      </c>
      <c r="P59" s="16">
        <v>1.4543755119722461</v>
      </c>
      <c r="Q59" s="16">
        <v>7.2360777724435943E-2</v>
      </c>
      <c r="R59" s="16">
        <v>4.975384770217226</v>
      </c>
      <c r="S59" s="16">
        <v>7.1305969943059715</v>
      </c>
      <c r="T59" s="22" t="s">
        <v>119</v>
      </c>
      <c r="U59" s="10">
        <v>2</v>
      </c>
      <c r="V59" s="22" t="s">
        <v>142</v>
      </c>
      <c r="W59" s="10">
        <v>2</v>
      </c>
      <c r="X59" s="22" t="s">
        <v>33</v>
      </c>
      <c r="Y59" s="10">
        <v>3</v>
      </c>
      <c r="Z59" s="22" t="s">
        <v>124</v>
      </c>
      <c r="AA59" s="15">
        <v>2</v>
      </c>
      <c r="AB59" s="11">
        <v>97.81</v>
      </c>
      <c r="AC59" s="10">
        <v>1.8400000000000034</v>
      </c>
      <c r="AD59" s="21">
        <v>0.35</v>
      </c>
      <c r="AE59" s="12">
        <v>135.16949152542401</v>
      </c>
      <c r="AF59" s="10">
        <v>128.93455922847792</v>
      </c>
      <c r="AG59" s="10">
        <v>72.718775598612297</v>
      </c>
      <c r="AH59" s="10">
        <v>79.419975063968067</v>
      </c>
      <c r="AI59" s="10">
        <v>2.0098948044903469</v>
      </c>
      <c r="AJ59" s="10"/>
      <c r="AK59" s="10"/>
      <c r="AL59" s="10"/>
      <c r="AM59" s="10"/>
      <c r="AN59" s="10">
        <v>1.3516949152542401</v>
      </c>
      <c r="AO59" s="10">
        <v>0.49383870133734581</v>
      </c>
      <c r="AP59" s="10">
        <v>1</v>
      </c>
      <c r="AQ59" s="10">
        <v>79.625</v>
      </c>
      <c r="AR59" s="10"/>
      <c r="AS59" s="10"/>
      <c r="AT59" s="10">
        <v>2.3746334547778711</v>
      </c>
      <c r="AU59" s="10">
        <v>1</v>
      </c>
      <c r="AV59" s="16"/>
      <c r="AW59" s="21">
        <v>19.340183884271688</v>
      </c>
      <c r="AX59" s="1" t="s">
        <v>120</v>
      </c>
      <c r="AY59" s="25">
        <v>8.14593175853018</v>
      </c>
      <c r="AZ59" s="19">
        <v>100</v>
      </c>
      <c r="BA59" s="19">
        <v>0</v>
      </c>
      <c r="BB59" s="19">
        <v>0</v>
      </c>
      <c r="BC59" s="19">
        <v>100</v>
      </c>
      <c r="BD59" s="19">
        <v>0</v>
      </c>
      <c r="BE59" s="19">
        <v>0</v>
      </c>
      <c r="BF59" s="26">
        <v>97.81</v>
      </c>
      <c r="BG59" s="26">
        <v>1.8400000000000034</v>
      </c>
      <c r="BH59" s="26">
        <v>0.35</v>
      </c>
      <c r="BI59" s="23"/>
      <c r="BJ59" s="27">
        <f t="shared" ca="1" si="2"/>
        <v>1</v>
      </c>
      <c r="BK59" s="26">
        <f t="shared" ca="1" si="3"/>
        <v>8.5542549564440584</v>
      </c>
      <c r="BL59" s="25">
        <f t="shared" si="4"/>
        <v>6.6025995857150814</v>
      </c>
      <c r="BM59" s="25">
        <f t="shared" ca="1" si="5"/>
        <v>3.2559109870410814</v>
      </c>
      <c r="BN59" s="24">
        <f t="shared" si="6"/>
        <v>3.8445601337137232</v>
      </c>
      <c r="BO59" s="23"/>
      <c r="BP59" s="2"/>
      <c r="BR59" s="6"/>
      <c r="CL59" s="5"/>
      <c r="CP59" s="6"/>
      <c r="DJ59" s="5"/>
    </row>
    <row r="60" spans="1:114" x14ac:dyDescent="0.2">
      <c r="A60">
        <v>2.35</v>
      </c>
      <c r="B60">
        <v>2.1</v>
      </c>
      <c r="C60">
        <v>1.2519499999999999</v>
      </c>
      <c r="D60">
        <v>-0.28422999999999998</v>
      </c>
      <c r="E60">
        <v>4.3430000000000003E-2</v>
      </c>
      <c r="F60">
        <v>1.6885300000000001</v>
      </c>
      <c r="G60">
        <v>1.80745</v>
      </c>
      <c r="H60" s="23"/>
      <c r="I60" s="17">
        <f t="shared" si="0"/>
        <v>7.7099737532808401</v>
      </c>
      <c r="J60" s="16">
        <f t="shared" si="1"/>
        <v>-8.3099737532808398</v>
      </c>
      <c r="K60" s="10">
        <v>95</v>
      </c>
      <c r="L60" s="16">
        <v>732.44750656167946</v>
      </c>
      <c r="M60" s="16">
        <v>261.58136482939648</v>
      </c>
      <c r="N60" s="16">
        <v>3.340988626421697</v>
      </c>
      <c r="O60" s="16">
        <v>1.2806967984933706</v>
      </c>
      <c r="P60" s="16">
        <v>1.3834657986523735</v>
      </c>
      <c r="Q60" s="16">
        <v>4.4982717234757677E-2</v>
      </c>
      <c r="R60" s="16">
        <v>3.2514513389904609</v>
      </c>
      <c r="S60" s="16">
        <v>7.1367361221529872</v>
      </c>
      <c r="T60" s="22" t="s">
        <v>119</v>
      </c>
      <c r="U60" s="10">
        <v>2</v>
      </c>
      <c r="V60" s="22" t="s">
        <v>142</v>
      </c>
      <c r="W60" s="10">
        <v>2</v>
      </c>
      <c r="X60" s="22" t="s">
        <v>33</v>
      </c>
      <c r="Y60" s="10">
        <v>3</v>
      </c>
      <c r="Z60" s="22" t="s">
        <v>33</v>
      </c>
      <c r="AA60" s="15">
        <v>3</v>
      </c>
      <c r="AB60" s="11">
        <v>97.81</v>
      </c>
      <c r="AC60" s="10">
        <v>1.8400000000000034</v>
      </c>
      <c r="AD60" s="21">
        <v>0.35</v>
      </c>
      <c r="AE60" s="12">
        <v>128.06967984933706</v>
      </c>
      <c r="AF60" s="10">
        <v>119.67553474959219</v>
      </c>
      <c r="AG60" s="10">
        <v>69.173289932618673</v>
      </c>
      <c r="AH60" s="10">
        <v>78.083948483615117</v>
      </c>
      <c r="AI60" s="10">
        <v>3.0755496415040575</v>
      </c>
      <c r="AJ60" s="10"/>
      <c r="AK60" s="10"/>
      <c r="AL60" s="10"/>
      <c r="AM60" s="10"/>
      <c r="AN60" s="10">
        <v>1.2806967984933706</v>
      </c>
      <c r="AO60" s="10">
        <v>0.4486594001055918</v>
      </c>
      <c r="AP60" s="10">
        <v>1</v>
      </c>
      <c r="AQ60" s="10">
        <v>79.625</v>
      </c>
      <c r="AR60" s="10"/>
      <c r="AS60" s="10"/>
      <c r="AT60" s="10">
        <v>2.1468781358306117</v>
      </c>
      <c r="AU60" s="10">
        <v>1</v>
      </c>
      <c r="AV60" s="16"/>
      <c r="AW60" s="21">
        <v>17.95133021243883</v>
      </c>
      <c r="AX60" s="1" t="s">
        <v>120</v>
      </c>
      <c r="AY60" s="25">
        <v>8.3099737532808398</v>
      </c>
      <c r="AZ60" s="19">
        <v>100</v>
      </c>
      <c r="BA60" s="19">
        <v>0</v>
      </c>
      <c r="BB60" s="19">
        <v>0</v>
      </c>
      <c r="BC60" s="19">
        <v>100</v>
      </c>
      <c r="BD60" s="19">
        <v>0</v>
      </c>
      <c r="BE60" s="19">
        <v>0</v>
      </c>
      <c r="BF60" s="26">
        <v>97.81</v>
      </c>
      <c r="BG60" s="26">
        <v>1.8400000000000034</v>
      </c>
      <c r="BH60" s="26">
        <v>0.35</v>
      </c>
      <c r="BI60" s="23"/>
      <c r="BJ60" s="27">
        <f t="shared" ca="1" si="2"/>
        <v>1</v>
      </c>
      <c r="BK60" s="26">
        <f t="shared" ca="1" si="3"/>
        <v>7.7776339001440693</v>
      </c>
      <c r="BL60" s="25">
        <f t="shared" si="4"/>
        <v>4.4220269344380423</v>
      </c>
      <c r="BM60" s="25">
        <f t="shared" ca="1" si="5"/>
        <v>3.1831699266681857</v>
      </c>
      <c r="BN60" s="24">
        <f t="shared" si="6"/>
        <v>3.7751385774239066</v>
      </c>
      <c r="BO60" s="23"/>
      <c r="BP60" s="2"/>
      <c r="BR60" s="6"/>
      <c r="CL60" s="5"/>
      <c r="CP60" s="6"/>
      <c r="DJ60" s="5"/>
    </row>
    <row r="61" spans="1:114" x14ac:dyDescent="0.2">
      <c r="A61">
        <v>2.4</v>
      </c>
      <c r="B61">
        <v>2.2000000000000002</v>
      </c>
      <c r="C61">
        <v>1.25206</v>
      </c>
      <c r="D61">
        <v>-0.28419</v>
      </c>
      <c r="E61">
        <v>4.3450000000000003E-2</v>
      </c>
      <c r="F61">
        <v>1.68798</v>
      </c>
      <c r="G61">
        <v>1.81785</v>
      </c>
      <c r="H61" s="23"/>
      <c r="I61" s="17">
        <f t="shared" si="0"/>
        <v>7.8740157480314954</v>
      </c>
      <c r="J61" s="16">
        <f t="shared" si="1"/>
        <v>-8.4740157480314959</v>
      </c>
      <c r="K61" s="10">
        <v>95</v>
      </c>
      <c r="L61" s="16">
        <v>748.03149606299166</v>
      </c>
      <c r="M61" s="16">
        <v>266.92913385826785</v>
      </c>
      <c r="N61" s="16">
        <v>3.4120734908136479</v>
      </c>
      <c r="O61" s="16">
        <v>1.3107344632768132</v>
      </c>
      <c r="P61" s="16">
        <v>1.4135918668768133</v>
      </c>
      <c r="Q61" s="16">
        <v>4.5233317330772946E-2</v>
      </c>
      <c r="R61" s="16">
        <v>3.1998852278848591</v>
      </c>
      <c r="S61" s="16">
        <v>7.1428752500000003</v>
      </c>
      <c r="T61" s="22" t="s">
        <v>119</v>
      </c>
      <c r="U61" s="10">
        <v>2</v>
      </c>
      <c r="V61" s="22" t="s">
        <v>142</v>
      </c>
      <c r="W61" s="10">
        <v>2</v>
      </c>
      <c r="X61" s="22" t="s">
        <v>33</v>
      </c>
      <c r="Y61" s="10">
        <v>3</v>
      </c>
      <c r="Z61" s="22" t="s">
        <v>33</v>
      </c>
      <c r="AA61" s="15">
        <v>3</v>
      </c>
      <c r="AB61" s="11">
        <v>97.81</v>
      </c>
      <c r="AC61" s="10">
        <v>1.8400000000000034</v>
      </c>
      <c r="AD61" s="21">
        <v>0.35</v>
      </c>
      <c r="AE61" s="12">
        <v>131.07344632768132</v>
      </c>
      <c r="AF61" s="10">
        <v>122.30307280533145</v>
      </c>
      <c r="AG61" s="10">
        <v>70.679593343840651</v>
      </c>
      <c r="AH61" s="10">
        <v>76.747921903262096</v>
      </c>
      <c r="AI61" s="10">
        <v>3.1251120861638069</v>
      </c>
      <c r="AJ61" s="10"/>
      <c r="AK61" s="10"/>
      <c r="AL61" s="10"/>
      <c r="AM61" s="10"/>
      <c r="AN61" s="10">
        <v>1.3107344632768132</v>
      </c>
      <c r="AO61" s="10">
        <v>0.45722867689218899</v>
      </c>
      <c r="AP61" s="10">
        <v>1</v>
      </c>
      <c r="AQ61" s="10">
        <v>79.625</v>
      </c>
      <c r="AR61" s="10"/>
      <c r="AS61" s="10"/>
      <c r="AT61" s="10">
        <v>2.1483767124824662</v>
      </c>
      <c r="AU61" s="10">
        <v>1</v>
      </c>
      <c r="AV61" s="16"/>
      <c r="AW61" s="21">
        <v>18.345460920799717</v>
      </c>
      <c r="AX61" s="1" t="s">
        <v>120</v>
      </c>
      <c r="AY61" s="25">
        <v>8.4740157480314995</v>
      </c>
      <c r="AZ61" s="19">
        <v>100</v>
      </c>
      <c r="BA61" s="19">
        <v>0</v>
      </c>
      <c r="BB61" s="19">
        <v>0</v>
      </c>
      <c r="BC61" s="19">
        <v>100</v>
      </c>
      <c r="BD61" s="19">
        <v>0</v>
      </c>
      <c r="BE61" s="19">
        <v>0</v>
      </c>
      <c r="BF61" s="26">
        <v>97.81</v>
      </c>
      <c r="BG61" s="26">
        <v>1.8400000000000034</v>
      </c>
      <c r="BH61" s="26">
        <v>0.35</v>
      </c>
      <c r="BI61" s="23"/>
      <c r="BJ61" s="27">
        <f t="shared" ca="1" si="2"/>
        <v>1</v>
      </c>
      <c r="BK61" s="26">
        <f t="shared" ca="1" si="3"/>
        <v>7.789154400787921</v>
      </c>
      <c r="BL61" s="25">
        <f t="shared" si="4"/>
        <v>4.351130861010418</v>
      </c>
      <c r="BM61" s="25">
        <f t="shared" ca="1" si="5"/>
        <v>3.1785396238791144</v>
      </c>
      <c r="BN61" s="24">
        <f t="shared" si="6"/>
        <v>3.763640807707346</v>
      </c>
      <c r="BO61" s="23"/>
      <c r="BP61" s="2"/>
      <c r="BR61" s="6"/>
      <c r="CL61" s="5"/>
      <c r="CP61" s="6"/>
      <c r="DJ61" s="5"/>
    </row>
    <row r="62" spans="1:114" x14ac:dyDescent="0.2">
      <c r="A62">
        <v>2.4500000000000002</v>
      </c>
      <c r="B62">
        <v>2.1</v>
      </c>
      <c r="C62">
        <v>1.2520199999999999</v>
      </c>
      <c r="D62">
        <v>-0.28327999999999998</v>
      </c>
      <c r="E62">
        <v>4.3459999999999999E-2</v>
      </c>
      <c r="F62">
        <v>1.6887000000000001</v>
      </c>
      <c r="G62">
        <v>1.8127500000000001</v>
      </c>
      <c r="H62" s="23"/>
      <c r="I62" s="17">
        <f t="shared" si="0"/>
        <v>8.0380577427821525</v>
      </c>
      <c r="J62" s="16">
        <f t="shared" si="1"/>
        <v>-8.6380577427821521</v>
      </c>
      <c r="K62" s="10">
        <v>95</v>
      </c>
      <c r="L62" s="16">
        <v>763.61548556430409</v>
      </c>
      <c r="M62" s="16">
        <v>272.27690288713927</v>
      </c>
      <c r="N62" s="16">
        <v>3.4831583552055991</v>
      </c>
      <c r="O62" s="16">
        <v>1.2998116760828284</v>
      </c>
      <c r="P62" s="16">
        <v>1.402713281403327</v>
      </c>
      <c r="Q62" s="16">
        <v>5.0934469515122573E-2</v>
      </c>
      <c r="R62" s="16">
        <v>3.6311390353533848</v>
      </c>
      <c r="S62" s="16">
        <v>7.1459448139235056</v>
      </c>
      <c r="T62" s="22" t="s">
        <v>119</v>
      </c>
      <c r="U62" s="10">
        <v>2</v>
      </c>
      <c r="V62" s="22" t="s">
        <v>142</v>
      </c>
      <c r="W62" s="10">
        <v>2</v>
      </c>
      <c r="X62" s="22" t="s">
        <v>33</v>
      </c>
      <c r="Y62" s="10">
        <v>3</v>
      </c>
      <c r="Z62" s="22" t="s">
        <v>33</v>
      </c>
      <c r="AA62" s="15">
        <v>3</v>
      </c>
      <c r="AB62" s="11">
        <v>97.81</v>
      </c>
      <c r="AC62" s="10">
        <v>1.8400000000000034</v>
      </c>
      <c r="AD62" s="21">
        <v>0.35</v>
      </c>
      <c r="AE62" s="12">
        <v>129.98116760828285</v>
      </c>
      <c r="AF62" s="10">
        <v>120.10653395543234</v>
      </c>
      <c r="AG62" s="10">
        <v>70.135664070166342</v>
      </c>
      <c r="AH62" s="10">
        <v>75.348750007911221</v>
      </c>
      <c r="AI62" s="10">
        <v>2.753956789491756</v>
      </c>
      <c r="AJ62" s="10"/>
      <c r="AK62" s="10"/>
      <c r="AL62" s="10"/>
      <c r="AM62" s="10"/>
      <c r="AN62" s="10">
        <v>1.2998116760828284</v>
      </c>
      <c r="AO62" s="10">
        <v>0.46641672557685038</v>
      </c>
      <c r="AP62" s="10">
        <v>1</v>
      </c>
      <c r="AQ62" s="10">
        <v>79.625</v>
      </c>
      <c r="AR62" s="10"/>
      <c r="AS62" s="10"/>
      <c r="AT62" s="10">
        <v>2.0627356774448202</v>
      </c>
      <c r="AU62" s="10">
        <v>1</v>
      </c>
      <c r="AV62" s="16"/>
      <c r="AW62" s="21">
        <v>18.015980093314852</v>
      </c>
      <c r="AX62" s="1" t="s">
        <v>120</v>
      </c>
      <c r="AY62" s="25">
        <v>8.6380577427821503</v>
      </c>
      <c r="AZ62" s="19">
        <v>100</v>
      </c>
      <c r="BA62" s="19">
        <v>0</v>
      </c>
      <c r="BB62" s="19">
        <v>0</v>
      </c>
      <c r="BC62" s="19">
        <v>100</v>
      </c>
      <c r="BD62" s="19">
        <v>0</v>
      </c>
      <c r="BE62" s="19">
        <v>0</v>
      </c>
      <c r="BF62" s="26">
        <v>97.81</v>
      </c>
      <c r="BG62" s="26">
        <v>1.8400000000000034</v>
      </c>
      <c r="BH62" s="26">
        <v>0.35</v>
      </c>
      <c r="BI62" s="23"/>
      <c r="BJ62" s="27">
        <f t="shared" ca="1" si="2"/>
        <v>1</v>
      </c>
      <c r="BK62" s="26">
        <f t="shared" ca="1" si="3"/>
        <v>7.4990241757256033</v>
      </c>
      <c r="BL62" s="25">
        <f t="shared" si="4"/>
        <v>4.9891461637003331</v>
      </c>
      <c r="BM62" s="25">
        <f t="shared" ca="1" si="5"/>
        <v>3.2268909087785347</v>
      </c>
      <c r="BN62" s="24">
        <f t="shared" si="6"/>
        <v>3.7920855766511625</v>
      </c>
      <c r="BO62" s="23"/>
      <c r="BP62" s="2"/>
      <c r="BR62" s="6"/>
      <c r="CL62" s="5"/>
      <c r="CP62" s="6"/>
      <c r="DJ62" s="5"/>
    </row>
    <row r="63" spans="1:114" x14ac:dyDescent="0.2">
      <c r="A63">
        <v>2.5</v>
      </c>
      <c r="B63">
        <v>2.2000000000000002</v>
      </c>
      <c r="C63">
        <v>1.2520899999999999</v>
      </c>
      <c r="D63">
        <v>-0.28339999999999999</v>
      </c>
      <c r="E63">
        <v>4.3490000000000001E-2</v>
      </c>
      <c r="F63">
        <v>1.6899500000000001</v>
      </c>
      <c r="G63">
        <v>1.80993</v>
      </c>
      <c r="H63" s="23"/>
      <c r="I63" s="17">
        <f t="shared" si="0"/>
        <v>8.2020997375328086</v>
      </c>
      <c r="J63" s="16">
        <f t="shared" si="1"/>
        <v>-8.8020997375328083</v>
      </c>
      <c r="K63" s="10">
        <v>95</v>
      </c>
      <c r="L63" s="16">
        <v>779.19947506561641</v>
      </c>
      <c r="M63" s="16">
        <v>277.62467191601064</v>
      </c>
      <c r="N63" s="16">
        <v>3.5542432195975504</v>
      </c>
      <c r="O63" s="16">
        <v>1.3189265536722863</v>
      </c>
      <c r="P63" s="16">
        <v>1.4219607641542802</v>
      </c>
      <c r="Q63" s="16">
        <v>5.0182669227076433E-2</v>
      </c>
      <c r="R63" s="16">
        <v>3.5291177149267465</v>
      </c>
      <c r="S63" s="16">
        <v>7.1551535056940256</v>
      </c>
      <c r="T63" s="22" t="s">
        <v>119</v>
      </c>
      <c r="U63" s="10">
        <v>2</v>
      </c>
      <c r="V63" s="22" t="s">
        <v>142</v>
      </c>
      <c r="W63" s="10">
        <v>2</v>
      </c>
      <c r="X63" s="22" t="s">
        <v>33</v>
      </c>
      <c r="Y63" s="10">
        <v>3</v>
      </c>
      <c r="Z63" s="22" t="s">
        <v>33</v>
      </c>
      <c r="AA63" s="15">
        <v>3</v>
      </c>
      <c r="AB63" s="11">
        <v>97.81</v>
      </c>
      <c r="AC63" s="10">
        <v>1.8400000000000034</v>
      </c>
      <c r="AD63" s="21">
        <v>0.35</v>
      </c>
      <c r="AE63" s="12">
        <v>131.89265536722863</v>
      </c>
      <c r="AF63" s="10">
        <v>121.45423842605551</v>
      </c>
      <c r="AG63" s="10">
        <v>71.098038207714012</v>
      </c>
      <c r="AH63" s="10">
        <v>74.075868742556054</v>
      </c>
      <c r="AI63" s="10">
        <v>2.8335694096300692</v>
      </c>
      <c r="AJ63" s="10"/>
      <c r="AK63" s="10"/>
      <c r="AL63" s="10"/>
      <c r="AM63" s="10"/>
      <c r="AN63" s="10">
        <v>1.3189265536722863</v>
      </c>
      <c r="AO63" s="10">
        <v>0.47166115164025629</v>
      </c>
      <c r="AP63" s="10">
        <v>1</v>
      </c>
      <c r="AQ63" s="10">
        <v>79.625</v>
      </c>
      <c r="AR63" s="10"/>
      <c r="AS63" s="10"/>
      <c r="AT63" s="10">
        <v>2.0432396264351236</v>
      </c>
      <c r="AU63" s="10">
        <v>1</v>
      </c>
      <c r="AV63" s="16"/>
      <c r="AW63" s="21">
        <v>18.218135763908325</v>
      </c>
      <c r="AX63" s="1" t="s">
        <v>120</v>
      </c>
      <c r="AY63" s="25">
        <v>8.8020997375328101</v>
      </c>
      <c r="AZ63" s="19">
        <v>100</v>
      </c>
      <c r="BA63" s="19">
        <v>0</v>
      </c>
      <c r="BB63" s="19">
        <v>0</v>
      </c>
      <c r="BC63" s="19">
        <v>100</v>
      </c>
      <c r="BD63" s="19">
        <v>0</v>
      </c>
      <c r="BE63" s="19">
        <v>0</v>
      </c>
      <c r="BF63" s="26">
        <v>97.81</v>
      </c>
      <c r="BG63" s="26">
        <v>1.8400000000000034</v>
      </c>
      <c r="BH63" s="26">
        <v>0.35</v>
      </c>
      <c r="BI63" s="23"/>
      <c r="BJ63" s="27">
        <f t="shared" ca="1" si="2"/>
        <v>1</v>
      </c>
      <c r="BK63" s="26">
        <f t="shared" ca="1" si="3"/>
        <v>7.4370985798682216</v>
      </c>
      <c r="BL63" s="25">
        <f t="shared" si="4"/>
        <v>4.8609612270336635</v>
      </c>
      <c r="BM63" s="25">
        <f t="shared" ca="1" si="5"/>
        <v>3.2230874880135798</v>
      </c>
      <c r="BN63" s="24">
        <f t="shared" si="6"/>
        <v>3.7810584987356868</v>
      </c>
      <c r="BO63" s="23"/>
      <c r="BP63" s="2"/>
      <c r="BR63" s="6"/>
      <c r="CL63" s="5"/>
      <c r="CP63" s="6"/>
      <c r="DJ63" s="5"/>
    </row>
    <row r="64" spans="1:114" x14ac:dyDescent="0.2">
      <c r="A64">
        <v>2.5499999999999998</v>
      </c>
      <c r="B64">
        <v>2.1</v>
      </c>
      <c r="C64">
        <v>1.25153</v>
      </c>
      <c r="D64">
        <v>-0.28400999999999998</v>
      </c>
      <c r="E64">
        <v>4.3959999999999999E-2</v>
      </c>
      <c r="F64">
        <v>1.69303</v>
      </c>
      <c r="G64">
        <v>1.8064</v>
      </c>
      <c r="H64" s="23"/>
      <c r="I64" s="17">
        <f t="shared" si="0"/>
        <v>8.366141732283463</v>
      </c>
      <c r="J64" s="16">
        <f t="shared" si="1"/>
        <v>-8.9661417322834627</v>
      </c>
      <c r="K64" s="10">
        <v>95</v>
      </c>
      <c r="L64" s="16">
        <v>794.78346456692861</v>
      </c>
      <c r="M64" s="16">
        <v>282.97244094488195</v>
      </c>
      <c r="N64" s="16">
        <v>3.6253280839895003</v>
      </c>
      <c r="O64" s="16">
        <v>1.1660075329566844</v>
      </c>
      <c r="P64" s="16">
        <v>1.2711192243021077</v>
      </c>
      <c r="Q64" s="16">
        <v>4.6361017762842162E-2</v>
      </c>
      <c r="R64" s="16">
        <v>3.6472595863929369</v>
      </c>
      <c r="S64" s="16">
        <v>7.2994230100988391</v>
      </c>
      <c r="T64" s="22" t="s">
        <v>119</v>
      </c>
      <c r="U64" s="10">
        <v>2</v>
      </c>
      <c r="V64" s="22" t="s">
        <v>142</v>
      </c>
      <c r="W64" s="10">
        <v>2</v>
      </c>
      <c r="X64" s="22" t="s">
        <v>33</v>
      </c>
      <c r="Y64" s="10">
        <v>3</v>
      </c>
      <c r="Z64" s="22" t="s">
        <v>124</v>
      </c>
      <c r="AA64" s="15">
        <v>2</v>
      </c>
      <c r="AB64" s="11">
        <v>97.81</v>
      </c>
      <c r="AC64" s="10">
        <v>1.8400000000000034</v>
      </c>
      <c r="AD64" s="21">
        <v>0.35</v>
      </c>
      <c r="AE64" s="12">
        <v>116.60075329566844</v>
      </c>
      <c r="AF64" s="10">
        <v>102.79146964925212</v>
      </c>
      <c r="AG64" s="10">
        <v>63.555961215105384</v>
      </c>
      <c r="AH64" s="10">
        <v>75.581381337106393</v>
      </c>
      <c r="AI64" s="10">
        <v>2.7417845544385258</v>
      </c>
      <c r="AJ64" s="10"/>
      <c r="AK64" s="10"/>
      <c r="AL64" s="10"/>
      <c r="AM64" s="10"/>
      <c r="AN64" s="10">
        <v>1.1660075329566844</v>
      </c>
      <c r="AO64" s="10">
        <v>0.44248874153762291</v>
      </c>
      <c r="AP64" s="10">
        <v>1</v>
      </c>
      <c r="AQ64" s="10">
        <v>79.625</v>
      </c>
      <c r="AR64" s="10"/>
      <c r="AS64" s="10"/>
      <c r="AT64" s="10">
        <v>1.6796188601221915</v>
      </c>
      <c r="AU64" s="10">
        <v>1</v>
      </c>
      <c r="AV64" s="16"/>
      <c r="AW64" s="21">
        <v>15.41872044738782</v>
      </c>
      <c r="AX64" s="1" t="s">
        <v>120</v>
      </c>
      <c r="AY64" s="25">
        <v>8.9661417322834591</v>
      </c>
      <c r="AZ64" s="19">
        <v>100</v>
      </c>
      <c r="BA64" s="19">
        <v>0</v>
      </c>
      <c r="BB64" s="19">
        <v>0</v>
      </c>
      <c r="BC64" s="19">
        <v>100</v>
      </c>
      <c r="BD64" s="19">
        <v>0</v>
      </c>
      <c r="BE64" s="19">
        <v>0</v>
      </c>
      <c r="BF64" s="26">
        <v>97.81</v>
      </c>
      <c r="BG64" s="26">
        <v>1.8400000000000034</v>
      </c>
      <c r="BH64" s="26">
        <v>0.35</v>
      </c>
      <c r="BI64" s="23"/>
      <c r="BJ64" s="27">
        <f t="shared" ca="1" si="2"/>
        <v>1</v>
      </c>
      <c r="BK64" s="26">
        <f t="shared" ca="1" si="3"/>
        <v>6.1753539609804617</v>
      </c>
      <c r="BL64" s="25">
        <f t="shared" si="4"/>
        <v>5.3061186910498321</v>
      </c>
      <c r="BM64" s="25">
        <f t="shared" ca="1" si="5"/>
        <v>3.3107416566641108</v>
      </c>
      <c r="BN64" s="24">
        <f t="shared" si="6"/>
        <v>3.8308089515041925</v>
      </c>
      <c r="BO64" s="23"/>
      <c r="BP64" s="2"/>
      <c r="BR64" s="6"/>
      <c r="CL64" s="5"/>
      <c r="CP64" s="6"/>
      <c r="DJ64" s="5"/>
    </row>
    <row r="65" spans="1:131" x14ac:dyDescent="0.2">
      <c r="A65">
        <v>2.6</v>
      </c>
      <c r="B65">
        <v>2.2000000000000002</v>
      </c>
      <c r="C65">
        <v>1.25156</v>
      </c>
      <c r="D65">
        <v>-0.28403</v>
      </c>
      <c r="E65">
        <v>4.3990000000000001E-2</v>
      </c>
      <c r="F65">
        <v>1.6904999999999999</v>
      </c>
      <c r="G65">
        <v>1.8027500000000001</v>
      </c>
      <c r="H65" s="23"/>
      <c r="I65" s="17">
        <f t="shared" si="0"/>
        <v>8.530183727034121</v>
      </c>
      <c r="J65" s="16">
        <f t="shared" si="1"/>
        <v>-9.1301837270341206</v>
      </c>
      <c r="K65" s="10">
        <v>95</v>
      </c>
      <c r="L65" s="16">
        <v>810.36745406824116</v>
      </c>
      <c r="M65" s="16">
        <v>288.32020997375338</v>
      </c>
      <c r="N65" s="16">
        <v>3.6964129483814525</v>
      </c>
      <c r="O65" s="16">
        <v>1.1741996233521577</v>
      </c>
      <c r="P65" s="16">
        <v>1.2794439198590764</v>
      </c>
      <c r="Q65" s="16">
        <v>4.6235717714834354E-2</v>
      </c>
      <c r="R65" s="16">
        <v>3.6137353890373687</v>
      </c>
      <c r="S65" s="16">
        <v>7.3086317018693592</v>
      </c>
      <c r="T65" s="22" t="s">
        <v>119</v>
      </c>
      <c r="U65" s="10">
        <v>2</v>
      </c>
      <c r="V65" s="22" t="s">
        <v>142</v>
      </c>
      <c r="W65" s="10">
        <v>2</v>
      </c>
      <c r="X65" s="22" t="s">
        <v>33</v>
      </c>
      <c r="Y65" s="10">
        <v>3</v>
      </c>
      <c r="Z65" s="22" t="s">
        <v>124</v>
      </c>
      <c r="AA65" s="15">
        <v>2</v>
      </c>
      <c r="AB65" s="11">
        <v>97.81</v>
      </c>
      <c r="AC65" s="10">
        <v>1.8400000000000034</v>
      </c>
      <c r="AD65" s="21">
        <v>0.35</v>
      </c>
      <c r="AE65" s="12">
        <v>117.41996233521577</v>
      </c>
      <c r="AF65" s="10">
        <v>102.85414033234774</v>
      </c>
      <c r="AG65" s="10">
        <v>63.972195992953829</v>
      </c>
      <c r="AH65" s="10">
        <v>74.308500071751226</v>
      </c>
      <c r="AI65" s="10">
        <v>2.7672197666536431</v>
      </c>
      <c r="AJ65" s="10"/>
      <c r="AK65" s="10"/>
      <c r="AL65" s="10"/>
      <c r="AM65" s="10"/>
      <c r="AN65" s="10">
        <v>1.1741996233521577</v>
      </c>
      <c r="AO65" s="10">
        <v>0.44668742869525724</v>
      </c>
      <c r="AP65" s="10">
        <v>1</v>
      </c>
      <c r="AQ65" s="10">
        <v>79.625</v>
      </c>
      <c r="AR65" s="10"/>
      <c r="AS65" s="10"/>
      <c r="AT65" s="10">
        <v>1.6467734447921667</v>
      </c>
      <c r="AU65" s="10">
        <v>1</v>
      </c>
      <c r="AV65" s="16"/>
      <c r="AW65" s="21">
        <v>15.428121049852161</v>
      </c>
      <c r="AX65" s="1" t="s">
        <v>120</v>
      </c>
      <c r="AY65" s="25">
        <v>9.1301837270341206</v>
      </c>
      <c r="AZ65" s="19">
        <v>100</v>
      </c>
      <c r="BA65" s="19">
        <v>0</v>
      </c>
      <c r="BB65" s="19">
        <v>0</v>
      </c>
      <c r="BC65" s="19">
        <v>100</v>
      </c>
      <c r="BD65" s="19">
        <v>0</v>
      </c>
      <c r="BE65" s="19">
        <v>0</v>
      </c>
      <c r="BF65" s="26">
        <v>97.81</v>
      </c>
      <c r="BG65" s="26">
        <v>1.8400000000000034</v>
      </c>
      <c r="BH65" s="26">
        <v>0.35</v>
      </c>
      <c r="BI65" s="23"/>
      <c r="BJ65" s="27">
        <f t="shared" ca="1" si="2"/>
        <v>1</v>
      </c>
      <c r="BK65" s="26">
        <f t="shared" ca="1" si="3"/>
        <v>6.0645085747165774</v>
      </c>
      <c r="BL65" s="25">
        <f t="shared" si="4"/>
        <v>5.2885534643222236</v>
      </c>
      <c r="BM65" s="25">
        <f t="shared" ca="1" si="5"/>
        <v>3.3162668338776071</v>
      </c>
      <c r="BN65" s="24">
        <f t="shared" si="6"/>
        <v>3.8264345518531919</v>
      </c>
      <c r="BO65" s="23"/>
      <c r="BP65" s="2"/>
      <c r="BR65" s="6"/>
      <c r="CL65" s="5"/>
      <c r="CP65" s="6"/>
      <c r="DJ65" s="5"/>
    </row>
    <row r="66" spans="1:131" x14ac:dyDescent="0.2">
      <c r="A66">
        <v>2.65</v>
      </c>
      <c r="B66">
        <v>2.2000000000000002</v>
      </c>
      <c r="C66">
        <v>1.2524200000000001</v>
      </c>
      <c r="D66">
        <v>-0.28073999999999999</v>
      </c>
      <c r="E66">
        <v>4.3999999999999997E-2</v>
      </c>
      <c r="F66">
        <v>1.68458</v>
      </c>
      <c r="G66">
        <v>1.79718</v>
      </c>
      <c r="H66" s="23"/>
      <c r="I66" s="17">
        <f t="shared" si="0"/>
        <v>8.6942257217847754</v>
      </c>
      <c r="J66" s="16">
        <f t="shared" si="1"/>
        <v>-9.294225721784775</v>
      </c>
      <c r="K66" s="10">
        <v>95</v>
      </c>
      <c r="L66" s="16">
        <v>825.95144356955336</v>
      </c>
      <c r="M66" s="16">
        <v>293.66797900262469</v>
      </c>
      <c r="N66" s="16">
        <v>3.7674978127734025</v>
      </c>
      <c r="O66" s="16">
        <v>1.4090395480226134</v>
      </c>
      <c r="P66" s="16">
        <v>1.5143280462500306</v>
      </c>
      <c r="Q66" s="16">
        <v>6.6847575612098004E-2</v>
      </c>
      <c r="R66" s="16">
        <v>4.4143391372585601</v>
      </c>
      <c r="S66" s="16">
        <v>7.3117012657928653</v>
      </c>
      <c r="T66" s="22" t="s">
        <v>119</v>
      </c>
      <c r="U66" s="10">
        <v>2</v>
      </c>
      <c r="V66" s="22" t="s">
        <v>142</v>
      </c>
      <c r="W66" s="10">
        <v>2</v>
      </c>
      <c r="X66" s="22" t="s">
        <v>33</v>
      </c>
      <c r="Y66" s="10">
        <v>3</v>
      </c>
      <c r="Z66" s="22" t="s">
        <v>124</v>
      </c>
      <c r="AA66" s="15">
        <v>2</v>
      </c>
      <c r="AB66" s="11">
        <v>97.81</v>
      </c>
      <c r="AC66" s="10">
        <v>1.8400000000000034</v>
      </c>
      <c r="AD66" s="21">
        <v>0.35</v>
      </c>
      <c r="AE66" s="12">
        <v>140.90395480226135</v>
      </c>
      <c r="AF66" s="10">
        <v>129.57086170179457</v>
      </c>
      <c r="AG66" s="10">
        <v>75.716402312501515</v>
      </c>
      <c r="AH66" s="10">
        <v>72.909328176400379</v>
      </c>
      <c r="AI66" s="10">
        <v>2.2653447524220596</v>
      </c>
      <c r="AJ66" s="10"/>
      <c r="AK66" s="10"/>
      <c r="AL66" s="10"/>
      <c r="AM66" s="10"/>
      <c r="AN66" s="10">
        <v>1.4090395480226134</v>
      </c>
      <c r="AO66" s="10">
        <v>0.51951371312768624</v>
      </c>
      <c r="AP66" s="10">
        <v>1</v>
      </c>
      <c r="AQ66" s="10">
        <v>79.625</v>
      </c>
      <c r="AR66" s="10"/>
      <c r="AS66" s="10"/>
      <c r="AT66" s="10">
        <v>2.0570627961697028</v>
      </c>
      <c r="AU66" s="10">
        <v>1</v>
      </c>
      <c r="AV66" s="16"/>
      <c r="AW66" s="21">
        <v>19.435629255269184</v>
      </c>
      <c r="AX66" s="1" t="s">
        <v>120</v>
      </c>
      <c r="AY66" s="25">
        <v>9.2942257217847803</v>
      </c>
      <c r="AZ66" s="19">
        <v>100</v>
      </c>
      <c r="BA66" s="19">
        <v>0</v>
      </c>
      <c r="BB66" s="19">
        <v>0</v>
      </c>
      <c r="BC66" s="19">
        <v>100</v>
      </c>
      <c r="BD66" s="19">
        <v>0</v>
      </c>
      <c r="BE66" s="19">
        <v>0</v>
      </c>
      <c r="BF66" s="26">
        <v>97.81</v>
      </c>
      <c r="BG66" s="26">
        <v>1.8400000000000034</v>
      </c>
      <c r="BH66" s="26">
        <v>0.35</v>
      </c>
      <c r="BI66" s="23"/>
      <c r="BJ66" s="27">
        <f t="shared" ca="1" si="2"/>
        <v>1</v>
      </c>
      <c r="BK66" s="26">
        <f t="shared" ca="1" si="3"/>
        <v>7.5006633559827804</v>
      </c>
      <c r="BL66" s="25">
        <f t="shared" si="4"/>
        <v>6.0695904595793087</v>
      </c>
      <c r="BM66" s="25">
        <f t="shared" ca="1" si="5"/>
        <v>3.2781328889460024</v>
      </c>
      <c r="BN66" s="24">
        <f t="shared" si="6"/>
        <v>3.8036191426566699</v>
      </c>
      <c r="BO66" s="23"/>
      <c r="BP66" s="2"/>
      <c r="BR66" s="6"/>
      <c r="CL66" s="5"/>
      <c r="CP66" s="6"/>
      <c r="DJ66" s="5"/>
    </row>
    <row r="67" spans="1:131" x14ac:dyDescent="0.2">
      <c r="A67">
        <v>2.7</v>
      </c>
      <c r="B67">
        <v>2.1</v>
      </c>
      <c r="C67">
        <v>1.25353</v>
      </c>
      <c r="D67">
        <v>-0.27679999999999999</v>
      </c>
      <c r="E67">
        <v>4.4019999999999997E-2</v>
      </c>
      <c r="F67">
        <v>1.6860299999999999</v>
      </c>
      <c r="G67">
        <v>1.8009299999999999</v>
      </c>
      <c r="H67" s="23"/>
      <c r="I67" s="17">
        <f t="shared" si="0"/>
        <v>8.8582677165354333</v>
      </c>
      <c r="J67" s="16">
        <f t="shared" si="1"/>
        <v>-9.458267716535433</v>
      </c>
      <c r="K67" s="10">
        <v>95</v>
      </c>
      <c r="L67" s="16">
        <v>841.53543307086591</v>
      </c>
      <c r="M67" s="16">
        <v>299.01574803149612</v>
      </c>
      <c r="N67" s="16">
        <v>3.8385826771653546</v>
      </c>
      <c r="O67" s="16">
        <v>1.7121468926553665</v>
      </c>
      <c r="P67" s="16">
        <v>1.8175237943237808</v>
      </c>
      <c r="Q67" s="16">
        <v>9.1531685069611207E-2</v>
      </c>
      <c r="R67" s="16">
        <v>5.0360652969424287</v>
      </c>
      <c r="S67" s="16">
        <v>7.3178403936398784</v>
      </c>
      <c r="T67" s="22" t="s">
        <v>119</v>
      </c>
      <c r="U67" s="10">
        <v>2</v>
      </c>
      <c r="V67" s="22" t="s">
        <v>142</v>
      </c>
      <c r="W67" s="10">
        <v>2</v>
      </c>
      <c r="X67" s="22" t="s">
        <v>33</v>
      </c>
      <c r="Y67" s="10">
        <v>3</v>
      </c>
      <c r="Z67" s="22" t="s">
        <v>33</v>
      </c>
      <c r="AA67" s="15">
        <v>3</v>
      </c>
      <c r="AB67" s="11">
        <v>97.81</v>
      </c>
      <c r="AC67" s="10">
        <v>1.8400000000000034</v>
      </c>
      <c r="AD67" s="21">
        <v>0.35</v>
      </c>
      <c r="AE67" s="12">
        <v>171.21468926553663</v>
      </c>
      <c r="AF67" s="10">
        <v>164.32424444568798</v>
      </c>
      <c r="AG67" s="10">
        <v>90.876189716189032</v>
      </c>
      <c r="AH67" s="10">
        <v>71.573301596047344</v>
      </c>
      <c r="AI67" s="10">
        <v>1.9856771924842496</v>
      </c>
      <c r="AJ67" s="10"/>
      <c r="AK67" s="10"/>
      <c r="AL67" s="10"/>
      <c r="AM67" s="10"/>
      <c r="AN67" s="10">
        <v>1.7121468926553665</v>
      </c>
      <c r="AO67" s="10">
        <v>0.60681425732295913</v>
      </c>
      <c r="AP67" s="10">
        <v>1</v>
      </c>
      <c r="AQ67" s="10">
        <v>79.625</v>
      </c>
      <c r="AR67" s="10"/>
      <c r="AS67" s="10"/>
      <c r="AT67" s="10">
        <v>2.588676474012634</v>
      </c>
      <c r="AU67" s="10">
        <v>1</v>
      </c>
      <c r="AV67" s="16"/>
      <c r="AW67" s="21">
        <v>24.648636666853196</v>
      </c>
      <c r="AX67" s="1" t="s">
        <v>120</v>
      </c>
      <c r="AY67" s="25">
        <v>9.4582677165354294</v>
      </c>
      <c r="AZ67" s="19">
        <v>100</v>
      </c>
      <c r="BA67" s="19">
        <v>0</v>
      </c>
      <c r="BB67" s="19">
        <v>0</v>
      </c>
      <c r="BC67" s="19">
        <v>100</v>
      </c>
      <c r="BD67" s="19">
        <v>0</v>
      </c>
      <c r="BE67" s="19">
        <v>0</v>
      </c>
      <c r="BF67" s="26">
        <v>97.81</v>
      </c>
      <c r="BG67" s="26">
        <v>1.8400000000000034</v>
      </c>
      <c r="BH67" s="26">
        <v>0.35</v>
      </c>
      <c r="BI67" s="23"/>
      <c r="BJ67" s="27">
        <f t="shared" ca="1" si="2"/>
        <v>1</v>
      </c>
      <c r="BK67" s="26">
        <f t="shared" ca="1" si="3"/>
        <v>9.3423579659839451</v>
      </c>
      <c r="BL67" s="25">
        <f t="shared" si="4"/>
        <v>6.5531617528054253</v>
      </c>
      <c r="BM67" s="25">
        <f t="shared" ca="1" si="5"/>
        <v>3.2241045125069774</v>
      </c>
      <c r="BN67" s="24">
        <f t="shared" si="6"/>
        <v>3.7636423205266225</v>
      </c>
      <c r="BO67" s="23"/>
      <c r="BP67" s="2"/>
      <c r="BR67" s="6"/>
      <c r="CL67" s="5"/>
      <c r="CP67" s="6"/>
      <c r="DJ67" s="5"/>
    </row>
    <row r="68" spans="1:131" x14ac:dyDescent="0.2">
      <c r="A68">
        <v>2.75</v>
      </c>
      <c r="B68">
        <v>2.2000000000000002</v>
      </c>
      <c r="C68">
        <v>1.2533799999999999</v>
      </c>
      <c r="D68">
        <v>-0.27448</v>
      </c>
      <c r="E68">
        <v>4.4049999999999999E-2</v>
      </c>
      <c r="F68">
        <v>1.6873</v>
      </c>
      <c r="G68">
        <v>1.80505</v>
      </c>
      <c r="H68" s="23"/>
      <c r="I68" s="17">
        <f t="shared" si="0"/>
        <v>9.0223097112860895</v>
      </c>
      <c r="J68" s="16">
        <f t="shared" si="1"/>
        <v>-9.6223097112860891</v>
      </c>
      <c r="K68" s="10">
        <v>95</v>
      </c>
      <c r="L68" s="16">
        <v>857.11942257217822</v>
      </c>
      <c r="M68" s="16">
        <v>304.36351706036749</v>
      </c>
      <c r="N68" s="16">
        <v>3.9096675415573054</v>
      </c>
      <c r="O68" s="16">
        <v>1.6711864406779398</v>
      </c>
      <c r="P68" s="16">
        <v>1.7766959475078494</v>
      </c>
      <c r="Q68" s="16">
        <v>0.10606649063850215</v>
      </c>
      <c r="R68" s="16">
        <v>5.969872942372632</v>
      </c>
      <c r="S68" s="16">
        <v>7.3270490854103985</v>
      </c>
      <c r="T68" s="22" t="s">
        <v>119</v>
      </c>
      <c r="U68" s="10">
        <v>2</v>
      </c>
      <c r="V68" s="22" t="s">
        <v>142</v>
      </c>
      <c r="W68" s="10">
        <v>2</v>
      </c>
      <c r="X68" s="22" t="s">
        <v>33</v>
      </c>
      <c r="Y68" s="10">
        <v>3</v>
      </c>
      <c r="Z68" s="22" t="s">
        <v>124</v>
      </c>
      <c r="AA68" s="15">
        <v>2</v>
      </c>
      <c r="AB68" s="11">
        <v>97.81</v>
      </c>
      <c r="AC68" s="10">
        <v>1.8400000000000034</v>
      </c>
      <c r="AD68" s="21">
        <v>0.35</v>
      </c>
      <c r="AE68" s="12">
        <v>167.11864406779398</v>
      </c>
      <c r="AF68" s="10">
        <v>158.60426308491299</v>
      </c>
      <c r="AG68" s="10">
        <v>88.834797375392469</v>
      </c>
      <c r="AH68" s="10">
        <v>70.300420330692205</v>
      </c>
      <c r="AI68" s="10">
        <v>1.6750775261936575</v>
      </c>
      <c r="AJ68" s="10"/>
      <c r="AK68" s="10"/>
      <c r="AL68" s="10"/>
      <c r="AM68" s="10"/>
      <c r="AN68" s="10">
        <v>1.6711864406779398</v>
      </c>
      <c r="AO68" s="10">
        <v>0.61797934008312616</v>
      </c>
      <c r="AP68" s="10">
        <v>1</v>
      </c>
      <c r="AQ68" s="10">
        <v>79.625</v>
      </c>
      <c r="AR68" s="10"/>
      <c r="AS68" s="10"/>
      <c r="AT68" s="10">
        <v>2.44655100165147</v>
      </c>
      <c r="AU68" s="10">
        <v>1</v>
      </c>
      <c r="AV68" s="16"/>
      <c r="AW68" s="21">
        <v>23.790639462736948</v>
      </c>
      <c r="AX68" s="1" t="s">
        <v>120</v>
      </c>
      <c r="AY68" s="25">
        <v>9.6223097112860891</v>
      </c>
      <c r="AZ68" s="19">
        <v>100</v>
      </c>
      <c r="BA68" s="19">
        <v>0</v>
      </c>
      <c r="BB68" s="19">
        <v>0</v>
      </c>
      <c r="BC68" s="19">
        <v>100</v>
      </c>
      <c r="BD68" s="19">
        <v>0</v>
      </c>
      <c r="BE68" s="19">
        <v>0</v>
      </c>
      <c r="BF68" s="26">
        <v>97.81</v>
      </c>
      <c r="BG68" s="26">
        <v>1.8400000000000034</v>
      </c>
      <c r="BH68" s="26">
        <v>0.35</v>
      </c>
      <c r="BI68" s="23"/>
      <c r="BJ68" s="27">
        <f t="shared" ca="1" si="2"/>
        <v>1</v>
      </c>
      <c r="BK68" s="26">
        <f t="shared" ca="1" si="3"/>
        <v>8.8587242600063085</v>
      </c>
      <c r="BL68" s="25">
        <f t="shared" si="4"/>
        <v>7.8676388771924417</v>
      </c>
      <c r="BM68" s="25">
        <f t="shared" ca="1" si="5"/>
        <v>3.2924844333384131</v>
      </c>
      <c r="BN68" s="24">
        <f t="shared" si="6"/>
        <v>3.8103015737604289</v>
      </c>
      <c r="BO68" s="23"/>
      <c r="BP68" s="2"/>
      <c r="BR68" s="6"/>
      <c r="CL68" s="5"/>
      <c r="CP68" s="6"/>
      <c r="DJ68" s="5"/>
    </row>
    <row r="69" spans="1:131" x14ac:dyDescent="0.2">
      <c r="A69">
        <v>2.8</v>
      </c>
      <c r="B69">
        <v>2.2000000000000002</v>
      </c>
      <c r="C69">
        <v>1.25284</v>
      </c>
      <c r="D69">
        <v>-0.27512999999999999</v>
      </c>
      <c r="E69">
        <v>4.4049999999999999E-2</v>
      </c>
      <c r="F69">
        <v>1.68638</v>
      </c>
      <c r="G69">
        <v>1.80515</v>
      </c>
      <c r="H69" s="23"/>
      <c r="I69" s="17">
        <f t="shared" si="0"/>
        <v>9.1863517060367439</v>
      </c>
      <c r="J69" s="16">
        <f t="shared" si="1"/>
        <v>-9.7863517060367435</v>
      </c>
      <c r="K69" s="10">
        <v>95</v>
      </c>
      <c r="L69" s="16">
        <v>872.70341207349043</v>
      </c>
      <c r="M69" s="16">
        <v>309.7112860892388</v>
      </c>
      <c r="N69" s="16">
        <v>3.9807524059492558</v>
      </c>
      <c r="O69" s="16">
        <v>1.5237288135592997</v>
      </c>
      <c r="P69" s="16">
        <v>1.6292383203892093</v>
      </c>
      <c r="Q69" s="16">
        <v>0.10199423907825263</v>
      </c>
      <c r="R69" s="16">
        <v>6.2602406168477049</v>
      </c>
      <c r="S69" s="16">
        <v>7.3270490854103985</v>
      </c>
      <c r="T69" s="22" t="s">
        <v>119</v>
      </c>
      <c r="U69" s="10">
        <v>2</v>
      </c>
      <c r="V69" s="22" t="s">
        <v>142</v>
      </c>
      <c r="W69" s="10">
        <v>2</v>
      </c>
      <c r="X69" s="22" t="s">
        <v>33</v>
      </c>
      <c r="Y69" s="10">
        <v>3</v>
      </c>
      <c r="Z69" s="22" t="s">
        <v>124</v>
      </c>
      <c r="AA69" s="15">
        <v>2</v>
      </c>
      <c r="AB69" s="11">
        <v>97.81</v>
      </c>
      <c r="AC69" s="10">
        <v>1.8400000000000034</v>
      </c>
      <c r="AD69" s="21">
        <v>0.35</v>
      </c>
      <c r="AE69" s="12">
        <v>152.37288135592996</v>
      </c>
      <c r="AF69" s="10">
        <v>140.33960168852516</v>
      </c>
      <c r="AG69" s="10">
        <v>81.46191601946046</v>
      </c>
      <c r="AH69" s="10">
        <v>68.838103120343504</v>
      </c>
      <c r="AI69" s="10">
        <v>1.5973826905451154</v>
      </c>
      <c r="AJ69" s="10"/>
      <c r="AK69" s="10"/>
      <c r="AL69" s="10"/>
      <c r="AM69" s="10"/>
      <c r="AN69" s="10">
        <v>1.5237288135592997</v>
      </c>
      <c r="AO69" s="10">
        <v>0.59019041920297344</v>
      </c>
      <c r="AP69" s="10">
        <v>1</v>
      </c>
      <c r="AQ69" s="10">
        <v>79.625</v>
      </c>
      <c r="AR69" s="10"/>
      <c r="AS69" s="10"/>
      <c r="AT69" s="10">
        <v>2.1112823717801388</v>
      </c>
      <c r="AU69" s="10">
        <v>1</v>
      </c>
      <c r="AV69" s="16"/>
      <c r="AW69" s="21">
        <v>21.050940253278775</v>
      </c>
      <c r="AX69" s="1" t="s">
        <v>120</v>
      </c>
      <c r="AY69" s="25">
        <v>9.78635170603674</v>
      </c>
      <c r="AZ69" s="19">
        <v>100</v>
      </c>
      <c r="BA69" s="19">
        <v>0</v>
      </c>
      <c r="BB69" s="19">
        <v>0</v>
      </c>
      <c r="BC69" s="19">
        <v>100</v>
      </c>
      <c r="BD69" s="19">
        <v>0</v>
      </c>
      <c r="BE69" s="19">
        <v>0</v>
      </c>
      <c r="BF69" s="26">
        <v>97.81</v>
      </c>
      <c r="BG69" s="26">
        <v>1.8400000000000034</v>
      </c>
      <c r="BH69" s="26">
        <v>0.35</v>
      </c>
      <c r="BI69" s="23"/>
      <c r="BJ69" s="27">
        <f t="shared" ca="1" si="2"/>
        <v>1</v>
      </c>
      <c r="BK69" s="26">
        <f t="shared" ca="1" si="3"/>
        <v>7.7032169503099803</v>
      </c>
      <c r="BL69" s="25">
        <f t="shared" si="4"/>
        <v>8.5502040052329917</v>
      </c>
      <c r="BM69" s="25">
        <f t="shared" ca="1" si="5"/>
        <v>3.3622292671499809</v>
      </c>
      <c r="BN69" s="24">
        <f t="shared" si="6"/>
        <v>3.853159455520808</v>
      </c>
      <c r="BO69" s="23"/>
      <c r="BP69" s="2"/>
      <c r="BR69" s="6"/>
      <c r="CL69" s="5"/>
      <c r="CP69" s="6"/>
      <c r="DJ69" s="5"/>
    </row>
    <row r="70" spans="1:131" x14ac:dyDescent="0.2">
      <c r="A70">
        <v>2.85</v>
      </c>
      <c r="B70">
        <v>0.2</v>
      </c>
      <c r="C70">
        <v>1.25282</v>
      </c>
      <c r="D70">
        <v>-0.2747</v>
      </c>
      <c r="E70">
        <v>4.4060000000000002E-2</v>
      </c>
      <c r="F70">
        <v>1.68523</v>
      </c>
      <c r="G70">
        <v>1.8027299999999999</v>
      </c>
      <c r="H70" s="23"/>
      <c r="I70" s="17">
        <f t="shared" si="0"/>
        <v>9.3503937007874018</v>
      </c>
      <c r="J70" s="16">
        <f t="shared" si="1"/>
        <v>-9.9503937007874015</v>
      </c>
      <c r="K70" s="10">
        <v>95</v>
      </c>
      <c r="L70" s="16">
        <v>888.28740157480297</v>
      </c>
      <c r="M70" s="16">
        <v>315.05905511811022</v>
      </c>
      <c r="N70" s="16">
        <v>4.0518372703412071</v>
      </c>
      <c r="O70" s="16">
        <v>1.5182674199623376</v>
      </c>
      <c r="P70" s="16">
        <v>1.6238211285127457</v>
      </c>
      <c r="Q70" s="16">
        <v>0.10468819011041766</v>
      </c>
      <c r="R70" s="16">
        <v>6.4470272169879532</v>
      </c>
      <c r="S70" s="16">
        <v>7.3301186493339063</v>
      </c>
      <c r="T70" s="22" t="s">
        <v>119</v>
      </c>
      <c r="U70" s="10">
        <v>2</v>
      </c>
      <c r="V70" s="22" t="s">
        <v>142</v>
      </c>
      <c r="W70" s="10">
        <v>2</v>
      </c>
      <c r="X70" s="22" t="s">
        <v>33</v>
      </c>
      <c r="Y70" s="10">
        <v>3</v>
      </c>
      <c r="Z70" s="22" t="s">
        <v>124</v>
      </c>
      <c r="AA70" s="15">
        <v>2</v>
      </c>
      <c r="AB70" s="11">
        <v>97.81</v>
      </c>
      <c r="AC70" s="10">
        <v>1.8400000000000034</v>
      </c>
      <c r="AD70" s="21">
        <v>0.35</v>
      </c>
      <c r="AE70" s="12">
        <v>151.82674199623375</v>
      </c>
      <c r="AF70" s="10">
        <v>138.78557973239342</v>
      </c>
      <c r="AG70" s="10">
        <v>81.191056425637299</v>
      </c>
      <c r="AH70" s="10">
        <v>67.438931224992672</v>
      </c>
      <c r="AI70" s="10">
        <v>1.5511024947513705</v>
      </c>
      <c r="AJ70" s="10"/>
      <c r="AK70" s="10"/>
      <c r="AL70" s="10"/>
      <c r="AM70" s="10"/>
      <c r="AN70" s="10">
        <v>1.5182674199623376</v>
      </c>
      <c r="AO70" s="10">
        <v>0.59539438775862807</v>
      </c>
      <c r="AP70" s="10">
        <v>1</v>
      </c>
      <c r="AQ70" s="10">
        <v>79.625</v>
      </c>
      <c r="AR70" s="10"/>
      <c r="AS70" s="10"/>
      <c r="AT70" s="10">
        <v>2.048318374959532</v>
      </c>
      <c r="AU70" s="10">
        <v>1</v>
      </c>
      <c r="AV70" s="16"/>
      <c r="AW70" s="21">
        <v>20.817836959859012</v>
      </c>
      <c r="AX70" s="1" t="s">
        <v>120</v>
      </c>
      <c r="AY70" s="25">
        <v>9.9503937007873997</v>
      </c>
      <c r="AZ70" s="19">
        <v>100</v>
      </c>
      <c r="BA70" s="19">
        <v>0</v>
      </c>
      <c r="BB70" s="19">
        <v>0</v>
      </c>
      <c r="BC70" s="19">
        <v>100</v>
      </c>
      <c r="BD70" s="19">
        <v>0</v>
      </c>
      <c r="BE70" s="19">
        <v>0</v>
      </c>
      <c r="BF70" s="26">
        <v>97.81</v>
      </c>
      <c r="BG70" s="26">
        <v>1.8400000000000034</v>
      </c>
      <c r="BH70" s="26">
        <v>0.35</v>
      </c>
      <c r="BI70" s="23"/>
      <c r="BJ70" s="27">
        <f t="shared" ca="1" si="2"/>
        <v>1</v>
      </c>
      <c r="BK70" s="26">
        <f t="shared" ca="1" si="3"/>
        <v>7.4886114749700088</v>
      </c>
      <c r="BL70" s="25">
        <f t="shared" si="4"/>
        <v>8.8743064544582815</v>
      </c>
      <c r="BM70" s="25">
        <f t="shared" ca="1" si="5"/>
        <v>3.3820022898230806</v>
      </c>
      <c r="BN70" s="24">
        <f t="shared" si="6"/>
        <v>3.8610877597933508</v>
      </c>
      <c r="BO70" s="23"/>
      <c r="BP70" s="2"/>
      <c r="BR70" s="6"/>
      <c r="CL70" s="5"/>
      <c r="CP70" s="6"/>
      <c r="DJ70" s="5"/>
    </row>
    <row r="71" spans="1:131" x14ac:dyDescent="0.2">
      <c r="A71">
        <v>2.9</v>
      </c>
      <c r="B71">
        <v>2.1</v>
      </c>
      <c r="C71">
        <v>1.25267</v>
      </c>
      <c r="D71">
        <v>-0.27507999999999999</v>
      </c>
      <c r="E71">
        <v>4.4060000000000002E-2</v>
      </c>
      <c r="F71">
        <v>1.6847300000000001</v>
      </c>
      <c r="G71">
        <v>1.79935</v>
      </c>
      <c r="H71" s="23"/>
      <c r="I71" s="17">
        <f t="shared" si="0"/>
        <v>9.5144356955380562</v>
      </c>
      <c r="J71" s="16">
        <f t="shared" si="1"/>
        <v>-10.114435695538056</v>
      </c>
      <c r="K71" s="10">
        <v>100</v>
      </c>
      <c r="L71" s="16">
        <v>904.69160104986838</v>
      </c>
      <c r="M71" s="16">
        <v>321.22703412073486</v>
      </c>
      <c r="N71" s="16">
        <v>4.1229221347331571</v>
      </c>
      <c r="O71" s="16">
        <v>1.4773069679849107</v>
      </c>
      <c r="P71" s="16">
        <v>1.5828606765353188</v>
      </c>
      <c r="Q71" s="16">
        <v>0.10230748919827179</v>
      </c>
      <c r="R71" s="16">
        <v>6.4634551047291104</v>
      </c>
      <c r="S71" s="16">
        <v>7.3301186493339063</v>
      </c>
      <c r="T71" s="22" t="s">
        <v>119</v>
      </c>
      <c r="U71" s="10">
        <v>2</v>
      </c>
      <c r="V71" s="22" t="s">
        <v>142</v>
      </c>
      <c r="W71" s="10">
        <v>2</v>
      </c>
      <c r="X71" s="22" t="s">
        <v>33</v>
      </c>
      <c r="Y71" s="10">
        <v>3</v>
      </c>
      <c r="Z71" s="22" t="s">
        <v>124</v>
      </c>
      <c r="AA71" s="15">
        <v>2</v>
      </c>
      <c r="AB71" s="11">
        <v>97.81</v>
      </c>
      <c r="AC71" s="10">
        <v>1.8400000000000034</v>
      </c>
      <c r="AD71" s="21">
        <v>0.35</v>
      </c>
      <c r="AE71" s="12">
        <v>147.73069679849107</v>
      </c>
      <c r="AF71" s="10">
        <v>130.2516343245195</v>
      </c>
      <c r="AG71" s="10">
        <v>79.143033826765929</v>
      </c>
      <c r="AH71" s="10">
        <v>65.976614014643985</v>
      </c>
      <c r="AI71" s="10">
        <v>1.5471601237986954</v>
      </c>
      <c r="AJ71" s="10"/>
      <c r="AK71" s="10"/>
      <c r="AL71" s="10"/>
      <c r="AM71" s="10"/>
      <c r="AN71" s="10">
        <v>1.4773069679849107</v>
      </c>
      <c r="AO71" s="10">
        <v>0.5895473732089197</v>
      </c>
      <c r="AP71" s="10">
        <v>1</v>
      </c>
      <c r="AQ71" s="10">
        <v>79.625</v>
      </c>
      <c r="AR71" s="10"/>
      <c r="AS71" s="10"/>
      <c r="AT71" s="10">
        <v>1.8763902771449013</v>
      </c>
      <c r="AU71" s="10">
        <v>1</v>
      </c>
      <c r="AV71" s="16"/>
      <c r="AW71" s="21">
        <v>19.537745148677924</v>
      </c>
      <c r="AX71" s="1" t="s">
        <v>120</v>
      </c>
      <c r="AY71" s="25">
        <v>10.1144356955381</v>
      </c>
      <c r="AZ71" s="19">
        <v>100</v>
      </c>
      <c r="BA71" s="19">
        <v>0</v>
      </c>
      <c r="BB71" s="19">
        <v>0</v>
      </c>
      <c r="BC71" s="19">
        <v>100</v>
      </c>
      <c r="BD71" s="19">
        <v>0</v>
      </c>
      <c r="BE71" s="19">
        <v>0</v>
      </c>
      <c r="BF71" s="26">
        <v>97.81</v>
      </c>
      <c r="BG71" s="26">
        <v>1.8400000000000034</v>
      </c>
      <c r="BH71" s="26">
        <v>0.35</v>
      </c>
      <c r="BI71" s="23"/>
      <c r="BJ71" s="27">
        <f t="shared" ca="1" si="2"/>
        <v>1</v>
      </c>
      <c r="BK71" s="26">
        <f t="shared" ca="1" si="3"/>
        <v>7.0387281014802445</v>
      </c>
      <c r="BL71" s="25">
        <f t="shared" si="4"/>
        <v>9.0496367070654991</v>
      </c>
      <c r="BM71" s="25">
        <f t="shared" ca="1" si="5"/>
        <v>3.4081167628487532</v>
      </c>
      <c r="BN71" s="24">
        <f t="shared" si="6"/>
        <v>3.8711110959101642</v>
      </c>
      <c r="BO71" s="23"/>
      <c r="BP71" s="2"/>
      <c r="BR71" s="6"/>
      <c r="CL71" s="5"/>
      <c r="CP71" s="6"/>
      <c r="DJ71" s="5"/>
    </row>
    <row r="72" spans="1:131" x14ac:dyDescent="0.2">
      <c r="A72">
        <v>2.95</v>
      </c>
      <c r="B72">
        <v>2.1</v>
      </c>
      <c r="C72">
        <v>1.25247</v>
      </c>
      <c r="D72">
        <v>-0.27561000000000002</v>
      </c>
      <c r="E72">
        <v>4.4049999999999999E-2</v>
      </c>
      <c r="F72">
        <v>1.6820299999999999</v>
      </c>
      <c r="G72">
        <v>1.80158</v>
      </c>
      <c r="H72" s="23"/>
      <c r="I72" s="17">
        <f t="shared" si="0"/>
        <v>9.6784776902887142</v>
      </c>
      <c r="J72" s="16">
        <f t="shared" si="1"/>
        <v>-10.278477690288714</v>
      </c>
      <c r="K72" s="10">
        <v>100</v>
      </c>
      <c r="L72" s="16">
        <v>921.09580052493413</v>
      </c>
      <c r="M72" s="16">
        <v>327.3950131233596</v>
      </c>
      <c r="N72" s="16">
        <v>4.1940069991251097</v>
      </c>
      <c r="O72" s="16">
        <v>1.4226930320150488</v>
      </c>
      <c r="P72" s="16">
        <v>1.5282025388449585</v>
      </c>
      <c r="Q72" s="16">
        <v>9.8987037926068042E-2</v>
      </c>
      <c r="R72" s="16">
        <v>6.4773507051548371</v>
      </c>
      <c r="S72" s="16">
        <v>7.3270490854103985</v>
      </c>
      <c r="T72" s="22" t="s">
        <v>119</v>
      </c>
      <c r="U72" s="10">
        <v>2</v>
      </c>
      <c r="V72" s="22" t="s">
        <v>142</v>
      </c>
      <c r="W72" s="10">
        <v>2</v>
      </c>
      <c r="X72" s="22" t="s">
        <v>33</v>
      </c>
      <c r="Y72" s="10">
        <v>3</v>
      </c>
      <c r="Z72" s="22" t="s">
        <v>124</v>
      </c>
      <c r="AA72" s="15">
        <v>2</v>
      </c>
      <c r="AB72" s="11">
        <v>97.81</v>
      </c>
      <c r="AC72" s="10">
        <v>1.8400000000000034</v>
      </c>
      <c r="AD72" s="21">
        <v>0.35</v>
      </c>
      <c r="AE72" s="12">
        <v>142.2693032015049</v>
      </c>
      <c r="AF72" s="10">
        <v>122.85631227417916</v>
      </c>
      <c r="AG72" s="10">
        <v>76.410126942247928</v>
      </c>
      <c r="AH72" s="10">
        <v>64.451151489297374</v>
      </c>
      <c r="AI72" s="10">
        <v>1.5438410632979547</v>
      </c>
      <c r="AJ72" s="10"/>
      <c r="AK72" s="10"/>
      <c r="AL72" s="10"/>
      <c r="AM72" s="10"/>
      <c r="AN72" s="10">
        <v>1.4226930320150488</v>
      </c>
      <c r="AO72" s="10">
        <v>0.58018539698042204</v>
      </c>
      <c r="AP72" s="10">
        <v>1</v>
      </c>
      <c r="AQ72" s="10">
        <v>79.625</v>
      </c>
      <c r="AR72" s="10"/>
      <c r="AS72" s="10"/>
      <c r="AT72" s="10">
        <v>1.7286717203894939</v>
      </c>
      <c r="AU72" s="10">
        <v>1</v>
      </c>
      <c r="AV72" s="16"/>
      <c r="AW72" s="21">
        <v>18.428446841126874</v>
      </c>
      <c r="AX72" s="1" t="s">
        <v>120</v>
      </c>
      <c r="AY72" s="25">
        <v>10.2784776902887</v>
      </c>
      <c r="AZ72" s="19">
        <v>100</v>
      </c>
      <c r="BA72" s="19">
        <v>0</v>
      </c>
      <c r="BB72" s="19">
        <v>0</v>
      </c>
      <c r="BC72" s="19">
        <v>100</v>
      </c>
      <c r="BD72" s="19">
        <v>0</v>
      </c>
      <c r="BE72" s="19">
        <v>0</v>
      </c>
      <c r="BF72" s="26">
        <v>97.81</v>
      </c>
      <c r="BG72" s="26">
        <v>1.8400000000000034</v>
      </c>
      <c r="BH72" s="26">
        <v>0.35</v>
      </c>
      <c r="BI72" s="23"/>
      <c r="BJ72" s="27">
        <f t="shared" ca="1" si="2"/>
        <v>1</v>
      </c>
      <c r="BK72" s="26">
        <f t="shared" ca="1" si="3"/>
        <v>6.5221191269654941</v>
      </c>
      <c r="BL72" s="25">
        <f t="shared" si="4"/>
        <v>9.271447371548124</v>
      </c>
      <c r="BM72" s="25">
        <f t="shared" ca="1" si="5"/>
        <v>3.4403321909304103</v>
      </c>
      <c r="BN72" s="24">
        <f t="shared" si="6"/>
        <v>3.8846008635088487</v>
      </c>
      <c r="BO72" s="23"/>
      <c r="BP72" s="2"/>
      <c r="BR72" s="6"/>
      <c r="CL72" s="5"/>
      <c r="CP72" s="6"/>
      <c r="DJ72" s="5"/>
    </row>
    <row r="73" spans="1:131" x14ac:dyDescent="0.2">
      <c r="A73">
        <v>3</v>
      </c>
      <c r="B73">
        <v>2.2000000000000002</v>
      </c>
      <c r="C73">
        <v>1.25258</v>
      </c>
      <c r="D73">
        <v>-0.27611999999999998</v>
      </c>
      <c r="E73">
        <v>4.4080000000000001E-2</v>
      </c>
      <c r="F73">
        <v>1.68005</v>
      </c>
      <c r="G73">
        <v>1.79983</v>
      </c>
      <c r="H73" s="23"/>
      <c r="I73" s="17">
        <f t="shared" si="0"/>
        <v>9.8425196850393704</v>
      </c>
      <c r="J73" s="16">
        <f t="shared" si="1"/>
        <v>-10.44251968503937</v>
      </c>
      <c r="K73" s="10">
        <v>100</v>
      </c>
      <c r="L73" s="16">
        <v>937.49999999999977</v>
      </c>
      <c r="M73" s="16">
        <v>333.56299212598429</v>
      </c>
      <c r="N73" s="16">
        <v>4.2650918635170605</v>
      </c>
      <c r="O73" s="16">
        <v>1.452730696798491</v>
      </c>
      <c r="P73" s="16">
        <v>1.5583728087898963</v>
      </c>
      <c r="Q73" s="16">
        <v>9.5791886701872456E-2</v>
      </c>
      <c r="R73" s="16">
        <v>6.1469172306886266</v>
      </c>
      <c r="S73" s="16">
        <v>7.3362577771809194</v>
      </c>
      <c r="T73" s="22" t="s">
        <v>119</v>
      </c>
      <c r="U73" s="10">
        <v>2</v>
      </c>
      <c r="V73" s="22" t="s">
        <v>142</v>
      </c>
      <c r="W73" s="10">
        <v>2</v>
      </c>
      <c r="X73" s="22" t="s">
        <v>33</v>
      </c>
      <c r="Y73" s="10">
        <v>3</v>
      </c>
      <c r="Z73" s="22" t="s">
        <v>124</v>
      </c>
      <c r="AA73" s="15">
        <v>2</v>
      </c>
      <c r="AB73" s="11">
        <v>97.81</v>
      </c>
      <c r="AC73" s="10">
        <v>1.8400000000000034</v>
      </c>
      <c r="AD73" s="21">
        <v>0.35</v>
      </c>
      <c r="AE73" s="12">
        <v>145.2730696798491</v>
      </c>
      <c r="AF73" s="10">
        <v>125.44080288681504</v>
      </c>
      <c r="AG73" s="10">
        <v>77.918640439494823</v>
      </c>
      <c r="AH73" s="10">
        <v>63.178270223942235</v>
      </c>
      <c r="AI73" s="10">
        <v>1.6268317312090634</v>
      </c>
      <c r="AJ73" s="10"/>
      <c r="AK73" s="10"/>
      <c r="AL73" s="10"/>
      <c r="AM73" s="10"/>
      <c r="AN73" s="10">
        <v>1.452730696798491</v>
      </c>
      <c r="AO73" s="10">
        <v>0.58564076367014029</v>
      </c>
      <c r="AP73" s="10">
        <v>1</v>
      </c>
      <c r="AQ73" s="10">
        <v>79.625</v>
      </c>
      <c r="AR73" s="10"/>
      <c r="AS73" s="10"/>
      <c r="AT73" s="10">
        <v>1.7315011696255469</v>
      </c>
      <c r="AU73" s="10">
        <v>1</v>
      </c>
      <c r="AV73" s="16"/>
      <c r="AW73" s="21">
        <v>18.816120433022252</v>
      </c>
      <c r="AX73" s="1" t="s">
        <v>120</v>
      </c>
      <c r="AY73" s="25">
        <v>10.4425196850394</v>
      </c>
      <c r="AZ73" s="19">
        <v>100</v>
      </c>
      <c r="BA73" s="19">
        <v>0</v>
      </c>
      <c r="BB73" s="19">
        <v>0</v>
      </c>
      <c r="BC73" s="19">
        <v>100</v>
      </c>
      <c r="BD73" s="19">
        <v>0</v>
      </c>
      <c r="BE73" s="19">
        <v>0</v>
      </c>
      <c r="BF73" s="26">
        <v>97.81</v>
      </c>
      <c r="BG73" s="26">
        <v>1.8400000000000034</v>
      </c>
      <c r="BH73" s="26">
        <v>0.35</v>
      </c>
      <c r="BI73" s="23"/>
      <c r="BJ73" s="27">
        <f t="shared" ca="1" si="2"/>
        <v>1</v>
      </c>
      <c r="BK73" s="26">
        <f t="shared" ca="1" si="3"/>
        <v>6.5332356077340483</v>
      </c>
      <c r="BL73" s="25">
        <f t="shared" si="4"/>
        <v>8.7912886853255365</v>
      </c>
      <c r="BM73" s="25">
        <f t="shared" ca="1" si="5"/>
        <v>3.4251229229711764</v>
      </c>
      <c r="BN73" s="24">
        <f t="shared" si="6"/>
        <v>3.865501141442425</v>
      </c>
      <c r="BO73" s="23"/>
      <c r="BP73" s="2"/>
      <c r="BR73" s="6"/>
      <c r="CL73" s="5"/>
      <c r="CP73" s="6"/>
      <c r="DF73" s="42" t="s">
        <v>68</v>
      </c>
      <c r="DH73" s="42" t="s">
        <v>69</v>
      </c>
      <c r="DJ73" s="5"/>
    </row>
    <row r="74" spans="1:131" x14ac:dyDescent="0.2">
      <c r="A74">
        <v>3.05</v>
      </c>
      <c r="B74">
        <v>2.1</v>
      </c>
      <c r="C74">
        <v>1.2530399999999999</v>
      </c>
      <c r="D74">
        <v>-0.27672000000000002</v>
      </c>
      <c r="E74">
        <v>4.4080000000000001E-2</v>
      </c>
      <c r="F74">
        <v>1.6797500000000001</v>
      </c>
      <c r="G74">
        <v>1.79573</v>
      </c>
      <c r="H74" s="23"/>
      <c r="I74" s="17">
        <f t="shared" si="0"/>
        <v>10.006561679790025</v>
      </c>
      <c r="J74" s="16">
        <f t="shared" si="1"/>
        <v>-10.606561679790024</v>
      </c>
      <c r="K74" s="10">
        <v>100</v>
      </c>
      <c r="L74" s="16">
        <v>953.90419947506518</v>
      </c>
      <c r="M74" s="16">
        <v>339.73097112860887</v>
      </c>
      <c r="N74" s="16">
        <v>4.3361767279090104</v>
      </c>
      <c r="O74" s="16">
        <v>1.578342749529162</v>
      </c>
      <c r="P74" s="16">
        <v>1.6839848615205673</v>
      </c>
      <c r="Q74" s="16">
        <v>9.2032885261641745E-2</v>
      </c>
      <c r="R74" s="16">
        <v>5.4651848341759992</v>
      </c>
      <c r="S74" s="16">
        <v>7.3362577771809194</v>
      </c>
      <c r="T74" s="22" t="s">
        <v>119</v>
      </c>
      <c r="U74" s="10">
        <v>2</v>
      </c>
      <c r="V74" s="22" t="s">
        <v>142</v>
      </c>
      <c r="W74" s="10">
        <v>2</v>
      </c>
      <c r="X74" s="22" t="s">
        <v>33</v>
      </c>
      <c r="Y74" s="10">
        <v>3</v>
      </c>
      <c r="Z74" s="22" t="s">
        <v>124</v>
      </c>
      <c r="AA74" s="15">
        <v>2</v>
      </c>
      <c r="AB74" s="11">
        <v>97.81</v>
      </c>
      <c r="AC74" s="10">
        <v>1.8400000000000034</v>
      </c>
      <c r="AD74" s="21">
        <v>0.35</v>
      </c>
      <c r="AE74" s="12">
        <v>157.83427495291619</v>
      </c>
      <c r="AF74" s="10">
        <v>139.25373853306658</v>
      </c>
      <c r="AG74" s="10">
        <v>84.199243076028381</v>
      </c>
      <c r="AH74" s="10">
        <v>61.715953013593563</v>
      </c>
      <c r="AI74" s="10">
        <v>1.8297642812491861</v>
      </c>
      <c r="AJ74" s="10"/>
      <c r="AK74" s="10"/>
      <c r="AL74" s="10"/>
      <c r="AM74" s="10"/>
      <c r="AN74" s="10">
        <v>1.578342749529162</v>
      </c>
      <c r="AO74" s="10">
        <v>0.60707788174674804</v>
      </c>
      <c r="AP74" s="10">
        <v>1</v>
      </c>
      <c r="AQ74" s="10">
        <v>79.625</v>
      </c>
      <c r="AR74" s="10"/>
      <c r="AS74" s="10"/>
      <c r="AT74" s="10">
        <v>1.8942707524070241</v>
      </c>
      <c r="AU74" s="10">
        <v>1</v>
      </c>
      <c r="AV74" s="16"/>
      <c r="AW74" s="21">
        <v>20.888060779959986</v>
      </c>
      <c r="AX74" s="1" t="s">
        <v>120</v>
      </c>
      <c r="AY74" s="25">
        <v>10.60656167979</v>
      </c>
      <c r="AZ74" s="19">
        <v>100</v>
      </c>
      <c r="BA74" s="19">
        <v>0</v>
      </c>
      <c r="BB74" s="19">
        <v>0</v>
      </c>
      <c r="BC74" s="19">
        <v>100</v>
      </c>
      <c r="BD74" s="19">
        <v>0</v>
      </c>
      <c r="BE74" s="19">
        <v>0</v>
      </c>
      <c r="BF74" s="26">
        <v>97.81</v>
      </c>
      <c r="BG74" s="26">
        <v>1.8400000000000034</v>
      </c>
      <c r="BH74" s="26">
        <v>0.35</v>
      </c>
      <c r="BI74" s="23"/>
      <c r="BJ74" s="27">
        <f t="shared" ca="1" si="2"/>
        <v>1</v>
      </c>
      <c r="BK74" s="26">
        <f t="shared" ca="1" si="3"/>
        <v>7.1058152736160123</v>
      </c>
      <c r="BL74" s="25">
        <f t="shared" si="4"/>
        <v>7.6247213974283774</v>
      </c>
      <c r="BM74" s="25">
        <f t="shared" ca="1" si="5"/>
        <v>3.3578700629370162</v>
      </c>
      <c r="BN74" s="24">
        <f t="shared" si="6"/>
        <v>3.8102974259197668</v>
      </c>
      <c r="BO74" s="23"/>
      <c r="BP74" s="2"/>
      <c r="BR74" s="6"/>
      <c r="CC74" s="41" t="s">
        <v>57</v>
      </c>
      <c r="CE74" s="40"/>
      <c r="CH74" s="40"/>
      <c r="CI74" s="38"/>
      <c r="CJ74" s="38"/>
      <c r="CK74" s="38" t="s">
        <v>64</v>
      </c>
      <c r="CL74" s="5"/>
      <c r="CP74" s="6"/>
      <c r="DA74" s="41"/>
      <c r="DC74" s="40"/>
      <c r="DE74" s="39"/>
      <c r="DF74" s="42" t="s">
        <v>75</v>
      </c>
      <c r="DG74" s="38"/>
      <c r="DH74" s="42" t="s">
        <v>70</v>
      </c>
      <c r="DJ74" s="5"/>
    </row>
    <row r="75" spans="1:131" x14ac:dyDescent="0.2">
      <c r="A75">
        <v>3.1</v>
      </c>
      <c r="B75">
        <v>2.2000000000000002</v>
      </c>
      <c r="C75">
        <v>1.25308</v>
      </c>
      <c r="D75">
        <v>-0.27762999999999999</v>
      </c>
      <c r="E75">
        <v>4.41E-2</v>
      </c>
      <c r="F75">
        <v>1.68235</v>
      </c>
      <c r="G75">
        <v>1.80043</v>
      </c>
      <c r="H75" s="23"/>
      <c r="I75" s="17">
        <f t="shared" si="0"/>
        <v>10.170603674540683</v>
      </c>
      <c r="J75" s="16">
        <f t="shared" si="1"/>
        <v>-10.770603674540682</v>
      </c>
      <c r="K75" s="10">
        <v>100</v>
      </c>
      <c r="L75" s="16">
        <v>970.30839895013094</v>
      </c>
      <c r="M75" s="16">
        <v>345.89895013123362</v>
      </c>
      <c r="N75" s="16">
        <v>4.4072615923009621</v>
      </c>
      <c r="O75" s="16">
        <v>1.5892655367231465</v>
      </c>
      <c r="P75" s="16">
        <v>1.6949960521555487</v>
      </c>
      <c r="Q75" s="16">
        <v>8.6331733077292458E-2</v>
      </c>
      <c r="R75" s="16">
        <v>5.0933294486145417</v>
      </c>
      <c r="S75" s="16">
        <v>7.3423969050279334</v>
      </c>
      <c r="T75" s="22" t="s">
        <v>119</v>
      </c>
      <c r="U75" s="10">
        <v>2</v>
      </c>
      <c r="V75" s="22" t="s">
        <v>142</v>
      </c>
      <c r="W75" s="10">
        <v>2</v>
      </c>
      <c r="X75" s="22" t="s">
        <v>33</v>
      </c>
      <c r="Y75" s="10">
        <v>3</v>
      </c>
      <c r="Z75" s="22" t="s">
        <v>124</v>
      </c>
      <c r="AA75" s="15">
        <v>2</v>
      </c>
      <c r="AB75" s="11">
        <v>97.81</v>
      </c>
      <c r="AC75" s="10">
        <v>1.8400000000000034</v>
      </c>
      <c r="AD75" s="21">
        <v>0.35</v>
      </c>
      <c r="AE75" s="12">
        <v>158.92655367231467</v>
      </c>
      <c r="AF75" s="10">
        <v>139.58421981511935</v>
      </c>
      <c r="AG75" s="10">
        <v>84.74980260777744</v>
      </c>
      <c r="AH75" s="10">
        <v>60.379926433240556</v>
      </c>
      <c r="AI75" s="10">
        <v>1.9633522828019976</v>
      </c>
      <c r="AJ75" s="10"/>
      <c r="AK75" s="10"/>
      <c r="AL75" s="10"/>
      <c r="AM75" s="10"/>
      <c r="AN75" s="10">
        <v>1.5892655367231465</v>
      </c>
      <c r="AO75" s="10">
        <v>0.60583249207576828</v>
      </c>
      <c r="AP75" s="10">
        <v>1</v>
      </c>
      <c r="AQ75" s="10">
        <v>79.625</v>
      </c>
      <c r="AR75" s="10"/>
      <c r="AS75" s="10"/>
      <c r="AT75" s="10">
        <v>1.862368570080503</v>
      </c>
      <c r="AU75" s="10">
        <v>1</v>
      </c>
      <c r="AV75" s="16"/>
      <c r="AW75" s="21">
        <v>20.937632972267902</v>
      </c>
      <c r="AX75" s="1" t="s">
        <v>120</v>
      </c>
      <c r="AY75" s="25">
        <v>10.7706036745407</v>
      </c>
      <c r="AZ75" s="19">
        <v>100</v>
      </c>
      <c r="BA75" s="19">
        <v>0</v>
      </c>
      <c r="BB75" s="19">
        <v>0</v>
      </c>
      <c r="BC75" s="19">
        <v>100</v>
      </c>
      <c r="BD75" s="19">
        <v>0</v>
      </c>
      <c r="BE75" s="19">
        <v>0</v>
      </c>
      <c r="BF75" s="26">
        <v>97.81</v>
      </c>
      <c r="BG75" s="26">
        <v>1.8400000000000034</v>
      </c>
      <c r="BH75" s="26">
        <v>0.35</v>
      </c>
      <c r="BI75" s="23"/>
      <c r="BJ75" s="27">
        <f t="shared" ca="1" si="2"/>
        <v>1</v>
      </c>
      <c r="BK75" s="26">
        <f t="shared" ca="1" si="3"/>
        <v>6.995348509855094</v>
      </c>
      <c r="BL75" s="25">
        <f t="shared" si="4"/>
        <v>7.1357866225258189</v>
      </c>
      <c r="BM75" s="25">
        <f t="shared" ca="1" si="5"/>
        <v>3.3452633743423754</v>
      </c>
      <c r="BN75" s="24">
        <f t="shared" si="6"/>
        <v>3.7922272948699152</v>
      </c>
      <c r="BO75" s="23"/>
      <c r="BP75" s="2"/>
      <c r="BR75" s="6"/>
      <c r="CC75" s="41" t="s">
        <v>58</v>
      </c>
      <c r="CE75" s="40"/>
      <c r="CH75" s="40"/>
      <c r="CI75" s="38"/>
      <c r="CJ75" s="38"/>
      <c r="CK75" s="38"/>
      <c r="CL75" s="5"/>
      <c r="CP75" s="6"/>
      <c r="DA75" s="41"/>
      <c r="DC75" s="40"/>
      <c r="DE75" s="39"/>
      <c r="DF75" s="37" t="s">
        <v>76</v>
      </c>
      <c r="DG75" s="38"/>
      <c r="DH75" s="37" t="s">
        <v>77</v>
      </c>
      <c r="DJ75" s="5"/>
      <c r="DV75" s="29">
        <v>20</v>
      </c>
      <c r="DW75" s="29">
        <v>1.31</v>
      </c>
      <c r="DX75" s="29">
        <v>2.0499999999999998</v>
      </c>
      <c r="DY75" s="29">
        <v>2.6</v>
      </c>
      <c r="DZ75" s="29">
        <v>2.95</v>
      </c>
      <c r="EA75" s="29">
        <v>3.6</v>
      </c>
    </row>
    <row r="76" spans="1:131" ht="13.5" thickBot="1" x14ac:dyDescent="0.25">
      <c r="A76">
        <v>3.15</v>
      </c>
      <c r="B76">
        <v>2.2000000000000002</v>
      </c>
      <c r="C76">
        <v>1.25315</v>
      </c>
      <c r="D76">
        <v>-0.27822000000000002</v>
      </c>
      <c r="E76">
        <v>4.4119999999999999E-2</v>
      </c>
      <c r="F76">
        <v>1.6793</v>
      </c>
      <c r="G76">
        <v>1.7975000000000001</v>
      </c>
      <c r="H76" s="23"/>
      <c r="I76" s="17">
        <f t="shared" si="0"/>
        <v>10.334645669291337</v>
      </c>
      <c r="J76" s="16">
        <f t="shared" si="1"/>
        <v>-10.934645669291337</v>
      </c>
      <c r="K76" s="10">
        <v>100</v>
      </c>
      <c r="L76" s="16">
        <v>986.71259842519635</v>
      </c>
      <c r="M76" s="16">
        <v>352.06692913385825</v>
      </c>
      <c r="N76" s="16">
        <v>4.478346456692913</v>
      </c>
      <c r="O76" s="16">
        <v>1.6083804143126041</v>
      </c>
      <c r="P76" s="16">
        <v>1.7141993331860033</v>
      </c>
      <c r="Q76" s="16">
        <v>8.2635381661065627E-2</v>
      </c>
      <c r="R76" s="16">
        <v>4.8206401706783932</v>
      </c>
      <c r="S76" s="16">
        <v>7.3485360328749465</v>
      </c>
      <c r="T76" s="22" t="s">
        <v>119</v>
      </c>
      <c r="U76" s="10">
        <v>2</v>
      </c>
      <c r="V76" s="22" t="s">
        <v>142</v>
      </c>
      <c r="W76" s="10">
        <v>2</v>
      </c>
      <c r="X76" s="22" t="s">
        <v>33</v>
      </c>
      <c r="Y76" s="10">
        <v>3</v>
      </c>
      <c r="Z76" s="22" t="s">
        <v>124</v>
      </c>
      <c r="AA76" s="15">
        <v>2</v>
      </c>
      <c r="AB76" s="11">
        <v>97.81</v>
      </c>
      <c r="AC76" s="10">
        <v>1.8400000000000034</v>
      </c>
      <c r="AD76" s="21">
        <v>0.35</v>
      </c>
      <c r="AE76" s="12">
        <v>160.83804143126042</v>
      </c>
      <c r="AF76" s="10">
        <v>140.87847643781606</v>
      </c>
      <c r="AG76" s="10">
        <v>85.709966659300164</v>
      </c>
      <c r="AH76" s="10">
        <v>59.043899852887549</v>
      </c>
      <c r="AI76" s="10">
        <v>2.0744132824567845</v>
      </c>
      <c r="AJ76" s="10"/>
      <c r="AK76" s="10"/>
      <c r="AL76" s="10"/>
      <c r="AM76" s="10"/>
      <c r="AN76" s="10">
        <v>1.6083804143126041</v>
      </c>
      <c r="AO76" s="10">
        <v>0.60819587154730892</v>
      </c>
      <c r="AP76" s="10">
        <v>1</v>
      </c>
      <c r="AQ76" s="10">
        <v>79.625</v>
      </c>
      <c r="AR76" s="10"/>
      <c r="AS76" s="10"/>
      <c r="AT76" s="10">
        <v>1.8448923140756621</v>
      </c>
      <c r="AU76" s="10">
        <v>1</v>
      </c>
      <c r="AV76" s="16"/>
      <c r="AW76" s="21">
        <v>21.131771465672408</v>
      </c>
      <c r="AX76" s="1" t="s">
        <v>120</v>
      </c>
      <c r="AY76" s="25">
        <v>10.934645669291299</v>
      </c>
      <c r="AZ76" s="19">
        <v>100</v>
      </c>
      <c r="BA76" s="19">
        <v>0</v>
      </c>
      <c r="BB76" s="19">
        <v>0</v>
      </c>
      <c r="BC76" s="19">
        <v>100</v>
      </c>
      <c r="BD76" s="19">
        <v>0</v>
      </c>
      <c r="BE76" s="19">
        <v>0</v>
      </c>
      <c r="BF76" s="26">
        <v>97.81</v>
      </c>
      <c r="BG76" s="26">
        <v>1.8400000000000034</v>
      </c>
      <c r="BH76" s="26">
        <v>0.35</v>
      </c>
      <c r="BI76" s="23"/>
      <c r="BJ76" s="27">
        <f t="shared" ca="1" si="2"/>
        <v>1</v>
      </c>
      <c r="BK76" s="26">
        <f t="shared" ca="1" si="3"/>
        <v>6.9352894745148443</v>
      </c>
      <c r="BL76" s="25">
        <f t="shared" si="4"/>
        <v>6.7687146800614633</v>
      </c>
      <c r="BM76" s="25">
        <f t="shared" ca="1" si="5"/>
        <v>3.3340481523997676</v>
      </c>
      <c r="BN76" s="24">
        <f t="shared" si="6"/>
        <v>3.7759136020361828</v>
      </c>
      <c r="BO76" s="23"/>
      <c r="BP76" s="2"/>
      <c r="BR76" s="36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5" t="s">
        <v>52</v>
      </c>
      <c r="CG76" s="33">
        <f>O6</f>
        <v>20</v>
      </c>
      <c r="CH76" s="35" t="s">
        <v>51</v>
      </c>
      <c r="CI76" s="33">
        <f>O5</f>
        <v>17</v>
      </c>
      <c r="CJ76" s="31"/>
      <c r="CK76" s="31"/>
      <c r="CL76" s="30"/>
      <c r="CP76" s="36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5"/>
      <c r="DE76" s="34"/>
      <c r="DF76" s="31"/>
      <c r="DG76" s="33"/>
      <c r="DH76" s="32"/>
      <c r="DI76" s="31"/>
      <c r="DJ76" s="30"/>
      <c r="DV76" s="29">
        <v>-200</v>
      </c>
      <c r="DW76" s="29">
        <v>1.31</v>
      </c>
      <c r="DX76" s="29">
        <v>2.0499999999999998</v>
      </c>
      <c r="DY76" s="29">
        <v>2.6</v>
      </c>
      <c r="DZ76" s="29">
        <v>2.95</v>
      </c>
      <c r="EA76" s="29">
        <v>3.6</v>
      </c>
    </row>
    <row r="77" spans="1:131" ht="13.5" thickTop="1" x14ac:dyDescent="0.2">
      <c r="A77">
        <v>3.2</v>
      </c>
      <c r="B77">
        <v>2.2000000000000002</v>
      </c>
      <c r="C77">
        <v>1.25362</v>
      </c>
      <c r="D77">
        <v>-0.27815000000000001</v>
      </c>
      <c r="E77">
        <v>4.4119999999999999E-2</v>
      </c>
      <c r="F77">
        <v>1.68235</v>
      </c>
      <c r="G77">
        <v>1.80233</v>
      </c>
      <c r="H77" s="23"/>
      <c r="I77" s="17">
        <f t="shared" ref="I77:I140" si="7">IF(A77="(m)",0,A77/0.3048)</f>
        <v>10.498687664041995</v>
      </c>
      <c r="J77" s="16">
        <f t="shared" ref="J77:J140" si="8">$J$7-I77</f>
        <v>-11.098687664041995</v>
      </c>
      <c r="K77" s="10">
        <v>100</v>
      </c>
      <c r="L77" s="16">
        <v>1003.1167979002621</v>
      </c>
      <c r="M77" s="16">
        <v>358.234908136483</v>
      </c>
      <c r="N77" s="16">
        <v>4.5494313210848638</v>
      </c>
      <c r="O77" s="16">
        <v>1.7367231638417864</v>
      </c>
      <c r="P77" s="16">
        <v>1.8425420827151855</v>
      </c>
      <c r="Q77" s="16">
        <v>8.3073931829092604E-2</v>
      </c>
      <c r="R77" s="16">
        <v>4.508658586873314</v>
      </c>
      <c r="S77" s="16">
        <v>7.3485360328749465</v>
      </c>
      <c r="T77" s="22" t="s">
        <v>119</v>
      </c>
      <c r="U77" s="10">
        <v>2</v>
      </c>
      <c r="V77" s="22" t="s">
        <v>142</v>
      </c>
      <c r="W77" s="10">
        <v>2</v>
      </c>
      <c r="X77" s="22" t="s">
        <v>33</v>
      </c>
      <c r="Y77" s="10">
        <v>3</v>
      </c>
      <c r="Z77" s="22" t="s">
        <v>33</v>
      </c>
      <c r="AA77" s="15">
        <v>3</v>
      </c>
      <c r="AB77" s="11">
        <v>97.81</v>
      </c>
      <c r="AC77" s="10">
        <v>1.8400000000000034</v>
      </c>
      <c r="AD77" s="21">
        <v>0.35</v>
      </c>
      <c r="AE77" s="12">
        <v>173.67231638417863</v>
      </c>
      <c r="AF77" s="10">
        <v>155.01267053095125</v>
      </c>
      <c r="AG77" s="10">
        <v>92.127104135759282</v>
      </c>
      <c r="AH77" s="10">
        <v>57.581582642538848</v>
      </c>
      <c r="AI77" s="10">
        <v>2.2179545883368488</v>
      </c>
      <c r="AJ77" s="10"/>
      <c r="AK77" s="10"/>
      <c r="AL77" s="10"/>
      <c r="AM77" s="10"/>
      <c r="AN77" s="10">
        <v>1.7367231638417864</v>
      </c>
      <c r="AO77" s="10">
        <v>0.63505767067052521</v>
      </c>
      <c r="AP77" s="10">
        <v>1</v>
      </c>
      <c r="AQ77" s="10">
        <v>79.625</v>
      </c>
      <c r="AR77" s="10"/>
      <c r="AS77" s="10"/>
      <c r="AT77" s="10">
        <v>2.0017730770198887</v>
      </c>
      <c r="AU77" s="10">
        <v>1</v>
      </c>
      <c r="AV77" s="16"/>
      <c r="AW77" s="21">
        <v>23.251900579642687</v>
      </c>
      <c r="AX77" s="1" t="s">
        <v>120</v>
      </c>
      <c r="AY77" s="25">
        <v>11.098687664042</v>
      </c>
      <c r="AZ77" s="19">
        <v>100</v>
      </c>
      <c r="BA77" s="19">
        <v>0</v>
      </c>
      <c r="BB77" s="19">
        <v>0</v>
      </c>
      <c r="BC77" s="19">
        <v>100</v>
      </c>
      <c r="BD77" s="19">
        <v>0</v>
      </c>
      <c r="BE77" s="19">
        <v>0</v>
      </c>
      <c r="BF77" s="26">
        <v>97.81</v>
      </c>
      <c r="BG77" s="26">
        <v>1.8400000000000034</v>
      </c>
      <c r="BH77" s="26">
        <v>0.35</v>
      </c>
      <c r="BI77" s="23"/>
      <c r="BJ77" s="27">
        <f t="shared" ca="1" si="2"/>
        <v>1</v>
      </c>
      <c r="BK77" s="26">
        <f t="shared" ca="1" si="3"/>
        <v>7.4866164815750249</v>
      </c>
      <c r="BL77" s="25">
        <f t="shared" si="4"/>
        <v>6.1949994496463603</v>
      </c>
      <c r="BM77" s="25">
        <f t="shared" ca="1" si="5"/>
        <v>3.2842112294690153</v>
      </c>
      <c r="BN77" s="24">
        <f t="shared" si="6"/>
        <v>3.734197754130872</v>
      </c>
      <c r="BO77" s="23"/>
      <c r="BP77" s="2"/>
    </row>
    <row r="78" spans="1:131" x14ac:dyDescent="0.2">
      <c r="A78">
        <v>3.25</v>
      </c>
      <c r="B78">
        <v>2.1</v>
      </c>
      <c r="C78">
        <v>1.25349</v>
      </c>
      <c r="D78">
        <v>-0.27736</v>
      </c>
      <c r="E78">
        <v>4.4130000000000003E-2</v>
      </c>
      <c r="F78">
        <v>1.67665</v>
      </c>
      <c r="G78">
        <v>1.8026500000000001</v>
      </c>
      <c r="H78" s="23"/>
      <c r="I78" s="17">
        <f t="shared" si="7"/>
        <v>10.662729658792651</v>
      </c>
      <c r="J78" s="16">
        <f t="shared" si="8"/>
        <v>-11.262729658792651</v>
      </c>
      <c r="K78" s="10">
        <v>100</v>
      </c>
      <c r="L78" s="16">
        <v>1019.5209973753277</v>
      </c>
      <c r="M78" s="16">
        <v>364.40288713910769</v>
      </c>
      <c r="N78" s="16">
        <v>4.6205161854768155</v>
      </c>
      <c r="O78" s="16">
        <v>1.7012241054613819</v>
      </c>
      <c r="P78" s="16">
        <v>1.8070872260552797</v>
      </c>
      <c r="Q78" s="16">
        <v>8.8023283725396098E-2</v>
      </c>
      <c r="R78" s="16">
        <v>4.8710035938632341</v>
      </c>
      <c r="S78" s="16">
        <v>7.3516055967984526</v>
      </c>
      <c r="T78" s="22" t="s">
        <v>119</v>
      </c>
      <c r="U78" s="10">
        <v>2</v>
      </c>
      <c r="V78" s="22" t="s">
        <v>142</v>
      </c>
      <c r="W78" s="10">
        <v>2</v>
      </c>
      <c r="X78" s="22" t="s">
        <v>33</v>
      </c>
      <c r="Y78" s="10">
        <v>3</v>
      </c>
      <c r="Z78" s="22" t="s">
        <v>124</v>
      </c>
      <c r="AA78" s="15">
        <v>2</v>
      </c>
      <c r="AB78" s="11">
        <v>97.81</v>
      </c>
      <c r="AC78" s="10">
        <v>1.8400000000000034</v>
      </c>
      <c r="AD78" s="21">
        <v>0.35</v>
      </c>
      <c r="AE78" s="12">
        <v>170.12241054613818</v>
      </c>
      <c r="AF78" s="10">
        <v>149.87655801360555</v>
      </c>
      <c r="AG78" s="10">
        <v>90.354361302763976</v>
      </c>
      <c r="AH78" s="10">
        <v>56.182410747187959</v>
      </c>
      <c r="AI78" s="10">
        <v>2.0529650219512394</v>
      </c>
      <c r="AJ78" s="10"/>
      <c r="AK78" s="10"/>
      <c r="AL78" s="10"/>
      <c r="AM78" s="10"/>
      <c r="AN78" s="10">
        <v>1.7012241054613819</v>
      </c>
      <c r="AO78" s="10">
        <v>0.63836415280360126</v>
      </c>
      <c r="AP78" s="10">
        <v>1</v>
      </c>
      <c r="AQ78" s="10">
        <v>79.625</v>
      </c>
      <c r="AR78" s="10"/>
      <c r="AS78" s="10"/>
      <c r="AT78" s="10">
        <v>1.89687232485565</v>
      </c>
      <c r="AU78" s="10">
        <v>1</v>
      </c>
      <c r="AV78" s="16"/>
      <c r="AW78" s="21">
        <v>22.48148370204083</v>
      </c>
      <c r="AX78" s="1" t="s">
        <v>120</v>
      </c>
      <c r="AY78" s="25">
        <v>11.262729658792701</v>
      </c>
      <c r="AZ78" s="19">
        <v>100</v>
      </c>
      <c r="BA78" s="19">
        <v>0</v>
      </c>
      <c r="BB78" s="19">
        <v>0</v>
      </c>
      <c r="BC78" s="19">
        <v>100</v>
      </c>
      <c r="BD78" s="19">
        <v>0</v>
      </c>
      <c r="BE78" s="19">
        <v>0</v>
      </c>
      <c r="BF78" s="26">
        <v>97.81</v>
      </c>
      <c r="BG78" s="26">
        <v>1.8400000000000034</v>
      </c>
      <c r="BH78" s="26">
        <v>0.35</v>
      </c>
      <c r="BI78" s="23"/>
      <c r="BJ78" s="27">
        <f t="shared" ca="1" si="2"/>
        <v>1</v>
      </c>
      <c r="BK78" s="26">
        <f t="shared" ca="1" si="3"/>
        <v>7.1202878635391951</v>
      </c>
      <c r="BL78" s="25">
        <f t="shared" si="4"/>
        <v>6.7849741987512022</v>
      </c>
      <c r="BM78" s="25">
        <f t="shared" ca="1" si="5"/>
        <v>3.3256832508027969</v>
      </c>
      <c r="BN78" s="24">
        <f t="shared" si="6"/>
        <v>3.7584263044483546</v>
      </c>
      <c r="BO78" s="23"/>
      <c r="BP78" s="2"/>
    </row>
    <row r="79" spans="1:131" x14ac:dyDescent="0.2">
      <c r="A79">
        <v>3.3</v>
      </c>
      <c r="B79">
        <v>2.2000000000000002</v>
      </c>
      <c r="C79">
        <v>1.2534700000000001</v>
      </c>
      <c r="D79">
        <v>-0.2772</v>
      </c>
      <c r="E79">
        <v>4.4139999999999999E-2</v>
      </c>
      <c r="F79">
        <v>1.6778500000000001</v>
      </c>
      <c r="G79">
        <v>1.8064</v>
      </c>
      <c r="H79" s="23"/>
      <c r="I79" s="17">
        <f t="shared" si="7"/>
        <v>10.826771653543306</v>
      </c>
      <c r="J79" s="16">
        <f t="shared" si="8"/>
        <v>-11.426771653543305</v>
      </c>
      <c r="K79" s="10">
        <v>100</v>
      </c>
      <c r="L79" s="16">
        <v>1035.9251968503931</v>
      </c>
      <c r="M79" s="16">
        <v>370.57086614173227</v>
      </c>
      <c r="N79" s="16">
        <v>4.6916010498687655</v>
      </c>
      <c r="O79" s="16">
        <v>1.6957627118644198</v>
      </c>
      <c r="P79" s="16">
        <v>1.8016700341788161</v>
      </c>
      <c r="Q79" s="16">
        <v>8.9025684109457506E-2</v>
      </c>
      <c r="R79" s="16">
        <v>4.9412868294739978</v>
      </c>
      <c r="S79" s="16">
        <v>7.3546751607219596</v>
      </c>
      <c r="T79" s="22" t="s">
        <v>119</v>
      </c>
      <c r="U79" s="10">
        <v>2</v>
      </c>
      <c r="V79" s="22" t="s">
        <v>142</v>
      </c>
      <c r="W79" s="10">
        <v>2</v>
      </c>
      <c r="X79" s="22" t="s">
        <v>33</v>
      </c>
      <c r="Y79" s="10">
        <v>3</v>
      </c>
      <c r="Z79" s="22" t="s">
        <v>124</v>
      </c>
      <c r="AA79" s="15">
        <v>2</v>
      </c>
      <c r="AB79" s="11">
        <v>97.81</v>
      </c>
      <c r="AC79" s="10">
        <v>1.8400000000000034</v>
      </c>
      <c r="AD79" s="21">
        <v>0.35</v>
      </c>
      <c r="AE79" s="12">
        <v>169.57627118644197</v>
      </c>
      <c r="AF79" s="10">
        <v>148.27428841195893</v>
      </c>
      <c r="AG79" s="10">
        <v>90.083501708940787</v>
      </c>
      <c r="AH79" s="10">
        <v>54.78323885183714</v>
      </c>
      <c r="AI79" s="10">
        <v>2.0237643239715561</v>
      </c>
      <c r="AJ79" s="10"/>
      <c r="AK79" s="10"/>
      <c r="AL79" s="10"/>
      <c r="AM79" s="10"/>
      <c r="AN79" s="10">
        <v>1.6957627118644198</v>
      </c>
      <c r="AO79" s="10">
        <v>0.64215120457207409</v>
      </c>
      <c r="AP79" s="10">
        <v>1</v>
      </c>
      <c r="AQ79" s="10">
        <v>79.625</v>
      </c>
      <c r="AR79" s="10"/>
      <c r="AS79" s="10"/>
      <c r="AT79" s="10">
        <v>1.8418895804637434</v>
      </c>
      <c r="AU79" s="10">
        <v>1</v>
      </c>
      <c r="AV79" s="16"/>
      <c r="AW79" s="21">
        <v>22.241143261793841</v>
      </c>
      <c r="AX79" s="1" t="s">
        <v>120</v>
      </c>
      <c r="AY79" s="25">
        <v>11.4267716535433</v>
      </c>
      <c r="AZ79" s="19">
        <v>100</v>
      </c>
      <c r="BA79" s="19">
        <v>0</v>
      </c>
      <c r="BB79" s="19">
        <v>0</v>
      </c>
      <c r="BC79" s="19">
        <v>100</v>
      </c>
      <c r="BD79" s="19">
        <v>0</v>
      </c>
      <c r="BE79" s="19">
        <v>0</v>
      </c>
      <c r="BF79" s="26">
        <v>97.81</v>
      </c>
      <c r="BG79" s="26">
        <v>1.8400000000000034</v>
      </c>
      <c r="BH79" s="26">
        <v>0.35</v>
      </c>
      <c r="BI79" s="23"/>
      <c r="BJ79" s="27">
        <f t="shared" ref="BJ79:BJ142" ca="1" si="9">IF((0.381*BM79)+(0.05*(M79/2116.217)-0.15)&lt;1,(0.381*BM79)+(0.05*(M79/2116.217)-0.15),1)</f>
        <v>1</v>
      </c>
      <c r="BK79" s="26">
        <f t="shared" ref="BK79:BK142" ca="1" si="10">((P79-(L79/2000))/1.06)*(1.06/(M79/2000))^BJ79</f>
        <v>6.9282696134166128</v>
      </c>
      <c r="BL79" s="25">
        <f t="shared" ref="BL79:BL142" si="11">(Q79/(P79-(L79/2000)))*100</f>
        <v>6.9350446706101421</v>
      </c>
      <c r="BM79" s="25">
        <f t="shared" ref="BM79:BM142" ca="1" si="12">SQRT(((3.47-LOG(BK79))^2)+((LOG(BL79)+1.22)^2))</f>
        <v>3.3408888206471947</v>
      </c>
      <c r="BN79" s="24">
        <f t="shared" ref="BN79:BN142" si="13">SQRT(((3.47-LOG(P79/1.06))^2)+((LOG(R79)+1.22)^2))</f>
        <v>3.762710496545703</v>
      </c>
      <c r="BO79" s="23"/>
      <c r="BP79" s="2"/>
    </row>
    <row r="80" spans="1:131" x14ac:dyDescent="0.2">
      <c r="A80">
        <v>3.35</v>
      </c>
      <c r="B80">
        <v>2.1</v>
      </c>
      <c r="C80">
        <v>1.2529999999999999</v>
      </c>
      <c r="D80">
        <v>-0.27826000000000001</v>
      </c>
      <c r="E80">
        <v>4.4139999999999999E-2</v>
      </c>
      <c r="F80">
        <v>1.67825</v>
      </c>
      <c r="G80">
        <v>1.8047800000000001</v>
      </c>
      <c r="H80" s="23"/>
      <c r="I80" s="17">
        <f t="shared" si="7"/>
        <v>10.990813648293964</v>
      </c>
      <c r="J80" s="16">
        <f t="shared" si="8"/>
        <v>-11.590813648293963</v>
      </c>
      <c r="K80" s="10">
        <v>100</v>
      </c>
      <c r="L80" s="16">
        <v>1052.3293963254589</v>
      </c>
      <c r="M80" s="16">
        <v>376.73884514435701</v>
      </c>
      <c r="N80" s="16">
        <v>4.7626859142607181</v>
      </c>
      <c r="O80" s="16">
        <v>1.5674199623351774</v>
      </c>
      <c r="P80" s="16">
        <v>1.6733272846495737</v>
      </c>
      <c r="Q80" s="16">
        <v>8.2384781565050372E-2</v>
      </c>
      <c r="R80" s="16">
        <v>4.923411117527035</v>
      </c>
      <c r="S80" s="16">
        <v>7.3546751607219596</v>
      </c>
      <c r="T80" s="22" t="s">
        <v>119</v>
      </c>
      <c r="U80" s="10">
        <v>2</v>
      </c>
      <c r="V80" s="22" t="s">
        <v>142</v>
      </c>
      <c r="W80" s="10">
        <v>2</v>
      </c>
      <c r="X80" s="22" t="s">
        <v>33</v>
      </c>
      <c r="Y80" s="10">
        <v>3</v>
      </c>
      <c r="Z80" s="22" t="s">
        <v>124</v>
      </c>
      <c r="AA80" s="15">
        <v>2</v>
      </c>
      <c r="AB80" s="11">
        <v>97.81</v>
      </c>
      <c r="AC80" s="10">
        <v>1.8400000000000034</v>
      </c>
      <c r="AD80" s="21">
        <v>0.35</v>
      </c>
      <c r="AE80" s="12">
        <v>156.74199623351774</v>
      </c>
      <c r="AF80" s="10">
        <v>132.21018849822067</v>
      </c>
      <c r="AG80" s="10">
        <v>83.666364232478685</v>
      </c>
      <c r="AH80" s="10">
        <v>53.320921641488397</v>
      </c>
      <c r="AI80" s="10">
        <v>2.0311121215127916</v>
      </c>
      <c r="AJ80" s="10"/>
      <c r="AK80" s="10"/>
      <c r="AL80" s="10"/>
      <c r="AM80" s="10"/>
      <c r="AN80" s="10">
        <v>1.5674199623351774</v>
      </c>
      <c r="AO80" s="10">
        <v>0.61488025697113891</v>
      </c>
      <c r="AP80" s="10">
        <v>1</v>
      </c>
      <c r="AQ80" s="10">
        <v>79.625</v>
      </c>
      <c r="AR80" s="10"/>
      <c r="AS80" s="10"/>
      <c r="AT80" s="10">
        <v>1.6041057634843285</v>
      </c>
      <c r="AU80" s="10">
        <v>1</v>
      </c>
      <c r="AV80" s="16"/>
      <c r="AW80" s="21">
        <v>19.831528274733099</v>
      </c>
      <c r="AX80" s="1" t="s">
        <v>120</v>
      </c>
      <c r="AY80" s="25">
        <v>11.590813648294001</v>
      </c>
      <c r="AZ80" s="19">
        <v>100</v>
      </c>
      <c r="BA80" s="19">
        <v>0</v>
      </c>
      <c r="BB80" s="19">
        <v>0</v>
      </c>
      <c r="BC80" s="19">
        <v>100</v>
      </c>
      <c r="BD80" s="19">
        <v>0</v>
      </c>
      <c r="BE80" s="19">
        <v>0</v>
      </c>
      <c r="BF80" s="26">
        <v>97.81</v>
      </c>
      <c r="BG80" s="26">
        <v>1.8400000000000034</v>
      </c>
      <c r="BH80" s="26">
        <v>0.35</v>
      </c>
      <c r="BI80" s="23"/>
      <c r="BJ80" s="27">
        <f t="shared" ca="1" si="9"/>
        <v>1</v>
      </c>
      <c r="BK80" s="26">
        <f t="shared" ca="1" si="10"/>
        <v>6.0899617932803283</v>
      </c>
      <c r="BL80" s="25">
        <f t="shared" si="11"/>
        <v>7.1816133593888924</v>
      </c>
      <c r="BM80" s="25">
        <f t="shared" ca="1" si="12"/>
        <v>3.3944061034272566</v>
      </c>
      <c r="BN80" s="24">
        <f t="shared" si="13"/>
        <v>3.7895838745026436</v>
      </c>
      <c r="BO80" s="23"/>
      <c r="BP80" s="2"/>
    </row>
    <row r="81" spans="1:68" x14ac:dyDescent="0.2">
      <c r="A81">
        <v>3.4</v>
      </c>
      <c r="B81">
        <v>2.1</v>
      </c>
      <c r="C81">
        <v>1.2530399999999999</v>
      </c>
      <c r="D81">
        <v>-0.28006999999999999</v>
      </c>
      <c r="E81">
        <v>4.4139999999999999E-2</v>
      </c>
      <c r="F81">
        <v>1.6809000000000001</v>
      </c>
      <c r="G81">
        <v>1.8067299999999999</v>
      </c>
      <c r="H81" s="23"/>
      <c r="I81" s="17">
        <f t="shared" si="7"/>
        <v>11.154855643044618</v>
      </c>
      <c r="J81" s="16">
        <f t="shared" si="8"/>
        <v>-11.754855643044618</v>
      </c>
      <c r="K81" s="10">
        <v>100</v>
      </c>
      <c r="L81" s="16">
        <v>1068.7335958005244</v>
      </c>
      <c r="M81" s="16">
        <v>382.90682414698165</v>
      </c>
      <c r="N81" s="16">
        <v>4.8337707786526671</v>
      </c>
      <c r="O81" s="16">
        <v>1.578342749529162</v>
      </c>
      <c r="P81" s="16">
        <v>1.6842500718435582</v>
      </c>
      <c r="Q81" s="16">
        <v>7.1045127220355359E-2</v>
      </c>
      <c r="R81" s="16">
        <v>4.2182053845834355</v>
      </c>
      <c r="S81" s="16">
        <v>7.3546751607219596</v>
      </c>
      <c r="T81" s="22" t="s">
        <v>119</v>
      </c>
      <c r="U81" s="10">
        <v>2</v>
      </c>
      <c r="V81" s="22" t="s">
        <v>142</v>
      </c>
      <c r="W81" s="10">
        <v>2</v>
      </c>
      <c r="X81" s="22" t="s">
        <v>33</v>
      </c>
      <c r="Y81" s="10">
        <v>3</v>
      </c>
      <c r="Z81" s="22" t="s">
        <v>124</v>
      </c>
      <c r="AA81" s="15">
        <v>2</v>
      </c>
      <c r="AB81" s="11">
        <v>97.81</v>
      </c>
      <c r="AC81" s="10">
        <v>1.8400000000000034</v>
      </c>
      <c r="AD81" s="21">
        <v>0.35</v>
      </c>
      <c r="AE81" s="12">
        <v>157.83427495291619</v>
      </c>
      <c r="AF81" s="10">
        <v>132.5302693754503</v>
      </c>
      <c r="AG81" s="10">
        <v>84.21250359217791</v>
      </c>
      <c r="AH81" s="10">
        <v>51.858604431139725</v>
      </c>
      <c r="AI81" s="10">
        <v>2.3706764105293892</v>
      </c>
      <c r="AJ81" s="10"/>
      <c r="AK81" s="10"/>
      <c r="AL81" s="10"/>
      <c r="AM81" s="10"/>
      <c r="AN81" s="10">
        <v>1.578342749529162</v>
      </c>
      <c r="AO81" s="10">
        <v>0.60487859501296526</v>
      </c>
      <c r="AP81" s="10">
        <v>1</v>
      </c>
      <c r="AQ81" s="10">
        <v>79.625</v>
      </c>
      <c r="AR81" s="10"/>
      <c r="AS81" s="10"/>
      <c r="AT81" s="10">
        <v>1.5802478684546899</v>
      </c>
      <c r="AU81" s="10">
        <v>1</v>
      </c>
      <c r="AV81" s="16"/>
      <c r="AW81" s="21">
        <v>19.879540406317545</v>
      </c>
      <c r="AX81" s="1" t="s">
        <v>120</v>
      </c>
      <c r="AY81" s="25">
        <v>11.7548556430446</v>
      </c>
      <c r="AZ81" s="19">
        <v>100</v>
      </c>
      <c r="BA81" s="19">
        <v>0</v>
      </c>
      <c r="BB81" s="19">
        <v>0</v>
      </c>
      <c r="BC81" s="19">
        <v>100</v>
      </c>
      <c r="BD81" s="19">
        <v>0</v>
      </c>
      <c r="BE81" s="19">
        <v>0</v>
      </c>
      <c r="BF81" s="26">
        <v>97.81</v>
      </c>
      <c r="BG81" s="26">
        <v>1.8400000000000034</v>
      </c>
      <c r="BH81" s="26">
        <v>0.35</v>
      </c>
      <c r="BI81" s="23"/>
      <c r="BJ81" s="27">
        <f t="shared" ca="1" si="9"/>
        <v>1</v>
      </c>
      <c r="BK81" s="26">
        <f t="shared" ca="1" si="10"/>
        <v>6.0060735480750003</v>
      </c>
      <c r="BL81" s="25">
        <f t="shared" si="11"/>
        <v>6.1784642693966854</v>
      </c>
      <c r="BM81" s="25">
        <f t="shared" ca="1" si="12"/>
        <v>3.3596614195819421</v>
      </c>
      <c r="BN81" s="24">
        <f t="shared" si="13"/>
        <v>3.7536913674867391</v>
      </c>
      <c r="BO81" s="23"/>
      <c r="BP81" s="2"/>
    </row>
    <row r="82" spans="1:68" x14ac:dyDescent="0.2">
      <c r="A82">
        <v>3.45</v>
      </c>
      <c r="B82">
        <v>2.2000000000000002</v>
      </c>
      <c r="C82">
        <v>1.2535000000000001</v>
      </c>
      <c r="D82">
        <v>-0.27976000000000001</v>
      </c>
      <c r="E82">
        <v>4.4179999999999997E-2</v>
      </c>
      <c r="F82">
        <v>1.6755800000000001</v>
      </c>
      <c r="G82">
        <v>1.80325</v>
      </c>
      <c r="H82" s="23"/>
      <c r="I82" s="17">
        <f t="shared" si="7"/>
        <v>11.318897637795276</v>
      </c>
      <c r="J82" s="16">
        <f t="shared" si="8"/>
        <v>-11.918897637795276</v>
      </c>
      <c r="K82" s="10">
        <v>100</v>
      </c>
      <c r="L82" s="16">
        <v>1085.1377952755902</v>
      </c>
      <c r="M82" s="16">
        <v>389.0748031496064</v>
      </c>
      <c r="N82" s="16">
        <v>4.9048556430446197</v>
      </c>
      <c r="O82" s="16">
        <v>1.7039548022598934</v>
      </c>
      <c r="P82" s="16">
        <v>1.8100389314562835</v>
      </c>
      <c r="Q82" s="16">
        <v>7.2987277964474268E-2</v>
      </c>
      <c r="R82" s="16">
        <v>4.0323595639874821</v>
      </c>
      <c r="S82" s="16">
        <v>7.366953416415984</v>
      </c>
      <c r="T82" s="22" t="s">
        <v>33</v>
      </c>
      <c r="U82" s="10">
        <v>3</v>
      </c>
      <c r="V82" s="22" t="s">
        <v>142</v>
      </c>
      <c r="W82" s="10">
        <v>2</v>
      </c>
      <c r="X82" s="22" t="s">
        <v>33</v>
      </c>
      <c r="Y82" s="10">
        <v>3</v>
      </c>
      <c r="Z82" s="22" t="s">
        <v>33</v>
      </c>
      <c r="AA82" s="15">
        <v>3</v>
      </c>
      <c r="AB82" s="11">
        <v>97.81</v>
      </c>
      <c r="AC82" s="10">
        <v>1.8400000000000034</v>
      </c>
      <c r="AD82" s="21">
        <v>0.35</v>
      </c>
      <c r="AE82" s="12">
        <v>170.39548022598933</v>
      </c>
      <c r="AF82" s="10">
        <v>146.36400583135526</v>
      </c>
      <c r="AG82" s="10">
        <v>90.501946572814177</v>
      </c>
      <c r="AH82" s="10">
        <v>50.648868480782355</v>
      </c>
      <c r="AI82" s="10">
        <v>2.4799375753364843</v>
      </c>
      <c r="AJ82" s="10"/>
      <c r="AK82" s="10"/>
      <c r="AL82" s="10"/>
      <c r="AM82" s="10"/>
      <c r="AN82" s="10">
        <v>1.7039548022598934</v>
      </c>
      <c r="AO82" s="10">
        <v>0.63281608489689789</v>
      </c>
      <c r="AP82" s="10">
        <v>1</v>
      </c>
      <c r="AQ82" s="10">
        <v>111.47500000000001</v>
      </c>
      <c r="AR82" s="10"/>
      <c r="AS82" s="10"/>
      <c r="AT82" s="10">
        <v>1.7239110776758058</v>
      </c>
      <c r="AU82" s="10">
        <v>1</v>
      </c>
      <c r="AV82" s="16"/>
      <c r="AW82" s="21">
        <v>21.954600874703289</v>
      </c>
      <c r="AX82" s="1" t="s">
        <v>120</v>
      </c>
      <c r="AY82" s="25">
        <v>11.9188976377953</v>
      </c>
      <c r="AZ82" s="19">
        <v>100</v>
      </c>
      <c r="BA82" s="19">
        <v>0</v>
      </c>
      <c r="BB82" s="19">
        <v>0</v>
      </c>
      <c r="BC82" s="19">
        <v>100</v>
      </c>
      <c r="BD82" s="19">
        <v>0</v>
      </c>
      <c r="BE82" s="19">
        <v>0</v>
      </c>
      <c r="BF82" s="26">
        <v>97.81</v>
      </c>
      <c r="BG82" s="26">
        <v>1.8400000000000034</v>
      </c>
      <c r="BH82" s="26">
        <v>0.35</v>
      </c>
      <c r="BI82" s="23"/>
      <c r="BJ82" s="27">
        <f t="shared" ca="1" si="9"/>
        <v>1</v>
      </c>
      <c r="BK82" s="26">
        <f t="shared" ca="1" si="10"/>
        <v>6.5153025770785922</v>
      </c>
      <c r="BL82" s="25">
        <f t="shared" si="11"/>
        <v>5.7585012676462712</v>
      </c>
      <c r="BM82" s="25">
        <f t="shared" ca="1" si="12"/>
        <v>3.3130513199508393</v>
      </c>
      <c r="BN82" s="24">
        <f t="shared" si="13"/>
        <v>3.7168315221629387</v>
      </c>
      <c r="BO82" s="23"/>
      <c r="BP82" s="2"/>
    </row>
    <row r="83" spans="1:68" x14ac:dyDescent="0.2">
      <c r="A83">
        <v>3.5</v>
      </c>
      <c r="B83">
        <v>2.1</v>
      </c>
      <c r="C83">
        <v>1.2537700000000001</v>
      </c>
      <c r="D83">
        <v>-0.27998000000000001</v>
      </c>
      <c r="E83">
        <v>4.4359999999999997E-2</v>
      </c>
      <c r="F83">
        <v>1.67553</v>
      </c>
      <c r="G83">
        <v>1.8035300000000001</v>
      </c>
      <c r="H83" s="23"/>
      <c r="I83" s="17">
        <f t="shared" si="7"/>
        <v>11.48293963254593</v>
      </c>
      <c r="J83" s="16">
        <f t="shared" si="8"/>
        <v>-12.08293963254593</v>
      </c>
      <c r="K83" s="10">
        <v>100</v>
      </c>
      <c r="L83" s="16">
        <v>1101.5419947506557</v>
      </c>
      <c r="M83" s="16">
        <v>395.24278215223103</v>
      </c>
      <c r="N83" s="16">
        <v>4.9759405074365697</v>
      </c>
      <c r="O83" s="16">
        <v>1.7776836158192135</v>
      </c>
      <c r="P83" s="16">
        <v>1.8845633759845766</v>
      </c>
      <c r="Q83" s="16">
        <v>7.1608977436389804E-2</v>
      </c>
      <c r="R83" s="16">
        <v>3.799764887130856</v>
      </c>
      <c r="S83" s="16">
        <v>7.4222055670391045</v>
      </c>
      <c r="T83" s="22" t="s">
        <v>33</v>
      </c>
      <c r="U83" s="10">
        <v>3</v>
      </c>
      <c r="V83" s="22" t="s">
        <v>142</v>
      </c>
      <c r="W83" s="10">
        <v>2</v>
      </c>
      <c r="X83" s="22" t="s">
        <v>33</v>
      </c>
      <c r="Y83" s="10">
        <v>3</v>
      </c>
      <c r="Z83" s="22" t="s">
        <v>33</v>
      </c>
      <c r="AA83" s="15">
        <v>3</v>
      </c>
      <c r="AB83" s="11">
        <v>97.81</v>
      </c>
      <c r="AC83" s="10">
        <v>1.8400000000000034</v>
      </c>
      <c r="AD83" s="21">
        <v>0.35</v>
      </c>
      <c r="AE83" s="12">
        <v>177.76836158192137</v>
      </c>
      <c r="AF83" s="10">
        <v>154.16663463026825</v>
      </c>
      <c r="AG83" s="10">
        <v>94.228168799228854</v>
      </c>
      <c r="AH83" s="10">
        <v>50.323166940394998</v>
      </c>
      <c r="AI83" s="10">
        <v>2.6317417779895447</v>
      </c>
      <c r="AJ83" s="10"/>
      <c r="AK83" s="10"/>
      <c r="AL83" s="10"/>
      <c r="AM83" s="10"/>
      <c r="AN83" s="10">
        <v>1.7776836158192135</v>
      </c>
      <c r="AO83" s="10">
        <v>0.64727395250582609</v>
      </c>
      <c r="AP83" s="10">
        <v>1</v>
      </c>
      <c r="AQ83" s="10">
        <v>111.47500000000001</v>
      </c>
      <c r="AR83" s="10"/>
      <c r="AS83" s="10"/>
      <c r="AT83" s="10">
        <v>1.7899221651066402</v>
      </c>
      <c r="AU83" s="10">
        <v>1</v>
      </c>
      <c r="AV83" s="16"/>
      <c r="AW83" s="21">
        <v>23.12499519454024</v>
      </c>
      <c r="AX83" s="1" t="s">
        <v>120</v>
      </c>
      <c r="AY83" s="25">
        <v>12.0829396325459</v>
      </c>
      <c r="AZ83" s="19">
        <v>100</v>
      </c>
      <c r="BA83" s="19">
        <v>0</v>
      </c>
      <c r="BB83" s="19">
        <v>0</v>
      </c>
      <c r="BC83" s="19">
        <v>100</v>
      </c>
      <c r="BD83" s="19">
        <v>0</v>
      </c>
      <c r="BE83" s="19">
        <v>0</v>
      </c>
      <c r="BF83" s="26">
        <v>97.81</v>
      </c>
      <c r="BG83" s="26">
        <v>1.8400000000000034</v>
      </c>
      <c r="BH83" s="26">
        <v>0.35</v>
      </c>
      <c r="BI83" s="23"/>
      <c r="BJ83" s="27">
        <f t="shared" ca="1" si="9"/>
        <v>1</v>
      </c>
      <c r="BK83" s="26">
        <f t="shared" ca="1" si="10"/>
        <v>6.7492307960504512</v>
      </c>
      <c r="BL83" s="25">
        <f t="shared" si="11"/>
        <v>5.3688249074460002</v>
      </c>
      <c r="BM83" s="25">
        <f t="shared" ca="1" si="12"/>
        <v>3.2826158796634166</v>
      </c>
      <c r="BN83" s="24">
        <f t="shared" si="13"/>
        <v>3.6889208233692412</v>
      </c>
      <c r="BO83" s="23"/>
      <c r="BP83" s="2"/>
    </row>
    <row r="84" spans="1:68" x14ac:dyDescent="0.2">
      <c r="A84">
        <v>3.55</v>
      </c>
      <c r="B84">
        <v>2.1</v>
      </c>
      <c r="C84">
        <v>1.25332</v>
      </c>
      <c r="D84">
        <v>-0.27943000000000001</v>
      </c>
      <c r="E84">
        <v>4.4359999999999997E-2</v>
      </c>
      <c r="F84">
        <v>1.6795500000000001</v>
      </c>
      <c r="G84">
        <v>1.8005</v>
      </c>
      <c r="H84" s="23"/>
      <c r="I84" s="17">
        <f t="shared" si="7"/>
        <v>11.646981627296586</v>
      </c>
      <c r="J84" s="16">
        <f t="shared" si="8"/>
        <v>-12.246981627296586</v>
      </c>
      <c r="K84" s="10">
        <v>100</v>
      </c>
      <c r="L84" s="16">
        <v>1117.9461942257212</v>
      </c>
      <c r="M84" s="16">
        <v>401.41076115485572</v>
      </c>
      <c r="N84" s="16">
        <v>5.0470253718285214</v>
      </c>
      <c r="O84" s="16">
        <v>1.6548022598869931</v>
      </c>
      <c r="P84" s="16">
        <v>1.7616820200523562</v>
      </c>
      <c r="Q84" s="16">
        <v>7.5054728756600977E-2</v>
      </c>
      <c r="R84" s="16">
        <v>4.2604015879307431</v>
      </c>
      <c r="S84" s="16">
        <v>7.4222055670391045</v>
      </c>
      <c r="T84" s="22" t="s">
        <v>119</v>
      </c>
      <c r="U84" s="10">
        <v>2</v>
      </c>
      <c r="V84" s="22" t="s">
        <v>142</v>
      </c>
      <c r="W84" s="10">
        <v>2</v>
      </c>
      <c r="X84" s="22" t="s">
        <v>33</v>
      </c>
      <c r="Y84" s="10">
        <v>3</v>
      </c>
      <c r="Z84" s="22" t="s">
        <v>124</v>
      </c>
      <c r="AA84" s="15">
        <v>2</v>
      </c>
      <c r="AB84" s="11">
        <v>97.81</v>
      </c>
      <c r="AC84" s="10">
        <v>1.8400000000000034</v>
      </c>
      <c r="AD84" s="21">
        <v>0.35</v>
      </c>
      <c r="AE84" s="12">
        <v>165.48022598869932</v>
      </c>
      <c r="AF84" s="10">
        <v>138.74505161029728</v>
      </c>
      <c r="AG84" s="10">
        <v>88.084101002617814</v>
      </c>
      <c r="AH84" s="10">
        <v>48.860849730046283</v>
      </c>
      <c r="AI84" s="10">
        <v>2.3471965714051271</v>
      </c>
      <c r="AJ84" s="10"/>
      <c r="AK84" s="10"/>
      <c r="AL84" s="10"/>
      <c r="AM84" s="10"/>
      <c r="AN84" s="10">
        <v>1.6548022598869931</v>
      </c>
      <c r="AO84" s="10">
        <v>0.63413351257927808</v>
      </c>
      <c r="AP84" s="10">
        <v>1</v>
      </c>
      <c r="AQ84" s="10">
        <v>79.625</v>
      </c>
      <c r="AR84" s="10"/>
      <c r="AS84" s="10"/>
      <c r="AT84" s="10">
        <v>1.5758868798134364</v>
      </c>
      <c r="AU84" s="10">
        <v>1</v>
      </c>
      <c r="AV84" s="16"/>
      <c r="AW84" s="21">
        <v>20.811757741544593</v>
      </c>
      <c r="AX84" s="1" t="s">
        <v>120</v>
      </c>
      <c r="AY84" s="25">
        <v>12.2469816272966</v>
      </c>
      <c r="AZ84" s="19">
        <v>100</v>
      </c>
      <c r="BA84" s="19">
        <v>0</v>
      </c>
      <c r="BB84" s="19">
        <v>0</v>
      </c>
      <c r="BC84" s="19">
        <v>100</v>
      </c>
      <c r="BD84" s="19">
        <v>0</v>
      </c>
      <c r="BE84" s="19">
        <v>0</v>
      </c>
      <c r="BF84" s="26">
        <v>97.81</v>
      </c>
      <c r="BG84" s="26">
        <v>1.8400000000000034</v>
      </c>
      <c r="BH84" s="26">
        <v>0.35</v>
      </c>
      <c r="BI84" s="23"/>
      <c r="BJ84" s="27">
        <f t="shared" ca="1" si="9"/>
        <v>1</v>
      </c>
      <c r="BK84" s="26">
        <f t="shared" ca="1" si="10"/>
        <v>5.992409966685055</v>
      </c>
      <c r="BL84" s="25">
        <f t="shared" si="11"/>
        <v>6.2404732620726335</v>
      </c>
      <c r="BM84" s="25">
        <f t="shared" ca="1" si="12"/>
        <v>3.3630508868839288</v>
      </c>
      <c r="BN84" s="24">
        <f t="shared" si="13"/>
        <v>3.7388403162504638</v>
      </c>
      <c r="BO84" s="23"/>
      <c r="BP84" s="2"/>
    </row>
    <row r="85" spans="1:68" x14ac:dyDescent="0.2">
      <c r="A85">
        <v>3.6</v>
      </c>
      <c r="B85">
        <v>2.2000000000000002</v>
      </c>
      <c r="C85">
        <v>1.2537100000000001</v>
      </c>
      <c r="D85">
        <v>-0.28012999999999999</v>
      </c>
      <c r="E85">
        <v>4.4350000000000001E-2</v>
      </c>
      <c r="F85">
        <v>1.6774500000000001</v>
      </c>
      <c r="G85">
        <v>1.79935</v>
      </c>
      <c r="H85" s="23"/>
      <c r="I85" s="17">
        <f t="shared" si="7"/>
        <v>11.811023622047244</v>
      </c>
      <c r="J85" s="16">
        <f t="shared" si="8"/>
        <v>-12.411023622047244</v>
      </c>
      <c r="K85" s="10">
        <v>100</v>
      </c>
      <c r="L85" s="16">
        <v>1134.350393700787</v>
      </c>
      <c r="M85" s="16">
        <v>407.57874015748047</v>
      </c>
      <c r="N85" s="16">
        <v>5.1181102362204722</v>
      </c>
      <c r="O85" s="16">
        <v>1.7612994350282669</v>
      </c>
      <c r="P85" s="16">
        <v>1.8681349934731315</v>
      </c>
      <c r="Q85" s="16">
        <v>7.0669227076332275E-2</v>
      </c>
      <c r="R85" s="16">
        <v>3.7828758265990201</v>
      </c>
      <c r="S85" s="16">
        <v>7.4191360031155993</v>
      </c>
      <c r="T85" s="22" t="s">
        <v>33</v>
      </c>
      <c r="U85" s="10">
        <v>3</v>
      </c>
      <c r="V85" s="22" t="s">
        <v>142</v>
      </c>
      <c r="W85" s="10">
        <v>2</v>
      </c>
      <c r="X85" s="22" t="s">
        <v>33</v>
      </c>
      <c r="Y85" s="10">
        <v>3</v>
      </c>
      <c r="Z85" s="22" t="s">
        <v>33</v>
      </c>
      <c r="AA85" s="15">
        <v>3</v>
      </c>
      <c r="AB85" s="11">
        <v>97.81</v>
      </c>
      <c r="AC85" s="10">
        <v>1.8400000000000034</v>
      </c>
      <c r="AD85" s="21">
        <v>0.35</v>
      </c>
      <c r="AE85" s="12">
        <v>176.12994350282671</v>
      </c>
      <c r="AF85" s="10">
        <v>150.30397792597287</v>
      </c>
      <c r="AG85" s="10">
        <v>93.406749673656577</v>
      </c>
      <c r="AH85" s="10">
        <v>47.335387204699757</v>
      </c>
      <c r="AI85" s="10">
        <v>2.6434914753705945</v>
      </c>
      <c r="AJ85" s="10"/>
      <c r="AK85" s="10"/>
      <c r="AL85" s="10"/>
      <c r="AM85" s="10"/>
      <c r="AN85" s="10">
        <v>1.7612994350282669</v>
      </c>
      <c r="AO85" s="10">
        <v>0.64963850188554495</v>
      </c>
      <c r="AP85" s="10">
        <v>1</v>
      </c>
      <c r="AQ85" s="10">
        <v>111.47500000000001</v>
      </c>
      <c r="AR85" s="10"/>
      <c r="AS85" s="10"/>
      <c r="AT85" s="10">
        <v>1.6860928125984334</v>
      </c>
      <c r="AU85" s="10">
        <v>1</v>
      </c>
      <c r="AV85" s="16"/>
      <c r="AW85" s="21">
        <v>22.54559668889593</v>
      </c>
      <c r="AX85" s="1" t="s">
        <v>120</v>
      </c>
      <c r="AY85" s="25">
        <v>12.4110236220472</v>
      </c>
      <c r="AZ85" s="19">
        <v>100</v>
      </c>
      <c r="BA85" s="19">
        <v>0</v>
      </c>
      <c r="BB85" s="19">
        <v>0</v>
      </c>
      <c r="BC85" s="19">
        <v>100</v>
      </c>
      <c r="BD85" s="19">
        <v>0</v>
      </c>
      <c r="BE85" s="19">
        <v>0</v>
      </c>
      <c r="BF85" s="26">
        <v>97.81</v>
      </c>
      <c r="BG85" s="26">
        <v>1.8400000000000034</v>
      </c>
      <c r="BH85" s="26">
        <v>0.35</v>
      </c>
      <c r="BI85" s="23"/>
      <c r="BJ85" s="27">
        <f t="shared" ca="1" si="9"/>
        <v>1</v>
      </c>
      <c r="BK85" s="26">
        <f t="shared" ca="1" si="10"/>
        <v>6.3838452227418561</v>
      </c>
      <c r="BL85" s="25">
        <f t="shared" si="11"/>
        <v>5.4320838553034445</v>
      </c>
      <c r="BM85" s="25">
        <f t="shared" ca="1" si="12"/>
        <v>3.3050990860117055</v>
      </c>
      <c r="BN85" s="24">
        <f t="shared" si="13"/>
        <v>3.6912978814349318</v>
      </c>
      <c r="BO85" s="23"/>
      <c r="BP85" s="2"/>
    </row>
    <row r="86" spans="1:68" x14ac:dyDescent="0.2">
      <c r="A86">
        <v>3.65</v>
      </c>
      <c r="B86">
        <v>2.2000000000000002</v>
      </c>
      <c r="C86">
        <v>1.2543500000000001</v>
      </c>
      <c r="D86">
        <v>-0.27897</v>
      </c>
      <c r="E86">
        <v>4.437E-2</v>
      </c>
      <c r="F86">
        <v>1.67248</v>
      </c>
      <c r="G86">
        <v>1.7938799999999999</v>
      </c>
      <c r="H86" s="23"/>
      <c r="I86" s="17">
        <f t="shared" si="7"/>
        <v>11.975065616797899</v>
      </c>
      <c r="J86" s="16">
        <f t="shared" si="8"/>
        <v>-12.575065616797898</v>
      </c>
      <c r="K86" s="10">
        <v>100</v>
      </c>
      <c r="L86" s="16">
        <v>1150.7545931758525</v>
      </c>
      <c r="M86" s="16">
        <v>413.74671916010504</v>
      </c>
      <c r="N86" s="16">
        <v>5.1891951006124231</v>
      </c>
      <c r="O86" s="16">
        <v>1.9360640301318379</v>
      </c>
      <c r="P86" s="16">
        <v>2.0429879920176996</v>
      </c>
      <c r="Q86" s="16">
        <v>7.7936629860777762E-2</v>
      </c>
      <c r="R86" s="16">
        <v>3.8148354354156457</v>
      </c>
      <c r="S86" s="16">
        <v>7.4252751309626133</v>
      </c>
      <c r="T86" s="22" t="s">
        <v>33</v>
      </c>
      <c r="U86" s="10">
        <v>3</v>
      </c>
      <c r="V86" s="22" t="s">
        <v>142</v>
      </c>
      <c r="W86" s="10">
        <v>2</v>
      </c>
      <c r="X86" s="22" t="s">
        <v>33</v>
      </c>
      <c r="Y86" s="10">
        <v>3</v>
      </c>
      <c r="Z86" s="22" t="s">
        <v>33</v>
      </c>
      <c r="AA86" s="15">
        <v>3</v>
      </c>
      <c r="AB86" s="11">
        <v>97.81</v>
      </c>
      <c r="AC86" s="10">
        <v>1.8400000000000034</v>
      </c>
      <c r="AD86" s="21">
        <v>0.35</v>
      </c>
      <c r="AE86" s="12">
        <v>193.60640301318378</v>
      </c>
      <c r="AF86" s="10">
        <v>169.90996602091823</v>
      </c>
      <c r="AG86" s="10">
        <v>102.14939960088498</v>
      </c>
      <c r="AH86" s="10">
        <v>45.999360624346764</v>
      </c>
      <c r="AI86" s="10">
        <v>2.6213450538818455</v>
      </c>
      <c r="AJ86" s="10"/>
      <c r="AK86" s="10"/>
      <c r="AL86" s="10"/>
      <c r="AM86" s="10"/>
      <c r="AN86" s="10">
        <v>1.9360640301318379</v>
      </c>
      <c r="AO86" s="10">
        <v>0.69414149361444044</v>
      </c>
      <c r="AP86" s="10">
        <v>1</v>
      </c>
      <c r="AQ86" s="10">
        <v>111.47500000000001</v>
      </c>
      <c r="AR86" s="10"/>
      <c r="AS86" s="10"/>
      <c r="AT86" s="10">
        <v>1.8869829978308519</v>
      </c>
      <c r="AU86" s="10">
        <v>1</v>
      </c>
      <c r="AV86" s="16"/>
      <c r="AW86" s="21">
        <v>25.486494903137736</v>
      </c>
      <c r="AX86" s="1" t="s">
        <v>120</v>
      </c>
      <c r="AY86" s="25">
        <v>12.5750656167979</v>
      </c>
      <c r="AZ86" s="19">
        <v>100</v>
      </c>
      <c r="BA86" s="19">
        <v>0</v>
      </c>
      <c r="BB86" s="19">
        <v>0</v>
      </c>
      <c r="BC86" s="19">
        <v>100</v>
      </c>
      <c r="BD86" s="19">
        <v>0</v>
      </c>
      <c r="BE86" s="19">
        <v>0</v>
      </c>
      <c r="BF86" s="26">
        <v>97.81</v>
      </c>
      <c r="BG86" s="26">
        <v>1.8400000000000034</v>
      </c>
      <c r="BH86" s="26">
        <v>0.35</v>
      </c>
      <c r="BI86" s="23"/>
      <c r="BJ86" s="27">
        <f t="shared" ca="1" si="9"/>
        <v>1</v>
      </c>
      <c r="BK86" s="26">
        <f t="shared" ca="1" si="10"/>
        <v>7.0942469267622696</v>
      </c>
      <c r="BL86" s="25">
        <f t="shared" si="11"/>
        <v>5.3104430284868487</v>
      </c>
      <c r="BM86" s="25">
        <f t="shared" ca="1" si="12"/>
        <v>3.2623895315788651</v>
      </c>
      <c r="BN86" s="24">
        <f t="shared" si="13"/>
        <v>3.6592069106847394</v>
      </c>
      <c r="BO86" s="23"/>
      <c r="BP86" s="2"/>
    </row>
    <row r="87" spans="1:68" x14ac:dyDescent="0.2">
      <c r="A87">
        <v>3.7</v>
      </c>
      <c r="B87">
        <v>2.1</v>
      </c>
      <c r="C87">
        <v>1.2543500000000001</v>
      </c>
      <c r="D87">
        <v>-0.27793000000000001</v>
      </c>
      <c r="E87">
        <v>4.437E-2</v>
      </c>
      <c r="F87">
        <v>1.6706000000000001</v>
      </c>
      <c r="G87">
        <v>1.7950299999999999</v>
      </c>
      <c r="H87" s="23"/>
      <c r="I87" s="17">
        <f t="shared" si="7"/>
        <v>12.139107611548557</v>
      </c>
      <c r="J87" s="16">
        <f t="shared" si="8"/>
        <v>-12.739107611548556</v>
      </c>
      <c r="K87" s="10">
        <v>100</v>
      </c>
      <c r="L87" s="16">
        <v>1167.1587926509183</v>
      </c>
      <c r="M87" s="16">
        <v>419.91469816272979</v>
      </c>
      <c r="N87" s="16">
        <v>5.2602799650043748</v>
      </c>
      <c r="O87" s="16">
        <v>1.9360640301318379</v>
      </c>
      <c r="P87" s="16">
        <v>2.0429879920176996</v>
      </c>
      <c r="Q87" s="16">
        <v>8.4452232357177096E-2</v>
      </c>
      <c r="R87" s="16">
        <v>4.133760584357141</v>
      </c>
      <c r="S87" s="16">
        <v>7.4252751309626133</v>
      </c>
      <c r="T87" s="22" t="s">
        <v>33</v>
      </c>
      <c r="U87" s="10">
        <v>3</v>
      </c>
      <c r="V87" s="22" t="s">
        <v>142</v>
      </c>
      <c r="W87" s="10">
        <v>2</v>
      </c>
      <c r="X87" s="22" t="s">
        <v>33</v>
      </c>
      <c r="Y87" s="10">
        <v>3</v>
      </c>
      <c r="Z87" s="22" t="s">
        <v>33</v>
      </c>
      <c r="AA87" s="15">
        <v>3</v>
      </c>
      <c r="AB87" s="11">
        <v>97.81</v>
      </c>
      <c r="AC87" s="10">
        <v>1.8400000000000034</v>
      </c>
      <c r="AD87" s="21">
        <v>0.35</v>
      </c>
      <c r="AE87" s="12">
        <v>193.60640301318378</v>
      </c>
      <c r="AF87" s="10">
        <v>168.94501311062024</v>
      </c>
      <c r="AG87" s="10">
        <v>102.14939960088498</v>
      </c>
      <c r="AH87" s="10">
        <v>44.537043413998049</v>
      </c>
      <c r="AI87" s="10">
        <v>2.4191047826624783</v>
      </c>
      <c r="AJ87" s="10"/>
      <c r="AK87" s="10"/>
      <c r="AL87" s="10"/>
      <c r="AM87" s="10"/>
      <c r="AN87" s="10">
        <v>1.9360640301318379</v>
      </c>
      <c r="AO87" s="10">
        <v>0.70643549792749283</v>
      </c>
      <c r="AP87" s="10">
        <v>1</v>
      </c>
      <c r="AQ87" s="10">
        <v>111.47500000000001</v>
      </c>
      <c r="AR87" s="10"/>
      <c r="AS87" s="10"/>
      <c r="AT87" s="10">
        <v>1.8460910269884341</v>
      </c>
      <c r="AU87" s="10">
        <v>1</v>
      </c>
      <c r="AV87" s="16"/>
      <c r="AW87" s="21">
        <v>25.341751966593034</v>
      </c>
      <c r="AX87" s="1" t="s">
        <v>120</v>
      </c>
      <c r="AY87" s="25">
        <v>12.739107611548601</v>
      </c>
      <c r="AZ87" s="19">
        <v>100</v>
      </c>
      <c r="BA87" s="19">
        <v>0</v>
      </c>
      <c r="BB87" s="19">
        <v>0</v>
      </c>
      <c r="BC87" s="19">
        <v>100</v>
      </c>
      <c r="BD87" s="19">
        <v>0</v>
      </c>
      <c r="BE87" s="19">
        <v>0</v>
      </c>
      <c r="BF87" s="26">
        <v>97.81</v>
      </c>
      <c r="BG87" s="26">
        <v>1.8400000000000034</v>
      </c>
      <c r="BH87" s="26">
        <v>0.35</v>
      </c>
      <c r="BI87" s="23"/>
      <c r="BJ87" s="27">
        <f t="shared" ca="1" si="9"/>
        <v>1</v>
      </c>
      <c r="BK87" s="26">
        <f t="shared" ca="1" si="10"/>
        <v>6.950976482021952</v>
      </c>
      <c r="BL87" s="25">
        <f t="shared" si="11"/>
        <v>5.7867435210712115</v>
      </c>
      <c r="BM87" s="25">
        <f t="shared" ca="1" si="12"/>
        <v>3.2918366711072777</v>
      </c>
      <c r="BN87" s="24">
        <f t="shared" si="13"/>
        <v>3.6764989136560011</v>
      </c>
      <c r="BO87" s="23"/>
      <c r="BP87" s="2"/>
    </row>
    <row r="88" spans="1:68" x14ac:dyDescent="0.2">
      <c r="A88">
        <v>3.75</v>
      </c>
      <c r="B88">
        <v>2.2000000000000002</v>
      </c>
      <c r="C88">
        <v>1.26335</v>
      </c>
      <c r="D88">
        <v>-0.27656999999999998</v>
      </c>
      <c r="E88">
        <v>4.444E-2</v>
      </c>
      <c r="F88">
        <v>1.6347799999999999</v>
      </c>
      <c r="G88">
        <v>1.7519800000000001</v>
      </c>
      <c r="H88" s="23"/>
      <c r="I88" s="17">
        <f t="shared" si="7"/>
        <v>12.303149606299211</v>
      </c>
      <c r="J88" s="16">
        <f t="shared" si="8"/>
        <v>-12.903149606299211</v>
      </c>
      <c r="K88" s="10">
        <v>100</v>
      </c>
      <c r="L88" s="16">
        <v>1183.5629921259838</v>
      </c>
      <c r="M88" s="16">
        <v>426.08267716535443</v>
      </c>
      <c r="N88" s="16">
        <v>5.3313648293963247</v>
      </c>
      <c r="O88" s="16">
        <v>4.3936911487758783</v>
      </c>
      <c r="P88" s="16">
        <v>4.5009245227052297</v>
      </c>
      <c r="Q88" s="16">
        <v>9.2972635621699593E-2</v>
      </c>
      <c r="R88" s="16">
        <v>2.065634185880981</v>
      </c>
      <c r="S88" s="16">
        <v>7.4467620784271595</v>
      </c>
      <c r="T88" s="22" t="s">
        <v>33</v>
      </c>
      <c r="U88" s="10">
        <v>3</v>
      </c>
      <c r="V88" s="22" t="s">
        <v>33</v>
      </c>
      <c r="W88" s="10">
        <v>3</v>
      </c>
      <c r="X88" s="22" t="s">
        <v>143</v>
      </c>
      <c r="Y88" s="10">
        <v>4</v>
      </c>
      <c r="Z88" s="22" t="s">
        <v>123</v>
      </c>
      <c r="AA88" s="15">
        <v>4</v>
      </c>
      <c r="AB88" s="11">
        <v>57.099610626567809</v>
      </c>
      <c r="AC88" s="10">
        <v>39.408457856234705</v>
      </c>
      <c r="AD88" s="21">
        <v>3.4919315171974858</v>
      </c>
      <c r="AE88" s="12">
        <v>439.36911487758778</v>
      </c>
      <c r="AF88" s="10">
        <v>457.14906381061991</v>
      </c>
      <c r="AG88" s="10">
        <v>225.04622613526149</v>
      </c>
      <c r="AH88" s="10">
        <v>43.516743408634312</v>
      </c>
      <c r="AI88" s="10">
        <v>4.8411282444645725</v>
      </c>
      <c r="AJ88" s="10"/>
      <c r="AK88" s="10"/>
      <c r="AL88" s="10"/>
      <c r="AM88" s="10"/>
      <c r="AN88" s="10">
        <v>4.3936911487758783</v>
      </c>
      <c r="AO88" s="10">
        <v>1.1639399468962499</v>
      </c>
      <c r="AP88" s="10">
        <v>1</v>
      </c>
      <c r="AQ88" s="10">
        <v>111.47500000000001</v>
      </c>
      <c r="AR88" s="10"/>
      <c r="AS88" s="10"/>
      <c r="AT88" s="10">
        <v>5.1685276390146333</v>
      </c>
      <c r="AU88" s="10">
        <v>1</v>
      </c>
      <c r="AV88" s="16"/>
      <c r="AW88" s="21">
        <v>68.572359571592983</v>
      </c>
      <c r="AX88" s="1" t="s">
        <v>120</v>
      </c>
      <c r="AY88" s="25">
        <v>12.9031496062992</v>
      </c>
      <c r="AZ88" s="19">
        <v>100</v>
      </c>
      <c r="BA88" s="19">
        <v>0</v>
      </c>
      <c r="BB88" s="19">
        <v>0</v>
      </c>
      <c r="BC88" s="19">
        <v>0</v>
      </c>
      <c r="BD88" s="19">
        <v>100</v>
      </c>
      <c r="BE88" s="19">
        <v>0</v>
      </c>
      <c r="BF88" s="26">
        <v>57.099610626567809</v>
      </c>
      <c r="BG88" s="26">
        <v>39.408457856234705</v>
      </c>
      <c r="BH88" s="26">
        <v>3.4919315171974858</v>
      </c>
      <c r="BI88" s="23"/>
      <c r="BJ88" s="27">
        <f t="shared" ca="1" si="9"/>
        <v>0.91582214153370556</v>
      </c>
      <c r="BK88" s="26">
        <f t="shared" ca="1" si="10"/>
        <v>16.030940881716926</v>
      </c>
      <c r="BL88" s="25">
        <f t="shared" si="11"/>
        <v>2.3783380395154925</v>
      </c>
      <c r="BM88" s="25">
        <f t="shared" ca="1" si="12"/>
        <v>2.7710106502441536</v>
      </c>
      <c r="BN88" s="24">
        <f t="shared" si="13"/>
        <v>3.2300737581269821</v>
      </c>
      <c r="BO88" s="23"/>
      <c r="BP88" s="2"/>
    </row>
    <row r="89" spans="1:68" x14ac:dyDescent="0.2">
      <c r="A89">
        <v>3.8</v>
      </c>
      <c r="B89">
        <v>0.1</v>
      </c>
      <c r="C89">
        <v>1.28586</v>
      </c>
      <c r="D89">
        <v>-0.27864</v>
      </c>
      <c r="E89">
        <v>4.4510000000000001E-2</v>
      </c>
      <c r="F89">
        <v>1.6718999999999999</v>
      </c>
      <c r="G89">
        <v>1.8026800000000001</v>
      </c>
      <c r="H89" s="23"/>
      <c r="I89" s="17">
        <f t="shared" si="7"/>
        <v>12.467191601049867</v>
      </c>
      <c r="J89" s="16">
        <f t="shared" si="8"/>
        <v>-13.067191601049867</v>
      </c>
      <c r="K89" s="10">
        <v>100</v>
      </c>
      <c r="L89" s="16">
        <v>1199.9671916010493</v>
      </c>
      <c r="M89" s="16">
        <v>432.25065616797912</v>
      </c>
      <c r="N89" s="16">
        <v>5.4024496937882756</v>
      </c>
      <c r="O89" s="16">
        <v>10.540489642184548</v>
      </c>
      <c r="P89" s="16">
        <v>10.648032428157389</v>
      </c>
      <c r="Q89" s="16">
        <v>8.0004080652904486E-2</v>
      </c>
      <c r="R89" s="16">
        <v>0.75135083587220963</v>
      </c>
      <c r="S89" s="16">
        <v>7.4682490258917049</v>
      </c>
      <c r="T89" s="22" t="s">
        <v>33</v>
      </c>
      <c r="U89" s="10">
        <v>3</v>
      </c>
      <c r="V89" s="22" t="s">
        <v>143</v>
      </c>
      <c r="W89" s="10">
        <v>4</v>
      </c>
      <c r="X89" s="22" t="s">
        <v>141</v>
      </c>
      <c r="Y89" s="10">
        <v>5</v>
      </c>
      <c r="Z89" s="22" t="s">
        <v>30</v>
      </c>
      <c r="AA89" s="15">
        <v>6</v>
      </c>
      <c r="AB89" s="11">
        <v>13.034051194764444</v>
      </c>
      <c r="AC89" s="10">
        <v>61.640154400767962</v>
      </c>
      <c r="AD89" s="21">
        <v>25.325794404467594</v>
      </c>
      <c r="AE89" s="12">
        <v>1054.0489642184548</v>
      </c>
      <c r="AF89" s="10">
        <v>1179.3732762476347</v>
      </c>
      <c r="AG89" s="10">
        <v>673.60243211180421</v>
      </c>
      <c r="AH89" s="10">
        <v>42.496443403270547</v>
      </c>
      <c r="AI89" s="10">
        <v>13.309361649130857</v>
      </c>
      <c r="AJ89" s="10"/>
      <c r="AK89" s="10"/>
      <c r="AL89" s="10"/>
      <c r="AM89" s="10"/>
      <c r="AN89" s="10">
        <v>10.540489642184548</v>
      </c>
      <c r="AO89" s="10">
        <v>2.1502974335327956</v>
      </c>
      <c r="AP89" s="10">
        <v>5.3888194568944332</v>
      </c>
      <c r="AQ89" s="10">
        <v>111.47500000000001</v>
      </c>
      <c r="AR89" s="10"/>
      <c r="AS89" s="10"/>
      <c r="AT89" s="10">
        <v>13.766576319183212</v>
      </c>
      <c r="AU89" s="10">
        <v>1</v>
      </c>
      <c r="AV89" s="16"/>
      <c r="AW89" s="21">
        <v>176.90599143714522</v>
      </c>
      <c r="AX89" s="1" t="s">
        <v>120</v>
      </c>
      <c r="AY89" s="25">
        <v>13.067191601049901</v>
      </c>
      <c r="AZ89" s="19">
        <v>100</v>
      </c>
      <c r="BA89" s="19">
        <v>0</v>
      </c>
      <c r="BB89" s="19">
        <v>0</v>
      </c>
      <c r="BC89" s="19">
        <v>0</v>
      </c>
      <c r="BD89" s="19">
        <v>0</v>
      </c>
      <c r="BE89" s="19">
        <v>100</v>
      </c>
      <c r="BF89" s="26">
        <v>13.034051194764444</v>
      </c>
      <c r="BG89" s="26">
        <v>61.640154400767962</v>
      </c>
      <c r="BH89" s="26">
        <v>25.325794404467594</v>
      </c>
      <c r="BI89" s="23"/>
      <c r="BJ89" s="27">
        <f t="shared" ca="1" si="9"/>
        <v>0.73010266370881871</v>
      </c>
      <c r="BK89" s="26">
        <f t="shared" ca="1" si="10"/>
        <v>30.26808306402911</v>
      </c>
      <c r="BL89" s="25">
        <f t="shared" si="11"/>
        <v>0.79621508601027347</v>
      </c>
      <c r="BM89" s="25">
        <f t="shared" ca="1" si="12"/>
        <v>2.2831754558200803</v>
      </c>
      <c r="BN89" s="24">
        <f t="shared" si="13"/>
        <v>2.7003843339915816</v>
      </c>
      <c r="BO89" s="23"/>
      <c r="BP89" s="2"/>
    </row>
    <row r="90" spans="1:68" x14ac:dyDescent="0.2">
      <c r="A90">
        <v>3.85</v>
      </c>
      <c r="B90">
        <v>2.1</v>
      </c>
      <c r="C90">
        <v>1.2950600000000001</v>
      </c>
      <c r="D90">
        <v>-0.27942</v>
      </c>
      <c r="E90">
        <v>4.453E-2</v>
      </c>
      <c r="F90">
        <v>1.6677</v>
      </c>
      <c r="G90">
        <v>1.79958</v>
      </c>
      <c r="H90" s="23"/>
      <c r="I90" s="17">
        <f t="shared" si="7"/>
        <v>12.631233595800525</v>
      </c>
      <c r="J90" s="16">
        <f t="shared" si="8"/>
        <v>-13.231233595800525</v>
      </c>
      <c r="K90" s="10">
        <v>100</v>
      </c>
      <c r="L90" s="16">
        <v>1216.3713910761151</v>
      </c>
      <c r="M90" s="16">
        <v>438.41863517060386</v>
      </c>
      <c r="N90" s="16">
        <v>5.4735345581802273</v>
      </c>
      <c r="O90" s="16">
        <v>13.052730696798509</v>
      </c>
      <c r="P90" s="16">
        <v>13.160361886212346</v>
      </c>
      <c r="Q90" s="16">
        <v>7.5117378780604899E-2</v>
      </c>
      <c r="R90" s="16">
        <v>0.57078505462150531</v>
      </c>
      <c r="S90" s="16">
        <v>7.4743881537387198</v>
      </c>
      <c r="T90" s="22" t="s">
        <v>33</v>
      </c>
      <c r="U90" s="10">
        <v>3</v>
      </c>
      <c r="V90" s="22" t="s">
        <v>141</v>
      </c>
      <c r="W90" s="10">
        <v>5</v>
      </c>
      <c r="X90" s="22" t="s">
        <v>141</v>
      </c>
      <c r="Y90" s="10">
        <v>5</v>
      </c>
      <c r="Z90" s="22" t="s">
        <v>30</v>
      </c>
      <c r="AA90" s="15">
        <v>6</v>
      </c>
      <c r="AB90" s="11">
        <v>8.3371542642444609</v>
      </c>
      <c r="AC90" s="10">
        <v>58.091067852729054</v>
      </c>
      <c r="AD90" s="21">
        <v>33.571777883026485</v>
      </c>
      <c r="AE90" s="12">
        <v>1305.273069679851</v>
      </c>
      <c r="AF90" s="10">
        <v>1473.9764948732141</v>
      </c>
      <c r="AG90" s="10">
        <v>862.02714146592598</v>
      </c>
      <c r="AH90" s="10">
        <v>41.160416822917554</v>
      </c>
      <c r="AI90" s="10">
        <v>17.519729921154163</v>
      </c>
      <c r="AJ90" s="10"/>
      <c r="AK90" s="10"/>
      <c r="AL90" s="10"/>
      <c r="AM90" s="10"/>
      <c r="AN90" s="10">
        <v>13.052730696798509</v>
      </c>
      <c r="AO90" s="10">
        <v>2.5252698508450973</v>
      </c>
      <c r="AP90" s="10">
        <v>6.8962171317274077</v>
      </c>
      <c r="AQ90" s="10">
        <v>111.47500000000001</v>
      </c>
      <c r="AR90" s="10"/>
      <c r="AS90" s="10"/>
      <c r="AT90" s="10">
        <v>17.135255706778686</v>
      </c>
      <c r="AU90" s="10">
        <v>1</v>
      </c>
      <c r="AV90" s="16"/>
      <c r="AW90" s="21">
        <v>221.0964742309821</v>
      </c>
      <c r="AX90" s="1" t="s">
        <v>120</v>
      </c>
      <c r="AY90" s="25">
        <v>13.2312335958005</v>
      </c>
      <c r="AZ90" s="19">
        <v>100</v>
      </c>
      <c r="BA90" s="19">
        <v>0</v>
      </c>
      <c r="BB90" s="19">
        <v>0</v>
      </c>
      <c r="BC90" s="19">
        <v>0</v>
      </c>
      <c r="BD90" s="19">
        <v>0</v>
      </c>
      <c r="BE90" s="19">
        <v>100</v>
      </c>
      <c r="BF90" s="26">
        <v>8.3371542642444609</v>
      </c>
      <c r="BG90" s="26">
        <v>58.091067852729054</v>
      </c>
      <c r="BH90" s="26">
        <v>33.571777883026485</v>
      </c>
      <c r="BI90" s="23"/>
      <c r="BJ90" s="27">
        <f t="shared" ca="1" si="9"/>
        <v>0.6868234842140577</v>
      </c>
      <c r="BK90" s="26">
        <f t="shared" ca="1" si="10"/>
        <v>34.954841342826477</v>
      </c>
      <c r="BL90" s="25">
        <f t="shared" si="11"/>
        <v>0.59844108017232733</v>
      </c>
      <c r="BM90" s="25">
        <f t="shared" ca="1" si="12"/>
        <v>2.1691993121312452</v>
      </c>
      <c r="BN90" s="24">
        <f t="shared" si="13"/>
        <v>2.5688626786360813</v>
      </c>
      <c r="BO90" s="23"/>
      <c r="BP90" s="2"/>
    </row>
    <row r="91" spans="1:68" x14ac:dyDescent="0.2">
      <c r="A91">
        <v>3.9</v>
      </c>
      <c r="B91">
        <v>2.1</v>
      </c>
      <c r="C91">
        <v>1.2783899999999999</v>
      </c>
      <c r="D91">
        <v>-0.26873999999999998</v>
      </c>
      <c r="E91">
        <v>4.4470000000000003E-2</v>
      </c>
      <c r="F91">
        <v>1.6756800000000001</v>
      </c>
      <c r="G91">
        <v>1.80925</v>
      </c>
      <c r="H91" s="23"/>
      <c r="I91" s="17">
        <f t="shared" si="7"/>
        <v>12.79527559055118</v>
      </c>
      <c r="J91" s="16">
        <f t="shared" si="8"/>
        <v>-13.395275590551179</v>
      </c>
      <c r="K91" s="10">
        <v>100</v>
      </c>
      <c r="L91" s="16">
        <v>1232.7755905511806</v>
      </c>
      <c r="M91" s="16">
        <v>444.58661417322844</v>
      </c>
      <c r="N91" s="16">
        <v>5.5446194225721781</v>
      </c>
      <c r="O91" s="16">
        <v>8.5006591337099486</v>
      </c>
      <c r="P91" s="16">
        <v>8.6080251128007959</v>
      </c>
      <c r="Q91" s="16">
        <v>0.14202760441670681</v>
      </c>
      <c r="R91" s="16">
        <v>1.6499441225549032</v>
      </c>
      <c r="S91" s="16">
        <v>7.4559707701976805</v>
      </c>
      <c r="T91" s="22" t="s">
        <v>122</v>
      </c>
      <c r="U91" s="10">
        <v>5</v>
      </c>
      <c r="V91" s="22" t="s">
        <v>143</v>
      </c>
      <c r="W91" s="10">
        <v>4</v>
      </c>
      <c r="X91" s="22" t="s">
        <v>141</v>
      </c>
      <c r="Y91" s="10">
        <v>5</v>
      </c>
      <c r="Z91" s="22" t="s">
        <v>121</v>
      </c>
      <c r="AA91" s="15">
        <v>5</v>
      </c>
      <c r="AB91" s="11">
        <v>30.919453860282005</v>
      </c>
      <c r="AC91" s="10">
        <v>58.869901627222696</v>
      </c>
      <c r="AD91" s="21">
        <v>10.2106445124953</v>
      </c>
      <c r="AE91" s="12">
        <v>850.06591337099485</v>
      </c>
      <c r="AF91" s="10">
        <v>937.44250979685148</v>
      </c>
      <c r="AG91" s="10">
        <v>520.60188346005975</v>
      </c>
      <c r="AH91" s="10">
        <v>39.319227722581758</v>
      </c>
      <c r="AI91" s="10">
        <v>6.0608113106977308</v>
      </c>
      <c r="AJ91" s="10"/>
      <c r="AK91" s="10"/>
      <c r="AL91" s="10"/>
      <c r="AM91" s="10"/>
      <c r="AN91" s="10">
        <v>4.2503295668549743</v>
      </c>
      <c r="AO91" s="10">
        <v>1.948463261141433</v>
      </c>
      <c r="AP91" s="10">
        <v>4.1648150676804772</v>
      </c>
      <c r="AQ91" s="10">
        <v>114.66</v>
      </c>
      <c r="AR91" s="10"/>
      <c r="AS91" s="10"/>
      <c r="AT91" s="10">
        <v>10.495313538075639</v>
      </c>
      <c r="AU91" s="10">
        <v>1</v>
      </c>
      <c r="AV91" s="16"/>
      <c r="AW91" s="21">
        <v>140.61637646952772</v>
      </c>
      <c r="AX91" s="1" t="s">
        <v>120</v>
      </c>
      <c r="AY91" s="25">
        <v>13.395275590551201</v>
      </c>
      <c r="AZ91" s="19">
        <v>0</v>
      </c>
      <c r="BA91" s="19">
        <v>100</v>
      </c>
      <c r="BB91" s="19">
        <v>0</v>
      </c>
      <c r="BC91" s="19">
        <v>0</v>
      </c>
      <c r="BD91" s="19">
        <v>100</v>
      </c>
      <c r="BE91" s="19">
        <v>0</v>
      </c>
      <c r="BF91" s="26">
        <v>30.919453860282005</v>
      </c>
      <c r="BG91" s="26">
        <v>58.869901627222696</v>
      </c>
      <c r="BH91" s="26">
        <v>10.2106445124953</v>
      </c>
      <c r="BI91" s="23"/>
      <c r="BJ91" s="27">
        <f t="shared" ca="1" si="9"/>
        <v>0.81780210667966546</v>
      </c>
      <c r="BK91" s="26">
        <f t="shared" ca="1" si="10"/>
        <v>27.046437410658637</v>
      </c>
      <c r="BL91" s="25">
        <f t="shared" si="11"/>
        <v>1.7772028280768994</v>
      </c>
      <c r="BM91" s="25">
        <f t="shared" ca="1" si="12"/>
        <v>2.5125927273935091</v>
      </c>
      <c r="BN91" s="24">
        <f t="shared" si="13"/>
        <v>2.936320477801452</v>
      </c>
      <c r="BO91" s="23"/>
      <c r="BP91" s="2"/>
    </row>
    <row r="92" spans="1:68" x14ac:dyDescent="0.2">
      <c r="A92">
        <v>3.95</v>
      </c>
      <c r="B92">
        <v>2.1</v>
      </c>
      <c r="C92">
        <v>1.2746500000000001</v>
      </c>
      <c r="D92">
        <v>-0.27060000000000001</v>
      </c>
      <c r="E92">
        <v>4.446E-2</v>
      </c>
      <c r="F92">
        <v>1.66903</v>
      </c>
      <c r="G92">
        <v>1.8017799999999999</v>
      </c>
      <c r="H92" s="23"/>
      <c r="I92" s="17">
        <f t="shared" si="7"/>
        <v>12.959317585301838</v>
      </c>
      <c r="J92" s="16">
        <f t="shared" si="8"/>
        <v>-13.559317585301837</v>
      </c>
      <c r="K92" s="10">
        <v>100</v>
      </c>
      <c r="L92" s="16">
        <v>1249.1797900262463</v>
      </c>
      <c r="M92" s="16">
        <v>450.75459317585319</v>
      </c>
      <c r="N92" s="16">
        <v>5.6157042869641289</v>
      </c>
      <c r="O92" s="16">
        <v>7.4793785310734533</v>
      </c>
      <c r="P92" s="16">
        <v>7.5867003084438016</v>
      </c>
      <c r="Q92" s="16">
        <v>0.13037469995199227</v>
      </c>
      <c r="R92" s="16">
        <v>1.7184638202577818</v>
      </c>
      <c r="S92" s="16">
        <v>7.4529012062741726</v>
      </c>
      <c r="T92" s="22" t="s">
        <v>122</v>
      </c>
      <c r="U92" s="10">
        <v>5</v>
      </c>
      <c r="V92" s="22" t="s">
        <v>33</v>
      </c>
      <c r="W92" s="10">
        <v>3</v>
      </c>
      <c r="X92" s="22" t="s">
        <v>141</v>
      </c>
      <c r="Y92" s="10">
        <v>5</v>
      </c>
      <c r="Z92" s="22" t="s">
        <v>121</v>
      </c>
      <c r="AA92" s="15">
        <v>5</v>
      </c>
      <c r="AB92" s="11">
        <v>35.470920628649729</v>
      </c>
      <c r="AC92" s="10">
        <v>56.278084271863804</v>
      </c>
      <c r="AD92" s="21">
        <v>8.2509950994864685</v>
      </c>
      <c r="AE92" s="12">
        <v>747.93785310734529</v>
      </c>
      <c r="AF92" s="10">
        <v>816.32169755043651</v>
      </c>
      <c r="AG92" s="10">
        <v>444.00252313328508</v>
      </c>
      <c r="AH92" s="10">
        <v>37.793765197235189</v>
      </c>
      <c r="AI92" s="10">
        <v>5.819150733414876</v>
      </c>
      <c r="AJ92" s="10"/>
      <c r="AK92" s="10"/>
      <c r="AL92" s="10"/>
      <c r="AM92" s="10"/>
      <c r="AN92" s="10">
        <v>3.7396892655367266</v>
      </c>
      <c r="AO92" s="10">
        <v>1.7648299242280785</v>
      </c>
      <c r="AP92" s="10">
        <v>3.5520201850662811</v>
      </c>
      <c r="AQ92" s="10">
        <v>114.66</v>
      </c>
      <c r="AR92" s="10"/>
      <c r="AS92" s="10"/>
      <c r="AT92" s="10">
        <v>8.9428912937687386</v>
      </c>
      <c r="AU92" s="10">
        <v>1</v>
      </c>
      <c r="AV92" s="16"/>
      <c r="AW92" s="21">
        <v>122.44825463256548</v>
      </c>
      <c r="AX92" s="1" t="s">
        <v>120</v>
      </c>
      <c r="AY92" s="25">
        <v>13.5593175853018</v>
      </c>
      <c r="AZ92" s="19">
        <v>0</v>
      </c>
      <c r="BA92" s="19">
        <v>100</v>
      </c>
      <c r="BB92" s="19">
        <v>0</v>
      </c>
      <c r="BC92" s="19">
        <v>0</v>
      </c>
      <c r="BD92" s="19">
        <v>100</v>
      </c>
      <c r="BE92" s="19">
        <v>0</v>
      </c>
      <c r="BF92" s="26">
        <v>35.470920628649729</v>
      </c>
      <c r="BG92" s="26">
        <v>56.278084271863804</v>
      </c>
      <c r="BH92" s="26">
        <v>8.2509950994864685</v>
      </c>
      <c r="BI92" s="23"/>
      <c r="BJ92" s="27">
        <f t="shared" ca="1" si="9"/>
        <v>0.83869857714614926</v>
      </c>
      <c r="BK92" s="26">
        <f t="shared" ca="1" si="10"/>
        <v>24.064251521683431</v>
      </c>
      <c r="BL92" s="25">
        <f t="shared" si="11"/>
        <v>1.8726318919114686</v>
      </c>
      <c r="BM92" s="25">
        <f t="shared" ca="1" si="12"/>
        <v>2.5670566098496739</v>
      </c>
      <c r="BN92" s="24">
        <f t="shared" si="13"/>
        <v>2.992821659471069</v>
      </c>
      <c r="BO92" s="23"/>
      <c r="BP92" s="2"/>
    </row>
    <row r="93" spans="1:68" x14ac:dyDescent="0.2">
      <c r="A93">
        <v>4</v>
      </c>
      <c r="B93">
        <v>2.2000000000000002</v>
      </c>
      <c r="C93">
        <v>1.27966</v>
      </c>
      <c r="D93">
        <v>-0.26950000000000002</v>
      </c>
      <c r="E93">
        <v>4.462E-2</v>
      </c>
      <c r="F93">
        <v>1.67073</v>
      </c>
      <c r="G93">
        <v>1.7999799999999999</v>
      </c>
      <c r="H93" s="23"/>
      <c r="I93" s="17">
        <f t="shared" si="7"/>
        <v>13.123359580052492</v>
      </c>
      <c r="J93" s="16">
        <f t="shared" si="8"/>
        <v>-13.723359580052492</v>
      </c>
      <c r="K93" s="10">
        <v>100</v>
      </c>
      <c r="L93" s="16">
        <v>1265.5839895013119</v>
      </c>
      <c r="M93" s="16">
        <v>456.92257217847782</v>
      </c>
      <c r="N93" s="16">
        <v>5.6867891513560798</v>
      </c>
      <c r="O93" s="16">
        <v>8.84745762711864</v>
      </c>
      <c r="P93" s="16">
        <v>8.9554866320169637</v>
      </c>
      <c r="Q93" s="16">
        <v>0.1372662025924147</v>
      </c>
      <c r="R93" s="16">
        <v>1.5327609568604703</v>
      </c>
      <c r="S93" s="16">
        <v>7.5020142290502791</v>
      </c>
      <c r="T93" s="22" t="s">
        <v>122</v>
      </c>
      <c r="U93" s="10">
        <v>5</v>
      </c>
      <c r="V93" s="22" t="s">
        <v>143</v>
      </c>
      <c r="W93" s="10">
        <v>4</v>
      </c>
      <c r="X93" s="22" t="s">
        <v>141</v>
      </c>
      <c r="Y93" s="10">
        <v>5</v>
      </c>
      <c r="Z93" s="22" t="s">
        <v>121</v>
      </c>
      <c r="AA93" s="15">
        <v>5</v>
      </c>
      <c r="AB93" s="11">
        <v>27.824867668808587</v>
      </c>
      <c r="AC93" s="10">
        <v>60.330784118791527</v>
      </c>
      <c r="AD93" s="21">
        <v>11.844348212399883</v>
      </c>
      <c r="AE93" s="12">
        <v>884.74576271186402</v>
      </c>
      <c r="AF93" s="10">
        <v>976.39042976639291</v>
      </c>
      <c r="AG93" s="10">
        <v>546.6614974012723</v>
      </c>
      <c r="AH93" s="10">
        <v>37.341773026852096</v>
      </c>
      <c r="AI93" s="10">
        <v>6.5241745330484147</v>
      </c>
      <c r="AJ93" s="10"/>
      <c r="AK93" s="10"/>
      <c r="AL93" s="10"/>
      <c r="AM93" s="10"/>
      <c r="AN93" s="10">
        <v>4.42372881355932</v>
      </c>
      <c r="AO93" s="10">
        <v>2.0070541925504801</v>
      </c>
      <c r="AP93" s="10">
        <v>4.3732919792101779</v>
      </c>
      <c r="AQ93" s="10">
        <v>114.66</v>
      </c>
      <c r="AR93" s="10"/>
      <c r="AS93" s="10"/>
      <c r="AT93" s="10">
        <v>10.636228154685716</v>
      </c>
      <c r="AU93" s="10">
        <v>1</v>
      </c>
      <c r="AV93" s="16"/>
      <c r="AW93" s="21">
        <v>146.45856446495893</v>
      </c>
      <c r="AX93" s="1" t="s">
        <v>120</v>
      </c>
      <c r="AY93" s="25">
        <v>13.723359580052501</v>
      </c>
      <c r="AZ93" s="19">
        <v>0</v>
      </c>
      <c r="BA93" s="19">
        <v>100</v>
      </c>
      <c r="BB93" s="19">
        <v>0</v>
      </c>
      <c r="BC93" s="19">
        <v>0</v>
      </c>
      <c r="BD93" s="19">
        <v>100</v>
      </c>
      <c r="BE93" s="19">
        <v>0</v>
      </c>
      <c r="BF93" s="26">
        <v>27.824867668808587</v>
      </c>
      <c r="BG93" s="26">
        <v>60.330784118791527</v>
      </c>
      <c r="BH93" s="26">
        <v>11.844348212399883</v>
      </c>
      <c r="BI93" s="23"/>
      <c r="BJ93" s="27">
        <f t="shared" ca="1" si="9"/>
        <v>0.8100616772627085</v>
      </c>
      <c r="BK93" s="26">
        <f t="shared" ca="1" si="10"/>
        <v>27.218158174995455</v>
      </c>
      <c r="BL93" s="25">
        <f t="shared" si="11"/>
        <v>1.6492999992788571</v>
      </c>
      <c r="BM93" s="25">
        <f t="shared" ca="1" si="12"/>
        <v>2.491511646243044</v>
      </c>
      <c r="BN93" s="24">
        <f t="shared" si="13"/>
        <v>2.9057373296898596</v>
      </c>
      <c r="BO93" s="23"/>
      <c r="BP93" s="2"/>
    </row>
    <row r="94" spans="1:68" x14ac:dyDescent="0.2">
      <c r="A94">
        <v>4.05</v>
      </c>
      <c r="B94">
        <v>2.2000000000000002</v>
      </c>
      <c r="C94">
        <v>1.2676000000000001</v>
      </c>
      <c r="D94">
        <v>-0.27315</v>
      </c>
      <c r="E94">
        <v>4.462E-2</v>
      </c>
      <c r="F94">
        <v>1.6706000000000001</v>
      </c>
      <c r="G94">
        <v>1.8007299999999999</v>
      </c>
      <c r="H94" s="23"/>
      <c r="I94" s="17">
        <f t="shared" si="7"/>
        <v>13.287401574803148</v>
      </c>
      <c r="J94" s="16">
        <f t="shared" si="8"/>
        <v>-13.887401574803148</v>
      </c>
      <c r="K94" s="10">
        <v>100</v>
      </c>
      <c r="L94" s="16">
        <v>1281.9881889763774</v>
      </c>
      <c r="M94" s="16">
        <v>463.09055118110251</v>
      </c>
      <c r="N94" s="16">
        <v>5.7578740157480306</v>
      </c>
      <c r="O94" s="16">
        <v>5.5542372881355995</v>
      </c>
      <c r="P94" s="16">
        <v>5.6622662930339231</v>
      </c>
      <c r="Q94" s="16">
        <v>0.11439894383101294</v>
      </c>
      <c r="R94" s="16">
        <v>2.0203737851706789</v>
      </c>
      <c r="S94" s="16">
        <v>7.5020142290502791</v>
      </c>
      <c r="T94" s="22" t="s">
        <v>122</v>
      </c>
      <c r="U94" s="10">
        <v>4</v>
      </c>
      <c r="V94" s="22" t="s">
        <v>33</v>
      </c>
      <c r="W94" s="10">
        <v>3</v>
      </c>
      <c r="X94" s="22" t="s">
        <v>143</v>
      </c>
      <c r="Y94" s="10">
        <v>4</v>
      </c>
      <c r="Z94" s="22" t="s">
        <v>121</v>
      </c>
      <c r="AA94" s="15">
        <v>5</v>
      </c>
      <c r="AB94" s="11">
        <v>49.732956183026943</v>
      </c>
      <c r="AC94" s="10">
        <v>45.766680714843943</v>
      </c>
      <c r="AD94" s="21">
        <v>4.5003631021291124</v>
      </c>
      <c r="AE94" s="12">
        <v>555.42372881355993</v>
      </c>
      <c r="AF94" s="10">
        <v>587.98778991691358</v>
      </c>
      <c r="AG94" s="10">
        <v>299.66997197754426</v>
      </c>
      <c r="AH94" s="10">
        <v>35.879455816503402</v>
      </c>
      <c r="AI94" s="10">
        <v>4.9495791686661637</v>
      </c>
      <c r="AJ94" s="10"/>
      <c r="AK94" s="10"/>
      <c r="AL94" s="10"/>
      <c r="AM94" s="10"/>
      <c r="AN94" s="10">
        <v>3.7028248587570665</v>
      </c>
      <c r="AO94" s="10">
        <v>1.4199051027589829</v>
      </c>
      <c r="AP94" s="10">
        <v>2.397359775820354</v>
      </c>
      <c r="AQ94" s="10">
        <v>114.66</v>
      </c>
      <c r="AR94" s="10"/>
      <c r="AS94" s="10"/>
      <c r="AT94" s="10">
        <v>6.1555383821141687</v>
      </c>
      <c r="AU94" s="10">
        <v>1</v>
      </c>
      <c r="AV94" s="16"/>
      <c r="AW94" s="21">
        <v>88.198168487537046</v>
      </c>
      <c r="AX94" s="1" t="s">
        <v>120</v>
      </c>
      <c r="AY94" s="25">
        <v>13.8874015748031</v>
      </c>
      <c r="AZ94" s="19">
        <v>100</v>
      </c>
      <c r="BA94" s="19">
        <v>0</v>
      </c>
      <c r="BB94" s="19">
        <v>0</v>
      </c>
      <c r="BC94" s="19">
        <v>0</v>
      </c>
      <c r="BD94" s="19">
        <v>100</v>
      </c>
      <c r="BE94" s="19">
        <v>0</v>
      </c>
      <c r="BF94" s="26">
        <v>49.732956183026943</v>
      </c>
      <c r="BG94" s="26">
        <v>45.766680714843943</v>
      </c>
      <c r="BH94" s="26">
        <v>4.5003631021291124</v>
      </c>
      <c r="BI94" s="23"/>
      <c r="BJ94" s="27">
        <f t="shared" ca="1" si="9"/>
        <v>0.89364482996480454</v>
      </c>
      <c r="BK94" s="26">
        <f t="shared" ca="1" si="10"/>
        <v>18.446423564864638</v>
      </c>
      <c r="BL94" s="25">
        <f t="shared" si="11"/>
        <v>2.2782860459973726</v>
      </c>
      <c r="BM94" s="25">
        <f t="shared" ca="1" si="12"/>
        <v>2.7105075030708936</v>
      </c>
      <c r="BN94" s="24">
        <f t="shared" si="13"/>
        <v>3.1380306978591159</v>
      </c>
      <c r="BO94" s="23"/>
      <c r="BP94" s="2"/>
    </row>
    <row r="95" spans="1:68" x14ac:dyDescent="0.2">
      <c r="A95">
        <v>4.0999999999999996</v>
      </c>
      <c r="B95">
        <v>2.2000000000000002</v>
      </c>
      <c r="C95">
        <v>1.2581</v>
      </c>
      <c r="D95">
        <v>-0.26937</v>
      </c>
      <c r="E95">
        <v>4.4690000000000001E-2</v>
      </c>
      <c r="F95">
        <v>1.6637999999999999</v>
      </c>
      <c r="G95">
        <v>1.7986800000000001</v>
      </c>
      <c r="H95" s="23"/>
      <c r="I95" s="17">
        <f t="shared" si="7"/>
        <v>13.451443569553804</v>
      </c>
      <c r="J95" s="16">
        <f t="shared" si="8"/>
        <v>-14.051443569553804</v>
      </c>
      <c r="K95" s="10">
        <v>100</v>
      </c>
      <c r="L95" s="16">
        <v>1298.3923884514429</v>
      </c>
      <c r="M95" s="16">
        <v>469.2585301837272</v>
      </c>
      <c r="N95" s="16">
        <v>5.8289588801399823</v>
      </c>
      <c r="O95" s="16">
        <v>2.9600753295668443</v>
      </c>
      <c r="P95" s="16">
        <v>3.0684137465086576</v>
      </c>
      <c r="Q95" s="16">
        <v>0.13808065290446475</v>
      </c>
      <c r="R95" s="16">
        <v>4.500066298476777</v>
      </c>
      <c r="S95" s="16">
        <v>7.5235011765148254</v>
      </c>
      <c r="T95" s="22" t="s">
        <v>33</v>
      </c>
      <c r="U95" s="10">
        <v>3</v>
      </c>
      <c r="V95" s="22" t="s">
        <v>33</v>
      </c>
      <c r="W95" s="10">
        <v>3</v>
      </c>
      <c r="X95" s="22" t="s">
        <v>33</v>
      </c>
      <c r="Y95" s="10">
        <v>3</v>
      </c>
      <c r="Z95" s="22" t="s">
        <v>33</v>
      </c>
      <c r="AA95" s="15">
        <v>3</v>
      </c>
      <c r="AB95" s="11">
        <v>97.81</v>
      </c>
      <c r="AC95" s="10">
        <v>1.8400000000000034</v>
      </c>
      <c r="AD95" s="21">
        <v>0.35</v>
      </c>
      <c r="AE95" s="12">
        <v>296.00753295668443</v>
      </c>
      <c r="AF95" s="10">
        <v>281.86371388599622</v>
      </c>
      <c r="AG95" s="10">
        <v>153.42068732543288</v>
      </c>
      <c r="AH95" s="10">
        <v>34.85915581113963</v>
      </c>
      <c r="AI95" s="10">
        <v>2.2221894827160416</v>
      </c>
      <c r="AJ95" s="10"/>
      <c r="AK95" s="10"/>
      <c r="AL95" s="10"/>
      <c r="AM95" s="10"/>
      <c r="AN95" s="10">
        <v>2.9600753295668443</v>
      </c>
      <c r="AO95" s="10">
        <v>0.9862340610086342</v>
      </c>
      <c r="AP95" s="10">
        <v>1</v>
      </c>
      <c r="AQ95" s="10">
        <v>111.47500000000001</v>
      </c>
      <c r="AR95" s="10"/>
      <c r="AS95" s="10"/>
      <c r="AT95" s="10">
        <v>2.8041511349251738</v>
      </c>
      <c r="AU95" s="10">
        <v>1</v>
      </c>
      <c r="AV95" s="16"/>
      <c r="AW95" s="21">
        <v>42.27955708289943</v>
      </c>
      <c r="AX95" s="1" t="s">
        <v>120</v>
      </c>
      <c r="AY95" s="25">
        <v>14.0514435695538</v>
      </c>
      <c r="AZ95" s="19">
        <v>100</v>
      </c>
      <c r="BA95" s="19">
        <v>0</v>
      </c>
      <c r="BB95" s="19">
        <v>0</v>
      </c>
      <c r="BC95" s="19">
        <v>100</v>
      </c>
      <c r="BD95" s="19">
        <v>0</v>
      </c>
      <c r="BE95" s="19">
        <v>0</v>
      </c>
      <c r="BF95" s="26">
        <v>97.81</v>
      </c>
      <c r="BG95" s="26">
        <v>1.8400000000000034</v>
      </c>
      <c r="BH95" s="26">
        <v>0.35</v>
      </c>
      <c r="BI95" s="23"/>
      <c r="BJ95" s="27">
        <f t="shared" ca="1" si="9"/>
        <v>1</v>
      </c>
      <c r="BK95" s="26">
        <f t="shared" ca="1" si="10"/>
        <v>10.310809060138972</v>
      </c>
      <c r="BL95" s="25">
        <f t="shared" si="11"/>
        <v>5.7076575347331859</v>
      </c>
      <c r="BM95" s="25">
        <f t="shared" ca="1" si="12"/>
        <v>3.1530614326221307</v>
      </c>
      <c r="BN95" s="24">
        <f t="shared" si="13"/>
        <v>3.543920313860585</v>
      </c>
      <c r="BO95" s="23"/>
      <c r="BP95" s="2"/>
    </row>
    <row r="96" spans="1:68" x14ac:dyDescent="0.2">
      <c r="A96">
        <v>4.1500000000000004</v>
      </c>
      <c r="B96">
        <v>2.1</v>
      </c>
      <c r="C96">
        <v>1.2767599999999999</v>
      </c>
      <c r="D96">
        <v>-0.27461000000000002</v>
      </c>
      <c r="E96">
        <v>4.4810000000000003E-2</v>
      </c>
      <c r="F96">
        <v>1.6659999999999999</v>
      </c>
      <c r="G96">
        <v>1.8011999999999999</v>
      </c>
      <c r="H96" s="23"/>
      <c r="I96" s="17">
        <f t="shared" si="7"/>
        <v>13.615485564304462</v>
      </c>
      <c r="J96" s="16">
        <f t="shared" si="8"/>
        <v>-14.215485564304462</v>
      </c>
      <c r="K96" s="10">
        <v>100</v>
      </c>
      <c r="L96" s="16">
        <v>1314.7965879265087</v>
      </c>
      <c r="M96" s="16">
        <v>475.42650918635195</v>
      </c>
      <c r="N96" s="16">
        <v>5.9000437445319331</v>
      </c>
      <c r="O96" s="16">
        <v>8.0555555555555163</v>
      </c>
      <c r="P96" s="16">
        <v>8.164424393143312</v>
      </c>
      <c r="Q96" s="16">
        <v>0.10525204032645211</v>
      </c>
      <c r="R96" s="16">
        <v>1.2891544493307503</v>
      </c>
      <c r="S96" s="16">
        <v>7.5603359435969066</v>
      </c>
      <c r="T96" s="22" t="s">
        <v>122</v>
      </c>
      <c r="U96" s="10">
        <v>5</v>
      </c>
      <c r="V96" s="22" t="s">
        <v>143</v>
      </c>
      <c r="W96" s="10">
        <v>4</v>
      </c>
      <c r="X96" s="22" t="s">
        <v>141</v>
      </c>
      <c r="Y96" s="10">
        <v>5</v>
      </c>
      <c r="Z96" s="22" t="s">
        <v>121</v>
      </c>
      <c r="AA96" s="15">
        <v>5</v>
      </c>
      <c r="AB96" s="11">
        <v>25.813157356246009</v>
      </c>
      <c r="AC96" s="10">
        <v>61.123589219481772</v>
      </c>
      <c r="AD96" s="21">
        <v>13.06325342427222</v>
      </c>
      <c r="AE96" s="12">
        <v>805.55555555555168</v>
      </c>
      <c r="AF96" s="10">
        <v>880.42942528565743</v>
      </c>
      <c r="AG96" s="10">
        <v>487.33182948574841</v>
      </c>
      <c r="AH96" s="10">
        <v>34.15458238076517</v>
      </c>
      <c r="AI96" s="10">
        <v>7.7570224461400921</v>
      </c>
      <c r="AJ96" s="10"/>
      <c r="AK96" s="10"/>
      <c r="AL96" s="10"/>
      <c r="AM96" s="10"/>
      <c r="AN96" s="10">
        <v>4.0277777777777581</v>
      </c>
      <c r="AO96" s="10">
        <v>1.8355431727684142</v>
      </c>
      <c r="AP96" s="10">
        <v>3.898654635885987</v>
      </c>
      <c r="AQ96" s="10">
        <v>114.66</v>
      </c>
      <c r="AR96" s="10"/>
      <c r="AS96" s="10"/>
      <c r="AT96" s="10">
        <v>9.1432980440483131</v>
      </c>
      <c r="AU96" s="10">
        <v>1</v>
      </c>
      <c r="AV96" s="16"/>
      <c r="AW96" s="21">
        <v>132.06441379284863</v>
      </c>
      <c r="AX96" s="1" t="s">
        <v>120</v>
      </c>
      <c r="AY96" s="25">
        <v>14.215485564304499</v>
      </c>
      <c r="AZ96" s="19">
        <v>0</v>
      </c>
      <c r="BA96" s="19">
        <v>100</v>
      </c>
      <c r="BB96" s="19">
        <v>0</v>
      </c>
      <c r="BC96" s="19">
        <v>0</v>
      </c>
      <c r="BD96" s="19">
        <v>100</v>
      </c>
      <c r="BE96" s="19">
        <v>0</v>
      </c>
      <c r="BF96" s="26">
        <v>25.813157356246009</v>
      </c>
      <c r="BG96" s="26">
        <v>61.123589219481772</v>
      </c>
      <c r="BH96" s="26">
        <v>13.06325342427222</v>
      </c>
      <c r="BI96" s="23"/>
      <c r="BJ96" s="27">
        <f t="shared" ca="1" si="9"/>
        <v>0.81325902898198021</v>
      </c>
      <c r="BK96" s="26">
        <f t="shared" ca="1" si="10"/>
        <v>23.887598533615318</v>
      </c>
      <c r="BL96" s="25">
        <f t="shared" si="11"/>
        <v>1.4020470814394541</v>
      </c>
      <c r="BM96" s="25">
        <f t="shared" ca="1" si="12"/>
        <v>2.4987561553433486</v>
      </c>
      <c r="BN96" s="24">
        <f t="shared" si="13"/>
        <v>2.9057813074363272</v>
      </c>
      <c r="BO96" s="23"/>
      <c r="BP96" s="2"/>
    </row>
    <row r="97" spans="1:68" x14ac:dyDescent="0.2">
      <c r="A97">
        <v>4.2</v>
      </c>
      <c r="B97">
        <v>2.2000000000000002</v>
      </c>
      <c r="C97">
        <v>1.2626599999999999</v>
      </c>
      <c r="D97">
        <v>-0.26802999999999999</v>
      </c>
      <c r="E97">
        <v>4.487E-2</v>
      </c>
      <c r="F97">
        <v>1.6610499999999999</v>
      </c>
      <c r="G97">
        <v>1.79573</v>
      </c>
      <c r="H97" s="23"/>
      <c r="I97" s="17">
        <f t="shared" si="7"/>
        <v>13.779527559055119</v>
      </c>
      <c r="J97" s="16">
        <f t="shared" si="8"/>
        <v>-14.379527559055118</v>
      </c>
      <c r="K97" s="10">
        <v>100</v>
      </c>
      <c r="L97" s="16">
        <v>1331.2007874015742</v>
      </c>
      <c r="M97" s="16">
        <v>481.59448818897664</v>
      </c>
      <c r="N97" s="16">
        <v>5.9711286089238849</v>
      </c>
      <c r="O97" s="16">
        <v>4.2052730696798104</v>
      </c>
      <c r="P97" s="16">
        <v>4.3144071175905969</v>
      </c>
      <c r="Q97" s="16">
        <v>0.14647575612097941</v>
      </c>
      <c r="R97" s="16">
        <v>3.3950378842036479</v>
      </c>
      <c r="S97" s="16">
        <v>7.5787533271379459</v>
      </c>
      <c r="T97" s="22" t="s">
        <v>33</v>
      </c>
      <c r="U97" s="10">
        <v>3</v>
      </c>
      <c r="V97" s="22" t="s">
        <v>33</v>
      </c>
      <c r="W97" s="10">
        <v>3</v>
      </c>
      <c r="X97" s="22" t="s">
        <v>143</v>
      </c>
      <c r="Y97" s="10">
        <v>4</v>
      </c>
      <c r="Z97" s="22" t="s">
        <v>33</v>
      </c>
      <c r="AA97" s="15">
        <v>3</v>
      </c>
      <c r="AB97" s="11">
        <v>87.329911009074266</v>
      </c>
      <c r="AC97" s="10">
        <v>11.402387962358475</v>
      </c>
      <c r="AD97" s="21">
        <v>1.2677010285672563</v>
      </c>
      <c r="AE97" s="12">
        <v>420.52730696798108</v>
      </c>
      <c r="AF97" s="10">
        <v>426.5212634868048</v>
      </c>
      <c r="AG97" s="10">
        <v>215.72035587952985</v>
      </c>
      <c r="AH97" s="10">
        <v>33.071137060403544</v>
      </c>
      <c r="AI97" s="10">
        <v>2.9454752321108888</v>
      </c>
      <c r="AJ97" s="10"/>
      <c r="AK97" s="10"/>
      <c r="AL97" s="10"/>
      <c r="AM97" s="10"/>
      <c r="AN97" s="10">
        <v>4.2052730696798104</v>
      </c>
      <c r="AO97" s="10">
        <v>1.2324855515732163</v>
      </c>
      <c r="AP97" s="10">
        <v>1</v>
      </c>
      <c r="AQ97" s="10">
        <v>111.47500000000001</v>
      </c>
      <c r="AR97" s="10"/>
      <c r="AS97" s="10"/>
      <c r="AT97" s="10">
        <v>4.2131294969596356</v>
      </c>
      <c r="AU97" s="10">
        <v>1</v>
      </c>
      <c r="AV97" s="16"/>
      <c r="AW97" s="21">
        <v>63.978189523020724</v>
      </c>
      <c r="AX97" s="1" t="s">
        <v>120</v>
      </c>
      <c r="AY97" s="25">
        <v>14.3795275590551</v>
      </c>
      <c r="AZ97" s="19">
        <v>100</v>
      </c>
      <c r="BA97" s="19">
        <v>0</v>
      </c>
      <c r="BB97" s="19">
        <v>0</v>
      </c>
      <c r="BC97" s="19">
        <v>100</v>
      </c>
      <c r="BD97" s="19">
        <v>0</v>
      </c>
      <c r="BE97" s="19">
        <v>0</v>
      </c>
      <c r="BF97" s="26">
        <v>87.329911009074266</v>
      </c>
      <c r="BG97" s="26">
        <v>11.402387962358475</v>
      </c>
      <c r="BH97" s="26">
        <v>1.2677010285672563</v>
      </c>
      <c r="BI97" s="23"/>
      <c r="BJ97" s="27">
        <f t="shared" ca="1" si="9"/>
        <v>0.98034376949072133</v>
      </c>
      <c r="BK97" s="26">
        <f t="shared" ca="1" si="10"/>
        <v>14.717956976210509</v>
      </c>
      <c r="BL97" s="25">
        <f t="shared" si="11"/>
        <v>4.014346804448687</v>
      </c>
      <c r="BM97" s="25">
        <f t="shared" ca="1" si="12"/>
        <v>2.9369162846295849</v>
      </c>
      <c r="BN97" s="24">
        <f t="shared" si="13"/>
        <v>3.3536931537800441</v>
      </c>
      <c r="BO97" s="23"/>
      <c r="BP97" s="2"/>
    </row>
    <row r="98" spans="1:68" x14ac:dyDescent="0.2">
      <c r="A98">
        <v>4.25</v>
      </c>
      <c r="B98">
        <v>2.2000000000000002</v>
      </c>
      <c r="C98">
        <v>1.2797000000000001</v>
      </c>
      <c r="D98">
        <v>-0.27195999999999998</v>
      </c>
      <c r="E98">
        <v>4.5330000000000002E-2</v>
      </c>
      <c r="F98">
        <v>1.66795</v>
      </c>
      <c r="G98">
        <v>1.80023</v>
      </c>
      <c r="H98" s="23"/>
      <c r="I98" s="17">
        <f t="shared" si="7"/>
        <v>13.943569553805773</v>
      </c>
      <c r="J98" s="16">
        <f t="shared" si="8"/>
        <v>-14.543569553805773</v>
      </c>
      <c r="K98" s="10">
        <v>100</v>
      </c>
      <c r="L98" s="16">
        <v>1347.6049868766397</v>
      </c>
      <c r="M98" s="16">
        <v>487.76246719160122</v>
      </c>
      <c r="N98" s="16">
        <v>6.0422134733158348</v>
      </c>
      <c r="O98" s="16">
        <v>8.8583804143126237</v>
      </c>
      <c r="P98" s="16">
        <v>8.9695477413663411</v>
      </c>
      <c r="Q98" s="16">
        <v>0.12185429668747012</v>
      </c>
      <c r="R98" s="16">
        <v>1.3585333419375716</v>
      </c>
      <c r="S98" s="16">
        <v>7.7199532676192533</v>
      </c>
      <c r="T98" s="22" t="s">
        <v>122</v>
      </c>
      <c r="U98" s="10">
        <v>5</v>
      </c>
      <c r="V98" s="22" t="s">
        <v>143</v>
      </c>
      <c r="W98" s="10">
        <v>4</v>
      </c>
      <c r="X98" s="22" t="s">
        <v>141</v>
      </c>
      <c r="Y98" s="10">
        <v>5</v>
      </c>
      <c r="Z98" s="22" t="s">
        <v>121</v>
      </c>
      <c r="AA98" s="15">
        <v>5</v>
      </c>
      <c r="AB98" s="11">
        <v>24.820837896180393</v>
      </c>
      <c r="AC98" s="10">
        <v>61.463133908159989</v>
      </c>
      <c r="AD98" s="21">
        <v>13.716028195659618</v>
      </c>
      <c r="AE98" s="12">
        <v>885.83804143126235</v>
      </c>
      <c r="AF98" s="10">
        <v>973.2199133736533</v>
      </c>
      <c r="AG98" s="10">
        <v>547.71608060247559</v>
      </c>
      <c r="AH98" s="10">
        <v>34.513504339956036</v>
      </c>
      <c r="AI98" s="10">
        <v>7.360879333103278</v>
      </c>
      <c r="AJ98" s="10"/>
      <c r="AK98" s="10"/>
      <c r="AL98" s="10"/>
      <c r="AM98" s="10"/>
      <c r="AN98" s="10">
        <v>4.4291902071563118</v>
      </c>
      <c r="AO98" s="10">
        <v>2.0051427820463084</v>
      </c>
      <c r="AP98" s="10">
        <v>4.3817286448198045</v>
      </c>
      <c r="AQ98" s="10">
        <v>114.66</v>
      </c>
      <c r="AR98" s="10"/>
      <c r="AS98" s="10"/>
      <c r="AT98" s="10">
        <v>9.8823492615470201</v>
      </c>
      <c r="AU98" s="10">
        <v>1</v>
      </c>
      <c r="AV98" s="16"/>
      <c r="AW98" s="21">
        <v>145.98298700604801</v>
      </c>
      <c r="AX98" s="1" t="s">
        <v>120</v>
      </c>
      <c r="AY98" s="25">
        <v>14.543569553805799</v>
      </c>
      <c r="AZ98" s="19">
        <v>0</v>
      </c>
      <c r="BA98" s="19">
        <v>100</v>
      </c>
      <c r="BB98" s="19">
        <v>0</v>
      </c>
      <c r="BC98" s="19">
        <v>0</v>
      </c>
      <c r="BD98" s="19">
        <v>100</v>
      </c>
      <c r="BE98" s="19">
        <v>0</v>
      </c>
      <c r="BF98" s="26">
        <v>24.820837896180393</v>
      </c>
      <c r="BG98" s="26">
        <v>61.463133908159989</v>
      </c>
      <c r="BH98" s="26">
        <v>13.716028195659618</v>
      </c>
      <c r="BI98" s="23"/>
      <c r="BJ98" s="27">
        <f t="shared" ca="1" si="9"/>
        <v>0.80797540874408336</v>
      </c>
      <c r="BK98" s="26">
        <f t="shared" ca="1" si="10"/>
        <v>25.653159115907723</v>
      </c>
      <c r="BL98" s="25">
        <f t="shared" si="11"/>
        <v>1.4688770332949286</v>
      </c>
      <c r="BM98" s="25">
        <f t="shared" ca="1" si="12"/>
        <v>2.4841233922481596</v>
      </c>
      <c r="BN98" s="24">
        <f t="shared" si="13"/>
        <v>2.8801536576811091</v>
      </c>
      <c r="BO98" s="23"/>
      <c r="BP98" s="2"/>
    </row>
    <row r="99" spans="1:68" x14ac:dyDescent="0.2">
      <c r="A99">
        <v>4.3</v>
      </c>
      <c r="B99">
        <v>2.1</v>
      </c>
      <c r="C99">
        <v>1.2714099999999999</v>
      </c>
      <c r="D99">
        <v>-0.27128000000000002</v>
      </c>
      <c r="E99">
        <v>4.5289999999999997E-2</v>
      </c>
      <c r="F99">
        <v>1.6665000000000001</v>
      </c>
      <c r="G99">
        <v>1.80223</v>
      </c>
      <c r="H99" s="23"/>
      <c r="I99" s="17">
        <f t="shared" si="7"/>
        <v>14.107611548556429</v>
      </c>
      <c r="J99" s="16">
        <f t="shared" si="8"/>
        <v>-14.707611548556429</v>
      </c>
      <c r="K99" s="10">
        <v>100</v>
      </c>
      <c r="L99" s="16">
        <v>1364.0091863517052</v>
      </c>
      <c r="M99" s="16">
        <v>493.93044619422591</v>
      </c>
      <c r="N99" s="16">
        <v>6.1132983377077856</v>
      </c>
      <c r="O99" s="16">
        <v>6.594632768361552</v>
      </c>
      <c r="P99" s="16">
        <v>6.7056232885332756</v>
      </c>
      <c r="Q99" s="16">
        <v>0.12611449831973104</v>
      </c>
      <c r="R99" s="16">
        <v>1.8807274565421663</v>
      </c>
      <c r="S99" s="16">
        <v>7.7076750119252253</v>
      </c>
      <c r="T99" s="22" t="s">
        <v>122</v>
      </c>
      <c r="U99" s="10">
        <v>4</v>
      </c>
      <c r="V99" s="22" t="s">
        <v>33</v>
      </c>
      <c r="W99" s="10">
        <v>3</v>
      </c>
      <c r="X99" s="22" t="s">
        <v>143</v>
      </c>
      <c r="Y99" s="10">
        <v>4</v>
      </c>
      <c r="Z99" s="22" t="s">
        <v>121</v>
      </c>
      <c r="AA99" s="15">
        <v>5</v>
      </c>
      <c r="AB99" s="11">
        <v>42.10856584440377</v>
      </c>
      <c r="AC99" s="10">
        <v>51.758303677416841</v>
      </c>
      <c r="AD99" s="21">
        <v>6.1331304781793889</v>
      </c>
      <c r="AE99" s="12">
        <v>659.46327683615516</v>
      </c>
      <c r="AF99" s="10">
        <v>705.91090718887699</v>
      </c>
      <c r="AG99" s="10">
        <v>377.92174663999566</v>
      </c>
      <c r="AH99" s="10">
        <v>32.798605869615905</v>
      </c>
      <c r="AI99" s="10">
        <v>5.3170915143577568</v>
      </c>
      <c r="AJ99" s="10"/>
      <c r="AK99" s="10"/>
      <c r="AL99" s="10"/>
      <c r="AM99" s="10"/>
      <c r="AN99" s="10">
        <v>4.396421845574368</v>
      </c>
      <c r="AO99" s="10">
        <v>1.6359392258704175</v>
      </c>
      <c r="AP99" s="10">
        <v>3.0233739731199654</v>
      </c>
      <c r="AQ99" s="10">
        <v>114.66</v>
      </c>
      <c r="AR99" s="10"/>
      <c r="AS99" s="10"/>
      <c r="AT99" s="10">
        <v>6.9594306439008236</v>
      </c>
      <c r="AU99" s="10">
        <v>1</v>
      </c>
      <c r="AV99" s="16"/>
      <c r="AW99" s="21">
        <v>105.88663607833155</v>
      </c>
      <c r="AX99" s="1" t="s">
        <v>120</v>
      </c>
      <c r="AY99" s="25">
        <v>14.7076115485564</v>
      </c>
      <c r="AZ99" s="19">
        <v>100</v>
      </c>
      <c r="BA99" s="19">
        <v>0</v>
      </c>
      <c r="BB99" s="19">
        <v>0</v>
      </c>
      <c r="BC99" s="19">
        <v>0</v>
      </c>
      <c r="BD99" s="19">
        <v>100</v>
      </c>
      <c r="BE99" s="19">
        <v>0</v>
      </c>
      <c r="BF99" s="26">
        <v>42.10856584440377</v>
      </c>
      <c r="BG99" s="26">
        <v>51.758303677416841</v>
      </c>
      <c r="BH99" s="26">
        <v>6.1331304781793889</v>
      </c>
      <c r="BI99" s="23"/>
      <c r="BJ99" s="27">
        <f t="shared" ca="1" si="9"/>
        <v>0.8734575144365424</v>
      </c>
      <c r="BK99" s="26">
        <f t="shared" ca="1" si="10"/>
        <v>20.284393579607929</v>
      </c>
      <c r="BL99" s="25">
        <f t="shared" si="11"/>
        <v>2.0936666926963872</v>
      </c>
      <c r="BM99" s="25">
        <f t="shared" ca="1" si="12"/>
        <v>2.655609939339429</v>
      </c>
      <c r="BN99" s="24">
        <f t="shared" si="13"/>
        <v>3.058734922246761</v>
      </c>
      <c r="BO99" s="23"/>
      <c r="BP99" s="2"/>
    </row>
    <row r="100" spans="1:68" x14ac:dyDescent="0.2">
      <c r="A100">
        <v>4.3499999999999996</v>
      </c>
      <c r="B100">
        <v>2.2000000000000002</v>
      </c>
      <c r="C100">
        <v>1.2858099999999999</v>
      </c>
      <c r="D100">
        <v>-0.27385999999999999</v>
      </c>
      <c r="E100">
        <v>4.555E-2</v>
      </c>
      <c r="F100">
        <v>1.6638299999999999</v>
      </c>
      <c r="G100">
        <v>1.7994300000000001</v>
      </c>
      <c r="H100" s="23"/>
      <c r="I100" s="17">
        <f t="shared" si="7"/>
        <v>14.271653543307085</v>
      </c>
      <c r="J100" s="16">
        <f t="shared" si="8"/>
        <v>-14.871653543307085</v>
      </c>
      <c r="K100" s="10">
        <v>100</v>
      </c>
      <c r="L100" s="16">
        <v>1380.4133858267708</v>
      </c>
      <c r="M100" s="16">
        <v>500.0984251968506</v>
      </c>
      <c r="N100" s="16">
        <v>6.1843832020997365</v>
      </c>
      <c r="O100" s="16">
        <v>10.526836158192053</v>
      </c>
      <c r="P100" s="16">
        <v>10.638975923096737</v>
      </c>
      <c r="Q100" s="16">
        <v>0.10995079212674035</v>
      </c>
      <c r="R100" s="16">
        <v>1.0334715758500979</v>
      </c>
      <c r="S100" s="16">
        <v>7.7874836739363982</v>
      </c>
      <c r="T100" s="22" t="s">
        <v>122</v>
      </c>
      <c r="U100" s="10">
        <v>5</v>
      </c>
      <c r="V100" s="22" t="s">
        <v>143</v>
      </c>
      <c r="W100" s="10">
        <v>4</v>
      </c>
      <c r="X100" s="22" t="s">
        <v>141</v>
      </c>
      <c r="Y100" s="10">
        <v>5</v>
      </c>
      <c r="Z100" s="22" t="s">
        <v>121</v>
      </c>
      <c r="AA100" s="15">
        <v>5</v>
      </c>
      <c r="AB100" s="11">
        <v>16.462473389945664</v>
      </c>
      <c r="AC100" s="10">
        <v>62.536639545159119</v>
      </c>
      <c r="AD100" s="21">
        <v>21.00088706489522</v>
      </c>
      <c r="AE100" s="12">
        <v>1052.6836158192052</v>
      </c>
      <c r="AF100" s="10">
        <v>1167.6933230507511</v>
      </c>
      <c r="AG100" s="10">
        <v>672.92319423225536</v>
      </c>
      <c r="AH100" s="10">
        <v>32.978066849211324</v>
      </c>
      <c r="AI100" s="10">
        <v>9.6761248530462449</v>
      </c>
      <c r="AJ100" s="10"/>
      <c r="AK100" s="10"/>
      <c r="AL100" s="10"/>
      <c r="AM100" s="10"/>
      <c r="AN100" s="10">
        <v>5.2634180790960263</v>
      </c>
      <c r="AO100" s="10">
        <v>2.2618212194278837</v>
      </c>
      <c r="AP100" s="10">
        <v>5.3833855538580426</v>
      </c>
      <c r="AQ100" s="10">
        <v>114.66</v>
      </c>
      <c r="AR100" s="10"/>
      <c r="AS100" s="10"/>
      <c r="AT100" s="10">
        <v>11.649395219795402</v>
      </c>
      <c r="AU100" s="10">
        <v>1</v>
      </c>
      <c r="AV100" s="16"/>
      <c r="AW100" s="21">
        <v>175.15399845761269</v>
      </c>
      <c r="AX100" s="1" t="s">
        <v>120</v>
      </c>
      <c r="AY100" s="25">
        <v>14.871653543307101</v>
      </c>
      <c r="AZ100" s="19">
        <v>0</v>
      </c>
      <c r="BA100" s="19">
        <v>100</v>
      </c>
      <c r="BB100" s="19">
        <v>0</v>
      </c>
      <c r="BC100" s="19">
        <v>0</v>
      </c>
      <c r="BD100" s="19">
        <v>100</v>
      </c>
      <c r="BE100" s="19">
        <v>0</v>
      </c>
      <c r="BF100" s="26">
        <v>16.462473389945664</v>
      </c>
      <c r="BG100" s="26">
        <v>62.536639545159119</v>
      </c>
      <c r="BH100" s="26">
        <v>21.00088706489522</v>
      </c>
      <c r="BI100" s="23"/>
      <c r="BJ100" s="27">
        <f t="shared" ca="1" si="9"/>
        <v>0.76817879254282917</v>
      </c>
      <c r="BK100" s="26">
        <f t="shared" ca="1" si="10"/>
        <v>28.4660345518095</v>
      </c>
      <c r="BL100" s="25">
        <f t="shared" si="11"/>
        <v>1.105169791185457</v>
      </c>
      <c r="BM100" s="25">
        <f t="shared" ca="1" si="12"/>
        <v>2.3789053379105618</v>
      </c>
      <c r="BN100" s="24">
        <f t="shared" si="13"/>
        <v>2.7598045676483896</v>
      </c>
      <c r="BO100" s="23"/>
      <c r="BP100" s="2"/>
    </row>
    <row r="101" spans="1:68" x14ac:dyDescent="0.2">
      <c r="A101">
        <v>4.4000000000000004</v>
      </c>
      <c r="B101">
        <v>2.1</v>
      </c>
      <c r="C101">
        <v>1.30044</v>
      </c>
      <c r="D101">
        <v>-0.27771000000000001</v>
      </c>
      <c r="E101">
        <v>4.5539999999999997E-2</v>
      </c>
      <c r="F101">
        <v>1.66425</v>
      </c>
      <c r="G101">
        <v>1.79928</v>
      </c>
      <c r="H101" s="23"/>
      <c r="I101" s="17">
        <f t="shared" si="7"/>
        <v>14.435695538057743</v>
      </c>
      <c r="J101" s="16">
        <f t="shared" si="8"/>
        <v>-15.035695538057743</v>
      </c>
      <c r="K101" s="10">
        <v>100</v>
      </c>
      <c r="L101" s="16">
        <v>1396.8175853018365</v>
      </c>
      <c r="M101" s="16">
        <v>506.26640419947535</v>
      </c>
      <c r="N101" s="16">
        <v>6.2554680664916891</v>
      </c>
      <c r="O101" s="16">
        <v>14.521845574387948</v>
      </c>
      <c r="P101" s="16">
        <v>14.633941137572133</v>
      </c>
      <c r="Q101" s="16">
        <v>8.5830532885261573E-2</v>
      </c>
      <c r="R101" s="16">
        <v>0.5865168656780686</v>
      </c>
      <c r="S101" s="16">
        <v>7.7844141100128912</v>
      </c>
      <c r="T101" s="22" t="s">
        <v>122</v>
      </c>
      <c r="U101" s="10">
        <v>5</v>
      </c>
      <c r="V101" s="22" t="s">
        <v>141</v>
      </c>
      <c r="W101" s="10">
        <v>5</v>
      </c>
      <c r="X101" s="22" t="s">
        <v>141</v>
      </c>
      <c r="Y101" s="10">
        <v>5</v>
      </c>
      <c r="Z101" s="22" t="s">
        <v>30</v>
      </c>
      <c r="AA101" s="15">
        <v>6</v>
      </c>
      <c r="AB101" s="11">
        <v>7.2531440860446708</v>
      </c>
      <c r="AC101" s="10">
        <v>56.658352953528109</v>
      </c>
      <c r="AD101" s="21">
        <v>36.088502960427221</v>
      </c>
      <c r="AE101" s="12">
        <v>1452.1845574387949</v>
      </c>
      <c r="AF101" s="10">
        <v>1636.7242777257939</v>
      </c>
      <c r="AG101" s="10">
        <v>972.54558531790997</v>
      </c>
      <c r="AH101" s="10">
        <v>31.452604323864726</v>
      </c>
      <c r="AI101" s="10">
        <v>17.049808087682287</v>
      </c>
      <c r="AJ101" s="10"/>
      <c r="AK101" s="10"/>
      <c r="AL101" s="10"/>
      <c r="AM101" s="10"/>
      <c r="AN101" s="10">
        <v>7.2609227871939739</v>
      </c>
      <c r="AO101" s="10">
        <v>2.8301831591835263</v>
      </c>
      <c r="AP101" s="10">
        <v>7.7803646825432802</v>
      </c>
      <c r="AQ101" s="10">
        <v>114.66</v>
      </c>
      <c r="AR101" s="10"/>
      <c r="AS101" s="10"/>
      <c r="AT101" s="10">
        <v>16.389909789919042</v>
      </c>
      <c r="AU101" s="10">
        <v>1</v>
      </c>
      <c r="AV101" s="16"/>
      <c r="AW101" s="21">
        <v>245.50864165886907</v>
      </c>
      <c r="AX101" s="1" t="s">
        <v>120</v>
      </c>
      <c r="AY101" s="25">
        <v>15.0356955380577</v>
      </c>
      <c r="AZ101" s="19">
        <v>0</v>
      </c>
      <c r="BA101" s="19">
        <v>100</v>
      </c>
      <c r="BB101" s="19">
        <v>0</v>
      </c>
      <c r="BC101" s="19">
        <v>0</v>
      </c>
      <c r="BD101" s="19">
        <v>0</v>
      </c>
      <c r="BE101" s="19">
        <v>100</v>
      </c>
      <c r="BF101" s="26">
        <v>7.2531440860446708</v>
      </c>
      <c r="BG101" s="26">
        <v>56.658352953528109</v>
      </c>
      <c r="BH101" s="26">
        <v>36.088502960427221</v>
      </c>
      <c r="BI101" s="23"/>
      <c r="BJ101" s="27">
        <f t="shared" ca="1" si="9"/>
        <v>0.68927327044329334</v>
      </c>
      <c r="BK101" s="26">
        <f t="shared" ca="1" si="10"/>
        <v>35.278967246275201</v>
      </c>
      <c r="BL101" s="25">
        <f t="shared" si="11"/>
        <v>0.6159114037472877</v>
      </c>
      <c r="BM101" s="25">
        <f t="shared" ca="1" si="12"/>
        <v>2.1714217333168064</v>
      </c>
      <c r="BN101" s="24">
        <f t="shared" si="13"/>
        <v>2.5308773214119085</v>
      </c>
      <c r="BO101" s="23"/>
      <c r="BP101" s="2"/>
    </row>
    <row r="102" spans="1:68" x14ac:dyDescent="0.2">
      <c r="A102">
        <v>4.45</v>
      </c>
      <c r="B102">
        <v>2.2000000000000002</v>
      </c>
      <c r="C102">
        <v>1.3173900000000001</v>
      </c>
      <c r="D102">
        <v>-0.27374999999999999</v>
      </c>
      <c r="E102">
        <v>4.5560000000000003E-2</v>
      </c>
      <c r="F102">
        <v>1.6642300000000001</v>
      </c>
      <c r="G102">
        <v>1.7999000000000001</v>
      </c>
      <c r="H102" s="23"/>
      <c r="I102" s="17">
        <f t="shared" si="7"/>
        <v>14.599737532808399</v>
      </c>
      <c r="J102" s="16">
        <f t="shared" si="8"/>
        <v>-15.199737532808399</v>
      </c>
      <c r="K102" s="10">
        <v>100</v>
      </c>
      <c r="L102" s="16">
        <v>1413.221784776902</v>
      </c>
      <c r="M102" s="16">
        <v>512.43438320209998</v>
      </c>
      <c r="N102" s="16">
        <v>6.3265529308836399</v>
      </c>
      <c r="O102" s="16">
        <v>19.150376647834282</v>
      </c>
      <c r="P102" s="16">
        <v>19.262560614459463</v>
      </c>
      <c r="Q102" s="16">
        <v>0.11063994239078256</v>
      </c>
      <c r="R102" s="16">
        <v>0.57437816604574665</v>
      </c>
      <c r="S102" s="16">
        <v>7.7905532378599061</v>
      </c>
      <c r="T102" s="22" t="s">
        <v>122</v>
      </c>
      <c r="U102" s="10">
        <v>5</v>
      </c>
      <c r="V102" s="22" t="s">
        <v>141</v>
      </c>
      <c r="W102" s="10">
        <v>5</v>
      </c>
      <c r="X102" s="22" t="s">
        <v>141</v>
      </c>
      <c r="Y102" s="10">
        <v>5</v>
      </c>
      <c r="Z102" s="22" t="s">
        <v>30</v>
      </c>
      <c r="AA102" s="15">
        <v>6</v>
      </c>
      <c r="AB102" s="11">
        <v>4.641561032690376</v>
      </c>
      <c r="AC102" s="10">
        <v>51.452749426759652</v>
      </c>
      <c r="AD102" s="21">
        <v>43.905689540549972</v>
      </c>
      <c r="AE102" s="12">
        <v>1915.037664783428</v>
      </c>
      <c r="AF102" s="10">
        <v>2180.3027926845934</v>
      </c>
      <c r="AG102" s="10">
        <v>1284.1707076306309</v>
      </c>
      <c r="AH102" s="10">
        <v>30.116577743511762</v>
      </c>
      <c r="AI102" s="10">
        <v>17.41013254184795</v>
      </c>
      <c r="AJ102" s="10"/>
      <c r="AK102" s="10"/>
      <c r="AL102" s="10"/>
      <c r="AM102" s="10"/>
      <c r="AN102" s="10">
        <v>9.5751883239171409</v>
      </c>
      <c r="AO102" s="10">
        <v>3.586381415665497</v>
      </c>
      <c r="AP102" s="10">
        <v>9.9891949534144153</v>
      </c>
      <c r="AQ102" s="10">
        <v>114.66</v>
      </c>
      <c r="AR102" s="10"/>
      <c r="AS102" s="10"/>
      <c r="AT102" s="10">
        <v>21.862989604984506</v>
      </c>
      <c r="AU102" s="10">
        <v>1</v>
      </c>
      <c r="AV102" s="16"/>
      <c r="AW102" s="21">
        <v>327.04541890268899</v>
      </c>
      <c r="AX102" s="1" t="s">
        <v>120</v>
      </c>
      <c r="AY102" s="25">
        <v>15.199737532808401</v>
      </c>
      <c r="AZ102" s="19">
        <v>0</v>
      </c>
      <c r="BA102" s="19">
        <v>100</v>
      </c>
      <c r="BB102" s="19">
        <v>0</v>
      </c>
      <c r="BC102" s="19">
        <v>0</v>
      </c>
      <c r="BD102" s="19">
        <v>0</v>
      </c>
      <c r="BE102" s="19">
        <v>100</v>
      </c>
      <c r="BF102" s="26">
        <v>4.641561032690376</v>
      </c>
      <c r="BG102" s="26">
        <v>51.452749426759652</v>
      </c>
      <c r="BH102" s="26">
        <v>43.905689540549972</v>
      </c>
      <c r="BI102" s="23"/>
      <c r="BJ102" s="27">
        <f t="shared" ca="1" si="9"/>
        <v>0.65369979185597471</v>
      </c>
      <c r="BK102" s="26">
        <f t="shared" ca="1" si="10"/>
        <v>44.290686694182334</v>
      </c>
      <c r="BL102" s="25">
        <f t="shared" si="11"/>
        <v>0.5962504967298119</v>
      </c>
      <c r="BM102" s="25">
        <f t="shared" ca="1" si="12"/>
        <v>2.0776705263929114</v>
      </c>
      <c r="BN102" s="24">
        <f t="shared" si="13"/>
        <v>2.4177561674700323</v>
      </c>
      <c r="BO102" s="23"/>
      <c r="BP102" s="2"/>
    </row>
    <row r="103" spans="1:68" x14ac:dyDescent="0.2">
      <c r="A103">
        <v>4.5</v>
      </c>
      <c r="B103">
        <v>2.1</v>
      </c>
      <c r="C103">
        <v>1.3160799999999999</v>
      </c>
      <c r="D103">
        <v>-0.26079000000000002</v>
      </c>
      <c r="E103">
        <v>4.5560000000000003E-2</v>
      </c>
      <c r="F103">
        <v>1.661</v>
      </c>
      <c r="G103">
        <v>1.7957799999999999</v>
      </c>
      <c r="H103" s="23"/>
      <c r="I103" s="17">
        <f t="shared" si="7"/>
        <v>14.763779527559054</v>
      </c>
      <c r="J103" s="16">
        <f t="shared" si="8"/>
        <v>-15.363779527559053</v>
      </c>
      <c r="K103" s="10">
        <v>100</v>
      </c>
      <c r="L103" s="16">
        <v>1429.6259842519676</v>
      </c>
      <c r="M103" s="16">
        <v>518.60236220472461</v>
      </c>
      <c r="N103" s="16">
        <v>6.3976377952755898</v>
      </c>
      <c r="O103" s="16">
        <v>18.792655367231603</v>
      </c>
      <c r="P103" s="16">
        <v>18.904839333856785</v>
      </c>
      <c r="Q103" s="16">
        <v>0.19183437349975982</v>
      </c>
      <c r="R103" s="16">
        <v>1.0147368624085713</v>
      </c>
      <c r="S103" s="16">
        <v>7.7905532378599061</v>
      </c>
      <c r="T103" s="22" t="s">
        <v>122</v>
      </c>
      <c r="U103" s="10">
        <v>5</v>
      </c>
      <c r="V103" s="22" t="s">
        <v>141</v>
      </c>
      <c r="W103" s="10">
        <v>5</v>
      </c>
      <c r="X103" s="22" t="s">
        <v>141</v>
      </c>
      <c r="Y103" s="10">
        <v>5</v>
      </c>
      <c r="Z103" s="22" t="s">
        <v>30</v>
      </c>
      <c r="AA103" s="15">
        <v>6</v>
      </c>
      <c r="AB103" s="11">
        <v>7.6572344711082536</v>
      </c>
      <c r="AC103" s="10">
        <v>57.229801942742831</v>
      </c>
      <c r="AD103" s="21">
        <v>35.112963586148915</v>
      </c>
      <c r="AE103" s="12">
        <v>1879.2655367231605</v>
      </c>
      <c r="AF103" s="10">
        <v>2137.2529832328037</v>
      </c>
      <c r="AG103" s="10">
        <v>1260.3226222571191</v>
      </c>
      <c r="AH103" s="10">
        <v>28.654260533163075</v>
      </c>
      <c r="AI103" s="10">
        <v>9.8547715870536923</v>
      </c>
      <c r="AJ103" s="10"/>
      <c r="AK103" s="10"/>
      <c r="AL103" s="10"/>
      <c r="AM103" s="10"/>
      <c r="AN103" s="10">
        <v>9.3963276836158016</v>
      </c>
      <c r="AO103" s="10">
        <v>3.7153358236952432</v>
      </c>
      <c r="AP103" s="10">
        <v>9.822258355799832</v>
      </c>
      <c r="AQ103" s="10">
        <v>114.66</v>
      </c>
      <c r="AR103" s="10"/>
      <c r="AS103" s="10"/>
      <c r="AT103" s="10">
        <v>21.137277639602381</v>
      </c>
      <c r="AU103" s="10">
        <v>1</v>
      </c>
      <c r="AV103" s="16"/>
      <c r="AW103" s="21">
        <v>320.58794748492056</v>
      </c>
      <c r="AX103" s="1" t="s">
        <v>120</v>
      </c>
      <c r="AY103" s="25">
        <v>15.3637795275591</v>
      </c>
      <c r="AZ103" s="19">
        <v>0</v>
      </c>
      <c r="BA103" s="19">
        <v>100</v>
      </c>
      <c r="BB103" s="19">
        <v>0</v>
      </c>
      <c r="BC103" s="19">
        <v>0</v>
      </c>
      <c r="BD103" s="19">
        <v>0</v>
      </c>
      <c r="BE103" s="19">
        <v>100</v>
      </c>
      <c r="BF103" s="26">
        <v>7.6572344711082536</v>
      </c>
      <c r="BG103" s="26">
        <v>57.229801942742831</v>
      </c>
      <c r="BH103" s="26">
        <v>35.112963586148915</v>
      </c>
      <c r="BI103" s="23"/>
      <c r="BJ103" s="27">
        <f t="shared" ca="1" si="9"/>
        <v>0.69834696179691313</v>
      </c>
      <c r="BK103" s="26">
        <f t="shared" ca="1" si="10"/>
        <v>45.874103152762757</v>
      </c>
      <c r="BL103" s="25">
        <f t="shared" si="11"/>
        <v>1.0546129505027784</v>
      </c>
      <c r="BM103" s="25">
        <f t="shared" ca="1" si="12"/>
        <v>2.1944722027452821</v>
      </c>
      <c r="BN103" s="24">
        <f t="shared" si="13"/>
        <v>2.5350973002002002</v>
      </c>
      <c r="BO103" s="23"/>
      <c r="BP103" s="2"/>
    </row>
    <row r="104" spans="1:68" x14ac:dyDescent="0.2">
      <c r="A104">
        <v>4.55</v>
      </c>
      <c r="B104">
        <v>2.2000000000000002</v>
      </c>
      <c r="C104">
        <v>1.29952</v>
      </c>
      <c r="D104">
        <v>-0.26461000000000001</v>
      </c>
      <c r="E104">
        <v>4.5569999999999999E-2</v>
      </c>
      <c r="F104">
        <v>1.6626000000000001</v>
      </c>
      <c r="G104">
        <v>1.7955300000000001</v>
      </c>
      <c r="H104" s="23"/>
      <c r="I104" s="17">
        <f t="shared" si="7"/>
        <v>14.92782152230971</v>
      </c>
      <c r="J104" s="16">
        <f t="shared" si="8"/>
        <v>-15.52782152230971</v>
      </c>
      <c r="K104" s="10">
        <v>100</v>
      </c>
      <c r="L104" s="16">
        <v>1446.0301837270331</v>
      </c>
      <c r="M104" s="16">
        <v>524.77034120734925</v>
      </c>
      <c r="N104" s="16">
        <v>6.4687226596675407</v>
      </c>
      <c r="O104" s="16">
        <v>14.270621468926546</v>
      </c>
      <c r="P104" s="16">
        <v>14.382849637272226</v>
      </c>
      <c r="Q104" s="16">
        <v>0.16790206433029276</v>
      </c>
      <c r="R104" s="16">
        <v>1.1673769007164296</v>
      </c>
      <c r="S104" s="16">
        <v>7.7936228017834113</v>
      </c>
      <c r="T104" s="22" t="s">
        <v>122</v>
      </c>
      <c r="U104" s="10">
        <v>5</v>
      </c>
      <c r="V104" s="22" t="s">
        <v>143</v>
      </c>
      <c r="W104" s="10">
        <v>4</v>
      </c>
      <c r="X104" s="22" t="s">
        <v>141</v>
      </c>
      <c r="Y104" s="10">
        <v>5</v>
      </c>
      <c r="Z104" s="22" t="s">
        <v>121</v>
      </c>
      <c r="AA104" s="15">
        <v>5</v>
      </c>
      <c r="AB104" s="11">
        <v>12.870653290473854</v>
      </c>
      <c r="AC104" s="10">
        <v>61.569003241916789</v>
      </c>
      <c r="AD104" s="21">
        <v>25.560343467609357</v>
      </c>
      <c r="AE104" s="12">
        <v>1427.0621468926545</v>
      </c>
      <c r="AF104" s="10">
        <v>1604.2892424890283</v>
      </c>
      <c r="AG104" s="10">
        <v>953.71372279541697</v>
      </c>
      <c r="AH104" s="10">
        <v>27.255088637812193</v>
      </c>
      <c r="AI104" s="10">
        <v>8.5662137000166023</v>
      </c>
      <c r="AJ104" s="10"/>
      <c r="AK104" s="10"/>
      <c r="AL104" s="10"/>
      <c r="AM104" s="10"/>
      <c r="AN104" s="10">
        <v>7.1353107344632729</v>
      </c>
      <c r="AO104" s="10">
        <v>2.9804690300598482</v>
      </c>
      <c r="AP104" s="10">
        <v>7.629709782363336</v>
      </c>
      <c r="AQ104" s="10">
        <v>114.66</v>
      </c>
      <c r="AR104" s="10"/>
      <c r="AS104" s="10"/>
      <c r="AT104" s="10">
        <v>15.443569552138699</v>
      </c>
      <c r="AU104" s="10">
        <v>1</v>
      </c>
      <c r="AV104" s="16"/>
      <c r="AW104" s="21">
        <v>240.64338637335425</v>
      </c>
      <c r="AX104" s="1" t="s">
        <v>120</v>
      </c>
      <c r="AY104" s="25">
        <v>15.527821522309701</v>
      </c>
      <c r="AZ104" s="19">
        <v>0</v>
      </c>
      <c r="BA104" s="19">
        <v>100</v>
      </c>
      <c r="BB104" s="19">
        <v>0</v>
      </c>
      <c r="BC104" s="19">
        <v>0</v>
      </c>
      <c r="BD104" s="19">
        <v>100</v>
      </c>
      <c r="BE104" s="19">
        <v>0</v>
      </c>
      <c r="BF104" s="26">
        <v>12.870653290473854</v>
      </c>
      <c r="BG104" s="26">
        <v>61.569003241916789</v>
      </c>
      <c r="BH104" s="26">
        <v>25.560343467609357</v>
      </c>
      <c r="BI104" s="23"/>
      <c r="BJ104" s="27">
        <f t="shared" ca="1" si="9"/>
        <v>0.74428405019748189</v>
      </c>
      <c r="BK104" s="26">
        <f t="shared" ca="1" si="10"/>
        <v>36.429108830793268</v>
      </c>
      <c r="BL104" s="25">
        <f t="shared" si="11"/>
        <v>1.2291661642909675</v>
      </c>
      <c r="BM104" s="25">
        <f t="shared" ca="1" si="12"/>
        <v>2.3146594918525882</v>
      </c>
      <c r="BN104" s="24">
        <f t="shared" si="13"/>
        <v>2.6684519820519879</v>
      </c>
      <c r="BO104" s="23"/>
      <c r="BP104" s="2"/>
    </row>
    <row r="105" spans="1:68" x14ac:dyDescent="0.2">
      <c r="A105">
        <v>4.5999999999999996</v>
      </c>
      <c r="B105">
        <v>2.1</v>
      </c>
      <c r="C105">
        <v>1.30145</v>
      </c>
      <c r="D105">
        <v>-0.26695000000000002</v>
      </c>
      <c r="E105">
        <v>4.5769999999999998E-2</v>
      </c>
      <c r="F105">
        <v>1.663</v>
      </c>
      <c r="G105">
        <v>1.7983499999999999</v>
      </c>
      <c r="H105" s="23"/>
      <c r="I105" s="17">
        <f t="shared" si="7"/>
        <v>15.091863517060366</v>
      </c>
      <c r="J105" s="16">
        <f t="shared" si="8"/>
        <v>-15.691863517060366</v>
      </c>
      <c r="K105" s="10">
        <v>100</v>
      </c>
      <c r="L105" s="16">
        <v>1462.4343832020986</v>
      </c>
      <c r="M105" s="16">
        <v>530.93832020997388</v>
      </c>
      <c r="N105" s="16">
        <v>6.5398075240594924</v>
      </c>
      <c r="O105" s="16">
        <v>14.79764595103577</v>
      </c>
      <c r="P105" s="16">
        <v>14.910758153791422</v>
      </c>
      <c r="Q105" s="16">
        <v>0.15324195871339402</v>
      </c>
      <c r="R105" s="16">
        <v>1.0277274779245786</v>
      </c>
      <c r="S105" s="16">
        <v>7.8550140802535449</v>
      </c>
      <c r="T105" s="22" t="s">
        <v>122</v>
      </c>
      <c r="U105" s="10">
        <v>5</v>
      </c>
      <c r="V105" s="22" t="s">
        <v>143</v>
      </c>
      <c r="W105" s="10">
        <v>4</v>
      </c>
      <c r="X105" s="22" t="s">
        <v>141</v>
      </c>
      <c r="Y105" s="10">
        <v>5</v>
      </c>
      <c r="Z105" s="22" t="s">
        <v>121</v>
      </c>
      <c r="AA105" s="15">
        <v>5</v>
      </c>
      <c r="AB105" s="11">
        <v>10.833074362206474</v>
      </c>
      <c r="AC105" s="10">
        <v>60.40636951784748</v>
      </c>
      <c r="AD105" s="21">
        <v>28.760556119946049</v>
      </c>
      <c r="AE105" s="12">
        <v>1479.764595103577</v>
      </c>
      <c r="AF105" s="10">
        <v>1665.4311738751062</v>
      </c>
      <c r="AG105" s="10">
        <v>993.30686153435659</v>
      </c>
      <c r="AH105" s="10">
        <v>27.055677727420509</v>
      </c>
      <c r="AI105" s="10">
        <v>9.7302059298777124</v>
      </c>
      <c r="AJ105" s="10"/>
      <c r="AK105" s="10"/>
      <c r="AL105" s="10"/>
      <c r="AM105" s="10"/>
      <c r="AN105" s="10">
        <v>7.3988229755178851</v>
      </c>
      <c r="AO105" s="10">
        <v>3.0410249998617744</v>
      </c>
      <c r="AP105" s="10">
        <v>7.9464548922748532</v>
      </c>
      <c r="AQ105" s="10">
        <v>114.66</v>
      </c>
      <c r="AR105" s="10"/>
      <c r="AS105" s="10"/>
      <c r="AT105" s="10">
        <v>15.862440309277231</v>
      </c>
      <c r="AU105" s="10">
        <v>1</v>
      </c>
      <c r="AV105" s="16"/>
      <c r="AW105" s="21">
        <v>249.81467608126593</v>
      </c>
      <c r="AX105" s="1" t="s">
        <v>120</v>
      </c>
      <c r="AY105" s="25">
        <v>15.6918635170604</v>
      </c>
      <c r="AZ105" s="19">
        <v>0</v>
      </c>
      <c r="BA105" s="19">
        <v>100</v>
      </c>
      <c r="BB105" s="19">
        <v>0</v>
      </c>
      <c r="BC105" s="19">
        <v>0</v>
      </c>
      <c r="BD105" s="19">
        <v>100</v>
      </c>
      <c r="BE105" s="19">
        <v>0</v>
      </c>
      <c r="BF105" s="26">
        <v>10.833074362206474</v>
      </c>
      <c r="BG105" s="26">
        <v>60.40636951784748</v>
      </c>
      <c r="BH105" s="26">
        <v>28.760556119946049</v>
      </c>
      <c r="BI105" s="23"/>
      <c r="BJ105" s="27">
        <f t="shared" ca="1" si="9"/>
        <v>0.73111811730615373</v>
      </c>
      <c r="BK105" s="26">
        <f t="shared" ca="1" si="10"/>
        <v>36.810492440299946</v>
      </c>
      <c r="BL105" s="25">
        <f t="shared" si="11"/>
        <v>1.0807258085576426</v>
      </c>
      <c r="BM105" s="25">
        <f t="shared" ca="1" si="12"/>
        <v>2.2797207408236817</v>
      </c>
      <c r="BN105" s="24">
        <f t="shared" si="13"/>
        <v>2.6283658565844812</v>
      </c>
      <c r="BO105" s="23"/>
      <c r="BP105" s="2"/>
    </row>
    <row r="106" spans="1:68" x14ac:dyDescent="0.2">
      <c r="A106">
        <v>4.6500000000000004</v>
      </c>
      <c r="B106">
        <v>2.2000000000000002</v>
      </c>
      <c r="C106">
        <v>1.2995000000000001</v>
      </c>
      <c r="D106">
        <v>-0.26690000000000003</v>
      </c>
      <c r="E106">
        <v>4.582E-2</v>
      </c>
      <c r="F106">
        <v>1.6617</v>
      </c>
      <c r="G106">
        <v>1.79705</v>
      </c>
      <c r="H106" s="23"/>
      <c r="I106" s="17">
        <f t="shared" si="7"/>
        <v>15.255905511811024</v>
      </c>
      <c r="J106" s="16">
        <f t="shared" si="8"/>
        <v>-15.855905511811024</v>
      </c>
      <c r="K106" s="10">
        <v>100</v>
      </c>
      <c r="L106" s="16">
        <v>1478.8385826771644</v>
      </c>
      <c r="M106" s="16">
        <v>537.10629921259863</v>
      </c>
      <c r="N106" s="16">
        <v>6.6108923884514432</v>
      </c>
      <c r="O106" s="16">
        <v>14.265160075329584</v>
      </c>
      <c r="P106" s="16">
        <v>14.378493286687728</v>
      </c>
      <c r="Q106" s="16">
        <v>0.1535552088334132</v>
      </c>
      <c r="R106" s="16">
        <v>1.0679506243924854</v>
      </c>
      <c r="S106" s="16">
        <v>7.870361899871078</v>
      </c>
      <c r="T106" s="22" t="s">
        <v>122</v>
      </c>
      <c r="U106" s="10">
        <v>5</v>
      </c>
      <c r="V106" s="22" t="s">
        <v>143</v>
      </c>
      <c r="W106" s="10">
        <v>4</v>
      </c>
      <c r="X106" s="22" t="s">
        <v>141</v>
      </c>
      <c r="Y106" s="10">
        <v>5</v>
      </c>
      <c r="Z106" s="22" t="s">
        <v>121</v>
      </c>
      <c r="AA106" s="15">
        <v>5</v>
      </c>
      <c r="AB106" s="11">
        <v>11.787233437848741</v>
      </c>
      <c r="AC106" s="10">
        <v>61.018051142502088</v>
      </c>
      <c r="AD106" s="21">
        <v>27.194715419649174</v>
      </c>
      <c r="AE106" s="12">
        <v>1426.5160075329584</v>
      </c>
      <c r="AF106" s="10">
        <v>1601.8468248349618</v>
      </c>
      <c r="AG106" s="10">
        <v>953.38699650157969</v>
      </c>
      <c r="AH106" s="10">
        <v>25.909087092061057</v>
      </c>
      <c r="AI106" s="10">
        <v>9.3637287825816866</v>
      </c>
      <c r="AJ106" s="10"/>
      <c r="AK106" s="10"/>
      <c r="AL106" s="10"/>
      <c r="AM106" s="10"/>
      <c r="AN106" s="10">
        <v>7.1325800376647921</v>
      </c>
      <c r="AO106" s="10">
        <v>2.9636830527579785</v>
      </c>
      <c r="AP106" s="10">
        <v>7.6270959720126372</v>
      </c>
      <c r="AQ106" s="10">
        <v>114.66</v>
      </c>
      <c r="AR106" s="10"/>
      <c r="AS106" s="10"/>
      <c r="AT106" s="10">
        <v>15.040043554208436</v>
      </c>
      <c r="AU106" s="10">
        <v>1</v>
      </c>
      <c r="AV106" s="16"/>
      <c r="AW106" s="21">
        <v>240.27702372524428</v>
      </c>
      <c r="AX106" s="1" t="s">
        <v>120</v>
      </c>
      <c r="AY106" s="25">
        <v>15.855905511811001</v>
      </c>
      <c r="AZ106" s="19">
        <v>0</v>
      </c>
      <c r="BA106" s="19">
        <v>100</v>
      </c>
      <c r="BB106" s="19">
        <v>0</v>
      </c>
      <c r="BC106" s="19">
        <v>0</v>
      </c>
      <c r="BD106" s="19">
        <v>100</v>
      </c>
      <c r="BE106" s="19">
        <v>0</v>
      </c>
      <c r="BF106" s="26">
        <v>11.787233437848741</v>
      </c>
      <c r="BG106" s="26">
        <v>61.018051142502088</v>
      </c>
      <c r="BH106" s="26">
        <v>27.194715419649174</v>
      </c>
      <c r="BI106" s="23"/>
      <c r="BJ106" s="27">
        <f t="shared" ca="1" si="9"/>
        <v>0.73986689495228419</v>
      </c>
      <c r="BK106" s="26">
        <f t="shared" ca="1" si="10"/>
        <v>35.533959920046925</v>
      </c>
      <c r="BL106" s="25">
        <f t="shared" si="11"/>
        <v>1.1258477583285691</v>
      </c>
      <c r="BM106" s="25">
        <f t="shared" ca="1" si="12"/>
        <v>2.3023009150899423</v>
      </c>
      <c r="BN106" s="24">
        <f t="shared" si="13"/>
        <v>2.6501355938891482</v>
      </c>
      <c r="BO106" s="23"/>
      <c r="BP106" s="2"/>
    </row>
    <row r="107" spans="1:68" x14ac:dyDescent="0.2">
      <c r="A107">
        <v>4.7</v>
      </c>
      <c r="B107">
        <v>2.2000000000000002</v>
      </c>
      <c r="C107">
        <v>1.3016000000000001</v>
      </c>
      <c r="D107">
        <v>-0.2732</v>
      </c>
      <c r="E107">
        <v>4.5839999999999999E-2</v>
      </c>
      <c r="F107">
        <v>1.6613800000000001</v>
      </c>
      <c r="G107">
        <v>1.79318</v>
      </c>
      <c r="H107" s="23"/>
      <c r="I107" s="17">
        <f t="shared" si="7"/>
        <v>15.41994750656168</v>
      </c>
      <c r="J107" s="16">
        <f t="shared" si="8"/>
        <v>-16.019947506561682</v>
      </c>
      <c r="K107" s="10">
        <v>100</v>
      </c>
      <c r="L107" s="16">
        <v>1495.2427821522299</v>
      </c>
      <c r="M107" s="16">
        <v>543.27427821522326</v>
      </c>
      <c r="N107" s="16">
        <v>6.6819772528433941</v>
      </c>
      <c r="O107" s="16">
        <v>14.838606403013197</v>
      </c>
      <c r="P107" s="16">
        <v>14.952028017812337</v>
      </c>
      <c r="Q107" s="16">
        <v>0.11408569371099378</v>
      </c>
      <c r="R107" s="16">
        <v>0.76301150302208909</v>
      </c>
      <c r="S107" s="16">
        <v>7.8765010277180911</v>
      </c>
      <c r="T107" s="22" t="s">
        <v>122</v>
      </c>
      <c r="U107" s="10">
        <v>5</v>
      </c>
      <c r="V107" s="22" t="s">
        <v>141</v>
      </c>
      <c r="W107" s="10">
        <v>5</v>
      </c>
      <c r="X107" s="22" t="s">
        <v>141</v>
      </c>
      <c r="Y107" s="10">
        <v>5</v>
      </c>
      <c r="Z107" s="22" t="s">
        <v>30</v>
      </c>
      <c r="AA107" s="15">
        <v>6</v>
      </c>
      <c r="AB107" s="11">
        <v>8.3826063291198381</v>
      </c>
      <c r="AC107" s="10">
        <v>58.144527190757238</v>
      </c>
      <c r="AD107" s="21">
        <v>33.472866480122924</v>
      </c>
      <c r="AE107" s="12">
        <v>1483.8606403013196</v>
      </c>
      <c r="AF107" s="10">
        <v>1668.356546174618</v>
      </c>
      <c r="AG107" s="10">
        <v>996.40210133592529</v>
      </c>
      <c r="AH107" s="10">
        <v>24.573060511708057</v>
      </c>
      <c r="AI107" s="10">
        <v>13.105962309077405</v>
      </c>
      <c r="AJ107" s="10"/>
      <c r="AK107" s="10"/>
      <c r="AL107" s="10"/>
      <c r="AM107" s="10"/>
      <c r="AN107" s="10">
        <v>7.4193032015065983</v>
      </c>
      <c r="AO107" s="10">
        <v>2.9764226318084157</v>
      </c>
      <c r="AP107" s="10">
        <v>7.9712168106874017</v>
      </c>
      <c r="AQ107" s="10">
        <v>114.66</v>
      </c>
      <c r="AR107" s="10"/>
      <c r="AS107" s="10"/>
      <c r="AT107" s="10">
        <v>15.505756397108888</v>
      </c>
      <c r="AU107" s="10">
        <v>1</v>
      </c>
      <c r="AV107" s="16"/>
      <c r="AW107" s="21">
        <v>250.25348192619271</v>
      </c>
      <c r="AX107" s="1" t="s">
        <v>120</v>
      </c>
      <c r="AY107" s="25">
        <v>16.019947506561699</v>
      </c>
      <c r="AZ107" s="19">
        <v>0</v>
      </c>
      <c r="BA107" s="19">
        <v>100</v>
      </c>
      <c r="BB107" s="19">
        <v>0</v>
      </c>
      <c r="BC107" s="19">
        <v>0</v>
      </c>
      <c r="BD107" s="19">
        <v>0</v>
      </c>
      <c r="BE107" s="19">
        <v>100</v>
      </c>
      <c r="BF107" s="26">
        <v>8.3826063291198381</v>
      </c>
      <c r="BG107" s="26">
        <v>58.144527190757238</v>
      </c>
      <c r="BH107" s="26">
        <v>33.472866480122924</v>
      </c>
      <c r="BI107" s="23"/>
      <c r="BJ107" s="27">
        <f t="shared" ca="1" si="9"/>
        <v>0.71137806801832004</v>
      </c>
      <c r="BK107" s="26">
        <f t="shared" ca="1" si="10"/>
        <v>35.299371674244931</v>
      </c>
      <c r="BL107" s="25">
        <f t="shared" si="11"/>
        <v>0.80317113350061498</v>
      </c>
      <c r="BM107" s="25">
        <f t="shared" ca="1" si="12"/>
        <v>2.2271445943953245</v>
      </c>
      <c r="BN107" s="24">
        <f t="shared" si="13"/>
        <v>2.5691994671210066</v>
      </c>
      <c r="BO107" s="23"/>
      <c r="BP107" s="2"/>
    </row>
    <row r="108" spans="1:68" x14ac:dyDescent="0.2">
      <c r="A108">
        <v>4.75</v>
      </c>
      <c r="B108">
        <v>2.2000000000000002</v>
      </c>
      <c r="C108">
        <v>1.3351599999999999</v>
      </c>
      <c r="D108">
        <v>-0.27138000000000001</v>
      </c>
      <c r="E108">
        <v>4.598E-2</v>
      </c>
      <c r="F108">
        <v>1.6642300000000001</v>
      </c>
      <c r="G108">
        <v>1.7983</v>
      </c>
      <c r="H108" s="23"/>
      <c r="I108" s="17">
        <f t="shared" si="7"/>
        <v>15.583989501312335</v>
      </c>
      <c r="J108" s="16">
        <f t="shared" si="8"/>
        <v>-16.183989501312336</v>
      </c>
      <c r="K108" s="10">
        <v>100</v>
      </c>
      <c r="L108" s="16">
        <v>1511.6469816272954</v>
      </c>
      <c r="M108" s="16">
        <v>549.4422572178479</v>
      </c>
      <c r="N108" s="16">
        <v>6.7530621172353449</v>
      </c>
      <c r="O108" s="16">
        <v>24.002824858757023</v>
      </c>
      <c r="P108" s="16">
        <v>24.116865297643141</v>
      </c>
      <c r="Q108" s="16">
        <v>0.12548799807969269</v>
      </c>
      <c r="R108" s="16">
        <v>0.52033295592506468</v>
      </c>
      <c r="S108" s="16">
        <v>7.9194749226471837</v>
      </c>
      <c r="T108" s="22" t="s">
        <v>125</v>
      </c>
      <c r="U108" s="10">
        <v>7</v>
      </c>
      <c r="V108" s="22" t="s">
        <v>141</v>
      </c>
      <c r="W108" s="10">
        <v>5</v>
      </c>
      <c r="X108" s="22" t="s">
        <v>30</v>
      </c>
      <c r="Y108" s="10">
        <v>6</v>
      </c>
      <c r="Z108" s="22" t="s">
        <v>30</v>
      </c>
      <c r="AA108" s="15">
        <v>6</v>
      </c>
      <c r="AB108" s="11">
        <v>2.9856748705546039</v>
      </c>
      <c r="AC108" s="10">
        <v>45.716561379308963</v>
      </c>
      <c r="AD108" s="21">
        <v>51.297763750136433</v>
      </c>
      <c r="AE108" s="12"/>
      <c r="AF108" s="10"/>
      <c r="AG108" s="10"/>
      <c r="AH108" s="10"/>
      <c r="AI108" s="10"/>
      <c r="AJ108" s="10">
        <v>36.073537795689582</v>
      </c>
      <c r="AK108" s="10">
        <v>39.767627690430558</v>
      </c>
      <c r="AL108" s="10">
        <v>42.361908080705305</v>
      </c>
      <c r="AM108" s="10">
        <v>31.029216324410786</v>
      </c>
      <c r="AN108" s="10">
        <v>8.0009416195856744</v>
      </c>
      <c r="AO108" s="10">
        <v>3.3957318092994075</v>
      </c>
      <c r="AP108" s="10">
        <v>5.2350595892929421</v>
      </c>
      <c r="AQ108" s="10">
        <v>117.845</v>
      </c>
      <c r="AR108" s="10">
        <v>0</v>
      </c>
      <c r="AS108" s="10">
        <v>0</v>
      </c>
      <c r="AT108" s="10">
        <v>3.6859921503395365</v>
      </c>
      <c r="AU108" s="10">
        <v>0.8300509602367212</v>
      </c>
      <c r="AV108" s="16">
        <v>0.13714312990847055</v>
      </c>
      <c r="AW108" s="21">
        <v>60.292163244107854</v>
      </c>
      <c r="AX108" s="1" t="s">
        <v>120</v>
      </c>
      <c r="AY108" s="25">
        <v>16.183989501312301</v>
      </c>
      <c r="AZ108" s="19">
        <v>0</v>
      </c>
      <c r="BA108" s="19">
        <v>0</v>
      </c>
      <c r="BB108" s="19">
        <v>100</v>
      </c>
      <c r="BC108" s="19">
        <v>0</v>
      </c>
      <c r="BD108" s="19">
        <v>0</v>
      </c>
      <c r="BE108" s="19">
        <v>100</v>
      </c>
      <c r="BF108" s="26">
        <v>2.9856748705546039</v>
      </c>
      <c r="BG108" s="26">
        <v>45.716561379308963</v>
      </c>
      <c r="BH108" s="26">
        <v>51.297763750136433</v>
      </c>
      <c r="BI108" s="23"/>
      <c r="BJ108" s="27">
        <f t="shared" ca="1" si="9"/>
        <v>0.625094774107393</v>
      </c>
      <c r="BK108" s="26">
        <f t="shared" ca="1" si="10"/>
        <v>51.256688573014415</v>
      </c>
      <c r="BL108" s="25">
        <f t="shared" si="11"/>
        <v>0.53716781604751396</v>
      </c>
      <c r="BM108" s="25">
        <f t="shared" ca="1" si="12"/>
        <v>2.0002967593254768</v>
      </c>
      <c r="BN108" s="24">
        <f t="shared" si="13"/>
        <v>2.3111314063546722</v>
      </c>
      <c r="BO108" s="23"/>
      <c r="BP108" s="2"/>
    </row>
    <row r="109" spans="1:68" x14ac:dyDescent="0.2">
      <c r="A109">
        <v>4.8</v>
      </c>
      <c r="B109">
        <v>0.1</v>
      </c>
      <c r="C109">
        <v>1.34039</v>
      </c>
      <c r="D109">
        <v>-0.26857999999999999</v>
      </c>
      <c r="E109">
        <v>4.6050000000000001E-2</v>
      </c>
      <c r="F109">
        <v>1.6605799999999999</v>
      </c>
      <c r="G109">
        <v>1.7980799999999999</v>
      </c>
      <c r="H109" s="23"/>
      <c r="I109" s="17">
        <f t="shared" si="7"/>
        <v>15.748031496062991</v>
      </c>
      <c r="J109" s="16">
        <f t="shared" si="8"/>
        <v>-16.34803149606299</v>
      </c>
      <c r="K109" s="10">
        <v>100</v>
      </c>
      <c r="L109" s="16">
        <v>1528.0511811023609</v>
      </c>
      <c r="M109" s="16">
        <v>555.61023622047253</v>
      </c>
      <c r="N109" s="16">
        <v>6.8241469816272957</v>
      </c>
      <c r="O109" s="16">
        <v>25.430979284369098</v>
      </c>
      <c r="P109" s="16">
        <v>25.545329135298708</v>
      </c>
      <c r="Q109" s="16">
        <v>0.14303000480076822</v>
      </c>
      <c r="R109" s="16">
        <v>0.55990668213050498</v>
      </c>
      <c r="S109" s="16">
        <v>7.9409618701117326</v>
      </c>
      <c r="T109" s="22" t="s">
        <v>125</v>
      </c>
      <c r="U109" s="10">
        <v>7</v>
      </c>
      <c r="V109" s="22" t="s">
        <v>141</v>
      </c>
      <c r="W109" s="10">
        <v>5</v>
      </c>
      <c r="X109" s="22" t="s">
        <v>30</v>
      </c>
      <c r="Y109" s="10">
        <v>6</v>
      </c>
      <c r="Z109" s="22" t="s">
        <v>30</v>
      </c>
      <c r="AA109" s="15">
        <v>6</v>
      </c>
      <c r="AB109" s="11">
        <v>2.8311483548067571</v>
      </c>
      <c r="AC109" s="10">
        <v>44.994196154168513</v>
      </c>
      <c r="AD109" s="21">
        <v>52.17465549102473</v>
      </c>
      <c r="AE109" s="12"/>
      <c r="AF109" s="10"/>
      <c r="AG109" s="10"/>
      <c r="AH109" s="10"/>
      <c r="AI109" s="10"/>
      <c r="AJ109" s="10">
        <v>36.364259480200737</v>
      </c>
      <c r="AK109" s="10">
        <v>40.023143627560167</v>
      </c>
      <c r="AL109" s="10">
        <v>42.655915659761746</v>
      </c>
      <c r="AM109" s="10">
        <v>31.386332283824679</v>
      </c>
      <c r="AN109" s="10">
        <v>8.4769930947896999</v>
      </c>
      <c r="AO109" s="10">
        <v>3.6232475881407371</v>
      </c>
      <c r="AP109" s="10">
        <v>5.6635987405896122</v>
      </c>
      <c r="AQ109" s="10">
        <v>117.845</v>
      </c>
      <c r="AR109" s="10">
        <v>0.82413954371440923</v>
      </c>
      <c r="AS109" s="10">
        <v>0</v>
      </c>
      <c r="AT109" s="10">
        <v>3.829096777362222</v>
      </c>
      <c r="AU109" s="10">
        <v>0.84632606280102574</v>
      </c>
      <c r="AV109" s="16">
        <v>0.13766332306848125</v>
      </c>
      <c r="AW109" s="21">
        <v>63.863322838246773</v>
      </c>
      <c r="AX109" s="1" t="s">
        <v>120</v>
      </c>
      <c r="AY109" s="25">
        <v>16.348031496063001</v>
      </c>
      <c r="AZ109" s="19">
        <v>0</v>
      </c>
      <c r="BA109" s="19">
        <v>0</v>
      </c>
      <c r="BB109" s="19">
        <v>100</v>
      </c>
      <c r="BC109" s="19">
        <v>0</v>
      </c>
      <c r="BD109" s="19">
        <v>0</v>
      </c>
      <c r="BE109" s="19">
        <v>100</v>
      </c>
      <c r="BF109" s="26">
        <v>2.8311483548067571</v>
      </c>
      <c r="BG109" s="26">
        <v>44.994196154168513</v>
      </c>
      <c r="BH109" s="26">
        <v>52.17465549102473</v>
      </c>
      <c r="BI109" s="23"/>
      <c r="BJ109" s="27">
        <f t="shared" ca="1" si="9"/>
        <v>0.62371346480366252</v>
      </c>
      <c r="BK109" s="26">
        <f t="shared" ca="1" si="10"/>
        <v>53.895014313723436</v>
      </c>
      <c r="BL109" s="25">
        <f t="shared" si="11"/>
        <v>0.57716901188228198</v>
      </c>
      <c r="BM109" s="25">
        <f t="shared" ca="1" si="12"/>
        <v>1.9962887788676924</v>
      </c>
      <c r="BN109" s="24">
        <f t="shared" si="13"/>
        <v>2.3015143647409677</v>
      </c>
      <c r="BO109" s="23"/>
      <c r="BP109" s="2"/>
    </row>
    <row r="110" spans="1:68" x14ac:dyDescent="0.2">
      <c r="A110">
        <v>4.8499999999999996</v>
      </c>
      <c r="B110">
        <v>2.1</v>
      </c>
      <c r="C110">
        <v>1.3202700000000001</v>
      </c>
      <c r="D110">
        <v>-0.26474999999999999</v>
      </c>
      <c r="E110">
        <v>4.6030000000000001E-2</v>
      </c>
      <c r="F110">
        <v>1.6578999999999999</v>
      </c>
      <c r="G110">
        <v>1.79975</v>
      </c>
      <c r="H110" s="23"/>
      <c r="I110" s="17">
        <f t="shared" si="7"/>
        <v>15.912073490813647</v>
      </c>
      <c r="J110" s="16">
        <f t="shared" si="8"/>
        <v>-16.512073490813648</v>
      </c>
      <c r="K110" s="10">
        <v>100</v>
      </c>
      <c r="L110" s="16">
        <v>1544.4553805774265</v>
      </c>
      <c r="M110" s="16">
        <v>561.77821522309716</v>
      </c>
      <c r="N110" s="16">
        <v>6.8952318460192465</v>
      </c>
      <c r="O110" s="16">
        <v>19.93681732580038</v>
      </c>
      <c r="P110" s="16">
        <v>20.051078773288992</v>
      </c>
      <c r="Q110" s="16">
        <v>0.16702496399423916</v>
      </c>
      <c r="R110" s="16">
        <v>0.83299739571489373</v>
      </c>
      <c r="S110" s="16">
        <v>7.9348227422647186</v>
      </c>
      <c r="T110" s="22" t="s">
        <v>125</v>
      </c>
      <c r="U110" s="10">
        <v>7</v>
      </c>
      <c r="V110" s="22" t="s">
        <v>141</v>
      </c>
      <c r="W110" s="10">
        <v>5</v>
      </c>
      <c r="X110" s="22" t="s">
        <v>141</v>
      </c>
      <c r="Y110" s="10">
        <v>5</v>
      </c>
      <c r="Z110" s="22" t="s">
        <v>30</v>
      </c>
      <c r="AA110" s="15">
        <v>6</v>
      </c>
      <c r="AB110" s="11">
        <v>5.7765353216666853</v>
      </c>
      <c r="AC110" s="10">
        <v>54.100120959071347</v>
      </c>
      <c r="AD110" s="21">
        <v>40.123343719261968</v>
      </c>
      <c r="AE110" s="12"/>
      <c r="AF110" s="10"/>
      <c r="AG110" s="10"/>
      <c r="AH110" s="10"/>
      <c r="AI110" s="10"/>
      <c r="AJ110" s="10">
        <v>34.742773286439849</v>
      </c>
      <c r="AK110" s="10">
        <v>38.597873012778813</v>
      </c>
      <c r="AL110" s="10">
        <v>41.008663395009755</v>
      </c>
      <c r="AM110" s="10">
        <v>30.012769693322248</v>
      </c>
      <c r="AN110" s="10">
        <v>6.6456057752667936</v>
      </c>
      <c r="AO110" s="10">
        <v>2.9951295209552646</v>
      </c>
      <c r="AP110" s="10">
        <v>4.0153236319866981</v>
      </c>
      <c r="AQ110" s="10">
        <v>117.845</v>
      </c>
      <c r="AR110" s="10">
        <v>0</v>
      </c>
      <c r="AS110" s="10">
        <v>0</v>
      </c>
      <c r="AT110" s="10">
        <v>3.0246859164045259</v>
      </c>
      <c r="AU110" s="10">
        <v>0.75029675457860734</v>
      </c>
      <c r="AV110" s="16">
        <v>0.13834200927854873</v>
      </c>
      <c r="AW110" s="21">
        <v>50.127696933222481</v>
      </c>
      <c r="AX110" s="1" t="s">
        <v>120</v>
      </c>
      <c r="AY110" s="25">
        <v>16.512073490813599</v>
      </c>
      <c r="AZ110" s="19">
        <v>0</v>
      </c>
      <c r="BA110" s="19">
        <v>0</v>
      </c>
      <c r="BB110" s="19">
        <v>100</v>
      </c>
      <c r="BC110" s="19">
        <v>0</v>
      </c>
      <c r="BD110" s="19">
        <v>0</v>
      </c>
      <c r="BE110" s="19">
        <v>100</v>
      </c>
      <c r="BF110" s="26">
        <v>5.7765353216666853</v>
      </c>
      <c r="BG110" s="26">
        <v>54.100120959071347</v>
      </c>
      <c r="BH110" s="26">
        <v>40.123343719261968</v>
      </c>
      <c r="BI110" s="23"/>
      <c r="BJ110" s="27">
        <f t="shared" ca="1" si="9"/>
        <v>0.68375908371412764</v>
      </c>
      <c r="BK110" s="26">
        <f t="shared" ca="1" si="10"/>
        <v>45.097001986978142</v>
      </c>
      <c r="BL110" s="25">
        <f t="shared" si="11"/>
        <v>0.86636368150339926</v>
      </c>
      <c r="BM110" s="25">
        <f t="shared" ca="1" si="12"/>
        <v>2.1535063317805005</v>
      </c>
      <c r="BN110" s="24">
        <f t="shared" si="13"/>
        <v>2.4720546785020971</v>
      </c>
      <c r="BO110" s="23"/>
      <c r="BP110" s="2"/>
    </row>
    <row r="111" spans="1:68" x14ac:dyDescent="0.2">
      <c r="A111">
        <v>4.9000000000000004</v>
      </c>
      <c r="B111">
        <v>2.1</v>
      </c>
      <c r="C111">
        <v>1.3153699999999999</v>
      </c>
      <c r="D111">
        <v>-0.24959999999999999</v>
      </c>
      <c r="E111">
        <v>4.5909999999999999E-2</v>
      </c>
      <c r="F111">
        <v>1.6569799999999999</v>
      </c>
      <c r="G111">
        <v>1.79853</v>
      </c>
      <c r="H111" s="23"/>
      <c r="I111" s="17">
        <f t="shared" si="7"/>
        <v>16.076115485564305</v>
      </c>
      <c r="J111" s="16">
        <f t="shared" si="8"/>
        <v>-16.676115485564306</v>
      </c>
      <c r="K111" s="10">
        <v>100</v>
      </c>
      <c r="L111" s="16">
        <v>1560.8595800524922</v>
      </c>
      <c r="M111" s="16">
        <v>567.94619422572191</v>
      </c>
      <c r="N111" s="16">
        <v>6.9663167104111983</v>
      </c>
      <c r="O111" s="16">
        <v>18.598775894538576</v>
      </c>
      <c r="P111" s="16">
        <v>18.712506921381205</v>
      </c>
      <c r="Q111" s="16">
        <v>0.26193975036005768</v>
      </c>
      <c r="R111" s="16">
        <v>1.399811107408389</v>
      </c>
      <c r="S111" s="16">
        <v>7.8979879751826374</v>
      </c>
      <c r="T111" s="22" t="s">
        <v>125</v>
      </c>
      <c r="U111" s="10">
        <v>7</v>
      </c>
      <c r="V111" s="22" t="s">
        <v>143</v>
      </c>
      <c r="W111" s="10">
        <v>4</v>
      </c>
      <c r="X111" s="22" t="s">
        <v>141</v>
      </c>
      <c r="Y111" s="10">
        <v>5</v>
      </c>
      <c r="Z111" s="22" t="s">
        <v>121</v>
      </c>
      <c r="AA111" s="15">
        <v>5</v>
      </c>
      <c r="AB111" s="11">
        <v>11.330645785315397</v>
      </c>
      <c r="AC111" s="10">
        <v>60.74125274283432</v>
      </c>
      <c r="AD111" s="21">
        <v>27.92810147185028</v>
      </c>
      <c r="AE111" s="12"/>
      <c r="AF111" s="10"/>
      <c r="AG111" s="10"/>
      <c r="AH111" s="10"/>
      <c r="AI111" s="10"/>
      <c r="AJ111" s="10">
        <v>34.215844222862671</v>
      </c>
      <c r="AK111" s="10">
        <v>38.13458988586509</v>
      </c>
      <c r="AL111" s="10">
        <v>40.469441269523543</v>
      </c>
      <c r="AM111" s="10">
        <v>29</v>
      </c>
      <c r="AN111" s="10">
        <v>6.1995919648461921</v>
      </c>
      <c r="AO111" s="10">
        <v>2.9849015747843408</v>
      </c>
      <c r="AP111" s="10">
        <v>3</v>
      </c>
      <c r="AQ111" s="10">
        <v>117.845</v>
      </c>
      <c r="AR111" s="10">
        <v>0</v>
      </c>
      <c r="AS111" s="10">
        <v>0</v>
      </c>
      <c r="AT111" s="10">
        <v>2.7877724384303071</v>
      </c>
      <c r="AU111" s="10">
        <v>0.72039444021084709</v>
      </c>
      <c r="AV111" s="16">
        <v>0.13848206573393837</v>
      </c>
      <c r="AW111" s="21">
        <v>46.781267303453014</v>
      </c>
      <c r="AX111" s="1" t="s">
        <v>120</v>
      </c>
      <c r="AY111" s="25">
        <v>16.676115485564299</v>
      </c>
      <c r="AZ111" s="19">
        <v>0</v>
      </c>
      <c r="BA111" s="19">
        <v>0</v>
      </c>
      <c r="BB111" s="19">
        <v>100</v>
      </c>
      <c r="BC111" s="19">
        <v>0</v>
      </c>
      <c r="BD111" s="19">
        <v>100</v>
      </c>
      <c r="BE111" s="19">
        <v>0</v>
      </c>
      <c r="BF111" s="26">
        <v>11.330645785315397</v>
      </c>
      <c r="BG111" s="26">
        <v>60.74125274283432</v>
      </c>
      <c r="BH111" s="26">
        <v>27.92810147185028</v>
      </c>
      <c r="BI111" s="23"/>
      <c r="BJ111" s="27">
        <f t="shared" ca="1" si="9"/>
        <v>0.73505325941390232</v>
      </c>
      <c r="BK111" s="26">
        <f t="shared" ca="1" si="10"/>
        <v>44.544723682345669</v>
      </c>
      <c r="BL111" s="25">
        <f t="shared" si="11"/>
        <v>1.4607329002731395</v>
      </c>
      <c r="BM111" s="25">
        <f t="shared" ca="1" si="12"/>
        <v>2.2877542174736489</v>
      </c>
      <c r="BN111" s="24">
        <f t="shared" si="13"/>
        <v>2.6093385853287985</v>
      </c>
      <c r="BO111" s="23"/>
      <c r="BP111" s="2"/>
    </row>
    <row r="112" spans="1:68" x14ac:dyDescent="0.2">
      <c r="A112">
        <v>4.95</v>
      </c>
      <c r="B112">
        <v>2.2000000000000002</v>
      </c>
      <c r="C112">
        <v>1.3143899999999999</v>
      </c>
      <c r="D112">
        <v>-0.24834999999999999</v>
      </c>
      <c r="E112">
        <v>4.5900000000000003E-2</v>
      </c>
      <c r="F112">
        <v>1.65693</v>
      </c>
      <c r="G112">
        <v>1.7988999999999999</v>
      </c>
      <c r="H112" s="23"/>
      <c r="I112" s="17">
        <f t="shared" si="7"/>
        <v>16.240157480314959</v>
      </c>
      <c r="J112" s="16">
        <f t="shared" si="8"/>
        <v>-16.840157480314961</v>
      </c>
      <c r="K112" s="10">
        <v>100</v>
      </c>
      <c r="L112" s="16">
        <v>1577.2637795275577</v>
      </c>
      <c r="M112" s="16">
        <v>574.11417322834654</v>
      </c>
      <c r="N112" s="16">
        <v>7.0374015748031491</v>
      </c>
      <c r="O112" s="16">
        <v>18.331167608286226</v>
      </c>
      <c r="P112" s="16">
        <v>18.444854433408356</v>
      </c>
      <c r="Q112" s="16">
        <v>0.26977100336053772</v>
      </c>
      <c r="R112" s="16">
        <v>1.4625813629188276</v>
      </c>
      <c r="S112" s="16">
        <v>7.8949184112591322</v>
      </c>
      <c r="T112" s="22" t="s">
        <v>125</v>
      </c>
      <c r="U112" s="10">
        <v>7</v>
      </c>
      <c r="V112" s="22" t="s">
        <v>143</v>
      </c>
      <c r="W112" s="10">
        <v>4</v>
      </c>
      <c r="X112" s="22" t="s">
        <v>141</v>
      </c>
      <c r="Y112" s="10">
        <v>5</v>
      </c>
      <c r="Z112" s="22" t="s">
        <v>121</v>
      </c>
      <c r="AA112" s="15">
        <v>5</v>
      </c>
      <c r="AB112" s="11">
        <v>12.234119576088048</v>
      </c>
      <c r="AC112" s="10">
        <v>61.26259173750023</v>
      </c>
      <c r="AD112" s="21">
        <v>26.503288686411725</v>
      </c>
      <c r="AE112" s="12"/>
      <c r="AF112" s="10"/>
      <c r="AG112" s="10"/>
      <c r="AH112" s="10"/>
      <c r="AI112" s="10"/>
      <c r="AJ112" s="10">
        <v>34.04778849023397</v>
      </c>
      <c r="AK112" s="10">
        <v>37.986815400171174</v>
      </c>
      <c r="AL112" s="10">
        <v>40.297058423748886</v>
      </c>
      <c r="AM112" s="10">
        <v>29</v>
      </c>
      <c r="AN112" s="10">
        <v>6.1103892027620752</v>
      </c>
      <c r="AO112" s="10">
        <v>2.9603516481075025</v>
      </c>
      <c r="AP112" s="10">
        <v>3</v>
      </c>
      <c r="AQ112" s="10">
        <v>117.845</v>
      </c>
      <c r="AR112" s="10">
        <v>0</v>
      </c>
      <c r="AS112" s="10">
        <v>0</v>
      </c>
      <c r="AT112" s="10">
        <v>2.7098652341365383</v>
      </c>
      <c r="AU112" s="10">
        <v>0.71021443005611762</v>
      </c>
      <c r="AV112" s="16">
        <v>0.13862064891013395</v>
      </c>
      <c r="AW112" s="21">
        <v>46.112136083520888</v>
      </c>
      <c r="AX112" s="1" t="s">
        <v>120</v>
      </c>
      <c r="AY112" s="25">
        <v>16.840157480315</v>
      </c>
      <c r="AZ112" s="19">
        <v>0</v>
      </c>
      <c r="BA112" s="19">
        <v>0</v>
      </c>
      <c r="BB112" s="19">
        <v>100</v>
      </c>
      <c r="BC112" s="19">
        <v>0</v>
      </c>
      <c r="BD112" s="19">
        <v>100</v>
      </c>
      <c r="BE112" s="19">
        <v>0</v>
      </c>
      <c r="BF112" s="26">
        <v>12.234119576088048</v>
      </c>
      <c r="BG112" s="26">
        <v>61.26259173750023</v>
      </c>
      <c r="BH112" s="26">
        <v>26.503288686411725</v>
      </c>
      <c r="BI112" s="23"/>
      <c r="BJ112" s="27">
        <f t="shared" ca="1" si="9"/>
        <v>0.741663263207056</v>
      </c>
      <c r="BK112" s="26">
        <f t="shared" ca="1" si="10"/>
        <v>43.889979605351314</v>
      </c>
      <c r="BL112" s="25">
        <f t="shared" si="11"/>
        <v>1.5279089436808371</v>
      </c>
      <c r="BM112" s="25">
        <f t="shared" ca="1" si="12"/>
        <v>2.3047208120733038</v>
      </c>
      <c r="BN112" s="24">
        <f t="shared" si="13"/>
        <v>2.6246749245493506</v>
      </c>
      <c r="BO112" s="23"/>
      <c r="BP112" s="2"/>
    </row>
    <row r="113" spans="1:68" x14ac:dyDescent="0.2">
      <c r="A113">
        <v>5</v>
      </c>
      <c r="B113">
        <v>2.1</v>
      </c>
      <c r="C113">
        <v>1.2871900000000001</v>
      </c>
      <c r="D113">
        <v>-0.25624000000000002</v>
      </c>
      <c r="E113">
        <v>4.5990000000000003E-2</v>
      </c>
      <c r="F113">
        <v>1.6585799999999999</v>
      </c>
      <c r="G113">
        <v>1.8013300000000001</v>
      </c>
      <c r="H113" s="23"/>
      <c r="I113" s="17">
        <f t="shared" si="7"/>
        <v>16.404199475065617</v>
      </c>
      <c r="J113" s="16">
        <f t="shared" si="8"/>
        <v>-17.004199475065619</v>
      </c>
      <c r="K113" s="10">
        <v>100</v>
      </c>
      <c r="L113" s="16">
        <v>1593.6679790026235</v>
      </c>
      <c r="M113" s="16">
        <v>580.28215223097129</v>
      </c>
      <c r="N113" s="16">
        <v>7.1084864391951008</v>
      </c>
      <c r="O113" s="16">
        <v>10.903672316384185</v>
      </c>
      <c r="P113" s="16">
        <v>11.017756956990803</v>
      </c>
      <c r="Q113" s="16">
        <v>0.22034013442150729</v>
      </c>
      <c r="R113" s="16">
        <v>1.9998638133118443</v>
      </c>
      <c r="S113" s="16">
        <v>7.9225444865706933</v>
      </c>
      <c r="T113" s="22" t="s">
        <v>122</v>
      </c>
      <c r="U113" s="10">
        <v>5</v>
      </c>
      <c r="V113" s="22" t="s">
        <v>143</v>
      </c>
      <c r="W113" s="10">
        <v>4</v>
      </c>
      <c r="X113" s="22" t="s">
        <v>141</v>
      </c>
      <c r="Y113" s="10">
        <v>5</v>
      </c>
      <c r="Z113" s="22" t="s">
        <v>121</v>
      </c>
      <c r="AA113" s="15">
        <v>5</v>
      </c>
      <c r="AB113" s="11">
        <v>31.333703663540234</v>
      </c>
      <c r="AC113" s="10">
        <v>58.654430293056514</v>
      </c>
      <c r="AD113" s="21">
        <v>10.011866043403252</v>
      </c>
      <c r="AE113" s="12">
        <v>1090.3672316384186</v>
      </c>
      <c r="AF113" s="10">
        <v>1199.7114097926496</v>
      </c>
      <c r="AG113" s="10">
        <v>701.33177177431025</v>
      </c>
      <c r="AH113" s="10">
        <v>16.746336974583617</v>
      </c>
      <c r="AI113" s="10">
        <v>5.0003404899054855</v>
      </c>
      <c r="AJ113" s="10"/>
      <c r="AK113" s="10"/>
      <c r="AL113" s="10"/>
      <c r="AM113" s="10"/>
      <c r="AN113" s="10">
        <v>5.4518361581920924</v>
      </c>
      <c r="AO113" s="10">
        <v>2.5585853098708613</v>
      </c>
      <c r="AP113" s="10">
        <v>5.6106541741944813</v>
      </c>
      <c r="AQ113" s="10">
        <v>114.66</v>
      </c>
      <c r="AR113" s="10"/>
      <c r="AS113" s="10"/>
      <c r="AT113" s="10">
        <v>10.221415853771459</v>
      </c>
      <c r="AU113" s="10">
        <v>1</v>
      </c>
      <c r="AV113" s="16"/>
      <c r="AW113" s="21">
        <v>179.95671146889745</v>
      </c>
      <c r="AX113" s="1" t="s">
        <v>120</v>
      </c>
      <c r="AY113" s="25">
        <v>17.004199475065601</v>
      </c>
      <c r="AZ113" s="19">
        <v>0</v>
      </c>
      <c r="BA113" s="19">
        <v>100</v>
      </c>
      <c r="BB113" s="19">
        <v>0</v>
      </c>
      <c r="BC113" s="19">
        <v>0</v>
      </c>
      <c r="BD113" s="19">
        <v>100</v>
      </c>
      <c r="BE113" s="19">
        <v>0</v>
      </c>
      <c r="BF113" s="26">
        <v>31.333703663540234</v>
      </c>
      <c r="BG113" s="26">
        <v>58.654430293056514</v>
      </c>
      <c r="BH113" s="26">
        <v>10.011866043403252</v>
      </c>
      <c r="BI113" s="23"/>
      <c r="BJ113" s="27">
        <f t="shared" ca="1" si="9"/>
        <v>0.83364337710458247</v>
      </c>
      <c r="BK113" s="26">
        <f t="shared" ca="1" si="10"/>
        <v>28.397007987603644</v>
      </c>
      <c r="BL113" s="25">
        <f t="shared" si="11"/>
        <v>2.1557753162054034</v>
      </c>
      <c r="BM113" s="25">
        <f t="shared" ca="1" si="12"/>
        <v>2.5457559371306302</v>
      </c>
      <c r="BN113" s="24">
        <f t="shared" si="13"/>
        <v>2.8864675165583509</v>
      </c>
      <c r="BO113" s="23"/>
      <c r="BP113" s="2"/>
    </row>
    <row r="114" spans="1:68" x14ac:dyDescent="0.2">
      <c r="A114">
        <v>5.05</v>
      </c>
      <c r="B114">
        <v>2.2000000000000002</v>
      </c>
      <c r="C114">
        <v>1.4515</v>
      </c>
      <c r="D114">
        <v>-0.24765000000000001</v>
      </c>
      <c r="E114">
        <v>4.6980000000000001E-2</v>
      </c>
      <c r="F114">
        <v>1.657</v>
      </c>
      <c r="G114">
        <v>1.80175</v>
      </c>
      <c r="H114" s="23"/>
      <c r="I114" s="17">
        <f t="shared" si="7"/>
        <v>16.568241469816272</v>
      </c>
      <c r="J114" s="16">
        <f t="shared" si="8"/>
        <v>-17.168241469816273</v>
      </c>
      <c r="K114" s="10">
        <v>100</v>
      </c>
      <c r="L114" s="16">
        <v>1610.072178477689</v>
      </c>
      <c r="M114" s="16">
        <v>586.45013123359593</v>
      </c>
      <c r="N114" s="16">
        <v>7.1795713035870499</v>
      </c>
      <c r="O114" s="16">
        <v>55.771751412429367</v>
      </c>
      <c r="P114" s="16">
        <v>55.890212023365336</v>
      </c>
      <c r="Q114" s="16">
        <v>0.27415650504080652</v>
      </c>
      <c r="R114" s="16">
        <v>0.49052686528759859</v>
      </c>
      <c r="S114" s="16">
        <v>8.2264313149978499</v>
      </c>
      <c r="T114" s="22" t="s">
        <v>125</v>
      </c>
      <c r="U114" s="10">
        <v>8</v>
      </c>
      <c r="V114" s="22" t="s">
        <v>30</v>
      </c>
      <c r="W114" s="10">
        <v>6</v>
      </c>
      <c r="X114" s="22" t="s">
        <v>30</v>
      </c>
      <c r="Y114" s="10">
        <v>6</v>
      </c>
      <c r="Z114" s="22" t="s">
        <v>30</v>
      </c>
      <c r="AA114" s="15">
        <v>6</v>
      </c>
      <c r="AB114" s="11">
        <v>0.92474869790287073</v>
      </c>
      <c r="AC114" s="10">
        <v>25.822084806568114</v>
      </c>
      <c r="AD114" s="21">
        <v>73.253166495529015</v>
      </c>
      <c r="AE114" s="12"/>
      <c r="AF114" s="10"/>
      <c r="AG114" s="10"/>
      <c r="AH114" s="10"/>
      <c r="AI114" s="10"/>
      <c r="AJ114" s="10">
        <v>40.660627461456478</v>
      </c>
      <c r="AK114" s="10">
        <v>43.800295049857446</v>
      </c>
      <c r="AL114" s="10">
        <v>46.934097217541506</v>
      </c>
      <c r="AM114" s="10">
        <v>35.191765901752397</v>
      </c>
      <c r="AN114" s="10">
        <v>13.942937853107342</v>
      </c>
      <c r="AO114" s="10">
        <v>7.826626212314185</v>
      </c>
      <c r="AP114" s="10">
        <v>13.972553005841334</v>
      </c>
      <c r="AQ114" s="10">
        <v>121.03</v>
      </c>
      <c r="AR114" s="10">
        <v>26.778651743410826</v>
      </c>
      <c r="AS114" s="10">
        <v>18.336408448738293</v>
      </c>
      <c r="AT114" s="10">
        <v>6.7158390933459824</v>
      </c>
      <c r="AU114" s="10">
        <v>1.1503193703093859</v>
      </c>
      <c r="AV114" s="16">
        <v>0.30044170108928331</v>
      </c>
      <c r="AW114" s="21">
        <v>139.72553005841334</v>
      </c>
      <c r="AX114" s="1" t="s">
        <v>120</v>
      </c>
      <c r="AY114" s="25">
        <v>17.168241469816302</v>
      </c>
      <c r="AZ114" s="19">
        <v>0</v>
      </c>
      <c r="BA114" s="19">
        <v>0</v>
      </c>
      <c r="BB114" s="19">
        <v>100</v>
      </c>
      <c r="BC114" s="19">
        <v>0</v>
      </c>
      <c r="BD114" s="19">
        <v>0</v>
      </c>
      <c r="BE114" s="19">
        <v>100</v>
      </c>
      <c r="BF114" s="26">
        <v>0.92474869790287073</v>
      </c>
      <c r="BG114" s="26">
        <v>25.822084806568114</v>
      </c>
      <c r="BH114" s="26">
        <v>73.253166495529015</v>
      </c>
      <c r="BI114" s="23"/>
      <c r="BJ114" s="27">
        <f t="shared" ca="1" si="9"/>
        <v>0.52172574325751753</v>
      </c>
      <c r="BK114" s="26">
        <f t="shared" ca="1" si="10"/>
        <v>101.60299338822034</v>
      </c>
      <c r="BL114" s="25">
        <f t="shared" si="11"/>
        <v>0.49769561482141056</v>
      </c>
      <c r="BM114" s="25">
        <f t="shared" ca="1" si="12"/>
        <v>1.726691986742835</v>
      </c>
      <c r="BN114" s="24">
        <f t="shared" si="13"/>
        <v>1.9709658115684663</v>
      </c>
      <c r="BO114" s="23"/>
      <c r="BP114" s="2"/>
    </row>
    <row r="115" spans="1:68" x14ac:dyDescent="0.2">
      <c r="A115">
        <v>5.0999999999999996</v>
      </c>
      <c r="B115">
        <v>2.2000000000000002</v>
      </c>
      <c r="C115">
        <v>1.44167</v>
      </c>
      <c r="D115">
        <v>-0.23305000000000001</v>
      </c>
      <c r="E115">
        <v>4.7169999999999997E-2</v>
      </c>
      <c r="F115">
        <v>1.6540299999999999</v>
      </c>
      <c r="G115">
        <v>1.7988500000000001</v>
      </c>
      <c r="H115" s="23"/>
      <c r="I115" s="17">
        <f t="shared" si="7"/>
        <v>16.732283464566926</v>
      </c>
      <c r="J115" s="16">
        <f t="shared" si="8"/>
        <v>-17.332283464566927</v>
      </c>
      <c r="K115" s="10">
        <v>100</v>
      </c>
      <c r="L115" s="16">
        <v>1626.4763779527545</v>
      </c>
      <c r="M115" s="16">
        <v>592.61811023622056</v>
      </c>
      <c r="N115" s="16">
        <v>7.2506561679790007</v>
      </c>
      <c r="O115" s="16">
        <v>53.087476459510349</v>
      </c>
      <c r="P115" s="16">
        <v>53.20677690313579</v>
      </c>
      <c r="Q115" s="16">
        <v>0.36562554008641374</v>
      </c>
      <c r="R115" s="16">
        <v>0.68717851628570503</v>
      </c>
      <c r="S115" s="16">
        <v>8.2847530295444773</v>
      </c>
      <c r="T115" s="22" t="s">
        <v>125</v>
      </c>
      <c r="U115" s="10">
        <v>8</v>
      </c>
      <c r="V115" s="22" t="s">
        <v>141</v>
      </c>
      <c r="W115" s="10">
        <v>5</v>
      </c>
      <c r="X115" s="22" t="s">
        <v>30</v>
      </c>
      <c r="Y115" s="10">
        <v>6</v>
      </c>
      <c r="Z115" s="22" t="s">
        <v>30</v>
      </c>
      <c r="AA115" s="15">
        <v>6</v>
      </c>
      <c r="AB115" s="11">
        <v>1.0969866500720968</v>
      </c>
      <c r="AC115" s="10">
        <v>29.79731504661504</v>
      </c>
      <c r="AD115" s="21">
        <v>69.105698303312863</v>
      </c>
      <c r="AE115" s="12"/>
      <c r="AF115" s="10"/>
      <c r="AG115" s="10"/>
      <c r="AH115" s="10"/>
      <c r="AI115" s="10"/>
      <c r="AJ115" s="10">
        <v>40.32690396373718</v>
      </c>
      <c r="AK115" s="10">
        <v>43.506716520034225</v>
      </c>
      <c r="AL115" s="10">
        <v>46.606197709338147</v>
      </c>
      <c r="AM115" s="10">
        <v>34.990508267735187</v>
      </c>
      <c r="AN115" s="10">
        <v>13.271869114877587</v>
      </c>
      <c r="AO115" s="10">
        <v>7.7337045420750234</v>
      </c>
      <c r="AP115" s="10">
        <v>13.301694225783947</v>
      </c>
      <c r="AQ115" s="10">
        <v>121.03</v>
      </c>
      <c r="AR115" s="10">
        <v>24.880045433643701</v>
      </c>
      <c r="AS115" s="10">
        <v>16.478965440574068</v>
      </c>
      <c r="AT115" s="10">
        <v>6.4171693237364709</v>
      </c>
      <c r="AU115" s="10">
        <v>1.1203390819414809</v>
      </c>
      <c r="AV115" s="16">
        <v>0.28134524953101553</v>
      </c>
      <c r="AW115" s="21">
        <v>133.01694225783947</v>
      </c>
      <c r="AX115" s="1" t="s">
        <v>120</v>
      </c>
      <c r="AY115" s="25">
        <v>17.332283464566899</v>
      </c>
      <c r="AZ115" s="19">
        <v>0</v>
      </c>
      <c r="BA115" s="19">
        <v>0</v>
      </c>
      <c r="BB115" s="19">
        <v>100</v>
      </c>
      <c r="BC115" s="19">
        <v>0</v>
      </c>
      <c r="BD115" s="19">
        <v>0</v>
      </c>
      <c r="BE115" s="19">
        <v>100</v>
      </c>
      <c r="BF115" s="26">
        <v>1.0969866500720968</v>
      </c>
      <c r="BG115" s="26">
        <v>29.79731504661504</v>
      </c>
      <c r="BH115" s="26">
        <v>69.105698303312863</v>
      </c>
      <c r="BI115" s="23"/>
      <c r="BJ115" s="27">
        <f t="shared" ca="1" si="9"/>
        <v>0.55496938851652988</v>
      </c>
      <c r="BK115" s="26">
        <f t="shared" ca="1" si="10"/>
        <v>100.27236175660575</v>
      </c>
      <c r="BL115" s="25">
        <f t="shared" si="11"/>
        <v>0.69784471341234866</v>
      </c>
      <c r="BM115" s="25">
        <f t="shared" ca="1" si="12"/>
        <v>1.8135631521190214</v>
      </c>
      <c r="BN115" s="24">
        <f t="shared" si="13"/>
        <v>2.0610570769891763</v>
      </c>
      <c r="BO115" s="23"/>
      <c r="BP115" s="2"/>
    </row>
    <row r="116" spans="1:68" x14ac:dyDescent="0.2">
      <c r="A116">
        <v>5.15</v>
      </c>
      <c r="B116">
        <v>2.1</v>
      </c>
      <c r="C116">
        <v>1.35453</v>
      </c>
      <c r="D116">
        <v>-0.22400999999999999</v>
      </c>
      <c r="E116">
        <v>4.7210000000000002E-2</v>
      </c>
      <c r="F116">
        <v>1.65385</v>
      </c>
      <c r="G116">
        <v>1.7983</v>
      </c>
      <c r="H116" s="23"/>
      <c r="I116" s="17">
        <f t="shared" si="7"/>
        <v>16.896325459317584</v>
      </c>
      <c r="J116" s="16">
        <f t="shared" si="8"/>
        <v>-17.496325459317585</v>
      </c>
      <c r="K116" s="10">
        <v>100</v>
      </c>
      <c r="L116" s="16">
        <v>1642.8805774278203</v>
      </c>
      <c r="M116" s="16">
        <v>598.78608923884531</v>
      </c>
      <c r="N116" s="16">
        <v>7.3217410323709533</v>
      </c>
      <c r="O116" s="16">
        <v>29.292184557438787</v>
      </c>
      <c r="P116" s="16">
        <v>29.411661807946221</v>
      </c>
      <c r="Q116" s="16">
        <v>0.4222611617858858</v>
      </c>
      <c r="R116" s="16">
        <v>1.4356929728867021</v>
      </c>
      <c r="S116" s="16">
        <v>8.2970312852385035</v>
      </c>
      <c r="T116" s="22" t="s">
        <v>125</v>
      </c>
      <c r="U116" s="10">
        <v>8</v>
      </c>
      <c r="V116" s="22" t="s">
        <v>141</v>
      </c>
      <c r="W116" s="10">
        <v>5</v>
      </c>
      <c r="X116" s="22" t="s">
        <v>141</v>
      </c>
      <c r="Y116" s="10">
        <v>5</v>
      </c>
      <c r="Z116" s="22" t="s">
        <v>121</v>
      </c>
      <c r="AA116" s="15">
        <v>5</v>
      </c>
      <c r="AB116" s="11">
        <v>6.1104249589888724</v>
      </c>
      <c r="AC116" s="10">
        <v>54.752847761584192</v>
      </c>
      <c r="AD116" s="21">
        <v>39.136727279426935</v>
      </c>
      <c r="AE116" s="12"/>
      <c r="AF116" s="10"/>
      <c r="AG116" s="10"/>
      <c r="AH116" s="10"/>
      <c r="AI116" s="10"/>
      <c r="AJ116" s="10">
        <v>36.768707455624067</v>
      </c>
      <c r="AK116" s="10">
        <v>40.378606817459307</v>
      </c>
      <c r="AL116" s="10">
        <v>43.063970751951487</v>
      </c>
      <c r="AM116" s="10">
        <v>32.352915451986554</v>
      </c>
      <c r="AN116" s="10">
        <v>7.3230461393596968</v>
      </c>
      <c r="AO116" s="10">
        <v>4.6691539995792066</v>
      </c>
      <c r="AP116" s="10">
        <v>6.8234985423838665</v>
      </c>
      <c r="AQ116" s="10">
        <v>121.03</v>
      </c>
      <c r="AR116" s="10">
        <v>4.2390484837510307</v>
      </c>
      <c r="AS116" s="10">
        <v>0</v>
      </c>
      <c r="AT116" s="10">
        <v>3.9777510722138714</v>
      </c>
      <c r="AU116" s="10">
        <v>0.86141433113517174</v>
      </c>
      <c r="AV116" s="16">
        <v>0.15312170895103616</v>
      </c>
      <c r="AW116" s="21">
        <v>73.529154519865557</v>
      </c>
      <c r="AX116" s="1" t="s">
        <v>120</v>
      </c>
      <c r="AY116" s="25">
        <v>17.4963254593176</v>
      </c>
      <c r="AZ116" s="19">
        <v>0</v>
      </c>
      <c r="BA116" s="19">
        <v>0</v>
      </c>
      <c r="BB116" s="19">
        <v>100</v>
      </c>
      <c r="BC116" s="19">
        <v>0</v>
      </c>
      <c r="BD116" s="19">
        <v>100</v>
      </c>
      <c r="BE116" s="19">
        <v>0</v>
      </c>
      <c r="BF116" s="26">
        <v>6.1104249589888724</v>
      </c>
      <c r="BG116" s="26">
        <v>54.752847761584192</v>
      </c>
      <c r="BH116" s="26">
        <v>39.136727279426935</v>
      </c>
      <c r="BI116" s="23"/>
      <c r="BJ116" s="27">
        <f t="shared" ca="1" si="9"/>
        <v>0.68910991076660166</v>
      </c>
      <c r="BK116" s="26">
        <f t="shared" ca="1" si="10"/>
        <v>64.458056726998322</v>
      </c>
      <c r="BL116" s="25">
        <f t="shared" si="11"/>
        <v>1.4769426025672294</v>
      </c>
      <c r="BM116" s="25">
        <f t="shared" ca="1" si="12"/>
        <v>2.1652555169468077</v>
      </c>
      <c r="BN116" s="24">
        <f t="shared" si="13"/>
        <v>2.4503390159891847</v>
      </c>
      <c r="BO116" s="23"/>
      <c r="BP116" s="2"/>
    </row>
    <row r="117" spans="1:68" x14ac:dyDescent="0.2">
      <c r="A117">
        <v>5.2</v>
      </c>
      <c r="B117">
        <v>2.2000000000000002</v>
      </c>
      <c r="C117">
        <v>1.29874</v>
      </c>
      <c r="D117">
        <v>-0.23002</v>
      </c>
      <c r="E117">
        <v>4.7230000000000001E-2</v>
      </c>
      <c r="F117">
        <v>1.6494500000000001</v>
      </c>
      <c r="G117">
        <v>1.7974000000000001</v>
      </c>
      <c r="H117" s="23"/>
      <c r="I117" s="17">
        <f t="shared" si="7"/>
        <v>17.060367454068242</v>
      </c>
      <c r="J117" s="16">
        <f t="shared" si="8"/>
        <v>-17.660367454068243</v>
      </c>
      <c r="K117" s="10">
        <v>100</v>
      </c>
      <c r="L117" s="16">
        <v>1659.2847769028861</v>
      </c>
      <c r="M117" s="16">
        <v>604.95406824147005</v>
      </c>
      <c r="N117" s="16">
        <v>7.392825896762905</v>
      </c>
      <c r="O117" s="16">
        <v>14.057627118644058</v>
      </c>
      <c r="P117" s="16">
        <v>14.177192772592489</v>
      </c>
      <c r="Q117" s="16">
        <v>0.38460849735957747</v>
      </c>
      <c r="R117" s="16">
        <v>2.712867797799202</v>
      </c>
      <c r="S117" s="16">
        <v>8.3031704130855175</v>
      </c>
      <c r="T117" s="22" t="s">
        <v>122</v>
      </c>
      <c r="U117" s="10">
        <v>5</v>
      </c>
      <c r="V117" s="22" t="s">
        <v>143</v>
      </c>
      <c r="W117" s="10">
        <v>4</v>
      </c>
      <c r="X117" s="22" t="s">
        <v>141</v>
      </c>
      <c r="Y117" s="10">
        <v>5</v>
      </c>
      <c r="Z117" s="22" t="s">
        <v>121</v>
      </c>
      <c r="AA117" s="15">
        <v>5</v>
      </c>
      <c r="AB117" s="11">
        <v>39.300316018009347</v>
      </c>
      <c r="AC117" s="10">
        <v>53.763364456842524</v>
      </c>
      <c r="AD117" s="21">
        <v>6.9363195251481322</v>
      </c>
      <c r="AE117" s="12">
        <v>1405.7627118644059</v>
      </c>
      <c r="AF117" s="10">
        <v>1567.5499293987148</v>
      </c>
      <c r="AG117" s="10">
        <v>938.28945794443666</v>
      </c>
      <c r="AH117" s="10">
        <v>18.727087192922312</v>
      </c>
      <c r="AI117" s="10">
        <v>3.6861361280164266</v>
      </c>
      <c r="AJ117" s="10"/>
      <c r="AK117" s="10"/>
      <c r="AL117" s="10"/>
      <c r="AM117" s="10"/>
      <c r="AN117" s="10">
        <v>7.0288135593220291</v>
      </c>
      <c r="AO117" s="10">
        <v>3.308510833910145</v>
      </c>
      <c r="AP117" s="10">
        <v>7.5063156635554931</v>
      </c>
      <c r="AQ117" s="10">
        <v>114.66</v>
      </c>
      <c r="AR117" s="10"/>
      <c r="AS117" s="10"/>
      <c r="AT117" s="10">
        <v>12.946181860754617</v>
      </c>
      <c r="AU117" s="10">
        <v>1</v>
      </c>
      <c r="AV117" s="16"/>
      <c r="AW117" s="21">
        <v>235.13248940980722</v>
      </c>
      <c r="AX117" s="1" t="s">
        <v>120</v>
      </c>
      <c r="AY117" s="25">
        <v>17.660367454068201</v>
      </c>
      <c r="AZ117" s="19">
        <v>0</v>
      </c>
      <c r="BA117" s="19">
        <v>100</v>
      </c>
      <c r="BB117" s="19">
        <v>0</v>
      </c>
      <c r="BC117" s="19">
        <v>0</v>
      </c>
      <c r="BD117" s="19">
        <v>100</v>
      </c>
      <c r="BE117" s="19">
        <v>0</v>
      </c>
      <c r="BF117" s="26">
        <v>39.300316018009347</v>
      </c>
      <c r="BG117" s="26">
        <v>53.763364456842524</v>
      </c>
      <c r="BH117" s="26">
        <v>6.9363195251481322</v>
      </c>
      <c r="BI117" s="23"/>
      <c r="BJ117" s="27">
        <f t="shared" ca="1" si="9"/>
        <v>0.83485154117575944</v>
      </c>
      <c r="BK117" s="26">
        <f t="shared" ca="1" si="10"/>
        <v>35.872949773293293</v>
      </c>
      <c r="BL117" s="25">
        <f t="shared" si="11"/>
        <v>2.8814912571264903</v>
      </c>
      <c r="BM117" s="25">
        <f t="shared" ca="1" si="12"/>
        <v>2.5473969845543474</v>
      </c>
      <c r="BN117" s="24">
        <f t="shared" si="13"/>
        <v>2.868244959241073</v>
      </c>
      <c r="BO117" s="23"/>
      <c r="BP117" s="2"/>
    </row>
    <row r="118" spans="1:68" x14ac:dyDescent="0.2">
      <c r="A118">
        <v>5.25</v>
      </c>
      <c r="B118">
        <v>2.2000000000000002</v>
      </c>
      <c r="C118">
        <v>1.27061</v>
      </c>
      <c r="D118">
        <v>-0.252</v>
      </c>
      <c r="E118">
        <v>4.7239999999999997E-2</v>
      </c>
      <c r="F118">
        <v>1.6481300000000001</v>
      </c>
      <c r="G118">
        <v>1.7926</v>
      </c>
      <c r="H118" s="23"/>
      <c r="I118" s="17">
        <f t="shared" si="7"/>
        <v>17.224409448818896</v>
      </c>
      <c r="J118" s="16">
        <f t="shared" si="8"/>
        <v>-17.824409448818898</v>
      </c>
      <c r="K118" s="10">
        <v>100</v>
      </c>
      <c r="L118" s="16">
        <v>1675.6889763779516</v>
      </c>
      <c r="M118" s="16">
        <v>611.12204724409469</v>
      </c>
      <c r="N118" s="16">
        <v>7.4639107611548541</v>
      </c>
      <c r="O118" s="16">
        <v>6.3761770244821054</v>
      </c>
      <c r="P118" s="16">
        <v>6.4957868801510354</v>
      </c>
      <c r="Q118" s="16">
        <v>0.24690374459913586</v>
      </c>
      <c r="R118" s="16">
        <v>3.8009828394092118</v>
      </c>
      <c r="S118" s="16">
        <v>8.3062399770090227</v>
      </c>
      <c r="T118" s="22" t="s">
        <v>33</v>
      </c>
      <c r="U118" s="10">
        <v>3</v>
      </c>
      <c r="V118" s="22" t="s">
        <v>33</v>
      </c>
      <c r="W118" s="10">
        <v>3</v>
      </c>
      <c r="X118" s="22" t="s">
        <v>143</v>
      </c>
      <c r="Y118" s="10">
        <v>4</v>
      </c>
      <c r="Z118" s="22" t="s">
        <v>33</v>
      </c>
      <c r="AA118" s="15">
        <v>3</v>
      </c>
      <c r="AB118" s="11">
        <v>86.208455556120924</v>
      </c>
      <c r="AC118" s="10">
        <v>12.414056316578552</v>
      </c>
      <c r="AD118" s="21">
        <v>1.3774881273005262</v>
      </c>
      <c r="AE118" s="12">
        <v>637.61770244821059</v>
      </c>
      <c r="AF118" s="10">
        <v>662.89016561295193</v>
      </c>
      <c r="AG118" s="10">
        <v>362.18401601132769</v>
      </c>
      <c r="AH118" s="10">
        <v>17.327915297571469</v>
      </c>
      <c r="AI118" s="10">
        <v>2.6308984866541265</v>
      </c>
      <c r="AJ118" s="10"/>
      <c r="AK118" s="10"/>
      <c r="AL118" s="10"/>
      <c r="AM118" s="10"/>
      <c r="AN118" s="10">
        <v>6.3761770244821054</v>
      </c>
      <c r="AO118" s="10">
        <v>1.819571047444124</v>
      </c>
      <c r="AP118" s="10">
        <v>2.8974721280906213</v>
      </c>
      <c r="AQ118" s="10">
        <v>111.47500000000001</v>
      </c>
      <c r="AR118" s="10"/>
      <c r="AS118" s="10"/>
      <c r="AT118" s="10">
        <v>5.1876165686595552</v>
      </c>
      <c r="AU118" s="10">
        <v>1</v>
      </c>
      <c r="AV118" s="16"/>
      <c r="AW118" s="21">
        <v>99.433524841942798</v>
      </c>
      <c r="AX118" s="1" t="s">
        <v>120</v>
      </c>
      <c r="AY118" s="25">
        <v>17.824409448818901</v>
      </c>
      <c r="AZ118" s="19">
        <v>100</v>
      </c>
      <c r="BA118" s="19">
        <v>0</v>
      </c>
      <c r="BB118" s="19">
        <v>0</v>
      </c>
      <c r="BC118" s="19">
        <v>100</v>
      </c>
      <c r="BD118" s="19">
        <v>0</v>
      </c>
      <c r="BE118" s="19">
        <v>0</v>
      </c>
      <c r="BF118" s="26">
        <v>86.208455556120924</v>
      </c>
      <c r="BG118" s="26">
        <v>12.414056316578552</v>
      </c>
      <c r="BH118" s="26">
        <v>1.3774881273005262</v>
      </c>
      <c r="BI118" s="23"/>
      <c r="BJ118" s="27">
        <f t="shared" ca="1" si="9"/>
        <v>0.96781074936557787</v>
      </c>
      <c r="BK118" s="26">
        <f t="shared" ca="1" si="10"/>
        <v>17.789825053973306</v>
      </c>
      <c r="BL118" s="25">
        <f t="shared" si="11"/>
        <v>4.3638433814720168</v>
      </c>
      <c r="BM118" s="25">
        <f t="shared" ca="1" si="12"/>
        <v>2.8959887875441983</v>
      </c>
      <c r="BN118" s="24">
        <f t="shared" si="13"/>
        <v>3.2305364254788151</v>
      </c>
      <c r="BO118" s="23"/>
      <c r="BP118" s="2"/>
    </row>
    <row r="119" spans="1:68" x14ac:dyDescent="0.2">
      <c r="A119">
        <v>5.3</v>
      </c>
      <c r="B119">
        <v>2.1</v>
      </c>
      <c r="C119">
        <v>1.2606999999999999</v>
      </c>
      <c r="D119">
        <v>-0.27356000000000003</v>
      </c>
      <c r="E119">
        <v>4.7320000000000001E-2</v>
      </c>
      <c r="F119">
        <v>1.65723</v>
      </c>
      <c r="G119">
        <v>1.8067299999999999</v>
      </c>
      <c r="H119" s="23"/>
      <c r="I119" s="17">
        <f t="shared" si="7"/>
        <v>17.388451443569551</v>
      </c>
      <c r="J119" s="16">
        <f t="shared" si="8"/>
        <v>-17.988451443569552</v>
      </c>
      <c r="K119" s="10">
        <v>100</v>
      </c>
      <c r="L119" s="16">
        <v>1692.0931758530171</v>
      </c>
      <c r="M119" s="16">
        <v>617.29002624671932</v>
      </c>
      <c r="N119" s="16">
        <v>7.5349956255468049</v>
      </c>
      <c r="O119" s="16">
        <v>3.6700564971751128</v>
      </c>
      <c r="P119" s="16">
        <v>3.7900199666080305</v>
      </c>
      <c r="Q119" s="16">
        <v>0.11183029284685535</v>
      </c>
      <c r="R119" s="16">
        <v>2.9506518127117034</v>
      </c>
      <c r="S119" s="16">
        <v>8.3307964883970769</v>
      </c>
      <c r="T119" s="22" t="s">
        <v>33</v>
      </c>
      <c r="U119" s="10">
        <v>3</v>
      </c>
      <c r="V119" s="22" t="s">
        <v>33</v>
      </c>
      <c r="W119" s="10">
        <v>3</v>
      </c>
      <c r="X119" s="22" t="s">
        <v>33</v>
      </c>
      <c r="Y119" s="10">
        <v>3</v>
      </c>
      <c r="Z119" s="22" t="s">
        <v>33</v>
      </c>
      <c r="AA119" s="15">
        <v>3</v>
      </c>
      <c r="AB119" s="11">
        <v>81.289425089184988</v>
      </c>
      <c r="AC119" s="10">
        <v>16.920312151009995</v>
      </c>
      <c r="AD119" s="21">
        <v>1.7902627598050127</v>
      </c>
      <c r="AE119" s="12">
        <v>367.00564971751129</v>
      </c>
      <c r="AF119" s="10">
        <v>343.59969346230037</v>
      </c>
      <c r="AG119" s="10">
        <v>189.50099833040153</v>
      </c>
      <c r="AH119" s="10">
        <v>16.370760607205593</v>
      </c>
      <c r="AI119" s="10">
        <v>3.389081679145943</v>
      </c>
      <c r="AJ119" s="10"/>
      <c r="AK119" s="10"/>
      <c r="AL119" s="10"/>
      <c r="AM119" s="10"/>
      <c r="AN119" s="10">
        <v>3.6700564971751128</v>
      </c>
      <c r="AO119" s="10">
        <v>1.1628574259712632</v>
      </c>
      <c r="AP119" s="10">
        <v>1</v>
      </c>
      <c r="AQ119" s="10">
        <v>111.47500000000001</v>
      </c>
      <c r="AR119" s="10"/>
      <c r="AS119" s="10"/>
      <c r="AT119" s="10">
        <v>2.5742613296951613</v>
      </c>
      <c r="AU119" s="10">
        <v>1</v>
      </c>
      <c r="AV119" s="16"/>
      <c r="AW119" s="21">
        <v>51.539954019345053</v>
      </c>
      <c r="AX119" s="1" t="s">
        <v>120</v>
      </c>
      <c r="AY119" s="25">
        <v>17.988451443569598</v>
      </c>
      <c r="AZ119" s="19">
        <v>100</v>
      </c>
      <c r="BA119" s="19">
        <v>0</v>
      </c>
      <c r="BB119" s="19">
        <v>0</v>
      </c>
      <c r="BC119" s="19">
        <v>100</v>
      </c>
      <c r="BD119" s="19">
        <v>0</v>
      </c>
      <c r="BE119" s="19">
        <v>0</v>
      </c>
      <c r="BF119" s="26">
        <v>81.289425089184988</v>
      </c>
      <c r="BG119" s="26">
        <v>16.920312151009995</v>
      </c>
      <c r="BH119" s="26">
        <v>1.7902627598050127</v>
      </c>
      <c r="BI119" s="23"/>
      <c r="BJ119" s="27">
        <f t="shared" ca="1" si="9"/>
        <v>1</v>
      </c>
      <c r="BK119" s="26">
        <f t="shared" ca="1" si="10"/>
        <v>9.538379865236541</v>
      </c>
      <c r="BL119" s="25">
        <f t="shared" si="11"/>
        <v>3.7986176660652857</v>
      </c>
      <c r="BM119" s="25">
        <f t="shared" ca="1" si="12"/>
        <v>3.0726810668797842</v>
      </c>
      <c r="BN119" s="24">
        <f t="shared" si="13"/>
        <v>3.3708683981407375</v>
      </c>
      <c r="BO119" s="23"/>
      <c r="BP119" s="2"/>
    </row>
    <row r="120" spans="1:68" x14ac:dyDescent="0.2">
      <c r="A120">
        <v>5.35</v>
      </c>
      <c r="B120">
        <v>2.1</v>
      </c>
      <c r="C120">
        <v>1.2602100000000001</v>
      </c>
      <c r="D120">
        <v>-0.28649000000000002</v>
      </c>
      <c r="E120">
        <v>4.7320000000000001E-2</v>
      </c>
      <c r="F120">
        <v>1.6534500000000001</v>
      </c>
      <c r="G120">
        <v>1.80403</v>
      </c>
      <c r="H120" s="23"/>
      <c r="I120" s="17">
        <f t="shared" si="7"/>
        <v>17.552493438320209</v>
      </c>
      <c r="J120" s="16">
        <f t="shared" si="8"/>
        <v>-18.15249343832021</v>
      </c>
      <c r="K120" s="10">
        <v>100</v>
      </c>
      <c r="L120" s="16">
        <v>1708.4973753280829</v>
      </c>
      <c r="M120" s="16">
        <v>623.45800524934407</v>
      </c>
      <c r="N120" s="16">
        <v>7.6060804899387575</v>
      </c>
      <c r="O120" s="16">
        <v>3.5362523540489685</v>
      </c>
      <c r="P120" s="16">
        <v>3.6562158234818862</v>
      </c>
      <c r="Q120" s="16">
        <v>3.0823811809889454E-2</v>
      </c>
      <c r="R120" s="16">
        <v>0.8430523059367796</v>
      </c>
      <c r="S120" s="16">
        <v>8.3307964883970769</v>
      </c>
      <c r="T120" s="22" t="s">
        <v>119</v>
      </c>
      <c r="U120" s="10">
        <v>1</v>
      </c>
      <c r="V120" s="22" t="s">
        <v>160</v>
      </c>
      <c r="W120" s="10">
        <v>1</v>
      </c>
      <c r="X120" s="22" t="s">
        <v>143</v>
      </c>
      <c r="Y120" s="10">
        <v>4</v>
      </c>
      <c r="Z120" s="22" t="s">
        <v>121</v>
      </c>
      <c r="AA120" s="15">
        <v>5</v>
      </c>
      <c r="AB120" s="11">
        <v>37.673994333221181</v>
      </c>
      <c r="AC120" s="10">
        <v>54.864543261729885</v>
      </c>
      <c r="AD120" s="21">
        <v>7.461462405048934</v>
      </c>
      <c r="AE120" s="12">
        <v>353.6252354048969</v>
      </c>
      <c r="AF120" s="10">
        <v>326.89307665480891</v>
      </c>
      <c r="AG120" s="10">
        <v>182.81079117409431</v>
      </c>
      <c r="AH120" s="10">
        <v>14.908443396856857</v>
      </c>
      <c r="AI120" s="10">
        <v>11.861660219158335</v>
      </c>
      <c r="AJ120" s="10"/>
      <c r="AK120" s="10"/>
      <c r="AL120" s="10"/>
      <c r="AM120" s="10"/>
      <c r="AN120" s="10">
        <v>1.7681261770244843</v>
      </c>
      <c r="AO120" s="10">
        <v>0.98300629556936858</v>
      </c>
      <c r="AP120" s="10">
        <v>1</v>
      </c>
      <c r="AQ120" s="10">
        <v>111.47500000000001</v>
      </c>
      <c r="AR120" s="10"/>
      <c r="AS120" s="10"/>
      <c r="AT120" s="10">
        <v>2.4172041288886859</v>
      </c>
      <c r="AU120" s="10">
        <v>1</v>
      </c>
      <c r="AV120" s="16"/>
      <c r="AW120" s="21">
        <v>49.033961498221338</v>
      </c>
      <c r="AX120" s="1" t="s">
        <v>120</v>
      </c>
      <c r="AY120" s="25">
        <v>18.152493438320199</v>
      </c>
      <c r="AZ120" s="19">
        <v>100</v>
      </c>
      <c r="BA120" s="19">
        <v>0</v>
      </c>
      <c r="BB120" s="19">
        <v>0</v>
      </c>
      <c r="BC120" s="19">
        <v>0</v>
      </c>
      <c r="BD120" s="19">
        <v>100</v>
      </c>
      <c r="BE120" s="19">
        <v>0</v>
      </c>
      <c r="BF120" s="26">
        <v>37.673994333221181</v>
      </c>
      <c r="BG120" s="26">
        <v>54.864543261729885</v>
      </c>
      <c r="BH120" s="26">
        <v>7.461462405048934</v>
      </c>
      <c r="BI120" s="23"/>
      <c r="BJ120" s="27">
        <f t="shared" ca="1" si="9"/>
        <v>0.94680537147885779</v>
      </c>
      <c r="BK120" s="26">
        <f t="shared" ca="1" si="10"/>
        <v>8.4219247712030434</v>
      </c>
      <c r="BL120" s="25">
        <f t="shared" si="11"/>
        <v>1.1000775639323308</v>
      </c>
      <c r="BM120" s="25">
        <f t="shared" ca="1" si="12"/>
        <v>2.8400915686778192</v>
      </c>
      <c r="BN120" s="24">
        <f t="shared" si="13"/>
        <v>3.1482080039682341</v>
      </c>
      <c r="BO120" s="23"/>
      <c r="BP120" s="2"/>
    </row>
    <row r="121" spans="1:68" x14ac:dyDescent="0.2">
      <c r="A121">
        <v>5.4</v>
      </c>
      <c r="B121">
        <v>2.2000000000000002</v>
      </c>
      <c r="C121">
        <v>1.2603</v>
      </c>
      <c r="D121">
        <v>-0.28710999999999998</v>
      </c>
      <c r="E121">
        <v>4.7300000000000002E-2</v>
      </c>
      <c r="F121">
        <v>1.6487799999999999</v>
      </c>
      <c r="G121">
        <v>1.79958</v>
      </c>
      <c r="H121" s="23"/>
      <c r="I121" s="17">
        <f t="shared" si="7"/>
        <v>17.716535433070867</v>
      </c>
      <c r="J121" s="16">
        <f t="shared" si="8"/>
        <v>-18.316535433070868</v>
      </c>
      <c r="K121" s="10">
        <v>100</v>
      </c>
      <c r="L121" s="16">
        <v>1724.9015748031486</v>
      </c>
      <c r="M121" s="16">
        <v>629.62598425196882</v>
      </c>
      <c r="N121" s="16">
        <v>7.6771653543307092</v>
      </c>
      <c r="O121" s="16">
        <v>3.5608286252353887</v>
      </c>
      <c r="P121" s="16">
        <v>3.6807036912273094</v>
      </c>
      <c r="Q121" s="16">
        <v>2.6939510321651625E-2</v>
      </c>
      <c r="R121" s="16">
        <v>0.73191195438687429</v>
      </c>
      <c r="S121" s="16">
        <v>8.3246573605500647</v>
      </c>
      <c r="T121" s="22" t="s">
        <v>119</v>
      </c>
      <c r="U121" s="10">
        <v>1</v>
      </c>
      <c r="V121" s="22" t="s">
        <v>160</v>
      </c>
      <c r="W121" s="10">
        <v>1</v>
      </c>
      <c r="X121" s="22" t="s">
        <v>143</v>
      </c>
      <c r="Y121" s="10">
        <v>4</v>
      </c>
      <c r="Z121" s="22" t="s">
        <v>121</v>
      </c>
      <c r="AA121" s="15">
        <v>5</v>
      </c>
      <c r="AB121" s="11">
        <v>35.415703568649704</v>
      </c>
      <c r="AC121" s="10">
        <v>56.312281502876125</v>
      </c>
      <c r="AD121" s="21">
        <v>8.2720149284741691</v>
      </c>
      <c r="AE121" s="12">
        <v>356.08286252353889</v>
      </c>
      <c r="AF121" s="10">
        <v>328.80904936161954</v>
      </c>
      <c r="AG121" s="10">
        <v>184.03518456136547</v>
      </c>
      <c r="AH121" s="10">
        <v>13.319835556512455</v>
      </c>
      <c r="AI121" s="10">
        <v>13.662845565047563</v>
      </c>
      <c r="AJ121" s="10"/>
      <c r="AK121" s="10"/>
      <c r="AL121" s="10"/>
      <c r="AM121" s="10"/>
      <c r="AN121" s="10">
        <v>1.7804143126176943</v>
      </c>
      <c r="AO121" s="10">
        <v>0.97809213943599005</v>
      </c>
      <c r="AP121" s="10">
        <v>1</v>
      </c>
      <c r="AQ121" s="10">
        <v>111.47500000000001</v>
      </c>
      <c r="AR121" s="10"/>
      <c r="AS121" s="10"/>
      <c r="AT121" s="10">
        <v>2.4066586532792971</v>
      </c>
      <c r="AU121" s="10">
        <v>1</v>
      </c>
      <c r="AV121" s="16"/>
      <c r="AW121" s="21">
        <v>49.321357404242931</v>
      </c>
      <c r="AX121" s="1" t="s">
        <v>120</v>
      </c>
      <c r="AY121" s="25">
        <v>18.3165354330709</v>
      </c>
      <c r="AZ121" s="19">
        <v>100</v>
      </c>
      <c r="BA121" s="19">
        <v>0</v>
      </c>
      <c r="BB121" s="19">
        <v>0</v>
      </c>
      <c r="BC121" s="19">
        <v>0</v>
      </c>
      <c r="BD121" s="19">
        <v>100</v>
      </c>
      <c r="BE121" s="19">
        <v>0</v>
      </c>
      <c r="BF121" s="26">
        <v>35.415703568649704</v>
      </c>
      <c r="BG121" s="26">
        <v>56.312281502876125</v>
      </c>
      <c r="BH121" s="26">
        <v>8.2720149284741691</v>
      </c>
      <c r="BI121" s="23"/>
      <c r="BJ121" s="27">
        <f t="shared" ca="1" si="9"/>
        <v>0.93880940527219359</v>
      </c>
      <c r="BK121" s="26">
        <f t="shared" ca="1" si="10"/>
        <v>8.3112123396473674</v>
      </c>
      <c r="BL121" s="25">
        <f t="shared" si="11"/>
        <v>0.95589399677657205</v>
      </c>
      <c r="BM121" s="25">
        <f t="shared" ca="1" si="12"/>
        <v>2.8187222840128605</v>
      </c>
      <c r="BN121" s="24">
        <f t="shared" si="13"/>
        <v>3.1236659420676371</v>
      </c>
      <c r="BO121" s="23"/>
      <c r="BP121" s="2"/>
    </row>
    <row r="122" spans="1:68" x14ac:dyDescent="0.2">
      <c r="A122">
        <v>5.45</v>
      </c>
      <c r="B122">
        <v>2.1</v>
      </c>
      <c r="C122">
        <v>1.25976</v>
      </c>
      <c r="D122">
        <v>-0.28699999999999998</v>
      </c>
      <c r="E122">
        <v>4.7260000000000003E-2</v>
      </c>
      <c r="F122">
        <v>1.6498299999999999</v>
      </c>
      <c r="G122">
        <v>1.80385</v>
      </c>
      <c r="H122" s="23"/>
      <c r="I122" s="17">
        <f t="shared" si="7"/>
        <v>17.880577427821521</v>
      </c>
      <c r="J122" s="16">
        <f t="shared" si="8"/>
        <v>-18.480577427821522</v>
      </c>
      <c r="K122" s="10">
        <v>100</v>
      </c>
      <c r="L122" s="16">
        <v>1741.3057742782141</v>
      </c>
      <c r="M122" s="16">
        <v>635.79396325459345</v>
      </c>
      <c r="N122" s="16">
        <v>7.7482502187226583</v>
      </c>
      <c r="O122" s="16">
        <v>3.4133709981167484</v>
      </c>
      <c r="P122" s="16">
        <v>3.5330692572266753</v>
      </c>
      <c r="Q122" s="16">
        <v>2.7628660585693864E-2</v>
      </c>
      <c r="R122" s="16">
        <v>0.78200166977143581</v>
      </c>
      <c r="S122" s="16">
        <v>8.3123791048560385</v>
      </c>
      <c r="T122" s="22" t="s">
        <v>119</v>
      </c>
      <c r="U122" s="10">
        <v>1</v>
      </c>
      <c r="V122" s="22" t="s">
        <v>160</v>
      </c>
      <c r="W122" s="10">
        <v>1</v>
      </c>
      <c r="X122" s="22" t="s">
        <v>143</v>
      </c>
      <c r="Y122" s="10">
        <v>4</v>
      </c>
      <c r="Z122" s="22" t="s">
        <v>121</v>
      </c>
      <c r="AA122" s="15">
        <v>5</v>
      </c>
      <c r="AB122" s="11">
        <v>37.39575325443748</v>
      </c>
      <c r="AC122" s="10">
        <v>55.04818573877165</v>
      </c>
      <c r="AD122" s="21">
        <v>7.5560610067908698</v>
      </c>
      <c r="AE122" s="12">
        <v>341.33709981167488</v>
      </c>
      <c r="AF122" s="10">
        <v>310.47533951007051</v>
      </c>
      <c r="AG122" s="10">
        <v>176.65346286133376</v>
      </c>
      <c r="AH122" s="10">
        <v>11.604937086172392</v>
      </c>
      <c r="AI122" s="10">
        <v>12.787696480140266</v>
      </c>
      <c r="AJ122" s="10"/>
      <c r="AK122" s="10"/>
      <c r="AL122" s="10"/>
      <c r="AM122" s="10"/>
      <c r="AN122" s="10">
        <v>1.7066854990583742</v>
      </c>
      <c r="AO122" s="10">
        <v>0.95702535006747902</v>
      </c>
      <c r="AP122" s="10">
        <v>1</v>
      </c>
      <c r="AQ122" s="10">
        <v>111.47500000000001</v>
      </c>
      <c r="AR122" s="10"/>
      <c r="AS122" s="10"/>
      <c r="AT122" s="10">
        <v>2.2425052284443718</v>
      </c>
      <c r="AU122" s="10">
        <v>1</v>
      </c>
      <c r="AV122" s="16"/>
      <c r="AW122" s="21">
        <v>46.571300926510581</v>
      </c>
      <c r="AX122" s="1" t="s">
        <v>120</v>
      </c>
      <c r="AY122" s="25">
        <v>18.480577427821501</v>
      </c>
      <c r="AZ122" s="19">
        <v>100</v>
      </c>
      <c r="BA122" s="19">
        <v>0</v>
      </c>
      <c r="BB122" s="19">
        <v>0</v>
      </c>
      <c r="BC122" s="19">
        <v>0</v>
      </c>
      <c r="BD122" s="19">
        <v>100</v>
      </c>
      <c r="BE122" s="19">
        <v>0</v>
      </c>
      <c r="BF122" s="26">
        <v>37.39575325443748</v>
      </c>
      <c r="BG122" s="26">
        <v>55.04818573877165</v>
      </c>
      <c r="BH122" s="26">
        <v>7.5560610067908698</v>
      </c>
      <c r="BI122" s="23"/>
      <c r="BJ122" s="27">
        <f t="shared" ca="1" si="9"/>
        <v>0.95224312357814123</v>
      </c>
      <c r="BK122" s="26">
        <f t="shared" ca="1" si="10"/>
        <v>7.9070010189951301</v>
      </c>
      <c r="BL122" s="25">
        <f t="shared" si="11"/>
        <v>1.0377287676001312</v>
      </c>
      <c r="BM122" s="25">
        <f t="shared" ca="1" si="12"/>
        <v>2.8535988904571186</v>
      </c>
      <c r="BN122" s="24">
        <f t="shared" si="13"/>
        <v>3.1503882865977619</v>
      </c>
      <c r="BO122" s="23"/>
      <c r="BP122" s="2"/>
    </row>
    <row r="123" spans="1:68" x14ac:dyDescent="0.2">
      <c r="A123">
        <v>5.5</v>
      </c>
      <c r="B123">
        <v>2.1</v>
      </c>
      <c r="C123">
        <v>1.25912</v>
      </c>
      <c r="D123">
        <v>-0.28659000000000001</v>
      </c>
      <c r="E123">
        <v>4.7230000000000001E-2</v>
      </c>
      <c r="F123">
        <v>1.64733</v>
      </c>
      <c r="G123">
        <v>1.79718</v>
      </c>
      <c r="H123" s="23"/>
      <c r="I123" s="17">
        <f t="shared" si="7"/>
        <v>18.044619422572179</v>
      </c>
      <c r="J123" s="16">
        <f t="shared" si="8"/>
        <v>-18.64461942257218</v>
      </c>
      <c r="K123" s="10">
        <v>100</v>
      </c>
      <c r="L123" s="16">
        <v>1757.7099737532799</v>
      </c>
      <c r="M123" s="16">
        <v>641.9619422572182</v>
      </c>
      <c r="N123" s="16">
        <v>7.8193350831146109</v>
      </c>
      <c r="O123" s="16">
        <v>3.2386064030131774</v>
      </c>
      <c r="P123" s="16">
        <v>3.3581720569616089</v>
      </c>
      <c r="Q123" s="16">
        <v>3.0197311569851115E-2</v>
      </c>
      <c r="R123" s="16">
        <v>0.899218713563262</v>
      </c>
      <c r="S123" s="16">
        <v>8.3031704130855175</v>
      </c>
      <c r="T123" s="22" t="s">
        <v>119</v>
      </c>
      <c r="U123" s="10">
        <v>1</v>
      </c>
      <c r="V123" s="22" t="s">
        <v>160</v>
      </c>
      <c r="W123" s="10">
        <v>1</v>
      </c>
      <c r="X123" s="22" t="s">
        <v>143</v>
      </c>
      <c r="Y123" s="10">
        <v>4</v>
      </c>
      <c r="Z123" s="22" t="s">
        <v>123</v>
      </c>
      <c r="AA123" s="15">
        <v>4</v>
      </c>
      <c r="AB123" s="11">
        <v>40.972198986431223</v>
      </c>
      <c r="AC123" s="10">
        <v>52.584638230637864</v>
      </c>
      <c r="AD123" s="21">
        <v>6.4431627829309157</v>
      </c>
      <c r="AE123" s="12">
        <v>323.86064030131774</v>
      </c>
      <c r="AF123" s="10">
        <v>288.93424539211765</v>
      </c>
      <c r="AG123" s="10">
        <v>167.90860284808045</v>
      </c>
      <c r="AH123" s="10">
        <v>9.9531839308300789</v>
      </c>
      <c r="AI123" s="10">
        <v>11.120765003181262</v>
      </c>
      <c r="AJ123" s="10"/>
      <c r="AK123" s="10"/>
      <c r="AL123" s="10"/>
      <c r="AM123" s="10"/>
      <c r="AN123" s="10">
        <v>1.6193032015065887</v>
      </c>
      <c r="AO123" s="10">
        <v>0.93674871417787298</v>
      </c>
      <c r="AP123" s="10">
        <v>1</v>
      </c>
      <c r="AQ123" s="10">
        <v>111.47500000000001</v>
      </c>
      <c r="AR123" s="10"/>
      <c r="AS123" s="10"/>
      <c r="AT123" s="10">
        <v>2.0581155485412816</v>
      </c>
      <c r="AU123" s="10">
        <v>1</v>
      </c>
      <c r="AV123" s="16"/>
      <c r="AW123" s="21">
        <v>43.340136808817647</v>
      </c>
      <c r="AX123" s="1" t="s">
        <v>120</v>
      </c>
      <c r="AY123" s="25">
        <v>18.644619422572202</v>
      </c>
      <c r="AZ123" s="19">
        <v>100</v>
      </c>
      <c r="BA123" s="19">
        <v>0</v>
      </c>
      <c r="BB123" s="19">
        <v>0</v>
      </c>
      <c r="BC123" s="19">
        <v>0</v>
      </c>
      <c r="BD123" s="19">
        <v>100</v>
      </c>
      <c r="BE123" s="19">
        <v>0</v>
      </c>
      <c r="BF123" s="26">
        <v>40.972198986431223</v>
      </c>
      <c r="BG123" s="26">
        <v>52.584638230637864</v>
      </c>
      <c r="BH123" s="26">
        <v>6.4431627829309157</v>
      </c>
      <c r="BI123" s="23"/>
      <c r="BJ123" s="27">
        <f t="shared" ca="1" si="9"/>
        <v>0.97244363650895926</v>
      </c>
      <c r="BK123" s="26">
        <f t="shared" ca="1" si="10"/>
        <v>7.4740467506706816</v>
      </c>
      <c r="BL123" s="25">
        <f t="shared" si="11"/>
        <v>1.217968929194531</v>
      </c>
      <c r="BM123" s="25">
        <f t="shared" ca="1" si="12"/>
        <v>2.9062361127146858</v>
      </c>
      <c r="BN123" s="24">
        <f t="shared" si="13"/>
        <v>3.1928241132417501</v>
      </c>
      <c r="BO123" s="23"/>
      <c r="BP123" s="2"/>
    </row>
    <row r="124" spans="1:68" x14ac:dyDescent="0.2">
      <c r="A124">
        <v>5.55</v>
      </c>
      <c r="B124">
        <v>2.2000000000000002</v>
      </c>
      <c r="C124">
        <v>1.2593399999999999</v>
      </c>
      <c r="D124">
        <v>-0.28623999999999999</v>
      </c>
      <c r="E124">
        <v>4.7219999999999998E-2</v>
      </c>
      <c r="F124">
        <v>1.6498299999999999</v>
      </c>
      <c r="G124">
        <v>1.8001499999999999</v>
      </c>
      <c r="H124" s="23"/>
      <c r="I124" s="17">
        <f t="shared" si="7"/>
        <v>18.208661417322833</v>
      </c>
      <c r="J124" s="16">
        <f t="shared" si="8"/>
        <v>-18.808661417322835</v>
      </c>
      <c r="K124" s="10">
        <v>100</v>
      </c>
      <c r="L124" s="16">
        <v>1774.1141732283454</v>
      </c>
      <c r="M124" s="16">
        <v>648.12992125984283</v>
      </c>
      <c r="N124" s="16">
        <v>7.8904199475065617</v>
      </c>
      <c r="O124" s="16">
        <v>3.2986817325800022</v>
      </c>
      <c r="P124" s="16">
        <v>3.4182031848079353</v>
      </c>
      <c r="Q124" s="16">
        <v>3.2390062409985647E-2</v>
      </c>
      <c r="R124" s="16">
        <v>0.94757568988122054</v>
      </c>
      <c r="S124" s="16">
        <v>8.3001008491620123</v>
      </c>
      <c r="T124" s="22" t="s">
        <v>119</v>
      </c>
      <c r="U124" s="10">
        <v>1</v>
      </c>
      <c r="V124" s="22" t="s">
        <v>33</v>
      </c>
      <c r="W124" s="10">
        <v>3</v>
      </c>
      <c r="X124" s="22" t="s">
        <v>143</v>
      </c>
      <c r="Y124" s="10">
        <v>4</v>
      </c>
      <c r="Z124" s="22" t="s">
        <v>123</v>
      </c>
      <c r="AA124" s="15">
        <v>4</v>
      </c>
      <c r="AB124" s="11">
        <v>41.452250340927925</v>
      </c>
      <c r="AC124" s="10">
        <v>52.237957655480564</v>
      </c>
      <c r="AD124" s="21">
        <v>6.3097920035915127</v>
      </c>
      <c r="AE124" s="12">
        <v>329.86817325800018</v>
      </c>
      <c r="AF124" s="10">
        <v>295.03177811079928</v>
      </c>
      <c r="AG124" s="10">
        <v>170.91015924039675</v>
      </c>
      <c r="AH124" s="10">
        <v>8.4277214054835543</v>
      </c>
      <c r="AI124" s="10">
        <v>10.553246676530408</v>
      </c>
      <c r="AJ124" s="10"/>
      <c r="AK124" s="10"/>
      <c r="AL124" s="10"/>
      <c r="AM124" s="10"/>
      <c r="AN124" s="10">
        <v>1.6493408662900011</v>
      </c>
      <c r="AO124" s="10">
        <v>0.95608164474493484</v>
      </c>
      <c r="AP124" s="10">
        <v>1</v>
      </c>
      <c r="AQ124" s="10">
        <v>111.47500000000001</v>
      </c>
      <c r="AR124" s="10"/>
      <c r="AS124" s="10"/>
      <c r="AT124" s="10">
        <v>2.0823910068990443</v>
      </c>
      <c r="AU124" s="10">
        <v>1</v>
      </c>
      <c r="AV124" s="16"/>
      <c r="AW124" s="21">
        <v>44.254766716619898</v>
      </c>
      <c r="AX124" s="1" t="s">
        <v>120</v>
      </c>
      <c r="AY124" s="25">
        <v>18.808661417322799</v>
      </c>
      <c r="AZ124" s="19">
        <v>100</v>
      </c>
      <c r="BA124" s="19">
        <v>0</v>
      </c>
      <c r="BB124" s="19">
        <v>0</v>
      </c>
      <c r="BC124" s="19">
        <v>0</v>
      </c>
      <c r="BD124" s="19">
        <v>100</v>
      </c>
      <c r="BE124" s="19">
        <v>0</v>
      </c>
      <c r="BF124" s="26">
        <v>41.452250340927925</v>
      </c>
      <c r="BG124" s="26">
        <v>52.237957655480564</v>
      </c>
      <c r="BH124" s="26">
        <v>6.3097920035915127</v>
      </c>
      <c r="BI124" s="23"/>
      <c r="BJ124" s="27">
        <f t="shared" ca="1" si="9"/>
        <v>0.9742867448032515</v>
      </c>
      <c r="BK124" s="26">
        <f t="shared" ca="1" si="10"/>
        <v>7.5761959598294251</v>
      </c>
      <c r="BL124" s="25">
        <f t="shared" si="11"/>
        <v>1.2796599308550123</v>
      </c>
      <c r="BM124" s="25">
        <f t="shared" ca="1" si="12"/>
        <v>2.9106911705719214</v>
      </c>
      <c r="BN124" s="24">
        <f t="shared" si="13"/>
        <v>3.1941218558300828</v>
      </c>
      <c r="BO124" s="23"/>
      <c r="BP124" s="2"/>
    </row>
    <row r="125" spans="1:68" x14ac:dyDescent="0.2">
      <c r="A125">
        <v>5.6</v>
      </c>
      <c r="B125">
        <v>2.2000000000000002</v>
      </c>
      <c r="C125">
        <v>1.2585200000000001</v>
      </c>
      <c r="D125">
        <v>-0.28594999999999998</v>
      </c>
      <c r="E125">
        <v>4.7219999999999998E-2</v>
      </c>
      <c r="F125">
        <v>1.6510499999999999</v>
      </c>
      <c r="G125">
        <v>1.8050999999999999</v>
      </c>
      <c r="H125" s="23"/>
      <c r="I125" s="17">
        <f t="shared" si="7"/>
        <v>18.372703412073488</v>
      </c>
      <c r="J125" s="16">
        <f t="shared" si="8"/>
        <v>-18.972703412073489</v>
      </c>
      <c r="K125" s="10">
        <v>100</v>
      </c>
      <c r="L125" s="16">
        <v>1790.5183727034109</v>
      </c>
      <c r="M125" s="16">
        <v>654.29790026246746</v>
      </c>
      <c r="N125" s="16">
        <v>7.9615048118985117</v>
      </c>
      <c r="O125" s="16">
        <v>3.0747645951035913</v>
      </c>
      <c r="P125" s="16">
        <v>3.1942860473315244</v>
      </c>
      <c r="Q125" s="16">
        <v>3.4206913106097102E-2</v>
      </c>
      <c r="R125" s="16">
        <v>1.0708782056219801</v>
      </c>
      <c r="S125" s="16">
        <v>8.3001008491620123</v>
      </c>
      <c r="T125" s="22" t="s">
        <v>119</v>
      </c>
      <c r="U125" s="10">
        <v>1</v>
      </c>
      <c r="V125" s="22" t="s">
        <v>33</v>
      </c>
      <c r="W125" s="10">
        <v>3</v>
      </c>
      <c r="X125" s="22" t="s">
        <v>33</v>
      </c>
      <c r="Y125" s="10">
        <v>3</v>
      </c>
      <c r="Z125" s="22" t="s">
        <v>123</v>
      </c>
      <c r="AA125" s="15">
        <v>4</v>
      </c>
      <c r="AB125" s="11">
        <v>45.726610924170899</v>
      </c>
      <c r="AC125" s="10">
        <v>49.00486000566454</v>
      </c>
      <c r="AD125" s="21">
        <v>5.2685290701645595</v>
      </c>
      <c r="AE125" s="12">
        <v>307.47645951035918</v>
      </c>
      <c r="AF125" s="10">
        <v>267.72363255621764</v>
      </c>
      <c r="AG125" s="10">
        <v>159.71430236657622</v>
      </c>
      <c r="AH125" s="10">
        <v>6.9654041951348695</v>
      </c>
      <c r="AI125" s="10">
        <v>9.3381300950016701</v>
      </c>
      <c r="AJ125" s="10"/>
      <c r="AK125" s="10"/>
      <c r="AL125" s="10"/>
      <c r="AM125" s="10"/>
      <c r="AN125" s="10">
        <v>1.5373822975517957</v>
      </c>
      <c r="AO125" s="10">
        <v>0.92463168439430943</v>
      </c>
      <c r="AP125" s="10">
        <v>1</v>
      </c>
      <c r="AQ125" s="10">
        <v>111.47500000000001</v>
      </c>
      <c r="AR125" s="10"/>
      <c r="AS125" s="10"/>
      <c r="AT125" s="10">
        <v>1.8615854815295847</v>
      </c>
      <c r="AU125" s="10">
        <v>1</v>
      </c>
      <c r="AV125" s="16"/>
      <c r="AW125" s="21">
        <v>40.158544883432647</v>
      </c>
      <c r="AX125" s="1" t="s">
        <v>120</v>
      </c>
      <c r="AY125" s="25">
        <v>18.9727034120735</v>
      </c>
      <c r="AZ125" s="19">
        <v>100</v>
      </c>
      <c r="BA125" s="19">
        <v>0</v>
      </c>
      <c r="BB125" s="19">
        <v>0</v>
      </c>
      <c r="BC125" s="19">
        <v>0</v>
      </c>
      <c r="BD125" s="19">
        <v>100</v>
      </c>
      <c r="BE125" s="19">
        <v>0</v>
      </c>
      <c r="BF125" s="26">
        <v>45.726610924170899</v>
      </c>
      <c r="BG125" s="26">
        <v>49.00486000566454</v>
      </c>
      <c r="BH125" s="26">
        <v>5.2685290701645595</v>
      </c>
      <c r="BI125" s="23"/>
      <c r="BJ125" s="27">
        <f t="shared" ca="1" si="9"/>
        <v>0.99743939987459918</v>
      </c>
      <c r="BK125" s="26">
        <f t="shared" ca="1" si="10"/>
        <v>7.0063394345233876</v>
      </c>
      <c r="BL125" s="25">
        <f t="shared" si="11"/>
        <v>1.4878866222345271</v>
      </c>
      <c r="BM125" s="25">
        <f t="shared" ca="1" si="12"/>
        <v>2.9710767973978074</v>
      </c>
      <c r="BN125" s="24">
        <f t="shared" si="13"/>
        <v>3.2415312523032465</v>
      </c>
      <c r="BO125" s="23"/>
      <c r="BP125" s="2"/>
    </row>
    <row r="126" spans="1:68" x14ac:dyDescent="0.2">
      <c r="A126">
        <v>5.65</v>
      </c>
      <c r="B126">
        <v>2.1</v>
      </c>
      <c r="C126">
        <v>1.25868</v>
      </c>
      <c r="D126">
        <v>-0.28648000000000001</v>
      </c>
      <c r="E126">
        <v>4.7260000000000003E-2</v>
      </c>
      <c r="F126">
        <v>1.6472500000000001</v>
      </c>
      <c r="G126">
        <v>1.79993</v>
      </c>
      <c r="H126" s="23"/>
      <c r="I126" s="17">
        <f t="shared" si="7"/>
        <v>18.536745406824146</v>
      </c>
      <c r="J126" s="16">
        <f t="shared" si="8"/>
        <v>-19.136745406824147</v>
      </c>
      <c r="K126" s="10">
        <v>100</v>
      </c>
      <c r="L126" s="16">
        <v>1806.9225721784767</v>
      </c>
      <c r="M126" s="16">
        <v>660.46587926509221</v>
      </c>
      <c r="N126" s="16">
        <v>8.0325896762904634</v>
      </c>
      <c r="O126" s="16">
        <v>3.1184557438794687</v>
      </c>
      <c r="P126" s="16">
        <v>3.2381540029893956</v>
      </c>
      <c r="Q126" s="16">
        <v>3.0886461833893354E-2</v>
      </c>
      <c r="R126" s="16">
        <v>0.95382930538138766</v>
      </c>
      <c r="S126" s="16">
        <v>8.3123791048560385</v>
      </c>
      <c r="T126" s="22" t="s">
        <v>119</v>
      </c>
      <c r="U126" s="10">
        <v>1</v>
      </c>
      <c r="V126" s="22" t="s">
        <v>33</v>
      </c>
      <c r="W126" s="10">
        <v>3</v>
      </c>
      <c r="X126" s="22" t="s">
        <v>143</v>
      </c>
      <c r="Y126" s="10">
        <v>4</v>
      </c>
      <c r="Z126" s="22" t="s">
        <v>123</v>
      </c>
      <c r="AA126" s="15">
        <v>4</v>
      </c>
      <c r="AB126" s="11">
        <v>43.014941429362089</v>
      </c>
      <c r="AC126" s="10">
        <v>51.085457016665323</v>
      </c>
      <c r="AD126" s="21">
        <v>5.8996015539725892</v>
      </c>
      <c r="AE126" s="12">
        <v>311.84557438794684</v>
      </c>
      <c r="AF126" s="10">
        <v>271.91961560566915</v>
      </c>
      <c r="AG126" s="10">
        <v>161.90770014946978</v>
      </c>
      <c r="AH126" s="10">
        <v>5.755668244777544</v>
      </c>
      <c r="AI126" s="10">
        <v>10.484056155101579</v>
      </c>
      <c r="AJ126" s="10"/>
      <c r="AK126" s="10"/>
      <c r="AL126" s="10"/>
      <c r="AM126" s="10"/>
      <c r="AN126" s="10">
        <v>1.5592278719397343</v>
      </c>
      <c r="AO126" s="10">
        <v>0.92542918256631324</v>
      </c>
      <c r="AP126" s="10">
        <v>1</v>
      </c>
      <c r="AQ126" s="10">
        <v>111.47500000000001</v>
      </c>
      <c r="AR126" s="10"/>
      <c r="AS126" s="10"/>
      <c r="AT126" s="10">
        <v>1.8733901090778469</v>
      </c>
      <c r="AU126" s="10">
        <v>1</v>
      </c>
      <c r="AV126" s="16"/>
      <c r="AW126" s="21">
        <v>40.787942340850371</v>
      </c>
      <c r="AX126" s="1" t="s">
        <v>120</v>
      </c>
      <c r="AY126" s="25">
        <v>19.136745406824101</v>
      </c>
      <c r="AZ126" s="19">
        <v>100</v>
      </c>
      <c r="BA126" s="19">
        <v>0</v>
      </c>
      <c r="BB126" s="19">
        <v>0</v>
      </c>
      <c r="BC126" s="19">
        <v>0</v>
      </c>
      <c r="BD126" s="19">
        <v>100</v>
      </c>
      <c r="BE126" s="19">
        <v>0</v>
      </c>
      <c r="BF126" s="26">
        <v>43.014941429362089</v>
      </c>
      <c r="BG126" s="26">
        <v>51.085457016665323</v>
      </c>
      <c r="BH126" s="26">
        <v>5.8996015539725892</v>
      </c>
      <c r="BI126" s="23"/>
      <c r="BJ126" s="27">
        <f t="shared" ca="1" si="9"/>
        <v>0.98914017264649834</v>
      </c>
      <c r="BK126" s="26">
        <f t="shared" ca="1" si="10"/>
        <v>6.9808610418134709</v>
      </c>
      <c r="BL126" s="25">
        <f t="shared" si="11"/>
        <v>1.3229347746842783</v>
      </c>
      <c r="BM126" s="25">
        <f t="shared" ca="1" si="12"/>
        <v>2.9489115520466629</v>
      </c>
      <c r="BN126" s="24">
        <f t="shared" si="13"/>
        <v>3.2169869150730688</v>
      </c>
      <c r="BO126" s="23"/>
      <c r="BP126" s="2"/>
    </row>
    <row r="127" spans="1:68" x14ac:dyDescent="0.2">
      <c r="A127">
        <v>5.7</v>
      </c>
      <c r="B127">
        <v>2.2000000000000002</v>
      </c>
      <c r="C127">
        <v>1.2574799999999999</v>
      </c>
      <c r="D127">
        <v>-0.28517999999999999</v>
      </c>
      <c r="E127">
        <v>4.7419999999999997E-2</v>
      </c>
      <c r="F127">
        <v>1.6451499999999999</v>
      </c>
      <c r="G127">
        <v>1.79803</v>
      </c>
      <c r="H127" s="23"/>
      <c r="I127" s="17">
        <f t="shared" si="7"/>
        <v>18.700787401574804</v>
      </c>
      <c r="J127" s="16">
        <f t="shared" si="8"/>
        <v>-19.300787401574805</v>
      </c>
      <c r="K127" s="10">
        <v>100</v>
      </c>
      <c r="L127" s="16">
        <v>1823.3267716535424</v>
      </c>
      <c r="M127" s="16">
        <v>666.63385826771696</v>
      </c>
      <c r="N127" s="16">
        <v>8.1036745406824142</v>
      </c>
      <c r="O127" s="16">
        <v>2.7907721280602353</v>
      </c>
      <c r="P127" s="16">
        <v>2.9111776146981381</v>
      </c>
      <c r="Q127" s="16">
        <v>3.9030964954392781E-2</v>
      </c>
      <c r="R127" s="16">
        <v>1.340727709547187</v>
      </c>
      <c r="S127" s="16">
        <v>8.3614921276321414</v>
      </c>
      <c r="T127" s="22" t="s">
        <v>119</v>
      </c>
      <c r="U127" s="10">
        <v>1</v>
      </c>
      <c r="V127" s="22" t="s">
        <v>33</v>
      </c>
      <c r="W127" s="10">
        <v>3</v>
      </c>
      <c r="X127" s="22" t="s">
        <v>33</v>
      </c>
      <c r="Y127" s="10">
        <v>3</v>
      </c>
      <c r="Z127" s="22" t="s">
        <v>123</v>
      </c>
      <c r="AA127" s="15">
        <v>4</v>
      </c>
      <c r="AB127" s="11">
        <v>53.852216007760781</v>
      </c>
      <c r="AC127" s="10">
        <v>42.266722378968552</v>
      </c>
      <c r="AD127" s="21">
        <v>3.8810616132706643</v>
      </c>
      <c r="AE127" s="12">
        <v>279.07721280602357</v>
      </c>
      <c r="AF127" s="10">
        <v>232.48685230816443</v>
      </c>
      <c r="AG127" s="10">
        <v>145.55888073490689</v>
      </c>
      <c r="AH127" s="10">
        <v>5.3036760743943887</v>
      </c>
      <c r="AI127" s="10">
        <v>7.45863602936749</v>
      </c>
      <c r="AJ127" s="10"/>
      <c r="AK127" s="10"/>
      <c r="AL127" s="10"/>
      <c r="AM127" s="10"/>
      <c r="AN127" s="10">
        <v>1.3953860640301177</v>
      </c>
      <c r="AO127" s="10">
        <v>0.89355777398152125</v>
      </c>
      <c r="AP127" s="10">
        <v>1</v>
      </c>
      <c r="AQ127" s="10">
        <v>111.47500000000001</v>
      </c>
      <c r="AR127" s="10"/>
      <c r="AS127" s="10"/>
      <c r="AT127" s="10">
        <v>1.5735434141885927</v>
      </c>
      <c r="AU127" s="10">
        <v>1</v>
      </c>
      <c r="AV127" s="16"/>
      <c r="AW127" s="21">
        <v>34.873027846224666</v>
      </c>
      <c r="AX127" s="1" t="s">
        <v>120</v>
      </c>
      <c r="AY127" s="25">
        <v>19.300787401574802</v>
      </c>
      <c r="AZ127" s="19">
        <v>100</v>
      </c>
      <c r="BA127" s="19">
        <v>0</v>
      </c>
      <c r="BB127" s="19">
        <v>0</v>
      </c>
      <c r="BC127" s="19">
        <v>0</v>
      </c>
      <c r="BD127" s="19">
        <v>100</v>
      </c>
      <c r="BE127" s="19">
        <v>0</v>
      </c>
      <c r="BF127" s="26">
        <v>53.852216007760781</v>
      </c>
      <c r="BG127" s="26">
        <v>42.266722378968552</v>
      </c>
      <c r="BH127" s="26">
        <v>3.8810616132706643</v>
      </c>
      <c r="BI127" s="23"/>
      <c r="BJ127" s="27">
        <f t="shared" ca="1" si="9"/>
        <v>1</v>
      </c>
      <c r="BK127" s="26">
        <f t="shared" ca="1" si="10"/>
        <v>5.9988379050149341</v>
      </c>
      <c r="BL127" s="25">
        <f t="shared" si="11"/>
        <v>1.9520223657735085</v>
      </c>
      <c r="BM127" s="25">
        <f t="shared" ca="1" si="12"/>
        <v>3.0867566946143921</v>
      </c>
      <c r="BN127" s="24">
        <f t="shared" si="13"/>
        <v>3.3171863658726246</v>
      </c>
      <c r="BO127" s="23"/>
      <c r="BP127" s="2"/>
    </row>
    <row r="128" spans="1:68" x14ac:dyDescent="0.2">
      <c r="A128">
        <v>5.75</v>
      </c>
      <c r="B128">
        <v>2.2000000000000002</v>
      </c>
      <c r="C128">
        <v>1.2580800000000001</v>
      </c>
      <c r="D128">
        <v>-0.28605999999999998</v>
      </c>
      <c r="E128">
        <v>4.761E-2</v>
      </c>
      <c r="F128">
        <v>1.6427499999999999</v>
      </c>
      <c r="G128">
        <v>1.7943</v>
      </c>
      <c r="H128" s="23"/>
      <c r="I128" s="17">
        <f t="shared" si="7"/>
        <v>18.864829396325458</v>
      </c>
      <c r="J128" s="16">
        <f t="shared" si="8"/>
        <v>-19.464829396325459</v>
      </c>
      <c r="K128" s="10">
        <v>100</v>
      </c>
      <c r="L128" s="16">
        <v>1839.730971128608</v>
      </c>
      <c r="M128" s="16">
        <v>672.80183727034159</v>
      </c>
      <c r="N128" s="16">
        <v>8.174759405074365</v>
      </c>
      <c r="O128" s="16">
        <v>2.9546139359698822</v>
      </c>
      <c r="P128" s="16">
        <v>3.0758592552972566</v>
      </c>
      <c r="Q128" s="16">
        <v>3.3517762842054856E-2</v>
      </c>
      <c r="R128" s="16">
        <v>1.0897040488549805</v>
      </c>
      <c r="S128" s="16">
        <v>8.4198138421787707</v>
      </c>
      <c r="T128" s="22" t="s">
        <v>119</v>
      </c>
      <c r="U128" s="10">
        <v>1</v>
      </c>
      <c r="V128" s="22" t="s">
        <v>33</v>
      </c>
      <c r="W128" s="10">
        <v>3</v>
      </c>
      <c r="X128" s="22" t="s">
        <v>33</v>
      </c>
      <c r="Y128" s="10">
        <v>3</v>
      </c>
      <c r="Z128" s="22" t="s">
        <v>123</v>
      </c>
      <c r="AA128" s="15">
        <v>4</v>
      </c>
      <c r="AB128" s="11">
        <v>47.158364519203133</v>
      </c>
      <c r="AC128" s="10">
        <v>47.868615970345914</v>
      </c>
      <c r="AD128" s="21">
        <v>4.9730195104509569</v>
      </c>
      <c r="AE128" s="12">
        <v>295.46139359698822</v>
      </c>
      <c r="AF128" s="10">
        <v>250.89621005658628</v>
      </c>
      <c r="AG128" s="10">
        <v>153.79296276486284</v>
      </c>
      <c r="AH128" s="10">
        <v>5.0411198490049163</v>
      </c>
      <c r="AI128" s="10">
        <v>9.1768035646996253</v>
      </c>
      <c r="AJ128" s="10"/>
      <c r="AK128" s="10"/>
      <c r="AL128" s="10"/>
      <c r="AM128" s="10"/>
      <c r="AN128" s="10">
        <v>1.4773069679849411</v>
      </c>
      <c r="AO128" s="10">
        <v>0.9098760199005731</v>
      </c>
      <c r="AP128" s="10">
        <v>1</v>
      </c>
      <c r="AQ128" s="10">
        <v>111.47500000000001</v>
      </c>
      <c r="AR128" s="10"/>
      <c r="AS128" s="10"/>
      <c r="AT128" s="10">
        <v>1.6879681150063683</v>
      </c>
      <c r="AU128" s="10">
        <v>1</v>
      </c>
      <c r="AV128" s="16"/>
      <c r="AW128" s="21">
        <v>37.634431508487943</v>
      </c>
      <c r="AX128" s="1" t="s">
        <v>120</v>
      </c>
      <c r="AY128" s="25">
        <v>19.464829396325499</v>
      </c>
      <c r="AZ128" s="19">
        <v>100</v>
      </c>
      <c r="BA128" s="19">
        <v>0</v>
      </c>
      <c r="BB128" s="19">
        <v>0</v>
      </c>
      <c r="BC128" s="19">
        <v>0</v>
      </c>
      <c r="BD128" s="19">
        <v>100</v>
      </c>
      <c r="BE128" s="19">
        <v>0</v>
      </c>
      <c r="BF128" s="26">
        <v>47.158364519203133</v>
      </c>
      <c r="BG128" s="26">
        <v>47.868615970345914</v>
      </c>
      <c r="BH128" s="26">
        <v>4.9730195104509569</v>
      </c>
      <c r="BI128" s="23"/>
      <c r="BJ128" s="27">
        <f t="shared" ca="1" si="9"/>
        <v>1</v>
      </c>
      <c r="BK128" s="26">
        <f t="shared" ca="1" si="10"/>
        <v>6.4090008388804165</v>
      </c>
      <c r="BL128" s="25">
        <f t="shared" si="11"/>
        <v>1.5546317114917481</v>
      </c>
      <c r="BM128" s="25">
        <f t="shared" ca="1" si="12"/>
        <v>3.0141960812572277</v>
      </c>
      <c r="BN128" s="24">
        <f t="shared" si="13"/>
        <v>3.2595881840703953</v>
      </c>
      <c r="BO128" s="23"/>
      <c r="BP128" s="2"/>
    </row>
    <row r="129" spans="1:68" x14ac:dyDescent="0.2">
      <c r="A129">
        <v>5.8</v>
      </c>
      <c r="B129">
        <v>0.1</v>
      </c>
      <c r="C129">
        <v>1.25678</v>
      </c>
      <c r="D129">
        <v>-0.28644999999999998</v>
      </c>
      <c r="E129">
        <v>4.777E-2</v>
      </c>
      <c r="F129">
        <v>1.6407</v>
      </c>
      <c r="G129">
        <v>1.79538</v>
      </c>
      <c r="H129" s="23"/>
      <c r="I129" s="17">
        <f t="shared" si="7"/>
        <v>19.028871391076112</v>
      </c>
      <c r="J129" s="16">
        <f t="shared" si="8"/>
        <v>-19.628871391076114</v>
      </c>
      <c r="K129" s="10">
        <v>100</v>
      </c>
      <c r="L129" s="16">
        <v>1856.1351706036735</v>
      </c>
      <c r="M129" s="16">
        <v>678.96981627296623</v>
      </c>
      <c r="N129" s="16">
        <v>8.2458442694663141</v>
      </c>
      <c r="O129" s="16">
        <v>2.5996233521657173</v>
      </c>
      <c r="P129" s="16">
        <v>2.7215758990210674</v>
      </c>
      <c r="Q129" s="16">
        <v>3.1074411905905069E-2</v>
      </c>
      <c r="R129" s="16">
        <v>1.1417800957556365</v>
      </c>
      <c r="S129" s="16">
        <v>8.4689268649548772</v>
      </c>
      <c r="T129" s="22" t="s">
        <v>119</v>
      </c>
      <c r="U129" s="10">
        <v>1</v>
      </c>
      <c r="V129" s="22" t="s">
        <v>33</v>
      </c>
      <c r="W129" s="10">
        <v>3</v>
      </c>
      <c r="X129" s="22" t="s">
        <v>33</v>
      </c>
      <c r="Y129" s="10">
        <v>3</v>
      </c>
      <c r="Z129" s="22" t="s">
        <v>123</v>
      </c>
      <c r="AA129" s="15">
        <v>4</v>
      </c>
      <c r="AB129" s="11">
        <v>51.576945618992035</v>
      </c>
      <c r="AC129" s="10">
        <v>44.219168820992834</v>
      </c>
      <c r="AD129" s="21">
        <v>4.2038855600151326</v>
      </c>
      <c r="AE129" s="12">
        <v>259.96233521657172</v>
      </c>
      <c r="AF129" s="10">
        <v>208.2508622902661</v>
      </c>
      <c r="AG129" s="10">
        <v>136.07879495105337</v>
      </c>
      <c r="AH129" s="10">
        <v>4.5891276786218693</v>
      </c>
      <c r="AI129" s="10">
        <v>8.7582539204994134</v>
      </c>
      <c r="AJ129" s="10"/>
      <c r="AK129" s="10"/>
      <c r="AL129" s="10"/>
      <c r="AM129" s="10"/>
      <c r="AN129" s="10">
        <v>1.2998116760828586</v>
      </c>
      <c r="AO129" s="10">
        <v>0.84478434169691152</v>
      </c>
      <c r="AP129" s="10">
        <v>1</v>
      </c>
      <c r="AQ129" s="10">
        <v>111.47500000000001</v>
      </c>
      <c r="AR129" s="10"/>
      <c r="AS129" s="10"/>
      <c r="AT129" s="10">
        <v>1.3746309631453828</v>
      </c>
      <c r="AU129" s="10">
        <v>1</v>
      </c>
      <c r="AV129" s="16"/>
      <c r="AW129" s="21">
        <v>31.237629343539915</v>
      </c>
      <c r="AX129" s="1" t="s">
        <v>120</v>
      </c>
      <c r="AY129" s="25">
        <v>19.6288713910761</v>
      </c>
      <c r="AZ129" s="19">
        <v>100</v>
      </c>
      <c r="BA129" s="19">
        <v>0</v>
      </c>
      <c r="BB129" s="19">
        <v>0</v>
      </c>
      <c r="BC129" s="19">
        <v>0</v>
      </c>
      <c r="BD129" s="19">
        <v>100</v>
      </c>
      <c r="BE129" s="19">
        <v>0</v>
      </c>
      <c r="BF129" s="26">
        <v>51.576945618992035</v>
      </c>
      <c r="BG129" s="26">
        <v>44.219168820992834</v>
      </c>
      <c r="BH129" s="26">
        <v>4.2038855600151326</v>
      </c>
      <c r="BI129" s="23"/>
      <c r="BJ129" s="27">
        <f t="shared" ca="1" si="9"/>
        <v>1</v>
      </c>
      <c r="BK129" s="26">
        <f t="shared" ca="1" si="10"/>
        <v>5.283028113279741</v>
      </c>
      <c r="BL129" s="25">
        <f t="shared" si="11"/>
        <v>1.7326048431560097</v>
      </c>
      <c r="BM129" s="25">
        <f t="shared" ca="1" si="12"/>
        <v>3.1103788423612988</v>
      </c>
      <c r="BN129" s="24">
        <f t="shared" si="13"/>
        <v>3.3164420599252273</v>
      </c>
      <c r="BO129" s="23"/>
      <c r="BP129" s="2"/>
    </row>
    <row r="130" spans="1:68" x14ac:dyDescent="0.2">
      <c r="A130">
        <v>5.85</v>
      </c>
      <c r="B130">
        <v>2.1</v>
      </c>
      <c r="C130">
        <v>1.25671</v>
      </c>
      <c r="D130">
        <v>-0.28491</v>
      </c>
      <c r="E130">
        <v>4.7890000000000002E-2</v>
      </c>
      <c r="F130">
        <v>1.6422300000000001</v>
      </c>
      <c r="G130">
        <v>1.7986</v>
      </c>
      <c r="H130" s="23"/>
      <c r="I130" s="17">
        <f t="shared" si="7"/>
        <v>19.19291338582677</v>
      </c>
      <c r="J130" s="16">
        <f t="shared" si="8"/>
        <v>-19.792913385826772</v>
      </c>
      <c r="K130" s="10">
        <v>100</v>
      </c>
      <c r="L130" s="16">
        <v>1872.5393700787392</v>
      </c>
      <c r="M130" s="16">
        <v>685.13779527559097</v>
      </c>
      <c r="N130" s="16">
        <v>8.3169291338582667</v>
      </c>
      <c r="O130" s="16">
        <v>2.5805084745762601</v>
      </c>
      <c r="P130" s="16">
        <v>2.7029914420775922</v>
      </c>
      <c r="Q130" s="16">
        <v>4.0722515602496435E-2</v>
      </c>
      <c r="R130" s="16">
        <v>1.5065721248157562</v>
      </c>
      <c r="S130" s="16">
        <v>8.5057616320369593</v>
      </c>
      <c r="T130" s="22" t="s">
        <v>119</v>
      </c>
      <c r="U130" s="10">
        <v>1</v>
      </c>
      <c r="V130" s="22" t="s">
        <v>33</v>
      </c>
      <c r="W130" s="10">
        <v>3</v>
      </c>
      <c r="X130" s="22" t="s">
        <v>33</v>
      </c>
      <c r="Y130" s="10">
        <v>3</v>
      </c>
      <c r="Z130" s="22" t="s">
        <v>33</v>
      </c>
      <c r="AA130" s="15">
        <v>3</v>
      </c>
      <c r="AB130" s="11">
        <v>59.441062026415054</v>
      </c>
      <c r="AC130" s="10">
        <v>37.303240027263499</v>
      </c>
      <c r="AD130" s="21">
        <v>3.2556979463214448</v>
      </c>
      <c r="AE130" s="12">
        <v>258.05084745762599</v>
      </c>
      <c r="AF130" s="10">
        <v>205.09950268073572</v>
      </c>
      <c r="AG130" s="10">
        <v>135.14957210387962</v>
      </c>
      <c r="AH130" s="10">
        <v>3.8845542482473912</v>
      </c>
      <c r="AI130" s="10">
        <v>6.6375846434985206</v>
      </c>
      <c r="AJ130" s="10"/>
      <c r="AK130" s="10"/>
      <c r="AL130" s="10"/>
      <c r="AM130" s="10"/>
      <c r="AN130" s="10">
        <v>1.29025423728813</v>
      </c>
      <c r="AO130" s="10">
        <v>0.87057598314533202</v>
      </c>
      <c r="AP130" s="10">
        <v>1</v>
      </c>
      <c r="AQ130" s="10">
        <v>111.47500000000001</v>
      </c>
      <c r="AR130" s="10"/>
      <c r="AS130" s="10"/>
      <c r="AT130" s="10">
        <v>1.3398190432556689</v>
      </c>
      <c r="AU130" s="10">
        <v>1</v>
      </c>
      <c r="AV130" s="16"/>
      <c r="AW130" s="21">
        <v>30.764925402110357</v>
      </c>
      <c r="AX130" s="1" t="s">
        <v>120</v>
      </c>
      <c r="AY130" s="25">
        <v>19.7929133858268</v>
      </c>
      <c r="AZ130" s="19">
        <v>100</v>
      </c>
      <c r="BA130" s="19">
        <v>0</v>
      </c>
      <c r="BB130" s="19">
        <v>0</v>
      </c>
      <c r="BC130" s="19">
        <v>100</v>
      </c>
      <c r="BD130" s="19">
        <v>0</v>
      </c>
      <c r="BE130" s="19">
        <v>0</v>
      </c>
      <c r="BF130" s="26">
        <v>59.441062026415054</v>
      </c>
      <c r="BG130" s="26">
        <v>37.303240027263499</v>
      </c>
      <c r="BH130" s="26">
        <v>3.2556979463214448</v>
      </c>
      <c r="BI130" s="23"/>
      <c r="BJ130" s="27">
        <f t="shared" ca="1" si="9"/>
        <v>1</v>
      </c>
      <c r="BK130" s="26">
        <f t="shared" ca="1" si="10"/>
        <v>5.1572742570056977</v>
      </c>
      <c r="BL130" s="25">
        <f t="shared" si="11"/>
        <v>2.3049761763711278</v>
      </c>
      <c r="BM130" s="25">
        <f t="shared" ca="1" si="12"/>
        <v>3.1794778292460903</v>
      </c>
      <c r="BN130" s="24">
        <f t="shared" si="13"/>
        <v>3.3673684575066396</v>
      </c>
      <c r="BO130" s="23"/>
      <c r="BP130" s="2"/>
    </row>
    <row r="131" spans="1:68" x14ac:dyDescent="0.2">
      <c r="A131">
        <v>5.9</v>
      </c>
      <c r="B131">
        <v>2.1</v>
      </c>
      <c r="C131">
        <v>1.25722</v>
      </c>
      <c r="D131">
        <v>-0.28377999999999998</v>
      </c>
      <c r="E131">
        <v>4.9439999999999998E-2</v>
      </c>
      <c r="F131">
        <v>1.6473500000000001</v>
      </c>
      <c r="G131">
        <v>1.8069299999999999</v>
      </c>
      <c r="H131" s="23"/>
      <c r="I131" s="17">
        <f t="shared" si="7"/>
        <v>19.356955380577428</v>
      </c>
      <c r="J131" s="16">
        <f t="shared" si="8"/>
        <v>-19.95695538057743</v>
      </c>
      <c r="K131" s="10">
        <v>100</v>
      </c>
      <c r="L131" s="16">
        <v>1888.943569553805</v>
      </c>
      <c r="M131" s="16">
        <v>691.30577427821572</v>
      </c>
      <c r="N131" s="16">
        <v>8.3880139982502193</v>
      </c>
      <c r="O131" s="16">
        <v>2.719774011299426</v>
      </c>
      <c r="P131" s="16">
        <v>2.8491082454780248</v>
      </c>
      <c r="Q131" s="16">
        <v>4.7801968314930547E-2</v>
      </c>
      <c r="R131" s="16">
        <v>1.6777870195279405</v>
      </c>
      <c r="S131" s="16">
        <v>8.9815440401804878</v>
      </c>
      <c r="T131" s="22" t="s">
        <v>119</v>
      </c>
      <c r="U131" s="10">
        <v>1</v>
      </c>
      <c r="V131" s="22" t="s">
        <v>33</v>
      </c>
      <c r="W131" s="10">
        <v>3</v>
      </c>
      <c r="X131" s="22" t="s">
        <v>33</v>
      </c>
      <c r="Y131" s="10">
        <v>3</v>
      </c>
      <c r="Z131" s="22" t="s">
        <v>33</v>
      </c>
      <c r="AA131" s="15">
        <v>3</v>
      </c>
      <c r="AB131" s="11">
        <v>61.789799454231463</v>
      </c>
      <c r="AC131" s="10">
        <v>35.160644271800066</v>
      </c>
      <c r="AD131" s="21">
        <v>3.0495562739684656</v>
      </c>
      <c r="AE131" s="12">
        <v>271.97740112994262</v>
      </c>
      <c r="AF131" s="10">
        <v>221.32476193519452</v>
      </c>
      <c r="AG131" s="10">
        <v>142.45541227390123</v>
      </c>
      <c r="AH131" s="10">
        <v>12.209760862565524</v>
      </c>
      <c r="AI131" s="10">
        <v>5.9602320697495825</v>
      </c>
      <c r="AJ131" s="10"/>
      <c r="AK131" s="10"/>
      <c r="AL131" s="10"/>
      <c r="AM131" s="10"/>
      <c r="AN131" s="10">
        <v>1.359887005649713</v>
      </c>
      <c r="AO131" s="10">
        <v>0.91543902136054001</v>
      </c>
      <c r="AP131" s="10">
        <v>1</v>
      </c>
      <c r="AQ131" s="10">
        <v>111.47500000000001</v>
      </c>
      <c r="AR131" s="10"/>
      <c r="AS131" s="10"/>
      <c r="AT131" s="10">
        <v>1.4375277553685806</v>
      </c>
      <c r="AU131" s="10">
        <v>1</v>
      </c>
      <c r="AV131" s="16"/>
      <c r="AW131" s="21">
        <v>33.198714290279177</v>
      </c>
      <c r="AX131" s="1" t="s">
        <v>120</v>
      </c>
      <c r="AY131" s="25">
        <v>19.956955380577401</v>
      </c>
      <c r="AZ131" s="19">
        <v>100</v>
      </c>
      <c r="BA131" s="19">
        <v>0</v>
      </c>
      <c r="BB131" s="19">
        <v>0</v>
      </c>
      <c r="BC131" s="19">
        <v>100</v>
      </c>
      <c r="BD131" s="19">
        <v>0</v>
      </c>
      <c r="BE131" s="19">
        <v>0</v>
      </c>
      <c r="BF131" s="26">
        <v>61.789799454231463</v>
      </c>
      <c r="BG131" s="26">
        <v>35.160644271800066</v>
      </c>
      <c r="BH131" s="26">
        <v>3.0495562739684656</v>
      </c>
      <c r="BI131" s="23"/>
      <c r="BJ131" s="27">
        <f t="shared" ca="1" si="9"/>
        <v>1</v>
      </c>
      <c r="BK131" s="26">
        <f t="shared" ca="1" si="10"/>
        <v>5.5102576358189133</v>
      </c>
      <c r="BL131" s="25">
        <f t="shared" si="11"/>
        <v>2.5097686252070384</v>
      </c>
      <c r="BM131" s="25">
        <f t="shared" ca="1" si="12"/>
        <v>3.1732815897885009</v>
      </c>
      <c r="BN131" s="24">
        <f t="shared" si="13"/>
        <v>3.3663770008369438</v>
      </c>
      <c r="BO131" s="23"/>
      <c r="BP131" s="2"/>
    </row>
    <row r="132" spans="1:68" x14ac:dyDescent="0.2">
      <c r="A132">
        <v>5.95</v>
      </c>
      <c r="B132">
        <v>2.2000000000000002</v>
      </c>
      <c r="C132">
        <v>1.2572300000000001</v>
      </c>
      <c r="D132">
        <v>-0.28355999999999998</v>
      </c>
      <c r="E132">
        <v>4.9590000000000002E-2</v>
      </c>
      <c r="F132">
        <v>1.6409</v>
      </c>
      <c r="G132">
        <v>1.79925</v>
      </c>
      <c r="H132" s="23"/>
      <c r="I132" s="17">
        <f t="shared" si="7"/>
        <v>19.520997375328083</v>
      </c>
      <c r="J132" s="16">
        <f t="shared" si="8"/>
        <v>-20.120997375328084</v>
      </c>
      <c r="K132" s="10">
        <v>100</v>
      </c>
      <c r="L132" s="16">
        <v>1905.3477690288705</v>
      </c>
      <c r="M132" s="16">
        <v>697.47375328084036</v>
      </c>
      <c r="N132" s="16">
        <v>8.4590988626421701</v>
      </c>
      <c r="O132" s="16">
        <v>2.7225047080979374</v>
      </c>
      <c r="P132" s="16">
        <v>2.852501968084014</v>
      </c>
      <c r="Q132" s="16">
        <v>4.9180268843015025E-2</v>
      </c>
      <c r="R132" s="16">
        <v>1.724109900476203</v>
      </c>
      <c r="S132" s="16">
        <v>9.0275874990330909</v>
      </c>
      <c r="T132" s="22" t="s">
        <v>119</v>
      </c>
      <c r="U132" s="10">
        <v>1</v>
      </c>
      <c r="V132" s="22" t="s">
        <v>33</v>
      </c>
      <c r="W132" s="10">
        <v>3</v>
      </c>
      <c r="X132" s="22" t="s">
        <v>33</v>
      </c>
      <c r="Y132" s="10">
        <v>3</v>
      </c>
      <c r="Z132" s="22" t="s">
        <v>33</v>
      </c>
      <c r="AA132" s="15">
        <v>3</v>
      </c>
      <c r="AB132" s="11">
        <v>62.763778250798758</v>
      </c>
      <c r="AC132" s="10">
        <v>34.264426613448819</v>
      </c>
      <c r="AD132" s="21">
        <v>2.9717951357524157</v>
      </c>
      <c r="AE132" s="12">
        <v>272.25047080979374</v>
      </c>
      <c r="AF132" s="10">
        <v>220.75907050795411</v>
      </c>
      <c r="AG132" s="10">
        <v>142.62509840420068</v>
      </c>
      <c r="AH132" s="10">
        <v>11.694623377184655</v>
      </c>
      <c r="AI132" s="10">
        <v>5.8000942963310971</v>
      </c>
      <c r="AJ132" s="10"/>
      <c r="AK132" s="10"/>
      <c r="AL132" s="10"/>
      <c r="AM132" s="10"/>
      <c r="AN132" s="10">
        <v>1.3612523540489687</v>
      </c>
      <c r="AO132" s="10">
        <v>0.92206757330553324</v>
      </c>
      <c r="AP132" s="10">
        <v>1</v>
      </c>
      <c r="AQ132" s="10">
        <v>111.47500000000001</v>
      </c>
      <c r="AR132" s="10"/>
      <c r="AS132" s="10"/>
      <c r="AT132" s="10">
        <v>1.420162508422337</v>
      </c>
      <c r="AU132" s="10">
        <v>1</v>
      </c>
      <c r="AV132" s="16"/>
      <c r="AW132" s="21">
        <v>33.113860576193119</v>
      </c>
      <c r="AX132" s="1" t="s">
        <v>120</v>
      </c>
      <c r="AY132" s="25">
        <v>20.120997375328098</v>
      </c>
      <c r="AZ132" s="19">
        <v>100</v>
      </c>
      <c r="BA132" s="19">
        <v>0</v>
      </c>
      <c r="BB132" s="19">
        <v>0</v>
      </c>
      <c r="BC132" s="19">
        <v>100</v>
      </c>
      <c r="BD132" s="19">
        <v>0</v>
      </c>
      <c r="BE132" s="19">
        <v>0</v>
      </c>
      <c r="BF132" s="26">
        <v>62.763778250798758</v>
      </c>
      <c r="BG132" s="26">
        <v>34.264426613448819</v>
      </c>
      <c r="BH132" s="26">
        <v>2.9717951357524157</v>
      </c>
      <c r="BI132" s="23"/>
      <c r="BJ132" s="27">
        <f t="shared" ca="1" si="9"/>
        <v>1</v>
      </c>
      <c r="BK132" s="26">
        <f t="shared" ca="1" si="10"/>
        <v>5.4477407203726154</v>
      </c>
      <c r="BL132" s="25">
        <f t="shared" si="11"/>
        <v>2.5886694311103366</v>
      </c>
      <c r="BM132" s="25">
        <f t="shared" ca="1" si="12"/>
        <v>3.1844170229165312</v>
      </c>
      <c r="BN132" s="24">
        <f t="shared" si="13"/>
        <v>3.3710039032526167</v>
      </c>
      <c r="BO132" s="23"/>
      <c r="BP132" s="2"/>
    </row>
    <row r="133" spans="1:68" x14ac:dyDescent="0.2">
      <c r="A133">
        <v>6</v>
      </c>
      <c r="B133">
        <v>2.1</v>
      </c>
      <c r="C133">
        <v>1.25715</v>
      </c>
      <c r="D133">
        <v>-0.28248000000000001</v>
      </c>
      <c r="E133">
        <v>4.9739999999999999E-2</v>
      </c>
      <c r="F133">
        <v>1.6323799999999999</v>
      </c>
      <c r="G133">
        <v>1.7917000000000001</v>
      </c>
      <c r="H133" s="23"/>
      <c r="I133" s="17">
        <f t="shared" si="7"/>
        <v>19.685039370078741</v>
      </c>
      <c r="J133" s="16">
        <f t="shared" si="8"/>
        <v>-20.285039370078742</v>
      </c>
      <c r="K133" s="10">
        <v>100</v>
      </c>
      <c r="L133" s="16">
        <v>1921.7519685039363</v>
      </c>
      <c r="M133" s="16">
        <v>703.6417322834651</v>
      </c>
      <c r="N133" s="16">
        <v>8.530183727034121</v>
      </c>
      <c r="O133" s="16">
        <v>2.7006591337099688</v>
      </c>
      <c r="P133" s="16">
        <v>2.8313194195035227</v>
      </c>
      <c r="Q133" s="16">
        <v>5.5946471435429621E-2</v>
      </c>
      <c r="R133" s="16">
        <v>1.9759858619286392</v>
      </c>
      <c r="S133" s="16">
        <v>9.0736309578856886</v>
      </c>
      <c r="T133" s="22" t="s">
        <v>119</v>
      </c>
      <c r="U133" s="10">
        <v>1</v>
      </c>
      <c r="V133" s="22" t="s">
        <v>33</v>
      </c>
      <c r="W133" s="10">
        <v>3</v>
      </c>
      <c r="X133" s="22" t="s">
        <v>33</v>
      </c>
      <c r="Y133" s="10">
        <v>3</v>
      </c>
      <c r="Z133" s="22" t="s">
        <v>33</v>
      </c>
      <c r="AA133" s="15">
        <v>3</v>
      </c>
      <c r="AB133" s="11">
        <v>68.38358062049636</v>
      </c>
      <c r="AC133" s="10">
        <v>29.028692468406973</v>
      </c>
      <c r="AD133" s="21">
        <v>2.5877269110966639</v>
      </c>
      <c r="AE133" s="12">
        <v>270.0659133709969</v>
      </c>
      <c r="AF133" s="10">
        <v>217.30205305877479</v>
      </c>
      <c r="AG133" s="10">
        <v>141.56597097517613</v>
      </c>
      <c r="AH133" s="10">
        <v>11.179485891803676</v>
      </c>
      <c r="AI133" s="10">
        <v>5.0607649541781692</v>
      </c>
      <c r="AJ133" s="10"/>
      <c r="AK133" s="10"/>
      <c r="AL133" s="10"/>
      <c r="AM133" s="10"/>
      <c r="AN133" s="10">
        <v>1.3503295668549844</v>
      </c>
      <c r="AO133" s="10">
        <v>0.93660688733346209</v>
      </c>
      <c r="AP133" s="10">
        <v>1</v>
      </c>
      <c r="AQ133" s="10">
        <v>111.47500000000001</v>
      </c>
      <c r="AR133" s="10"/>
      <c r="AS133" s="10"/>
      <c r="AT133" s="10">
        <v>1.3837770999695307</v>
      </c>
      <c r="AU133" s="10">
        <v>1</v>
      </c>
      <c r="AV133" s="16"/>
      <c r="AW133" s="21">
        <v>32.595307958816221</v>
      </c>
      <c r="AX133" s="1" t="s">
        <v>120</v>
      </c>
      <c r="AY133" s="25">
        <v>20.2850393700787</v>
      </c>
      <c r="AZ133" s="19">
        <v>100</v>
      </c>
      <c r="BA133" s="19">
        <v>0</v>
      </c>
      <c r="BB133" s="19">
        <v>0</v>
      </c>
      <c r="BC133" s="19">
        <v>100</v>
      </c>
      <c r="BD133" s="19">
        <v>0</v>
      </c>
      <c r="BE133" s="19">
        <v>0</v>
      </c>
      <c r="BF133" s="26">
        <v>68.38358062049636</v>
      </c>
      <c r="BG133" s="26">
        <v>29.028692468406973</v>
      </c>
      <c r="BH133" s="26">
        <v>2.5877269110966639</v>
      </c>
      <c r="BI133" s="23"/>
      <c r="BJ133" s="27">
        <f t="shared" ca="1" si="9"/>
        <v>1</v>
      </c>
      <c r="BK133" s="26">
        <f t="shared" ca="1" si="10"/>
        <v>5.3164653244246134</v>
      </c>
      <c r="BL133" s="25">
        <f t="shared" si="11"/>
        <v>2.9910806379400303</v>
      </c>
      <c r="BM133" s="25">
        <f t="shared" ca="1" si="12"/>
        <v>3.2260561394419747</v>
      </c>
      <c r="BN133" s="24">
        <f t="shared" si="13"/>
        <v>3.3999086716764668</v>
      </c>
      <c r="BO133" s="23"/>
      <c r="BP133" s="2"/>
    </row>
    <row r="134" spans="1:68" x14ac:dyDescent="0.2">
      <c r="A134">
        <v>6.05</v>
      </c>
      <c r="B134">
        <v>2.2000000000000002</v>
      </c>
      <c r="C134">
        <v>1.2583500000000001</v>
      </c>
      <c r="D134">
        <v>-0.28061999999999998</v>
      </c>
      <c r="E134">
        <v>4.9889999999999997E-2</v>
      </c>
      <c r="F134">
        <v>1.6383799999999999</v>
      </c>
      <c r="G134">
        <v>1.7998799999999999</v>
      </c>
      <c r="H134" s="23"/>
      <c r="I134" s="17">
        <f t="shared" si="7"/>
        <v>19.849081364829395</v>
      </c>
      <c r="J134" s="16">
        <f t="shared" si="8"/>
        <v>-20.449081364829397</v>
      </c>
      <c r="K134" s="10">
        <v>100</v>
      </c>
      <c r="L134" s="16">
        <v>1938.1561679790018</v>
      </c>
      <c r="M134" s="16">
        <v>709.80971128608974</v>
      </c>
      <c r="N134" s="16">
        <v>8.60126859142607</v>
      </c>
      <c r="O134" s="16">
        <v>3.0283427495292026</v>
      </c>
      <c r="P134" s="16">
        <v>3.1596660611302338</v>
      </c>
      <c r="Q134" s="16">
        <v>6.7599375900144157E-2</v>
      </c>
      <c r="R134" s="16">
        <v>2.1394468463532315</v>
      </c>
      <c r="S134" s="16">
        <v>9.1196744167382864</v>
      </c>
      <c r="T134" s="22" t="s">
        <v>33</v>
      </c>
      <c r="U134" s="10">
        <v>3</v>
      </c>
      <c r="V134" s="22" t="s">
        <v>33</v>
      </c>
      <c r="W134" s="10">
        <v>3</v>
      </c>
      <c r="X134" s="22" t="s">
        <v>33</v>
      </c>
      <c r="Y134" s="10">
        <v>3</v>
      </c>
      <c r="Z134" s="22" t="s">
        <v>33</v>
      </c>
      <c r="AA134" s="15">
        <v>3</v>
      </c>
      <c r="AB134" s="11">
        <v>68.919283948516309</v>
      </c>
      <c r="AC134" s="10">
        <v>28.525533061877113</v>
      </c>
      <c r="AD134" s="21">
        <v>2.5551829896065801</v>
      </c>
      <c r="AE134" s="12">
        <v>302.83427495292028</v>
      </c>
      <c r="AF134" s="10">
        <v>254.96611681044283</v>
      </c>
      <c r="AG134" s="10">
        <v>157.98330305651169</v>
      </c>
      <c r="AH134" s="10">
        <v>10.664348406422736</v>
      </c>
      <c r="AI134" s="10">
        <v>4.6741053730993043</v>
      </c>
      <c r="AJ134" s="10"/>
      <c r="AK134" s="10"/>
      <c r="AL134" s="10"/>
      <c r="AM134" s="10"/>
      <c r="AN134" s="10">
        <v>3.0283427495292026</v>
      </c>
      <c r="AO134" s="10">
        <v>1.0202289471716259</v>
      </c>
      <c r="AP134" s="10">
        <v>1</v>
      </c>
      <c r="AQ134" s="10">
        <v>111.47500000000001</v>
      </c>
      <c r="AR134" s="10"/>
      <c r="AS134" s="10"/>
      <c r="AT134" s="10">
        <v>1.6215014964730954</v>
      </c>
      <c r="AU134" s="10">
        <v>1</v>
      </c>
      <c r="AV134" s="16"/>
      <c r="AW134" s="21">
        <v>38.244917521566421</v>
      </c>
      <c r="AX134" s="1" t="s">
        <v>120</v>
      </c>
      <c r="AY134" s="25">
        <v>20.4490813648294</v>
      </c>
      <c r="AZ134" s="19">
        <v>100</v>
      </c>
      <c r="BA134" s="19">
        <v>0</v>
      </c>
      <c r="BB134" s="19">
        <v>0</v>
      </c>
      <c r="BC134" s="19">
        <v>100</v>
      </c>
      <c r="BD134" s="19">
        <v>0</v>
      </c>
      <c r="BE134" s="19">
        <v>0</v>
      </c>
      <c r="BF134" s="26">
        <v>68.919283948516309</v>
      </c>
      <c r="BG134" s="26">
        <v>28.525533061877113</v>
      </c>
      <c r="BH134" s="26">
        <v>2.5551829896065801</v>
      </c>
      <c r="BI134" s="23"/>
      <c r="BJ134" s="27">
        <f t="shared" ca="1" si="9"/>
        <v>1</v>
      </c>
      <c r="BK134" s="26">
        <f t="shared" ca="1" si="10"/>
        <v>6.1723246168938761</v>
      </c>
      <c r="BL134" s="25">
        <f t="shared" si="11"/>
        <v>3.0859009820905845</v>
      </c>
      <c r="BM134" s="25">
        <f t="shared" ca="1" si="12"/>
        <v>3.1783614696697664</v>
      </c>
      <c r="BN134" s="24">
        <f t="shared" si="13"/>
        <v>3.3730463410654346</v>
      </c>
      <c r="BO134" s="23"/>
      <c r="BP134" s="2"/>
    </row>
    <row r="135" spans="1:68" x14ac:dyDescent="0.2">
      <c r="A135">
        <v>6.1</v>
      </c>
      <c r="B135">
        <v>2.2000000000000002</v>
      </c>
      <c r="C135">
        <v>1.2577400000000001</v>
      </c>
      <c r="D135">
        <v>-0.27925</v>
      </c>
      <c r="E135">
        <v>5.0110000000000002E-2</v>
      </c>
      <c r="F135">
        <v>1.6405000000000001</v>
      </c>
      <c r="G135">
        <v>1.79915</v>
      </c>
      <c r="H135" s="23"/>
      <c r="I135" s="17">
        <f t="shared" si="7"/>
        <v>20.01312335958005</v>
      </c>
      <c r="J135" s="16">
        <f t="shared" si="8"/>
        <v>-20.613123359580051</v>
      </c>
      <c r="K135" s="10">
        <v>100</v>
      </c>
      <c r="L135" s="16">
        <v>1954.5603674540673</v>
      </c>
      <c r="M135" s="16">
        <v>715.97769028871437</v>
      </c>
      <c r="N135" s="16">
        <v>8.6723534558180209</v>
      </c>
      <c r="O135" s="16">
        <v>2.8617702448211042</v>
      </c>
      <c r="P135" s="16">
        <v>2.9940659942731025</v>
      </c>
      <c r="Q135" s="16">
        <v>7.6182429188670214E-2</v>
      </c>
      <c r="R135" s="16">
        <v>2.5444472277627845</v>
      </c>
      <c r="S135" s="16">
        <v>9.1872048230554348</v>
      </c>
      <c r="T135" s="22" t="s">
        <v>33</v>
      </c>
      <c r="U135" s="10">
        <v>3</v>
      </c>
      <c r="V135" s="22" t="s">
        <v>33</v>
      </c>
      <c r="W135" s="10">
        <v>3</v>
      </c>
      <c r="X135" s="22" t="s">
        <v>33</v>
      </c>
      <c r="Y135" s="10">
        <v>3</v>
      </c>
      <c r="Z135" s="22" t="s">
        <v>33</v>
      </c>
      <c r="AA135" s="15">
        <v>3</v>
      </c>
      <c r="AB135" s="11">
        <v>79.058159610444008</v>
      </c>
      <c r="AC135" s="10">
        <v>18.994893624294036</v>
      </c>
      <c r="AD135" s="21">
        <v>1.9469467652619616</v>
      </c>
      <c r="AE135" s="12">
        <v>286.17702448211043</v>
      </c>
      <c r="AF135" s="10">
        <v>234.51880309342354</v>
      </c>
      <c r="AG135" s="10">
        <v>149.70329971365513</v>
      </c>
      <c r="AH135" s="10">
        <v>10.591228126026802</v>
      </c>
      <c r="AI135" s="10">
        <v>3.9301267052775701</v>
      </c>
      <c r="AJ135" s="10"/>
      <c r="AK135" s="10"/>
      <c r="AL135" s="10"/>
      <c r="AM135" s="10"/>
      <c r="AN135" s="10">
        <v>2.8617702448211042</v>
      </c>
      <c r="AO135" s="10">
        <v>1.0111625524266843</v>
      </c>
      <c r="AP135" s="10">
        <v>1</v>
      </c>
      <c r="AQ135" s="10">
        <v>111.47500000000001</v>
      </c>
      <c r="AR135" s="10"/>
      <c r="AS135" s="10"/>
      <c r="AT135" s="10">
        <v>1.4716156752557243</v>
      </c>
      <c r="AU135" s="10">
        <v>1</v>
      </c>
      <c r="AV135" s="16"/>
      <c r="AW135" s="21">
        <v>35.177820464013529</v>
      </c>
      <c r="AX135" s="1" t="s">
        <v>120</v>
      </c>
      <c r="AY135" s="25">
        <v>20.613123359580101</v>
      </c>
      <c r="AZ135" s="19">
        <v>100</v>
      </c>
      <c r="BA135" s="19">
        <v>0</v>
      </c>
      <c r="BB135" s="19">
        <v>0</v>
      </c>
      <c r="BC135" s="19">
        <v>100</v>
      </c>
      <c r="BD135" s="19">
        <v>0</v>
      </c>
      <c r="BE135" s="19">
        <v>0</v>
      </c>
      <c r="BF135" s="26">
        <v>79.058159610444008</v>
      </c>
      <c r="BG135" s="26">
        <v>18.994893624294036</v>
      </c>
      <c r="BH135" s="26">
        <v>1.9469467652619616</v>
      </c>
      <c r="BI135" s="23"/>
      <c r="BJ135" s="27">
        <f t="shared" ca="1" si="9"/>
        <v>1</v>
      </c>
      <c r="BK135" s="26">
        <f t="shared" ca="1" si="10"/>
        <v>5.6336554557525673</v>
      </c>
      <c r="BL135" s="25">
        <f t="shared" si="11"/>
        <v>3.7774179484157968</v>
      </c>
      <c r="BM135" s="25">
        <f t="shared" ca="1" si="12"/>
        <v>3.2594495695297407</v>
      </c>
      <c r="BN135" s="24">
        <f t="shared" si="13"/>
        <v>3.4288749948532775</v>
      </c>
      <c r="BO135" s="23"/>
      <c r="BP135" s="2"/>
    </row>
    <row r="136" spans="1:68" x14ac:dyDescent="0.2">
      <c r="A136">
        <v>6.15</v>
      </c>
      <c r="B136">
        <v>2.2000000000000002</v>
      </c>
      <c r="C136">
        <v>1.2576499999999999</v>
      </c>
      <c r="D136">
        <v>-0.27950000000000003</v>
      </c>
      <c r="E136">
        <v>5.0279999999999998E-2</v>
      </c>
      <c r="F136">
        <v>1.63845</v>
      </c>
      <c r="G136">
        <v>1.7962</v>
      </c>
      <c r="H136" s="23"/>
      <c r="I136" s="17">
        <f t="shared" si="7"/>
        <v>20.177165354330707</v>
      </c>
      <c r="J136" s="16">
        <f t="shared" si="8"/>
        <v>-20.777165354330709</v>
      </c>
      <c r="K136" s="10">
        <v>100</v>
      </c>
      <c r="L136" s="16">
        <v>1970.9645669291331</v>
      </c>
      <c r="M136" s="16">
        <v>722.14566929133912</v>
      </c>
      <c r="N136" s="16">
        <v>8.7434383202099735</v>
      </c>
      <c r="O136" s="16">
        <v>2.8371939736346241</v>
      </c>
      <c r="P136" s="16">
        <v>2.9702411523350967</v>
      </c>
      <c r="Q136" s="16">
        <v>7.4616178588574014E-2</v>
      </c>
      <c r="R136" s="16">
        <v>2.5121252707011164</v>
      </c>
      <c r="S136" s="16">
        <v>9.2393874097550484</v>
      </c>
      <c r="T136" s="22" t="s">
        <v>33</v>
      </c>
      <c r="U136" s="10">
        <v>3</v>
      </c>
      <c r="V136" s="22" t="s">
        <v>33</v>
      </c>
      <c r="W136" s="10">
        <v>3</v>
      </c>
      <c r="X136" s="22" t="s">
        <v>33</v>
      </c>
      <c r="Y136" s="10">
        <v>3</v>
      </c>
      <c r="Z136" s="22" t="s">
        <v>33</v>
      </c>
      <c r="AA136" s="15">
        <v>3</v>
      </c>
      <c r="AB136" s="11">
        <v>78.602306540647277</v>
      </c>
      <c r="AC136" s="10">
        <v>19.420545730833894</v>
      </c>
      <c r="AD136" s="21">
        <v>1.9771477285188321</v>
      </c>
      <c r="AE136" s="12">
        <v>283.71939736346241</v>
      </c>
      <c r="AF136" s="10">
        <v>230.75092760218365</v>
      </c>
      <c r="AG136" s="10">
        <v>148.51205761675482</v>
      </c>
      <c r="AH136" s="10">
        <v>10.202381270641542</v>
      </c>
      <c r="AI136" s="10">
        <v>3.9806932069152232</v>
      </c>
      <c r="AJ136" s="10"/>
      <c r="AK136" s="10"/>
      <c r="AL136" s="10"/>
      <c r="AM136" s="10"/>
      <c r="AN136" s="10">
        <v>2.8371939736346241</v>
      </c>
      <c r="AO136" s="10">
        <v>1.0071730045061347</v>
      </c>
      <c r="AP136" s="10">
        <v>1</v>
      </c>
      <c r="AQ136" s="10">
        <v>111.47500000000001</v>
      </c>
      <c r="AR136" s="10"/>
      <c r="AS136" s="10"/>
      <c r="AT136" s="10">
        <v>1.4336409762780746</v>
      </c>
      <c r="AU136" s="10">
        <v>1</v>
      </c>
      <c r="AV136" s="16"/>
      <c r="AW136" s="21">
        <v>34.612639140327545</v>
      </c>
      <c r="AX136" s="1" t="s">
        <v>120</v>
      </c>
      <c r="AY136" s="25">
        <v>20.777165354330702</v>
      </c>
      <c r="AZ136" s="19">
        <v>100</v>
      </c>
      <c r="BA136" s="19">
        <v>0</v>
      </c>
      <c r="BB136" s="19">
        <v>0</v>
      </c>
      <c r="BC136" s="19">
        <v>100</v>
      </c>
      <c r="BD136" s="19">
        <v>0</v>
      </c>
      <c r="BE136" s="19">
        <v>0</v>
      </c>
      <c r="BF136" s="26">
        <v>78.602306540647277</v>
      </c>
      <c r="BG136" s="26">
        <v>19.420545730833894</v>
      </c>
      <c r="BH136" s="26">
        <v>1.9771477285188321</v>
      </c>
      <c r="BI136" s="23"/>
      <c r="BJ136" s="27">
        <f t="shared" ca="1" si="9"/>
        <v>1</v>
      </c>
      <c r="BK136" s="26">
        <f t="shared" ca="1" si="10"/>
        <v>5.4968379740287769</v>
      </c>
      <c r="BL136" s="25">
        <f t="shared" si="11"/>
        <v>3.7594581265701041</v>
      </c>
      <c r="BM136" s="25">
        <f t="shared" ca="1" si="12"/>
        <v>3.2672248244474633</v>
      </c>
      <c r="BN136" s="24">
        <f t="shared" si="13"/>
        <v>3.4293039530199132</v>
      </c>
      <c r="BO136" s="23"/>
      <c r="BP136" s="2"/>
    </row>
    <row r="137" spans="1:68" x14ac:dyDescent="0.2">
      <c r="A137">
        <v>6.2</v>
      </c>
      <c r="B137">
        <v>2.2000000000000002</v>
      </c>
      <c r="C137">
        <v>1.2604200000000001</v>
      </c>
      <c r="D137">
        <v>-0.27621000000000001</v>
      </c>
      <c r="E137">
        <v>5.042E-2</v>
      </c>
      <c r="F137">
        <v>1.6396999999999999</v>
      </c>
      <c r="G137">
        <v>1.8017000000000001</v>
      </c>
      <c r="H137" s="23"/>
      <c r="I137" s="17">
        <f t="shared" si="7"/>
        <v>20.341207349081365</v>
      </c>
      <c r="J137" s="16">
        <f t="shared" si="8"/>
        <v>-20.941207349081367</v>
      </c>
      <c r="K137" s="10">
        <v>100</v>
      </c>
      <c r="L137" s="16">
        <v>1987.3687664041988</v>
      </c>
      <c r="M137" s="16">
        <v>728.31364829396387</v>
      </c>
      <c r="N137" s="16">
        <v>8.8145231846019243</v>
      </c>
      <c r="O137" s="16">
        <v>3.5935969868173423</v>
      </c>
      <c r="P137" s="16">
        <v>3.7272629896047937</v>
      </c>
      <c r="Q137" s="16">
        <v>9.5228036485837664E-2</v>
      </c>
      <c r="R137" s="16">
        <v>2.5549052146689224</v>
      </c>
      <c r="S137" s="16">
        <v>9.2823613046841409</v>
      </c>
      <c r="T137" s="22" t="s">
        <v>33</v>
      </c>
      <c r="U137" s="10">
        <v>3</v>
      </c>
      <c r="V137" s="22" t="s">
        <v>33</v>
      </c>
      <c r="W137" s="10">
        <v>3</v>
      </c>
      <c r="X137" s="22" t="s">
        <v>33</v>
      </c>
      <c r="Y137" s="10">
        <v>3</v>
      </c>
      <c r="Z137" s="22" t="s">
        <v>33</v>
      </c>
      <c r="AA137" s="15">
        <v>3</v>
      </c>
      <c r="AB137" s="11">
        <v>73.492224041976812</v>
      </c>
      <c r="AC137" s="10">
        <v>24.219512399125605</v>
      </c>
      <c r="AD137" s="21">
        <v>2.2882635588975879</v>
      </c>
      <c r="AE137" s="12">
        <v>359.35969868173424</v>
      </c>
      <c r="AF137" s="10">
        <v>318.84736731185012</v>
      </c>
      <c r="AG137" s="10">
        <v>186.36314948023968</v>
      </c>
      <c r="AH137" s="10">
        <v>9.6240984702627408</v>
      </c>
      <c r="AI137" s="10">
        <v>3.9140395278013673</v>
      </c>
      <c r="AJ137" s="10"/>
      <c r="AK137" s="10"/>
      <c r="AL137" s="10"/>
      <c r="AM137" s="10"/>
      <c r="AN137" s="10">
        <v>3.5935969868173423</v>
      </c>
      <c r="AO137" s="10">
        <v>1.1799047066002293</v>
      </c>
      <c r="AP137" s="10">
        <v>1</v>
      </c>
      <c r="AQ137" s="10">
        <v>111.47500000000001</v>
      </c>
      <c r="AR137" s="10"/>
      <c r="AS137" s="10"/>
      <c r="AT137" s="10">
        <v>1.9951148922102777</v>
      </c>
      <c r="AU137" s="10">
        <v>1</v>
      </c>
      <c r="AV137" s="16"/>
      <c r="AW137" s="21">
        <v>47.827105096777515</v>
      </c>
      <c r="AX137" s="1" t="s">
        <v>120</v>
      </c>
      <c r="AY137" s="25">
        <v>20.941207349081399</v>
      </c>
      <c r="AZ137" s="19">
        <v>100</v>
      </c>
      <c r="BA137" s="19">
        <v>0</v>
      </c>
      <c r="BB137" s="19">
        <v>0</v>
      </c>
      <c r="BC137" s="19">
        <v>100</v>
      </c>
      <c r="BD137" s="19">
        <v>0</v>
      </c>
      <c r="BE137" s="19">
        <v>0</v>
      </c>
      <c r="BF137" s="26">
        <v>73.492224041976812</v>
      </c>
      <c r="BG137" s="26">
        <v>24.219512399125605</v>
      </c>
      <c r="BH137" s="26">
        <v>2.2882635588975879</v>
      </c>
      <c r="BI137" s="23"/>
      <c r="BJ137" s="27">
        <f t="shared" ca="1" si="9"/>
        <v>1</v>
      </c>
      <c r="BK137" s="26">
        <f t="shared" ca="1" si="10"/>
        <v>7.5065972271862744</v>
      </c>
      <c r="BL137" s="25">
        <f t="shared" si="11"/>
        <v>3.483639953238983</v>
      </c>
      <c r="BM137" s="25">
        <f t="shared" ca="1" si="12"/>
        <v>3.1363173712901284</v>
      </c>
      <c r="BN137" s="24">
        <f t="shared" si="13"/>
        <v>3.3462863725463907</v>
      </c>
      <c r="BO137" s="23"/>
      <c r="BP137" s="2"/>
    </row>
    <row r="138" spans="1:68" x14ac:dyDescent="0.2">
      <c r="A138">
        <v>6.25</v>
      </c>
      <c r="B138">
        <v>2.1</v>
      </c>
      <c r="C138">
        <v>1.2595700000000001</v>
      </c>
      <c r="D138">
        <v>-0.27934999999999999</v>
      </c>
      <c r="E138">
        <v>5.0509999999999999E-2</v>
      </c>
      <c r="F138">
        <v>1.6395500000000001</v>
      </c>
      <c r="G138">
        <v>1.79718</v>
      </c>
      <c r="H138" s="23"/>
      <c r="I138" s="17">
        <f t="shared" si="7"/>
        <v>20.50524934383202</v>
      </c>
      <c r="J138" s="16">
        <f t="shared" si="8"/>
        <v>-21.105249343832021</v>
      </c>
      <c r="K138" s="10">
        <v>100</v>
      </c>
      <c r="L138" s="16">
        <v>2003.7729658792643</v>
      </c>
      <c r="M138" s="16">
        <v>734.4816272965885</v>
      </c>
      <c r="N138" s="16">
        <v>8.8856080489938751</v>
      </c>
      <c r="O138" s="16">
        <v>3.3614877589453975</v>
      </c>
      <c r="P138" s="16">
        <v>3.4955515772173356</v>
      </c>
      <c r="Q138" s="16">
        <v>7.5555928948631862E-2</v>
      </c>
      <c r="R138" s="16">
        <v>2.1614880307038358</v>
      </c>
      <c r="S138" s="16">
        <v>9.309987379995702</v>
      </c>
      <c r="T138" s="22" t="s">
        <v>33</v>
      </c>
      <c r="U138" s="10">
        <v>3</v>
      </c>
      <c r="V138" s="22" t="s">
        <v>33</v>
      </c>
      <c r="W138" s="10">
        <v>3</v>
      </c>
      <c r="X138" s="22" t="s">
        <v>33</v>
      </c>
      <c r="Y138" s="10">
        <v>3</v>
      </c>
      <c r="Z138" s="22" t="s">
        <v>33</v>
      </c>
      <c r="AA138" s="15">
        <v>3</v>
      </c>
      <c r="AB138" s="11">
        <v>66.687879455727995</v>
      </c>
      <c r="AC138" s="10">
        <v>30.617775052070087</v>
      </c>
      <c r="AD138" s="21">
        <v>2.6943454922019194</v>
      </c>
      <c r="AE138" s="12">
        <v>336.14877589453977</v>
      </c>
      <c r="AF138" s="10">
        <v>290.62224823832173</v>
      </c>
      <c r="AG138" s="10">
        <v>174.77757886086678</v>
      </c>
      <c r="AH138" s="10">
        <v>8.7300890948947245</v>
      </c>
      <c r="AI138" s="10">
        <v>4.6264424590608275</v>
      </c>
      <c r="AJ138" s="10"/>
      <c r="AK138" s="10"/>
      <c r="AL138" s="10"/>
      <c r="AM138" s="10"/>
      <c r="AN138" s="10">
        <v>3.3614877589453975</v>
      </c>
      <c r="AO138" s="10">
        <v>1.1062255805227461</v>
      </c>
      <c r="AP138" s="10">
        <v>1</v>
      </c>
      <c r="AQ138" s="10">
        <v>111.47500000000001</v>
      </c>
      <c r="AR138" s="10"/>
      <c r="AS138" s="10"/>
      <c r="AT138" s="10">
        <v>1.7939115917090147</v>
      </c>
      <c r="AU138" s="10">
        <v>1</v>
      </c>
      <c r="AV138" s="16"/>
      <c r="AW138" s="21">
        <v>43.593337235748258</v>
      </c>
      <c r="AX138" s="1" t="s">
        <v>120</v>
      </c>
      <c r="AY138" s="25">
        <v>21.105249343832</v>
      </c>
      <c r="AZ138" s="19">
        <v>100</v>
      </c>
      <c r="BA138" s="19">
        <v>0</v>
      </c>
      <c r="BB138" s="19">
        <v>0</v>
      </c>
      <c r="BC138" s="19">
        <v>100</v>
      </c>
      <c r="BD138" s="19">
        <v>0</v>
      </c>
      <c r="BE138" s="19">
        <v>0</v>
      </c>
      <c r="BF138" s="26">
        <v>66.687879455727995</v>
      </c>
      <c r="BG138" s="26">
        <v>30.617775052070087</v>
      </c>
      <c r="BH138" s="26">
        <v>2.6943454922019194</v>
      </c>
      <c r="BI138" s="23"/>
      <c r="BJ138" s="27">
        <f t="shared" ca="1" si="9"/>
        <v>1</v>
      </c>
      <c r="BK138" s="26">
        <f t="shared" ca="1" si="10"/>
        <v>6.7902722181251924</v>
      </c>
      <c r="BL138" s="25">
        <f t="shared" si="11"/>
        <v>3.0299148479085094</v>
      </c>
      <c r="BM138" s="25">
        <f t="shared" ca="1" si="12"/>
        <v>3.1391885430595639</v>
      </c>
      <c r="BN138" s="24">
        <f t="shared" si="13"/>
        <v>3.3362136429708533</v>
      </c>
      <c r="BO138" s="23"/>
      <c r="BP138" s="2"/>
    </row>
    <row r="139" spans="1:68" x14ac:dyDescent="0.2">
      <c r="A139">
        <v>6.3</v>
      </c>
      <c r="B139">
        <v>2.1</v>
      </c>
      <c r="C139">
        <v>1.2568999999999999</v>
      </c>
      <c r="D139">
        <v>-0.28384999999999999</v>
      </c>
      <c r="E139">
        <v>5.0630000000000001E-2</v>
      </c>
      <c r="F139">
        <v>1.63775</v>
      </c>
      <c r="G139">
        <v>1.7976000000000001</v>
      </c>
      <c r="H139" s="23"/>
      <c r="I139" s="17">
        <f t="shared" si="7"/>
        <v>20.669291338582674</v>
      </c>
      <c r="J139" s="16">
        <f t="shared" si="8"/>
        <v>-21.269291338582676</v>
      </c>
      <c r="K139" s="10">
        <v>100</v>
      </c>
      <c r="L139" s="16">
        <v>2020.1771653543299</v>
      </c>
      <c r="M139" s="16">
        <v>740.64960629921313</v>
      </c>
      <c r="N139" s="16">
        <v>8.956692913385826</v>
      </c>
      <c r="O139" s="16">
        <v>2.6323917137476105</v>
      </c>
      <c r="P139" s="16">
        <v>2.7669859526655305</v>
      </c>
      <c r="Q139" s="16">
        <v>4.736341814690357E-2</v>
      </c>
      <c r="R139" s="16">
        <v>1.7117332345426908</v>
      </c>
      <c r="S139" s="16">
        <v>9.3468221470777841</v>
      </c>
      <c r="T139" s="22" t="s">
        <v>119</v>
      </c>
      <c r="U139" s="10">
        <v>1</v>
      </c>
      <c r="V139" s="22" t="s">
        <v>33</v>
      </c>
      <c r="W139" s="10">
        <v>3</v>
      </c>
      <c r="X139" s="22" t="s">
        <v>33</v>
      </c>
      <c r="Y139" s="10">
        <v>3</v>
      </c>
      <c r="Z139" s="22" t="s">
        <v>33</v>
      </c>
      <c r="AA139" s="15">
        <v>3</v>
      </c>
      <c r="AB139" s="11">
        <v>63.44569344138398</v>
      </c>
      <c r="AC139" s="10">
        <v>33.634586292719149</v>
      </c>
      <c r="AD139" s="21">
        <v>2.9197202658968742</v>
      </c>
      <c r="AE139" s="12">
        <v>263.23917137476104</v>
      </c>
      <c r="AF139" s="10">
        <v>203.9436924395761</v>
      </c>
      <c r="AG139" s="10">
        <v>138.34929763327654</v>
      </c>
      <c r="AH139" s="10">
        <v>8.0255156645202828</v>
      </c>
      <c r="AI139" s="10">
        <v>5.8420318062420602</v>
      </c>
      <c r="AJ139" s="10"/>
      <c r="AK139" s="10"/>
      <c r="AL139" s="10"/>
      <c r="AM139" s="10"/>
      <c r="AN139" s="10">
        <v>1.3161958568738052</v>
      </c>
      <c r="AO139" s="10">
        <v>0.92346607629484445</v>
      </c>
      <c r="AP139" s="10">
        <v>1</v>
      </c>
      <c r="AQ139" s="10">
        <v>111.47500000000001</v>
      </c>
      <c r="AR139" s="10"/>
      <c r="AS139" s="10"/>
      <c r="AT139" s="10">
        <v>1.2258135121751355</v>
      </c>
      <c r="AU139" s="10">
        <v>1</v>
      </c>
      <c r="AV139" s="16"/>
      <c r="AW139" s="21">
        <v>30.591553865936415</v>
      </c>
      <c r="AX139" s="1" t="s">
        <v>120</v>
      </c>
      <c r="AY139" s="25">
        <v>21.2692913385827</v>
      </c>
      <c r="AZ139" s="19">
        <v>100</v>
      </c>
      <c r="BA139" s="19">
        <v>0</v>
      </c>
      <c r="BB139" s="19">
        <v>0</v>
      </c>
      <c r="BC139" s="19">
        <v>100</v>
      </c>
      <c r="BD139" s="19">
        <v>0</v>
      </c>
      <c r="BE139" s="19">
        <v>0</v>
      </c>
      <c r="BF139" s="26">
        <v>63.44569344138398</v>
      </c>
      <c r="BG139" s="26">
        <v>33.634586292719149</v>
      </c>
      <c r="BH139" s="26">
        <v>2.9197202658968742</v>
      </c>
      <c r="BI139" s="23"/>
      <c r="BJ139" s="27">
        <f t="shared" ca="1" si="9"/>
        <v>1</v>
      </c>
      <c r="BK139" s="26">
        <f t="shared" ca="1" si="10"/>
        <v>4.7442065858024671</v>
      </c>
      <c r="BL139" s="25">
        <f t="shared" si="11"/>
        <v>2.6958557145097903</v>
      </c>
      <c r="BM139" s="25">
        <f t="shared" ca="1" si="12"/>
        <v>3.2450456524591691</v>
      </c>
      <c r="BN139" s="24">
        <f t="shared" si="13"/>
        <v>3.3815840498989016</v>
      </c>
      <c r="BO139" s="23"/>
      <c r="BP139" s="2"/>
    </row>
    <row r="140" spans="1:68" x14ac:dyDescent="0.2">
      <c r="A140">
        <v>6.35</v>
      </c>
      <c r="B140">
        <v>2.2000000000000002</v>
      </c>
      <c r="C140">
        <v>1.2569999999999999</v>
      </c>
      <c r="D140">
        <v>-0.28415000000000001</v>
      </c>
      <c r="E140">
        <v>5.0720000000000001E-2</v>
      </c>
      <c r="F140">
        <v>1.6352</v>
      </c>
      <c r="G140">
        <v>1.79623</v>
      </c>
      <c r="H140" s="23"/>
      <c r="I140" s="17">
        <f t="shared" si="7"/>
        <v>20.833333333333332</v>
      </c>
      <c r="J140" s="16">
        <f t="shared" si="8"/>
        <v>-21.433333333333334</v>
      </c>
      <c r="K140" s="10">
        <v>100</v>
      </c>
      <c r="L140" s="16">
        <v>2036.5813648293956</v>
      </c>
      <c r="M140" s="16">
        <v>746.81758530183788</v>
      </c>
      <c r="N140" s="16">
        <v>9.0277777777777786</v>
      </c>
      <c r="O140" s="16">
        <v>2.6596986817325421</v>
      </c>
      <c r="P140" s="16">
        <v>2.7946907361349487</v>
      </c>
      <c r="Q140" s="16">
        <v>4.5483917426788208E-2</v>
      </c>
      <c r="R140" s="16">
        <v>1.6275116541049679</v>
      </c>
      <c r="S140" s="16">
        <v>9.3744482223893417</v>
      </c>
      <c r="T140" s="22" t="s">
        <v>119</v>
      </c>
      <c r="U140" s="10">
        <v>1</v>
      </c>
      <c r="V140" s="22" t="s">
        <v>33</v>
      </c>
      <c r="W140" s="10">
        <v>3</v>
      </c>
      <c r="X140" s="22" t="s">
        <v>33</v>
      </c>
      <c r="Y140" s="10">
        <v>3</v>
      </c>
      <c r="Z140" s="22" t="s">
        <v>33</v>
      </c>
      <c r="AA140" s="15">
        <v>3</v>
      </c>
      <c r="AB140" s="11">
        <v>61.374443437737078</v>
      </c>
      <c r="AC140" s="10">
        <v>35.54154251362587</v>
      </c>
      <c r="AD140" s="21">
        <v>3.084014048637048</v>
      </c>
      <c r="AE140" s="12">
        <v>265.96986817325421</v>
      </c>
      <c r="AF140" s="10">
        <v>206.23812581979789</v>
      </c>
      <c r="AG140" s="10">
        <v>139.73453680674743</v>
      </c>
      <c r="AH140" s="10">
        <v>7.1315062891521563</v>
      </c>
      <c r="AI140" s="10">
        <v>6.1443492430777029</v>
      </c>
      <c r="AJ140" s="10"/>
      <c r="AK140" s="10"/>
      <c r="AL140" s="10"/>
      <c r="AM140" s="10"/>
      <c r="AN140" s="10">
        <v>1.329849340866271</v>
      </c>
      <c r="AO140" s="10">
        <v>0.92625879432723124</v>
      </c>
      <c r="AP140" s="10">
        <v>1</v>
      </c>
      <c r="AQ140" s="10">
        <v>111.47500000000001</v>
      </c>
      <c r="AR140" s="10"/>
      <c r="AS140" s="10"/>
      <c r="AT140" s="10">
        <v>1.2293949071045838</v>
      </c>
      <c r="AU140" s="10">
        <v>1</v>
      </c>
      <c r="AV140" s="16"/>
      <c r="AW140" s="21">
        <v>30.935718872969684</v>
      </c>
      <c r="AX140" s="1" t="s">
        <v>120</v>
      </c>
      <c r="AY140" s="25">
        <v>21.433333333333302</v>
      </c>
      <c r="AZ140" s="19">
        <v>100</v>
      </c>
      <c r="BA140" s="19">
        <v>0</v>
      </c>
      <c r="BB140" s="19">
        <v>0</v>
      </c>
      <c r="BC140" s="19">
        <v>100</v>
      </c>
      <c r="BD140" s="19">
        <v>0</v>
      </c>
      <c r="BE140" s="19">
        <v>0</v>
      </c>
      <c r="BF140" s="26">
        <v>61.374443437737078</v>
      </c>
      <c r="BG140" s="26">
        <v>35.54154251362587</v>
      </c>
      <c r="BH140" s="26">
        <v>3.084014048637048</v>
      </c>
      <c r="BI140" s="23"/>
      <c r="BJ140" s="27">
        <f t="shared" ca="1" si="9"/>
        <v>1</v>
      </c>
      <c r="BK140" s="26">
        <f t="shared" ca="1" si="10"/>
        <v>4.7572528785654971</v>
      </c>
      <c r="BL140" s="25">
        <f t="shared" si="11"/>
        <v>2.5604546302243616</v>
      </c>
      <c r="BM140" s="25">
        <f t="shared" ca="1" si="12"/>
        <v>3.2326886197756615</v>
      </c>
      <c r="BN140" s="24">
        <f t="shared" si="13"/>
        <v>3.368307022285999</v>
      </c>
      <c r="BO140" s="23"/>
      <c r="BP140" s="2"/>
    </row>
    <row r="141" spans="1:68" x14ac:dyDescent="0.2">
      <c r="A141">
        <v>6.4</v>
      </c>
      <c r="B141">
        <v>2.1</v>
      </c>
      <c r="C141">
        <v>1.2569999999999999</v>
      </c>
      <c r="D141">
        <v>-0.28545999999999999</v>
      </c>
      <c r="E141">
        <v>5.0869999999999999E-2</v>
      </c>
      <c r="F141">
        <v>1.6348800000000001</v>
      </c>
      <c r="G141">
        <v>1.79748</v>
      </c>
      <c r="H141" s="23"/>
      <c r="I141" s="17">
        <f t="shared" ref="I141:I204" si="14">IF(A141="(m)",0,A141/0.3048)</f>
        <v>20.99737532808399</v>
      </c>
      <c r="J141" s="16">
        <f t="shared" ref="J141:J204" si="15">$J$7-I141</f>
        <v>-21.597375328083992</v>
      </c>
      <c r="K141" s="10">
        <v>100</v>
      </c>
      <c r="L141" s="16">
        <v>2052.9855643044616</v>
      </c>
      <c r="M141" s="16">
        <v>752.98556430446263</v>
      </c>
      <c r="N141" s="16">
        <v>9.0988626421697276</v>
      </c>
      <c r="O141" s="16">
        <v>2.6596986817325421</v>
      </c>
      <c r="P141" s="16">
        <v>2.795353761942426</v>
      </c>
      <c r="Q141" s="16">
        <v>3.7276764282285234E-2</v>
      </c>
      <c r="R141" s="16">
        <v>1.333525823807806</v>
      </c>
      <c r="S141" s="16">
        <v>9.4204916812419413</v>
      </c>
      <c r="T141" s="22" t="s">
        <v>119</v>
      </c>
      <c r="U141" s="10">
        <v>1</v>
      </c>
      <c r="V141" s="22" t="s">
        <v>33</v>
      </c>
      <c r="W141" s="10">
        <v>3</v>
      </c>
      <c r="X141" s="22" t="s">
        <v>33</v>
      </c>
      <c r="Y141" s="10">
        <v>3</v>
      </c>
      <c r="Z141" s="22" t="s">
        <v>33</v>
      </c>
      <c r="AA141" s="15">
        <v>3</v>
      </c>
      <c r="AB141" s="11">
        <v>55.12109513302314</v>
      </c>
      <c r="AC141" s="10">
        <v>41.159219786908935</v>
      </c>
      <c r="AD141" s="21">
        <v>3.7196850800679271</v>
      </c>
      <c r="AE141" s="12">
        <v>265.96986817325421</v>
      </c>
      <c r="AF141" s="10">
        <v>205.3511759456737</v>
      </c>
      <c r="AG141" s="10">
        <v>139.76768809712129</v>
      </c>
      <c r="AH141" s="10">
        <v>6.6163688037712518</v>
      </c>
      <c r="AI141" s="10">
        <v>7.498917397374111</v>
      </c>
      <c r="AJ141" s="10"/>
      <c r="AK141" s="10"/>
      <c r="AL141" s="10"/>
      <c r="AM141" s="10"/>
      <c r="AN141" s="10">
        <v>1.329849340866271</v>
      </c>
      <c r="AO141" s="10">
        <v>0.90745120700874005</v>
      </c>
      <c r="AP141" s="10">
        <v>1</v>
      </c>
      <c r="AQ141" s="10">
        <v>111.47500000000001</v>
      </c>
      <c r="AR141" s="10"/>
      <c r="AS141" s="10"/>
      <c r="AT141" s="10">
        <v>1.2131749531963401</v>
      </c>
      <c r="AU141" s="10">
        <v>1</v>
      </c>
      <c r="AV141" s="16"/>
      <c r="AW141" s="21">
        <v>30.802676391851055</v>
      </c>
      <c r="AX141" s="1" t="s">
        <v>120</v>
      </c>
      <c r="AY141" s="25">
        <v>21.597375328083999</v>
      </c>
      <c r="AZ141" s="19">
        <v>100</v>
      </c>
      <c r="BA141" s="19">
        <v>0</v>
      </c>
      <c r="BB141" s="19">
        <v>0</v>
      </c>
      <c r="BC141" s="19">
        <v>100</v>
      </c>
      <c r="BD141" s="19">
        <v>0</v>
      </c>
      <c r="BE141" s="19">
        <v>0</v>
      </c>
      <c r="BF141" s="26">
        <v>55.12109513302314</v>
      </c>
      <c r="BG141" s="26">
        <v>41.159219786908935</v>
      </c>
      <c r="BH141" s="26">
        <v>3.7196850800679271</v>
      </c>
      <c r="BI141" s="23"/>
      <c r="BJ141" s="27">
        <f t="shared" ca="1" si="9"/>
        <v>1</v>
      </c>
      <c r="BK141" s="26">
        <f t="shared" ca="1" si="10"/>
        <v>4.6982600029632788</v>
      </c>
      <c r="BL141" s="25">
        <f t="shared" si="11"/>
        <v>2.1073880145576296</v>
      </c>
      <c r="BM141" s="25">
        <f t="shared" ca="1" si="12"/>
        <v>3.1956694740709124</v>
      </c>
      <c r="BN141" s="24">
        <f t="shared" si="13"/>
        <v>3.3323612594474255</v>
      </c>
      <c r="BO141" s="23"/>
      <c r="BP141" s="2"/>
    </row>
    <row r="142" spans="1:68" x14ac:dyDescent="0.2">
      <c r="A142">
        <v>6.45</v>
      </c>
      <c r="B142">
        <v>2.1</v>
      </c>
      <c r="C142">
        <v>1.25654</v>
      </c>
      <c r="D142">
        <v>-0.28522999999999998</v>
      </c>
      <c r="E142">
        <v>5.1069999999999997E-2</v>
      </c>
      <c r="F142">
        <v>1.6385000000000001</v>
      </c>
      <c r="G142">
        <v>1.8036000000000001</v>
      </c>
      <c r="H142" s="23"/>
      <c r="I142" s="17">
        <f t="shared" si="14"/>
        <v>21.161417322834644</v>
      </c>
      <c r="J142" s="16">
        <f t="shared" si="15"/>
        <v>-21.761417322834646</v>
      </c>
      <c r="K142" s="10">
        <v>100</v>
      </c>
      <c r="L142" s="16">
        <v>2069.3897637795271</v>
      </c>
      <c r="M142" s="16">
        <v>759.15354330708726</v>
      </c>
      <c r="N142" s="16">
        <v>9.1699475065616785</v>
      </c>
      <c r="O142" s="16">
        <v>2.5340866290018713</v>
      </c>
      <c r="P142" s="16">
        <v>2.6706257436217253</v>
      </c>
      <c r="Q142" s="16">
        <v>3.8717714834373612E-2</v>
      </c>
      <c r="R142" s="16">
        <v>1.4497619116734499</v>
      </c>
      <c r="S142" s="16">
        <v>9.4818829597120757</v>
      </c>
      <c r="T142" s="22" t="s">
        <v>119</v>
      </c>
      <c r="U142" s="10">
        <v>1</v>
      </c>
      <c r="V142" s="22" t="s">
        <v>33</v>
      </c>
      <c r="W142" s="10">
        <v>3</v>
      </c>
      <c r="X142" s="22" t="s">
        <v>33</v>
      </c>
      <c r="Y142" s="10">
        <v>3</v>
      </c>
      <c r="Z142" s="22" t="s">
        <v>33</v>
      </c>
      <c r="AA142" s="15">
        <v>3</v>
      </c>
      <c r="AB142" s="11">
        <v>58.876110466205454</v>
      </c>
      <c r="AC142" s="10">
        <v>37.814215469573689</v>
      </c>
      <c r="AD142" s="21">
        <v>3.309674064220856</v>
      </c>
      <c r="AE142" s="12">
        <v>253.40866290018712</v>
      </c>
      <c r="AF142" s="10">
        <v>189.71233852705799</v>
      </c>
      <c r="AG142" s="10">
        <v>133.53128718108627</v>
      </c>
      <c r="AH142" s="10">
        <v>6.4169578933796014</v>
      </c>
      <c r="AI142" s="10">
        <v>6.8976843159419676</v>
      </c>
      <c r="AJ142" s="10"/>
      <c r="AK142" s="10"/>
      <c r="AL142" s="10"/>
      <c r="AM142" s="10"/>
      <c r="AN142" s="10">
        <v>1.2670433145009357</v>
      </c>
      <c r="AO142" s="10">
        <v>0.8939837435649316</v>
      </c>
      <c r="AP142" s="10">
        <v>1</v>
      </c>
      <c r="AQ142" s="10">
        <v>111.47500000000001</v>
      </c>
      <c r="AR142" s="10"/>
      <c r="AS142" s="10"/>
      <c r="AT142" s="10">
        <v>1.106701652905383</v>
      </c>
      <c r="AU142" s="10">
        <v>1</v>
      </c>
      <c r="AV142" s="16"/>
      <c r="AW142" s="21">
        <v>28.456850779058698</v>
      </c>
      <c r="AX142" s="1" t="s">
        <v>120</v>
      </c>
      <c r="AY142" s="25">
        <v>21.7614173228346</v>
      </c>
      <c r="AZ142" s="19">
        <v>100</v>
      </c>
      <c r="BA142" s="19">
        <v>0</v>
      </c>
      <c r="BB142" s="19">
        <v>0</v>
      </c>
      <c r="BC142" s="19">
        <v>100</v>
      </c>
      <c r="BD142" s="19">
        <v>0</v>
      </c>
      <c r="BE142" s="19">
        <v>0</v>
      </c>
      <c r="BF142" s="26">
        <v>58.876110466205454</v>
      </c>
      <c r="BG142" s="26">
        <v>37.814215469573689</v>
      </c>
      <c r="BH142" s="26">
        <v>3.309674064220856</v>
      </c>
      <c r="BI142" s="23"/>
      <c r="BJ142" s="27">
        <f t="shared" ca="1" si="9"/>
        <v>1</v>
      </c>
      <c r="BK142" s="26">
        <f t="shared" ca="1" si="10"/>
        <v>4.3098813834297207</v>
      </c>
      <c r="BL142" s="25">
        <f t="shared" si="11"/>
        <v>2.3667085046236691</v>
      </c>
      <c r="BM142" s="25">
        <f t="shared" ca="1" si="12"/>
        <v>3.2529301386369718</v>
      </c>
      <c r="BN142" s="24">
        <f t="shared" si="13"/>
        <v>3.365242375301746</v>
      </c>
      <c r="BO142" s="23"/>
      <c r="BP142" s="2"/>
    </row>
    <row r="143" spans="1:68" x14ac:dyDescent="0.2">
      <c r="A143">
        <v>6.5</v>
      </c>
      <c r="B143">
        <v>2.2000000000000002</v>
      </c>
      <c r="C143">
        <v>1.25708</v>
      </c>
      <c r="D143">
        <v>-0.28473999999999999</v>
      </c>
      <c r="E143">
        <v>5.1279999999999999E-2</v>
      </c>
      <c r="F143">
        <v>1.6375299999999999</v>
      </c>
      <c r="G143">
        <v>1.8028299999999999</v>
      </c>
      <c r="H143" s="23"/>
      <c r="I143" s="17">
        <f t="shared" si="14"/>
        <v>21.325459317585302</v>
      </c>
      <c r="J143" s="16">
        <f t="shared" si="15"/>
        <v>-21.925459317585304</v>
      </c>
      <c r="K143" s="10">
        <v>100</v>
      </c>
      <c r="L143" s="16">
        <v>2085.7939632545931</v>
      </c>
      <c r="M143" s="16">
        <v>765.32152230971201</v>
      </c>
      <c r="N143" s="16">
        <v>9.2410323709536311</v>
      </c>
      <c r="O143" s="16">
        <v>2.6815442561205107</v>
      </c>
      <c r="P143" s="16">
        <v>2.8190116068708329</v>
      </c>
      <c r="Q143" s="16">
        <v>4.1787566010561744E-2</v>
      </c>
      <c r="R143" s="16">
        <v>1.4823481360882689</v>
      </c>
      <c r="S143" s="16">
        <v>9.5463438021057136</v>
      </c>
      <c r="T143" s="22" t="s">
        <v>119</v>
      </c>
      <c r="U143" s="10">
        <v>1</v>
      </c>
      <c r="V143" s="22" t="s">
        <v>33</v>
      </c>
      <c r="W143" s="10">
        <v>3</v>
      </c>
      <c r="X143" s="22" t="s">
        <v>33</v>
      </c>
      <c r="Y143" s="10">
        <v>3</v>
      </c>
      <c r="Z143" s="22" t="s">
        <v>33</v>
      </c>
      <c r="AA143" s="15">
        <v>3</v>
      </c>
      <c r="AB143" s="11">
        <v>58.084522363729327</v>
      </c>
      <c r="AC143" s="10">
        <v>38.527018196782151</v>
      </c>
      <c r="AD143" s="21">
        <v>3.3884594394885208</v>
      </c>
      <c r="AE143" s="12">
        <v>268.15442561205111</v>
      </c>
      <c r="AF143" s="10">
        <v>206.20454599900799</v>
      </c>
      <c r="AG143" s="10">
        <v>140.95058034354165</v>
      </c>
      <c r="AH143" s="10">
        <v>6.2806922979856985</v>
      </c>
      <c r="AI143" s="10">
        <v>6.7460536135517719</v>
      </c>
      <c r="AJ143" s="10"/>
      <c r="AK143" s="10"/>
      <c r="AL143" s="10"/>
      <c r="AM143" s="10"/>
      <c r="AN143" s="10">
        <v>1.3407721280602554</v>
      </c>
      <c r="AO143" s="10">
        <v>0.92928266045625674</v>
      </c>
      <c r="AP143" s="10">
        <v>1</v>
      </c>
      <c r="AQ143" s="10">
        <v>111.47500000000001</v>
      </c>
      <c r="AR143" s="10"/>
      <c r="AS143" s="10"/>
      <c r="AT143" s="10">
        <v>1.1975760500603403</v>
      </c>
      <c r="AU143" s="10">
        <v>1</v>
      </c>
      <c r="AV143" s="16"/>
      <c r="AW143" s="21">
        <v>30.930681899851198</v>
      </c>
      <c r="AX143" s="1" t="s">
        <v>120</v>
      </c>
      <c r="AY143" s="25">
        <v>21.9254593175853</v>
      </c>
      <c r="AZ143" s="19">
        <v>100</v>
      </c>
      <c r="BA143" s="19">
        <v>0</v>
      </c>
      <c r="BB143" s="19">
        <v>0</v>
      </c>
      <c r="BC143" s="19">
        <v>100</v>
      </c>
      <c r="BD143" s="19">
        <v>0</v>
      </c>
      <c r="BE143" s="19">
        <v>0</v>
      </c>
      <c r="BF143" s="26">
        <v>58.084522363729327</v>
      </c>
      <c r="BG143" s="26">
        <v>38.527018196782151</v>
      </c>
      <c r="BH143" s="26">
        <v>3.3884594394885208</v>
      </c>
      <c r="BI143" s="23"/>
      <c r="BJ143" s="27">
        <f t="shared" ref="BJ143:BJ206" ca="1" si="16">IF((0.381*BM143)+(0.05*(M143/2116.217)-0.15)&lt;1,(0.381*BM143)+(0.05*(M143/2116.217)-0.15),1)</f>
        <v>1</v>
      </c>
      <c r="BK143" s="26">
        <f t="shared" ref="BK143:BK206" ca="1" si="17">((P143-(L143/2000))/1.06)*(1.06/(M143/2000))^BJ143</f>
        <v>4.6414861557356657</v>
      </c>
      <c r="BL143" s="25">
        <f t="shared" ref="BL143:BL206" si="18">(Q143/(P143-(L143/2000)))*100</f>
        <v>2.352751642075575</v>
      </c>
      <c r="BM143" s="25">
        <f t="shared" ref="BM143:BM206" ca="1" si="19">SQRT(((3.47-LOG(BK143))^2)+((LOG(BL143)+1.22)^2))</f>
        <v>3.2236386394150016</v>
      </c>
      <c r="BN143" s="24">
        <f t="shared" ref="BN143:BN206" si="20">SQRT(((3.47-LOG(P143/1.06))^2)+((LOG(R143)+1.22)^2))</f>
        <v>3.3478411480353882</v>
      </c>
      <c r="BO143" s="23"/>
      <c r="BP143" s="2"/>
    </row>
    <row r="144" spans="1:68" x14ac:dyDescent="0.2">
      <c r="A144">
        <v>6.55</v>
      </c>
      <c r="B144">
        <v>2.1</v>
      </c>
      <c r="C144">
        <v>1.2566600000000001</v>
      </c>
      <c r="D144">
        <v>-0.28322000000000003</v>
      </c>
      <c r="E144">
        <v>5.1479999999999998E-2</v>
      </c>
      <c r="F144">
        <v>1.63368</v>
      </c>
      <c r="G144">
        <v>1.80003</v>
      </c>
      <c r="H144" s="23"/>
      <c r="I144" s="17">
        <f t="shared" si="14"/>
        <v>21.489501312335957</v>
      </c>
      <c r="J144" s="16">
        <f t="shared" si="15"/>
        <v>-22.089501312335958</v>
      </c>
      <c r="K144" s="10">
        <v>100</v>
      </c>
      <c r="L144" s="16">
        <v>2102.1981627296586</v>
      </c>
      <c r="M144" s="16">
        <v>771.48950131233664</v>
      </c>
      <c r="N144" s="16">
        <v>9.3121172353455801</v>
      </c>
      <c r="O144" s="16">
        <v>2.5668549905838249</v>
      </c>
      <c r="P144" s="16">
        <v>2.7052063757441172</v>
      </c>
      <c r="Q144" s="16">
        <v>5.1310369659145302E-2</v>
      </c>
      <c r="R144" s="16">
        <v>1.8967266275583663</v>
      </c>
      <c r="S144" s="16">
        <v>9.6077350805758464</v>
      </c>
      <c r="T144" s="22" t="s">
        <v>119</v>
      </c>
      <c r="U144" s="10">
        <v>1</v>
      </c>
      <c r="V144" s="22" t="s">
        <v>33</v>
      </c>
      <c r="W144" s="10">
        <v>3</v>
      </c>
      <c r="X144" s="22" t="s">
        <v>33</v>
      </c>
      <c r="Y144" s="10">
        <v>3</v>
      </c>
      <c r="Z144" s="22" t="s">
        <v>33</v>
      </c>
      <c r="AA144" s="15">
        <v>3</v>
      </c>
      <c r="AB144" s="11">
        <v>68.125096820375148</v>
      </c>
      <c r="AC144" s="10">
        <v>29.271298931230362</v>
      </c>
      <c r="AD144" s="21">
        <v>2.6036042483944883</v>
      </c>
      <c r="AE144" s="12">
        <v>256.6854990583825</v>
      </c>
      <c r="AF144" s="10">
        <v>191.85074236791991</v>
      </c>
      <c r="AG144" s="10">
        <v>135.26031878720585</v>
      </c>
      <c r="AH144" s="10">
        <v>6.0812813875940481</v>
      </c>
      <c r="AI144" s="10">
        <v>5.2722410571484843</v>
      </c>
      <c r="AJ144" s="10"/>
      <c r="AK144" s="10"/>
      <c r="AL144" s="10"/>
      <c r="AM144" s="10"/>
      <c r="AN144" s="10">
        <v>1.2834274952919125</v>
      </c>
      <c r="AO144" s="10">
        <v>0.93792667646446193</v>
      </c>
      <c r="AP144" s="10">
        <v>1</v>
      </c>
      <c r="AQ144" s="10">
        <v>111.47500000000001</v>
      </c>
      <c r="AR144" s="10"/>
      <c r="AS144" s="10"/>
      <c r="AT144" s="10">
        <v>1.1007578573628629</v>
      </c>
      <c r="AU144" s="10">
        <v>1</v>
      </c>
      <c r="AV144" s="16"/>
      <c r="AW144" s="21">
        <v>28.777611355187986</v>
      </c>
      <c r="AX144" s="1" t="s">
        <v>120</v>
      </c>
      <c r="AY144" s="25">
        <v>22.089501312336001</v>
      </c>
      <c r="AZ144" s="19">
        <v>100</v>
      </c>
      <c r="BA144" s="19">
        <v>0</v>
      </c>
      <c r="BB144" s="19">
        <v>0</v>
      </c>
      <c r="BC144" s="19">
        <v>100</v>
      </c>
      <c r="BD144" s="19">
        <v>0</v>
      </c>
      <c r="BE144" s="19">
        <v>0</v>
      </c>
      <c r="BF144" s="26">
        <v>68.125096820375148</v>
      </c>
      <c r="BG144" s="26">
        <v>29.271298931230362</v>
      </c>
      <c r="BH144" s="26">
        <v>2.6036042483944883</v>
      </c>
      <c r="BI144" s="23"/>
      <c r="BJ144" s="27">
        <f t="shared" ca="1" si="16"/>
        <v>1</v>
      </c>
      <c r="BK144" s="26">
        <f t="shared" ca="1" si="17"/>
        <v>4.2880876319524255</v>
      </c>
      <c r="BL144" s="25">
        <f t="shared" si="18"/>
        <v>3.1019976656592751</v>
      </c>
      <c r="BM144" s="25">
        <f t="shared" ca="1" si="19"/>
        <v>3.313980098115608</v>
      </c>
      <c r="BN144" s="24">
        <f t="shared" si="20"/>
        <v>3.409784931883391</v>
      </c>
      <c r="BO144" s="23"/>
      <c r="BP144" s="2"/>
    </row>
    <row r="145" spans="1:68" x14ac:dyDescent="0.2">
      <c r="A145">
        <v>6.6</v>
      </c>
      <c r="B145">
        <v>2.2000000000000002</v>
      </c>
      <c r="C145">
        <v>1.2574000000000001</v>
      </c>
      <c r="D145">
        <v>-0.28510000000000002</v>
      </c>
      <c r="E145">
        <v>5.1639999999999998E-2</v>
      </c>
      <c r="F145">
        <v>1.6349499999999999</v>
      </c>
      <c r="G145">
        <v>1.79983</v>
      </c>
      <c r="H145" s="23"/>
      <c r="I145" s="17">
        <f t="shared" si="14"/>
        <v>21.653543307086611</v>
      </c>
      <c r="J145" s="16">
        <f t="shared" si="15"/>
        <v>-22.253543307086613</v>
      </c>
      <c r="K145" s="10">
        <v>100</v>
      </c>
      <c r="L145" s="16">
        <v>2118.6023622047242</v>
      </c>
      <c r="M145" s="16">
        <v>777.65748031496128</v>
      </c>
      <c r="N145" s="16">
        <v>9.3832020997375309</v>
      </c>
      <c r="O145" s="16">
        <v>2.7689265536723262</v>
      </c>
      <c r="P145" s="16">
        <v>2.9079851663605942</v>
      </c>
      <c r="Q145" s="16">
        <v>3.9532165146423312E-2</v>
      </c>
      <c r="R145" s="16">
        <v>1.3594348968395416</v>
      </c>
      <c r="S145" s="16">
        <v>9.6568481033519546</v>
      </c>
      <c r="T145" s="22" t="s">
        <v>119</v>
      </c>
      <c r="U145" s="10">
        <v>1</v>
      </c>
      <c r="V145" s="22" t="s">
        <v>33</v>
      </c>
      <c r="W145" s="10">
        <v>3</v>
      </c>
      <c r="X145" s="22" t="s">
        <v>33</v>
      </c>
      <c r="Y145" s="10">
        <v>3</v>
      </c>
      <c r="Z145" s="22" t="s">
        <v>33</v>
      </c>
      <c r="AA145" s="15">
        <v>3</v>
      </c>
      <c r="AB145" s="11">
        <v>54.637143919465515</v>
      </c>
      <c r="AC145" s="10">
        <v>41.583105699376546</v>
      </c>
      <c r="AD145" s="21">
        <v>3.7797503811579385</v>
      </c>
      <c r="AE145" s="12">
        <v>276.89265536723258</v>
      </c>
      <c r="AF145" s="10">
        <v>214.74211776544277</v>
      </c>
      <c r="AG145" s="10">
        <v>145.39925831802969</v>
      </c>
      <c r="AH145" s="10">
        <v>5.6292892172110012</v>
      </c>
      <c r="AI145" s="10">
        <v>7.3559977187935406</v>
      </c>
      <c r="AJ145" s="10"/>
      <c r="AK145" s="10"/>
      <c r="AL145" s="10"/>
      <c r="AM145" s="10"/>
      <c r="AN145" s="10">
        <v>1.3844632768361631</v>
      </c>
      <c r="AO145" s="10">
        <v>0.94346783556203573</v>
      </c>
      <c r="AP145" s="10">
        <v>1</v>
      </c>
      <c r="AQ145" s="10">
        <v>111.47500000000001</v>
      </c>
      <c r="AR145" s="10"/>
      <c r="AS145" s="10"/>
      <c r="AT145" s="10">
        <v>1.2286080256714988</v>
      </c>
      <c r="AU145" s="10">
        <v>1</v>
      </c>
      <c r="AV145" s="16"/>
      <c r="AW145" s="21">
        <v>32.211317664816413</v>
      </c>
      <c r="AX145" s="1" t="s">
        <v>120</v>
      </c>
      <c r="AY145" s="25">
        <v>22.253543307086598</v>
      </c>
      <c r="AZ145" s="19">
        <v>100</v>
      </c>
      <c r="BA145" s="19">
        <v>0</v>
      </c>
      <c r="BB145" s="19">
        <v>0</v>
      </c>
      <c r="BC145" s="19">
        <v>100</v>
      </c>
      <c r="BD145" s="19">
        <v>0</v>
      </c>
      <c r="BE145" s="19">
        <v>0</v>
      </c>
      <c r="BF145" s="26">
        <v>54.637143919465515</v>
      </c>
      <c r="BG145" s="26">
        <v>41.583105699376546</v>
      </c>
      <c r="BH145" s="26">
        <v>3.7797503811579385</v>
      </c>
      <c r="BI145" s="23"/>
      <c r="BJ145" s="27">
        <f t="shared" ca="1" si="16"/>
        <v>1</v>
      </c>
      <c r="BK145" s="26">
        <f t="shared" ca="1" si="17"/>
        <v>4.754494188134065</v>
      </c>
      <c r="BL145" s="25">
        <f t="shared" si="18"/>
        <v>2.1383949588821305</v>
      </c>
      <c r="BM145" s="25">
        <f t="shared" ca="1" si="19"/>
        <v>3.1942195980080137</v>
      </c>
      <c r="BN145" s="24">
        <f t="shared" si="20"/>
        <v>3.3200703042120585</v>
      </c>
      <c r="BO145" s="23"/>
      <c r="BP145" s="2"/>
    </row>
    <row r="146" spans="1:68" x14ac:dyDescent="0.2">
      <c r="A146">
        <v>6.65</v>
      </c>
      <c r="B146">
        <v>2.2000000000000002</v>
      </c>
      <c r="C146">
        <v>1.2569399999999999</v>
      </c>
      <c r="D146">
        <v>-0.28499999999999998</v>
      </c>
      <c r="E146">
        <v>5.1810000000000002E-2</v>
      </c>
      <c r="F146">
        <v>1.6324000000000001</v>
      </c>
      <c r="G146">
        <v>1.8000499999999999</v>
      </c>
      <c r="H146" s="23"/>
      <c r="I146" s="17">
        <f t="shared" si="14"/>
        <v>21.817585301837269</v>
      </c>
      <c r="J146" s="16">
        <f t="shared" si="15"/>
        <v>-22.417585301837271</v>
      </c>
      <c r="K146" s="10">
        <v>100</v>
      </c>
      <c r="L146" s="16">
        <v>2135.0065616797901</v>
      </c>
      <c r="M146" s="16">
        <v>783.82545931758602</v>
      </c>
      <c r="N146" s="16">
        <v>9.4542869641294836</v>
      </c>
      <c r="O146" s="16">
        <v>2.6433145009415955</v>
      </c>
      <c r="P146" s="16">
        <v>2.7831245428783382</v>
      </c>
      <c r="Q146" s="16">
        <v>4.0158665386461997E-2</v>
      </c>
      <c r="R146" s="16">
        <v>1.4429345423733522</v>
      </c>
      <c r="S146" s="16">
        <v>9.7090306900515699</v>
      </c>
      <c r="T146" s="22" t="s">
        <v>119</v>
      </c>
      <c r="U146" s="10">
        <v>1</v>
      </c>
      <c r="V146" s="22" t="s">
        <v>33</v>
      </c>
      <c r="W146" s="10">
        <v>3</v>
      </c>
      <c r="X146" s="22" t="s">
        <v>33</v>
      </c>
      <c r="Y146" s="10">
        <v>3</v>
      </c>
      <c r="Z146" s="22" t="s">
        <v>33</v>
      </c>
      <c r="AA146" s="15">
        <v>3</v>
      </c>
      <c r="AB146" s="11">
        <v>57.651156019682944</v>
      </c>
      <c r="AC146" s="10">
        <v>38.915621932894922</v>
      </c>
      <c r="AD146" s="21">
        <v>3.4332220474221375</v>
      </c>
      <c r="AE146" s="12">
        <v>264.33145009415955</v>
      </c>
      <c r="AF146" s="10">
        <v>199.08767973958524</v>
      </c>
      <c r="AG146" s="10">
        <v>139.15622714391691</v>
      </c>
      <c r="AH146" s="10">
        <v>5.2404423618257763</v>
      </c>
      <c r="AI146" s="10">
        <v>6.9303213044937619</v>
      </c>
      <c r="AJ146" s="10"/>
      <c r="AK146" s="10"/>
      <c r="AL146" s="10"/>
      <c r="AM146" s="10"/>
      <c r="AN146" s="10">
        <v>1.3216572504707977</v>
      </c>
      <c r="AO146" s="10">
        <v>0.92760278961804088</v>
      </c>
      <c r="AP146" s="10">
        <v>1</v>
      </c>
      <c r="AQ146" s="10">
        <v>111.47500000000001</v>
      </c>
      <c r="AR146" s="10"/>
      <c r="AS146" s="10"/>
      <c r="AT146" s="10">
        <v>1.1252433002870692</v>
      </c>
      <c r="AU146" s="10">
        <v>1</v>
      </c>
      <c r="AV146" s="16"/>
      <c r="AW146" s="21">
        <v>29.863151960937788</v>
      </c>
      <c r="AX146" s="1" t="s">
        <v>120</v>
      </c>
      <c r="AY146" s="25">
        <v>22.417585301837299</v>
      </c>
      <c r="AZ146" s="19">
        <v>100</v>
      </c>
      <c r="BA146" s="19">
        <v>0</v>
      </c>
      <c r="BB146" s="19">
        <v>0</v>
      </c>
      <c r="BC146" s="19">
        <v>100</v>
      </c>
      <c r="BD146" s="19">
        <v>0</v>
      </c>
      <c r="BE146" s="19">
        <v>0</v>
      </c>
      <c r="BF146" s="26">
        <v>57.651156019682944</v>
      </c>
      <c r="BG146" s="26">
        <v>38.915621932894922</v>
      </c>
      <c r="BH146" s="26">
        <v>3.4332220474221375</v>
      </c>
      <c r="BI146" s="23"/>
      <c r="BJ146" s="27">
        <f t="shared" ca="1" si="16"/>
        <v>1</v>
      </c>
      <c r="BK146" s="26">
        <f t="shared" ca="1" si="17"/>
        <v>4.3775594212826334</v>
      </c>
      <c r="BL146" s="25">
        <f t="shared" si="18"/>
        <v>2.3407651953874029</v>
      </c>
      <c r="BM146" s="25">
        <f t="shared" ca="1" si="19"/>
        <v>3.2446858854034173</v>
      </c>
      <c r="BN146" s="24">
        <f t="shared" si="20"/>
        <v>3.3480648935860025</v>
      </c>
      <c r="BO146" s="23"/>
      <c r="BP146" s="2"/>
    </row>
    <row r="147" spans="1:68" x14ac:dyDescent="0.2">
      <c r="A147">
        <v>6.7</v>
      </c>
      <c r="B147">
        <v>2.1</v>
      </c>
      <c r="C147">
        <v>1.25732</v>
      </c>
      <c r="D147">
        <v>-0.28406999999999999</v>
      </c>
      <c r="E147">
        <v>5.1990000000000001E-2</v>
      </c>
      <c r="F147">
        <v>1.63395</v>
      </c>
      <c r="G147">
        <v>1.8019799999999999</v>
      </c>
      <c r="H147" s="23"/>
      <c r="I147" s="17">
        <f t="shared" si="14"/>
        <v>21.981627296587927</v>
      </c>
      <c r="J147" s="16">
        <f t="shared" si="15"/>
        <v>-22.581627296587929</v>
      </c>
      <c r="K147" s="10">
        <v>100</v>
      </c>
      <c r="L147" s="16">
        <v>2151.4107611548561</v>
      </c>
      <c r="M147" s="16">
        <v>789.99343832021077</v>
      </c>
      <c r="N147" s="16">
        <v>9.5253718285214362</v>
      </c>
      <c r="O147" s="16">
        <v>2.7470809792843576</v>
      </c>
      <c r="P147" s="16">
        <v>2.887686652190073</v>
      </c>
      <c r="Q147" s="16">
        <v>4.5985117618819092E-2</v>
      </c>
      <c r="R147" s="16">
        <v>1.5924552473151183</v>
      </c>
      <c r="S147" s="16">
        <v>9.7642828406746904</v>
      </c>
      <c r="T147" s="22" t="s">
        <v>119</v>
      </c>
      <c r="U147" s="10">
        <v>1</v>
      </c>
      <c r="V147" s="22" t="s">
        <v>33</v>
      </c>
      <c r="W147" s="10">
        <v>3</v>
      </c>
      <c r="X147" s="22" t="s">
        <v>33</v>
      </c>
      <c r="Y147" s="10">
        <v>3</v>
      </c>
      <c r="Z147" s="22" t="s">
        <v>33</v>
      </c>
      <c r="AA147" s="15">
        <v>3</v>
      </c>
      <c r="AB147" s="11">
        <v>59.834509508669086</v>
      </c>
      <c r="AC147" s="10">
        <v>36.946323125197978</v>
      </c>
      <c r="AD147" s="21">
        <v>3.2191673661329387</v>
      </c>
      <c r="AE147" s="12">
        <v>274.70809792843573</v>
      </c>
      <c r="AF147" s="10">
        <v>210.42415145419724</v>
      </c>
      <c r="AG147" s="10">
        <v>144.38433260950364</v>
      </c>
      <c r="AH147" s="10">
        <v>4.9147408214383734</v>
      </c>
      <c r="AI147" s="10">
        <v>6.2796113214861222</v>
      </c>
      <c r="AJ147" s="10"/>
      <c r="AK147" s="10"/>
      <c r="AL147" s="10"/>
      <c r="AM147" s="10"/>
      <c r="AN147" s="10">
        <v>1.3735404896421788</v>
      </c>
      <c r="AO147" s="10">
        <v>0.96299613381197657</v>
      </c>
      <c r="AP147" s="10">
        <v>1</v>
      </c>
      <c r="AQ147" s="10">
        <v>111.47500000000001</v>
      </c>
      <c r="AR147" s="10"/>
      <c r="AS147" s="10"/>
      <c r="AT147" s="10">
        <v>1.182711343690813</v>
      </c>
      <c r="AU147" s="10">
        <v>1</v>
      </c>
      <c r="AV147" s="16"/>
      <c r="AW147" s="21">
        <v>31.563622718129587</v>
      </c>
      <c r="AX147" s="1" t="s">
        <v>120</v>
      </c>
      <c r="AY147" s="25">
        <v>22.5816272965879</v>
      </c>
      <c r="AZ147" s="19">
        <v>100</v>
      </c>
      <c r="BA147" s="19">
        <v>0</v>
      </c>
      <c r="BB147" s="19">
        <v>0</v>
      </c>
      <c r="BC147" s="19">
        <v>100</v>
      </c>
      <c r="BD147" s="19">
        <v>0</v>
      </c>
      <c r="BE147" s="19">
        <v>0</v>
      </c>
      <c r="BF147" s="26">
        <v>59.834509508669086</v>
      </c>
      <c r="BG147" s="26">
        <v>36.946323125197978</v>
      </c>
      <c r="BH147" s="26">
        <v>3.2191673661329387</v>
      </c>
      <c r="BI147" s="23"/>
      <c r="BJ147" s="27">
        <f t="shared" ca="1" si="16"/>
        <v>1</v>
      </c>
      <c r="BK147" s="26">
        <f t="shared" ca="1" si="17"/>
        <v>4.5873324605468131</v>
      </c>
      <c r="BL147" s="25">
        <f t="shared" si="18"/>
        <v>2.5378362535663963</v>
      </c>
      <c r="BM147" s="25">
        <f t="shared" ca="1" si="19"/>
        <v>3.2444130436341676</v>
      </c>
      <c r="BN147" s="24">
        <f t="shared" si="20"/>
        <v>3.3514202942996492</v>
      </c>
      <c r="BO147" s="23"/>
      <c r="BP147" s="2"/>
    </row>
    <row r="148" spans="1:68" x14ac:dyDescent="0.2">
      <c r="A148">
        <v>6.75</v>
      </c>
      <c r="B148">
        <v>2.2000000000000002</v>
      </c>
      <c r="C148">
        <v>1.2577100000000001</v>
      </c>
      <c r="D148">
        <v>-0.28421000000000002</v>
      </c>
      <c r="E148">
        <v>5.2139999999999999E-2</v>
      </c>
      <c r="F148">
        <v>1.6336999999999999</v>
      </c>
      <c r="G148">
        <v>1.80538</v>
      </c>
      <c r="H148" s="23"/>
      <c r="I148" s="17">
        <f t="shared" si="14"/>
        <v>22.145669291338582</v>
      </c>
      <c r="J148" s="16">
        <f t="shared" si="15"/>
        <v>-22.745669291338583</v>
      </c>
      <c r="K148" s="10">
        <v>100</v>
      </c>
      <c r="L148" s="16">
        <v>2167.8149606299216</v>
      </c>
      <c r="M148" s="16">
        <v>796.1614173228354</v>
      </c>
      <c r="N148" s="16">
        <v>9.5964566929133852</v>
      </c>
      <c r="O148" s="16">
        <v>2.8535781544256311</v>
      </c>
      <c r="P148" s="16">
        <v>2.9948468531388239</v>
      </c>
      <c r="Q148" s="16">
        <v>4.5108017282765138E-2</v>
      </c>
      <c r="R148" s="16">
        <v>1.5061877783663147</v>
      </c>
      <c r="S148" s="16">
        <v>9.8103262995272882</v>
      </c>
      <c r="T148" s="22" t="s">
        <v>119</v>
      </c>
      <c r="U148" s="10">
        <v>1</v>
      </c>
      <c r="V148" s="22" t="s">
        <v>33</v>
      </c>
      <c r="W148" s="10">
        <v>3</v>
      </c>
      <c r="X148" s="22" t="s">
        <v>33</v>
      </c>
      <c r="Y148" s="10">
        <v>3</v>
      </c>
      <c r="Z148" s="22" t="s">
        <v>33</v>
      </c>
      <c r="AA148" s="15">
        <v>3</v>
      </c>
      <c r="AB148" s="11">
        <v>56.981688625345186</v>
      </c>
      <c r="AC148" s="10">
        <v>39.513568217531294</v>
      </c>
      <c r="AD148" s="21">
        <v>3.5047431571235221</v>
      </c>
      <c r="AE148" s="12">
        <v>285.35781544256309</v>
      </c>
      <c r="AF148" s="10">
        <v>222.06628100845822</v>
      </c>
      <c r="AG148" s="10">
        <v>149.74234265694119</v>
      </c>
      <c r="AH148" s="10">
        <v>4.3996033360574325</v>
      </c>
      <c r="AI148" s="10">
        <v>6.6392784111198218</v>
      </c>
      <c r="AJ148" s="10"/>
      <c r="AK148" s="10"/>
      <c r="AL148" s="10"/>
      <c r="AM148" s="10"/>
      <c r="AN148" s="10">
        <v>1.4267890772128156</v>
      </c>
      <c r="AO148" s="10">
        <v>0.98122557670634292</v>
      </c>
      <c r="AP148" s="10">
        <v>1</v>
      </c>
      <c r="AQ148" s="10">
        <v>111.47500000000001</v>
      </c>
      <c r="AR148" s="10"/>
      <c r="AS148" s="10"/>
      <c r="AT148" s="10">
        <v>1.2412013789479641</v>
      </c>
      <c r="AU148" s="10">
        <v>1</v>
      </c>
      <c r="AV148" s="16"/>
      <c r="AW148" s="21">
        <v>33.309942151268736</v>
      </c>
      <c r="AX148" s="1" t="s">
        <v>120</v>
      </c>
      <c r="AY148" s="25">
        <v>22.745669291338601</v>
      </c>
      <c r="AZ148" s="19">
        <v>100</v>
      </c>
      <c r="BA148" s="19">
        <v>0</v>
      </c>
      <c r="BB148" s="19">
        <v>0</v>
      </c>
      <c r="BC148" s="19">
        <v>100</v>
      </c>
      <c r="BD148" s="19">
        <v>0</v>
      </c>
      <c r="BE148" s="19">
        <v>0</v>
      </c>
      <c r="BF148" s="26">
        <v>56.981688625345186</v>
      </c>
      <c r="BG148" s="26">
        <v>39.513568217531294</v>
      </c>
      <c r="BH148" s="26">
        <v>3.5047431571235221</v>
      </c>
      <c r="BI148" s="23"/>
      <c r="BJ148" s="27">
        <f t="shared" ca="1" si="16"/>
        <v>1</v>
      </c>
      <c r="BK148" s="26">
        <f t="shared" ca="1" si="17"/>
        <v>4.8003817598937886</v>
      </c>
      <c r="BL148" s="25">
        <f t="shared" si="18"/>
        <v>2.3605153530385121</v>
      </c>
      <c r="BM148" s="25">
        <f t="shared" ca="1" si="19"/>
        <v>3.2116434346550435</v>
      </c>
      <c r="BN148" s="24">
        <f t="shared" si="20"/>
        <v>3.3268621706693424</v>
      </c>
      <c r="BO148" s="23"/>
      <c r="BP148" s="2"/>
    </row>
    <row r="149" spans="1:68" x14ac:dyDescent="0.2">
      <c r="A149">
        <v>6.8</v>
      </c>
      <c r="B149">
        <v>0.4</v>
      </c>
      <c r="C149">
        <v>1.25701</v>
      </c>
      <c r="D149">
        <v>-0.28303</v>
      </c>
      <c r="E149">
        <v>5.2330000000000002E-2</v>
      </c>
      <c r="F149">
        <v>1.6308499999999999</v>
      </c>
      <c r="G149">
        <v>1.8023499999999999</v>
      </c>
      <c r="H149" s="23"/>
      <c r="I149" s="17">
        <f t="shared" si="14"/>
        <v>22.309711286089236</v>
      </c>
      <c r="J149" s="16">
        <f t="shared" si="15"/>
        <v>-22.909711286089237</v>
      </c>
      <c r="K149" s="10">
        <v>100</v>
      </c>
      <c r="L149" s="16">
        <v>2184.2191601049872</v>
      </c>
      <c r="M149" s="16">
        <v>802.32939632546004</v>
      </c>
      <c r="N149" s="16">
        <v>9.6675415573053343</v>
      </c>
      <c r="O149" s="16">
        <v>2.6624293785310531</v>
      </c>
      <c r="P149" s="16">
        <v>2.8045379099337175</v>
      </c>
      <c r="Q149" s="16">
        <v>5.2500720115218419E-2</v>
      </c>
      <c r="R149" s="16">
        <v>1.8719918147392496</v>
      </c>
      <c r="S149" s="16">
        <v>9.8686480140739157</v>
      </c>
      <c r="T149" s="22" t="s">
        <v>119</v>
      </c>
      <c r="U149" s="10">
        <v>1</v>
      </c>
      <c r="V149" s="22" t="s">
        <v>33</v>
      </c>
      <c r="W149" s="10">
        <v>3</v>
      </c>
      <c r="X149" s="22" t="s">
        <v>33</v>
      </c>
      <c r="Y149" s="10">
        <v>3</v>
      </c>
      <c r="Z149" s="22" t="s">
        <v>33</v>
      </c>
      <c r="AA149" s="15">
        <v>3</v>
      </c>
      <c r="AB149" s="11">
        <v>66.692045945294112</v>
      </c>
      <c r="AC149" s="10">
        <v>30.613878371230797</v>
      </c>
      <c r="AD149" s="21">
        <v>2.6940756834750914</v>
      </c>
      <c r="AE149" s="12">
        <v>266.24293785310533</v>
      </c>
      <c r="AF149" s="10">
        <v>198.71204066226537</v>
      </c>
      <c r="AG149" s="10">
        <v>140.22689549668587</v>
      </c>
      <c r="AH149" s="10">
        <v>4.13704711066796</v>
      </c>
      <c r="AI149" s="10">
        <v>5.3419036991851927</v>
      </c>
      <c r="AJ149" s="10"/>
      <c r="AK149" s="10"/>
      <c r="AL149" s="10"/>
      <c r="AM149" s="10"/>
      <c r="AN149" s="10">
        <v>1.3312146892655266</v>
      </c>
      <c r="AO149" s="10">
        <v>0.97182070580140045</v>
      </c>
      <c r="AP149" s="10">
        <v>1</v>
      </c>
      <c r="AQ149" s="10">
        <v>111.47500000000001</v>
      </c>
      <c r="AR149" s="10"/>
      <c r="AS149" s="10"/>
      <c r="AT149" s="10">
        <v>1.0954841021500901</v>
      </c>
      <c r="AU149" s="10">
        <v>1</v>
      </c>
      <c r="AV149" s="16"/>
      <c r="AW149" s="21">
        <v>29.806806099339806</v>
      </c>
      <c r="AX149" s="1" t="s">
        <v>120</v>
      </c>
      <c r="AY149" s="25">
        <v>22.909711286089198</v>
      </c>
      <c r="AZ149" s="19">
        <v>100</v>
      </c>
      <c r="BA149" s="19">
        <v>0</v>
      </c>
      <c r="BB149" s="19">
        <v>0</v>
      </c>
      <c r="BC149" s="19">
        <v>100</v>
      </c>
      <c r="BD149" s="19">
        <v>0</v>
      </c>
      <c r="BE149" s="19">
        <v>0</v>
      </c>
      <c r="BF149" s="26">
        <v>66.692045945294112</v>
      </c>
      <c r="BG149" s="26">
        <v>30.613878371230797</v>
      </c>
      <c r="BH149" s="26">
        <v>2.6940756834750914</v>
      </c>
      <c r="BI149" s="23"/>
      <c r="BJ149" s="27">
        <f t="shared" ca="1" si="16"/>
        <v>1</v>
      </c>
      <c r="BK149" s="26">
        <f t="shared" ca="1" si="17"/>
        <v>4.2686416270521086</v>
      </c>
      <c r="BL149" s="25">
        <f t="shared" si="18"/>
        <v>3.0658637911497255</v>
      </c>
      <c r="BM149" s="25">
        <f t="shared" ca="1" si="19"/>
        <v>3.3130465234249935</v>
      </c>
      <c r="BN149" s="24">
        <f t="shared" si="20"/>
        <v>3.3932122470005015</v>
      </c>
      <c r="BO149" s="23"/>
      <c r="BP149" s="2"/>
    </row>
    <row r="150" spans="1:68" x14ac:dyDescent="0.2">
      <c r="A150">
        <v>6.85</v>
      </c>
      <c r="B150">
        <v>2.1</v>
      </c>
      <c r="C150">
        <v>1.2581100000000001</v>
      </c>
      <c r="D150">
        <v>-0.28247</v>
      </c>
      <c r="E150">
        <v>5.253E-2</v>
      </c>
      <c r="F150">
        <v>1.6280300000000001</v>
      </c>
      <c r="G150">
        <v>1.7983</v>
      </c>
      <c r="H150" s="23"/>
      <c r="I150" s="17">
        <f t="shared" si="14"/>
        <v>22.473753280839894</v>
      </c>
      <c r="J150" s="16">
        <f t="shared" si="15"/>
        <v>-23.073753280839895</v>
      </c>
      <c r="K150" s="10">
        <v>100</v>
      </c>
      <c r="L150" s="16">
        <v>2200.6233595800531</v>
      </c>
      <c r="M150" s="16">
        <v>808.49737532808479</v>
      </c>
      <c r="N150" s="16">
        <v>9.7386264216972869</v>
      </c>
      <c r="O150" s="16">
        <v>2.9628060263653557</v>
      </c>
      <c r="P150" s="16">
        <v>3.1057985921779898</v>
      </c>
      <c r="Q150" s="16">
        <v>5.6009121459433528E-2</v>
      </c>
      <c r="R150" s="16">
        <v>1.8033726205071223</v>
      </c>
      <c r="S150" s="16">
        <v>9.9300392925440484</v>
      </c>
      <c r="T150" s="22" t="s">
        <v>119</v>
      </c>
      <c r="U150" s="10">
        <v>1</v>
      </c>
      <c r="V150" s="22" t="s">
        <v>33</v>
      </c>
      <c r="W150" s="10">
        <v>3</v>
      </c>
      <c r="X150" s="22" t="s">
        <v>33</v>
      </c>
      <c r="Y150" s="10">
        <v>3</v>
      </c>
      <c r="Z150" s="22" t="s">
        <v>33</v>
      </c>
      <c r="AA150" s="15">
        <v>3</v>
      </c>
      <c r="AB150" s="11">
        <v>62.392649152689089</v>
      </c>
      <c r="AC150" s="10">
        <v>34.606411460209117</v>
      </c>
      <c r="AD150" s="21">
        <v>3.0009393871017962</v>
      </c>
      <c r="AE150" s="12">
        <v>296.28060263653555</v>
      </c>
      <c r="AF150" s="10">
        <v>233.18952095717594</v>
      </c>
      <c r="AG150" s="10">
        <v>155.28992960889948</v>
      </c>
      <c r="AH150" s="10">
        <v>3.9376362002762368</v>
      </c>
      <c r="AI150" s="10">
        <v>5.5451657002466428</v>
      </c>
      <c r="AJ150" s="10"/>
      <c r="AK150" s="10"/>
      <c r="AL150" s="10"/>
      <c r="AM150" s="10"/>
      <c r="AN150" s="10">
        <v>1.4814030131826779</v>
      </c>
      <c r="AO150" s="10">
        <v>1.0323549529950036</v>
      </c>
      <c r="AP150" s="10">
        <v>1</v>
      </c>
      <c r="AQ150" s="10">
        <v>111.47500000000001</v>
      </c>
      <c r="AR150" s="10"/>
      <c r="AS150" s="10"/>
      <c r="AT150" s="10">
        <v>1.2853695520311965</v>
      </c>
      <c r="AU150" s="10">
        <v>1</v>
      </c>
      <c r="AV150" s="16"/>
      <c r="AW150" s="21">
        <v>34.978428143576394</v>
      </c>
      <c r="AX150" s="1" t="s">
        <v>120</v>
      </c>
      <c r="AY150" s="25">
        <v>23.073753280839899</v>
      </c>
      <c r="AZ150" s="19">
        <v>100</v>
      </c>
      <c r="BA150" s="19">
        <v>0</v>
      </c>
      <c r="BB150" s="19">
        <v>0</v>
      </c>
      <c r="BC150" s="19">
        <v>100</v>
      </c>
      <c r="BD150" s="19">
        <v>0</v>
      </c>
      <c r="BE150" s="19">
        <v>0</v>
      </c>
      <c r="BF150" s="26">
        <v>62.392649152689089</v>
      </c>
      <c r="BG150" s="26">
        <v>34.606411460209117</v>
      </c>
      <c r="BH150" s="26">
        <v>3.0009393871017962</v>
      </c>
      <c r="BI150" s="23"/>
      <c r="BJ150" s="27">
        <f t="shared" ca="1" si="16"/>
        <v>1</v>
      </c>
      <c r="BK150" s="26">
        <f t="shared" ca="1" si="17"/>
        <v>4.9610226911971003</v>
      </c>
      <c r="BL150" s="25">
        <f t="shared" si="18"/>
        <v>2.7927941645225012</v>
      </c>
      <c r="BM150" s="25">
        <f t="shared" ca="1" si="19"/>
        <v>3.2362232312372901</v>
      </c>
      <c r="BN150" s="24">
        <f t="shared" si="20"/>
        <v>3.3462865376454696</v>
      </c>
      <c r="BO150" s="23"/>
      <c r="BP150" s="2"/>
    </row>
    <row r="151" spans="1:68" x14ac:dyDescent="0.2">
      <c r="A151">
        <v>6.9</v>
      </c>
      <c r="B151">
        <v>2.1</v>
      </c>
      <c r="C151">
        <v>1.25878</v>
      </c>
      <c r="D151">
        <v>-0.28244999999999998</v>
      </c>
      <c r="E151">
        <v>5.3260000000000002E-2</v>
      </c>
      <c r="F151">
        <v>1.62578</v>
      </c>
      <c r="G151">
        <v>1.79755</v>
      </c>
      <c r="H151" s="23"/>
      <c r="I151" s="17">
        <f t="shared" si="14"/>
        <v>22.637795275590552</v>
      </c>
      <c r="J151" s="16">
        <f t="shared" si="15"/>
        <v>-23.237795275590553</v>
      </c>
      <c r="K151" s="10">
        <v>100</v>
      </c>
      <c r="L151" s="16">
        <v>2217.0275590551191</v>
      </c>
      <c r="M151" s="16">
        <v>814.66535433070953</v>
      </c>
      <c r="N151" s="16">
        <v>9.8097112860892395</v>
      </c>
      <c r="O151" s="16">
        <v>3.1457627118643994</v>
      </c>
      <c r="P151" s="16">
        <v>3.2919820032734237</v>
      </c>
      <c r="Q151" s="16">
        <v>5.6134421507441329E-2</v>
      </c>
      <c r="R151" s="16">
        <v>1.7051861599371856</v>
      </c>
      <c r="S151" s="16">
        <v>10.154117458960032</v>
      </c>
      <c r="T151" s="22" t="s">
        <v>119</v>
      </c>
      <c r="U151" s="10">
        <v>1</v>
      </c>
      <c r="V151" s="22" t="s">
        <v>33</v>
      </c>
      <c r="W151" s="10">
        <v>3</v>
      </c>
      <c r="X151" s="22" t="s">
        <v>33</v>
      </c>
      <c r="Y151" s="10">
        <v>3</v>
      </c>
      <c r="Z151" s="22" t="s">
        <v>33</v>
      </c>
      <c r="AA151" s="15">
        <v>3</v>
      </c>
      <c r="AB151" s="11">
        <v>58.70253175261891</v>
      </c>
      <c r="AC151" s="10">
        <v>37.970839325996124</v>
      </c>
      <c r="AD151" s="21">
        <v>3.3266289213849687</v>
      </c>
      <c r="AE151" s="12">
        <v>314.57627118643995</v>
      </c>
      <c r="AF151" s="10">
        <v>254.12849876398778</v>
      </c>
      <c r="AG151" s="10">
        <v>164.59910016367118</v>
      </c>
      <c r="AH151" s="10">
        <v>7.0849269847705898</v>
      </c>
      <c r="AI151" s="10">
        <v>5.8644623296545948</v>
      </c>
      <c r="AJ151" s="10"/>
      <c r="AK151" s="10"/>
      <c r="AL151" s="10"/>
      <c r="AM151" s="10"/>
      <c r="AN151" s="10">
        <v>1.5728813559321997</v>
      </c>
      <c r="AO151" s="10">
        <v>1.0668758651900294</v>
      </c>
      <c r="AP151" s="10">
        <v>1</v>
      </c>
      <c r="AQ151" s="10">
        <v>111.47500000000001</v>
      </c>
      <c r="AR151" s="10"/>
      <c r="AS151" s="10"/>
      <c r="AT151" s="10">
        <v>1.3954993261970987</v>
      </c>
      <c r="AU151" s="10">
        <v>1</v>
      </c>
      <c r="AV151" s="16"/>
      <c r="AW151" s="21">
        <v>38.119274814598171</v>
      </c>
      <c r="AX151" s="1" t="s">
        <v>120</v>
      </c>
      <c r="AY151" s="25">
        <v>23.237795275590599</v>
      </c>
      <c r="AZ151" s="19">
        <v>100</v>
      </c>
      <c r="BA151" s="19">
        <v>0</v>
      </c>
      <c r="BB151" s="19">
        <v>0</v>
      </c>
      <c r="BC151" s="19">
        <v>100</v>
      </c>
      <c r="BD151" s="19">
        <v>0</v>
      </c>
      <c r="BE151" s="19">
        <v>0</v>
      </c>
      <c r="BF151" s="26">
        <v>58.70253175261891</v>
      </c>
      <c r="BG151" s="26">
        <v>37.970839325996124</v>
      </c>
      <c r="BH151" s="26">
        <v>3.3266289213849687</v>
      </c>
      <c r="BI151" s="23"/>
      <c r="BJ151" s="27">
        <f t="shared" ca="1" si="16"/>
        <v>1</v>
      </c>
      <c r="BK151" s="26">
        <f t="shared" ca="1" si="17"/>
        <v>5.3604052563145954</v>
      </c>
      <c r="BL151" s="25">
        <f t="shared" si="18"/>
        <v>2.5708833724696727</v>
      </c>
      <c r="BM151" s="25">
        <f t="shared" ca="1" si="19"/>
        <v>3.1889130143134068</v>
      </c>
      <c r="BN151" s="24">
        <f t="shared" si="20"/>
        <v>3.3128873399137917</v>
      </c>
      <c r="BO151" s="23"/>
      <c r="BP151" s="2"/>
    </row>
    <row r="152" spans="1:68" x14ac:dyDescent="0.2">
      <c r="A152">
        <v>6.95</v>
      </c>
      <c r="B152">
        <v>2.2000000000000002</v>
      </c>
      <c r="C152">
        <v>1.2575499999999999</v>
      </c>
      <c r="D152">
        <v>-0.28287000000000001</v>
      </c>
      <c r="E152">
        <v>5.3460000000000001E-2</v>
      </c>
      <c r="F152">
        <v>1.6277999999999999</v>
      </c>
      <c r="G152">
        <v>1.7982800000000001</v>
      </c>
      <c r="H152" s="23"/>
      <c r="I152" s="17">
        <f t="shared" si="14"/>
        <v>22.801837270341206</v>
      </c>
      <c r="J152" s="16">
        <f t="shared" si="15"/>
        <v>-23.401837270341208</v>
      </c>
      <c r="K152" s="10">
        <v>100</v>
      </c>
      <c r="L152" s="16">
        <v>2233.4317585301847</v>
      </c>
      <c r="M152" s="16">
        <v>820.83333333333417</v>
      </c>
      <c r="N152" s="16">
        <v>9.8807961504811885</v>
      </c>
      <c r="O152" s="16">
        <v>2.809887005649693</v>
      </c>
      <c r="P152" s="16">
        <v>2.9569903314686874</v>
      </c>
      <c r="Q152" s="16">
        <v>5.3503120499279834E-2</v>
      </c>
      <c r="R152" s="16">
        <v>1.8093775934906668</v>
      </c>
      <c r="S152" s="16">
        <v>10.215508737430167</v>
      </c>
      <c r="T152" s="22" t="s">
        <v>119</v>
      </c>
      <c r="U152" s="10">
        <v>1</v>
      </c>
      <c r="V152" s="22" t="s">
        <v>33</v>
      </c>
      <c r="W152" s="10">
        <v>3</v>
      </c>
      <c r="X152" s="22" t="s">
        <v>33</v>
      </c>
      <c r="Y152" s="10">
        <v>3</v>
      </c>
      <c r="Z152" s="22" t="s">
        <v>33</v>
      </c>
      <c r="AA152" s="15">
        <v>3</v>
      </c>
      <c r="AB152" s="11">
        <v>63.986172487281308</v>
      </c>
      <c r="AC152" s="10">
        <v>33.134099742393346</v>
      </c>
      <c r="AD152" s="21">
        <v>2.8797277703253492</v>
      </c>
      <c r="AE152" s="12">
        <v>280.98870056496929</v>
      </c>
      <c r="AF152" s="10">
        <v>213.75276093548555</v>
      </c>
      <c r="AG152" s="10">
        <v>147.84951657343436</v>
      </c>
      <c r="AH152" s="10">
        <v>6.8855160743789749</v>
      </c>
      <c r="AI152" s="10">
        <v>5.5267623717545398</v>
      </c>
      <c r="AJ152" s="10"/>
      <c r="AK152" s="10"/>
      <c r="AL152" s="10"/>
      <c r="AM152" s="10"/>
      <c r="AN152" s="10">
        <v>1.4049435028248465</v>
      </c>
      <c r="AO152" s="10">
        <v>1.0077533763844015</v>
      </c>
      <c r="AP152" s="10">
        <v>1</v>
      </c>
      <c r="AQ152" s="10">
        <v>111.47500000000001</v>
      </c>
      <c r="AR152" s="10"/>
      <c r="AS152" s="10"/>
      <c r="AT152" s="10">
        <v>1.1543773227444998</v>
      </c>
      <c r="AU152" s="10">
        <v>1</v>
      </c>
      <c r="AV152" s="16"/>
      <c r="AW152" s="21">
        <v>32.062914140322832</v>
      </c>
      <c r="AX152" s="1" t="s">
        <v>120</v>
      </c>
      <c r="AY152" s="25">
        <v>23.401837270341201</v>
      </c>
      <c r="AZ152" s="19">
        <v>100</v>
      </c>
      <c r="BA152" s="19">
        <v>0</v>
      </c>
      <c r="BB152" s="19">
        <v>0</v>
      </c>
      <c r="BC152" s="19">
        <v>100</v>
      </c>
      <c r="BD152" s="19">
        <v>0</v>
      </c>
      <c r="BE152" s="19">
        <v>0</v>
      </c>
      <c r="BF152" s="26">
        <v>63.986172487281308</v>
      </c>
      <c r="BG152" s="26">
        <v>33.134099742393346</v>
      </c>
      <c r="BH152" s="26">
        <v>2.8797277703253492</v>
      </c>
      <c r="BI152" s="23"/>
      <c r="BJ152" s="27">
        <f t="shared" ca="1" si="16"/>
        <v>1</v>
      </c>
      <c r="BK152" s="26">
        <f t="shared" ca="1" si="17"/>
        <v>4.4839174469935257</v>
      </c>
      <c r="BL152" s="25">
        <f t="shared" si="18"/>
        <v>2.9073446319495297</v>
      </c>
      <c r="BM152" s="25">
        <f t="shared" ca="1" si="19"/>
        <v>3.28286678903152</v>
      </c>
      <c r="BN152" s="24">
        <f t="shared" si="20"/>
        <v>3.3660698772881261</v>
      </c>
      <c r="BO152" s="23"/>
      <c r="BP152" s="2"/>
    </row>
    <row r="153" spans="1:68" x14ac:dyDescent="0.2">
      <c r="A153">
        <v>7</v>
      </c>
      <c r="B153">
        <v>2.1</v>
      </c>
      <c r="C153">
        <v>1.25766</v>
      </c>
      <c r="D153">
        <v>-0.28338999999999998</v>
      </c>
      <c r="E153">
        <v>5.3650000000000003E-2</v>
      </c>
      <c r="F153">
        <v>1.6265499999999999</v>
      </c>
      <c r="G153">
        <v>1.7999499999999999</v>
      </c>
      <c r="H153" s="23"/>
      <c r="I153" s="17">
        <f t="shared" si="14"/>
        <v>22.965879265091861</v>
      </c>
      <c r="J153" s="16">
        <f t="shared" si="15"/>
        <v>-23.565879265091862</v>
      </c>
      <c r="K153" s="10">
        <v>100</v>
      </c>
      <c r="L153" s="16">
        <v>2249.8359580052502</v>
      </c>
      <c r="M153" s="16">
        <v>827.0013123359588</v>
      </c>
      <c r="N153" s="16">
        <v>9.9518810148731394</v>
      </c>
      <c r="O153" s="16">
        <v>2.8399246704331356</v>
      </c>
      <c r="P153" s="16">
        <v>2.9878678289416012</v>
      </c>
      <c r="Q153" s="16">
        <v>5.0245319251080341E-2</v>
      </c>
      <c r="R153" s="16">
        <v>1.6816446418541495</v>
      </c>
      <c r="S153" s="16">
        <v>10.273830451976792</v>
      </c>
      <c r="T153" s="22" t="s">
        <v>119</v>
      </c>
      <c r="U153" s="10">
        <v>1</v>
      </c>
      <c r="V153" s="22" t="s">
        <v>33</v>
      </c>
      <c r="W153" s="10">
        <v>3</v>
      </c>
      <c r="X153" s="22" t="s">
        <v>33</v>
      </c>
      <c r="Y153" s="10">
        <v>3</v>
      </c>
      <c r="Z153" s="22" t="s">
        <v>33</v>
      </c>
      <c r="AA153" s="15">
        <v>3</v>
      </c>
      <c r="AB153" s="11">
        <v>60.955325521886678</v>
      </c>
      <c r="AC153" s="10">
        <v>35.925059292314643</v>
      </c>
      <c r="AD153" s="21">
        <v>3.1196151857986836</v>
      </c>
      <c r="AE153" s="12">
        <v>283.99246704331352</v>
      </c>
      <c r="AF153" s="10">
        <v>216.42045478670684</v>
      </c>
      <c r="AG153" s="10">
        <v>149.39339144708006</v>
      </c>
      <c r="AH153" s="10">
        <v>6.6229598489894297</v>
      </c>
      <c r="AI153" s="10">
        <v>5.9465595471907724</v>
      </c>
      <c r="AJ153" s="10"/>
      <c r="AK153" s="10"/>
      <c r="AL153" s="10"/>
      <c r="AM153" s="10"/>
      <c r="AN153" s="10">
        <v>1.4199623352165678</v>
      </c>
      <c r="AO153" s="10">
        <v>1.0076465229240361</v>
      </c>
      <c r="AP153" s="10">
        <v>1</v>
      </c>
      <c r="AQ153" s="10">
        <v>111.47500000000001</v>
      </c>
      <c r="AR153" s="10"/>
      <c r="AS153" s="10"/>
      <c r="AT153" s="10">
        <v>1.1602376823625813</v>
      </c>
      <c r="AU153" s="10">
        <v>1</v>
      </c>
      <c r="AV153" s="16"/>
      <c r="AW153" s="21">
        <v>32.463068218006022</v>
      </c>
      <c r="AX153" s="1" t="s">
        <v>120</v>
      </c>
      <c r="AY153" s="25">
        <v>23.565879265091901</v>
      </c>
      <c r="AZ153" s="19">
        <v>100</v>
      </c>
      <c r="BA153" s="19">
        <v>0</v>
      </c>
      <c r="BB153" s="19">
        <v>0</v>
      </c>
      <c r="BC153" s="19">
        <v>100</v>
      </c>
      <c r="BD153" s="19">
        <v>0</v>
      </c>
      <c r="BE153" s="19">
        <v>0</v>
      </c>
      <c r="BF153" s="26">
        <v>60.955325521886678</v>
      </c>
      <c r="BG153" s="26">
        <v>35.925059292314643</v>
      </c>
      <c r="BH153" s="26">
        <v>3.1196151857986836</v>
      </c>
      <c r="BI153" s="23"/>
      <c r="BJ153" s="27">
        <f t="shared" ca="1" si="16"/>
        <v>1</v>
      </c>
      <c r="BK153" s="26">
        <f t="shared" ca="1" si="17"/>
        <v>4.5053129230880264</v>
      </c>
      <c r="BL153" s="25">
        <f t="shared" si="18"/>
        <v>2.6970838346897104</v>
      </c>
      <c r="BM153" s="25">
        <f t="shared" ca="1" si="19"/>
        <v>3.2644842728521288</v>
      </c>
      <c r="BN153" s="24">
        <f t="shared" si="20"/>
        <v>3.3481654885402228</v>
      </c>
      <c r="BO153" s="23"/>
      <c r="BP153" s="2"/>
    </row>
    <row r="154" spans="1:68" x14ac:dyDescent="0.2">
      <c r="A154">
        <v>7.05</v>
      </c>
      <c r="B154">
        <v>2.1</v>
      </c>
      <c r="C154">
        <v>1.25766</v>
      </c>
      <c r="D154">
        <v>-0.28308</v>
      </c>
      <c r="E154">
        <v>5.3830000000000003E-2</v>
      </c>
      <c r="F154">
        <v>1.6251</v>
      </c>
      <c r="G154">
        <v>1.7976000000000001</v>
      </c>
      <c r="H154" s="23"/>
      <c r="I154" s="17">
        <f t="shared" si="14"/>
        <v>23.129921259842519</v>
      </c>
      <c r="J154" s="16">
        <f t="shared" si="15"/>
        <v>-23.72992125984252</v>
      </c>
      <c r="K154" s="10">
        <v>100</v>
      </c>
      <c r="L154" s="16">
        <v>2266.2401574803162</v>
      </c>
      <c r="M154" s="16">
        <v>833.16929133858355</v>
      </c>
      <c r="N154" s="16">
        <v>10.022965879265092</v>
      </c>
      <c r="O154" s="16">
        <v>2.8399246704331356</v>
      </c>
      <c r="P154" s="16">
        <v>2.9886634599105744</v>
      </c>
      <c r="Q154" s="16">
        <v>5.2187469995199257E-2</v>
      </c>
      <c r="R154" s="16">
        <v>1.7461808830346119</v>
      </c>
      <c r="S154" s="16">
        <v>10.329082602599915</v>
      </c>
      <c r="T154" s="22" t="s">
        <v>119</v>
      </c>
      <c r="U154" s="10">
        <v>1</v>
      </c>
      <c r="V154" s="22" t="s">
        <v>33</v>
      </c>
      <c r="W154" s="10">
        <v>3</v>
      </c>
      <c r="X154" s="22" t="s">
        <v>33</v>
      </c>
      <c r="Y154" s="10">
        <v>3</v>
      </c>
      <c r="Z154" s="22" t="s">
        <v>33</v>
      </c>
      <c r="AA154" s="15">
        <v>3</v>
      </c>
      <c r="AB154" s="11">
        <v>62.358623359604962</v>
      </c>
      <c r="AC154" s="10">
        <v>34.637735862106467</v>
      </c>
      <c r="AD154" s="21">
        <v>3.0036407782885668</v>
      </c>
      <c r="AE154" s="12">
        <v>283.99246704331352</v>
      </c>
      <c r="AF154" s="10">
        <v>215.54910551981743</v>
      </c>
      <c r="AG154" s="10">
        <v>149.43317299552871</v>
      </c>
      <c r="AH154" s="10">
        <v>6.2972583086020641</v>
      </c>
      <c r="AI154" s="10">
        <v>5.7267835750334379</v>
      </c>
      <c r="AJ154" s="10"/>
      <c r="AK154" s="10"/>
      <c r="AL154" s="10"/>
      <c r="AM154" s="10"/>
      <c r="AN154" s="10">
        <v>1.4199623352165678</v>
      </c>
      <c r="AO154" s="10">
        <v>1.0155824156323126</v>
      </c>
      <c r="AP154" s="10">
        <v>1</v>
      </c>
      <c r="AQ154" s="10">
        <v>111.47500000000001</v>
      </c>
      <c r="AR154" s="10"/>
      <c r="AS154" s="10"/>
      <c r="AT154" s="10">
        <v>1.1462426586043299</v>
      </c>
      <c r="AU154" s="10">
        <v>1</v>
      </c>
      <c r="AV154" s="16"/>
      <c r="AW154" s="21">
        <v>32.332365827972616</v>
      </c>
      <c r="AX154" s="1" t="s">
        <v>120</v>
      </c>
      <c r="AY154" s="25">
        <v>23.729921259842499</v>
      </c>
      <c r="AZ154" s="19">
        <v>100</v>
      </c>
      <c r="BA154" s="19">
        <v>0</v>
      </c>
      <c r="BB154" s="19">
        <v>0</v>
      </c>
      <c r="BC154" s="19">
        <v>100</v>
      </c>
      <c r="BD154" s="19">
        <v>0</v>
      </c>
      <c r="BE154" s="19">
        <v>0</v>
      </c>
      <c r="BF154" s="26">
        <v>62.358623359604962</v>
      </c>
      <c r="BG154" s="26">
        <v>34.637735862106467</v>
      </c>
      <c r="BH154" s="26">
        <v>3.0036407782885668</v>
      </c>
      <c r="BI154" s="23"/>
      <c r="BJ154" s="27">
        <f t="shared" ca="1" si="16"/>
        <v>1</v>
      </c>
      <c r="BK154" s="26">
        <f t="shared" ca="1" si="17"/>
        <v>4.4541809220771196</v>
      </c>
      <c r="BL154" s="25">
        <f t="shared" si="18"/>
        <v>2.8125168360268193</v>
      </c>
      <c r="BM154" s="25">
        <f t="shared" ca="1" si="19"/>
        <v>3.2779916687884771</v>
      </c>
      <c r="BN154" s="24">
        <f t="shared" si="20"/>
        <v>3.3551559138818972</v>
      </c>
      <c r="BO154" s="23"/>
      <c r="BP154" s="2"/>
    </row>
    <row r="155" spans="1:68" x14ac:dyDescent="0.2">
      <c r="A155">
        <v>7.1</v>
      </c>
      <c r="B155">
        <v>2.2000000000000002</v>
      </c>
      <c r="C155">
        <v>1.2578199999999999</v>
      </c>
      <c r="D155">
        <v>-0.28360000000000002</v>
      </c>
      <c r="E155">
        <v>5.4030000000000002E-2</v>
      </c>
      <c r="F155">
        <v>1.62778</v>
      </c>
      <c r="G155">
        <v>1.7988299999999999</v>
      </c>
      <c r="H155" s="23"/>
      <c r="I155" s="17">
        <f t="shared" si="14"/>
        <v>23.293963254593173</v>
      </c>
      <c r="J155" s="16">
        <f t="shared" si="15"/>
        <v>-23.893963254593174</v>
      </c>
      <c r="K155" s="10">
        <v>100</v>
      </c>
      <c r="L155" s="16">
        <v>2282.6443569553817</v>
      </c>
      <c r="M155" s="16">
        <v>839.33727034120818</v>
      </c>
      <c r="N155" s="16">
        <v>10.094050743657043</v>
      </c>
      <c r="O155" s="16">
        <v>2.8836158192090129</v>
      </c>
      <c r="P155" s="16">
        <v>3.0332386430964218</v>
      </c>
      <c r="Q155" s="16">
        <v>4.8929668746999409E-2</v>
      </c>
      <c r="R155" s="16">
        <v>1.6131163585945394</v>
      </c>
      <c r="S155" s="16">
        <v>10.390473881070049</v>
      </c>
      <c r="T155" s="22" t="s">
        <v>119</v>
      </c>
      <c r="U155" s="10">
        <v>1</v>
      </c>
      <c r="V155" s="22" t="s">
        <v>33</v>
      </c>
      <c r="W155" s="10">
        <v>3</v>
      </c>
      <c r="X155" s="22" t="s">
        <v>33</v>
      </c>
      <c r="Y155" s="10">
        <v>3</v>
      </c>
      <c r="Z155" s="22" t="s">
        <v>33</v>
      </c>
      <c r="AA155" s="15">
        <v>3</v>
      </c>
      <c r="AB155" s="11">
        <v>59.089435821715242</v>
      </c>
      <c r="AC155" s="10">
        <v>37.621486386993993</v>
      </c>
      <c r="AD155" s="21">
        <v>3.2890777912907616</v>
      </c>
      <c r="AE155" s="12">
        <v>288.3615819209013</v>
      </c>
      <c r="AF155" s="10">
        <v>219.82829180785447</v>
      </c>
      <c r="AG155" s="10">
        <v>151.6619321548211</v>
      </c>
      <c r="AH155" s="10">
        <v>6.0978473982104138</v>
      </c>
      <c r="AI155" s="10">
        <v>6.1991808258101759</v>
      </c>
      <c r="AJ155" s="10"/>
      <c r="AK155" s="10"/>
      <c r="AL155" s="10"/>
      <c r="AM155" s="10"/>
      <c r="AN155" s="10">
        <v>1.4418079096045064</v>
      </c>
      <c r="AO155" s="10">
        <v>1.017508727990698</v>
      </c>
      <c r="AP155" s="10">
        <v>1</v>
      </c>
      <c r="AQ155" s="10">
        <v>111.47500000000001</v>
      </c>
      <c r="AR155" s="10"/>
      <c r="AS155" s="10"/>
      <c r="AT155" s="10">
        <v>1.1610092992974443</v>
      </c>
      <c r="AU155" s="10">
        <v>1</v>
      </c>
      <c r="AV155" s="16"/>
      <c r="AW155" s="21">
        <v>32.974243771178166</v>
      </c>
      <c r="AX155" s="1" t="s">
        <v>120</v>
      </c>
      <c r="AY155" s="25">
        <v>23.893963254593199</v>
      </c>
      <c r="AZ155" s="19">
        <v>100</v>
      </c>
      <c r="BA155" s="19">
        <v>0</v>
      </c>
      <c r="BB155" s="19">
        <v>0</v>
      </c>
      <c r="BC155" s="19">
        <v>100</v>
      </c>
      <c r="BD155" s="19">
        <v>0</v>
      </c>
      <c r="BE155" s="19">
        <v>0</v>
      </c>
      <c r="BF155" s="26">
        <v>59.089435821715242</v>
      </c>
      <c r="BG155" s="26">
        <v>37.621486386993993</v>
      </c>
      <c r="BH155" s="26">
        <v>3.2890777912907616</v>
      </c>
      <c r="BI155" s="23"/>
      <c r="BJ155" s="27">
        <f t="shared" ca="1" si="16"/>
        <v>1</v>
      </c>
      <c r="BK155" s="26">
        <f t="shared" ca="1" si="17"/>
        <v>4.5081197546479199</v>
      </c>
      <c r="BL155" s="25">
        <f t="shared" si="18"/>
        <v>2.5862488995707311</v>
      </c>
      <c r="BM155" s="25">
        <f t="shared" ca="1" si="19"/>
        <v>3.2550720465687135</v>
      </c>
      <c r="BN155" s="24">
        <f t="shared" si="20"/>
        <v>3.3344871553176865</v>
      </c>
      <c r="BO155" s="23"/>
      <c r="BP155" s="2"/>
    </row>
    <row r="156" spans="1:68" x14ac:dyDescent="0.2">
      <c r="A156">
        <v>7.15</v>
      </c>
      <c r="B156">
        <v>2.2000000000000002</v>
      </c>
      <c r="C156">
        <v>1.2577199999999999</v>
      </c>
      <c r="D156">
        <v>-0.28433999999999998</v>
      </c>
      <c r="E156">
        <v>5.4219999999999997E-2</v>
      </c>
      <c r="F156">
        <v>1.6335500000000001</v>
      </c>
      <c r="G156">
        <v>1.8081</v>
      </c>
      <c r="H156" s="23"/>
      <c r="I156" s="17">
        <f t="shared" si="14"/>
        <v>23.458005249343831</v>
      </c>
      <c r="J156" s="16">
        <f t="shared" si="15"/>
        <v>-24.058005249343832</v>
      </c>
      <c r="K156" s="10">
        <v>100</v>
      </c>
      <c r="L156" s="16">
        <v>2299.0485564304477</v>
      </c>
      <c r="M156" s="16">
        <v>845.50524934383293</v>
      </c>
      <c r="N156" s="16">
        <v>10.165135608048992</v>
      </c>
      <c r="O156" s="16">
        <v>2.8563088512240817</v>
      </c>
      <c r="P156" s="16">
        <v>3.0067715078009618</v>
      </c>
      <c r="Q156" s="16">
        <v>4.4293566970715445E-2</v>
      </c>
      <c r="R156" s="16">
        <v>1.4731271350615556</v>
      </c>
      <c r="S156" s="16">
        <v>10.448795595616675</v>
      </c>
      <c r="T156" s="22" t="s">
        <v>119</v>
      </c>
      <c r="U156" s="10">
        <v>1</v>
      </c>
      <c r="V156" s="22" t="s">
        <v>33</v>
      </c>
      <c r="W156" s="10">
        <v>3</v>
      </c>
      <c r="X156" s="22" t="s">
        <v>33</v>
      </c>
      <c r="Y156" s="10">
        <v>3</v>
      </c>
      <c r="Z156" s="22" t="s">
        <v>33</v>
      </c>
      <c r="AA156" s="15">
        <v>3</v>
      </c>
      <c r="AB156" s="11">
        <v>56.346567277273159</v>
      </c>
      <c r="AC156" s="10">
        <v>40.078068481870147</v>
      </c>
      <c r="AD156" s="21">
        <v>3.5753642408566959</v>
      </c>
      <c r="AE156" s="12">
        <v>285.63088512240813</v>
      </c>
      <c r="AF156" s="10">
        <v>215.7495582745612</v>
      </c>
      <c r="AG156" s="10">
        <v>150.33857539004811</v>
      </c>
      <c r="AH156" s="10">
        <v>5.835291172820904</v>
      </c>
      <c r="AI156" s="10">
        <v>6.7882803608679323</v>
      </c>
      <c r="AJ156" s="10"/>
      <c r="AK156" s="10"/>
      <c r="AL156" s="10"/>
      <c r="AM156" s="10"/>
      <c r="AN156" s="10">
        <v>1.4281544256120409</v>
      </c>
      <c r="AO156" s="10">
        <v>1.0038322556436292</v>
      </c>
      <c r="AP156" s="10">
        <v>1</v>
      </c>
      <c r="AQ156" s="10">
        <v>111.47500000000001</v>
      </c>
      <c r="AR156" s="10"/>
      <c r="AS156" s="10"/>
      <c r="AT156" s="10">
        <v>1.1295760765847473</v>
      </c>
      <c r="AU156" s="10">
        <v>1</v>
      </c>
      <c r="AV156" s="16"/>
      <c r="AW156" s="21">
        <v>32.362433741184184</v>
      </c>
      <c r="AX156" s="1" t="s">
        <v>120</v>
      </c>
      <c r="AY156" s="25">
        <v>24.0580052493438</v>
      </c>
      <c r="AZ156" s="19">
        <v>100</v>
      </c>
      <c r="BA156" s="19">
        <v>0</v>
      </c>
      <c r="BB156" s="19">
        <v>0</v>
      </c>
      <c r="BC156" s="19">
        <v>100</v>
      </c>
      <c r="BD156" s="19">
        <v>0</v>
      </c>
      <c r="BE156" s="19">
        <v>0</v>
      </c>
      <c r="BF156" s="26">
        <v>56.346567277273159</v>
      </c>
      <c r="BG156" s="26">
        <v>40.078068481870147</v>
      </c>
      <c r="BH156" s="26">
        <v>3.5753642408566959</v>
      </c>
      <c r="BI156" s="23"/>
      <c r="BJ156" s="27">
        <f t="shared" ca="1" si="16"/>
        <v>1</v>
      </c>
      <c r="BK156" s="26">
        <f t="shared" ca="1" si="17"/>
        <v>4.3932245980189535</v>
      </c>
      <c r="BL156" s="25">
        <f t="shared" si="18"/>
        <v>2.3849041885821087</v>
      </c>
      <c r="BM156" s="25">
        <f t="shared" ca="1" si="19"/>
        <v>3.2473169014579448</v>
      </c>
      <c r="BN156" s="24">
        <f t="shared" si="20"/>
        <v>3.321255725731953</v>
      </c>
      <c r="BO156" s="23"/>
      <c r="BP156" s="2"/>
    </row>
    <row r="157" spans="1:68" x14ac:dyDescent="0.2">
      <c r="A157">
        <v>7.2</v>
      </c>
      <c r="B157">
        <v>2.2000000000000002</v>
      </c>
      <c r="C157">
        <v>1.2574799999999999</v>
      </c>
      <c r="D157">
        <v>-0.28421000000000002</v>
      </c>
      <c r="E157">
        <v>5.4379999999999998E-2</v>
      </c>
      <c r="F157">
        <v>1.6227</v>
      </c>
      <c r="G157">
        <v>1.80013</v>
      </c>
      <c r="H157" s="23"/>
      <c r="I157" s="17">
        <f t="shared" si="14"/>
        <v>23.622047244094489</v>
      </c>
      <c r="J157" s="16">
        <f t="shared" si="15"/>
        <v>-24.22204724409449</v>
      </c>
      <c r="K157" s="10">
        <v>100</v>
      </c>
      <c r="L157" s="16">
        <v>2315.4527559055136</v>
      </c>
      <c r="M157" s="16">
        <v>851.67322834645768</v>
      </c>
      <c r="N157" s="16">
        <v>10.236220472440944</v>
      </c>
      <c r="O157" s="16">
        <v>2.7907721280602353</v>
      </c>
      <c r="P157" s="16">
        <v>2.9419420121650912</v>
      </c>
      <c r="Q157" s="16">
        <v>4.5108017282765138E-2</v>
      </c>
      <c r="R157" s="16">
        <v>1.5332735008453946</v>
      </c>
      <c r="S157" s="16">
        <v>10.497908618392778</v>
      </c>
      <c r="T157" s="22" t="s">
        <v>119</v>
      </c>
      <c r="U157" s="10">
        <v>1</v>
      </c>
      <c r="V157" s="22" t="s">
        <v>33</v>
      </c>
      <c r="W157" s="10">
        <v>3</v>
      </c>
      <c r="X157" s="22" t="s">
        <v>33</v>
      </c>
      <c r="Y157" s="10">
        <v>3</v>
      </c>
      <c r="Z157" s="22" t="s">
        <v>33</v>
      </c>
      <c r="AA157" s="15">
        <v>3</v>
      </c>
      <c r="AB157" s="11">
        <v>58.265020175762942</v>
      </c>
      <c r="AC157" s="10">
        <v>38.364818768474137</v>
      </c>
      <c r="AD157" s="21">
        <v>3.3701610557629174</v>
      </c>
      <c r="AE157" s="12">
        <v>279.07721280602357</v>
      </c>
      <c r="AF157" s="10">
        <v>207.1576058776902</v>
      </c>
      <c r="AG157" s="10">
        <v>147.09710060825455</v>
      </c>
      <c r="AH157" s="10">
        <v>5.3832990024377114</v>
      </c>
      <c r="AI157" s="10">
        <v>6.5219936263728169</v>
      </c>
      <c r="AJ157" s="10"/>
      <c r="AK157" s="10"/>
      <c r="AL157" s="10"/>
      <c r="AM157" s="10"/>
      <c r="AN157" s="10">
        <v>1.3953860640301177</v>
      </c>
      <c r="AO157" s="10">
        <v>0.99856065335177446</v>
      </c>
      <c r="AP157" s="10">
        <v>1</v>
      </c>
      <c r="AQ157" s="10">
        <v>111.47500000000001</v>
      </c>
      <c r="AR157" s="10"/>
      <c r="AS157" s="10"/>
      <c r="AT157" s="10">
        <v>1.074061155032233</v>
      </c>
      <c r="AU157" s="10">
        <v>1</v>
      </c>
      <c r="AV157" s="16"/>
      <c r="AW157" s="21">
        <v>31.073640881653528</v>
      </c>
      <c r="AX157" s="1" t="s">
        <v>120</v>
      </c>
      <c r="AY157" s="25">
        <v>24.222047244094501</v>
      </c>
      <c r="AZ157" s="19">
        <v>100</v>
      </c>
      <c r="BA157" s="19">
        <v>0</v>
      </c>
      <c r="BB157" s="19">
        <v>0</v>
      </c>
      <c r="BC157" s="19">
        <v>100</v>
      </c>
      <c r="BD157" s="19">
        <v>0</v>
      </c>
      <c r="BE157" s="19">
        <v>0</v>
      </c>
      <c r="BF157" s="26">
        <v>58.265020175762942</v>
      </c>
      <c r="BG157" s="26">
        <v>38.364818768474137</v>
      </c>
      <c r="BH157" s="26">
        <v>3.3701610557629174</v>
      </c>
      <c r="BI157" s="23"/>
      <c r="BJ157" s="27">
        <f t="shared" ca="1" si="16"/>
        <v>1</v>
      </c>
      <c r="BK157" s="26">
        <f t="shared" ca="1" si="17"/>
        <v>4.1899065858308786</v>
      </c>
      <c r="BL157" s="25">
        <f t="shared" si="18"/>
        <v>2.5281707220707474</v>
      </c>
      <c r="BM157" s="25">
        <f t="shared" ca="1" si="19"/>
        <v>3.2777188290926293</v>
      </c>
      <c r="BN157" s="24">
        <f t="shared" si="20"/>
        <v>3.3371407625421288</v>
      </c>
      <c r="BO157" s="23"/>
      <c r="BP157" s="2"/>
    </row>
    <row r="158" spans="1:68" x14ac:dyDescent="0.2">
      <c r="A158">
        <v>7.25</v>
      </c>
      <c r="B158">
        <v>2.1</v>
      </c>
      <c r="C158">
        <v>1.2577400000000001</v>
      </c>
      <c r="D158">
        <v>-0.28338000000000002</v>
      </c>
      <c r="E158">
        <v>5.4559999999999997E-2</v>
      </c>
      <c r="F158">
        <v>1.6214999999999999</v>
      </c>
      <c r="G158">
        <v>1.8018000000000001</v>
      </c>
      <c r="H158" s="23"/>
      <c r="I158" s="17">
        <f t="shared" si="14"/>
        <v>23.786089238845143</v>
      </c>
      <c r="J158" s="16">
        <f t="shared" si="15"/>
        <v>-24.386089238845145</v>
      </c>
      <c r="K158" s="10">
        <v>100</v>
      </c>
      <c r="L158" s="16">
        <v>2331.8569553805792</v>
      </c>
      <c r="M158" s="16">
        <v>857.84120734908231</v>
      </c>
      <c r="N158" s="16">
        <v>10.307305336832895</v>
      </c>
      <c r="O158" s="16">
        <v>2.8617702448211042</v>
      </c>
      <c r="P158" s="16">
        <v>3.0137357598949333</v>
      </c>
      <c r="Q158" s="16">
        <v>5.0307969275083901E-2</v>
      </c>
      <c r="R158" s="16">
        <v>1.6692893233890476</v>
      </c>
      <c r="S158" s="16">
        <v>10.553160769015898</v>
      </c>
      <c r="T158" s="22" t="s">
        <v>119</v>
      </c>
      <c r="U158" s="10">
        <v>1</v>
      </c>
      <c r="V158" s="22" t="s">
        <v>33</v>
      </c>
      <c r="W158" s="10">
        <v>3</v>
      </c>
      <c r="X158" s="22" t="s">
        <v>33</v>
      </c>
      <c r="Y158" s="10">
        <v>3</v>
      </c>
      <c r="Z158" s="22" t="s">
        <v>33</v>
      </c>
      <c r="AA158" s="15">
        <v>3</v>
      </c>
      <c r="AB158" s="11">
        <v>60.532224801253136</v>
      </c>
      <c r="AC158" s="10">
        <v>36.311341187735579</v>
      </c>
      <c r="AD158" s="21">
        <v>3.1564340110112843</v>
      </c>
      <c r="AE158" s="12">
        <v>286.17702448211043</v>
      </c>
      <c r="AF158" s="10">
        <v>214.63897622972661</v>
      </c>
      <c r="AG158" s="10">
        <v>150.68678799474668</v>
      </c>
      <c r="AH158" s="10">
        <v>5.0575974620503441</v>
      </c>
      <c r="AI158" s="10">
        <v>5.9905732696460685</v>
      </c>
      <c r="AJ158" s="10"/>
      <c r="AK158" s="10"/>
      <c r="AL158" s="10"/>
      <c r="AM158" s="10"/>
      <c r="AN158" s="10">
        <v>1.4308851224105521</v>
      </c>
      <c r="AO158" s="10">
        <v>1.0267101727985102</v>
      </c>
      <c r="AP158" s="10">
        <v>1</v>
      </c>
      <c r="AQ158" s="10">
        <v>111.47500000000001</v>
      </c>
      <c r="AR158" s="10"/>
      <c r="AS158" s="10"/>
      <c r="AT158" s="10">
        <v>1.1063094227538384</v>
      </c>
      <c r="AU158" s="10">
        <v>1</v>
      </c>
      <c r="AV158" s="16"/>
      <c r="AW158" s="21">
        <v>32.195846434458993</v>
      </c>
      <c r="AX158" s="1" t="s">
        <v>120</v>
      </c>
      <c r="AY158" s="25">
        <v>24.386089238845098</v>
      </c>
      <c r="AZ158" s="19">
        <v>100</v>
      </c>
      <c r="BA158" s="19">
        <v>0</v>
      </c>
      <c r="BB158" s="19">
        <v>0</v>
      </c>
      <c r="BC158" s="19">
        <v>100</v>
      </c>
      <c r="BD158" s="19">
        <v>0</v>
      </c>
      <c r="BE158" s="19">
        <v>0</v>
      </c>
      <c r="BF158" s="26">
        <v>60.532224801253136</v>
      </c>
      <c r="BG158" s="26">
        <v>36.311341187735579</v>
      </c>
      <c r="BH158" s="26">
        <v>3.1564340110112843</v>
      </c>
      <c r="BI158" s="23"/>
      <c r="BJ158" s="27">
        <f t="shared" ca="1" si="16"/>
        <v>1</v>
      </c>
      <c r="BK158" s="26">
        <f t="shared" ca="1" si="17"/>
        <v>4.3080403841050581</v>
      </c>
      <c r="BL158" s="25">
        <f t="shared" si="18"/>
        <v>2.7225766322914793</v>
      </c>
      <c r="BM158" s="25">
        <f t="shared" ca="1" si="19"/>
        <v>3.2833319083121411</v>
      </c>
      <c r="BN158" s="24">
        <f t="shared" si="20"/>
        <v>3.3434060609516174</v>
      </c>
      <c r="BO158" s="23"/>
      <c r="BP158" s="2"/>
    </row>
    <row r="159" spans="1:68" x14ac:dyDescent="0.2">
      <c r="A159">
        <v>7.3</v>
      </c>
      <c r="B159">
        <v>2.2000000000000002</v>
      </c>
      <c r="C159">
        <v>1.2580899999999999</v>
      </c>
      <c r="D159">
        <v>-0.28271000000000002</v>
      </c>
      <c r="E159">
        <v>5.4730000000000001E-2</v>
      </c>
      <c r="F159">
        <v>1.6207800000000001</v>
      </c>
      <c r="G159">
        <v>1.7960799999999999</v>
      </c>
      <c r="H159" s="23"/>
      <c r="I159" s="17">
        <f t="shared" si="14"/>
        <v>23.950131233595798</v>
      </c>
      <c r="J159" s="16">
        <f t="shared" si="15"/>
        <v>-24.550131233595799</v>
      </c>
      <c r="K159" s="10">
        <v>100</v>
      </c>
      <c r="L159" s="16">
        <v>2348.2611548556447</v>
      </c>
      <c r="M159" s="16">
        <v>864.00918635170694</v>
      </c>
      <c r="N159" s="16">
        <v>10.378390201224846</v>
      </c>
      <c r="O159" s="16">
        <v>2.9573446327683328</v>
      </c>
      <c r="P159" s="16">
        <v>3.1100615770906361</v>
      </c>
      <c r="Q159" s="16">
        <v>5.4505520883341242E-2</v>
      </c>
      <c r="R159" s="16">
        <v>1.7525543958627801</v>
      </c>
      <c r="S159" s="16">
        <v>10.605343355715512</v>
      </c>
      <c r="T159" s="22" t="s">
        <v>119</v>
      </c>
      <c r="U159" s="10">
        <v>1</v>
      </c>
      <c r="V159" s="22" t="s">
        <v>33</v>
      </c>
      <c r="W159" s="10">
        <v>3</v>
      </c>
      <c r="X159" s="22" t="s">
        <v>33</v>
      </c>
      <c r="Y159" s="10">
        <v>3</v>
      </c>
      <c r="Z159" s="22" t="s">
        <v>33</v>
      </c>
      <c r="AA159" s="15">
        <v>3</v>
      </c>
      <c r="AB159" s="11">
        <v>61.462458503474366</v>
      </c>
      <c r="AC159" s="10">
        <v>35.460896566744808</v>
      </c>
      <c r="AD159" s="21">
        <v>3.0766449297808274</v>
      </c>
      <c r="AE159" s="12">
        <v>295.73446327683325</v>
      </c>
      <c r="AF159" s="10">
        <v>225.00647240127603</v>
      </c>
      <c r="AG159" s="10">
        <v>155.50307885453179</v>
      </c>
      <c r="AH159" s="10">
        <v>4.6687506066651192</v>
      </c>
      <c r="AI159" s="10">
        <v>5.7059569869025459</v>
      </c>
      <c r="AJ159" s="10"/>
      <c r="AK159" s="10"/>
      <c r="AL159" s="10"/>
      <c r="AM159" s="10"/>
      <c r="AN159" s="10">
        <v>1.4786723163841664</v>
      </c>
      <c r="AO159" s="10">
        <v>1.0557853336843022</v>
      </c>
      <c r="AP159" s="10">
        <v>1</v>
      </c>
      <c r="AQ159" s="10">
        <v>111.47500000000001</v>
      </c>
      <c r="AR159" s="10"/>
      <c r="AS159" s="10"/>
      <c r="AT159" s="10">
        <v>1.1536684467084302</v>
      </c>
      <c r="AU159" s="10">
        <v>1</v>
      </c>
      <c r="AV159" s="16"/>
      <c r="AW159" s="21">
        <v>33.750970860191401</v>
      </c>
      <c r="AX159" s="1" t="s">
        <v>120</v>
      </c>
      <c r="AY159" s="25">
        <v>24.550131233595799</v>
      </c>
      <c r="AZ159" s="19">
        <v>100</v>
      </c>
      <c r="BA159" s="19">
        <v>0</v>
      </c>
      <c r="BB159" s="19">
        <v>0</v>
      </c>
      <c r="BC159" s="19">
        <v>100</v>
      </c>
      <c r="BD159" s="19">
        <v>0</v>
      </c>
      <c r="BE159" s="19">
        <v>0</v>
      </c>
      <c r="BF159" s="26">
        <v>61.462458503474366</v>
      </c>
      <c r="BG159" s="26">
        <v>35.460896566744808</v>
      </c>
      <c r="BH159" s="26">
        <v>3.0766449297808274</v>
      </c>
      <c r="BI159" s="23"/>
      <c r="BJ159" s="27">
        <f t="shared" ca="1" si="16"/>
        <v>1</v>
      </c>
      <c r="BK159" s="26">
        <f t="shared" ca="1" si="17"/>
        <v>4.481274111997152</v>
      </c>
      <c r="BL159" s="25">
        <f t="shared" si="18"/>
        <v>2.8154681593938324</v>
      </c>
      <c r="BM159" s="25">
        <f t="shared" ca="1" si="19"/>
        <v>3.2759573749390167</v>
      </c>
      <c r="BN159" s="24">
        <f t="shared" si="20"/>
        <v>3.340293696548553</v>
      </c>
      <c r="BO159" s="23"/>
      <c r="BP159" s="2"/>
    </row>
    <row r="160" spans="1:68" x14ac:dyDescent="0.2">
      <c r="A160">
        <v>7.35</v>
      </c>
      <c r="B160">
        <v>2.1</v>
      </c>
      <c r="C160">
        <v>1.25901</v>
      </c>
      <c r="D160">
        <v>-0.28301999999999999</v>
      </c>
      <c r="E160">
        <v>5.5010000000000003E-2</v>
      </c>
      <c r="F160">
        <v>1.62405</v>
      </c>
      <c r="G160">
        <v>1.80278</v>
      </c>
      <c r="H160" s="23"/>
      <c r="I160" s="17">
        <f t="shared" si="14"/>
        <v>24.114173228346456</v>
      </c>
      <c r="J160" s="16">
        <f t="shared" si="15"/>
        <v>-24.714173228346457</v>
      </c>
      <c r="K160" s="10">
        <v>100</v>
      </c>
      <c r="L160" s="16">
        <v>2364.6653543307107</v>
      </c>
      <c r="M160" s="16">
        <v>870.17716535433169</v>
      </c>
      <c r="N160" s="16">
        <v>10.449475065616797</v>
      </c>
      <c r="O160" s="16">
        <v>3.2085687382297352</v>
      </c>
      <c r="P160" s="16">
        <v>3.3625233307259963</v>
      </c>
      <c r="Q160" s="16">
        <v>5.2563370139222326E-2</v>
      </c>
      <c r="R160" s="16">
        <v>1.5632120574126533</v>
      </c>
      <c r="S160" s="16">
        <v>10.6912911455737</v>
      </c>
      <c r="T160" s="22" t="s">
        <v>119</v>
      </c>
      <c r="U160" s="10">
        <v>1</v>
      </c>
      <c r="V160" s="22" t="s">
        <v>33</v>
      </c>
      <c r="W160" s="10">
        <v>3</v>
      </c>
      <c r="X160" s="22" t="s">
        <v>33</v>
      </c>
      <c r="Y160" s="10">
        <v>3</v>
      </c>
      <c r="Z160" s="22" t="s">
        <v>33</v>
      </c>
      <c r="AA160" s="15">
        <v>3</v>
      </c>
      <c r="AB160" s="11">
        <v>55.190318697590179</v>
      </c>
      <c r="AC160" s="10">
        <v>41.098442275970847</v>
      </c>
      <c r="AD160" s="21">
        <v>3.7112390264389745</v>
      </c>
      <c r="AE160" s="12">
        <v>320.85687382297351</v>
      </c>
      <c r="AF160" s="10">
        <v>253.74290227160867</v>
      </c>
      <c r="AG160" s="10">
        <v>168.12616653629982</v>
      </c>
      <c r="AH160" s="10">
        <v>4.9745022162562975</v>
      </c>
      <c r="AI160" s="10">
        <v>6.3970847413699428</v>
      </c>
      <c r="AJ160" s="10"/>
      <c r="AK160" s="10"/>
      <c r="AL160" s="10"/>
      <c r="AM160" s="10"/>
      <c r="AN160" s="10">
        <v>1.6042843691148676</v>
      </c>
      <c r="AO160" s="10">
        <v>1.0955001722820199</v>
      </c>
      <c r="AP160" s="10">
        <v>1</v>
      </c>
      <c r="AQ160" s="10">
        <v>111.47500000000001</v>
      </c>
      <c r="AR160" s="10"/>
      <c r="AS160" s="10"/>
      <c r="AT160" s="10">
        <v>1.2989944966302276</v>
      </c>
      <c r="AU160" s="10">
        <v>1</v>
      </c>
      <c r="AV160" s="16"/>
      <c r="AW160" s="21">
        <v>38.061435340741298</v>
      </c>
      <c r="AX160" s="1" t="s">
        <v>120</v>
      </c>
      <c r="AY160" s="25">
        <v>24.7141732283465</v>
      </c>
      <c r="AZ160" s="19">
        <v>100</v>
      </c>
      <c r="BA160" s="19">
        <v>0</v>
      </c>
      <c r="BB160" s="19">
        <v>0</v>
      </c>
      <c r="BC160" s="19">
        <v>100</v>
      </c>
      <c r="BD160" s="19">
        <v>0</v>
      </c>
      <c r="BE160" s="19">
        <v>0</v>
      </c>
      <c r="BF160" s="26">
        <v>55.190318697590179</v>
      </c>
      <c r="BG160" s="26">
        <v>41.098442275970847</v>
      </c>
      <c r="BH160" s="26">
        <v>3.7112390264389745</v>
      </c>
      <c r="BI160" s="23"/>
      <c r="BJ160" s="27">
        <f t="shared" ca="1" si="16"/>
        <v>1</v>
      </c>
      <c r="BK160" s="26">
        <f t="shared" ca="1" si="17"/>
        <v>5.0109121231028357</v>
      </c>
      <c r="BL160" s="25">
        <f t="shared" si="18"/>
        <v>2.4109529161303831</v>
      </c>
      <c r="BM160" s="25">
        <f t="shared" ca="1" si="19"/>
        <v>3.2000577702604329</v>
      </c>
      <c r="BN160" s="24">
        <f t="shared" si="20"/>
        <v>3.2882021499263479</v>
      </c>
      <c r="BO160" s="23"/>
      <c r="BP160" s="2"/>
    </row>
    <row r="161" spans="1:68" x14ac:dyDescent="0.2">
      <c r="A161">
        <v>7.4</v>
      </c>
      <c r="B161">
        <v>2.1</v>
      </c>
      <c r="C161">
        <v>1.2581800000000001</v>
      </c>
      <c r="D161">
        <v>-0.28323999999999999</v>
      </c>
      <c r="E161">
        <v>5.5219999999999998E-2</v>
      </c>
      <c r="F161">
        <v>1.62033</v>
      </c>
      <c r="G161">
        <v>1.79633</v>
      </c>
      <c r="H161" s="23"/>
      <c r="I161" s="17">
        <f t="shared" si="14"/>
        <v>24.278215223097114</v>
      </c>
      <c r="J161" s="16">
        <f t="shared" si="15"/>
        <v>-24.878215223097115</v>
      </c>
      <c r="K161" s="10">
        <v>100</v>
      </c>
      <c r="L161" s="16">
        <v>2381.0695538057766</v>
      </c>
      <c r="M161" s="16">
        <v>876.34514435695644</v>
      </c>
      <c r="N161" s="16">
        <v>10.52055993000875</v>
      </c>
      <c r="O161" s="16">
        <v>2.9819209039548138</v>
      </c>
      <c r="P161" s="16">
        <v>3.1368037325815434</v>
      </c>
      <c r="Q161" s="16">
        <v>5.1185069611137841E-2</v>
      </c>
      <c r="R161" s="16">
        <v>1.6317587574729544</v>
      </c>
      <c r="S161" s="16">
        <v>10.75575198796734</v>
      </c>
      <c r="T161" s="22" t="s">
        <v>119</v>
      </c>
      <c r="U161" s="10">
        <v>1</v>
      </c>
      <c r="V161" s="22" t="s">
        <v>33</v>
      </c>
      <c r="W161" s="10">
        <v>3</v>
      </c>
      <c r="X161" s="22" t="s">
        <v>33</v>
      </c>
      <c r="Y161" s="10">
        <v>3</v>
      </c>
      <c r="Z161" s="22" t="s">
        <v>33</v>
      </c>
      <c r="AA161" s="15">
        <v>3</v>
      </c>
      <c r="AB161" s="11">
        <v>58.651697308339841</v>
      </c>
      <c r="AC161" s="10">
        <v>38.01667468015799</v>
      </c>
      <c r="AD161" s="21">
        <v>3.3316280115021648</v>
      </c>
      <c r="AE161" s="12">
        <v>298.19209039548139</v>
      </c>
      <c r="AF161" s="10">
        <v>226.22270252078681</v>
      </c>
      <c r="AG161" s="10">
        <v>156.84018662907715</v>
      </c>
      <c r="AH161" s="10">
        <v>4.8382366208624319</v>
      </c>
      <c r="AI161" s="10">
        <v>6.1283568751833375</v>
      </c>
      <c r="AJ161" s="10"/>
      <c r="AK161" s="10"/>
      <c r="AL161" s="10"/>
      <c r="AM161" s="10"/>
      <c r="AN161" s="10">
        <v>1.4909604519774069</v>
      </c>
      <c r="AO161" s="10">
        <v>1.0576204361787498</v>
      </c>
      <c r="AP161" s="10">
        <v>1</v>
      </c>
      <c r="AQ161" s="10">
        <v>111.47500000000001</v>
      </c>
      <c r="AR161" s="10"/>
      <c r="AS161" s="10"/>
      <c r="AT161" s="10">
        <v>1.1428720947473103</v>
      </c>
      <c r="AU161" s="10">
        <v>1</v>
      </c>
      <c r="AV161" s="16"/>
      <c r="AW161" s="21">
        <v>33.933405378118017</v>
      </c>
      <c r="AX161" s="1" t="s">
        <v>120</v>
      </c>
      <c r="AY161" s="25">
        <v>24.878215223097101</v>
      </c>
      <c r="AZ161" s="19">
        <v>100</v>
      </c>
      <c r="BA161" s="19">
        <v>0</v>
      </c>
      <c r="BB161" s="19">
        <v>0</v>
      </c>
      <c r="BC161" s="19">
        <v>100</v>
      </c>
      <c r="BD161" s="19">
        <v>0</v>
      </c>
      <c r="BE161" s="19">
        <v>0</v>
      </c>
      <c r="BF161" s="26">
        <v>58.651697308339841</v>
      </c>
      <c r="BG161" s="26">
        <v>38.01667468015799</v>
      </c>
      <c r="BH161" s="26">
        <v>3.3316280115021648</v>
      </c>
      <c r="BI161" s="23"/>
      <c r="BJ161" s="27">
        <f t="shared" ca="1" si="16"/>
        <v>1</v>
      </c>
      <c r="BK161" s="26">
        <f t="shared" ca="1" si="17"/>
        <v>4.4417863628531569</v>
      </c>
      <c r="BL161" s="25">
        <f t="shared" si="18"/>
        <v>2.6299073137756461</v>
      </c>
      <c r="BM161" s="25">
        <f t="shared" ca="1" si="19"/>
        <v>3.2642894146513268</v>
      </c>
      <c r="BN161" s="24">
        <f t="shared" si="20"/>
        <v>3.3234643955337009</v>
      </c>
      <c r="BO161" s="23"/>
      <c r="BP161" s="2"/>
    </row>
    <row r="162" spans="1:68" x14ac:dyDescent="0.2">
      <c r="A162">
        <v>7.45</v>
      </c>
      <c r="B162">
        <v>2.2000000000000002</v>
      </c>
      <c r="C162">
        <v>1.2581599999999999</v>
      </c>
      <c r="D162">
        <v>-0.28227000000000002</v>
      </c>
      <c r="E162">
        <v>5.5390000000000002E-2</v>
      </c>
      <c r="F162">
        <v>1.6173</v>
      </c>
      <c r="G162">
        <v>1.7968500000000001</v>
      </c>
      <c r="H162" s="23"/>
      <c r="I162" s="17">
        <f t="shared" si="14"/>
        <v>24.442257217847768</v>
      </c>
      <c r="J162" s="16">
        <f t="shared" si="15"/>
        <v>-25.042257217847769</v>
      </c>
      <c r="K162" s="10">
        <v>100</v>
      </c>
      <c r="L162" s="16">
        <v>2397.4737532808422</v>
      </c>
      <c r="M162" s="16">
        <v>882.51312335958107</v>
      </c>
      <c r="N162" s="16">
        <v>10.5916447944007</v>
      </c>
      <c r="O162" s="16">
        <v>2.9764595103577909</v>
      </c>
      <c r="P162" s="16">
        <v>3.1320937682329948</v>
      </c>
      <c r="Q162" s="16">
        <v>5.7262121939510198E-2</v>
      </c>
      <c r="R162" s="16">
        <v>1.8282377916104109</v>
      </c>
      <c r="S162" s="16">
        <v>10.807934574666954</v>
      </c>
      <c r="T162" s="22" t="s">
        <v>119</v>
      </c>
      <c r="U162" s="10">
        <v>1</v>
      </c>
      <c r="V162" s="22" t="s">
        <v>33</v>
      </c>
      <c r="W162" s="10">
        <v>3</v>
      </c>
      <c r="X162" s="22" t="s">
        <v>33</v>
      </c>
      <c r="Y162" s="10">
        <v>3</v>
      </c>
      <c r="Z162" s="22" t="s">
        <v>33</v>
      </c>
      <c r="AA162" s="15">
        <v>3</v>
      </c>
      <c r="AB162" s="11">
        <v>62.968108010047558</v>
      </c>
      <c r="AC162" s="10">
        <v>34.075897032225868</v>
      </c>
      <c r="AD162" s="21">
        <v>2.9559949577265732</v>
      </c>
      <c r="AE162" s="12">
        <v>297.64595103577909</v>
      </c>
      <c r="AF162" s="10">
        <v>224.70363615771842</v>
      </c>
      <c r="AG162" s="10">
        <v>156.60468841164973</v>
      </c>
      <c r="AH162" s="10">
        <v>4.449389765477207</v>
      </c>
      <c r="AI162" s="10">
        <v>5.469747997710658</v>
      </c>
      <c r="AJ162" s="10"/>
      <c r="AK162" s="10"/>
      <c r="AL162" s="10"/>
      <c r="AM162" s="10"/>
      <c r="AN162" s="10">
        <v>1.4882297551788954</v>
      </c>
      <c r="AO162" s="10">
        <v>1.075049181140125</v>
      </c>
      <c r="AP162" s="10">
        <v>1</v>
      </c>
      <c r="AQ162" s="10">
        <v>111.47500000000001</v>
      </c>
      <c r="AR162" s="10"/>
      <c r="AS162" s="10"/>
      <c r="AT162" s="10">
        <v>1.1263912960335964</v>
      </c>
      <c r="AU162" s="10">
        <v>1</v>
      </c>
      <c r="AV162" s="16"/>
      <c r="AW162" s="21">
        <v>33.705545423657767</v>
      </c>
      <c r="AX162" s="1" t="s">
        <v>120</v>
      </c>
      <c r="AY162" s="25">
        <v>25.042257217847801</v>
      </c>
      <c r="AZ162" s="19">
        <v>100</v>
      </c>
      <c r="BA162" s="19">
        <v>0</v>
      </c>
      <c r="BB162" s="19">
        <v>0</v>
      </c>
      <c r="BC162" s="19">
        <v>100</v>
      </c>
      <c r="BD162" s="19">
        <v>0</v>
      </c>
      <c r="BE162" s="19">
        <v>0</v>
      </c>
      <c r="BF162" s="26">
        <v>62.968108010047558</v>
      </c>
      <c r="BG162" s="26">
        <v>34.075897032225868</v>
      </c>
      <c r="BH162" s="26">
        <v>2.9559949577265732</v>
      </c>
      <c r="BI162" s="23"/>
      <c r="BJ162" s="27">
        <f t="shared" ca="1" si="16"/>
        <v>1</v>
      </c>
      <c r="BK162" s="26">
        <f t="shared" ca="1" si="17"/>
        <v>4.3814802078695543</v>
      </c>
      <c r="BL162" s="25">
        <f t="shared" si="18"/>
        <v>2.9617978030089098</v>
      </c>
      <c r="BM162" s="25">
        <f t="shared" ca="1" si="19"/>
        <v>3.2956165259272177</v>
      </c>
      <c r="BN162" s="24">
        <f t="shared" si="20"/>
        <v>3.3456311526075573</v>
      </c>
      <c r="BO162" s="23"/>
      <c r="BP162" s="2"/>
    </row>
    <row r="163" spans="1:68" x14ac:dyDescent="0.2">
      <c r="A163">
        <v>7.5</v>
      </c>
      <c r="B163">
        <v>2.1</v>
      </c>
      <c r="C163">
        <v>1.2579199999999999</v>
      </c>
      <c r="D163">
        <v>-0.28256999999999999</v>
      </c>
      <c r="E163">
        <v>5.5590000000000001E-2</v>
      </c>
      <c r="F163">
        <v>1.6201000000000001</v>
      </c>
      <c r="G163">
        <v>1.7985500000000001</v>
      </c>
      <c r="H163" s="23"/>
      <c r="I163" s="17">
        <f t="shared" si="14"/>
        <v>24.606299212598422</v>
      </c>
      <c r="J163" s="16">
        <f t="shared" si="15"/>
        <v>-25.206299212598424</v>
      </c>
      <c r="K163" s="10">
        <v>100</v>
      </c>
      <c r="L163" s="16">
        <v>2413.8779527559077</v>
      </c>
      <c r="M163" s="16">
        <v>888.68110236220571</v>
      </c>
      <c r="N163" s="16">
        <v>10.662729658792649</v>
      </c>
      <c r="O163" s="16">
        <v>2.910922787193944</v>
      </c>
      <c r="P163" s="16">
        <v>3.067441079479118</v>
      </c>
      <c r="Q163" s="16">
        <v>5.5382621219395189E-2</v>
      </c>
      <c r="R163" s="16">
        <v>1.8054991044457065</v>
      </c>
      <c r="S163" s="16">
        <v>10.869325853137084</v>
      </c>
      <c r="T163" s="22" t="s">
        <v>119</v>
      </c>
      <c r="U163" s="10">
        <v>1</v>
      </c>
      <c r="V163" s="22" t="s">
        <v>33</v>
      </c>
      <c r="W163" s="10">
        <v>3</v>
      </c>
      <c r="X163" s="22" t="s">
        <v>33</v>
      </c>
      <c r="Y163" s="10">
        <v>3</v>
      </c>
      <c r="Z163" s="22" t="s">
        <v>33</v>
      </c>
      <c r="AA163" s="15">
        <v>3</v>
      </c>
      <c r="AB163" s="11">
        <v>63.08215302689586</v>
      </c>
      <c r="AC163" s="10">
        <v>33.970596730724623</v>
      </c>
      <c r="AD163" s="21">
        <v>2.9472502423795124</v>
      </c>
      <c r="AE163" s="12">
        <v>291.09227871939441</v>
      </c>
      <c r="AF163" s="10">
        <v>216.13248457049372</v>
      </c>
      <c r="AG163" s="10">
        <v>153.3720539739559</v>
      </c>
      <c r="AH163" s="10">
        <v>4.2499788550855202</v>
      </c>
      <c r="AI163" s="10">
        <v>5.5386347051498701</v>
      </c>
      <c r="AJ163" s="10"/>
      <c r="AK163" s="10"/>
      <c r="AL163" s="10"/>
      <c r="AM163" s="10"/>
      <c r="AN163" s="10">
        <v>1.455461393596972</v>
      </c>
      <c r="AO163" s="10">
        <v>1.063110472033252</v>
      </c>
      <c r="AP163" s="10">
        <v>1</v>
      </c>
      <c r="AQ163" s="10">
        <v>111.47500000000001</v>
      </c>
      <c r="AR163" s="10"/>
      <c r="AS163" s="10"/>
      <c r="AT163" s="10">
        <v>1.0733505366551277</v>
      </c>
      <c r="AU163" s="10">
        <v>1</v>
      </c>
      <c r="AV163" s="16"/>
      <c r="AW163" s="21">
        <v>32.419872685574056</v>
      </c>
      <c r="AX163" s="1" t="s">
        <v>120</v>
      </c>
      <c r="AY163" s="25">
        <v>25.206299212598399</v>
      </c>
      <c r="AZ163" s="19">
        <v>100</v>
      </c>
      <c r="BA163" s="19">
        <v>0</v>
      </c>
      <c r="BB163" s="19">
        <v>0</v>
      </c>
      <c r="BC163" s="19">
        <v>100</v>
      </c>
      <c r="BD163" s="19">
        <v>0</v>
      </c>
      <c r="BE163" s="19">
        <v>0</v>
      </c>
      <c r="BF163" s="26">
        <v>63.08215302689586</v>
      </c>
      <c r="BG163" s="26">
        <v>33.970596730724623</v>
      </c>
      <c r="BH163" s="26">
        <v>2.9472502423795124</v>
      </c>
      <c r="BI163" s="23"/>
      <c r="BJ163" s="27">
        <f t="shared" ca="1" si="16"/>
        <v>1</v>
      </c>
      <c r="BK163" s="26">
        <f t="shared" ca="1" si="17"/>
        <v>4.1871085098034797</v>
      </c>
      <c r="BL163" s="25">
        <f t="shared" si="18"/>
        <v>2.9767567113781315</v>
      </c>
      <c r="BM163" s="25">
        <f t="shared" ca="1" si="19"/>
        <v>3.3136624964671548</v>
      </c>
      <c r="BN163" s="24">
        <f t="shared" si="20"/>
        <v>3.3513564551363673</v>
      </c>
      <c r="BO163" s="23"/>
      <c r="BP163" s="2"/>
    </row>
    <row r="164" spans="1:68" x14ac:dyDescent="0.2">
      <c r="A164">
        <v>7.55</v>
      </c>
      <c r="B164">
        <v>2.2000000000000002</v>
      </c>
      <c r="C164">
        <v>1.2575400000000001</v>
      </c>
      <c r="D164">
        <v>-0.28421000000000002</v>
      </c>
      <c r="E164">
        <v>5.5730000000000002E-2</v>
      </c>
      <c r="F164">
        <v>1.6221300000000001</v>
      </c>
      <c r="G164">
        <v>1.8004800000000001</v>
      </c>
      <c r="H164" s="23"/>
      <c r="I164" s="17">
        <f t="shared" si="14"/>
        <v>24.77034120734908</v>
      </c>
      <c r="J164" s="16">
        <f t="shared" si="15"/>
        <v>-25.370341207349082</v>
      </c>
      <c r="K164" s="10">
        <v>100</v>
      </c>
      <c r="L164" s="16">
        <v>2430.2821522309737</v>
      </c>
      <c r="M164" s="16">
        <v>894.84908136483045</v>
      </c>
      <c r="N164" s="16">
        <v>10.7338145231846</v>
      </c>
      <c r="O164" s="16">
        <v>2.8071563088512423</v>
      </c>
      <c r="P164" s="16">
        <v>2.9642934252233952</v>
      </c>
      <c r="Q164" s="16">
        <v>4.5108017282765138E-2</v>
      </c>
      <c r="R164" s="16">
        <v>1.5217122872836284</v>
      </c>
      <c r="S164" s="16">
        <v>10.912299748066179</v>
      </c>
      <c r="T164" s="22" t="s">
        <v>119</v>
      </c>
      <c r="U164" s="10">
        <v>1</v>
      </c>
      <c r="V164" s="22" t="s">
        <v>33</v>
      </c>
      <c r="W164" s="10">
        <v>3</v>
      </c>
      <c r="X164" s="22" t="s">
        <v>33</v>
      </c>
      <c r="Y164" s="10">
        <v>3</v>
      </c>
      <c r="Z164" s="22" t="s">
        <v>33</v>
      </c>
      <c r="AA164" s="15">
        <v>3</v>
      </c>
      <c r="AB164" s="11">
        <v>57.926100244066518</v>
      </c>
      <c r="AC164" s="10">
        <v>38.669213667666</v>
      </c>
      <c r="AD164" s="21">
        <v>3.4046860882674808</v>
      </c>
      <c r="AE164" s="12">
        <v>280.71563088512426</v>
      </c>
      <c r="AF164" s="10">
        <v>203.03251351246371</v>
      </c>
      <c r="AG164" s="10">
        <v>148.21467126116977</v>
      </c>
      <c r="AH164" s="10">
        <v>3.6716960547067572</v>
      </c>
      <c r="AI164" s="10">
        <v>6.5715444920608199</v>
      </c>
      <c r="AJ164" s="10"/>
      <c r="AK164" s="10"/>
      <c r="AL164" s="10"/>
      <c r="AM164" s="10"/>
      <c r="AN164" s="10">
        <v>1.4035781544256212</v>
      </c>
      <c r="AO164" s="10">
        <v>1.022852318079011</v>
      </c>
      <c r="AP164" s="10">
        <v>1</v>
      </c>
      <c r="AQ164" s="10">
        <v>111.47500000000001</v>
      </c>
      <c r="AR164" s="10"/>
      <c r="AS164" s="10"/>
      <c r="AT164" s="10">
        <v>0.99778904501879717</v>
      </c>
      <c r="AU164" s="10">
        <v>1</v>
      </c>
      <c r="AV164" s="16"/>
      <c r="AW164" s="21">
        <v>30.454877026869557</v>
      </c>
      <c r="AX164" s="1" t="s">
        <v>120</v>
      </c>
      <c r="AY164" s="25">
        <v>25.370341207349099</v>
      </c>
      <c r="AZ164" s="19">
        <v>100</v>
      </c>
      <c r="BA164" s="19">
        <v>0</v>
      </c>
      <c r="BB164" s="19">
        <v>0</v>
      </c>
      <c r="BC164" s="19">
        <v>100</v>
      </c>
      <c r="BD164" s="19">
        <v>0</v>
      </c>
      <c r="BE164" s="19">
        <v>0</v>
      </c>
      <c r="BF164" s="26">
        <v>57.926100244066518</v>
      </c>
      <c r="BG164" s="26">
        <v>38.669213667666</v>
      </c>
      <c r="BH164" s="26">
        <v>3.4046860882674808</v>
      </c>
      <c r="BI164" s="23"/>
      <c r="BJ164" s="27">
        <f t="shared" ca="1" si="16"/>
        <v>1</v>
      </c>
      <c r="BK164" s="26">
        <f t="shared" ca="1" si="17"/>
        <v>3.9093795490969008</v>
      </c>
      <c r="BL164" s="25">
        <f t="shared" si="18"/>
        <v>2.5788501102131467</v>
      </c>
      <c r="BM164" s="25">
        <f t="shared" ca="1" si="19"/>
        <v>3.3081436523762813</v>
      </c>
      <c r="BN164" s="24">
        <f t="shared" si="20"/>
        <v>3.3327753394992832</v>
      </c>
      <c r="BO164" s="23"/>
      <c r="BP164" s="2"/>
    </row>
    <row r="165" spans="1:68" x14ac:dyDescent="0.2">
      <c r="A165">
        <v>7.6</v>
      </c>
      <c r="B165">
        <v>2.1</v>
      </c>
      <c r="C165">
        <v>1.25725</v>
      </c>
      <c r="D165">
        <v>-0.28399999999999997</v>
      </c>
      <c r="E165">
        <v>5.5930000000000001E-2</v>
      </c>
      <c r="F165">
        <v>1.6198300000000001</v>
      </c>
      <c r="G165">
        <v>1.7990999999999999</v>
      </c>
      <c r="H165" s="23"/>
      <c r="I165" s="17">
        <f t="shared" si="14"/>
        <v>24.934383202099735</v>
      </c>
      <c r="J165" s="16">
        <f t="shared" si="15"/>
        <v>-25.534383202099736</v>
      </c>
      <c r="K165" s="10">
        <v>100</v>
      </c>
      <c r="L165" s="16">
        <v>2446.6863517060392</v>
      </c>
      <c r="M165" s="16">
        <v>901.01706036745509</v>
      </c>
      <c r="N165" s="16">
        <v>10.804899387576551</v>
      </c>
      <c r="O165" s="16">
        <v>2.7279661016948995</v>
      </c>
      <c r="P165" s="16">
        <v>2.8859872524770225</v>
      </c>
      <c r="Q165" s="16">
        <v>4.6423667786846062E-2</v>
      </c>
      <c r="R165" s="16">
        <v>1.6085888025666419</v>
      </c>
      <c r="S165" s="16">
        <v>10.973691026536311</v>
      </c>
      <c r="T165" s="22" t="s">
        <v>119</v>
      </c>
      <c r="U165" s="10">
        <v>1</v>
      </c>
      <c r="V165" s="22" t="s">
        <v>33</v>
      </c>
      <c r="W165" s="10">
        <v>3</v>
      </c>
      <c r="X165" s="22" t="s">
        <v>33</v>
      </c>
      <c r="Y165" s="10">
        <v>3</v>
      </c>
      <c r="Z165" s="22" t="s">
        <v>33</v>
      </c>
      <c r="AA165" s="15">
        <v>3</v>
      </c>
      <c r="AB165" s="11">
        <v>60.575679042015302</v>
      </c>
      <c r="AC165" s="10">
        <v>36.271710062972232</v>
      </c>
      <c r="AD165" s="21">
        <v>3.1526108950124625</v>
      </c>
      <c r="AE165" s="12">
        <v>272.79661016948995</v>
      </c>
      <c r="AF165" s="10">
        <v>192.85506969082775</v>
      </c>
      <c r="AG165" s="10">
        <v>144.29936262385112</v>
      </c>
      <c r="AH165" s="10">
        <v>3.4722851443150704</v>
      </c>
      <c r="AI165" s="10">
        <v>6.2166291248852028</v>
      </c>
      <c r="AJ165" s="10"/>
      <c r="AK165" s="10"/>
      <c r="AL165" s="10"/>
      <c r="AM165" s="10"/>
      <c r="AN165" s="10">
        <v>1.3639830508474498</v>
      </c>
      <c r="AO165" s="10">
        <v>1.0176403895978783</v>
      </c>
      <c r="AP165" s="10">
        <v>1</v>
      </c>
      <c r="AQ165" s="10">
        <v>111.47500000000001</v>
      </c>
      <c r="AR165" s="10"/>
      <c r="AS165" s="10"/>
      <c r="AT165" s="10">
        <v>0.93846693264977721</v>
      </c>
      <c r="AU165" s="10">
        <v>1</v>
      </c>
      <c r="AV165" s="16"/>
      <c r="AW165" s="21">
        <v>28.928260453624162</v>
      </c>
      <c r="AX165" s="1" t="s">
        <v>120</v>
      </c>
      <c r="AY165" s="25">
        <v>25.534383202099701</v>
      </c>
      <c r="AZ165" s="19">
        <v>100</v>
      </c>
      <c r="BA165" s="19">
        <v>0</v>
      </c>
      <c r="BB165" s="19">
        <v>0</v>
      </c>
      <c r="BC165" s="19">
        <v>100</v>
      </c>
      <c r="BD165" s="19">
        <v>0</v>
      </c>
      <c r="BE165" s="19">
        <v>0</v>
      </c>
      <c r="BF165" s="26">
        <v>60.575679042015302</v>
      </c>
      <c r="BG165" s="26">
        <v>36.271710062972232</v>
      </c>
      <c r="BH165" s="26">
        <v>3.1526108950124625</v>
      </c>
      <c r="BI165" s="23"/>
      <c r="BJ165" s="27">
        <f t="shared" ca="1" si="16"/>
        <v>1</v>
      </c>
      <c r="BK165" s="26">
        <f t="shared" ca="1" si="17"/>
        <v>3.6905939959581655</v>
      </c>
      <c r="BL165" s="25">
        <f t="shared" si="18"/>
        <v>2.792159094032276</v>
      </c>
      <c r="BM165" s="25">
        <f t="shared" ca="1" si="19"/>
        <v>3.3469697755022367</v>
      </c>
      <c r="BN165" s="24">
        <f t="shared" si="20"/>
        <v>3.3535115921349625</v>
      </c>
      <c r="BO165" s="23"/>
      <c r="BP165" s="2"/>
    </row>
    <row r="166" spans="1:68" x14ac:dyDescent="0.2">
      <c r="A166">
        <v>7.65</v>
      </c>
      <c r="B166">
        <v>2.2000000000000002</v>
      </c>
      <c r="C166">
        <v>1.2585</v>
      </c>
      <c r="D166">
        <v>-0.28505999999999998</v>
      </c>
      <c r="E166">
        <v>5.6090000000000001E-2</v>
      </c>
      <c r="F166">
        <v>1.61395</v>
      </c>
      <c r="G166">
        <v>1.7959499999999999</v>
      </c>
      <c r="H166" s="23"/>
      <c r="I166" s="17">
        <f t="shared" si="14"/>
        <v>25.098425196850393</v>
      </c>
      <c r="J166" s="16">
        <f t="shared" si="15"/>
        <v>-25.698425196850394</v>
      </c>
      <c r="K166" s="10">
        <v>100</v>
      </c>
      <c r="L166" s="16">
        <v>2463.0905511811052</v>
      </c>
      <c r="M166" s="16">
        <v>907.18503937007983</v>
      </c>
      <c r="N166" s="16">
        <v>10.875984251968504</v>
      </c>
      <c r="O166" s="16">
        <v>3.0693032015065689</v>
      </c>
      <c r="P166" s="16">
        <v>3.2280315798166677</v>
      </c>
      <c r="Q166" s="16">
        <v>3.9782765242438928E-2</v>
      </c>
      <c r="R166" s="16">
        <v>1.2324156148651539</v>
      </c>
      <c r="S166" s="16">
        <v>11.022804049312418</v>
      </c>
      <c r="T166" s="22" t="s">
        <v>119</v>
      </c>
      <c r="U166" s="10">
        <v>1</v>
      </c>
      <c r="V166" s="22" t="s">
        <v>33</v>
      </c>
      <c r="W166" s="10">
        <v>3</v>
      </c>
      <c r="X166" s="22" t="s">
        <v>33</v>
      </c>
      <c r="Y166" s="10">
        <v>3</v>
      </c>
      <c r="Z166" s="22" t="s">
        <v>33</v>
      </c>
      <c r="AA166" s="15">
        <v>3</v>
      </c>
      <c r="AB166" s="11">
        <v>49.39369300408724</v>
      </c>
      <c r="AC166" s="10">
        <v>46.047720607764958</v>
      </c>
      <c r="AD166" s="21">
        <v>4.5585863881478002</v>
      </c>
      <c r="AE166" s="12">
        <v>306.93032015065688</v>
      </c>
      <c r="AF166" s="10">
        <v>232.13062587931151</v>
      </c>
      <c r="AG166" s="10">
        <v>161.4015789908334</v>
      </c>
      <c r="AH166" s="10">
        <v>3.0202929739319506</v>
      </c>
      <c r="AI166" s="10">
        <v>8.114145811998787</v>
      </c>
      <c r="AJ166" s="10"/>
      <c r="AK166" s="10"/>
      <c r="AL166" s="10"/>
      <c r="AM166" s="10"/>
      <c r="AN166" s="10">
        <v>1.5346516007532844</v>
      </c>
      <c r="AO166" s="10">
        <v>1.0551747035165937</v>
      </c>
      <c r="AP166" s="10">
        <v>1</v>
      </c>
      <c r="AQ166" s="10">
        <v>111.47500000000001</v>
      </c>
      <c r="AR166" s="10"/>
      <c r="AS166" s="10"/>
      <c r="AT166" s="10">
        <v>1.1318758432854898</v>
      </c>
      <c r="AU166" s="10">
        <v>1</v>
      </c>
      <c r="AV166" s="16"/>
      <c r="AW166" s="21">
        <v>34.819593881896729</v>
      </c>
      <c r="AX166" s="1" t="s">
        <v>120</v>
      </c>
      <c r="AY166" s="25">
        <v>25.698425196850401</v>
      </c>
      <c r="AZ166" s="19">
        <v>100</v>
      </c>
      <c r="BA166" s="19">
        <v>0</v>
      </c>
      <c r="BB166" s="19">
        <v>0</v>
      </c>
      <c r="BC166" s="19">
        <v>100</v>
      </c>
      <c r="BD166" s="19">
        <v>0</v>
      </c>
      <c r="BE166" s="19">
        <v>0</v>
      </c>
      <c r="BF166" s="26">
        <v>49.39369300408724</v>
      </c>
      <c r="BG166" s="26">
        <v>46.047720607764958</v>
      </c>
      <c r="BH166" s="26">
        <v>4.5585863881478002</v>
      </c>
      <c r="BI166" s="23"/>
      <c r="BJ166" s="27">
        <f t="shared" ca="1" si="16"/>
        <v>1</v>
      </c>
      <c r="BK166" s="26">
        <f t="shared" ca="1" si="17"/>
        <v>4.4014974180182929</v>
      </c>
      <c r="BL166" s="25">
        <f t="shared" si="18"/>
        <v>1.9926390257838336</v>
      </c>
      <c r="BM166" s="25">
        <f t="shared" ca="1" si="19"/>
        <v>3.2089247069738529</v>
      </c>
      <c r="BN166" s="24">
        <f t="shared" si="20"/>
        <v>3.261361493141075</v>
      </c>
      <c r="BO166" s="23"/>
      <c r="BP166" s="2"/>
    </row>
    <row r="167" spans="1:68" x14ac:dyDescent="0.2">
      <c r="A167">
        <v>7.7</v>
      </c>
      <c r="B167">
        <v>2.2000000000000002</v>
      </c>
      <c r="C167">
        <v>1.2580100000000001</v>
      </c>
      <c r="D167">
        <v>-0.28494000000000003</v>
      </c>
      <c r="E167">
        <v>5.6239999999999998E-2</v>
      </c>
      <c r="F167">
        <v>1.6170500000000001</v>
      </c>
      <c r="G167">
        <v>1.80175</v>
      </c>
      <c r="H167" s="23"/>
      <c r="I167" s="17">
        <f t="shared" si="14"/>
        <v>25.262467191601051</v>
      </c>
      <c r="J167" s="16">
        <f t="shared" si="15"/>
        <v>-25.862467191601052</v>
      </c>
      <c r="K167" s="10">
        <v>100</v>
      </c>
      <c r="L167" s="16">
        <v>2479.4947506561712</v>
      </c>
      <c r="M167" s="16">
        <v>913.35301837270458</v>
      </c>
      <c r="N167" s="16">
        <v>10.947069116360455</v>
      </c>
      <c r="O167" s="16">
        <v>2.9354990583804246</v>
      </c>
      <c r="P167" s="16">
        <v>3.0948904624980007</v>
      </c>
      <c r="Q167" s="16">
        <v>4.053456553048472E-2</v>
      </c>
      <c r="R167" s="16">
        <v>1.3097253690125037</v>
      </c>
      <c r="S167" s="16">
        <v>11.068847508165019</v>
      </c>
      <c r="T167" s="22" t="s">
        <v>119</v>
      </c>
      <c r="U167" s="10">
        <v>1</v>
      </c>
      <c r="V167" s="22" t="s">
        <v>33</v>
      </c>
      <c r="W167" s="10">
        <v>3</v>
      </c>
      <c r="X167" s="22" t="s">
        <v>33</v>
      </c>
      <c r="Y167" s="10">
        <v>3</v>
      </c>
      <c r="Z167" s="22" t="s">
        <v>33</v>
      </c>
      <c r="AA167" s="15">
        <v>3</v>
      </c>
      <c r="AB167" s="11">
        <v>52.218798418853602</v>
      </c>
      <c r="AC167" s="10">
        <v>43.672978220212144</v>
      </c>
      <c r="AD167" s="21">
        <v>4.1082233609342564</v>
      </c>
      <c r="AE167" s="12">
        <v>293.54990583804249</v>
      </c>
      <c r="AF167" s="10">
        <v>215.50201210799389</v>
      </c>
      <c r="AG167" s="10">
        <v>154.74452312490004</v>
      </c>
      <c r="AH167" s="10">
        <v>2.5051554885510461</v>
      </c>
      <c r="AI167" s="10">
        <v>7.6351884422455072</v>
      </c>
      <c r="AJ167" s="10"/>
      <c r="AK167" s="10"/>
      <c r="AL167" s="10"/>
      <c r="AM167" s="10"/>
      <c r="AN167" s="10">
        <v>1.4677495291902123</v>
      </c>
      <c r="AO167" s="10">
        <v>1.0389009575530281</v>
      </c>
      <c r="AP167" s="10">
        <v>1</v>
      </c>
      <c r="AQ167" s="10">
        <v>111.47500000000001</v>
      </c>
      <c r="AR167" s="10"/>
      <c r="AS167" s="10"/>
      <c r="AT167" s="10">
        <v>1.039390042493888</v>
      </c>
      <c r="AU167" s="10">
        <v>1</v>
      </c>
      <c r="AV167" s="16"/>
      <c r="AW167" s="21">
        <v>32.325301816199087</v>
      </c>
      <c r="AX167" s="1" t="s">
        <v>120</v>
      </c>
      <c r="AY167" s="25">
        <v>25.862467191601102</v>
      </c>
      <c r="AZ167" s="19">
        <v>100</v>
      </c>
      <c r="BA167" s="19">
        <v>0</v>
      </c>
      <c r="BB167" s="19">
        <v>0</v>
      </c>
      <c r="BC167" s="19">
        <v>100</v>
      </c>
      <c r="BD167" s="19">
        <v>0</v>
      </c>
      <c r="BE167" s="19">
        <v>0</v>
      </c>
      <c r="BF167" s="26">
        <v>52.218798418853602</v>
      </c>
      <c r="BG167" s="26">
        <v>43.672978220212144</v>
      </c>
      <c r="BH167" s="26">
        <v>4.1082233609342564</v>
      </c>
      <c r="BI167" s="23"/>
      <c r="BJ167" s="27">
        <f t="shared" ca="1" si="16"/>
        <v>1</v>
      </c>
      <c r="BK167" s="26">
        <f t="shared" ca="1" si="17"/>
        <v>4.0622695712445811</v>
      </c>
      <c r="BL167" s="25">
        <f t="shared" si="18"/>
        <v>2.1849832398815985</v>
      </c>
      <c r="BM167" s="25">
        <f t="shared" ca="1" si="19"/>
        <v>3.2586074836883467</v>
      </c>
      <c r="BN167" s="24">
        <f t="shared" si="20"/>
        <v>3.2887742717300621</v>
      </c>
      <c r="BO167" s="23"/>
      <c r="BP167" s="2"/>
    </row>
    <row r="168" spans="1:68" x14ac:dyDescent="0.2">
      <c r="A168">
        <v>7.75</v>
      </c>
      <c r="B168">
        <v>2.1</v>
      </c>
      <c r="C168">
        <v>1.2581500000000001</v>
      </c>
      <c r="D168">
        <v>-0.28488000000000002</v>
      </c>
      <c r="E168">
        <v>5.6419999999999998E-2</v>
      </c>
      <c r="F168">
        <v>1.6211</v>
      </c>
      <c r="G168">
        <v>1.8045800000000001</v>
      </c>
      <c r="H168" s="23"/>
      <c r="I168" s="17">
        <f t="shared" si="14"/>
        <v>25.426509186351705</v>
      </c>
      <c r="J168" s="16">
        <f t="shared" si="15"/>
        <v>-26.026509186351706</v>
      </c>
      <c r="K168" s="10">
        <v>100</v>
      </c>
      <c r="L168" s="16">
        <v>2495.8989501312367</v>
      </c>
      <c r="M168" s="16">
        <v>919.52099737532922</v>
      </c>
      <c r="N168" s="16">
        <v>11.018153980752405</v>
      </c>
      <c r="O168" s="16">
        <v>2.9737288135593403</v>
      </c>
      <c r="P168" s="16">
        <v>3.1339158486458896</v>
      </c>
      <c r="Q168" s="16">
        <v>4.0910465674507797E-2</v>
      </c>
      <c r="R168" s="16">
        <v>1.3054104720834956</v>
      </c>
      <c r="S168" s="16">
        <v>11.124099658788138</v>
      </c>
      <c r="T168" s="22" t="s">
        <v>119</v>
      </c>
      <c r="U168" s="10">
        <v>1</v>
      </c>
      <c r="V168" s="22" t="s">
        <v>33</v>
      </c>
      <c r="W168" s="10">
        <v>3</v>
      </c>
      <c r="X168" s="22" t="s">
        <v>33</v>
      </c>
      <c r="Y168" s="10">
        <v>3</v>
      </c>
      <c r="Z168" s="22" t="s">
        <v>33</v>
      </c>
      <c r="AA168" s="15">
        <v>3</v>
      </c>
      <c r="AB168" s="11">
        <v>51.788493499176909</v>
      </c>
      <c r="AC168" s="10">
        <v>44.039564400772385</v>
      </c>
      <c r="AD168" s="21">
        <v>4.1719421000507051</v>
      </c>
      <c r="AE168" s="12">
        <v>297.37288135593406</v>
      </c>
      <c r="AF168" s="10">
        <v>219.12828109744757</v>
      </c>
      <c r="AG168" s="10">
        <v>156.69579243229447</v>
      </c>
      <c r="AH168" s="10">
        <v>2.1794539481636428</v>
      </c>
      <c r="AI168" s="10">
        <v>7.6604257540844882</v>
      </c>
      <c r="AJ168" s="10"/>
      <c r="AK168" s="10"/>
      <c r="AL168" s="10"/>
      <c r="AM168" s="10"/>
      <c r="AN168" s="10">
        <v>1.4868644067796701</v>
      </c>
      <c r="AO168" s="10">
        <v>1.0490716748609985</v>
      </c>
      <c r="AP168" s="10">
        <v>1</v>
      </c>
      <c r="AQ168" s="10">
        <v>111.47500000000001</v>
      </c>
      <c r="AR168" s="10"/>
      <c r="AS168" s="10"/>
      <c r="AT168" s="10">
        <v>1.0502294914520469</v>
      </c>
      <c r="AU168" s="10">
        <v>1</v>
      </c>
      <c r="AV168" s="16"/>
      <c r="AW168" s="21">
        <v>32.869242164617134</v>
      </c>
      <c r="AX168" s="1" t="s">
        <v>120</v>
      </c>
      <c r="AY168" s="25">
        <v>26.026509186351699</v>
      </c>
      <c r="AZ168" s="19">
        <v>100</v>
      </c>
      <c r="BA168" s="19">
        <v>0</v>
      </c>
      <c r="BB168" s="19">
        <v>0</v>
      </c>
      <c r="BC168" s="19">
        <v>100</v>
      </c>
      <c r="BD168" s="19">
        <v>0</v>
      </c>
      <c r="BE168" s="19">
        <v>0</v>
      </c>
      <c r="BF168" s="26">
        <v>51.788493499176909</v>
      </c>
      <c r="BG168" s="26">
        <v>44.039564400772385</v>
      </c>
      <c r="BH168" s="26">
        <v>4.1719421000507051</v>
      </c>
      <c r="BI168" s="23"/>
      <c r="BJ168" s="27">
        <f t="shared" ca="1" si="16"/>
        <v>1</v>
      </c>
      <c r="BK168" s="26">
        <f t="shared" ca="1" si="17"/>
        <v>4.1020626586310769</v>
      </c>
      <c r="BL168" s="25">
        <f t="shared" si="18"/>
        <v>2.1692044061657576</v>
      </c>
      <c r="BM168" s="25">
        <f t="shared" ca="1" si="19"/>
        <v>3.2533839449312008</v>
      </c>
      <c r="BN168" s="24">
        <f t="shared" si="20"/>
        <v>3.2832197783199528</v>
      </c>
      <c r="BO168" s="23"/>
      <c r="BP168" s="2"/>
    </row>
    <row r="169" spans="1:68" x14ac:dyDescent="0.2">
      <c r="A169">
        <v>7.8</v>
      </c>
      <c r="B169">
        <v>0.1</v>
      </c>
      <c r="C169">
        <v>1.2582800000000001</v>
      </c>
      <c r="D169">
        <v>-0.28491</v>
      </c>
      <c r="E169">
        <v>5.6579999999999998E-2</v>
      </c>
      <c r="F169">
        <v>1.6153999999999999</v>
      </c>
      <c r="G169">
        <v>1.79958</v>
      </c>
      <c r="H169" s="23"/>
      <c r="I169" s="17">
        <f t="shared" si="14"/>
        <v>25.590551181102359</v>
      </c>
      <c r="J169" s="16">
        <f t="shared" si="15"/>
        <v>-26.190551181102361</v>
      </c>
      <c r="K169" s="10">
        <v>100</v>
      </c>
      <c r="L169" s="16">
        <v>2512.3031496063022</v>
      </c>
      <c r="M169" s="16">
        <v>925.68897637795385</v>
      </c>
      <c r="N169" s="16">
        <v>11.089238845144356</v>
      </c>
      <c r="O169" s="16">
        <v>3.0092278719397445</v>
      </c>
      <c r="P169" s="16">
        <v>3.1701221345542696</v>
      </c>
      <c r="Q169" s="16">
        <v>4.0722515602496435E-2</v>
      </c>
      <c r="R169" s="16">
        <v>1.2845724509671665</v>
      </c>
      <c r="S169" s="16">
        <v>11.173212681564246</v>
      </c>
      <c r="T169" s="22" t="s">
        <v>119</v>
      </c>
      <c r="U169" s="10">
        <v>1</v>
      </c>
      <c r="V169" s="22" t="s">
        <v>33</v>
      </c>
      <c r="W169" s="10">
        <v>3</v>
      </c>
      <c r="X169" s="22" t="s">
        <v>33</v>
      </c>
      <c r="Y169" s="10">
        <v>3</v>
      </c>
      <c r="Z169" s="22" t="s">
        <v>33</v>
      </c>
      <c r="AA169" s="15">
        <v>3</v>
      </c>
      <c r="AB169" s="11">
        <v>51.03660333494836</v>
      </c>
      <c r="AC169" s="10">
        <v>44.676031493266947</v>
      </c>
      <c r="AD169" s="21">
        <v>4.2873651717846926</v>
      </c>
      <c r="AE169" s="12">
        <v>300.92278719397444</v>
      </c>
      <c r="AF169" s="10">
        <v>222.4228912351943</v>
      </c>
      <c r="AG169" s="10">
        <v>158.50610672771347</v>
      </c>
      <c r="AH169" s="10">
        <v>1.7274617777805963</v>
      </c>
      <c r="AI169" s="10">
        <v>7.7846913130286319</v>
      </c>
      <c r="AJ169" s="10"/>
      <c r="AK169" s="10"/>
      <c r="AL169" s="10"/>
      <c r="AM169" s="10"/>
      <c r="AN169" s="10">
        <v>1.5046139359698723</v>
      </c>
      <c r="AO169" s="10">
        <v>1.0571273111835453</v>
      </c>
      <c r="AP169" s="10">
        <v>1</v>
      </c>
      <c r="AQ169" s="10">
        <v>111.47500000000001</v>
      </c>
      <c r="AR169" s="10"/>
      <c r="AS169" s="10"/>
      <c r="AT169" s="10">
        <v>1.0592695662239346</v>
      </c>
      <c r="AU169" s="10">
        <v>1</v>
      </c>
      <c r="AV169" s="16"/>
      <c r="AW169" s="21">
        <v>33.363433685279148</v>
      </c>
      <c r="AX169" s="1" t="s">
        <v>120</v>
      </c>
      <c r="AY169" s="25">
        <v>26.1905511811024</v>
      </c>
      <c r="AZ169" s="19">
        <v>100</v>
      </c>
      <c r="BA169" s="19">
        <v>0</v>
      </c>
      <c r="BB169" s="19">
        <v>0</v>
      </c>
      <c r="BC169" s="19">
        <v>100</v>
      </c>
      <c r="BD169" s="19">
        <v>0</v>
      </c>
      <c r="BE169" s="19">
        <v>0</v>
      </c>
      <c r="BF169" s="26">
        <v>51.03660333494836</v>
      </c>
      <c r="BG169" s="26">
        <v>44.676031493266947</v>
      </c>
      <c r="BH169" s="26">
        <v>4.2873651717846926</v>
      </c>
      <c r="BI169" s="23"/>
      <c r="BJ169" s="27">
        <f t="shared" ca="1" si="16"/>
        <v>1</v>
      </c>
      <c r="BK169" s="26">
        <f t="shared" ca="1" si="17"/>
        <v>4.1352346383990097</v>
      </c>
      <c r="BL169" s="25">
        <f t="shared" si="18"/>
        <v>2.1276458718253091</v>
      </c>
      <c r="BM169" s="25">
        <f t="shared" ca="1" si="19"/>
        <v>3.2462984669520818</v>
      </c>
      <c r="BN169" s="24">
        <f t="shared" si="20"/>
        <v>3.2758223313115438</v>
      </c>
      <c r="BO169" s="23"/>
      <c r="BP169" s="2"/>
    </row>
    <row r="170" spans="1:68" x14ac:dyDescent="0.2">
      <c r="A170">
        <v>7.85</v>
      </c>
      <c r="B170">
        <v>2.1</v>
      </c>
      <c r="C170">
        <v>1.25824</v>
      </c>
      <c r="D170">
        <v>-0.28438999999999998</v>
      </c>
      <c r="E170">
        <v>5.6730000000000003E-2</v>
      </c>
      <c r="F170">
        <v>1.6106</v>
      </c>
      <c r="G170">
        <v>1.7979499999999999</v>
      </c>
      <c r="H170" s="23"/>
      <c r="I170" s="17">
        <f t="shared" si="14"/>
        <v>25.754593175853017</v>
      </c>
      <c r="J170" s="16">
        <f t="shared" si="15"/>
        <v>-26.354593175853019</v>
      </c>
      <c r="K170" s="10">
        <v>100</v>
      </c>
      <c r="L170" s="16">
        <v>2528.7073490813682</v>
      </c>
      <c r="M170" s="16">
        <v>931.8569553805786</v>
      </c>
      <c r="N170" s="16">
        <v>11.160323709536307</v>
      </c>
      <c r="O170" s="16">
        <v>2.9983050847457595</v>
      </c>
      <c r="P170" s="16">
        <v>3.159862373167762</v>
      </c>
      <c r="Q170" s="16">
        <v>4.3980316850696269E-2</v>
      </c>
      <c r="R170" s="16">
        <v>1.391842797463549</v>
      </c>
      <c r="S170" s="16">
        <v>11.219256140416846</v>
      </c>
      <c r="T170" s="22" t="s">
        <v>119</v>
      </c>
      <c r="U170" s="10">
        <v>1</v>
      </c>
      <c r="V170" s="22" t="s">
        <v>33</v>
      </c>
      <c r="W170" s="10">
        <v>3</v>
      </c>
      <c r="X170" s="22" t="s">
        <v>33</v>
      </c>
      <c r="Y170" s="10">
        <v>3</v>
      </c>
      <c r="Z170" s="22" t="s">
        <v>33</v>
      </c>
      <c r="AA170" s="15">
        <v>3</v>
      </c>
      <c r="AB170" s="11">
        <v>53.418133257350554</v>
      </c>
      <c r="AC170" s="10">
        <v>42.642640074100463</v>
      </c>
      <c r="AD170" s="21">
        <v>3.9392266685489856</v>
      </c>
      <c r="AE170" s="12">
        <v>299.83050847457594</v>
      </c>
      <c r="AF170" s="10">
        <v>220.25090757354252</v>
      </c>
      <c r="AG170" s="10">
        <v>157.99311865838808</v>
      </c>
      <c r="AH170" s="10">
        <v>1.2123242923996549</v>
      </c>
      <c r="AI170" s="10">
        <v>7.1847194368672156</v>
      </c>
      <c r="AJ170" s="10"/>
      <c r="AK170" s="10"/>
      <c r="AL170" s="10"/>
      <c r="AM170" s="10"/>
      <c r="AN170" s="10">
        <v>1.4991525423728798</v>
      </c>
      <c r="AO170" s="10">
        <v>1.0679409090476912</v>
      </c>
      <c r="AP170" s="10">
        <v>1</v>
      </c>
      <c r="AQ170" s="10">
        <v>111.47500000000001</v>
      </c>
      <c r="AR170" s="10"/>
      <c r="AS170" s="10"/>
      <c r="AT170" s="10">
        <v>1.0410450301915155</v>
      </c>
      <c r="AU170" s="10">
        <v>1</v>
      </c>
      <c r="AV170" s="16"/>
      <c r="AW170" s="21">
        <v>33.037636136031374</v>
      </c>
      <c r="AX170" s="1" t="s">
        <v>120</v>
      </c>
      <c r="AY170" s="25">
        <v>26.354593175853001</v>
      </c>
      <c r="AZ170" s="19">
        <v>100</v>
      </c>
      <c r="BA170" s="19">
        <v>0</v>
      </c>
      <c r="BB170" s="19">
        <v>0</v>
      </c>
      <c r="BC170" s="19">
        <v>100</v>
      </c>
      <c r="BD170" s="19">
        <v>0</v>
      </c>
      <c r="BE170" s="19">
        <v>0</v>
      </c>
      <c r="BF170" s="26">
        <v>53.418133257350554</v>
      </c>
      <c r="BG170" s="26">
        <v>42.642640074100463</v>
      </c>
      <c r="BH170" s="26">
        <v>3.9392266685489856</v>
      </c>
      <c r="BI170" s="23"/>
      <c r="BJ170" s="27">
        <f t="shared" ca="1" si="16"/>
        <v>1</v>
      </c>
      <c r="BK170" s="26">
        <f t="shared" ca="1" si="17"/>
        <v>4.0682396320214957</v>
      </c>
      <c r="BL170" s="25">
        <f t="shared" si="18"/>
        <v>2.3202381968783015</v>
      </c>
      <c r="BM170" s="25">
        <f t="shared" ca="1" si="19"/>
        <v>3.270612872057872</v>
      </c>
      <c r="BN170" s="24">
        <f t="shared" si="20"/>
        <v>3.2913862448634315</v>
      </c>
      <c r="BO170" s="23"/>
      <c r="BP170" s="2"/>
    </row>
    <row r="171" spans="1:68" x14ac:dyDescent="0.2">
      <c r="A171">
        <v>7.9</v>
      </c>
      <c r="B171">
        <v>2.1</v>
      </c>
      <c r="C171">
        <v>1.25861</v>
      </c>
      <c r="D171">
        <v>-0.28253</v>
      </c>
      <c r="E171">
        <v>5.9110000000000003E-2</v>
      </c>
      <c r="F171">
        <v>1.6121300000000001</v>
      </c>
      <c r="G171">
        <v>1.79958</v>
      </c>
      <c r="H171" s="23"/>
      <c r="I171" s="17">
        <f t="shared" si="14"/>
        <v>25.918635170603675</v>
      </c>
      <c r="J171" s="16">
        <f t="shared" si="15"/>
        <v>-26.518635170603677</v>
      </c>
      <c r="K171" s="10">
        <v>100</v>
      </c>
      <c r="L171" s="16">
        <v>2545.1115485564342</v>
      </c>
      <c r="M171" s="16">
        <v>938.02493438320334</v>
      </c>
      <c r="N171" s="16">
        <v>11.231408573928258</v>
      </c>
      <c r="O171" s="16">
        <v>3.099340866290011</v>
      </c>
      <c r="P171" s="16">
        <v>3.2714181641906555</v>
      </c>
      <c r="Q171" s="16">
        <v>5.5633221315410458E-2</v>
      </c>
      <c r="R171" s="16">
        <v>1.7005842274882044</v>
      </c>
      <c r="S171" s="16">
        <v>11.949812354211433</v>
      </c>
      <c r="T171" s="22" t="s">
        <v>119</v>
      </c>
      <c r="U171" s="10">
        <v>1</v>
      </c>
      <c r="V171" s="22" t="s">
        <v>33</v>
      </c>
      <c r="W171" s="10">
        <v>3</v>
      </c>
      <c r="X171" s="22" t="s">
        <v>33</v>
      </c>
      <c r="Y171" s="10">
        <v>3</v>
      </c>
      <c r="Z171" s="22" t="s">
        <v>33</v>
      </c>
      <c r="AA171" s="15">
        <v>3</v>
      </c>
      <c r="AB171" s="11">
        <v>59.295489621679224</v>
      </c>
      <c r="AC171" s="10">
        <v>37.43507827882452</v>
      </c>
      <c r="AD171" s="21">
        <v>3.2694320994962593</v>
      </c>
      <c r="AE171" s="12">
        <v>309.93408662900111</v>
      </c>
      <c r="AF171" s="10">
        <v>232.41016537182017</v>
      </c>
      <c r="AG171" s="10">
        <v>163.57090820953277</v>
      </c>
      <c r="AH171" s="10">
        <v>14.778592051539608</v>
      </c>
      <c r="AI171" s="10">
        <v>5.8803320872675577</v>
      </c>
      <c r="AJ171" s="10"/>
      <c r="AK171" s="10"/>
      <c r="AL171" s="10"/>
      <c r="AM171" s="10"/>
      <c r="AN171" s="10">
        <v>1.5496704331450055</v>
      </c>
      <c r="AO171" s="10">
        <v>1.1201930220370322</v>
      </c>
      <c r="AP171" s="10">
        <v>1</v>
      </c>
      <c r="AQ171" s="10">
        <v>111.47500000000001</v>
      </c>
      <c r="AR171" s="10"/>
      <c r="AS171" s="10"/>
      <c r="AT171" s="10">
        <v>1.0937853655526284</v>
      </c>
      <c r="AU171" s="10">
        <v>1</v>
      </c>
      <c r="AV171" s="16"/>
      <c r="AW171" s="21">
        <v>34.86152480577303</v>
      </c>
      <c r="AX171" s="1" t="s">
        <v>120</v>
      </c>
      <c r="AY171" s="25">
        <v>26.518635170603702</v>
      </c>
      <c r="AZ171" s="19">
        <v>100</v>
      </c>
      <c r="BA171" s="19">
        <v>0</v>
      </c>
      <c r="BB171" s="19">
        <v>0</v>
      </c>
      <c r="BC171" s="19">
        <v>100</v>
      </c>
      <c r="BD171" s="19">
        <v>0</v>
      </c>
      <c r="BE171" s="19">
        <v>0</v>
      </c>
      <c r="BF171" s="26">
        <v>59.295489621679224</v>
      </c>
      <c r="BG171" s="26">
        <v>37.43507827882452</v>
      </c>
      <c r="BH171" s="26">
        <v>3.2694320994962593</v>
      </c>
      <c r="BI171" s="23"/>
      <c r="BJ171" s="27">
        <f t="shared" ca="1" si="16"/>
        <v>1</v>
      </c>
      <c r="BK171" s="26">
        <f t="shared" ca="1" si="17"/>
        <v>4.261853425520691</v>
      </c>
      <c r="BL171" s="25">
        <f t="shared" si="18"/>
        <v>2.7832441891033581</v>
      </c>
      <c r="BM171" s="25">
        <f t="shared" ca="1" si="19"/>
        <v>3.292204686132989</v>
      </c>
      <c r="BN171" s="24">
        <f t="shared" si="20"/>
        <v>3.3148199563763519</v>
      </c>
      <c r="BO171" s="23"/>
      <c r="BP171" s="2"/>
    </row>
    <row r="172" spans="1:68" x14ac:dyDescent="0.2">
      <c r="A172">
        <v>7.95</v>
      </c>
      <c r="B172">
        <v>2.1</v>
      </c>
      <c r="C172">
        <v>1.2593799999999999</v>
      </c>
      <c r="D172">
        <v>-0.28093000000000001</v>
      </c>
      <c r="E172">
        <v>5.9339999999999997E-2</v>
      </c>
      <c r="F172">
        <v>1.6091800000000001</v>
      </c>
      <c r="G172">
        <v>1.8007500000000001</v>
      </c>
      <c r="H172" s="23"/>
      <c r="I172" s="17">
        <f t="shared" si="14"/>
        <v>26.08267716535433</v>
      </c>
      <c r="J172" s="16">
        <f t="shared" si="15"/>
        <v>-26.682677165354331</v>
      </c>
      <c r="K172" s="10">
        <v>100</v>
      </c>
      <c r="L172" s="16">
        <v>2561.5157480314997</v>
      </c>
      <c r="M172" s="16">
        <v>944.19291338582798</v>
      </c>
      <c r="N172" s="16">
        <v>11.302493438320209</v>
      </c>
      <c r="O172" s="16">
        <v>3.3096045197739863</v>
      </c>
      <c r="P172" s="16">
        <v>3.4826984572460962</v>
      </c>
      <c r="Q172" s="16">
        <v>6.5657225156024901E-2</v>
      </c>
      <c r="R172" s="16">
        <v>1.8852400218404957</v>
      </c>
      <c r="S172" s="16">
        <v>12.020412324452085</v>
      </c>
      <c r="T172" s="22" t="s">
        <v>119</v>
      </c>
      <c r="U172" s="10">
        <v>1</v>
      </c>
      <c r="V172" s="22" t="s">
        <v>33</v>
      </c>
      <c r="W172" s="10">
        <v>3</v>
      </c>
      <c r="X172" s="22" t="s">
        <v>33</v>
      </c>
      <c r="Y172" s="10">
        <v>3</v>
      </c>
      <c r="Z172" s="22" t="s">
        <v>33</v>
      </c>
      <c r="AA172" s="15">
        <v>3</v>
      </c>
      <c r="AB172" s="11">
        <v>61.56098356444155</v>
      </c>
      <c r="AC172" s="10">
        <v>35.370577267266455</v>
      </c>
      <c r="AD172" s="21">
        <v>3.0684391682919943</v>
      </c>
      <c r="AE172" s="12">
        <v>330.96045197739863</v>
      </c>
      <c r="AF172" s="10">
        <v>256.30171752686823</v>
      </c>
      <c r="AG172" s="10">
        <v>174.13492286230479</v>
      </c>
      <c r="AH172" s="10">
        <v>14.768617086141457</v>
      </c>
      <c r="AI172" s="10">
        <v>5.3043643696028377</v>
      </c>
      <c r="AJ172" s="10"/>
      <c r="AK172" s="10"/>
      <c r="AL172" s="10"/>
      <c r="AM172" s="10"/>
      <c r="AN172" s="10">
        <v>1.6548022598869931</v>
      </c>
      <c r="AO172" s="10">
        <v>1.1819279370958453</v>
      </c>
      <c r="AP172" s="10">
        <v>1</v>
      </c>
      <c r="AQ172" s="10">
        <v>111.47500000000001</v>
      </c>
      <c r="AR172" s="10"/>
      <c r="AS172" s="10"/>
      <c r="AT172" s="10">
        <v>1.2037374960277685</v>
      </c>
      <c r="AU172" s="10">
        <v>1</v>
      </c>
      <c r="AV172" s="16"/>
      <c r="AW172" s="21">
        <v>38.44525762903023</v>
      </c>
      <c r="AX172" s="1" t="s">
        <v>120</v>
      </c>
      <c r="AY172" s="25">
        <v>26.682677165354299</v>
      </c>
      <c r="AZ172" s="19">
        <v>100</v>
      </c>
      <c r="BA172" s="19">
        <v>0</v>
      </c>
      <c r="BB172" s="19">
        <v>0</v>
      </c>
      <c r="BC172" s="19">
        <v>100</v>
      </c>
      <c r="BD172" s="19">
        <v>0</v>
      </c>
      <c r="BE172" s="19">
        <v>0</v>
      </c>
      <c r="BF172" s="26">
        <v>61.56098356444155</v>
      </c>
      <c r="BG172" s="26">
        <v>35.370577267266455</v>
      </c>
      <c r="BH172" s="26">
        <v>3.0684391682919943</v>
      </c>
      <c r="BI172" s="23"/>
      <c r="BJ172" s="27">
        <f t="shared" ca="1" si="16"/>
        <v>1</v>
      </c>
      <c r="BK172" s="26">
        <f t="shared" ca="1" si="17"/>
        <v>4.66417519558434</v>
      </c>
      <c r="BL172" s="25">
        <f t="shared" si="18"/>
        <v>2.9817891389104965</v>
      </c>
      <c r="BM172" s="25">
        <f t="shared" ca="1" si="19"/>
        <v>3.2738531387574001</v>
      </c>
      <c r="BN172" s="24">
        <f t="shared" si="20"/>
        <v>3.3103827367407836</v>
      </c>
      <c r="BO172" s="23"/>
      <c r="BP172" s="2"/>
    </row>
    <row r="173" spans="1:68" x14ac:dyDescent="0.2">
      <c r="A173">
        <v>8</v>
      </c>
      <c r="B173">
        <v>2.2000000000000002</v>
      </c>
      <c r="C173">
        <v>1.25993</v>
      </c>
      <c r="D173">
        <v>-0.28026000000000001</v>
      </c>
      <c r="E173">
        <v>5.9540000000000003E-2</v>
      </c>
      <c r="F173">
        <v>1.60978</v>
      </c>
      <c r="G173">
        <v>1.8024</v>
      </c>
      <c r="H173" s="23"/>
      <c r="I173" s="17">
        <f t="shared" si="14"/>
        <v>26.246719160104984</v>
      </c>
      <c r="J173" s="16">
        <f t="shared" si="15"/>
        <v>-26.846719160104985</v>
      </c>
      <c r="K173" s="10">
        <v>100</v>
      </c>
      <c r="L173" s="16">
        <v>2577.9199475065652</v>
      </c>
      <c r="M173" s="16">
        <v>950.36089238845261</v>
      </c>
      <c r="N173" s="16">
        <v>11.37357830271216</v>
      </c>
      <c r="O173" s="16">
        <v>3.4597928436911376</v>
      </c>
      <c r="P173" s="16">
        <v>3.6337708155732176</v>
      </c>
      <c r="Q173" s="16">
        <v>6.9854776764282228E-2</v>
      </c>
      <c r="R173" s="16">
        <v>1.9223770653037957</v>
      </c>
      <c r="S173" s="16">
        <v>12.08180360292222</v>
      </c>
      <c r="T173" s="22" t="s">
        <v>119</v>
      </c>
      <c r="U173" s="10">
        <v>1</v>
      </c>
      <c r="V173" s="22" t="s">
        <v>33</v>
      </c>
      <c r="W173" s="10">
        <v>3</v>
      </c>
      <c r="X173" s="22" t="s">
        <v>33</v>
      </c>
      <c r="Y173" s="10">
        <v>3</v>
      </c>
      <c r="Z173" s="22" t="s">
        <v>33</v>
      </c>
      <c r="AA173" s="15">
        <v>3</v>
      </c>
      <c r="AB173" s="11">
        <v>61.177437564681043</v>
      </c>
      <c r="AC173" s="10">
        <v>35.721920054741091</v>
      </c>
      <c r="AD173" s="21">
        <v>3.1006423805778605</v>
      </c>
      <c r="AE173" s="12">
        <v>345.97928436911377</v>
      </c>
      <c r="AF173" s="10">
        <v>273.1099832432904</v>
      </c>
      <c r="AG173" s="10">
        <v>181.68854077866087</v>
      </c>
      <c r="AH173" s="10">
        <v>14.569206175749805</v>
      </c>
      <c r="AI173" s="10">
        <v>5.2018931043685166</v>
      </c>
      <c r="AJ173" s="10"/>
      <c r="AK173" s="10"/>
      <c r="AL173" s="10"/>
      <c r="AM173" s="10"/>
      <c r="AN173" s="10">
        <v>1.7298964218455688</v>
      </c>
      <c r="AO173" s="10">
        <v>1.2195798684895631</v>
      </c>
      <c r="AP173" s="10">
        <v>1</v>
      </c>
      <c r="AQ173" s="10">
        <v>111.47500000000001</v>
      </c>
      <c r="AR173" s="10"/>
      <c r="AS173" s="10"/>
      <c r="AT173" s="10">
        <v>1.2778959799700644</v>
      </c>
      <c r="AU173" s="10">
        <v>1</v>
      </c>
      <c r="AV173" s="16"/>
      <c r="AW173" s="21">
        <v>40.966497486493559</v>
      </c>
      <c r="AX173" s="1" t="s">
        <v>120</v>
      </c>
      <c r="AY173" s="25">
        <v>26.846719160105</v>
      </c>
      <c r="AZ173" s="19">
        <v>100</v>
      </c>
      <c r="BA173" s="19">
        <v>0</v>
      </c>
      <c r="BB173" s="19">
        <v>0</v>
      </c>
      <c r="BC173" s="19">
        <v>100</v>
      </c>
      <c r="BD173" s="19">
        <v>0</v>
      </c>
      <c r="BE173" s="19">
        <v>0</v>
      </c>
      <c r="BF173" s="26">
        <v>61.177437564681043</v>
      </c>
      <c r="BG173" s="26">
        <v>35.721920054741091</v>
      </c>
      <c r="BH173" s="26">
        <v>3.1006423805778605</v>
      </c>
      <c r="BI173" s="23"/>
      <c r="BJ173" s="27">
        <f t="shared" ca="1" si="16"/>
        <v>1</v>
      </c>
      <c r="BK173" s="26">
        <f t="shared" ca="1" si="17"/>
        <v>4.9345693001464799</v>
      </c>
      <c r="BL173" s="25">
        <f t="shared" si="18"/>
        <v>2.9791220476473126</v>
      </c>
      <c r="BM173" s="25">
        <f t="shared" ca="1" si="19"/>
        <v>3.2527342140189401</v>
      </c>
      <c r="BN173" s="24">
        <f t="shared" si="20"/>
        <v>3.2977950481734082</v>
      </c>
      <c r="BO173" s="23"/>
      <c r="BP173" s="2"/>
    </row>
    <row r="174" spans="1:68" x14ac:dyDescent="0.2">
      <c r="A174">
        <v>8.0500000000000007</v>
      </c>
      <c r="B174">
        <v>2.2000000000000002</v>
      </c>
      <c r="C174">
        <v>1.25868</v>
      </c>
      <c r="D174">
        <v>-0.28100999999999998</v>
      </c>
      <c r="E174">
        <v>5.9760000000000001E-2</v>
      </c>
      <c r="F174">
        <v>1.60975</v>
      </c>
      <c r="G174">
        <v>1.80138</v>
      </c>
      <c r="H174" s="23"/>
      <c r="I174" s="17">
        <f t="shared" si="14"/>
        <v>26.410761154855646</v>
      </c>
      <c r="J174" s="16">
        <f t="shared" si="15"/>
        <v>-27.010761154855647</v>
      </c>
      <c r="K174" s="10">
        <v>100</v>
      </c>
      <c r="L174" s="16">
        <v>2594.3241469816312</v>
      </c>
      <c r="M174" s="16">
        <v>956.52887139107747</v>
      </c>
      <c r="N174" s="16">
        <v>11.444663167104114</v>
      </c>
      <c r="O174" s="16">
        <v>3.1184557438794687</v>
      </c>
      <c r="P174" s="16">
        <v>3.2934061536125157</v>
      </c>
      <c r="Q174" s="16">
        <v>6.5156024963994363E-2</v>
      </c>
      <c r="R174" s="16">
        <v>1.9783780658976771</v>
      </c>
      <c r="S174" s="16">
        <v>12.149334009239364</v>
      </c>
      <c r="T174" s="22" t="s">
        <v>119</v>
      </c>
      <c r="U174" s="10">
        <v>1</v>
      </c>
      <c r="V174" s="22" t="s">
        <v>33</v>
      </c>
      <c r="W174" s="10">
        <v>3</v>
      </c>
      <c r="X174" s="22" t="s">
        <v>33</v>
      </c>
      <c r="Y174" s="10">
        <v>3</v>
      </c>
      <c r="Z174" s="22" t="s">
        <v>33</v>
      </c>
      <c r="AA174" s="15">
        <v>3</v>
      </c>
      <c r="AB174" s="11">
        <v>65.241159184936834</v>
      </c>
      <c r="AC174" s="10">
        <v>31.9680044360815</v>
      </c>
      <c r="AD174" s="21">
        <v>2.7908363789816688</v>
      </c>
      <c r="AE174" s="12">
        <v>311.84557438794684</v>
      </c>
      <c r="AF174" s="10">
        <v>232.10212892585096</v>
      </c>
      <c r="AG174" s="10">
        <v>164.6703076806258</v>
      </c>
      <c r="AH174" s="10">
        <v>14.496085895353726</v>
      </c>
      <c r="AI174" s="10">
        <v>5.0546456071138053</v>
      </c>
      <c r="AJ174" s="10"/>
      <c r="AK174" s="10"/>
      <c r="AL174" s="10"/>
      <c r="AM174" s="10"/>
      <c r="AN174" s="10">
        <v>1.5592278719397343</v>
      </c>
      <c r="AO174" s="10">
        <v>1.1563038705960302</v>
      </c>
      <c r="AP174" s="10">
        <v>1</v>
      </c>
      <c r="AQ174" s="10">
        <v>111.47500000000001</v>
      </c>
      <c r="AR174" s="10"/>
      <c r="AS174" s="10"/>
      <c r="AT174" s="10">
        <v>1.069848080235849</v>
      </c>
      <c r="AU174" s="10">
        <v>1</v>
      </c>
      <c r="AV174" s="16"/>
      <c r="AW174" s="21">
        <v>34.815319338877643</v>
      </c>
      <c r="AX174" s="1" t="s">
        <v>120</v>
      </c>
      <c r="AY174" s="25">
        <v>27.010761154855601</v>
      </c>
      <c r="AZ174" s="19">
        <v>100</v>
      </c>
      <c r="BA174" s="19">
        <v>0</v>
      </c>
      <c r="BB174" s="19">
        <v>0</v>
      </c>
      <c r="BC174" s="19">
        <v>100</v>
      </c>
      <c r="BD174" s="19">
        <v>0</v>
      </c>
      <c r="BE174" s="19">
        <v>0</v>
      </c>
      <c r="BF174" s="26">
        <v>65.241159184936834</v>
      </c>
      <c r="BG174" s="26">
        <v>31.9680044360815</v>
      </c>
      <c r="BH174" s="26">
        <v>2.7908363789816688</v>
      </c>
      <c r="BI174" s="23"/>
      <c r="BJ174" s="27">
        <f t="shared" ca="1" si="16"/>
        <v>1</v>
      </c>
      <c r="BK174" s="26">
        <f t="shared" ca="1" si="17"/>
        <v>4.1739337720534611</v>
      </c>
      <c r="BL174" s="25">
        <f t="shared" si="18"/>
        <v>3.2639307794476795</v>
      </c>
      <c r="BM174" s="25">
        <f t="shared" ca="1" si="19"/>
        <v>3.3354532356386302</v>
      </c>
      <c r="BN174" s="24">
        <f t="shared" si="20"/>
        <v>3.3415051015820709</v>
      </c>
      <c r="BO174" s="23"/>
      <c r="BP174" s="2"/>
    </row>
    <row r="175" spans="1:68" x14ac:dyDescent="0.2">
      <c r="A175">
        <v>8.1</v>
      </c>
      <c r="B175">
        <v>2.1</v>
      </c>
      <c r="C175">
        <v>1.25865</v>
      </c>
      <c r="D175">
        <v>-0.28214</v>
      </c>
      <c r="E175">
        <v>5.9979999999999999E-2</v>
      </c>
      <c r="F175">
        <v>1.60863</v>
      </c>
      <c r="G175">
        <v>1.8030299999999999</v>
      </c>
      <c r="H175" s="23"/>
      <c r="I175" s="17">
        <f t="shared" si="14"/>
        <v>26.574803149606296</v>
      </c>
      <c r="J175" s="16">
        <f t="shared" si="15"/>
        <v>-27.174803149606298</v>
      </c>
      <c r="K175" s="10">
        <v>100</v>
      </c>
      <c r="L175" s="16">
        <v>2610.7283464566963</v>
      </c>
      <c r="M175" s="16">
        <v>962.69685039370199</v>
      </c>
      <c r="N175" s="16">
        <v>11.515748031496061</v>
      </c>
      <c r="O175" s="16">
        <v>3.1102636534839956</v>
      </c>
      <c r="P175" s="16">
        <v>3.2861865010680091</v>
      </c>
      <c r="Q175" s="16">
        <v>5.8076572251560245E-2</v>
      </c>
      <c r="R175" s="16">
        <v>1.7672938596968062</v>
      </c>
      <c r="S175" s="16">
        <v>12.216864415556511</v>
      </c>
      <c r="T175" s="22" t="s">
        <v>119</v>
      </c>
      <c r="U175" s="10">
        <v>1</v>
      </c>
      <c r="V175" s="22" t="s">
        <v>33</v>
      </c>
      <c r="W175" s="10">
        <v>3</v>
      </c>
      <c r="X175" s="22" t="s">
        <v>33</v>
      </c>
      <c r="Y175" s="10">
        <v>3</v>
      </c>
      <c r="Z175" s="22" t="s">
        <v>33</v>
      </c>
      <c r="AA175" s="15">
        <v>3</v>
      </c>
      <c r="AB175" s="11">
        <v>60.700460588057489</v>
      </c>
      <c r="AC175" s="10">
        <v>36.157853423196784</v>
      </c>
      <c r="AD175" s="21">
        <v>3.1416859887457269</v>
      </c>
      <c r="AE175" s="12">
        <v>311.02636534839957</v>
      </c>
      <c r="AF175" s="10">
        <v>230.28780512796402</v>
      </c>
      <c r="AG175" s="10">
        <v>164.30932505340047</v>
      </c>
      <c r="AH175" s="10">
        <v>14.422965614957828</v>
      </c>
      <c r="AI175" s="10">
        <v>5.6583685532159222</v>
      </c>
      <c r="AJ175" s="10"/>
      <c r="AK175" s="10"/>
      <c r="AL175" s="10"/>
      <c r="AM175" s="10"/>
      <c r="AN175" s="10">
        <v>1.5551318267419978</v>
      </c>
      <c r="AO175" s="10">
        <v>1.1407886578838213</v>
      </c>
      <c r="AP175" s="10">
        <v>1</v>
      </c>
      <c r="AQ175" s="10">
        <v>111.47500000000001</v>
      </c>
      <c r="AR175" s="10"/>
      <c r="AS175" s="10"/>
      <c r="AT175" s="10">
        <v>1.0538550354855973</v>
      </c>
      <c r="AU175" s="10">
        <v>1</v>
      </c>
      <c r="AV175" s="16"/>
      <c r="AW175" s="21">
        <v>34.54317076919461</v>
      </c>
      <c r="AX175" s="1" t="s">
        <v>120</v>
      </c>
      <c r="AY175" s="25">
        <v>27.174803149606301</v>
      </c>
      <c r="AZ175" s="19">
        <v>100</v>
      </c>
      <c r="BA175" s="19">
        <v>0</v>
      </c>
      <c r="BB175" s="19">
        <v>0</v>
      </c>
      <c r="BC175" s="19">
        <v>100</v>
      </c>
      <c r="BD175" s="19">
        <v>0</v>
      </c>
      <c r="BE175" s="19">
        <v>0</v>
      </c>
      <c r="BF175" s="26">
        <v>60.700460588057489</v>
      </c>
      <c r="BG175" s="26">
        <v>36.157853423196784</v>
      </c>
      <c r="BH175" s="26">
        <v>3.1416859887457269</v>
      </c>
      <c r="BI175" s="23"/>
      <c r="BJ175" s="27">
        <f t="shared" ca="1" si="16"/>
        <v>1</v>
      </c>
      <c r="BK175" s="26">
        <f t="shared" ca="1" si="17"/>
        <v>4.1151528168594069</v>
      </c>
      <c r="BL175" s="25">
        <f t="shared" si="18"/>
        <v>2.9319425288839582</v>
      </c>
      <c r="BM175" s="25">
        <f t="shared" ca="1" si="19"/>
        <v>3.3167793152357588</v>
      </c>
      <c r="BN175" s="24">
        <f t="shared" si="20"/>
        <v>3.3204117734815344</v>
      </c>
      <c r="BO175" s="23"/>
      <c r="BP175" s="2"/>
    </row>
    <row r="176" spans="1:68" x14ac:dyDescent="0.2">
      <c r="A176">
        <v>8.15</v>
      </c>
      <c r="B176">
        <v>2.2000000000000002</v>
      </c>
      <c r="C176">
        <v>1.25857</v>
      </c>
      <c r="D176">
        <v>-0.2833</v>
      </c>
      <c r="E176">
        <v>6.0179999999999997E-2</v>
      </c>
      <c r="F176">
        <v>1.6070800000000001</v>
      </c>
      <c r="G176">
        <v>1.8004</v>
      </c>
      <c r="H176" s="23"/>
      <c r="I176" s="17">
        <f t="shared" si="14"/>
        <v>26.738845144356954</v>
      </c>
      <c r="J176" s="16">
        <f t="shared" si="15"/>
        <v>-27.338845144356956</v>
      </c>
      <c r="K176" s="10">
        <v>100</v>
      </c>
      <c r="L176" s="16">
        <v>2627.1325459317623</v>
      </c>
      <c r="M176" s="16">
        <v>968.86482939632674</v>
      </c>
      <c r="N176" s="16">
        <v>11.586832895888014</v>
      </c>
      <c r="O176" s="16">
        <v>3.0884180790960265</v>
      </c>
      <c r="P176" s="16">
        <v>3.2652249610900101</v>
      </c>
      <c r="Q176" s="16">
        <v>5.0809169467114765E-2</v>
      </c>
      <c r="R176" s="16">
        <v>1.5560694920742444</v>
      </c>
      <c r="S176" s="16">
        <v>12.27825569402664</v>
      </c>
      <c r="T176" s="22" t="s">
        <v>119</v>
      </c>
      <c r="U176" s="10">
        <v>1</v>
      </c>
      <c r="V176" s="22" t="s">
        <v>33</v>
      </c>
      <c r="W176" s="10">
        <v>3</v>
      </c>
      <c r="X176" s="22" t="s">
        <v>33</v>
      </c>
      <c r="Y176" s="10">
        <v>3</v>
      </c>
      <c r="Z176" s="22" t="s">
        <v>33</v>
      </c>
      <c r="AA176" s="15">
        <v>3</v>
      </c>
      <c r="AB176" s="11">
        <v>56.301423802490305</v>
      </c>
      <c r="AC176" s="10">
        <v>40.118086556709493</v>
      </c>
      <c r="AD176" s="21">
        <v>3.5804896408002018</v>
      </c>
      <c r="AE176" s="12">
        <v>308.84180790960261</v>
      </c>
      <c r="AF176" s="10">
        <v>226.85678869084265</v>
      </c>
      <c r="AG176" s="10">
        <v>163.26124805450053</v>
      </c>
      <c r="AH176" s="10">
        <v>14.22355470456603</v>
      </c>
      <c r="AI176" s="10">
        <v>6.4264482087300454</v>
      </c>
      <c r="AJ176" s="10"/>
      <c r="AK176" s="10"/>
      <c r="AL176" s="10"/>
      <c r="AM176" s="10"/>
      <c r="AN176" s="10">
        <v>1.5442090395480133</v>
      </c>
      <c r="AO176" s="10">
        <v>1.1213485914196677</v>
      </c>
      <c r="AP176" s="10">
        <v>1</v>
      </c>
      <c r="AQ176" s="10">
        <v>111.47500000000001</v>
      </c>
      <c r="AR176" s="10"/>
      <c r="AS176" s="10"/>
      <c r="AT176" s="10">
        <v>1.0303677005905783</v>
      </c>
      <c r="AU176" s="10">
        <v>1</v>
      </c>
      <c r="AV176" s="16"/>
      <c r="AW176" s="21">
        <v>34.028518303626399</v>
      </c>
      <c r="AX176" s="1" t="s">
        <v>120</v>
      </c>
      <c r="AY176" s="25">
        <v>27.338845144356998</v>
      </c>
      <c r="AZ176" s="19">
        <v>100</v>
      </c>
      <c r="BA176" s="19">
        <v>0</v>
      </c>
      <c r="BB176" s="19">
        <v>0</v>
      </c>
      <c r="BC176" s="19">
        <v>100</v>
      </c>
      <c r="BD176" s="19">
        <v>0</v>
      </c>
      <c r="BE176" s="19">
        <v>0</v>
      </c>
      <c r="BF176" s="26">
        <v>56.301423802490305</v>
      </c>
      <c r="BG176" s="26">
        <v>40.118086556709493</v>
      </c>
      <c r="BH176" s="26">
        <v>3.5804896408002018</v>
      </c>
      <c r="BI176" s="23"/>
      <c r="BJ176" s="27">
        <f t="shared" ca="1" si="16"/>
        <v>1</v>
      </c>
      <c r="BK176" s="26">
        <f t="shared" ca="1" si="17"/>
        <v>4.0287532974855829</v>
      </c>
      <c r="BL176" s="25">
        <f t="shared" si="18"/>
        <v>2.6033839716078067</v>
      </c>
      <c r="BM176" s="25">
        <f t="shared" ca="1" si="19"/>
        <v>3.2988228746200288</v>
      </c>
      <c r="BN176" s="24">
        <f t="shared" si="20"/>
        <v>3.2988677811449829</v>
      </c>
      <c r="BO176" s="23"/>
      <c r="BP176" s="2"/>
    </row>
    <row r="177" spans="1:68" x14ac:dyDescent="0.2">
      <c r="A177">
        <v>8.1999999999999993</v>
      </c>
      <c r="B177">
        <v>2.2000000000000002</v>
      </c>
      <c r="C177">
        <v>1.2587999999999999</v>
      </c>
      <c r="D177">
        <v>-0.28220000000000001</v>
      </c>
      <c r="E177">
        <v>6.0400000000000002E-2</v>
      </c>
      <c r="F177">
        <v>1.6035299999999999</v>
      </c>
      <c r="G177">
        <v>1.8000799999999999</v>
      </c>
      <c r="H177" s="23"/>
      <c r="I177" s="17">
        <f t="shared" si="14"/>
        <v>26.902887139107609</v>
      </c>
      <c r="J177" s="16">
        <f t="shared" si="15"/>
        <v>-27.50288713910761</v>
      </c>
      <c r="K177" s="10">
        <v>100</v>
      </c>
      <c r="L177" s="16">
        <v>2643.5367454068278</v>
      </c>
      <c r="M177" s="16">
        <v>975.03280839895137</v>
      </c>
      <c r="N177" s="16">
        <v>11.657917760279965</v>
      </c>
      <c r="O177" s="16">
        <v>3.1512241054613619</v>
      </c>
      <c r="P177" s="16">
        <v>3.3290034253063125</v>
      </c>
      <c r="Q177" s="16">
        <v>5.7700672107537182E-2</v>
      </c>
      <c r="R177" s="16">
        <v>1.7332716352560662</v>
      </c>
      <c r="S177" s="16">
        <v>12.345786100343792</v>
      </c>
      <c r="T177" s="22" t="s">
        <v>119</v>
      </c>
      <c r="U177" s="10">
        <v>1</v>
      </c>
      <c r="V177" s="22" t="s">
        <v>33</v>
      </c>
      <c r="W177" s="10">
        <v>3</v>
      </c>
      <c r="X177" s="22" t="s">
        <v>33</v>
      </c>
      <c r="Y177" s="10">
        <v>3</v>
      </c>
      <c r="Z177" s="22" t="s">
        <v>33</v>
      </c>
      <c r="AA177" s="15">
        <v>3</v>
      </c>
      <c r="AB177" s="11">
        <v>59.622283949666105</v>
      </c>
      <c r="AC177" s="10">
        <v>37.138950087842439</v>
      </c>
      <c r="AD177" s="21">
        <v>3.2387659624914553</v>
      </c>
      <c r="AE177" s="12">
        <v>315.12241054613617</v>
      </c>
      <c r="AF177" s="10">
        <v>233.39518451187436</v>
      </c>
      <c r="AG177" s="10">
        <v>166.45017126531565</v>
      </c>
      <c r="AH177" s="10">
        <v>14.150434424170168</v>
      </c>
      <c r="AI177" s="10">
        <v>5.7694361325670931</v>
      </c>
      <c r="AJ177" s="10"/>
      <c r="AK177" s="10"/>
      <c r="AL177" s="10"/>
      <c r="AM177" s="10"/>
      <c r="AN177" s="10">
        <v>1.5756120527306809</v>
      </c>
      <c r="AO177" s="10">
        <v>1.1526195153046384</v>
      </c>
      <c r="AP177" s="10">
        <v>1</v>
      </c>
      <c r="AQ177" s="10">
        <v>111.47500000000001</v>
      </c>
      <c r="AR177" s="10"/>
      <c r="AS177" s="10"/>
      <c r="AT177" s="10">
        <v>1.0544468923551513</v>
      </c>
      <c r="AU177" s="10">
        <v>1</v>
      </c>
      <c r="AV177" s="16"/>
      <c r="AW177" s="21">
        <v>35.009277676781153</v>
      </c>
      <c r="AX177" s="1" t="s">
        <v>120</v>
      </c>
      <c r="AY177" s="25">
        <v>27.5028871391076</v>
      </c>
      <c r="AZ177" s="19">
        <v>100</v>
      </c>
      <c r="BA177" s="19">
        <v>0</v>
      </c>
      <c r="BB177" s="19">
        <v>0</v>
      </c>
      <c r="BC177" s="19">
        <v>100</v>
      </c>
      <c r="BD177" s="19">
        <v>0</v>
      </c>
      <c r="BE177" s="19">
        <v>0</v>
      </c>
      <c r="BF177" s="26">
        <v>59.622283949666105</v>
      </c>
      <c r="BG177" s="26">
        <v>37.138950087842439</v>
      </c>
      <c r="BH177" s="26">
        <v>3.2387659624914553</v>
      </c>
      <c r="BI177" s="23"/>
      <c r="BJ177" s="27">
        <f t="shared" ca="1" si="16"/>
        <v>1</v>
      </c>
      <c r="BK177" s="26">
        <f t="shared" ca="1" si="17"/>
        <v>4.1172666915667602</v>
      </c>
      <c r="BL177" s="25">
        <f t="shared" si="18"/>
        <v>2.8746345393238006</v>
      </c>
      <c r="BM177" s="25">
        <f t="shared" ca="1" si="19"/>
        <v>3.3122345096108101</v>
      </c>
      <c r="BN177" s="24">
        <f t="shared" si="20"/>
        <v>3.3116417432710019</v>
      </c>
      <c r="BO177" s="23"/>
      <c r="BP177" s="2"/>
    </row>
    <row r="178" spans="1:68" x14ac:dyDescent="0.2">
      <c r="A178">
        <v>8.25</v>
      </c>
      <c r="B178">
        <v>2.1</v>
      </c>
      <c r="C178">
        <v>1.25936</v>
      </c>
      <c r="D178">
        <v>-0.28172999999999998</v>
      </c>
      <c r="E178">
        <v>6.0589999999999998E-2</v>
      </c>
      <c r="F178">
        <v>1.6023499999999999</v>
      </c>
      <c r="G178">
        <v>1.7963800000000001</v>
      </c>
      <c r="H178" s="23"/>
      <c r="I178" s="17">
        <f t="shared" si="14"/>
        <v>27.066929133858267</v>
      </c>
      <c r="J178" s="16">
        <f t="shared" si="15"/>
        <v>-27.666929133858268</v>
      </c>
      <c r="K178" s="10">
        <v>100</v>
      </c>
      <c r="L178" s="16">
        <v>2659.9409448818938</v>
      </c>
      <c r="M178" s="16">
        <v>981.20078740157612</v>
      </c>
      <c r="N178" s="16">
        <v>11.729002624671915</v>
      </c>
      <c r="O178" s="16">
        <v>3.3041431261770242</v>
      </c>
      <c r="P178" s="16">
        <v>3.4827622787114461</v>
      </c>
      <c r="Q178" s="16">
        <v>6.0645223235717839E-2</v>
      </c>
      <c r="R178" s="16">
        <v>1.7412966600222679</v>
      </c>
      <c r="S178" s="16">
        <v>12.404107814890416</v>
      </c>
      <c r="T178" s="22" t="s">
        <v>119</v>
      </c>
      <c r="U178" s="10">
        <v>1</v>
      </c>
      <c r="V178" s="22" t="s">
        <v>33</v>
      </c>
      <c r="W178" s="10">
        <v>3</v>
      </c>
      <c r="X178" s="22" t="s">
        <v>33</v>
      </c>
      <c r="Y178" s="10">
        <v>3</v>
      </c>
      <c r="Z178" s="22" t="s">
        <v>33</v>
      </c>
      <c r="AA178" s="15">
        <v>3</v>
      </c>
      <c r="AB178" s="11">
        <v>58.514816050007184</v>
      </c>
      <c r="AC178" s="10">
        <v>38.140018424901001</v>
      </c>
      <c r="AD178" s="21">
        <v>3.3451655250918182</v>
      </c>
      <c r="AE178" s="12">
        <v>330.41431261770242</v>
      </c>
      <c r="AF178" s="10">
        <v>250.51950847276856</v>
      </c>
      <c r="AG178" s="10">
        <v>174.13811393557231</v>
      </c>
      <c r="AH178" s="10">
        <v>13.887878198780587</v>
      </c>
      <c r="AI178" s="10">
        <v>5.7428468276463116</v>
      </c>
      <c r="AJ178" s="10"/>
      <c r="AK178" s="10"/>
      <c r="AL178" s="10"/>
      <c r="AM178" s="10"/>
      <c r="AN178" s="10">
        <v>1.6520715630885121</v>
      </c>
      <c r="AO178" s="10">
        <v>1.1875850932752243</v>
      </c>
      <c r="AP178" s="10">
        <v>1</v>
      </c>
      <c r="AQ178" s="10">
        <v>111.47500000000001</v>
      </c>
      <c r="AR178" s="10"/>
      <c r="AS178" s="10"/>
      <c r="AT178" s="10">
        <v>1.1282513190648797</v>
      </c>
      <c r="AU178" s="10">
        <v>1</v>
      </c>
      <c r="AV178" s="16"/>
      <c r="AW178" s="21">
        <v>37.577926270915285</v>
      </c>
      <c r="AX178" s="1" t="s">
        <v>120</v>
      </c>
      <c r="AY178" s="25">
        <v>27.6669291338583</v>
      </c>
      <c r="AZ178" s="19">
        <v>100</v>
      </c>
      <c r="BA178" s="19">
        <v>0</v>
      </c>
      <c r="BB178" s="19">
        <v>0</v>
      </c>
      <c r="BC178" s="19">
        <v>100</v>
      </c>
      <c r="BD178" s="19">
        <v>0</v>
      </c>
      <c r="BE178" s="19">
        <v>0</v>
      </c>
      <c r="BF178" s="26">
        <v>58.514816050007184</v>
      </c>
      <c r="BG178" s="26">
        <v>38.140018424901001</v>
      </c>
      <c r="BH178" s="26">
        <v>3.3451655250918182</v>
      </c>
      <c r="BI178" s="23"/>
      <c r="BJ178" s="27">
        <f t="shared" ca="1" si="16"/>
        <v>1</v>
      </c>
      <c r="BK178" s="26">
        <f t="shared" ca="1" si="17"/>
        <v>4.3880759858979319</v>
      </c>
      <c r="BL178" s="25">
        <f t="shared" si="18"/>
        <v>2.8170500769779383</v>
      </c>
      <c r="BM178" s="25">
        <f t="shared" ca="1" si="19"/>
        <v>3.2839377947002437</v>
      </c>
      <c r="BN178" s="24">
        <f t="shared" si="20"/>
        <v>3.2949377347052304</v>
      </c>
      <c r="BO178" s="23"/>
      <c r="BP178" s="2"/>
    </row>
    <row r="179" spans="1:68" x14ac:dyDescent="0.2">
      <c r="A179">
        <v>8.3000000000000007</v>
      </c>
      <c r="B179">
        <v>2.2000000000000002</v>
      </c>
      <c r="C179">
        <v>1.2587900000000001</v>
      </c>
      <c r="D179">
        <v>-0.28223999999999999</v>
      </c>
      <c r="E179">
        <v>6.0780000000000001E-2</v>
      </c>
      <c r="F179">
        <v>1.6039300000000001</v>
      </c>
      <c r="G179">
        <v>1.79948</v>
      </c>
      <c r="H179" s="23"/>
      <c r="I179" s="17">
        <f t="shared" si="14"/>
        <v>27.230971128608925</v>
      </c>
      <c r="J179" s="16">
        <f t="shared" si="15"/>
        <v>-27.830971128608926</v>
      </c>
      <c r="K179" s="10">
        <v>100</v>
      </c>
      <c r="L179" s="16">
        <v>2676.3451443569597</v>
      </c>
      <c r="M179" s="16">
        <v>987.36876640420087</v>
      </c>
      <c r="N179" s="16">
        <v>11.800087489063866</v>
      </c>
      <c r="O179" s="16">
        <v>3.1484934086629108</v>
      </c>
      <c r="P179" s="16">
        <v>3.3279523938868043</v>
      </c>
      <c r="Q179" s="16">
        <v>5.7450072011521906E-2</v>
      </c>
      <c r="R179" s="16">
        <v>1.7262888771201572</v>
      </c>
      <c r="S179" s="16">
        <v>12.46242952943704</v>
      </c>
      <c r="T179" s="22" t="s">
        <v>119</v>
      </c>
      <c r="U179" s="10">
        <v>1</v>
      </c>
      <c r="V179" s="22" t="s">
        <v>33</v>
      </c>
      <c r="W179" s="10">
        <v>3</v>
      </c>
      <c r="X179" s="22" t="s">
        <v>33</v>
      </c>
      <c r="Y179" s="10">
        <v>3</v>
      </c>
      <c r="Z179" s="22" t="s">
        <v>33</v>
      </c>
      <c r="AA179" s="15">
        <v>3</v>
      </c>
      <c r="AB179" s="11">
        <v>59.512331498896913</v>
      </c>
      <c r="AC179" s="10">
        <v>37.23865120820593</v>
      </c>
      <c r="AD179" s="21">
        <v>3.2490172928971579</v>
      </c>
      <c r="AE179" s="12">
        <v>314.84934086629107</v>
      </c>
      <c r="AF179" s="10">
        <v>231.3416279360421</v>
      </c>
      <c r="AG179" s="10">
        <v>166.39761969434022</v>
      </c>
      <c r="AH179" s="10">
        <v>13.625321973391006</v>
      </c>
      <c r="AI179" s="10">
        <v>5.7927732331116424</v>
      </c>
      <c r="AJ179" s="10"/>
      <c r="AK179" s="10"/>
      <c r="AL179" s="10"/>
      <c r="AM179" s="10"/>
      <c r="AN179" s="10">
        <v>1.5742467043314554</v>
      </c>
      <c r="AO179" s="10">
        <v>1.1578670186450939</v>
      </c>
      <c r="AP179" s="10">
        <v>1</v>
      </c>
      <c r="AQ179" s="10">
        <v>111.47500000000001</v>
      </c>
      <c r="AR179" s="10"/>
      <c r="AS179" s="10"/>
      <c r="AT179" s="10">
        <v>1.0308633419084305</v>
      </c>
      <c r="AU179" s="10">
        <v>1</v>
      </c>
      <c r="AV179" s="16"/>
      <c r="AW179" s="21">
        <v>34.701244190406314</v>
      </c>
      <c r="AX179" s="1" t="s">
        <v>120</v>
      </c>
      <c r="AY179" s="25">
        <v>27.830971128608901</v>
      </c>
      <c r="AZ179" s="19">
        <v>100</v>
      </c>
      <c r="BA179" s="19">
        <v>0</v>
      </c>
      <c r="BB179" s="19">
        <v>0</v>
      </c>
      <c r="BC179" s="19">
        <v>100</v>
      </c>
      <c r="BD179" s="19">
        <v>0</v>
      </c>
      <c r="BE179" s="19">
        <v>0</v>
      </c>
      <c r="BF179" s="26">
        <v>59.512331498896913</v>
      </c>
      <c r="BG179" s="26">
        <v>37.23865120820593</v>
      </c>
      <c r="BH179" s="26">
        <v>3.2490172928971579</v>
      </c>
      <c r="BI179" s="23"/>
      <c r="BJ179" s="27">
        <f t="shared" ca="1" si="16"/>
        <v>1</v>
      </c>
      <c r="BK179" s="26">
        <f t="shared" ca="1" si="17"/>
        <v>4.0304694444704863</v>
      </c>
      <c r="BL179" s="25">
        <f t="shared" si="18"/>
        <v>2.8872577450402614</v>
      </c>
      <c r="BM179" s="25">
        <f t="shared" ca="1" si="19"/>
        <v>3.3211773589587414</v>
      </c>
      <c r="BN179" s="24">
        <f t="shared" si="20"/>
        <v>3.3109929470711874</v>
      </c>
      <c r="BO179" s="23"/>
      <c r="BP179" s="2"/>
    </row>
    <row r="180" spans="1:68" x14ac:dyDescent="0.2">
      <c r="A180">
        <v>8.35</v>
      </c>
      <c r="B180">
        <v>2.1</v>
      </c>
      <c r="C180">
        <v>1.2590300000000001</v>
      </c>
      <c r="D180">
        <v>-0.28361999999999998</v>
      </c>
      <c r="E180">
        <v>6.0970000000000003E-2</v>
      </c>
      <c r="F180">
        <v>1.6040000000000001</v>
      </c>
      <c r="G180">
        <v>1.80023</v>
      </c>
      <c r="H180" s="23"/>
      <c r="I180" s="17">
        <f t="shared" si="14"/>
        <v>27.395013123359579</v>
      </c>
      <c r="J180" s="16">
        <f t="shared" si="15"/>
        <v>-27.99501312335958</v>
      </c>
      <c r="K180" s="10">
        <v>100</v>
      </c>
      <c r="L180" s="16">
        <v>2692.7493438320253</v>
      </c>
      <c r="M180" s="16">
        <v>993.5367454068255</v>
      </c>
      <c r="N180" s="16">
        <v>11.871172353455817</v>
      </c>
      <c r="O180" s="16">
        <v>3.2140301318267577</v>
      </c>
      <c r="P180" s="16">
        <v>3.3943289497401223</v>
      </c>
      <c r="Q180" s="16">
        <v>4.8804368698991962E-2</v>
      </c>
      <c r="R180" s="16">
        <v>1.4378208306159761</v>
      </c>
      <c r="S180" s="16">
        <v>12.520751243983671</v>
      </c>
      <c r="T180" s="22" t="s">
        <v>119</v>
      </c>
      <c r="U180" s="10">
        <v>1</v>
      </c>
      <c r="V180" s="22" t="s">
        <v>33</v>
      </c>
      <c r="W180" s="10">
        <v>3</v>
      </c>
      <c r="X180" s="22" t="s">
        <v>33</v>
      </c>
      <c r="Y180" s="10">
        <v>3</v>
      </c>
      <c r="Z180" s="22" t="s">
        <v>33</v>
      </c>
      <c r="AA180" s="15">
        <v>3</v>
      </c>
      <c r="AB180" s="11">
        <v>52.700641298833432</v>
      </c>
      <c r="AC180" s="10">
        <v>43.260526463351894</v>
      </c>
      <c r="AD180" s="21">
        <v>4.0388322378146722</v>
      </c>
      <c r="AE180" s="12">
        <v>321.40301318267575</v>
      </c>
      <c r="AF180" s="10">
        <v>238.18568159672276</v>
      </c>
      <c r="AG180" s="10">
        <v>169.71644748700612</v>
      </c>
      <c r="AH180" s="10">
        <v>13.362765748001571</v>
      </c>
      <c r="AI180" s="10">
        <v>6.9549694837262201</v>
      </c>
      <c r="AJ180" s="10"/>
      <c r="AK180" s="10"/>
      <c r="AL180" s="10"/>
      <c r="AM180" s="10"/>
      <c r="AN180" s="10">
        <v>1.6070150659133788</v>
      </c>
      <c r="AO180" s="10">
        <v>1.1479159165775488</v>
      </c>
      <c r="AP180" s="10">
        <v>1</v>
      </c>
      <c r="AQ180" s="10">
        <v>111.47500000000001</v>
      </c>
      <c r="AR180" s="10"/>
      <c r="AS180" s="10"/>
      <c r="AT180" s="10">
        <v>1.0559093139207163</v>
      </c>
      <c r="AU180" s="10">
        <v>1</v>
      </c>
      <c r="AV180" s="16"/>
      <c r="AW180" s="21">
        <v>35.727852239508415</v>
      </c>
      <c r="AX180" s="1" t="s">
        <v>120</v>
      </c>
      <c r="AY180" s="25">
        <v>27.995013123359598</v>
      </c>
      <c r="AZ180" s="19">
        <v>100</v>
      </c>
      <c r="BA180" s="19">
        <v>0</v>
      </c>
      <c r="BB180" s="19">
        <v>0</v>
      </c>
      <c r="BC180" s="19">
        <v>100</v>
      </c>
      <c r="BD180" s="19">
        <v>0</v>
      </c>
      <c r="BE180" s="19">
        <v>0</v>
      </c>
      <c r="BF180" s="26">
        <v>52.700641298833432</v>
      </c>
      <c r="BG180" s="26">
        <v>43.260526463351894</v>
      </c>
      <c r="BH180" s="26">
        <v>4.0388322378146722</v>
      </c>
      <c r="BI180" s="23"/>
      <c r="BJ180" s="27">
        <f t="shared" ca="1" si="16"/>
        <v>1</v>
      </c>
      <c r="BK180" s="26">
        <f t="shared" ca="1" si="17"/>
        <v>4.1225536695887985</v>
      </c>
      <c r="BL180" s="25">
        <f t="shared" si="18"/>
        <v>2.3830790182896635</v>
      </c>
      <c r="BM180" s="25">
        <f t="shared" ca="1" si="19"/>
        <v>3.2712270719902947</v>
      </c>
      <c r="BN180" s="24">
        <f t="shared" si="20"/>
        <v>3.2690424629102237</v>
      </c>
      <c r="BO180" s="23"/>
      <c r="BP180" s="2"/>
    </row>
    <row r="181" spans="1:68" x14ac:dyDescent="0.2">
      <c r="A181">
        <v>8.4</v>
      </c>
      <c r="B181">
        <v>2.1</v>
      </c>
      <c r="C181">
        <v>1.25875</v>
      </c>
      <c r="D181">
        <v>-0.28320000000000001</v>
      </c>
      <c r="E181">
        <v>6.1179999999999998E-2</v>
      </c>
      <c r="F181">
        <v>1.60598</v>
      </c>
      <c r="G181">
        <v>1.8050299999999999</v>
      </c>
      <c r="H181" s="23"/>
      <c r="I181" s="17">
        <f t="shared" si="14"/>
        <v>27.559055118110237</v>
      </c>
      <c r="J181" s="16">
        <f t="shared" si="15"/>
        <v>-28.159055118110238</v>
      </c>
      <c r="K181" s="10">
        <v>100</v>
      </c>
      <c r="L181" s="16">
        <v>2709.1535433070912</v>
      </c>
      <c r="M181" s="16">
        <v>999.70472440945025</v>
      </c>
      <c r="N181" s="16">
        <v>11.94225721784777</v>
      </c>
      <c r="O181" s="16">
        <v>3.1375706214689263</v>
      </c>
      <c r="P181" s="16">
        <v>3.3187976755127595</v>
      </c>
      <c r="Q181" s="16">
        <v>5.1435669707153117E-2</v>
      </c>
      <c r="R181" s="16">
        <v>1.5498284239097591</v>
      </c>
      <c r="S181" s="16">
        <v>12.585212086377307</v>
      </c>
      <c r="T181" s="22" t="s">
        <v>119</v>
      </c>
      <c r="U181" s="10">
        <v>1</v>
      </c>
      <c r="V181" s="22" t="s">
        <v>33</v>
      </c>
      <c r="W181" s="10">
        <v>3</v>
      </c>
      <c r="X181" s="22" t="s">
        <v>33</v>
      </c>
      <c r="Y181" s="10">
        <v>3</v>
      </c>
      <c r="Z181" s="22" t="s">
        <v>33</v>
      </c>
      <c r="AA181" s="15">
        <v>3</v>
      </c>
      <c r="AB181" s="11">
        <v>55.782053347662497</v>
      </c>
      <c r="AC181" s="10">
        <v>40.577453508897989</v>
      </c>
      <c r="AD181" s="21">
        <v>3.6404931434395169</v>
      </c>
      <c r="AE181" s="12">
        <v>313.75706214689262</v>
      </c>
      <c r="AF181" s="10">
        <v>228.33469642438212</v>
      </c>
      <c r="AG181" s="10">
        <v>165.93988377563798</v>
      </c>
      <c r="AH181" s="10">
        <v>13.226500152607631</v>
      </c>
      <c r="AI181" s="10">
        <v>6.4523271387505954</v>
      </c>
      <c r="AJ181" s="10"/>
      <c r="AK181" s="10"/>
      <c r="AL181" s="10"/>
      <c r="AM181" s="10"/>
      <c r="AN181" s="10">
        <v>1.5687853107344631</v>
      </c>
      <c r="AO181" s="10">
        <v>1.1463762229879069</v>
      </c>
      <c r="AP181" s="10">
        <v>1</v>
      </c>
      <c r="AQ181" s="10">
        <v>111.47500000000001</v>
      </c>
      <c r="AR181" s="10"/>
      <c r="AS181" s="10"/>
      <c r="AT181" s="10">
        <v>1.0034926680782799</v>
      </c>
      <c r="AU181" s="10">
        <v>1</v>
      </c>
      <c r="AV181" s="16"/>
      <c r="AW181" s="21">
        <v>34.250204463657319</v>
      </c>
      <c r="AX181" s="1" t="s">
        <v>120</v>
      </c>
      <c r="AY181" s="25">
        <v>28.159055118110199</v>
      </c>
      <c r="AZ181" s="19">
        <v>100</v>
      </c>
      <c r="BA181" s="19">
        <v>0</v>
      </c>
      <c r="BB181" s="19">
        <v>0</v>
      </c>
      <c r="BC181" s="19">
        <v>100</v>
      </c>
      <c r="BD181" s="19">
        <v>0</v>
      </c>
      <c r="BE181" s="19">
        <v>0</v>
      </c>
      <c r="BF181" s="26">
        <v>55.782053347662497</v>
      </c>
      <c r="BG181" s="26">
        <v>40.577453508897989</v>
      </c>
      <c r="BH181" s="26">
        <v>3.6404931434395169</v>
      </c>
      <c r="BI181" s="23"/>
      <c r="BJ181" s="27">
        <f t="shared" ca="1" si="16"/>
        <v>1</v>
      </c>
      <c r="BK181" s="26">
        <f t="shared" ca="1" si="17"/>
        <v>3.9296021233060126</v>
      </c>
      <c r="BL181" s="25">
        <f t="shared" si="18"/>
        <v>2.6186295852006563</v>
      </c>
      <c r="BM181" s="25">
        <f t="shared" ca="1" si="19"/>
        <v>3.3094799818201572</v>
      </c>
      <c r="BN181" s="24">
        <f t="shared" si="20"/>
        <v>3.291733528496676</v>
      </c>
      <c r="BO181" s="23"/>
      <c r="BP181" s="2"/>
    </row>
    <row r="182" spans="1:68" x14ac:dyDescent="0.2">
      <c r="A182">
        <v>8.4499999999999993</v>
      </c>
      <c r="B182">
        <v>2.1</v>
      </c>
      <c r="C182">
        <v>1.25884</v>
      </c>
      <c r="D182">
        <v>-0.28322999999999998</v>
      </c>
      <c r="E182">
        <v>6.1379999999999997E-2</v>
      </c>
      <c r="F182">
        <v>1.6026800000000001</v>
      </c>
      <c r="G182">
        <v>1.80158</v>
      </c>
      <c r="H182" s="23"/>
      <c r="I182" s="17">
        <f t="shared" si="14"/>
        <v>27.723097112860888</v>
      </c>
      <c r="J182" s="16">
        <f t="shared" si="15"/>
        <v>-28.323097112860889</v>
      </c>
      <c r="K182" s="10">
        <v>100</v>
      </c>
      <c r="L182" s="16">
        <v>2725.5577427821563</v>
      </c>
      <c r="M182" s="16">
        <v>1005.8727034120748</v>
      </c>
      <c r="N182" s="16">
        <v>12.013342082239719</v>
      </c>
      <c r="O182" s="16">
        <v>3.1621468926553464</v>
      </c>
      <c r="P182" s="16">
        <v>3.3442579811091497</v>
      </c>
      <c r="Q182" s="16">
        <v>5.1247719635141742E-2</v>
      </c>
      <c r="R182" s="16">
        <v>1.532409279565957</v>
      </c>
      <c r="S182" s="16">
        <v>12.646603364847444</v>
      </c>
      <c r="T182" s="22" t="s">
        <v>119</v>
      </c>
      <c r="U182" s="10">
        <v>1</v>
      </c>
      <c r="V182" s="22" t="s">
        <v>33</v>
      </c>
      <c r="W182" s="10">
        <v>3</v>
      </c>
      <c r="X182" s="22" t="s">
        <v>33</v>
      </c>
      <c r="Y182" s="10">
        <v>3</v>
      </c>
      <c r="Z182" s="22" t="s">
        <v>33</v>
      </c>
      <c r="AA182" s="15">
        <v>3</v>
      </c>
      <c r="AB182" s="11">
        <v>55.200972730539434</v>
      </c>
      <c r="AC182" s="10">
        <v>41.089084956536006</v>
      </c>
      <c r="AD182" s="21">
        <v>3.7099423129245581</v>
      </c>
      <c r="AE182" s="12">
        <v>316.21468926553467</v>
      </c>
      <c r="AF182" s="10">
        <v>230.36507358424768</v>
      </c>
      <c r="AG182" s="10">
        <v>167.21289905545748</v>
      </c>
      <c r="AH182" s="10">
        <v>13.027089242216054</v>
      </c>
      <c r="AI182" s="10">
        <v>6.5256717858250131</v>
      </c>
      <c r="AJ182" s="10"/>
      <c r="AK182" s="10"/>
      <c r="AL182" s="10"/>
      <c r="AM182" s="10"/>
      <c r="AN182" s="10">
        <v>1.5810734463276732</v>
      </c>
      <c r="AO182" s="10">
        <v>1.1528036726801274</v>
      </c>
      <c r="AP182" s="10">
        <v>1</v>
      </c>
      <c r="AQ182" s="10">
        <v>111.47500000000001</v>
      </c>
      <c r="AR182" s="10"/>
      <c r="AS182" s="10"/>
      <c r="AT182" s="10">
        <v>1.0062766533487792</v>
      </c>
      <c r="AU182" s="10">
        <v>1</v>
      </c>
      <c r="AV182" s="16"/>
      <c r="AW182" s="21">
        <v>34.554761037637149</v>
      </c>
      <c r="AX182" s="1" t="s">
        <v>120</v>
      </c>
      <c r="AY182" s="25">
        <v>28.3230971128609</v>
      </c>
      <c r="AZ182" s="19">
        <v>100</v>
      </c>
      <c r="BA182" s="19">
        <v>0</v>
      </c>
      <c r="BB182" s="19">
        <v>0</v>
      </c>
      <c r="BC182" s="19">
        <v>100</v>
      </c>
      <c r="BD182" s="19">
        <v>0</v>
      </c>
      <c r="BE182" s="19">
        <v>0</v>
      </c>
      <c r="BF182" s="26">
        <v>55.200972730539434</v>
      </c>
      <c r="BG182" s="26">
        <v>41.089084956536006</v>
      </c>
      <c r="BH182" s="26">
        <v>3.7099423129245581</v>
      </c>
      <c r="BI182" s="23"/>
      <c r="BJ182" s="27">
        <f t="shared" ca="1" si="16"/>
        <v>1</v>
      </c>
      <c r="BK182" s="26">
        <f t="shared" ca="1" si="17"/>
        <v>3.9398208202620273</v>
      </c>
      <c r="BL182" s="25">
        <f t="shared" si="18"/>
        <v>2.5863366100505272</v>
      </c>
      <c r="BM182" s="25">
        <f t="shared" ca="1" si="19"/>
        <v>3.3058351415496161</v>
      </c>
      <c r="BN182" s="24">
        <f t="shared" si="20"/>
        <v>3.2866328450628721</v>
      </c>
      <c r="BO182" s="23"/>
      <c r="BP182" s="2"/>
    </row>
    <row r="183" spans="1:68" x14ac:dyDescent="0.2">
      <c r="A183">
        <v>8.5</v>
      </c>
      <c r="B183">
        <v>2.2000000000000002</v>
      </c>
      <c r="C183">
        <v>1.25823</v>
      </c>
      <c r="D183">
        <v>-0.28294000000000002</v>
      </c>
      <c r="E183">
        <v>6.1609999999999998E-2</v>
      </c>
      <c r="F183">
        <v>1.6025499999999999</v>
      </c>
      <c r="G183">
        <v>1.8018799999999999</v>
      </c>
      <c r="H183" s="23"/>
      <c r="I183" s="17">
        <f t="shared" si="14"/>
        <v>27.887139107611546</v>
      </c>
      <c r="J183" s="16">
        <f t="shared" si="15"/>
        <v>-28.487139107611547</v>
      </c>
      <c r="K183" s="10">
        <v>100</v>
      </c>
      <c r="L183" s="16">
        <v>2741.9619422572223</v>
      </c>
      <c r="M183" s="16">
        <v>1012.0406824146995</v>
      </c>
      <c r="N183" s="16">
        <v>12.08442694663167</v>
      </c>
      <c r="O183" s="16">
        <v>2.9955743879472485</v>
      </c>
      <c r="P183" s="16">
        <v>3.1787021159725168</v>
      </c>
      <c r="Q183" s="16">
        <v>5.3064570331252857E-2</v>
      </c>
      <c r="R183" s="16">
        <v>1.6693785197616062</v>
      </c>
      <c r="S183" s="16">
        <v>12.717203335088094</v>
      </c>
      <c r="T183" s="22" t="s">
        <v>119</v>
      </c>
      <c r="U183" s="10">
        <v>1</v>
      </c>
      <c r="V183" s="22" t="s">
        <v>33</v>
      </c>
      <c r="W183" s="10">
        <v>3</v>
      </c>
      <c r="X183" s="22" t="s">
        <v>33</v>
      </c>
      <c r="Y183" s="10">
        <v>3</v>
      </c>
      <c r="Z183" s="22" t="s">
        <v>33</v>
      </c>
      <c r="AA183" s="15">
        <v>3</v>
      </c>
      <c r="AB183" s="11">
        <v>59.665980476034576</v>
      </c>
      <c r="AC183" s="10">
        <v>37.099309021203283</v>
      </c>
      <c r="AD183" s="21">
        <v>3.2347105027621414</v>
      </c>
      <c r="AE183" s="12">
        <v>299.55743879472482</v>
      </c>
      <c r="AF183" s="10">
        <v>209.92296006963994</v>
      </c>
      <c r="AG183" s="10">
        <v>158.93510579862584</v>
      </c>
      <c r="AH183" s="10">
        <v>13.017114276817868</v>
      </c>
      <c r="AI183" s="10">
        <v>5.9902531880115717</v>
      </c>
      <c r="AJ183" s="10"/>
      <c r="AK183" s="10"/>
      <c r="AL183" s="10"/>
      <c r="AM183" s="10"/>
      <c r="AN183" s="10">
        <v>1.4977871939736243</v>
      </c>
      <c r="AO183" s="10">
        <v>1.1358323114642661</v>
      </c>
      <c r="AP183" s="10">
        <v>1</v>
      </c>
      <c r="AQ183" s="10">
        <v>111.47500000000001</v>
      </c>
      <c r="AR183" s="10"/>
      <c r="AS183" s="10"/>
      <c r="AT183" s="10">
        <v>0.90683150754697228</v>
      </c>
      <c r="AU183" s="10">
        <v>1</v>
      </c>
      <c r="AV183" s="16"/>
      <c r="AW183" s="21">
        <v>31.488444010445988</v>
      </c>
      <c r="AX183" s="1" t="s">
        <v>120</v>
      </c>
      <c r="AY183" s="25">
        <v>28.487139107611501</v>
      </c>
      <c r="AZ183" s="19">
        <v>100</v>
      </c>
      <c r="BA183" s="19">
        <v>0</v>
      </c>
      <c r="BB183" s="19">
        <v>0</v>
      </c>
      <c r="BC183" s="19">
        <v>100</v>
      </c>
      <c r="BD183" s="19">
        <v>0</v>
      </c>
      <c r="BE183" s="19">
        <v>0</v>
      </c>
      <c r="BF183" s="26">
        <v>59.665980476034576</v>
      </c>
      <c r="BG183" s="26">
        <v>37.099309021203283</v>
      </c>
      <c r="BH183" s="26">
        <v>3.2347105027621414</v>
      </c>
      <c r="BI183" s="23"/>
      <c r="BJ183" s="27">
        <f t="shared" ca="1" si="16"/>
        <v>1</v>
      </c>
      <c r="BK183" s="26">
        <f t="shared" ca="1" si="17"/>
        <v>3.5724278208475488</v>
      </c>
      <c r="BL183" s="25">
        <f t="shared" si="18"/>
        <v>2.9354400418785227</v>
      </c>
      <c r="BM183" s="25">
        <f t="shared" ca="1" si="19"/>
        <v>3.370065731795207</v>
      </c>
      <c r="BN183" s="24">
        <f t="shared" si="20"/>
        <v>3.3225515550386251</v>
      </c>
      <c r="BO183" s="23"/>
      <c r="BP183" s="2"/>
    </row>
    <row r="184" spans="1:68" x14ac:dyDescent="0.2">
      <c r="A184">
        <v>8.5500000000000007</v>
      </c>
      <c r="B184">
        <v>2.2000000000000002</v>
      </c>
      <c r="C184">
        <v>1.25848</v>
      </c>
      <c r="D184">
        <v>-0.28328999999999999</v>
      </c>
      <c r="E184">
        <v>6.1800000000000001E-2</v>
      </c>
      <c r="F184">
        <v>1.60493</v>
      </c>
      <c r="G184">
        <v>1.80725</v>
      </c>
      <c r="H184" s="23"/>
      <c r="I184" s="17">
        <f t="shared" si="14"/>
        <v>28.051181102362207</v>
      </c>
      <c r="J184" s="16">
        <f t="shared" si="15"/>
        <v>-28.651181102362209</v>
      </c>
      <c r="K184" s="10">
        <v>100</v>
      </c>
      <c r="L184" s="16">
        <v>2758.3661417322883</v>
      </c>
      <c r="M184" s="16">
        <v>1018.2086614173244</v>
      </c>
      <c r="N184" s="16">
        <v>12.155511811023622</v>
      </c>
      <c r="O184" s="16">
        <v>3.0638418079096068</v>
      </c>
      <c r="P184" s="16">
        <v>3.2478093686243468</v>
      </c>
      <c r="Q184" s="16">
        <v>5.0871819491118679E-2</v>
      </c>
      <c r="R184" s="16">
        <v>1.5663425317559856</v>
      </c>
      <c r="S184" s="16">
        <v>12.775525049634723</v>
      </c>
      <c r="T184" s="22" t="s">
        <v>119</v>
      </c>
      <c r="U184" s="10">
        <v>1</v>
      </c>
      <c r="V184" s="22" t="s">
        <v>33</v>
      </c>
      <c r="W184" s="10">
        <v>3</v>
      </c>
      <c r="X184" s="22" t="s">
        <v>33</v>
      </c>
      <c r="Y184" s="10">
        <v>3</v>
      </c>
      <c r="Z184" s="22" t="s">
        <v>33</v>
      </c>
      <c r="AA184" s="15">
        <v>3</v>
      </c>
      <c r="AB184" s="11">
        <v>56.816178966690792</v>
      </c>
      <c r="AC184" s="10">
        <v>39.660939004222151</v>
      </c>
      <c r="AD184" s="21">
        <v>3.5228820290870582</v>
      </c>
      <c r="AE184" s="12">
        <v>306.38418079096067</v>
      </c>
      <c r="AF184" s="10">
        <v>217.08827217720432</v>
      </c>
      <c r="AG184" s="10">
        <v>162.39046843121736</v>
      </c>
      <c r="AH184" s="10">
        <v>12.754558051428358</v>
      </c>
      <c r="AI184" s="10">
        <v>6.3842996006686112</v>
      </c>
      <c r="AJ184" s="10"/>
      <c r="AK184" s="10"/>
      <c r="AL184" s="10"/>
      <c r="AM184" s="10"/>
      <c r="AN184" s="10">
        <v>1.5319209039548034</v>
      </c>
      <c r="AO184" s="10">
        <v>1.1430894659310833</v>
      </c>
      <c r="AP184" s="10">
        <v>1</v>
      </c>
      <c r="AQ184" s="10">
        <v>111.47500000000001</v>
      </c>
      <c r="AR184" s="10"/>
      <c r="AS184" s="10"/>
      <c r="AT184" s="10">
        <v>0.933324918935452</v>
      </c>
      <c r="AU184" s="10">
        <v>1</v>
      </c>
      <c r="AV184" s="16"/>
      <c r="AW184" s="21">
        <v>32.563240826580646</v>
      </c>
      <c r="AX184" s="1" t="s">
        <v>120</v>
      </c>
      <c r="AY184" s="25">
        <v>28.651181102362202</v>
      </c>
      <c r="AZ184" s="19">
        <v>100</v>
      </c>
      <c r="BA184" s="19">
        <v>0</v>
      </c>
      <c r="BB184" s="19">
        <v>0</v>
      </c>
      <c r="BC184" s="19">
        <v>100</v>
      </c>
      <c r="BD184" s="19">
        <v>0</v>
      </c>
      <c r="BE184" s="19">
        <v>0</v>
      </c>
      <c r="BF184" s="26">
        <v>56.816178966690792</v>
      </c>
      <c r="BG184" s="26">
        <v>39.660939004222151</v>
      </c>
      <c r="BH184" s="26">
        <v>3.5228820290870582</v>
      </c>
      <c r="BI184" s="23"/>
      <c r="BJ184" s="27">
        <f t="shared" ca="1" si="16"/>
        <v>1</v>
      </c>
      <c r="BK184" s="26">
        <f t="shared" ca="1" si="17"/>
        <v>3.670419175490248</v>
      </c>
      <c r="BL184" s="25">
        <f t="shared" si="18"/>
        <v>2.7224180432518676</v>
      </c>
      <c r="BM184" s="25">
        <f t="shared" ca="1" si="19"/>
        <v>3.34358378156473</v>
      </c>
      <c r="BN184" s="24">
        <f t="shared" si="20"/>
        <v>3.302190438108612</v>
      </c>
      <c r="BO184" s="23"/>
      <c r="BP184" s="2"/>
    </row>
    <row r="185" spans="1:68" x14ac:dyDescent="0.2">
      <c r="A185">
        <v>8.6</v>
      </c>
      <c r="B185">
        <v>2.1</v>
      </c>
      <c r="C185">
        <v>1.25936</v>
      </c>
      <c r="D185">
        <v>-0.28244000000000002</v>
      </c>
      <c r="E185">
        <v>6.2030000000000002E-2</v>
      </c>
      <c r="F185">
        <v>1.6026800000000001</v>
      </c>
      <c r="G185">
        <v>1.80728</v>
      </c>
      <c r="H185" s="23"/>
      <c r="I185" s="17">
        <f t="shared" si="14"/>
        <v>28.215223097112858</v>
      </c>
      <c r="J185" s="16">
        <f t="shared" si="15"/>
        <v>-28.81522309711286</v>
      </c>
      <c r="K185" s="10">
        <v>100</v>
      </c>
      <c r="L185" s="16">
        <v>2774.7703412073533</v>
      </c>
      <c r="M185" s="16">
        <v>1024.3766404199489</v>
      </c>
      <c r="N185" s="16">
        <v>12.226596675415571</v>
      </c>
      <c r="O185" s="16">
        <v>3.3041431261770242</v>
      </c>
      <c r="P185" s="16">
        <v>3.4891273264632297</v>
      </c>
      <c r="Q185" s="16">
        <v>5.6197071531444889E-2</v>
      </c>
      <c r="R185" s="16">
        <v>1.6106340145634441</v>
      </c>
      <c r="S185" s="16">
        <v>12.846125019875375</v>
      </c>
      <c r="T185" s="22" t="s">
        <v>119</v>
      </c>
      <c r="U185" s="10">
        <v>1</v>
      </c>
      <c r="V185" s="22" t="s">
        <v>33</v>
      </c>
      <c r="W185" s="10">
        <v>3</v>
      </c>
      <c r="X185" s="22" t="s">
        <v>33</v>
      </c>
      <c r="Y185" s="10">
        <v>3</v>
      </c>
      <c r="Z185" s="22" t="s">
        <v>33</v>
      </c>
      <c r="AA185" s="15">
        <v>3</v>
      </c>
      <c r="AB185" s="11">
        <v>55.729967863786911</v>
      </c>
      <c r="AC185" s="10">
        <v>40.623414884477818</v>
      </c>
      <c r="AD185" s="21">
        <v>3.646617251735274</v>
      </c>
      <c r="AE185" s="12">
        <v>330.41431261770242</v>
      </c>
      <c r="AF185" s="10">
        <v>244.51366724795139</v>
      </c>
      <c r="AG185" s="10">
        <v>174.45636632316149</v>
      </c>
      <c r="AH185" s="10">
        <v>12.744583086030246</v>
      </c>
      <c r="AI185" s="10">
        <v>6.2087351375790112</v>
      </c>
      <c r="AJ185" s="10"/>
      <c r="AK185" s="10"/>
      <c r="AL185" s="10"/>
      <c r="AM185" s="10"/>
      <c r="AN185" s="10">
        <v>1.6520715630885121</v>
      </c>
      <c r="AO185" s="10">
        <v>1.1979169145055277</v>
      </c>
      <c r="AP185" s="10">
        <v>1</v>
      </c>
      <c r="AQ185" s="10">
        <v>111.47500000000001</v>
      </c>
      <c r="AR185" s="10"/>
      <c r="AS185" s="10"/>
      <c r="AT185" s="10">
        <v>1.0507540469915753</v>
      </c>
      <c r="AU185" s="10">
        <v>1</v>
      </c>
      <c r="AV185" s="16"/>
      <c r="AW185" s="21">
        <v>36.677050087192704</v>
      </c>
      <c r="AX185" s="1" t="s">
        <v>120</v>
      </c>
      <c r="AY185" s="25">
        <v>28.815223097112899</v>
      </c>
      <c r="AZ185" s="19">
        <v>100</v>
      </c>
      <c r="BA185" s="19">
        <v>0</v>
      </c>
      <c r="BB185" s="19">
        <v>0</v>
      </c>
      <c r="BC185" s="19">
        <v>100</v>
      </c>
      <c r="BD185" s="19">
        <v>0</v>
      </c>
      <c r="BE185" s="19">
        <v>0</v>
      </c>
      <c r="BF185" s="26">
        <v>55.729967863786911</v>
      </c>
      <c r="BG185" s="26">
        <v>40.623414884477818</v>
      </c>
      <c r="BH185" s="26">
        <v>3.646617251735274</v>
      </c>
      <c r="BI185" s="23"/>
      <c r="BJ185" s="27">
        <f t="shared" ca="1" si="16"/>
        <v>1</v>
      </c>
      <c r="BK185" s="26">
        <f t="shared" ca="1" si="17"/>
        <v>4.1034558441276685</v>
      </c>
      <c r="BL185" s="25">
        <f t="shared" si="18"/>
        <v>2.6738328188722025</v>
      </c>
      <c r="BM185" s="25">
        <f t="shared" ca="1" si="19"/>
        <v>3.2976725889915879</v>
      </c>
      <c r="BN185" s="24">
        <f t="shared" si="20"/>
        <v>3.2793447727191523</v>
      </c>
      <c r="BO185" s="23"/>
      <c r="BP185" s="2"/>
    </row>
    <row r="186" spans="1:68" x14ac:dyDescent="0.2">
      <c r="A186">
        <v>8.65</v>
      </c>
      <c r="B186">
        <v>2.2000000000000002</v>
      </c>
      <c r="C186">
        <v>1.2597400000000001</v>
      </c>
      <c r="D186">
        <v>-0.28195999999999999</v>
      </c>
      <c r="E186">
        <v>6.2309999999999997E-2</v>
      </c>
      <c r="F186">
        <v>1.603</v>
      </c>
      <c r="G186">
        <v>1.80385</v>
      </c>
      <c r="H186" s="23"/>
      <c r="I186" s="17">
        <f t="shared" si="14"/>
        <v>28.379265091863516</v>
      </c>
      <c r="J186" s="16">
        <f t="shared" si="15"/>
        <v>-28.979265091863518</v>
      </c>
      <c r="K186" s="10">
        <v>100</v>
      </c>
      <c r="L186" s="16">
        <v>2791.1745406824193</v>
      </c>
      <c r="M186" s="16">
        <v>1030.5446194225735</v>
      </c>
      <c r="N186" s="16">
        <v>12.297681539807522</v>
      </c>
      <c r="O186" s="16">
        <v>3.4079096045197868</v>
      </c>
      <c r="P186" s="16">
        <v>3.59413145297995</v>
      </c>
      <c r="Q186" s="16">
        <v>5.9204272683629461E-2</v>
      </c>
      <c r="R186" s="16">
        <v>1.6472483952845487</v>
      </c>
      <c r="S186" s="16">
        <v>12.932072809733562</v>
      </c>
      <c r="T186" s="22" t="s">
        <v>119</v>
      </c>
      <c r="U186" s="10">
        <v>1</v>
      </c>
      <c r="V186" s="22" t="s">
        <v>33</v>
      </c>
      <c r="W186" s="10">
        <v>3</v>
      </c>
      <c r="X186" s="22" t="s">
        <v>33</v>
      </c>
      <c r="Y186" s="10">
        <v>3</v>
      </c>
      <c r="Z186" s="22" t="s">
        <v>33</v>
      </c>
      <c r="AA186" s="15">
        <v>3</v>
      </c>
      <c r="AB186" s="11">
        <v>55.693587250586312</v>
      </c>
      <c r="AC186" s="10">
        <v>40.655506260071277</v>
      </c>
      <c r="AD186" s="21">
        <v>3.6509064893424084</v>
      </c>
      <c r="AE186" s="12">
        <v>340.79096045197866</v>
      </c>
      <c r="AF186" s="10">
        <v>255.90214098667934</v>
      </c>
      <c r="AG186" s="10">
        <v>179.70657264899751</v>
      </c>
      <c r="AH186" s="10">
        <v>13.050334695621387</v>
      </c>
      <c r="AI186" s="10">
        <v>6.0707298478033014</v>
      </c>
      <c r="AJ186" s="10"/>
      <c r="AK186" s="10"/>
      <c r="AL186" s="10"/>
      <c r="AM186" s="10"/>
      <c r="AN186" s="10">
        <v>1.7039548022598934</v>
      </c>
      <c r="AO186" s="10">
        <v>1.2254869540062507</v>
      </c>
      <c r="AP186" s="10">
        <v>1</v>
      </c>
      <c r="AQ186" s="10">
        <v>111.47500000000001</v>
      </c>
      <c r="AR186" s="10"/>
      <c r="AS186" s="10"/>
      <c r="AT186" s="10">
        <v>1.0952048359360136</v>
      </c>
      <c r="AU186" s="10">
        <v>1</v>
      </c>
      <c r="AV186" s="16"/>
      <c r="AW186" s="21">
        <v>38.3853211480019</v>
      </c>
      <c r="AX186" s="1" t="s">
        <v>120</v>
      </c>
      <c r="AY186" s="25">
        <v>28.9792650918635</v>
      </c>
      <c r="AZ186" s="19">
        <v>100</v>
      </c>
      <c r="BA186" s="19">
        <v>0</v>
      </c>
      <c r="BB186" s="19">
        <v>0</v>
      </c>
      <c r="BC186" s="19">
        <v>100</v>
      </c>
      <c r="BD186" s="19">
        <v>0</v>
      </c>
      <c r="BE186" s="19">
        <v>0</v>
      </c>
      <c r="BF186" s="26">
        <v>55.693587250586312</v>
      </c>
      <c r="BG186" s="26">
        <v>40.655506260071277</v>
      </c>
      <c r="BH186" s="26">
        <v>3.6509064893424084</v>
      </c>
      <c r="BI186" s="23"/>
      <c r="BJ186" s="27">
        <f t="shared" ca="1" si="16"/>
        <v>1</v>
      </c>
      <c r="BK186" s="26">
        <f t="shared" ca="1" si="17"/>
        <v>4.2667617514137541</v>
      </c>
      <c r="BL186" s="25">
        <f t="shared" si="18"/>
        <v>2.6928852806847483</v>
      </c>
      <c r="BM186" s="25">
        <f t="shared" ca="1" si="19"/>
        <v>3.2845486899185645</v>
      </c>
      <c r="BN186" s="24">
        <f t="shared" si="20"/>
        <v>3.2720303780286706</v>
      </c>
      <c r="BO186" s="23"/>
      <c r="BP186" s="2"/>
    </row>
    <row r="187" spans="1:68" x14ac:dyDescent="0.2">
      <c r="A187">
        <v>8.6999999999999993</v>
      </c>
      <c r="B187">
        <v>2.2000000000000002</v>
      </c>
      <c r="C187">
        <v>1.25962</v>
      </c>
      <c r="D187">
        <v>-0.28193000000000001</v>
      </c>
      <c r="E187">
        <v>6.2549999999999994E-2</v>
      </c>
      <c r="F187">
        <v>1.60168</v>
      </c>
      <c r="G187">
        <v>1.8010999999999999</v>
      </c>
      <c r="H187" s="23"/>
      <c r="I187" s="17">
        <f t="shared" si="14"/>
        <v>28.54330708661417</v>
      </c>
      <c r="J187" s="16">
        <f t="shared" si="15"/>
        <v>-29.143307086614172</v>
      </c>
      <c r="K187" s="10">
        <v>100</v>
      </c>
      <c r="L187" s="16">
        <v>2807.5787401574848</v>
      </c>
      <c r="M187" s="16">
        <v>1036.7125984251982</v>
      </c>
      <c r="N187" s="16">
        <v>12.368766404199473</v>
      </c>
      <c r="O187" s="16">
        <v>3.3751412429378331</v>
      </c>
      <c r="P187" s="16">
        <v>3.5624239326899603</v>
      </c>
      <c r="Q187" s="16">
        <v>5.9392222755640822E-2</v>
      </c>
      <c r="R187" s="16">
        <v>1.6671857105674166</v>
      </c>
      <c r="S187" s="16">
        <v>13.005742343897719</v>
      </c>
      <c r="T187" s="22" t="s">
        <v>119</v>
      </c>
      <c r="U187" s="10">
        <v>1</v>
      </c>
      <c r="V187" s="22" t="s">
        <v>33</v>
      </c>
      <c r="W187" s="10">
        <v>3</v>
      </c>
      <c r="X187" s="22" t="s">
        <v>33</v>
      </c>
      <c r="Y187" s="10">
        <v>3</v>
      </c>
      <c r="Z187" s="22" t="s">
        <v>33</v>
      </c>
      <c r="AA187" s="15">
        <v>3</v>
      </c>
      <c r="AB187" s="11">
        <v>56.404320270405677</v>
      </c>
      <c r="AC187" s="10">
        <v>40.026851795429486</v>
      </c>
      <c r="AD187" s="21">
        <v>3.5688279341648337</v>
      </c>
      <c r="AE187" s="12">
        <v>337.51412429378331</v>
      </c>
      <c r="AF187" s="10">
        <v>251.20689157167661</v>
      </c>
      <c r="AG187" s="10">
        <v>178.12119663449801</v>
      </c>
      <c r="AH187" s="10">
        <v>13.103505045221059</v>
      </c>
      <c r="AI187" s="10">
        <v>5.9981320236943247</v>
      </c>
      <c r="AJ187" s="10"/>
      <c r="AK187" s="10"/>
      <c r="AL187" s="10"/>
      <c r="AM187" s="10"/>
      <c r="AN187" s="10">
        <v>1.6875706214689166</v>
      </c>
      <c r="AO187" s="10">
        <v>1.2238974908144453</v>
      </c>
      <c r="AP187" s="10">
        <v>1</v>
      </c>
      <c r="AQ187" s="10">
        <v>111.47500000000001</v>
      </c>
      <c r="AR187" s="10"/>
      <c r="AS187" s="10"/>
      <c r="AT187" s="10">
        <v>1.0673392781247186</v>
      </c>
      <c r="AU187" s="10">
        <v>1</v>
      </c>
      <c r="AV187" s="16"/>
      <c r="AW187" s="21">
        <v>37.681033735751491</v>
      </c>
      <c r="AX187" s="1" t="s">
        <v>120</v>
      </c>
      <c r="AY187" s="25">
        <v>29.1433070866142</v>
      </c>
      <c r="AZ187" s="19">
        <v>100</v>
      </c>
      <c r="BA187" s="19">
        <v>0</v>
      </c>
      <c r="BB187" s="19">
        <v>0</v>
      </c>
      <c r="BC187" s="19">
        <v>100</v>
      </c>
      <c r="BD187" s="19">
        <v>0</v>
      </c>
      <c r="BE187" s="19">
        <v>0</v>
      </c>
      <c r="BF187" s="26">
        <v>56.404320270405677</v>
      </c>
      <c r="BG187" s="26">
        <v>40.026851795429486</v>
      </c>
      <c r="BH187" s="26">
        <v>3.5688279341648337</v>
      </c>
      <c r="BI187" s="23"/>
      <c r="BJ187" s="27">
        <f t="shared" ca="1" si="16"/>
        <v>1</v>
      </c>
      <c r="BK187" s="26">
        <f t="shared" ca="1" si="17"/>
        <v>4.1643837759669511</v>
      </c>
      <c r="BL187" s="25">
        <f t="shared" si="18"/>
        <v>2.7513792183423731</v>
      </c>
      <c r="BM187" s="25">
        <f t="shared" ca="1" si="19"/>
        <v>3.2983584789165619</v>
      </c>
      <c r="BN187" s="24">
        <f t="shared" si="20"/>
        <v>3.2777835244572002</v>
      </c>
      <c r="BO187" s="23"/>
      <c r="BP187" s="2"/>
    </row>
    <row r="188" spans="1:68" x14ac:dyDescent="0.2">
      <c r="A188">
        <v>8.75</v>
      </c>
      <c r="B188">
        <v>2.1</v>
      </c>
      <c r="C188">
        <v>1.2600199999999999</v>
      </c>
      <c r="D188">
        <v>-0.28239999999999998</v>
      </c>
      <c r="E188">
        <v>6.2820000000000001E-2</v>
      </c>
      <c r="F188">
        <v>1.5979000000000001</v>
      </c>
      <c r="G188">
        <v>1.7986</v>
      </c>
      <c r="H188" s="23"/>
      <c r="I188" s="17">
        <f t="shared" si="14"/>
        <v>28.707349081364828</v>
      </c>
      <c r="J188" s="16">
        <f t="shared" si="15"/>
        <v>-29.30734908136483</v>
      </c>
      <c r="K188" s="10">
        <v>100</v>
      </c>
      <c r="L188" s="16">
        <v>2823.9829396325508</v>
      </c>
      <c r="M188" s="16">
        <v>1042.8805774278228</v>
      </c>
      <c r="N188" s="16">
        <v>12.439851268591426</v>
      </c>
      <c r="O188" s="16">
        <v>3.4843691148775573</v>
      </c>
      <c r="P188" s="16">
        <v>3.6728452510831437</v>
      </c>
      <c r="Q188" s="16">
        <v>5.6447671627460498E-2</v>
      </c>
      <c r="R188" s="16">
        <v>1.5368921849025288</v>
      </c>
      <c r="S188" s="16">
        <v>13.088620569832402</v>
      </c>
      <c r="T188" s="22" t="s">
        <v>119</v>
      </c>
      <c r="U188" s="10">
        <v>1</v>
      </c>
      <c r="V188" s="22" t="s">
        <v>33</v>
      </c>
      <c r="W188" s="10">
        <v>3</v>
      </c>
      <c r="X188" s="22" t="s">
        <v>33</v>
      </c>
      <c r="Y188" s="10">
        <v>3</v>
      </c>
      <c r="Z188" s="22" t="s">
        <v>33</v>
      </c>
      <c r="AA188" s="15">
        <v>3</v>
      </c>
      <c r="AB188" s="11">
        <v>52.710560103895276</v>
      </c>
      <c r="AC188" s="10">
        <v>43.252014708404857</v>
      </c>
      <c r="AD188" s="21">
        <v>4.0374251876998652</v>
      </c>
      <c r="AE188" s="12">
        <v>348.43691148775576</v>
      </c>
      <c r="AF188" s="10">
        <v>263.23268200175323</v>
      </c>
      <c r="AG188" s="10">
        <v>183.64226255415718</v>
      </c>
      <c r="AH188" s="10">
        <v>13.346111339814378</v>
      </c>
      <c r="AI188" s="10">
        <v>6.5066372893516986</v>
      </c>
      <c r="AJ188" s="10"/>
      <c r="AK188" s="10"/>
      <c r="AL188" s="10"/>
      <c r="AM188" s="10"/>
      <c r="AN188" s="10">
        <v>1.7421845574387786</v>
      </c>
      <c r="AO188" s="10">
        <v>1.23671917491804</v>
      </c>
      <c r="AP188" s="10">
        <v>1</v>
      </c>
      <c r="AQ188" s="10">
        <v>111.47500000000001</v>
      </c>
      <c r="AR188" s="10"/>
      <c r="AS188" s="10"/>
      <c r="AT188" s="10">
        <v>1.1140232541168127</v>
      </c>
      <c r="AU188" s="10">
        <v>1</v>
      </c>
      <c r="AV188" s="16"/>
      <c r="AW188" s="21">
        <v>39.484902300262981</v>
      </c>
      <c r="AX188" s="1" t="s">
        <v>120</v>
      </c>
      <c r="AY188" s="25">
        <v>29.307349081364801</v>
      </c>
      <c r="AZ188" s="19">
        <v>100</v>
      </c>
      <c r="BA188" s="19">
        <v>0</v>
      </c>
      <c r="BB188" s="19">
        <v>0</v>
      </c>
      <c r="BC188" s="19">
        <v>100</v>
      </c>
      <c r="BD188" s="19">
        <v>0</v>
      </c>
      <c r="BE188" s="19">
        <v>0</v>
      </c>
      <c r="BF188" s="26">
        <v>52.710560103895276</v>
      </c>
      <c r="BG188" s="26">
        <v>43.252014708404857</v>
      </c>
      <c r="BH188" s="26">
        <v>4.0374251876998652</v>
      </c>
      <c r="BI188" s="23"/>
      <c r="BJ188" s="27">
        <f t="shared" ca="1" si="16"/>
        <v>1</v>
      </c>
      <c r="BK188" s="26">
        <f t="shared" ca="1" si="17"/>
        <v>4.3357865324197977</v>
      </c>
      <c r="BL188" s="25">
        <f t="shared" si="18"/>
        <v>2.4967413680255817</v>
      </c>
      <c r="BM188" s="25">
        <f t="shared" ca="1" si="19"/>
        <v>3.2621161155482237</v>
      </c>
      <c r="BN188" s="24">
        <f t="shared" si="20"/>
        <v>3.2504342338699885</v>
      </c>
      <c r="BO188" s="23"/>
      <c r="BP188" s="2"/>
    </row>
    <row r="189" spans="1:68" x14ac:dyDescent="0.2">
      <c r="A189">
        <v>8.8000000000000007</v>
      </c>
      <c r="B189">
        <v>0.2</v>
      </c>
      <c r="C189">
        <v>1.2601800000000001</v>
      </c>
      <c r="D189">
        <v>-0.28121000000000002</v>
      </c>
      <c r="E189">
        <v>6.3079999999999997E-2</v>
      </c>
      <c r="F189">
        <v>1.59423</v>
      </c>
      <c r="G189">
        <v>1.7978799999999999</v>
      </c>
      <c r="H189" s="23"/>
      <c r="I189" s="17">
        <f t="shared" si="14"/>
        <v>28.871391076115486</v>
      </c>
      <c r="J189" s="16">
        <f t="shared" si="15"/>
        <v>-29.471391076115488</v>
      </c>
      <c r="K189" s="10">
        <v>100</v>
      </c>
      <c r="L189" s="16">
        <v>2840.3871391076168</v>
      </c>
      <c r="M189" s="16">
        <v>1049.0485564304474</v>
      </c>
      <c r="N189" s="16">
        <v>12.510936132983378</v>
      </c>
      <c r="O189" s="16">
        <v>3.5280602636534955</v>
      </c>
      <c r="P189" s="16">
        <v>3.7176856445920428</v>
      </c>
      <c r="Q189" s="16">
        <v>6.3903024483917339E-2</v>
      </c>
      <c r="R189" s="16">
        <v>1.7188926281831902</v>
      </c>
      <c r="S189" s="16">
        <v>13.168429231843572</v>
      </c>
      <c r="T189" s="22" t="s">
        <v>119</v>
      </c>
      <c r="U189" s="10">
        <v>1</v>
      </c>
      <c r="V189" s="22" t="s">
        <v>33</v>
      </c>
      <c r="W189" s="10">
        <v>3</v>
      </c>
      <c r="X189" s="22" t="s">
        <v>33</v>
      </c>
      <c r="Y189" s="10">
        <v>3</v>
      </c>
      <c r="Z189" s="22" t="s">
        <v>33</v>
      </c>
      <c r="AA189" s="15">
        <v>3</v>
      </c>
      <c r="AB189" s="11">
        <v>56.342318570434372</v>
      </c>
      <c r="AC189" s="10">
        <v>40.081835415205845</v>
      </c>
      <c r="AD189" s="21">
        <v>3.5758460143597803</v>
      </c>
      <c r="AE189" s="12">
        <v>352.80602636534957</v>
      </c>
      <c r="AF189" s="10">
        <v>267.54306950426684</v>
      </c>
      <c r="AG189" s="10">
        <v>185.88428222960215</v>
      </c>
      <c r="AH189" s="10">
        <v>13.525572319409694</v>
      </c>
      <c r="AI189" s="10">
        <v>5.8176990441628993</v>
      </c>
      <c r="AJ189" s="10"/>
      <c r="AK189" s="10"/>
      <c r="AL189" s="10"/>
      <c r="AM189" s="10"/>
      <c r="AN189" s="10">
        <v>1.7640301318267477</v>
      </c>
      <c r="AO189" s="10">
        <v>1.2662281949299461</v>
      </c>
      <c r="AP189" s="10">
        <v>1</v>
      </c>
      <c r="AQ189" s="10">
        <v>111.47500000000001</v>
      </c>
      <c r="AR189" s="10"/>
      <c r="AS189" s="10"/>
      <c r="AT189" s="10">
        <v>1.1261213950768634</v>
      </c>
      <c r="AU189" s="10">
        <v>1</v>
      </c>
      <c r="AV189" s="16"/>
      <c r="AW189" s="21">
        <v>40.131460425640029</v>
      </c>
      <c r="AX189" s="1" t="s">
        <v>120</v>
      </c>
      <c r="AY189" s="25">
        <v>29.471391076115498</v>
      </c>
      <c r="AZ189" s="19">
        <v>100</v>
      </c>
      <c r="BA189" s="19">
        <v>0</v>
      </c>
      <c r="BB189" s="19">
        <v>0</v>
      </c>
      <c r="BC189" s="19">
        <v>100</v>
      </c>
      <c r="BD189" s="19">
        <v>0</v>
      </c>
      <c r="BE189" s="19">
        <v>0</v>
      </c>
      <c r="BF189" s="26">
        <v>56.342318570434372</v>
      </c>
      <c r="BG189" s="26">
        <v>40.081835415205845</v>
      </c>
      <c r="BH189" s="26">
        <v>3.5758460143597803</v>
      </c>
      <c r="BI189" s="23"/>
      <c r="BJ189" s="27">
        <f t="shared" ca="1" si="16"/>
        <v>1</v>
      </c>
      <c r="BK189" s="26">
        <f t="shared" ca="1" si="17"/>
        <v>4.3801443907531059</v>
      </c>
      <c r="BL189" s="25">
        <f t="shared" si="18"/>
        <v>2.7814252409490412</v>
      </c>
      <c r="BM189" s="25">
        <f t="shared" ca="1" si="19"/>
        <v>3.2818079876621487</v>
      </c>
      <c r="BN189" s="24">
        <f t="shared" si="20"/>
        <v>3.2670427219987572</v>
      </c>
      <c r="BO189" s="23"/>
      <c r="BP189" s="2"/>
    </row>
    <row r="190" spans="1:68" x14ac:dyDescent="0.2">
      <c r="A190">
        <v>8.85</v>
      </c>
      <c r="B190">
        <v>2.1</v>
      </c>
      <c r="C190">
        <v>1.2604900000000001</v>
      </c>
      <c r="D190">
        <v>-0.2802</v>
      </c>
      <c r="E190">
        <v>6.3350000000000004E-2</v>
      </c>
      <c r="F190">
        <v>1.6004799999999999</v>
      </c>
      <c r="G190">
        <v>1.8073999999999999</v>
      </c>
      <c r="H190" s="23"/>
      <c r="I190" s="17">
        <f t="shared" si="14"/>
        <v>29.035433070866141</v>
      </c>
      <c r="J190" s="16">
        <f t="shared" si="15"/>
        <v>-29.635433070866142</v>
      </c>
      <c r="K190" s="10">
        <v>100</v>
      </c>
      <c r="L190" s="16">
        <v>2856.7913385826823</v>
      </c>
      <c r="M190" s="16">
        <v>1055.2165354330721</v>
      </c>
      <c r="N190" s="16">
        <v>12.582020997375327</v>
      </c>
      <c r="O190" s="16">
        <v>3.6127118644067999</v>
      </c>
      <c r="P190" s="16">
        <v>3.8035306917988065</v>
      </c>
      <c r="Q190" s="16">
        <v>7.0230676908305312E-2</v>
      </c>
      <c r="R190" s="16">
        <v>1.8464601077030109</v>
      </c>
      <c r="S190" s="16">
        <v>13.251307457778253</v>
      </c>
      <c r="T190" s="22" t="s">
        <v>119</v>
      </c>
      <c r="U190" s="10">
        <v>1</v>
      </c>
      <c r="V190" s="22" t="s">
        <v>33</v>
      </c>
      <c r="W190" s="10">
        <v>3</v>
      </c>
      <c r="X190" s="22" t="s">
        <v>33</v>
      </c>
      <c r="Y190" s="10">
        <v>3</v>
      </c>
      <c r="Z190" s="22" t="s">
        <v>33</v>
      </c>
      <c r="AA190" s="15">
        <v>3</v>
      </c>
      <c r="AB190" s="11">
        <v>58.505956310941144</v>
      </c>
      <c r="AC190" s="10">
        <v>38.147998074123137</v>
      </c>
      <c r="AD190" s="21">
        <v>3.3460456149357194</v>
      </c>
      <c r="AE190" s="12">
        <v>361.27118644068003</v>
      </c>
      <c r="AF190" s="10">
        <v>276.67753391241166</v>
      </c>
      <c r="AG190" s="10">
        <v>190.17653458994033</v>
      </c>
      <c r="AH190" s="10">
        <v>13.768178614003052</v>
      </c>
      <c r="AI190" s="10">
        <v>5.4157682358163486</v>
      </c>
      <c r="AJ190" s="10"/>
      <c r="AK190" s="10"/>
      <c r="AL190" s="10"/>
      <c r="AM190" s="10"/>
      <c r="AN190" s="10">
        <v>1.8063559322034</v>
      </c>
      <c r="AO190" s="10">
        <v>1.298658178106874</v>
      </c>
      <c r="AP190" s="10">
        <v>1</v>
      </c>
      <c r="AQ190" s="10">
        <v>111.47500000000001</v>
      </c>
      <c r="AR190" s="10"/>
      <c r="AS190" s="10"/>
      <c r="AT190" s="10">
        <v>1.1592973634551311</v>
      </c>
      <c r="AU190" s="10">
        <v>1</v>
      </c>
      <c r="AV190" s="16"/>
      <c r="AW190" s="21">
        <v>41.501630086861745</v>
      </c>
      <c r="AX190" s="1" t="s">
        <v>120</v>
      </c>
      <c r="AY190" s="25">
        <v>29.6354330708661</v>
      </c>
      <c r="AZ190" s="19">
        <v>100</v>
      </c>
      <c r="BA190" s="19">
        <v>0</v>
      </c>
      <c r="BB190" s="19">
        <v>0</v>
      </c>
      <c r="BC190" s="19">
        <v>100</v>
      </c>
      <c r="BD190" s="19">
        <v>0</v>
      </c>
      <c r="BE190" s="19">
        <v>0</v>
      </c>
      <c r="BF190" s="26">
        <v>58.505956310941144</v>
      </c>
      <c r="BG190" s="26">
        <v>38.147998074123137</v>
      </c>
      <c r="BH190" s="26">
        <v>3.3460456149357194</v>
      </c>
      <c r="BI190" s="23"/>
      <c r="BJ190" s="27">
        <f t="shared" ca="1" si="16"/>
        <v>1</v>
      </c>
      <c r="BK190" s="26">
        <f t="shared" ca="1" si="17"/>
        <v>4.5017016749698398</v>
      </c>
      <c r="BL190" s="25">
        <f t="shared" si="18"/>
        <v>2.9569130277975413</v>
      </c>
      <c r="BM190" s="25">
        <f t="shared" ca="1" si="19"/>
        <v>3.2851638856732399</v>
      </c>
      <c r="BN190" s="24">
        <f t="shared" si="20"/>
        <v>3.272174326179778</v>
      </c>
      <c r="BO190" s="23"/>
      <c r="BP190" s="2"/>
    </row>
    <row r="191" spans="1:68" x14ac:dyDescent="0.2">
      <c r="A191">
        <v>8.9</v>
      </c>
      <c r="B191">
        <v>2.2000000000000002</v>
      </c>
      <c r="C191">
        <v>1.26051</v>
      </c>
      <c r="D191">
        <v>-0.27997</v>
      </c>
      <c r="E191">
        <v>6.515E-2</v>
      </c>
      <c r="F191">
        <v>1.5938300000000001</v>
      </c>
      <c r="G191">
        <v>1.79895</v>
      </c>
      <c r="H191" s="23"/>
      <c r="I191" s="17">
        <f t="shared" si="14"/>
        <v>29.199475065616799</v>
      </c>
      <c r="J191" s="16">
        <f t="shared" si="15"/>
        <v>-29.7994750656168</v>
      </c>
      <c r="K191" s="10">
        <v>100</v>
      </c>
      <c r="L191" s="16">
        <v>2873.1955380577483</v>
      </c>
      <c r="M191" s="16">
        <v>1061.3845144356967</v>
      </c>
      <c r="N191" s="16">
        <v>12.65310586176728</v>
      </c>
      <c r="O191" s="16">
        <v>3.618173258003762</v>
      </c>
      <c r="P191" s="16">
        <v>3.8169483950854981</v>
      </c>
      <c r="Q191" s="16">
        <v>7.1671627460393683E-2</v>
      </c>
      <c r="R191" s="16">
        <v>1.8777206302467777</v>
      </c>
      <c r="S191" s="16">
        <v>13.803828964009455</v>
      </c>
      <c r="T191" s="22" t="s">
        <v>119</v>
      </c>
      <c r="U191" s="10">
        <v>1</v>
      </c>
      <c r="V191" s="22" t="s">
        <v>33</v>
      </c>
      <c r="W191" s="10">
        <v>3</v>
      </c>
      <c r="X191" s="22" t="s">
        <v>33</v>
      </c>
      <c r="Y191" s="10">
        <v>3</v>
      </c>
      <c r="Z191" s="22" t="s">
        <v>33</v>
      </c>
      <c r="AA191" s="15">
        <v>3</v>
      </c>
      <c r="AB191" s="11">
        <v>59.240838076498122</v>
      </c>
      <c r="AC191" s="10">
        <v>37.484542782111468</v>
      </c>
      <c r="AD191" s="21">
        <v>3.2746191413904109</v>
      </c>
      <c r="AE191" s="12">
        <v>361.81732580037618</v>
      </c>
      <c r="AF191" s="10">
        <v>277.29113432995979</v>
      </c>
      <c r="AG191" s="10">
        <v>190.84741975427491</v>
      </c>
      <c r="AH191" s="10">
        <v>23.672018103267597</v>
      </c>
      <c r="AI191" s="10">
        <v>5.3256058643216582</v>
      </c>
      <c r="AJ191" s="10"/>
      <c r="AK191" s="10"/>
      <c r="AL191" s="10"/>
      <c r="AM191" s="10"/>
      <c r="AN191" s="10">
        <v>1.809086629001881</v>
      </c>
      <c r="AO191" s="10">
        <v>1.3072696876146097</v>
      </c>
      <c r="AP191" s="10">
        <v>1</v>
      </c>
      <c r="AQ191" s="10">
        <v>111.47500000000001</v>
      </c>
      <c r="AR191" s="10"/>
      <c r="AS191" s="10"/>
      <c r="AT191" s="10">
        <v>1.1548387992333189</v>
      </c>
      <c r="AU191" s="10">
        <v>1</v>
      </c>
      <c r="AV191" s="16"/>
      <c r="AW191" s="21">
        <v>41.593670149493967</v>
      </c>
      <c r="AX191" s="1" t="s">
        <v>120</v>
      </c>
      <c r="AY191" s="25">
        <v>29.7994750656168</v>
      </c>
      <c r="AZ191" s="19">
        <v>100</v>
      </c>
      <c r="BA191" s="19">
        <v>0</v>
      </c>
      <c r="BB191" s="19">
        <v>0</v>
      </c>
      <c r="BC191" s="19">
        <v>100</v>
      </c>
      <c r="BD191" s="19">
        <v>0</v>
      </c>
      <c r="BE191" s="19">
        <v>0</v>
      </c>
      <c r="BF191" s="26">
        <v>59.240838076498122</v>
      </c>
      <c r="BG191" s="26">
        <v>37.484542782111468</v>
      </c>
      <c r="BH191" s="26">
        <v>3.2746191413904109</v>
      </c>
      <c r="BI191" s="23"/>
      <c r="BJ191" s="27">
        <f t="shared" ca="1" si="16"/>
        <v>1</v>
      </c>
      <c r="BK191" s="26">
        <f t="shared" ca="1" si="17"/>
        <v>4.4853690508612303</v>
      </c>
      <c r="BL191" s="25">
        <f t="shared" si="18"/>
        <v>3.0109693368630963</v>
      </c>
      <c r="BM191" s="25">
        <f t="shared" ca="1" si="19"/>
        <v>3.2905720918192971</v>
      </c>
      <c r="BN191" s="24">
        <f t="shared" si="20"/>
        <v>3.2741315979387897</v>
      </c>
      <c r="BO191" s="23"/>
      <c r="BP191" s="2"/>
    </row>
    <row r="192" spans="1:68" x14ac:dyDescent="0.2">
      <c r="A192">
        <v>8.9499999999999993</v>
      </c>
      <c r="B192">
        <v>2.1</v>
      </c>
      <c r="C192">
        <v>1.2605900000000001</v>
      </c>
      <c r="D192">
        <v>-0.27943000000000001</v>
      </c>
      <c r="E192">
        <v>6.5449999999999994E-2</v>
      </c>
      <c r="F192">
        <v>1.5992999999999999</v>
      </c>
      <c r="G192">
        <v>1.80688</v>
      </c>
      <c r="H192" s="23"/>
      <c r="I192" s="17">
        <f t="shared" si="14"/>
        <v>29.36351706036745</v>
      </c>
      <c r="J192" s="16">
        <f t="shared" si="15"/>
        <v>-29.963517060367451</v>
      </c>
      <c r="K192" s="10">
        <v>100</v>
      </c>
      <c r="L192" s="16">
        <v>2889.5997375328134</v>
      </c>
      <c r="M192" s="16">
        <v>1067.5524934383211</v>
      </c>
      <c r="N192" s="16">
        <v>12.724190726159229</v>
      </c>
      <c r="O192" s="16">
        <v>3.6400188323917311</v>
      </c>
      <c r="P192" s="16">
        <v>3.8401200210884219</v>
      </c>
      <c r="Q192" s="16">
        <v>7.5054728756600977E-2</v>
      </c>
      <c r="R192" s="16">
        <v>1.9544891395172563</v>
      </c>
      <c r="S192" s="16">
        <v>13.895915881714652</v>
      </c>
      <c r="T192" s="22" t="s">
        <v>33</v>
      </c>
      <c r="U192" s="10">
        <v>3</v>
      </c>
      <c r="V192" s="22" t="s">
        <v>33</v>
      </c>
      <c r="W192" s="10">
        <v>3</v>
      </c>
      <c r="X192" s="22" t="s">
        <v>33</v>
      </c>
      <c r="Y192" s="10">
        <v>3</v>
      </c>
      <c r="Z192" s="22" t="s">
        <v>33</v>
      </c>
      <c r="AA192" s="15">
        <v>3</v>
      </c>
      <c r="AB192" s="11">
        <v>60.790881759105041</v>
      </c>
      <c r="AC192" s="10">
        <v>36.075299689058795</v>
      </c>
      <c r="AD192" s="21">
        <v>3.1338185518361614</v>
      </c>
      <c r="AE192" s="12">
        <v>364.00188323917308</v>
      </c>
      <c r="AF192" s="10">
        <v>279.05225506706461</v>
      </c>
      <c r="AG192" s="10">
        <v>192.00600105442109</v>
      </c>
      <c r="AH192" s="10">
        <v>24.104060342854417</v>
      </c>
      <c r="AI192" s="10">
        <v>5.1164264859869837</v>
      </c>
      <c r="AJ192" s="10"/>
      <c r="AK192" s="10"/>
      <c r="AL192" s="10"/>
      <c r="AM192" s="10"/>
      <c r="AN192" s="10">
        <v>3.6400188323917311</v>
      </c>
      <c r="AO192" s="10">
        <v>1.3220158209475348</v>
      </c>
      <c r="AP192" s="10">
        <v>1</v>
      </c>
      <c r="AQ192" s="10">
        <v>111.47500000000001</v>
      </c>
      <c r="AR192" s="10"/>
      <c r="AS192" s="10"/>
      <c r="AT192" s="10">
        <v>1.1554214431952654</v>
      </c>
      <c r="AU192" s="10">
        <v>1</v>
      </c>
      <c r="AV192" s="16"/>
      <c r="AW192" s="21">
        <v>41.857838260059687</v>
      </c>
      <c r="AX192" s="1" t="s">
        <v>120</v>
      </c>
      <c r="AY192" s="25">
        <v>29.963517060367501</v>
      </c>
      <c r="AZ192" s="19">
        <v>100</v>
      </c>
      <c r="BA192" s="19">
        <v>0</v>
      </c>
      <c r="BB192" s="19">
        <v>0</v>
      </c>
      <c r="BC192" s="19">
        <v>100</v>
      </c>
      <c r="BD192" s="19">
        <v>0</v>
      </c>
      <c r="BE192" s="19">
        <v>0</v>
      </c>
      <c r="BF192" s="26">
        <v>60.790881759105041</v>
      </c>
      <c r="BG192" s="26">
        <v>36.075299689058795</v>
      </c>
      <c r="BH192" s="26">
        <v>3.1338185518361614</v>
      </c>
      <c r="BI192" s="23"/>
      <c r="BJ192" s="27">
        <f t="shared" ca="1" si="16"/>
        <v>1</v>
      </c>
      <c r="BK192" s="26">
        <f t="shared" ca="1" si="17"/>
        <v>4.4874985858677263</v>
      </c>
      <c r="BL192" s="25">
        <f t="shared" si="18"/>
        <v>3.1333902770301152</v>
      </c>
      <c r="BM192" s="25">
        <f t="shared" ca="1" si="19"/>
        <v>3.2993643873899292</v>
      </c>
      <c r="BN192" s="24">
        <f t="shared" si="20"/>
        <v>3.2797737499997024</v>
      </c>
      <c r="BO192" s="23"/>
      <c r="BP192" s="2"/>
    </row>
    <row r="193" spans="1:68" x14ac:dyDescent="0.2">
      <c r="A193">
        <v>9</v>
      </c>
      <c r="B193">
        <v>2.2000000000000002</v>
      </c>
      <c r="C193">
        <v>1.2606999999999999</v>
      </c>
      <c r="D193">
        <v>-0.2782</v>
      </c>
      <c r="E193">
        <v>6.5750000000000003E-2</v>
      </c>
      <c r="F193">
        <v>1.59145</v>
      </c>
      <c r="G193">
        <v>1.8011299999999999</v>
      </c>
      <c r="H193" s="23"/>
      <c r="I193" s="17">
        <f t="shared" si="14"/>
        <v>29.527559055118108</v>
      </c>
      <c r="J193" s="16">
        <f t="shared" si="15"/>
        <v>-30.127559055118109</v>
      </c>
      <c r="K193" s="10">
        <v>95</v>
      </c>
      <c r="L193" s="16">
        <v>2905.1837270341257</v>
      </c>
      <c r="M193" s="16">
        <v>1072.9002624671925</v>
      </c>
      <c r="N193" s="16">
        <v>12.79527559055118</v>
      </c>
      <c r="O193" s="16">
        <v>3.6700564971751128</v>
      </c>
      <c r="P193" s="16">
        <v>3.8714837374867588</v>
      </c>
      <c r="Q193" s="16">
        <v>8.2760681709073441E-2</v>
      </c>
      <c r="R193" s="16">
        <v>2.1376993246211846</v>
      </c>
      <c r="S193" s="16">
        <v>13.988002799419853</v>
      </c>
      <c r="T193" s="22" t="s">
        <v>33</v>
      </c>
      <c r="U193" s="10">
        <v>3</v>
      </c>
      <c r="V193" s="22" t="s">
        <v>33</v>
      </c>
      <c r="W193" s="10">
        <v>3</v>
      </c>
      <c r="X193" s="22" t="s">
        <v>33</v>
      </c>
      <c r="Y193" s="10">
        <v>3</v>
      </c>
      <c r="Z193" s="22" t="s">
        <v>33</v>
      </c>
      <c r="AA193" s="15">
        <v>3</v>
      </c>
      <c r="AB193" s="11">
        <v>64.65604877109169</v>
      </c>
      <c r="AC193" s="10">
        <v>32.512327902225138</v>
      </c>
      <c r="AD193" s="21">
        <v>2.8316233266831707</v>
      </c>
      <c r="AE193" s="12">
        <v>367.00564971751129</v>
      </c>
      <c r="AF193" s="10">
        <v>290.46172733748813</v>
      </c>
      <c r="AG193" s="10">
        <v>193.57418687433795</v>
      </c>
      <c r="AH193" s="10">
        <v>24.536102582441274</v>
      </c>
      <c r="AI193" s="10">
        <v>4.6779263504572004</v>
      </c>
      <c r="AJ193" s="10"/>
      <c r="AK193" s="10"/>
      <c r="AL193" s="10"/>
      <c r="AM193" s="10"/>
      <c r="AN193" s="10">
        <v>3.6700564971751128</v>
      </c>
      <c r="AO193" s="10">
        <v>1.3472814472186514</v>
      </c>
      <c r="AP193" s="10">
        <v>1</v>
      </c>
      <c r="AQ193" s="10">
        <v>111.47500000000001</v>
      </c>
      <c r="AR193" s="10"/>
      <c r="AS193" s="10"/>
      <c r="AT193" s="10">
        <v>1.1987078490954002</v>
      </c>
      <c r="AU193" s="10">
        <v>1</v>
      </c>
      <c r="AV193" s="16"/>
      <c r="AW193" s="21">
        <v>43.569259100623221</v>
      </c>
      <c r="AX193" s="1" t="s">
        <v>120</v>
      </c>
      <c r="AY193" s="25">
        <v>30.127559055118098</v>
      </c>
      <c r="AZ193" s="19">
        <v>100</v>
      </c>
      <c r="BA193" s="19">
        <v>0</v>
      </c>
      <c r="BB193" s="19">
        <v>0</v>
      </c>
      <c r="BC193" s="19">
        <v>100</v>
      </c>
      <c r="BD193" s="19">
        <v>0</v>
      </c>
      <c r="BE193" s="19">
        <v>0</v>
      </c>
      <c r="BF193" s="26">
        <v>64.65604877109169</v>
      </c>
      <c r="BG193" s="26">
        <v>32.512327902225138</v>
      </c>
      <c r="BH193" s="26">
        <v>2.8316233266831707</v>
      </c>
      <c r="BI193" s="23"/>
      <c r="BJ193" s="27">
        <f t="shared" ca="1" si="16"/>
        <v>1</v>
      </c>
      <c r="BK193" s="26">
        <f t="shared" ca="1" si="17"/>
        <v>4.5090712689496826</v>
      </c>
      <c r="BL193" s="25">
        <f t="shared" si="18"/>
        <v>3.4214295644911603</v>
      </c>
      <c r="BM193" s="25">
        <f t="shared" ca="1" si="19"/>
        <v>3.3176211024425508</v>
      </c>
      <c r="BN193" s="24">
        <f t="shared" si="20"/>
        <v>3.2947647225545693</v>
      </c>
      <c r="BO193" s="23"/>
      <c r="BP193" s="2"/>
    </row>
    <row r="194" spans="1:68" x14ac:dyDescent="0.2">
      <c r="A194">
        <v>9.0500000000000007</v>
      </c>
      <c r="B194">
        <v>2.1</v>
      </c>
      <c r="C194">
        <v>1.26091</v>
      </c>
      <c r="D194">
        <v>-0.27789000000000003</v>
      </c>
      <c r="E194">
        <v>6.6009999999999999E-2</v>
      </c>
      <c r="F194">
        <v>1.59575</v>
      </c>
      <c r="G194">
        <v>1.8066500000000001</v>
      </c>
      <c r="H194" s="23"/>
      <c r="I194" s="17">
        <f t="shared" si="14"/>
        <v>29.691601049868765</v>
      </c>
      <c r="J194" s="16">
        <f t="shared" si="15"/>
        <v>-30.291601049868767</v>
      </c>
      <c r="K194" s="10">
        <v>95</v>
      </c>
      <c r="L194" s="16">
        <v>2920.767716535438</v>
      </c>
      <c r="M194" s="16">
        <v>1078.248031496064</v>
      </c>
      <c r="N194" s="16">
        <v>12.866360454943131</v>
      </c>
      <c r="O194" s="16">
        <v>3.7274011299434862</v>
      </c>
      <c r="P194" s="16">
        <v>3.9299776149880929</v>
      </c>
      <c r="Q194" s="16">
        <v>8.4702832453192364E-2</v>
      </c>
      <c r="R194" s="16">
        <v>2.1553006340329754</v>
      </c>
      <c r="S194" s="16">
        <v>14.067811461431026</v>
      </c>
      <c r="T194" s="22" t="s">
        <v>33</v>
      </c>
      <c r="U194" s="10">
        <v>3</v>
      </c>
      <c r="V194" s="22" t="s">
        <v>33</v>
      </c>
      <c r="W194" s="10">
        <v>3</v>
      </c>
      <c r="X194" s="22" t="s">
        <v>33</v>
      </c>
      <c r="Y194" s="10">
        <v>3</v>
      </c>
      <c r="Z194" s="22" t="s">
        <v>33</v>
      </c>
      <c r="AA194" s="15">
        <v>3</v>
      </c>
      <c r="AB194" s="11">
        <v>64.635036180813259</v>
      </c>
      <c r="AC194" s="10">
        <v>32.531854995265078</v>
      </c>
      <c r="AD194" s="21">
        <v>2.8331088239216649</v>
      </c>
      <c r="AE194" s="12">
        <v>372.74011299434858</v>
      </c>
      <c r="AF194" s="10">
        <v>296.42665471992086</v>
      </c>
      <c r="AG194" s="10">
        <v>196.49888074940463</v>
      </c>
      <c r="AH194" s="10">
        <v>24.715563562036699</v>
      </c>
      <c r="AI194" s="10">
        <v>4.6397239633749408</v>
      </c>
      <c r="AJ194" s="10"/>
      <c r="AK194" s="10"/>
      <c r="AL194" s="10"/>
      <c r="AM194" s="10"/>
      <c r="AN194" s="10">
        <v>3.7274011299434862</v>
      </c>
      <c r="AO194" s="10">
        <v>1.3638349691739788</v>
      </c>
      <c r="AP194" s="10">
        <v>1</v>
      </c>
      <c r="AQ194" s="10">
        <v>111.47500000000001</v>
      </c>
      <c r="AR194" s="10"/>
      <c r="AS194" s="10"/>
      <c r="AT194" s="10">
        <v>1.2181310947227919</v>
      </c>
      <c r="AU194" s="10">
        <v>1</v>
      </c>
      <c r="AV194" s="16"/>
      <c r="AW194" s="21">
        <v>44.463998207988134</v>
      </c>
      <c r="AX194" s="1" t="s">
        <v>120</v>
      </c>
      <c r="AY194" s="25">
        <v>30.291601049868799</v>
      </c>
      <c r="AZ194" s="19">
        <v>100</v>
      </c>
      <c r="BA194" s="19">
        <v>0</v>
      </c>
      <c r="BB194" s="19">
        <v>0</v>
      </c>
      <c r="BC194" s="19">
        <v>100</v>
      </c>
      <c r="BD194" s="19">
        <v>0</v>
      </c>
      <c r="BE194" s="19">
        <v>0</v>
      </c>
      <c r="BF194" s="26">
        <v>64.635036180813259</v>
      </c>
      <c r="BG194" s="26">
        <v>32.531854995265078</v>
      </c>
      <c r="BH194" s="26">
        <v>2.8331088239216649</v>
      </c>
      <c r="BI194" s="23"/>
      <c r="BJ194" s="27">
        <f t="shared" ca="1" si="16"/>
        <v>1</v>
      </c>
      <c r="BK194" s="26">
        <f t="shared" ca="1" si="17"/>
        <v>4.5807526368377873</v>
      </c>
      <c r="BL194" s="25">
        <f t="shared" si="18"/>
        <v>3.4298285789998886</v>
      </c>
      <c r="BM194" s="25">
        <f t="shared" ca="1" si="19"/>
        <v>3.3123733312302779</v>
      </c>
      <c r="BN194" s="24">
        <f t="shared" si="20"/>
        <v>3.290698873088898</v>
      </c>
      <c r="BO194" s="23"/>
      <c r="BP194" s="2"/>
    </row>
    <row r="195" spans="1:68" x14ac:dyDescent="0.2">
      <c r="A195">
        <v>9.1</v>
      </c>
      <c r="B195">
        <v>2.2000000000000002</v>
      </c>
      <c r="C195">
        <v>1.2606900000000001</v>
      </c>
      <c r="D195">
        <v>-0.27828999999999998</v>
      </c>
      <c r="E195">
        <v>6.6360000000000002E-2</v>
      </c>
      <c r="F195">
        <v>1.59358</v>
      </c>
      <c r="G195">
        <v>1.8044800000000001</v>
      </c>
      <c r="H195" s="23"/>
      <c r="I195" s="17">
        <f t="shared" si="14"/>
        <v>29.85564304461942</v>
      </c>
      <c r="J195" s="16">
        <f t="shared" si="15"/>
        <v>-30.455643044619421</v>
      </c>
      <c r="K195" s="10">
        <v>95</v>
      </c>
      <c r="L195" s="16">
        <v>2936.3517060367503</v>
      </c>
      <c r="M195" s="16">
        <v>1083.5958005249354</v>
      </c>
      <c r="N195" s="16">
        <v>12.937445319335081</v>
      </c>
      <c r="O195" s="16">
        <v>3.6673258003766618</v>
      </c>
      <c r="P195" s="16">
        <v>3.871449345638716</v>
      </c>
      <c r="Q195" s="16">
        <v>8.2196831493038996E-2</v>
      </c>
      <c r="R195" s="16">
        <v>2.1231539962065051</v>
      </c>
      <c r="S195" s="16">
        <v>14.175246198753758</v>
      </c>
      <c r="T195" s="22" t="s">
        <v>33</v>
      </c>
      <c r="U195" s="10">
        <v>3</v>
      </c>
      <c r="V195" s="22" t="s">
        <v>33</v>
      </c>
      <c r="W195" s="10">
        <v>3</v>
      </c>
      <c r="X195" s="22" t="s">
        <v>33</v>
      </c>
      <c r="Y195" s="10">
        <v>3</v>
      </c>
      <c r="Z195" s="22" t="s">
        <v>33</v>
      </c>
      <c r="AA195" s="15">
        <v>3</v>
      </c>
      <c r="AB195" s="11">
        <v>64.385420350500965</v>
      </c>
      <c r="AC195" s="10">
        <v>32.763709900477679</v>
      </c>
      <c r="AD195" s="21">
        <v>2.8508697490213581</v>
      </c>
      <c r="AE195" s="12">
        <v>366.7325800376662</v>
      </c>
      <c r="AF195" s="10">
        <v>288.62427070815221</v>
      </c>
      <c r="AG195" s="10">
        <v>193.57246728193581</v>
      </c>
      <c r="AH195" s="10">
        <v>25.463332376612776</v>
      </c>
      <c r="AI195" s="10">
        <v>4.7099739434196772</v>
      </c>
      <c r="AJ195" s="10"/>
      <c r="AK195" s="10"/>
      <c r="AL195" s="10"/>
      <c r="AM195" s="10"/>
      <c r="AN195" s="10">
        <v>3.6673258003766618</v>
      </c>
      <c r="AO195" s="10">
        <v>1.3515243980476448</v>
      </c>
      <c r="AP195" s="10">
        <v>1</v>
      </c>
      <c r="AQ195" s="10">
        <v>111.47500000000001</v>
      </c>
      <c r="AR195" s="10"/>
      <c r="AS195" s="10"/>
      <c r="AT195" s="10">
        <v>1.1782915534723091</v>
      </c>
      <c r="AU195" s="10">
        <v>1</v>
      </c>
      <c r="AV195" s="16"/>
      <c r="AW195" s="21">
        <v>43.293640606222837</v>
      </c>
      <c r="AX195" s="1" t="s">
        <v>120</v>
      </c>
      <c r="AY195" s="25">
        <v>30.4556430446194</v>
      </c>
      <c r="AZ195" s="19">
        <v>100</v>
      </c>
      <c r="BA195" s="19">
        <v>0</v>
      </c>
      <c r="BB195" s="19">
        <v>0</v>
      </c>
      <c r="BC195" s="19">
        <v>100</v>
      </c>
      <c r="BD195" s="19">
        <v>0</v>
      </c>
      <c r="BE195" s="19">
        <v>0</v>
      </c>
      <c r="BF195" s="26">
        <v>64.385420350500965</v>
      </c>
      <c r="BG195" s="26">
        <v>32.763709900477679</v>
      </c>
      <c r="BH195" s="26">
        <v>2.8508697490213581</v>
      </c>
      <c r="BI195" s="23"/>
      <c r="BJ195" s="27">
        <f t="shared" ca="1" si="16"/>
        <v>1</v>
      </c>
      <c r="BK195" s="26">
        <f t="shared" ca="1" si="17"/>
        <v>4.435737922675786</v>
      </c>
      <c r="BL195" s="25">
        <f t="shared" si="18"/>
        <v>3.420202975043761</v>
      </c>
      <c r="BM195" s="25">
        <f t="shared" ca="1" si="19"/>
        <v>3.3235853605599415</v>
      </c>
      <c r="BN195" s="24">
        <f t="shared" si="20"/>
        <v>3.293374292913926</v>
      </c>
      <c r="BO195" s="23"/>
      <c r="BP195" s="2"/>
    </row>
    <row r="196" spans="1:68" s="28" customFormat="1" ht="13.5" thickBot="1" x14ac:dyDescent="0.25">
      <c r="A196">
        <v>9.15</v>
      </c>
      <c r="B196">
        <v>2.2000000000000002</v>
      </c>
      <c r="C196">
        <v>1.2609900000000001</v>
      </c>
      <c r="D196">
        <v>-0.27832000000000001</v>
      </c>
      <c r="E196">
        <v>6.6619999999999999E-2</v>
      </c>
      <c r="F196">
        <v>1.5940799999999999</v>
      </c>
      <c r="G196">
        <v>1.80643</v>
      </c>
      <c r="H196" s="23"/>
      <c r="I196" s="17">
        <f t="shared" si="14"/>
        <v>30.019685039370078</v>
      </c>
      <c r="J196" s="16">
        <f t="shared" si="15"/>
        <v>-30.619685039370079</v>
      </c>
      <c r="K196" s="10">
        <v>95</v>
      </c>
      <c r="L196" s="16">
        <v>2951.9356955380626</v>
      </c>
      <c r="M196" s="16">
        <v>1088.9435695538068</v>
      </c>
      <c r="N196" s="16">
        <v>13.008530183727034</v>
      </c>
      <c r="O196" s="16">
        <v>3.7492467043314557</v>
      </c>
      <c r="P196" s="16">
        <v>3.9545194943264708</v>
      </c>
      <c r="Q196" s="16">
        <v>8.2008881421027288E-2</v>
      </c>
      <c r="R196" s="16">
        <v>2.0738014198358363</v>
      </c>
      <c r="S196" s="16">
        <v>14.255054860764933</v>
      </c>
      <c r="T196" s="22" t="s">
        <v>33</v>
      </c>
      <c r="U196" s="10">
        <v>3</v>
      </c>
      <c r="V196" s="22" t="s">
        <v>33</v>
      </c>
      <c r="W196" s="10">
        <v>3</v>
      </c>
      <c r="X196" s="22" t="s">
        <v>33</v>
      </c>
      <c r="Y196" s="10">
        <v>3</v>
      </c>
      <c r="Z196" s="22" t="s">
        <v>33</v>
      </c>
      <c r="AA196" s="15">
        <v>3</v>
      </c>
      <c r="AB196" s="11">
        <v>62.687236980779225</v>
      </c>
      <c r="AC196" s="10">
        <v>34.335004747160284</v>
      </c>
      <c r="AD196" s="21">
        <v>2.9777582720604947</v>
      </c>
      <c r="AE196" s="12">
        <v>374.92467043314554</v>
      </c>
      <c r="AF196" s="10">
        <v>297.48052411251678</v>
      </c>
      <c r="AG196" s="10">
        <v>197.72597471632355</v>
      </c>
      <c r="AH196" s="10">
        <v>25.642793356208202</v>
      </c>
      <c r="AI196" s="10">
        <v>4.8220624715319209</v>
      </c>
      <c r="AJ196" s="10"/>
      <c r="AK196" s="10"/>
      <c r="AL196" s="10"/>
      <c r="AM196" s="10"/>
      <c r="AN196" s="10">
        <v>3.7492467043314557</v>
      </c>
      <c r="AO196" s="10">
        <v>1.3672946554724565</v>
      </c>
      <c r="AP196" s="10">
        <v>1</v>
      </c>
      <c r="AQ196" s="10">
        <v>111.47500000000001</v>
      </c>
      <c r="AR196" s="10"/>
      <c r="AS196" s="10"/>
      <c r="AT196" s="10">
        <v>1.2099527686137714</v>
      </c>
      <c r="AU196" s="10">
        <v>1</v>
      </c>
      <c r="AV196" s="16"/>
      <c r="AW196" s="21">
        <v>44.622078616877516</v>
      </c>
      <c r="AX196" s="1" t="s">
        <v>120</v>
      </c>
      <c r="AY196" s="25">
        <v>30.619685039370101</v>
      </c>
      <c r="AZ196" s="19">
        <v>100</v>
      </c>
      <c r="BA196" s="19">
        <v>0</v>
      </c>
      <c r="BB196" s="19">
        <v>0</v>
      </c>
      <c r="BC196" s="19">
        <v>100</v>
      </c>
      <c r="BD196" s="19">
        <v>0</v>
      </c>
      <c r="BE196" s="19">
        <v>0</v>
      </c>
      <c r="BF196" s="26">
        <v>62.687236980779225</v>
      </c>
      <c r="BG196" s="26">
        <v>34.335004747160284</v>
      </c>
      <c r="BH196" s="26">
        <v>2.9777582720604947</v>
      </c>
      <c r="BI196" s="23"/>
      <c r="BJ196" s="27">
        <f t="shared" ca="1" si="16"/>
        <v>1</v>
      </c>
      <c r="BK196" s="26">
        <f t="shared" ca="1" si="17"/>
        <v>4.5522132015950527</v>
      </c>
      <c r="BL196" s="25">
        <f t="shared" si="18"/>
        <v>3.3087420847143827</v>
      </c>
      <c r="BM196" s="25">
        <f t="shared" ca="1" si="19"/>
        <v>3.3064360330235147</v>
      </c>
      <c r="BN196" s="24">
        <f t="shared" si="20"/>
        <v>3.2804400560608578</v>
      </c>
      <c r="BO196" s="23"/>
      <c r="BP196" s="2"/>
    </row>
    <row r="197" spans="1:68" x14ac:dyDescent="0.2">
      <c r="A197">
        <v>9.1999999999999993</v>
      </c>
      <c r="B197">
        <v>2.2000000000000002</v>
      </c>
      <c r="C197">
        <v>1.2614399999999999</v>
      </c>
      <c r="D197">
        <v>-0.27815000000000001</v>
      </c>
      <c r="E197">
        <v>6.6909999999999997E-2</v>
      </c>
      <c r="F197">
        <v>1.59135</v>
      </c>
      <c r="G197">
        <v>1.8059000000000001</v>
      </c>
      <c r="H197" s="23"/>
      <c r="I197" s="17">
        <f t="shared" si="14"/>
        <v>30.183727034120732</v>
      </c>
      <c r="J197" s="16">
        <f t="shared" si="15"/>
        <v>-30.783727034120734</v>
      </c>
      <c r="K197" s="10">
        <v>95</v>
      </c>
      <c r="L197" s="16">
        <v>2967.519685039375</v>
      </c>
      <c r="M197" s="16">
        <v>1094.2913385826782</v>
      </c>
      <c r="N197" s="16">
        <v>13.079615048118985</v>
      </c>
      <c r="O197" s="16">
        <v>3.872128060263615</v>
      </c>
      <c r="P197" s="16">
        <v>4.0786827001530863</v>
      </c>
      <c r="Q197" s="16">
        <v>8.3073931829092604E-2</v>
      </c>
      <c r="R197" s="16">
        <v>2.0367833915095814</v>
      </c>
      <c r="S197" s="16">
        <v>14.344072214546623</v>
      </c>
      <c r="T197" s="22" t="s">
        <v>33</v>
      </c>
      <c r="U197" s="10">
        <v>3</v>
      </c>
      <c r="V197" s="22" t="s">
        <v>33</v>
      </c>
      <c r="W197" s="10">
        <v>3</v>
      </c>
      <c r="X197" s="22" t="s">
        <v>33</v>
      </c>
      <c r="Y197" s="10">
        <v>3</v>
      </c>
      <c r="Z197" s="22" t="s">
        <v>33</v>
      </c>
      <c r="AA197" s="15">
        <v>3</v>
      </c>
      <c r="AB197" s="11">
        <v>60.980299833428482</v>
      </c>
      <c r="AC197" s="10">
        <v>35.902230346092779</v>
      </c>
      <c r="AD197" s="21">
        <v>3.1174698204787346</v>
      </c>
      <c r="AE197" s="12">
        <v>387.21280602636153</v>
      </c>
      <c r="AF197" s="10">
        <v>311.17125482733547</v>
      </c>
      <c r="AG197" s="10">
        <v>203.93413500765433</v>
      </c>
      <c r="AH197" s="10">
        <v>26.011690280797126</v>
      </c>
      <c r="AI197" s="10">
        <v>4.9097022499719056</v>
      </c>
      <c r="AJ197" s="10"/>
      <c r="AK197" s="10"/>
      <c r="AL197" s="10"/>
      <c r="AM197" s="10"/>
      <c r="AN197" s="10">
        <v>3.872128060263615</v>
      </c>
      <c r="AO197" s="10">
        <v>1.3927331725319916</v>
      </c>
      <c r="AP197" s="10">
        <v>1</v>
      </c>
      <c r="AQ197" s="10">
        <v>111.47500000000001</v>
      </c>
      <c r="AR197" s="10"/>
      <c r="AS197" s="10"/>
      <c r="AT197" s="10">
        <v>1.2619184339978993</v>
      </c>
      <c r="AU197" s="10">
        <v>1</v>
      </c>
      <c r="AV197" s="16"/>
      <c r="AW197" s="21">
        <v>46.67568822410032</v>
      </c>
      <c r="AX197" s="1" t="s">
        <v>120</v>
      </c>
      <c r="AY197" s="25">
        <v>30.783727034120702</v>
      </c>
      <c r="AZ197" s="19">
        <v>100</v>
      </c>
      <c r="BA197" s="19">
        <v>0</v>
      </c>
      <c r="BB197" s="19">
        <v>0</v>
      </c>
      <c r="BC197" s="19">
        <v>100</v>
      </c>
      <c r="BD197" s="19">
        <v>0</v>
      </c>
      <c r="BE197" s="19">
        <v>0</v>
      </c>
      <c r="BF197" s="26">
        <v>60.980299833428482</v>
      </c>
      <c r="BG197" s="26">
        <v>35.902230346092779</v>
      </c>
      <c r="BH197" s="26">
        <v>3.1174698204787346</v>
      </c>
      <c r="BI197" s="23"/>
      <c r="BJ197" s="27">
        <f t="shared" ca="1" si="16"/>
        <v>1</v>
      </c>
      <c r="BK197" s="26">
        <f t="shared" ca="1" si="17"/>
        <v>4.7426544762646712</v>
      </c>
      <c r="BL197" s="25">
        <f t="shared" si="18"/>
        <v>3.2014027540247203</v>
      </c>
      <c r="BM197" s="25">
        <f t="shared" ca="1" si="19"/>
        <v>3.2837653904239712</v>
      </c>
      <c r="BN197" s="24">
        <f t="shared" si="20"/>
        <v>3.2649138249233287</v>
      </c>
      <c r="BO197" s="23"/>
      <c r="BP197" s="2"/>
    </row>
    <row r="198" spans="1:68" x14ac:dyDescent="0.2">
      <c r="A198">
        <v>9.25</v>
      </c>
      <c r="B198">
        <v>2.1</v>
      </c>
      <c r="C198">
        <v>1.26189</v>
      </c>
      <c r="D198">
        <v>-0.27704000000000001</v>
      </c>
      <c r="E198">
        <v>6.7210000000000006E-2</v>
      </c>
      <c r="F198">
        <v>1.5891</v>
      </c>
      <c r="G198">
        <v>1.8029999999999999</v>
      </c>
      <c r="H198" s="23"/>
      <c r="I198" s="17">
        <f t="shared" si="14"/>
        <v>30.34776902887139</v>
      </c>
      <c r="J198" s="16">
        <f t="shared" si="15"/>
        <v>-30.947769028871392</v>
      </c>
      <c r="K198" s="10">
        <v>95</v>
      </c>
      <c r="L198" s="16">
        <v>2983.1036745406873</v>
      </c>
      <c r="M198" s="16">
        <v>1099.6391076115497</v>
      </c>
      <c r="N198" s="16">
        <v>13.150699912510936</v>
      </c>
      <c r="O198" s="16">
        <v>3.9950094161958352</v>
      </c>
      <c r="P198" s="16">
        <v>4.2028901077002612</v>
      </c>
      <c r="Q198" s="16">
        <v>9.0028084493518928E-2</v>
      </c>
      <c r="R198" s="16">
        <v>2.142051830681353</v>
      </c>
      <c r="S198" s="16">
        <v>14.436159132251827</v>
      </c>
      <c r="T198" s="22" t="s">
        <v>33</v>
      </c>
      <c r="U198" s="10">
        <v>3</v>
      </c>
      <c r="V198" s="22" t="s">
        <v>33</v>
      </c>
      <c r="W198" s="10">
        <v>3</v>
      </c>
      <c r="X198" s="22" t="s">
        <v>33</v>
      </c>
      <c r="Y198" s="10">
        <v>3</v>
      </c>
      <c r="Z198" s="22" t="s">
        <v>33</v>
      </c>
      <c r="AA198" s="15">
        <v>3</v>
      </c>
      <c r="AB198" s="11">
        <v>62.479993993477976</v>
      </c>
      <c r="AC198" s="10">
        <v>34.525978321325255</v>
      </c>
      <c r="AD198" s="21">
        <v>2.9940276851967647</v>
      </c>
      <c r="AE198" s="12">
        <v>399.5009416195835</v>
      </c>
      <c r="AF198" s="10">
        <v>324.86718574457291</v>
      </c>
      <c r="AG198" s="10">
        <v>210.14450538501308</v>
      </c>
      <c r="AH198" s="10">
        <v>26.443732520384053</v>
      </c>
      <c r="AI198" s="10">
        <v>4.6684211169713654</v>
      </c>
      <c r="AJ198" s="10"/>
      <c r="AK198" s="10"/>
      <c r="AL198" s="10"/>
      <c r="AM198" s="10"/>
      <c r="AN198" s="10">
        <v>3.9950094161958352</v>
      </c>
      <c r="AO198" s="10">
        <v>1.4312708767117577</v>
      </c>
      <c r="AP198" s="10">
        <v>1</v>
      </c>
      <c r="AQ198" s="10">
        <v>111.47500000000001</v>
      </c>
      <c r="AR198" s="10"/>
      <c r="AS198" s="10"/>
      <c r="AT198" s="10">
        <v>1.3134966296164929</v>
      </c>
      <c r="AU198" s="10">
        <v>1</v>
      </c>
      <c r="AV198" s="16"/>
      <c r="AW198" s="21">
        <v>48.730077861685942</v>
      </c>
      <c r="AX198" s="1" t="s">
        <v>120</v>
      </c>
      <c r="AY198" s="25">
        <v>30.947769028871399</v>
      </c>
      <c r="AZ198" s="19">
        <v>100</v>
      </c>
      <c r="BA198" s="19">
        <v>0</v>
      </c>
      <c r="BB198" s="19">
        <v>0</v>
      </c>
      <c r="BC198" s="19">
        <v>100</v>
      </c>
      <c r="BD198" s="19">
        <v>0</v>
      </c>
      <c r="BE198" s="19">
        <v>0</v>
      </c>
      <c r="BF198" s="26">
        <v>62.479993993477976</v>
      </c>
      <c r="BG198" s="26">
        <v>34.525978321325255</v>
      </c>
      <c r="BH198" s="26">
        <v>2.9940276851967647</v>
      </c>
      <c r="BI198" s="23"/>
      <c r="BJ198" s="27">
        <f t="shared" ca="1" si="16"/>
        <v>1</v>
      </c>
      <c r="BK198" s="26">
        <f t="shared" ca="1" si="17"/>
        <v>4.9313238346333987</v>
      </c>
      <c r="BL198" s="25">
        <f t="shared" si="18"/>
        <v>3.3204298215155506</v>
      </c>
      <c r="BM198" s="25">
        <f t="shared" ca="1" si="19"/>
        <v>3.2777567335269029</v>
      </c>
      <c r="BN198" s="24">
        <f t="shared" si="20"/>
        <v>3.2637503962535743</v>
      </c>
      <c r="BO198" s="23"/>
      <c r="BP198" s="2"/>
    </row>
    <row r="199" spans="1:68" x14ac:dyDescent="0.2">
      <c r="A199">
        <v>9.3000000000000007</v>
      </c>
      <c r="B199">
        <v>2.1</v>
      </c>
      <c r="C199">
        <v>1.26169</v>
      </c>
      <c r="D199">
        <v>-0.27661000000000002</v>
      </c>
      <c r="E199">
        <v>6.7519999999999997E-2</v>
      </c>
      <c r="F199">
        <v>1.5886499999999999</v>
      </c>
      <c r="G199">
        <v>1.80385</v>
      </c>
      <c r="H199" s="23"/>
      <c r="I199" s="17">
        <f t="shared" si="14"/>
        <v>30.511811023622048</v>
      </c>
      <c r="J199" s="16">
        <f t="shared" si="15"/>
        <v>-31.11181102362205</v>
      </c>
      <c r="K199" s="10">
        <v>95</v>
      </c>
      <c r="L199" s="16">
        <v>2998.6876640419996</v>
      </c>
      <c r="M199" s="16">
        <v>1104.9868766404211</v>
      </c>
      <c r="N199" s="16">
        <v>13.221784776902886</v>
      </c>
      <c r="O199" s="16">
        <v>3.9403954802259724</v>
      </c>
      <c r="P199" s="16">
        <v>4.1496464250658516</v>
      </c>
      <c r="Q199" s="16">
        <v>9.2722035525683977E-2</v>
      </c>
      <c r="R199" s="16">
        <v>2.2344562892298119</v>
      </c>
      <c r="S199" s="16">
        <v>14.53131561388053</v>
      </c>
      <c r="T199" s="22" t="s">
        <v>33</v>
      </c>
      <c r="U199" s="10">
        <v>3</v>
      </c>
      <c r="V199" s="22" t="s">
        <v>33</v>
      </c>
      <c r="W199" s="10">
        <v>3</v>
      </c>
      <c r="X199" s="22" t="s">
        <v>33</v>
      </c>
      <c r="Y199" s="10">
        <v>3</v>
      </c>
      <c r="Z199" s="22" t="s">
        <v>33</v>
      </c>
      <c r="AA199" s="15">
        <v>3</v>
      </c>
      <c r="AB199" s="11">
        <v>64.949578241718626</v>
      </c>
      <c r="AC199" s="10">
        <v>32.239397327644227</v>
      </c>
      <c r="AD199" s="21">
        <v>2.8110244306371501</v>
      </c>
      <c r="AE199" s="12">
        <v>394.03954802259722</v>
      </c>
      <c r="AF199" s="10">
        <v>317.68651781691818</v>
      </c>
      <c r="AG199" s="10">
        <v>207.48232125329258</v>
      </c>
      <c r="AH199" s="10">
        <v>26.938920074968664</v>
      </c>
      <c r="AI199" s="10">
        <v>4.4753616565248944</v>
      </c>
      <c r="AJ199" s="10"/>
      <c r="AK199" s="10"/>
      <c r="AL199" s="10"/>
      <c r="AM199" s="10"/>
      <c r="AN199" s="10">
        <v>3.9403954802259724</v>
      </c>
      <c r="AO199" s="10">
        <v>1.4309071970881762</v>
      </c>
      <c r="AP199" s="10">
        <v>1</v>
      </c>
      <c r="AQ199" s="10">
        <v>111.47500000000001</v>
      </c>
      <c r="AR199" s="10"/>
      <c r="AS199" s="10"/>
      <c r="AT199" s="10">
        <v>1.2764491570809202</v>
      </c>
      <c r="AU199" s="10">
        <v>1</v>
      </c>
      <c r="AV199" s="16"/>
      <c r="AW199" s="21">
        <v>47.65297767253773</v>
      </c>
      <c r="AX199" s="1" t="s">
        <v>120</v>
      </c>
      <c r="AY199" s="25">
        <v>31.111811023622</v>
      </c>
      <c r="AZ199" s="19">
        <v>100</v>
      </c>
      <c r="BA199" s="19">
        <v>0</v>
      </c>
      <c r="BB199" s="19">
        <v>0</v>
      </c>
      <c r="BC199" s="19">
        <v>100</v>
      </c>
      <c r="BD199" s="19">
        <v>0</v>
      </c>
      <c r="BE199" s="19">
        <v>0</v>
      </c>
      <c r="BF199" s="26">
        <v>64.949578241718626</v>
      </c>
      <c r="BG199" s="26">
        <v>32.239397327644227</v>
      </c>
      <c r="BH199" s="26">
        <v>2.8110244306371501</v>
      </c>
      <c r="BI199" s="23"/>
      <c r="BJ199" s="27">
        <f t="shared" ca="1" si="16"/>
        <v>1</v>
      </c>
      <c r="BK199" s="26">
        <f t="shared" ca="1" si="17"/>
        <v>4.7969847408555228</v>
      </c>
      <c r="BL199" s="25">
        <f t="shared" si="18"/>
        <v>3.4985452517389137</v>
      </c>
      <c r="BM199" s="25">
        <f t="shared" ca="1" si="19"/>
        <v>3.2999995022111541</v>
      </c>
      <c r="BN199" s="24">
        <f t="shared" si="20"/>
        <v>3.2773656400760989</v>
      </c>
      <c r="BO199" s="23"/>
      <c r="BP199" s="2"/>
    </row>
    <row r="200" spans="1:68" x14ac:dyDescent="0.2">
      <c r="A200">
        <v>9.35</v>
      </c>
      <c r="B200">
        <v>2.2000000000000002</v>
      </c>
      <c r="C200">
        <v>1.2610399999999999</v>
      </c>
      <c r="D200">
        <v>-0.27739000000000003</v>
      </c>
      <c r="E200">
        <v>6.7799999999999999E-2</v>
      </c>
      <c r="F200">
        <v>1.5926800000000001</v>
      </c>
      <c r="G200">
        <v>1.8087299999999999</v>
      </c>
      <c r="H200" s="23"/>
      <c r="I200" s="17">
        <f t="shared" si="14"/>
        <v>30.675853018372699</v>
      </c>
      <c r="J200" s="16">
        <f t="shared" si="15"/>
        <v>-31.2758530183727</v>
      </c>
      <c r="K200" s="10">
        <v>95</v>
      </c>
      <c r="L200" s="16">
        <v>3014.2716535433115</v>
      </c>
      <c r="M200" s="16">
        <v>1110.3346456692923</v>
      </c>
      <c r="N200" s="16">
        <v>13.292869641294836</v>
      </c>
      <c r="O200" s="16">
        <v>3.7629001883238908</v>
      </c>
      <c r="P200" s="16">
        <v>3.9733887813377282</v>
      </c>
      <c r="Q200" s="16">
        <v>8.783533365338439E-2</v>
      </c>
      <c r="R200" s="16">
        <v>2.2105899645645222</v>
      </c>
      <c r="S200" s="16">
        <v>14.617263403738718</v>
      </c>
      <c r="T200" s="22" t="s">
        <v>33</v>
      </c>
      <c r="U200" s="10">
        <v>3</v>
      </c>
      <c r="V200" s="22" t="s">
        <v>33</v>
      </c>
      <c r="W200" s="10">
        <v>3</v>
      </c>
      <c r="X200" s="22" t="s">
        <v>33</v>
      </c>
      <c r="Y200" s="10">
        <v>3</v>
      </c>
      <c r="Z200" s="22" t="s">
        <v>33</v>
      </c>
      <c r="AA200" s="15">
        <v>3</v>
      </c>
      <c r="AB200" s="11">
        <v>65.706103519979706</v>
      </c>
      <c r="AC200" s="10">
        <v>31.534712527457359</v>
      </c>
      <c r="AD200" s="21">
        <v>2.7591839525629336</v>
      </c>
      <c r="AE200" s="12">
        <v>376.29001883238908</v>
      </c>
      <c r="AF200" s="10">
        <v>296.03361917235588</v>
      </c>
      <c r="AG200" s="10">
        <v>198.66943906688641</v>
      </c>
      <c r="AH200" s="10">
        <v>27.244671684559876</v>
      </c>
      <c r="AI200" s="10">
        <v>4.5236792712799465</v>
      </c>
      <c r="AJ200" s="10"/>
      <c r="AK200" s="10"/>
      <c r="AL200" s="10"/>
      <c r="AM200" s="10"/>
      <c r="AN200" s="10">
        <v>3.7629001883238908</v>
      </c>
      <c r="AO200" s="10">
        <v>1.3943428784537786</v>
      </c>
      <c r="AP200" s="10">
        <v>1</v>
      </c>
      <c r="AQ200" s="10">
        <v>111.47500000000001</v>
      </c>
      <c r="AR200" s="10"/>
      <c r="AS200" s="10"/>
      <c r="AT200" s="10">
        <v>1.1792088731943009</v>
      </c>
      <c r="AU200" s="10">
        <v>1</v>
      </c>
      <c r="AV200" s="16"/>
      <c r="AW200" s="21">
        <v>44.405042875853383</v>
      </c>
      <c r="AX200" s="1" t="s">
        <v>120</v>
      </c>
      <c r="AY200" s="25">
        <v>31.2758530183727</v>
      </c>
      <c r="AZ200" s="19">
        <v>100</v>
      </c>
      <c r="BA200" s="19">
        <v>0</v>
      </c>
      <c r="BB200" s="19">
        <v>0</v>
      </c>
      <c r="BC200" s="19">
        <v>100</v>
      </c>
      <c r="BD200" s="19">
        <v>0</v>
      </c>
      <c r="BE200" s="19">
        <v>0</v>
      </c>
      <c r="BF200" s="26">
        <v>65.706103519979706</v>
      </c>
      <c r="BG200" s="26">
        <v>31.534712527457359</v>
      </c>
      <c r="BH200" s="26">
        <v>2.7591839525629336</v>
      </c>
      <c r="BI200" s="23"/>
      <c r="BJ200" s="27">
        <f t="shared" ca="1" si="16"/>
        <v>1</v>
      </c>
      <c r="BK200" s="26">
        <f t="shared" ca="1" si="17"/>
        <v>4.4423597231435652</v>
      </c>
      <c r="BL200" s="25">
        <f t="shared" si="18"/>
        <v>3.5614892418380775</v>
      </c>
      <c r="BM200" s="25">
        <f t="shared" ca="1" si="19"/>
        <v>3.3323479640546574</v>
      </c>
      <c r="BN200" s="24">
        <f t="shared" si="20"/>
        <v>3.2917078569289706</v>
      </c>
      <c r="BO200" s="23"/>
      <c r="BP200" s="2"/>
    </row>
    <row r="201" spans="1:68" x14ac:dyDescent="0.2">
      <c r="A201">
        <v>9.4</v>
      </c>
      <c r="B201">
        <v>2.1</v>
      </c>
      <c r="C201">
        <v>1.2607999999999999</v>
      </c>
      <c r="D201">
        <v>-0.27698</v>
      </c>
      <c r="E201">
        <v>6.8099999999999994E-2</v>
      </c>
      <c r="F201">
        <v>1.5903</v>
      </c>
      <c r="G201">
        <v>1.8025500000000001</v>
      </c>
      <c r="H201" s="23"/>
      <c r="I201" s="17">
        <f t="shared" si="14"/>
        <v>30.83989501312336</v>
      </c>
      <c r="J201" s="16">
        <f t="shared" si="15"/>
        <v>-31.439895013123362</v>
      </c>
      <c r="K201" s="10">
        <v>95</v>
      </c>
      <c r="L201" s="16">
        <v>3029.8556430446242</v>
      </c>
      <c r="M201" s="16">
        <v>1115.6824146981639</v>
      </c>
      <c r="N201" s="16">
        <v>13.363954505686788</v>
      </c>
      <c r="O201" s="16">
        <v>3.697363465160044</v>
      </c>
      <c r="P201" s="16">
        <v>3.9091781097888365</v>
      </c>
      <c r="Q201" s="16">
        <v>9.0403984637541984E-2</v>
      </c>
      <c r="R201" s="16">
        <v>2.3126084844065948</v>
      </c>
      <c r="S201" s="16">
        <v>14.709350321443916</v>
      </c>
      <c r="T201" s="22" t="s">
        <v>33</v>
      </c>
      <c r="U201" s="10">
        <v>3</v>
      </c>
      <c r="V201" s="22" t="s">
        <v>33</v>
      </c>
      <c r="W201" s="10">
        <v>3</v>
      </c>
      <c r="X201" s="22" t="s">
        <v>33</v>
      </c>
      <c r="Y201" s="10">
        <v>3</v>
      </c>
      <c r="Z201" s="22" t="s">
        <v>33</v>
      </c>
      <c r="AA201" s="15">
        <v>3</v>
      </c>
      <c r="AB201" s="11">
        <v>68.488150534900328</v>
      </c>
      <c r="AC201" s="10">
        <v>28.930512311309343</v>
      </c>
      <c r="AD201" s="21">
        <v>2.5813371537903285</v>
      </c>
      <c r="AE201" s="12">
        <v>369.7363465160044</v>
      </c>
      <c r="AF201" s="10">
        <v>287.56271725476199</v>
      </c>
      <c r="AG201" s="10">
        <v>195.45890548944183</v>
      </c>
      <c r="AH201" s="10">
        <v>27.676713924146625</v>
      </c>
      <c r="AI201" s="10">
        <v>4.3241214703776185</v>
      </c>
      <c r="AJ201" s="10"/>
      <c r="AK201" s="10"/>
      <c r="AL201" s="10"/>
      <c r="AM201" s="10"/>
      <c r="AN201" s="10">
        <v>3.697363465160044</v>
      </c>
      <c r="AO201" s="10">
        <v>1.3925275177549863</v>
      </c>
      <c r="AP201" s="10">
        <v>1</v>
      </c>
      <c r="AQ201" s="10">
        <v>111.47500000000001</v>
      </c>
      <c r="AR201" s="10"/>
      <c r="AS201" s="10"/>
      <c r="AT201" s="10">
        <v>1.1379953580102256</v>
      </c>
      <c r="AU201" s="10">
        <v>1</v>
      </c>
      <c r="AV201" s="16"/>
      <c r="AW201" s="21">
        <v>43.134407588214302</v>
      </c>
      <c r="AX201" s="1" t="s">
        <v>120</v>
      </c>
      <c r="AY201" s="25">
        <v>31.439895013123401</v>
      </c>
      <c r="AZ201" s="19">
        <v>100</v>
      </c>
      <c r="BA201" s="19">
        <v>0</v>
      </c>
      <c r="BB201" s="19">
        <v>0</v>
      </c>
      <c r="BC201" s="19">
        <v>100</v>
      </c>
      <c r="BD201" s="19">
        <v>0</v>
      </c>
      <c r="BE201" s="19">
        <v>0</v>
      </c>
      <c r="BF201" s="26">
        <v>68.488150534900328</v>
      </c>
      <c r="BG201" s="26">
        <v>28.930512311309343</v>
      </c>
      <c r="BH201" s="26">
        <v>2.5813371537903285</v>
      </c>
      <c r="BI201" s="23"/>
      <c r="BJ201" s="27">
        <f t="shared" ca="1" si="16"/>
        <v>1</v>
      </c>
      <c r="BK201" s="26">
        <f t="shared" ca="1" si="17"/>
        <v>4.291992518165241</v>
      </c>
      <c r="BL201" s="25">
        <f t="shared" si="18"/>
        <v>3.775878615555933</v>
      </c>
      <c r="BM201" s="25">
        <f t="shared" ca="1" si="19"/>
        <v>3.3585380716654782</v>
      </c>
      <c r="BN201" s="24">
        <f t="shared" si="20"/>
        <v>3.3072750477773889</v>
      </c>
      <c r="BO201" s="23"/>
      <c r="BP201" s="2"/>
    </row>
    <row r="202" spans="1:68" x14ac:dyDescent="0.2">
      <c r="A202">
        <v>9.4499999999999993</v>
      </c>
      <c r="B202">
        <v>2.1</v>
      </c>
      <c r="C202">
        <v>1.26206</v>
      </c>
      <c r="D202">
        <v>-0.27777000000000002</v>
      </c>
      <c r="E202">
        <v>6.8419999999999995E-2</v>
      </c>
      <c r="F202">
        <v>1.5841000000000001</v>
      </c>
      <c r="G202">
        <v>1.80118</v>
      </c>
      <c r="H202" s="23"/>
      <c r="I202" s="17">
        <f t="shared" si="14"/>
        <v>31.003937007874011</v>
      </c>
      <c r="J202" s="16">
        <f t="shared" si="15"/>
        <v>-31.603937007874013</v>
      </c>
      <c r="K202" s="10">
        <v>95</v>
      </c>
      <c r="L202" s="16">
        <v>3045.4396325459361</v>
      </c>
      <c r="M202" s="16">
        <v>1121.0301837270351</v>
      </c>
      <c r="N202" s="16">
        <v>13.435039370078737</v>
      </c>
      <c r="O202" s="16">
        <v>4.0414312617702244</v>
      </c>
      <c r="P202" s="16">
        <v>4.2546603614549685</v>
      </c>
      <c r="Q202" s="16">
        <v>8.5454632741238518E-2</v>
      </c>
      <c r="R202" s="16">
        <v>2.0084948146604948</v>
      </c>
      <c r="S202" s="16">
        <v>14.80757636699613</v>
      </c>
      <c r="T202" s="22" t="s">
        <v>33</v>
      </c>
      <c r="U202" s="10">
        <v>3</v>
      </c>
      <c r="V202" s="22" t="s">
        <v>33</v>
      </c>
      <c r="W202" s="10">
        <v>3</v>
      </c>
      <c r="X202" s="22" t="s">
        <v>33</v>
      </c>
      <c r="Y202" s="10">
        <v>3</v>
      </c>
      <c r="Z202" s="22" t="s">
        <v>33</v>
      </c>
      <c r="AA202" s="15">
        <v>3</v>
      </c>
      <c r="AB202" s="11">
        <v>59.227061159635653</v>
      </c>
      <c r="AC202" s="10">
        <v>37.497009439241239</v>
      </c>
      <c r="AD202" s="21">
        <v>3.2759294011231042</v>
      </c>
      <c r="AE202" s="12">
        <v>404.14312617702245</v>
      </c>
      <c r="AF202" s="10">
        <v>327.29098277422975</v>
      </c>
      <c r="AG202" s="10">
        <v>212.73301807274842</v>
      </c>
      <c r="AH202" s="10">
        <v>28.235046793729232</v>
      </c>
      <c r="AI202" s="10">
        <v>4.9788527841882164</v>
      </c>
      <c r="AJ202" s="10"/>
      <c r="AK202" s="10"/>
      <c r="AL202" s="10"/>
      <c r="AM202" s="10"/>
      <c r="AN202" s="10">
        <v>4.0414312617702244</v>
      </c>
      <c r="AO202" s="10">
        <v>1.4405557660801105</v>
      </c>
      <c r="AP202" s="10">
        <v>1</v>
      </c>
      <c r="AQ202" s="10">
        <v>111.47500000000001</v>
      </c>
      <c r="AR202" s="10"/>
      <c r="AS202" s="10"/>
      <c r="AT202" s="10">
        <v>1.2970339023235244</v>
      </c>
      <c r="AU202" s="10">
        <v>1</v>
      </c>
      <c r="AV202" s="16"/>
      <c r="AW202" s="21">
        <v>49.093647416134459</v>
      </c>
      <c r="AX202" s="1" t="s">
        <v>120</v>
      </c>
      <c r="AY202" s="25">
        <v>31.603937007873999</v>
      </c>
      <c r="AZ202" s="19">
        <v>100</v>
      </c>
      <c r="BA202" s="19">
        <v>0</v>
      </c>
      <c r="BB202" s="19">
        <v>0</v>
      </c>
      <c r="BC202" s="19">
        <v>100</v>
      </c>
      <c r="BD202" s="19">
        <v>0</v>
      </c>
      <c r="BE202" s="19">
        <v>0</v>
      </c>
      <c r="BF202" s="26">
        <v>59.227061159635653</v>
      </c>
      <c r="BG202" s="26">
        <v>37.497009439241239</v>
      </c>
      <c r="BH202" s="26">
        <v>3.2759294011231042</v>
      </c>
      <c r="BI202" s="23"/>
      <c r="BJ202" s="27">
        <f t="shared" ca="1" si="16"/>
        <v>1</v>
      </c>
      <c r="BK202" s="26">
        <f t="shared" ca="1" si="17"/>
        <v>4.8739821368578129</v>
      </c>
      <c r="BL202" s="25">
        <f t="shared" si="18"/>
        <v>3.1279828871804956</v>
      </c>
      <c r="BM202" s="25">
        <f t="shared" ca="1" si="19"/>
        <v>3.26837905741219</v>
      </c>
      <c r="BN202" s="24">
        <f t="shared" si="20"/>
        <v>3.2458618327893087</v>
      </c>
      <c r="BO202" s="23"/>
      <c r="BP202" s="2"/>
    </row>
    <row r="203" spans="1:68" x14ac:dyDescent="0.2">
      <c r="A203">
        <v>9.5</v>
      </c>
      <c r="B203">
        <v>2.1</v>
      </c>
      <c r="C203">
        <v>1.2615400000000001</v>
      </c>
      <c r="D203">
        <v>-0.27705999999999997</v>
      </c>
      <c r="E203">
        <v>6.8739999999999996E-2</v>
      </c>
      <c r="F203">
        <v>1.58843</v>
      </c>
      <c r="G203">
        <v>1.8047</v>
      </c>
      <c r="H203" s="23"/>
      <c r="I203" s="17">
        <f t="shared" si="14"/>
        <v>31.167979002624669</v>
      </c>
      <c r="J203" s="16">
        <f t="shared" si="15"/>
        <v>-31.767979002624671</v>
      </c>
      <c r="K203" s="10">
        <v>95</v>
      </c>
      <c r="L203" s="16">
        <v>3061.0236220472484</v>
      </c>
      <c r="M203" s="16">
        <v>1126.3779527559066</v>
      </c>
      <c r="N203" s="16">
        <v>13.50612423447069</v>
      </c>
      <c r="O203" s="16">
        <v>3.899435028248607</v>
      </c>
      <c r="P203" s="16">
        <v>4.1140785829893032</v>
      </c>
      <c r="Q203" s="16">
        <v>8.9902784445511474E-2</v>
      </c>
      <c r="R203" s="16">
        <v>2.1852471369224022</v>
      </c>
      <c r="S203" s="16">
        <v>14.905802412548342</v>
      </c>
      <c r="T203" s="22" t="s">
        <v>33</v>
      </c>
      <c r="U203" s="10">
        <v>3</v>
      </c>
      <c r="V203" s="22" t="s">
        <v>33</v>
      </c>
      <c r="W203" s="10">
        <v>3</v>
      </c>
      <c r="X203" s="22" t="s">
        <v>33</v>
      </c>
      <c r="Y203" s="10">
        <v>3</v>
      </c>
      <c r="Z203" s="22" t="s">
        <v>33</v>
      </c>
      <c r="AA203" s="15">
        <v>3</v>
      </c>
      <c r="AB203" s="11">
        <v>64.200815557988875</v>
      </c>
      <c r="AC203" s="10">
        <v>32.935041390939915</v>
      </c>
      <c r="AD203" s="21">
        <v>2.8641430510712036</v>
      </c>
      <c r="AE203" s="12">
        <v>389.94350282486073</v>
      </c>
      <c r="AF203" s="10">
        <v>309.8352447487801</v>
      </c>
      <c r="AG203" s="10">
        <v>205.70392914946515</v>
      </c>
      <c r="AH203" s="10">
        <v>28.793379663311697</v>
      </c>
      <c r="AI203" s="10">
        <v>4.5761414491925718</v>
      </c>
      <c r="AJ203" s="10"/>
      <c r="AK203" s="10"/>
      <c r="AL203" s="10"/>
      <c r="AM203" s="10"/>
      <c r="AN203" s="10">
        <v>3.899435028248607</v>
      </c>
      <c r="AO203" s="10">
        <v>1.429956544198695</v>
      </c>
      <c r="AP203" s="10">
        <v>1</v>
      </c>
      <c r="AQ203" s="10">
        <v>111.47500000000001</v>
      </c>
      <c r="AR203" s="10"/>
      <c r="AS203" s="10"/>
      <c r="AT203" s="10">
        <v>1.2183380777397415</v>
      </c>
      <c r="AU203" s="10">
        <v>1</v>
      </c>
      <c r="AV203" s="16"/>
      <c r="AW203" s="21">
        <v>46.475286712317015</v>
      </c>
      <c r="AX203" s="1" t="s">
        <v>120</v>
      </c>
      <c r="AY203" s="25">
        <v>31.767979002624699</v>
      </c>
      <c r="AZ203" s="19">
        <v>100</v>
      </c>
      <c r="BA203" s="19">
        <v>0</v>
      </c>
      <c r="BB203" s="19">
        <v>0</v>
      </c>
      <c r="BC203" s="19">
        <v>100</v>
      </c>
      <c r="BD203" s="19">
        <v>0</v>
      </c>
      <c r="BE203" s="19">
        <v>0</v>
      </c>
      <c r="BF203" s="26">
        <v>64.200815557988875</v>
      </c>
      <c r="BG203" s="26">
        <v>32.935041390939915</v>
      </c>
      <c r="BH203" s="26">
        <v>2.8641430510712036</v>
      </c>
      <c r="BI203" s="23"/>
      <c r="BJ203" s="27">
        <f t="shared" ca="1" si="16"/>
        <v>1</v>
      </c>
      <c r="BK203" s="26">
        <f t="shared" ca="1" si="17"/>
        <v>4.5873887457482132</v>
      </c>
      <c r="BL203" s="25">
        <f t="shared" si="18"/>
        <v>3.4797933392334932</v>
      </c>
      <c r="BM203" s="25">
        <f t="shared" ca="1" si="19"/>
        <v>3.3151733974479938</v>
      </c>
      <c r="BN203" s="24">
        <f t="shared" si="20"/>
        <v>3.2760333897052201</v>
      </c>
      <c r="BO203" s="23"/>
      <c r="BP203" s="2"/>
    </row>
    <row r="204" spans="1:68" x14ac:dyDescent="0.2">
      <c r="A204">
        <v>9.5500000000000007</v>
      </c>
      <c r="B204">
        <v>2.2000000000000002</v>
      </c>
      <c r="C204">
        <v>1.26169</v>
      </c>
      <c r="D204">
        <v>-0.27862999999999999</v>
      </c>
      <c r="E204">
        <v>6.9080000000000003E-2</v>
      </c>
      <c r="F204">
        <v>1.58378</v>
      </c>
      <c r="G204">
        <v>1.8006</v>
      </c>
      <c r="H204" s="23"/>
      <c r="I204" s="17">
        <f t="shared" si="14"/>
        <v>31.332020997375327</v>
      </c>
      <c r="J204" s="16">
        <f t="shared" si="15"/>
        <v>-31.932020997375329</v>
      </c>
      <c r="K204" s="10">
        <v>95</v>
      </c>
      <c r="L204" s="16">
        <v>3076.6076115485607</v>
      </c>
      <c r="M204" s="16">
        <v>1131.725721784778</v>
      </c>
      <c r="N204" s="16">
        <v>13.577209098862642</v>
      </c>
      <c r="O204" s="16">
        <v>3.9403954802259724</v>
      </c>
      <c r="P204" s="16">
        <v>4.1565418934636176</v>
      </c>
      <c r="Q204" s="16">
        <v>8.0066730676908379E-2</v>
      </c>
      <c r="R204" s="16">
        <v>1.9262822973784424</v>
      </c>
      <c r="S204" s="16">
        <v>15.010167585947572</v>
      </c>
      <c r="T204" s="22" t="s">
        <v>33</v>
      </c>
      <c r="U204" s="10">
        <v>3</v>
      </c>
      <c r="V204" s="22" t="s">
        <v>33</v>
      </c>
      <c r="W204" s="10">
        <v>3</v>
      </c>
      <c r="X204" s="22" t="s">
        <v>33</v>
      </c>
      <c r="Y204" s="10">
        <v>3</v>
      </c>
      <c r="Z204" s="22" t="s">
        <v>33</v>
      </c>
      <c r="AA204" s="15">
        <v>3</v>
      </c>
      <c r="AB204" s="11">
        <v>58.130704376632274</v>
      </c>
      <c r="AC204" s="10">
        <v>38.485537103611094</v>
      </c>
      <c r="AD204" s="21">
        <v>3.3837585197566318</v>
      </c>
      <c r="AE204" s="12">
        <v>394.03954802259722</v>
      </c>
      <c r="AF204" s="10">
        <v>313.91422306921049</v>
      </c>
      <c r="AG204" s="10">
        <v>207.82709467318088</v>
      </c>
      <c r="AH204" s="10">
        <v>29.478003162889983</v>
      </c>
      <c r="AI204" s="10">
        <v>5.1913470905118198</v>
      </c>
      <c r="AJ204" s="10"/>
      <c r="AK204" s="10"/>
      <c r="AL204" s="10"/>
      <c r="AM204" s="10"/>
      <c r="AN204" s="10">
        <v>3.9403954802259724</v>
      </c>
      <c r="AO204" s="10">
        <v>1.4174262159163584</v>
      </c>
      <c r="AP204" s="10">
        <v>1</v>
      </c>
      <c r="AQ204" s="10">
        <v>111.47500000000001</v>
      </c>
      <c r="AR204" s="10"/>
      <c r="AS204" s="10"/>
      <c r="AT204" s="10">
        <v>1.2290013003490168</v>
      </c>
      <c r="AU204" s="10">
        <v>1</v>
      </c>
      <c r="AV204" s="16"/>
      <c r="AW204" s="21">
        <v>47.08713346038158</v>
      </c>
      <c r="AX204" s="1" t="s">
        <v>120</v>
      </c>
      <c r="AY204" s="25">
        <v>31.9320209973753</v>
      </c>
      <c r="AZ204" s="19">
        <v>100</v>
      </c>
      <c r="BA204" s="19">
        <v>0</v>
      </c>
      <c r="BB204" s="19">
        <v>0</v>
      </c>
      <c r="BC204" s="19">
        <v>100</v>
      </c>
      <c r="BD204" s="19">
        <v>0</v>
      </c>
      <c r="BE204" s="19">
        <v>0</v>
      </c>
      <c r="BF204" s="26">
        <v>58.130704376632274</v>
      </c>
      <c r="BG204" s="26">
        <v>38.485537103611094</v>
      </c>
      <c r="BH204" s="26">
        <v>3.3837585197566318</v>
      </c>
      <c r="BI204" s="23"/>
      <c r="BJ204" s="27">
        <f t="shared" ca="1" si="16"/>
        <v>1</v>
      </c>
      <c r="BK204" s="26">
        <f t="shared" ca="1" si="17"/>
        <v>4.6269834418188678</v>
      </c>
      <c r="BL204" s="25">
        <f t="shared" si="18"/>
        <v>3.058038573855189</v>
      </c>
      <c r="BM204" s="25">
        <f t="shared" ca="1" si="19"/>
        <v>3.2825126508175995</v>
      </c>
      <c r="BN204" s="24">
        <f t="shared" si="20"/>
        <v>3.2463607852531449</v>
      </c>
      <c r="BO204" s="23"/>
      <c r="BP204" s="2"/>
    </row>
    <row r="205" spans="1:68" x14ac:dyDescent="0.2">
      <c r="A205">
        <v>9.6</v>
      </c>
      <c r="B205">
        <v>2.2000000000000002</v>
      </c>
      <c r="C205">
        <v>1.2620899999999999</v>
      </c>
      <c r="D205">
        <v>-0.27764</v>
      </c>
      <c r="E205">
        <v>6.9409999999999999E-2</v>
      </c>
      <c r="F205">
        <v>1.5821499999999999</v>
      </c>
      <c r="G205">
        <v>1.8035300000000001</v>
      </c>
      <c r="H205" s="23"/>
      <c r="I205" s="17">
        <f t="shared" ref="I205:I268" si="21">IF(A205="(m)",0,A205/0.3048)</f>
        <v>31.496062992125982</v>
      </c>
      <c r="J205" s="16">
        <f t="shared" ref="J205:J268" si="22">$J$7-I205</f>
        <v>-32.096062992125979</v>
      </c>
      <c r="K205" s="10">
        <v>95</v>
      </c>
      <c r="L205" s="16">
        <v>3092.191601049873</v>
      </c>
      <c r="M205" s="16">
        <v>1137.0734908136494</v>
      </c>
      <c r="N205" s="16">
        <v>13.648293963254591</v>
      </c>
      <c r="O205" s="16">
        <v>4.049623352165697</v>
      </c>
      <c r="P205" s="16">
        <v>4.2672284221797927</v>
      </c>
      <c r="Q205" s="16">
        <v>8.6269083053288551E-2</v>
      </c>
      <c r="R205" s="16">
        <v>2.0216654586590055</v>
      </c>
      <c r="S205" s="16">
        <v>15.111463195423289</v>
      </c>
      <c r="T205" s="22" t="s">
        <v>33</v>
      </c>
      <c r="U205" s="10">
        <v>3</v>
      </c>
      <c r="V205" s="22" t="s">
        <v>33</v>
      </c>
      <c r="W205" s="10">
        <v>3</v>
      </c>
      <c r="X205" s="22" t="s">
        <v>33</v>
      </c>
      <c r="Y205" s="10">
        <v>3</v>
      </c>
      <c r="Z205" s="22" t="s">
        <v>33</v>
      </c>
      <c r="AA205" s="15">
        <v>3</v>
      </c>
      <c r="AB205" s="11">
        <v>59.511283579309463</v>
      </c>
      <c r="AC205" s="10">
        <v>37.239601103109841</v>
      </c>
      <c r="AD205" s="21">
        <v>3.2491153175806966</v>
      </c>
      <c r="AE205" s="12">
        <v>404.96233521656967</v>
      </c>
      <c r="AF205" s="10">
        <v>326.01946235927159</v>
      </c>
      <c r="AG205" s="10">
        <v>213.36142110898965</v>
      </c>
      <c r="AH205" s="10">
        <v>30.099481347470345</v>
      </c>
      <c r="AI205" s="10">
        <v>4.9464168055940956</v>
      </c>
      <c r="AJ205" s="10"/>
      <c r="AK205" s="10"/>
      <c r="AL205" s="10"/>
      <c r="AM205" s="10"/>
      <c r="AN205" s="10">
        <v>4.049623352165697</v>
      </c>
      <c r="AO205" s="10">
        <v>1.4524680107984469</v>
      </c>
      <c r="AP205" s="10">
        <v>1</v>
      </c>
      <c r="AQ205" s="10">
        <v>111.47500000000001</v>
      </c>
      <c r="AR205" s="10"/>
      <c r="AS205" s="10"/>
      <c r="AT205" s="10">
        <v>1.2724397051417309</v>
      </c>
      <c r="AU205" s="10">
        <v>1</v>
      </c>
      <c r="AV205" s="16"/>
      <c r="AW205" s="21">
        <v>48.902919353890738</v>
      </c>
      <c r="AX205" s="1" t="s">
        <v>120</v>
      </c>
      <c r="AY205" s="25">
        <v>32.096062992126001</v>
      </c>
      <c r="AZ205" s="19">
        <v>100</v>
      </c>
      <c r="BA205" s="19">
        <v>0</v>
      </c>
      <c r="BB205" s="19">
        <v>0</v>
      </c>
      <c r="BC205" s="19">
        <v>100</v>
      </c>
      <c r="BD205" s="19">
        <v>0</v>
      </c>
      <c r="BE205" s="19">
        <v>0</v>
      </c>
      <c r="BF205" s="26">
        <v>59.511283579309463</v>
      </c>
      <c r="BG205" s="26">
        <v>37.239601103109841</v>
      </c>
      <c r="BH205" s="26">
        <v>3.2491153175806966</v>
      </c>
      <c r="BI205" s="23"/>
      <c r="BJ205" s="27">
        <f t="shared" ca="1" si="16"/>
        <v>1</v>
      </c>
      <c r="BK205" s="26">
        <f t="shared" ca="1" si="17"/>
        <v>4.7862036071348575</v>
      </c>
      <c r="BL205" s="25">
        <f t="shared" si="18"/>
        <v>3.170337320818418</v>
      </c>
      <c r="BM205" s="25">
        <f t="shared" ca="1" si="19"/>
        <v>3.2781631019146951</v>
      </c>
      <c r="BN205" s="24">
        <f t="shared" si="20"/>
        <v>3.2460638500620291</v>
      </c>
      <c r="BO205" s="23"/>
      <c r="BP205" s="2"/>
    </row>
    <row r="206" spans="1:68" x14ac:dyDescent="0.2">
      <c r="A206">
        <v>9.65</v>
      </c>
      <c r="B206">
        <v>2.1</v>
      </c>
      <c r="C206">
        <v>1.2617400000000001</v>
      </c>
      <c r="D206">
        <v>-0.27732000000000001</v>
      </c>
      <c r="E206">
        <v>6.9720000000000004E-2</v>
      </c>
      <c r="F206">
        <v>1.5865800000000001</v>
      </c>
      <c r="G206">
        <v>1.8044800000000001</v>
      </c>
      <c r="H206" s="23"/>
      <c r="I206" s="17">
        <f t="shared" si="21"/>
        <v>31.66010498687664</v>
      </c>
      <c r="J206" s="16">
        <f t="shared" si="22"/>
        <v>-32.260104986876641</v>
      </c>
      <c r="K206" s="10">
        <v>95</v>
      </c>
      <c r="L206" s="16">
        <v>3107.7755905511854</v>
      </c>
      <c r="M206" s="16">
        <v>1142.4212598425208</v>
      </c>
      <c r="N206" s="16">
        <v>13.719378827646544</v>
      </c>
      <c r="O206" s="16">
        <v>3.9540489642184693</v>
      </c>
      <c r="P206" s="16">
        <v>4.1730242875680181</v>
      </c>
      <c r="Q206" s="16">
        <v>8.8273883821411367E-2</v>
      </c>
      <c r="R206" s="16">
        <v>2.1153455560848458</v>
      </c>
      <c r="S206" s="16">
        <v>15.206619677051998</v>
      </c>
      <c r="T206" s="22" t="s">
        <v>33</v>
      </c>
      <c r="U206" s="10">
        <v>3</v>
      </c>
      <c r="V206" s="22" t="s">
        <v>33</v>
      </c>
      <c r="W206" s="10">
        <v>3</v>
      </c>
      <c r="X206" s="22" t="s">
        <v>33</v>
      </c>
      <c r="Y206" s="10">
        <v>3</v>
      </c>
      <c r="Z206" s="22" t="s">
        <v>33</v>
      </c>
      <c r="AA206" s="15">
        <v>3</v>
      </c>
      <c r="AB206" s="11">
        <v>62.294979402708854</v>
      </c>
      <c r="AC206" s="10">
        <v>34.696313506032041</v>
      </c>
      <c r="AD206" s="21">
        <v>3.0087070912591063</v>
      </c>
      <c r="AE206" s="12">
        <v>395.40489642184696</v>
      </c>
      <c r="AF206" s="10">
        <v>314.01991772839733</v>
      </c>
      <c r="AG206" s="10">
        <v>208.65121437840091</v>
      </c>
      <c r="AH206" s="10">
        <v>30.594668902055062</v>
      </c>
      <c r="AI206" s="10">
        <v>4.7273600151212856</v>
      </c>
      <c r="AJ206" s="10"/>
      <c r="AK206" s="10"/>
      <c r="AL206" s="10"/>
      <c r="AM206" s="10"/>
      <c r="AN206" s="10">
        <v>3.9540489642184693</v>
      </c>
      <c r="AO206" s="10">
        <v>1.4441911655429278</v>
      </c>
      <c r="AP206" s="10">
        <v>1</v>
      </c>
      <c r="AQ206" s="10">
        <v>111.47500000000001</v>
      </c>
      <c r="AR206" s="10"/>
      <c r="AS206" s="10"/>
      <c r="AT206" s="10">
        <v>1.2172437266851097</v>
      </c>
      <c r="AU206" s="10">
        <v>1</v>
      </c>
      <c r="AV206" s="16"/>
      <c r="AW206" s="21">
        <v>47.102987659259597</v>
      </c>
      <c r="AX206" s="1" t="s">
        <v>120</v>
      </c>
      <c r="AY206" s="25">
        <v>32.260104986876598</v>
      </c>
      <c r="AZ206" s="19">
        <v>100</v>
      </c>
      <c r="BA206" s="19">
        <v>0</v>
      </c>
      <c r="BB206" s="19">
        <v>0</v>
      </c>
      <c r="BC206" s="19">
        <v>100</v>
      </c>
      <c r="BD206" s="19">
        <v>0</v>
      </c>
      <c r="BE206" s="19">
        <v>0</v>
      </c>
      <c r="BF206" s="26">
        <v>62.294979402708854</v>
      </c>
      <c r="BG206" s="26">
        <v>34.696313506032041</v>
      </c>
      <c r="BH206" s="26">
        <v>3.0087070912591063</v>
      </c>
      <c r="BI206" s="23"/>
      <c r="BJ206" s="27">
        <f t="shared" ca="1" si="16"/>
        <v>1</v>
      </c>
      <c r="BK206" s="26">
        <f t="shared" ca="1" si="17"/>
        <v>4.5852376603241174</v>
      </c>
      <c r="BL206" s="25">
        <f t="shared" si="18"/>
        <v>3.3703430150044893</v>
      </c>
      <c r="BM206" s="25">
        <f t="shared" ca="1" si="19"/>
        <v>3.3079922950871854</v>
      </c>
      <c r="BN206" s="24">
        <f t="shared" si="20"/>
        <v>3.2638925276413553</v>
      </c>
      <c r="BO206" s="23"/>
      <c r="BP206" s="2"/>
    </row>
    <row r="207" spans="1:68" x14ac:dyDescent="0.2">
      <c r="A207">
        <v>9.6999999999999993</v>
      </c>
      <c r="B207">
        <v>2.2000000000000002</v>
      </c>
      <c r="C207">
        <v>1.26126</v>
      </c>
      <c r="D207">
        <v>-0.27759</v>
      </c>
      <c r="E207">
        <v>7.0040000000000005E-2</v>
      </c>
      <c r="F207">
        <v>1.5866499999999999</v>
      </c>
      <c r="G207">
        <v>1.8068299999999999</v>
      </c>
      <c r="H207" s="23"/>
      <c r="I207" s="17">
        <f t="shared" si="21"/>
        <v>31.824146981627294</v>
      </c>
      <c r="J207" s="16">
        <f t="shared" si="22"/>
        <v>-32.424146981627295</v>
      </c>
      <c r="K207" s="10">
        <v>95</v>
      </c>
      <c r="L207" s="16">
        <v>3123.3595800524977</v>
      </c>
      <c r="M207" s="16">
        <v>1147.7690288713923</v>
      </c>
      <c r="N207" s="16">
        <v>13.790463692038493</v>
      </c>
      <c r="O207" s="16">
        <v>3.8229755178907752</v>
      </c>
      <c r="P207" s="16">
        <v>4.0433652962962761</v>
      </c>
      <c r="Q207" s="16">
        <v>8.6582333173307699E-2</v>
      </c>
      <c r="R207" s="16">
        <v>2.1413433323132378</v>
      </c>
      <c r="S207" s="16">
        <v>15.304845722604211</v>
      </c>
      <c r="T207" s="22" t="s">
        <v>33</v>
      </c>
      <c r="U207" s="10">
        <v>3</v>
      </c>
      <c r="V207" s="22" t="s">
        <v>33</v>
      </c>
      <c r="W207" s="10">
        <v>3</v>
      </c>
      <c r="X207" s="22" t="s">
        <v>33</v>
      </c>
      <c r="Y207" s="10">
        <v>3</v>
      </c>
      <c r="Z207" s="22" t="s">
        <v>33</v>
      </c>
      <c r="AA207" s="15">
        <v>3</v>
      </c>
      <c r="AB207" s="11">
        <v>63.835491227911959</v>
      </c>
      <c r="AC207" s="10">
        <v>33.273740827960893</v>
      </c>
      <c r="AD207" s="21">
        <v>2.8907679441271541</v>
      </c>
      <c r="AE207" s="12">
        <v>382.29755178907754</v>
      </c>
      <c r="AF207" s="10">
        <v>297.84921349046817</v>
      </c>
      <c r="AG207" s="10">
        <v>202.1682648148138</v>
      </c>
      <c r="AH207" s="10">
        <v>31.153001771637634</v>
      </c>
      <c r="AI207" s="10">
        <v>4.669965740242719</v>
      </c>
      <c r="AJ207" s="10"/>
      <c r="AK207" s="10"/>
      <c r="AL207" s="10"/>
      <c r="AM207" s="10"/>
      <c r="AN207" s="10">
        <v>3.8229755178907752</v>
      </c>
      <c r="AO207" s="10">
        <v>1.4222672900775213</v>
      </c>
      <c r="AP207" s="10">
        <v>1</v>
      </c>
      <c r="AQ207" s="10">
        <v>111.47500000000001</v>
      </c>
      <c r="AR207" s="10"/>
      <c r="AS207" s="10"/>
      <c r="AT207" s="10">
        <v>1.1458293037338472</v>
      </c>
      <c r="AU207" s="10">
        <v>1</v>
      </c>
      <c r="AV207" s="16"/>
      <c r="AW207" s="21">
        <v>44.677382023570232</v>
      </c>
      <c r="AX207" s="1" t="s">
        <v>120</v>
      </c>
      <c r="AY207" s="25">
        <v>32.424146981627302</v>
      </c>
      <c r="AZ207" s="19">
        <v>100</v>
      </c>
      <c r="BA207" s="19">
        <v>0</v>
      </c>
      <c r="BB207" s="19">
        <v>0</v>
      </c>
      <c r="BC207" s="19">
        <v>100</v>
      </c>
      <c r="BD207" s="19">
        <v>0</v>
      </c>
      <c r="BE207" s="19">
        <v>0</v>
      </c>
      <c r="BF207" s="26">
        <v>63.835491227911959</v>
      </c>
      <c r="BG207" s="26">
        <v>33.273740827960893</v>
      </c>
      <c r="BH207" s="26">
        <v>2.8907679441271541</v>
      </c>
      <c r="BI207" s="23"/>
      <c r="BJ207" s="27">
        <f t="shared" ref="BJ207:BJ270" ca="1" si="23">IF((0.381*BM207)+(0.05*(M207/2116.217)-0.15)&lt;1,(0.381*BM207)+(0.05*(M207/2116.217)-0.15),1)</f>
        <v>1</v>
      </c>
      <c r="BK207" s="26">
        <f t="shared" ref="BK207:BK270" ca="1" si="24">((P207-(L207/2000))/1.06)*(1.06/(M207/2000))^BJ207</f>
        <v>4.3243639510124838</v>
      </c>
      <c r="BL207" s="25">
        <f t="shared" ref="BL207:BL270" si="25">(Q207/(P207-(L207/2000)))*100</f>
        <v>3.4888519497960448</v>
      </c>
      <c r="BM207" s="25">
        <f t="shared" ref="BM207:BM270" ca="1" si="26">SQRT(((3.47-LOG(BK207))^2)+((LOG(BL207)+1.22)^2))</f>
        <v>3.3375210108369564</v>
      </c>
      <c r="BN207" s="24">
        <f t="shared" ref="BN207:BN270" si="27">SQRT(((3.47-LOG(P207/1.06))^2)+((LOG(R207)+1.22)^2))</f>
        <v>3.2784788491533461</v>
      </c>
      <c r="BO207" s="23"/>
      <c r="BP207" s="2"/>
    </row>
    <row r="208" spans="1:68" x14ac:dyDescent="0.2">
      <c r="A208">
        <v>9.75</v>
      </c>
      <c r="B208">
        <v>0.1</v>
      </c>
      <c r="C208">
        <v>1.2618799999999999</v>
      </c>
      <c r="D208">
        <v>-0.27767999999999998</v>
      </c>
      <c r="E208">
        <v>7.0330000000000004E-2</v>
      </c>
      <c r="F208">
        <v>1.5822000000000001</v>
      </c>
      <c r="G208">
        <v>1.7972999999999999</v>
      </c>
      <c r="H208" s="23"/>
      <c r="I208" s="17">
        <f t="shared" si="21"/>
        <v>31.988188976377952</v>
      </c>
      <c r="J208" s="16">
        <f t="shared" si="22"/>
        <v>-32.58818897637795</v>
      </c>
      <c r="K208" s="10">
        <v>95</v>
      </c>
      <c r="L208" s="16">
        <v>3138.94356955381</v>
      </c>
      <c r="M208" s="16">
        <v>1153.1167979002637</v>
      </c>
      <c r="N208" s="16">
        <v>13.861548556430446</v>
      </c>
      <c r="O208" s="16">
        <v>3.9922787193973237</v>
      </c>
      <c r="P208" s="16">
        <v>4.2139503476972804</v>
      </c>
      <c r="Q208" s="16">
        <v>8.6018482957273282E-2</v>
      </c>
      <c r="R208" s="16">
        <v>2.0412789866942358</v>
      </c>
      <c r="S208" s="16">
        <v>15.393863076385905</v>
      </c>
      <c r="T208" s="22" t="s">
        <v>33</v>
      </c>
      <c r="U208" s="10">
        <v>3</v>
      </c>
      <c r="V208" s="22" t="s">
        <v>33</v>
      </c>
      <c r="W208" s="10">
        <v>3</v>
      </c>
      <c r="X208" s="22" t="s">
        <v>33</v>
      </c>
      <c r="Y208" s="10">
        <v>3</v>
      </c>
      <c r="Z208" s="22" t="s">
        <v>33</v>
      </c>
      <c r="AA208" s="15">
        <v>3</v>
      </c>
      <c r="AB208" s="11">
        <v>60.393974670474982</v>
      </c>
      <c r="AC208" s="10">
        <v>36.437363564957316</v>
      </c>
      <c r="AD208" s="21">
        <v>3.1686617645677013</v>
      </c>
      <c r="AE208" s="12">
        <v>399.22787193973238</v>
      </c>
      <c r="AF208" s="10">
        <v>317.00133780227384</v>
      </c>
      <c r="AG208" s="10">
        <v>210.69751738486403</v>
      </c>
      <c r="AH208" s="10">
        <v>31.521898696226593</v>
      </c>
      <c r="AI208" s="10">
        <v>4.8988894047229543</v>
      </c>
      <c r="AJ208" s="10"/>
      <c r="AK208" s="10"/>
      <c r="AL208" s="10"/>
      <c r="AM208" s="10"/>
      <c r="AN208" s="10">
        <v>3.9922787193973237</v>
      </c>
      <c r="AO208" s="10">
        <v>1.4512461406416481</v>
      </c>
      <c r="AP208" s="10">
        <v>1</v>
      </c>
      <c r="AQ208" s="10">
        <v>111.47500000000001</v>
      </c>
      <c r="AR208" s="10"/>
      <c r="AS208" s="10"/>
      <c r="AT208" s="10">
        <v>1.2173039384812785</v>
      </c>
      <c r="AU208" s="10">
        <v>1</v>
      </c>
      <c r="AV208" s="16"/>
      <c r="AW208" s="21">
        <v>47.55020067034107</v>
      </c>
      <c r="AX208" s="1" t="s">
        <v>120</v>
      </c>
      <c r="AY208" s="25">
        <v>32.5881889763779</v>
      </c>
      <c r="AZ208" s="19">
        <v>100</v>
      </c>
      <c r="BA208" s="19">
        <v>0</v>
      </c>
      <c r="BB208" s="19">
        <v>0</v>
      </c>
      <c r="BC208" s="19">
        <v>100</v>
      </c>
      <c r="BD208" s="19">
        <v>0</v>
      </c>
      <c r="BE208" s="19">
        <v>0</v>
      </c>
      <c r="BF208" s="26">
        <v>60.393974670474982</v>
      </c>
      <c r="BG208" s="26">
        <v>36.437363564957316</v>
      </c>
      <c r="BH208" s="26">
        <v>3.1686617645677013</v>
      </c>
      <c r="BI208" s="23"/>
      <c r="BJ208" s="27">
        <f t="shared" ca="1" si="23"/>
        <v>1</v>
      </c>
      <c r="BK208" s="26">
        <f t="shared" ca="1" si="24"/>
        <v>4.5866621104397511</v>
      </c>
      <c r="BL208" s="25">
        <f t="shared" si="25"/>
        <v>3.2527578087939024</v>
      </c>
      <c r="BM208" s="25">
        <f t="shared" ca="1" si="26"/>
        <v>3.2997555314661531</v>
      </c>
      <c r="BN208" s="24">
        <f t="shared" si="27"/>
        <v>3.252851065740582</v>
      </c>
      <c r="BO208" s="23"/>
      <c r="BP208" s="2"/>
    </row>
    <row r="209" spans="1:68" x14ac:dyDescent="0.2">
      <c r="A209">
        <v>9.8000000000000007</v>
      </c>
      <c r="B209">
        <v>2.1</v>
      </c>
      <c r="C209">
        <v>1.26207</v>
      </c>
      <c r="D209">
        <v>-0.27775</v>
      </c>
      <c r="E209">
        <v>7.059E-2</v>
      </c>
      <c r="F209">
        <v>1.5784800000000001</v>
      </c>
      <c r="G209">
        <v>1.8008</v>
      </c>
      <c r="H209" s="23"/>
      <c r="I209" s="17">
        <f t="shared" si="21"/>
        <v>32.15223097112861</v>
      </c>
      <c r="J209" s="16">
        <f t="shared" si="22"/>
        <v>-32.752230971128611</v>
      </c>
      <c r="K209" s="10">
        <v>95</v>
      </c>
      <c r="L209" s="16">
        <v>3154.5275590551223</v>
      </c>
      <c r="M209" s="16">
        <v>1158.4645669291351</v>
      </c>
      <c r="N209" s="16">
        <v>13.932633420822397</v>
      </c>
      <c r="O209" s="16">
        <v>4.0441619585687354</v>
      </c>
      <c r="P209" s="16">
        <v>4.2669828316016529</v>
      </c>
      <c r="Q209" s="16">
        <v>8.5579932789246305E-2</v>
      </c>
      <c r="R209" s="16">
        <v>2.0056310551669845</v>
      </c>
      <c r="S209" s="16">
        <v>15.473671738397076</v>
      </c>
      <c r="T209" s="22" t="s">
        <v>33</v>
      </c>
      <c r="U209" s="10">
        <v>3</v>
      </c>
      <c r="V209" s="22" t="s">
        <v>33</v>
      </c>
      <c r="W209" s="10">
        <v>3</v>
      </c>
      <c r="X209" s="22" t="s">
        <v>33</v>
      </c>
      <c r="Y209" s="10">
        <v>3</v>
      </c>
      <c r="Z209" s="22" t="s">
        <v>33</v>
      </c>
      <c r="AA209" s="15">
        <v>3</v>
      </c>
      <c r="AB209" s="11">
        <v>59.245157836201017</v>
      </c>
      <c r="AC209" s="10">
        <v>37.480633632825679</v>
      </c>
      <c r="AD209" s="21">
        <v>3.2742085309733073</v>
      </c>
      <c r="AE209" s="12">
        <v>404.41619585687351</v>
      </c>
      <c r="AF209" s="10">
        <v>322.32374829094636</v>
      </c>
      <c r="AG209" s="10">
        <v>213.34914158008263</v>
      </c>
      <c r="AH209" s="10">
        <v>31.701359675821983</v>
      </c>
      <c r="AI209" s="10">
        <v>4.9859618867775373</v>
      </c>
      <c r="AJ209" s="10"/>
      <c r="AK209" s="10"/>
      <c r="AL209" s="10"/>
      <c r="AM209" s="10"/>
      <c r="AN209" s="10">
        <v>4.0441619585687354</v>
      </c>
      <c r="AO209" s="10">
        <v>1.4616188613675591</v>
      </c>
      <c r="AP209" s="10">
        <v>1</v>
      </c>
      <c r="AQ209" s="10">
        <v>111.47500000000001</v>
      </c>
      <c r="AR209" s="10"/>
      <c r="AS209" s="10"/>
      <c r="AT209" s="10">
        <v>1.2327159487443926</v>
      </c>
      <c r="AU209" s="10">
        <v>1</v>
      </c>
      <c r="AV209" s="16"/>
      <c r="AW209" s="21">
        <v>48.34856224364195</v>
      </c>
      <c r="AX209" s="1" t="s">
        <v>120</v>
      </c>
      <c r="AY209" s="25">
        <v>32.752230971128597</v>
      </c>
      <c r="AZ209" s="19">
        <v>100</v>
      </c>
      <c r="BA209" s="19">
        <v>0</v>
      </c>
      <c r="BB209" s="19">
        <v>0</v>
      </c>
      <c r="BC209" s="19">
        <v>100</v>
      </c>
      <c r="BD209" s="19">
        <v>0</v>
      </c>
      <c r="BE209" s="19">
        <v>0</v>
      </c>
      <c r="BF209" s="26">
        <v>59.245157836201017</v>
      </c>
      <c r="BG209" s="26">
        <v>37.480633632825679</v>
      </c>
      <c r="BH209" s="26">
        <v>3.2742085309733073</v>
      </c>
      <c r="BI209" s="23"/>
      <c r="BJ209" s="27">
        <f t="shared" ca="1" si="23"/>
        <v>1</v>
      </c>
      <c r="BK209" s="26">
        <f t="shared" ca="1" si="24"/>
        <v>4.643593129833941</v>
      </c>
      <c r="BL209" s="25">
        <f t="shared" si="25"/>
        <v>3.1817424471620575</v>
      </c>
      <c r="BM209" s="25">
        <f t="shared" ca="1" si="26"/>
        <v>3.2901673784005672</v>
      </c>
      <c r="BN209" s="24">
        <f t="shared" si="27"/>
        <v>3.2444619210383645</v>
      </c>
      <c r="BO209" s="23"/>
      <c r="BP209" s="2"/>
    </row>
    <row r="210" spans="1:68" x14ac:dyDescent="0.2">
      <c r="A210">
        <v>9.85</v>
      </c>
      <c r="B210">
        <v>2.2000000000000002</v>
      </c>
      <c r="C210">
        <v>1.2619100000000001</v>
      </c>
      <c r="D210">
        <v>-0.27716000000000002</v>
      </c>
      <c r="E210">
        <v>7.5789999999999996E-2</v>
      </c>
      <c r="F210">
        <v>1.5805499999999999</v>
      </c>
      <c r="G210">
        <v>1.8043</v>
      </c>
      <c r="H210" s="23"/>
      <c r="I210" s="17">
        <f t="shared" si="21"/>
        <v>32.316272965879264</v>
      </c>
      <c r="J210" s="16">
        <f t="shared" si="22"/>
        <v>-32.916272965879266</v>
      </c>
      <c r="K210" s="10">
        <v>95</v>
      </c>
      <c r="L210" s="16">
        <v>3170.1115485564346</v>
      </c>
      <c r="M210" s="16">
        <v>1163.8123359580065</v>
      </c>
      <c r="N210" s="16">
        <v>14.003718285214347</v>
      </c>
      <c r="O210" s="16">
        <v>4.0004708097928576</v>
      </c>
      <c r="P210" s="16">
        <v>4.2462765774849931</v>
      </c>
      <c r="Q210" s="16">
        <v>8.9276284205472775E-2</v>
      </c>
      <c r="R210" s="16">
        <v>2.1024604162348228</v>
      </c>
      <c r="S210" s="16">
        <v>17.069844978620537</v>
      </c>
      <c r="T210" s="22" t="s">
        <v>33</v>
      </c>
      <c r="U210" s="10">
        <v>3</v>
      </c>
      <c r="V210" s="22" t="s">
        <v>33</v>
      </c>
      <c r="W210" s="10">
        <v>3</v>
      </c>
      <c r="X210" s="22" t="s">
        <v>33</v>
      </c>
      <c r="Y210" s="10">
        <v>3</v>
      </c>
      <c r="Z210" s="22" t="s">
        <v>33</v>
      </c>
      <c r="AA210" s="15">
        <v>3</v>
      </c>
      <c r="AB210" s="11">
        <v>61.979571422398536</v>
      </c>
      <c r="AC210" s="10">
        <v>34.986351258501827</v>
      </c>
      <c r="AD210" s="21">
        <v>3.0340773190996408</v>
      </c>
      <c r="AE210" s="12">
        <v>400.04708097928579</v>
      </c>
      <c r="AF210" s="10">
        <v>318.97101313008568</v>
      </c>
      <c r="AG210" s="10">
        <v>212.31382887424965</v>
      </c>
      <c r="AH210" s="10">
        <v>63.074606264355907</v>
      </c>
      <c r="AI210" s="10">
        <v>4.7563321158304772</v>
      </c>
      <c r="AJ210" s="10"/>
      <c r="AK210" s="10"/>
      <c r="AL210" s="10"/>
      <c r="AM210" s="10"/>
      <c r="AN210" s="10">
        <v>4.0004708097928576</v>
      </c>
      <c r="AO210" s="10">
        <v>1.4692868718786041</v>
      </c>
      <c r="AP210" s="10">
        <v>1</v>
      </c>
      <c r="AQ210" s="10">
        <v>111.47500000000001</v>
      </c>
      <c r="AR210" s="10"/>
      <c r="AS210" s="10"/>
      <c r="AT210" s="10">
        <v>1.2133217494000839</v>
      </c>
      <c r="AU210" s="10">
        <v>1</v>
      </c>
      <c r="AV210" s="16"/>
      <c r="AW210" s="21">
        <v>47.845651969512851</v>
      </c>
      <c r="AX210" s="1" t="s">
        <v>120</v>
      </c>
      <c r="AY210" s="25">
        <v>32.916272965879301</v>
      </c>
      <c r="AZ210" s="19">
        <v>100</v>
      </c>
      <c r="BA210" s="19">
        <v>0</v>
      </c>
      <c r="BB210" s="19">
        <v>0</v>
      </c>
      <c r="BC210" s="19">
        <v>100</v>
      </c>
      <c r="BD210" s="19">
        <v>0</v>
      </c>
      <c r="BE210" s="19">
        <v>0</v>
      </c>
      <c r="BF210" s="26">
        <v>61.979571422398536</v>
      </c>
      <c r="BG210" s="26">
        <v>34.986351258501827</v>
      </c>
      <c r="BH210" s="26">
        <v>3.0340773190996408</v>
      </c>
      <c r="BI210" s="23"/>
      <c r="BJ210" s="27">
        <f t="shared" ca="1" si="23"/>
        <v>1</v>
      </c>
      <c r="BK210" s="26">
        <f t="shared" ca="1" si="24"/>
        <v>4.5732816554417406</v>
      </c>
      <c r="BL210" s="25">
        <f t="shared" si="25"/>
        <v>3.3547116457940915</v>
      </c>
      <c r="BM210" s="25">
        <f t="shared" ca="1" si="26"/>
        <v>3.3078892124900792</v>
      </c>
      <c r="BN210" s="24">
        <f t="shared" si="27"/>
        <v>3.2559798224506786</v>
      </c>
      <c r="BO210" s="23"/>
      <c r="BP210" s="2"/>
    </row>
    <row r="211" spans="1:68" x14ac:dyDescent="0.2">
      <c r="A211">
        <v>9.9</v>
      </c>
      <c r="B211">
        <v>2.1</v>
      </c>
      <c r="C211">
        <v>1.2619</v>
      </c>
      <c r="D211">
        <v>-0.27765000000000001</v>
      </c>
      <c r="E211">
        <v>7.6119999999999993E-2</v>
      </c>
      <c r="F211">
        <v>1.57908</v>
      </c>
      <c r="G211">
        <v>1.80393</v>
      </c>
      <c r="H211" s="23"/>
      <c r="I211" s="17">
        <f t="shared" si="21"/>
        <v>32.480314960629919</v>
      </c>
      <c r="J211" s="16">
        <f t="shared" si="22"/>
        <v>-33.08031496062992</v>
      </c>
      <c r="K211" s="10">
        <v>95</v>
      </c>
      <c r="L211" s="16">
        <v>3185.6955380577469</v>
      </c>
      <c r="M211" s="16">
        <v>1169.160104986878</v>
      </c>
      <c r="N211" s="16">
        <v>14.074803149606298</v>
      </c>
      <c r="O211" s="16">
        <v>3.9977401129943462</v>
      </c>
      <c r="P211" s="16">
        <v>4.2450045374629326</v>
      </c>
      <c r="Q211" s="16">
        <v>8.6206433029284643E-2</v>
      </c>
      <c r="R211" s="16">
        <v>2.0307736368358924</v>
      </c>
      <c r="S211" s="16">
        <v>17.171140588096257</v>
      </c>
      <c r="T211" s="22" t="s">
        <v>33</v>
      </c>
      <c r="U211" s="10">
        <v>3</v>
      </c>
      <c r="V211" s="22" t="s">
        <v>33</v>
      </c>
      <c r="W211" s="10">
        <v>3</v>
      </c>
      <c r="X211" s="22" t="s">
        <v>33</v>
      </c>
      <c r="Y211" s="10">
        <v>3</v>
      </c>
      <c r="Z211" s="22" t="s">
        <v>33</v>
      </c>
      <c r="AA211" s="15">
        <v>3</v>
      </c>
      <c r="AB211" s="11">
        <v>60.396297735659552</v>
      </c>
      <c r="AC211" s="10">
        <v>36.435246781475804</v>
      </c>
      <c r="AD211" s="21">
        <v>3.1684554828646414</v>
      </c>
      <c r="AE211" s="12">
        <v>399.77401129943462</v>
      </c>
      <c r="AF211" s="10">
        <v>317.90465609800134</v>
      </c>
      <c r="AG211" s="10">
        <v>212.25022687314663</v>
      </c>
      <c r="AH211" s="10">
        <v>63.696084448936304</v>
      </c>
      <c r="AI211" s="10">
        <v>4.9242317403631448</v>
      </c>
      <c r="AJ211" s="10"/>
      <c r="AK211" s="10"/>
      <c r="AL211" s="10"/>
      <c r="AM211" s="10"/>
      <c r="AN211" s="10">
        <v>3.9977401129943462</v>
      </c>
      <c r="AO211" s="10">
        <v>1.4648803777421924</v>
      </c>
      <c r="AP211" s="10">
        <v>1</v>
      </c>
      <c r="AQ211" s="10">
        <v>111.47500000000001</v>
      </c>
      <c r="AR211" s="10"/>
      <c r="AS211" s="10"/>
      <c r="AT211" s="10">
        <v>1.2032056046801702</v>
      </c>
      <c r="AU211" s="10">
        <v>1</v>
      </c>
      <c r="AV211" s="16"/>
      <c r="AW211" s="21">
        <v>47.685698414700198</v>
      </c>
      <c r="AX211" s="1" t="s">
        <v>120</v>
      </c>
      <c r="AY211" s="25">
        <v>33.080314960629899</v>
      </c>
      <c r="AZ211" s="19">
        <v>100</v>
      </c>
      <c r="BA211" s="19">
        <v>0</v>
      </c>
      <c r="BB211" s="19">
        <v>0</v>
      </c>
      <c r="BC211" s="19">
        <v>100</v>
      </c>
      <c r="BD211" s="19">
        <v>0</v>
      </c>
      <c r="BE211" s="19">
        <v>0</v>
      </c>
      <c r="BF211" s="26">
        <v>60.396297735659552</v>
      </c>
      <c r="BG211" s="26">
        <v>36.435246781475804</v>
      </c>
      <c r="BH211" s="26">
        <v>3.1684554828646414</v>
      </c>
      <c r="BI211" s="23"/>
      <c r="BJ211" s="27">
        <f t="shared" ca="1" si="23"/>
        <v>1</v>
      </c>
      <c r="BK211" s="26">
        <f t="shared" ca="1" si="24"/>
        <v>4.536858137943093</v>
      </c>
      <c r="BL211" s="25">
        <f t="shared" si="25"/>
        <v>3.2504275032046621</v>
      </c>
      <c r="BM211" s="25">
        <f t="shared" ca="1" si="26"/>
        <v>3.3036289360756368</v>
      </c>
      <c r="BN211" s="24">
        <f t="shared" si="27"/>
        <v>3.2489831273545269</v>
      </c>
      <c r="BO211" s="23"/>
      <c r="BP211" s="2"/>
    </row>
    <row r="212" spans="1:68" x14ac:dyDescent="0.2">
      <c r="A212">
        <v>9.9499999999999993</v>
      </c>
      <c r="B212">
        <v>2.2000000000000002</v>
      </c>
      <c r="C212">
        <v>1.2623200000000001</v>
      </c>
      <c r="D212">
        <v>-0.27823999999999999</v>
      </c>
      <c r="E212">
        <v>7.6420000000000002E-2</v>
      </c>
      <c r="F212">
        <v>1.57935</v>
      </c>
      <c r="G212">
        <v>1.8024800000000001</v>
      </c>
      <c r="H212" s="23"/>
      <c r="I212" s="17">
        <f t="shared" si="21"/>
        <v>32.644356955380573</v>
      </c>
      <c r="J212" s="16">
        <f t="shared" si="22"/>
        <v>-33.244356955380574</v>
      </c>
      <c r="K212" s="10">
        <v>95</v>
      </c>
      <c r="L212" s="16">
        <v>3201.2795275590593</v>
      </c>
      <c r="M212" s="16">
        <v>1174.5078740157494</v>
      </c>
      <c r="N212" s="16">
        <v>14.145888013998249</v>
      </c>
      <c r="O212" s="16">
        <v>4.1124293785310932</v>
      </c>
      <c r="P212" s="16">
        <v>4.3610198546146339</v>
      </c>
      <c r="Q212" s="16">
        <v>8.2510081613058173E-2</v>
      </c>
      <c r="R212" s="16">
        <v>1.8919905059764801</v>
      </c>
      <c r="S212" s="16">
        <v>17.26322750580146</v>
      </c>
      <c r="T212" s="22" t="s">
        <v>33</v>
      </c>
      <c r="U212" s="10">
        <v>3</v>
      </c>
      <c r="V212" s="22" t="s">
        <v>33</v>
      </c>
      <c r="W212" s="10">
        <v>3</v>
      </c>
      <c r="X212" s="22" t="s">
        <v>33</v>
      </c>
      <c r="Y212" s="10">
        <v>3</v>
      </c>
      <c r="Z212" s="22" t="s">
        <v>33</v>
      </c>
      <c r="AA212" s="15">
        <v>3</v>
      </c>
      <c r="AB212" s="11">
        <v>56.486864041956864</v>
      </c>
      <c r="AC212" s="10">
        <v>39.953609849940804</v>
      </c>
      <c r="AD212" s="21">
        <v>3.5595261081023355</v>
      </c>
      <c r="AE212" s="12">
        <v>411.24293785310931</v>
      </c>
      <c r="AF212" s="10">
        <v>330.63681167459487</v>
      </c>
      <c r="AG212" s="10">
        <v>218.05099273073171</v>
      </c>
      <c r="AH212" s="10">
        <v>64.128126688523196</v>
      </c>
      <c r="AI212" s="10">
        <v>5.2854387843975328</v>
      </c>
      <c r="AJ212" s="10"/>
      <c r="AK212" s="10"/>
      <c r="AL212" s="10"/>
      <c r="AM212" s="10"/>
      <c r="AN212" s="10">
        <v>4.1124293785310932</v>
      </c>
      <c r="AO212" s="10">
        <v>1.4780051280595488</v>
      </c>
      <c r="AP212" s="10">
        <v>1</v>
      </c>
      <c r="AQ212" s="10">
        <v>111.47500000000001</v>
      </c>
      <c r="AR212" s="10"/>
      <c r="AS212" s="10"/>
      <c r="AT212" s="10">
        <v>1.247807227380459</v>
      </c>
      <c r="AU212" s="10">
        <v>1</v>
      </c>
      <c r="AV212" s="16"/>
      <c r="AW212" s="21">
        <v>49.595521751189231</v>
      </c>
      <c r="AX212" s="1" t="s">
        <v>120</v>
      </c>
      <c r="AY212" s="25">
        <v>33.244356955380603</v>
      </c>
      <c r="AZ212" s="19">
        <v>100</v>
      </c>
      <c r="BA212" s="19">
        <v>0</v>
      </c>
      <c r="BB212" s="19">
        <v>0</v>
      </c>
      <c r="BC212" s="19">
        <v>100</v>
      </c>
      <c r="BD212" s="19">
        <v>0</v>
      </c>
      <c r="BE212" s="19">
        <v>0</v>
      </c>
      <c r="BF212" s="26">
        <v>56.486864041956864</v>
      </c>
      <c r="BG212" s="26">
        <v>39.953609849940804</v>
      </c>
      <c r="BH212" s="26">
        <v>3.5595261081023355</v>
      </c>
      <c r="BI212" s="23"/>
      <c r="BJ212" s="27">
        <f t="shared" ca="1" si="23"/>
        <v>1</v>
      </c>
      <c r="BK212" s="26">
        <f t="shared" ca="1" si="24"/>
        <v>4.7004880118804371</v>
      </c>
      <c r="BL212" s="25">
        <f t="shared" si="25"/>
        <v>2.9890840716829037</v>
      </c>
      <c r="BM212" s="25">
        <f t="shared" ca="1" si="26"/>
        <v>3.2715216072718576</v>
      </c>
      <c r="BN212" s="24">
        <f t="shared" si="27"/>
        <v>3.2242658873236594</v>
      </c>
      <c r="BO212" s="23"/>
      <c r="BP212" s="2"/>
    </row>
    <row r="213" spans="1:68" x14ac:dyDescent="0.2">
      <c r="A213">
        <v>10</v>
      </c>
      <c r="B213">
        <v>2.1</v>
      </c>
      <c r="C213">
        <v>1.2624200000000001</v>
      </c>
      <c r="D213">
        <v>-0.27816999999999997</v>
      </c>
      <c r="E213">
        <v>7.6749999999999999E-2</v>
      </c>
      <c r="F213">
        <v>1.5764800000000001</v>
      </c>
      <c r="G213">
        <v>1.80338</v>
      </c>
      <c r="H213" s="23"/>
      <c r="I213" s="17">
        <f t="shared" si="21"/>
        <v>32.808398950131235</v>
      </c>
      <c r="J213" s="16">
        <f t="shared" si="22"/>
        <v>-33.408398950131236</v>
      </c>
      <c r="K213" s="10">
        <v>95</v>
      </c>
      <c r="L213" s="16">
        <v>3216.863517060372</v>
      </c>
      <c r="M213" s="16">
        <v>1179.855643044621</v>
      </c>
      <c r="N213" s="16">
        <v>14.216972878390202</v>
      </c>
      <c r="O213" s="16">
        <v>4.1397363465160248</v>
      </c>
      <c r="P213" s="16">
        <v>4.389785479376016</v>
      </c>
      <c r="Q213" s="16">
        <v>8.294863178108515E-2</v>
      </c>
      <c r="R213" s="16">
        <v>1.8895828092464289</v>
      </c>
      <c r="S213" s="16">
        <v>17.36452311527718</v>
      </c>
      <c r="T213" s="22" t="s">
        <v>33</v>
      </c>
      <c r="U213" s="10">
        <v>3</v>
      </c>
      <c r="V213" s="22" t="s">
        <v>33</v>
      </c>
      <c r="W213" s="10">
        <v>3</v>
      </c>
      <c r="X213" s="22" t="s">
        <v>33</v>
      </c>
      <c r="Y213" s="10">
        <v>3</v>
      </c>
      <c r="Z213" s="22" t="s">
        <v>33</v>
      </c>
      <c r="AA213" s="15">
        <v>3</v>
      </c>
      <c r="AB213" s="11">
        <v>56.259621275951439</v>
      </c>
      <c r="AC213" s="10">
        <v>40.155130285019936</v>
      </c>
      <c r="AD213" s="21">
        <v>3.5852484390286241</v>
      </c>
      <c r="AE213" s="12">
        <v>413.97363465160254</v>
      </c>
      <c r="AF213" s="10">
        <v>333.10429755820974</v>
      </c>
      <c r="AG213" s="10">
        <v>219.4892739688008</v>
      </c>
      <c r="AH213" s="10">
        <v>64.74960487310355</v>
      </c>
      <c r="AI213" s="10">
        <v>5.2921734634048825</v>
      </c>
      <c r="AJ213" s="10"/>
      <c r="AK213" s="10"/>
      <c r="AL213" s="10"/>
      <c r="AM213" s="10"/>
      <c r="AN213" s="10">
        <v>4.1397363465160248</v>
      </c>
      <c r="AO213" s="10">
        <v>1.4864173315452198</v>
      </c>
      <c r="AP213" s="10">
        <v>1</v>
      </c>
      <c r="AQ213" s="10">
        <v>111.47500000000001</v>
      </c>
      <c r="AR213" s="10"/>
      <c r="AS213" s="10"/>
      <c r="AT213" s="10">
        <v>1.25155004355503</v>
      </c>
      <c r="AU213" s="10">
        <v>1</v>
      </c>
      <c r="AV213" s="16"/>
      <c r="AW213" s="21">
        <v>49.965644633731465</v>
      </c>
      <c r="AX213" s="1" t="s">
        <v>120</v>
      </c>
      <c r="AY213" s="25">
        <v>33.4083989501312</v>
      </c>
      <c r="AZ213" s="19">
        <v>100</v>
      </c>
      <c r="BA213" s="19">
        <v>0</v>
      </c>
      <c r="BB213" s="19">
        <v>0</v>
      </c>
      <c r="BC213" s="19">
        <v>100</v>
      </c>
      <c r="BD213" s="19">
        <v>0</v>
      </c>
      <c r="BE213" s="19">
        <v>0</v>
      </c>
      <c r="BF213" s="26">
        <v>56.259621275951439</v>
      </c>
      <c r="BG213" s="26">
        <v>40.155130285019936</v>
      </c>
      <c r="BH213" s="26">
        <v>3.5852484390286241</v>
      </c>
      <c r="BI213" s="23"/>
      <c r="BJ213" s="27">
        <f t="shared" ca="1" si="23"/>
        <v>1</v>
      </c>
      <c r="BK213" s="26">
        <f t="shared" ca="1" si="24"/>
        <v>4.7147356326889938</v>
      </c>
      <c r="BL213" s="25">
        <f t="shared" si="25"/>
        <v>2.9823114967146234</v>
      </c>
      <c r="BM213" s="25">
        <f t="shared" ca="1" si="26"/>
        <v>3.2698869546256408</v>
      </c>
      <c r="BN213" s="24">
        <f t="shared" si="27"/>
        <v>3.2214803777371182</v>
      </c>
      <c r="BO213" s="23"/>
      <c r="BP213" s="2"/>
    </row>
    <row r="214" spans="1:68" x14ac:dyDescent="0.2">
      <c r="A214">
        <v>10.050000000000001</v>
      </c>
      <c r="B214">
        <v>2.2000000000000002</v>
      </c>
      <c r="C214">
        <v>1.2624200000000001</v>
      </c>
      <c r="D214">
        <v>-0.27727000000000002</v>
      </c>
      <c r="E214">
        <v>7.7060000000000003E-2</v>
      </c>
      <c r="F214">
        <v>1.5786</v>
      </c>
      <c r="G214">
        <v>1.8078000000000001</v>
      </c>
      <c r="H214" s="23"/>
      <c r="I214" s="17">
        <f t="shared" si="21"/>
        <v>32.972440944881889</v>
      </c>
      <c r="J214" s="16">
        <f t="shared" si="22"/>
        <v>-33.57244094488189</v>
      </c>
      <c r="K214" s="10">
        <v>95</v>
      </c>
      <c r="L214" s="16">
        <v>3232.4475065616843</v>
      </c>
      <c r="M214" s="16">
        <v>1185.2034120734925</v>
      </c>
      <c r="N214" s="16">
        <v>14.288057742782152</v>
      </c>
      <c r="O214" s="16">
        <v>4.1397363465160248</v>
      </c>
      <c r="P214" s="16">
        <v>4.3911557327114696</v>
      </c>
      <c r="Q214" s="16">
        <v>8.8587133941430515E-2</v>
      </c>
      <c r="R214" s="16">
        <v>2.0173990478522463</v>
      </c>
      <c r="S214" s="16">
        <v>17.459679596905886</v>
      </c>
      <c r="T214" s="22" t="s">
        <v>33</v>
      </c>
      <c r="U214" s="10">
        <v>3</v>
      </c>
      <c r="V214" s="22" t="s">
        <v>33</v>
      </c>
      <c r="W214" s="10">
        <v>3</v>
      </c>
      <c r="X214" s="22" t="s">
        <v>33</v>
      </c>
      <c r="Y214" s="10">
        <v>3</v>
      </c>
      <c r="Z214" s="22" t="s">
        <v>33</v>
      </c>
      <c r="AA214" s="15">
        <v>3</v>
      </c>
      <c r="AB214" s="11">
        <v>59.149459250434035</v>
      </c>
      <c r="AC214" s="10">
        <v>37.567210776512695</v>
      </c>
      <c r="AD214" s="21">
        <v>3.2833299730532679</v>
      </c>
      <c r="AE214" s="12">
        <v>413.97363465160254</v>
      </c>
      <c r="AF214" s="10">
        <v>332.34879856818588</v>
      </c>
      <c r="AG214" s="10">
        <v>219.55778663557348</v>
      </c>
      <c r="AH214" s="10">
        <v>65.244792427688239</v>
      </c>
      <c r="AI214" s="10">
        <v>4.9568775253691886</v>
      </c>
      <c r="AJ214" s="10"/>
      <c r="AK214" s="10"/>
      <c r="AL214" s="10"/>
      <c r="AM214" s="10"/>
      <c r="AN214" s="10">
        <v>4.1397363465160248</v>
      </c>
      <c r="AO214" s="10">
        <v>1.5022656037320559</v>
      </c>
      <c r="AP214" s="10">
        <v>1</v>
      </c>
      <c r="AQ214" s="10">
        <v>111.47500000000001</v>
      </c>
      <c r="AR214" s="10"/>
      <c r="AS214" s="10"/>
      <c r="AT214" s="10">
        <v>1.2426034753804562</v>
      </c>
      <c r="AU214" s="10">
        <v>1</v>
      </c>
      <c r="AV214" s="16"/>
      <c r="AW214" s="21">
        <v>49.852319785227884</v>
      </c>
      <c r="AX214" s="1" t="s">
        <v>120</v>
      </c>
      <c r="AY214" s="25">
        <v>33.572440944881897</v>
      </c>
      <c r="AZ214" s="19">
        <v>100</v>
      </c>
      <c r="BA214" s="19">
        <v>0</v>
      </c>
      <c r="BB214" s="19">
        <v>0</v>
      </c>
      <c r="BC214" s="19">
        <v>100</v>
      </c>
      <c r="BD214" s="19">
        <v>0</v>
      </c>
      <c r="BE214" s="19">
        <v>0</v>
      </c>
      <c r="BF214" s="26">
        <v>59.149459250434035</v>
      </c>
      <c r="BG214" s="26">
        <v>37.567210776512695</v>
      </c>
      <c r="BH214" s="26">
        <v>3.2833299730532679</v>
      </c>
      <c r="BI214" s="23"/>
      <c r="BJ214" s="27">
        <f t="shared" ca="1" si="23"/>
        <v>1</v>
      </c>
      <c r="BK214" s="26">
        <f t="shared" ca="1" si="24"/>
        <v>4.6826257014834836</v>
      </c>
      <c r="BL214" s="25">
        <f t="shared" si="25"/>
        <v>3.1924074030674867</v>
      </c>
      <c r="BM214" s="25">
        <f t="shared" ca="1" si="26"/>
        <v>3.2878326135339675</v>
      </c>
      <c r="BN214" s="24">
        <f t="shared" si="27"/>
        <v>3.2346625096050974</v>
      </c>
      <c r="BO214" s="23"/>
      <c r="BP214" s="2"/>
    </row>
    <row r="215" spans="1:68" x14ac:dyDescent="0.2">
      <c r="A215">
        <v>10.1</v>
      </c>
      <c r="B215">
        <v>2.2000000000000002</v>
      </c>
      <c r="C215">
        <v>1.26372</v>
      </c>
      <c r="D215">
        <v>-0.2757</v>
      </c>
      <c r="E215">
        <v>7.7410000000000007E-2</v>
      </c>
      <c r="F215">
        <v>1.5772299999999999</v>
      </c>
      <c r="G215">
        <v>1.79965</v>
      </c>
      <c r="H215" s="23"/>
      <c r="I215" s="17">
        <f t="shared" si="21"/>
        <v>33.136482939632543</v>
      </c>
      <c r="J215" s="16">
        <f t="shared" si="22"/>
        <v>-33.736482939632545</v>
      </c>
      <c r="K215" s="10">
        <v>95</v>
      </c>
      <c r="L215" s="16">
        <v>3248.0314960629967</v>
      </c>
      <c r="M215" s="16">
        <v>1190.5511811023639</v>
      </c>
      <c r="N215" s="16">
        <v>14.3591426071741</v>
      </c>
      <c r="O215" s="16">
        <v>4.4947269303201285</v>
      </c>
      <c r="P215" s="16">
        <v>4.7476933767330207</v>
      </c>
      <c r="Q215" s="16">
        <v>9.8423187710033611E-2</v>
      </c>
      <c r="R215" s="16">
        <v>2.0730738044789341</v>
      </c>
      <c r="S215" s="16">
        <v>17.56711433422862</v>
      </c>
      <c r="T215" s="22" t="s">
        <v>33</v>
      </c>
      <c r="U215" s="10">
        <v>3</v>
      </c>
      <c r="V215" s="22" t="s">
        <v>33</v>
      </c>
      <c r="W215" s="10">
        <v>3</v>
      </c>
      <c r="X215" s="22" t="s">
        <v>33</v>
      </c>
      <c r="Y215" s="10">
        <v>3</v>
      </c>
      <c r="Z215" s="22" t="s">
        <v>33</v>
      </c>
      <c r="AA215" s="15">
        <v>3</v>
      </c>
      <c r="AB215" s="11">
        <v>58.084015117215891</v>
      </c>
      <c r="AC215" s="10">
        <v>38.527473736810506</v>
      </c>
      <c r="AD215" s="21">
        <v>3.3885111459736037</v>
      </c>
      <c r="AE215" s="12">
        <v>449.47269303201284</v>
      </c>
      <c r="AF215" s="10">
        <v>373.37769848240885</v>
      </c>
      <c r="AG215" s="10">
        <v>237.38466883665103</v>
      </c>
      <c r="AH215" s="10">
        <v>65.992561242264415</v>
      </c>
      <c r="AI215" s="10">
        <v>4.8237549374241864</v>
      </c>
      <c r="AJ215" s="10"/>
      <c r="AK215" s="10"/>
      <c r="AL215" s="10"/>
      <c r="AM215" s="10"/>
      <c r="AN215" s="10">
        <v>4.4947269303201285</v>
      </c>
      <c r="AO215" s="10">
        <v>1.586001715971016</v>
      </c>
      <c r="AP215" s="10">
        <v>1</v>
      </c>
      <c r="AQ215" s="10">
        <v>111.47500000000001</v>
      </c>
      <c r="AR215" s="10"/>
      <c r="AS215" s="10"/>
      <c r="AT215" s="10">
        <v>1.3974740681908497</v>
      </c>
      <c r="AU215" s="10">
        <v>1</v>
      </c>
      <c r="AV215" s="16"/>
      <c r="AW215" s="21">
        <v>56.006654772361323</v>
      </c>
      <c r="AX215" s="1" t="s">
        <v>120</v>
      </c>
      <c r="AY215" s="25">
        <v>33.736482939632502</v>
      </c>
      <c r="AZ215" s="19">
        <v>100</v>
      </c>
      <c r="BA215" s="19">
        <v>0</v>
      </c>
      <c r="BB215" s="19">
        <v>0</v>
      </c>
      <c r="BC215" s="19">
        <v>100</v>
      </c>
      <c r="BD215" s="19">
        <v>0</v>
      </c>
      <c r="BE215" s="19">
        <v>0</v>
      </c>
      <c r="BF215" s="26">
        <v>58.084015117215891</v>
      </c>
      <c r="BG215" s="26">
        <v>38.527473736810506</v>
      </c>
      <c r="BH215" s="26">
        <v>3.3885111459736037</v>
      </c>
      <c r="BI215" s="23"/>
      <c r="BJ215" s="27">
        <f t="shared" ca="1" si="23"/>
        <v>1</v>
      </c>
      <c r="BK215" s="26">
        <f t="shared" ca="1" si="24"/>
        <v>5.2474478683213341</v>
      </c>
      <c r="BL215" s="25">
        <f t="shared" si="25"/>
        <v>3.150875327392443</v>
      </c>
      <c r="BM215" s="25">
        <f t="shared" ca="1" si="26"/>
        <v>3.2428060578834943</v>
      </c>
      <c r="BN215" s="24">
        <f t="shared" si="27"/>
        <v>3.2104437666689831</v>
      </c>
      <c r="BO215" s="23"/>
      <c r="BP215" s="2"/>
    </row>
    <row r="216" spans="1:68" x14ac:dyDescent="0.2">
      <c r="A216">
        <v>10.15</v>
      </c>
      <c r="B216">
        <v>2.2000000000000002</v>
      </c>
      <c r="C216">
        <v>1.2650999999999999</v>
      </c>
      <c r="D216">
        <v>-0.27600000000000002</v>
      </c>
      <c r="E216">
        <v>7.7700000000000005E-2</v>
      </c>
      <c r="F216">
        <v>1.57918</v>
      </c>
      <c r="G216">
        <v>1.8047500000000001</v>
      </c>
      <c r="H216" s="23"/>
      <c r="I216" s="17">
        <f t="shared" si="21"/>
        <v>33.300524934383205</v>
      </c>
      <c r="J216" s="16">
        <f t="shared" si="22"/>
        <v>-33.900524934383206</v>
      </c>
      <c r="K216" s="10">
        <v>95</v>
      </c>
      <c r="L216" s="16">
        <v>3263.6154855643094</v>
      </c>
      <c r="M216" s="16">
        <v>1195.8989501312356</v>
      </c>
      <c r="N216" s="16">
        <v>14.430227471566054</v>
      </c>
      <c r="O216" s="16">
        <v>4.8715630885122021</v>
      </c>
      <c r="P216" s="16">
        <v>5.1258113848195501</v>
      </c>
      <c r="Q216" s="16">
        <v>9.6543686989918234E-2</v>
      </c>
      <c r="R216" s="16">
        <v>1.8834810675211175</v>
      </c>
      <c r="S216" s="16">
        <v>17.656131688010312</v>
      </c>
      <c r="T216" s="22" t="s">
        <v>122</v>
      </c>
      <c r="U216" s="10">
        <v>4</v>
      </c>
      <c r="V216" s="22" t="s">
        <v>33</v>
      </c>
      <c r="W216" s="10">
        <v>3</v>
      </c>
      <c r="X216" s="22" t="s">
        <v>33</v>
      </c>
      <c r="Y216" s="10">
        <v>3</v>
      </c>
      <c r="Z216" s="22" t="s">
        <v>33</v>
      </c>
      <c r="AA216" s="15">
        <v>3</v>
      </c>
      <c r="AB216" s="11">
        <v>51.543575685181914</v>
      </c>
      <c r="AC216" s="10">
        <v>44.24746229100424</v>
      </c>
      <c r="AD216" s="21">
        <v>4.2089620238138474</v>
      </c>
      <c r="AE216" s="12">
        <v>487.15630885122016</v>
      </c>
      <c r="AF216" s="10">
        <v>416.94546475721739</v>
      </c>
      <c r="AG216" s="10">
        <v>259.43585386146628</v>
      </c>
      <c r="AH216" s="10">
        <v>66.361458166853311</v>
      </c>
      <c r="AI216" s="10">
        <v>5.3093180348030655</v>
      </c>
      <c r="AJ216" s="10"/>
      <c r="AK216" s="10"/>
      <c r="AL216" s="10"/>
      <c r="AM216" s="10"/>
      <c r="AN216" s="10">
        <v>3.2477087256748014</v>
      </c>
      <c r="AO216" s="10">
        <v>1.6492344149120588</v>
      </c>
      <c r="AP216" s="10">
        <v>2.0754868308917302</v>
      </c>
      <c r="AQ216" s="10">
        <v>114.66</v>
      </c>
      <c r="AR216" s="10"/>
      <c r="AS216" s="10"/>
      <c r="AT216" s="10">
        <v>1.5617436986799105</v>
      </c>
      <c r="AU216" s="10">
        <v>1</v>
      </c>
      <c r="AV216" s="16"/>
      <c r="AW216" s="21">
        <v>62.541819713582612</v>
      </c>
      <c r="AX216" s="1" t="s">
        <v>120</v>
      </c>
      <c r="AY216" s="25">
        <v>33.900524934383199</v>
      </c>
      <c r="AZ216" s="19">
        <v>100</v>
      </c>
      <c r="BA216" s="19">
        <v>0</v>
      </c>
      <c r="BB216" s="19">
        <v>0</v>
      </c>
      <c r="BC216" s="19">
        <v>100</v>
      </c>
      <c r="BD216" s="19">
        <v>0</v>
      </c>
      <c r="BE216" s="19">
        <v>0</v>
      </c>
      <c r="BF216" s="26">
        <v>51.543575685181914</v>
      </c>
      <c r="BG216" s="26">
        <v>44.24746229100424</v>
      </c>
      <c r="BH216" s="26">
        <v>4.2089620238138474</v>
      </c>
      <c r="BI216" s="23"/>
      <c r="BJ216" s="27">
        <f t="shared" ca="1" si="23"/>
        <v>1</v>
      </c>
      <c r="BK216" s="26">
        <f t="shared" ca="1" si="24"/>
        <v>5.8433091552659535</v>
      </c>
      <c r="BL216" s="25">
        <f t="shared" si="25"/>
        <v>2.7631249672545404</v>
      </c>
      <c r="BM216" s="25">
        <f t="shared" ca="1" si="26"/>
        <v>3.173059250468254</v>
      </c>
      <c r="BN216" s="24">
        <f t="shared" si="27"/>
        <v>3.1613541924186284</v>
      </c>
      <c r="BO216" s="23"/>
      <c r="BP216" s="2"/>
    </row>
    <row r="217" spans="1:68" x14ac:dyDescent="0.2">
      <c r="A217">
        <v>10.199999999999999</v>
      </c>
      <c r="B217">
        <v>2.1</v>
      </c>
      <c r="C217">
        <v>1.2624899999999999</v>
      </c>
      <c r="D217">
        <v>-0.27739999999999998</v>
      </c>
      <c r="E217">
        <v>7.8030000000000002E-2</v>
      </c>
      <c r="F217">
        <v>1.5768</v>
      </c>
      <c r="G217">
        <v>1.8053999999999999</v>
      </c>
      <c r="H217" s="23"/>
      <c r="I217" s="17">
        <f t="shared" si="21"/>
        <v>33.464566929133852</v>
      </c>
      <c r="J217" s="16">
        <f t="shared" si="22"/>
        <v>-34.064566929133854</v>
      </c>
      <c r="K217" s="10">
        <v>95</v>
      </c>
      <c r="L217" s="16">
        <v>3279.1994750656208</v>
      </c>
      <c r="M217" s="16">
        <v>1201.2467191601067</v>
      </c>
      <c r="N217" s="16">
        <v>14.501312335958001</v>
      </c>
      <c r="O217" s="16">
        <v>4.1588512241054216</v>
      </c>
      <c r="P217" s="16">
        <v>4.4145581771892202</v>
      </c>
      <c r="Q217" s="16">
        <v>8.7772683629380829E-2</v>
      </c>
      <c r="R217" s="16">
        <v>1.9882552252435441</v>
      </c>
      <c r="S217" s="16">
        <v>17.757427297486029</v>
      </c>
      <c r="T217" s="22" t="s">
        <v>33</v>
      </c>
      <c r="U217" s="10">
        <v>3</v>
      </c>
      <c r="V217" s="22" t="s">
        <v>33</v>
      </c>
      <c r="W217" s="10">
        <v>3</v>
      </c>
      <c r="X217" s="22" t="s">
        <v>33</v>
      </c>
      <c r="Y217" s="10">
        <v>3</v>
      </c>
      <c r="Z217" s="22" t="s">
        <v>33</v>
      </c>
      <c r="AA217" s="15">
        <v>3</v>
      </c>
      <c r="AB217" s="11">
        <v>58.404800112124263</v>
      </c>
      <c r="AC217" s="10">
        <v>38.239072325024317</v>
      </c>
      <c r="AD217" s="21">
        <v>3.3561275628514213</v>
      </c>
      <c r="AE217" s="12">
        <v>415.88512241054212</v>
      </c>
      <c r="AF217" s="10">
        <v>332.35191153592496</v>
      </c>
      <c r="AG217" s="10">
        <v>220.72790885946102</v>
      </c>
      <c r="AH217" s="10">
        <v>66.982936351433708</v>
      </c>
      <c r="AI217" s="10">
        <v>5.0295353800843579</v>
      </c>
      <c r="AJ217" s="10"/>
      <c r="AK217" s="10"/>
      <c r="AL217" s="10"/>
      <c r="AM217" s="10"/>
      <c r="AN217" s="10">
        <v>4.1588512241054216</v>
      </c>
      <c r="AO217" s="10">
        <v>1.5123318252048781</v>
      </c>
      <c r="AP217" s="10">
        <v>1</v>
      </c>
      <c r="AQ217" s="10">
        <v>111.47500000000001</v>
      </c>
      <c r="AR217" s="10"/>
      <c r="AS217" s="10"/>
      <c r="AT217" s="10">
        <v>1.225046271771373</v>
      </c>
      <c r="AU217" s="10">
        <v>1</v>
      </c>
      <c r="AV217" s="16"/>
      <c r="AW217" s="21">
        <v>49.85278673038875</v>
      </c>
      <c r="AX217" s="1" t="s">
        <v>120</v>
      </c>
      <c r="AY217" s="25">
        <v>34.064566929133903</v>
      </c>
      <c r="AZ217" s="19">
        <v>100</v>
      </c>
      <c r="BA217" s="19">
        <v>0</v>
      </c>
      <c r="BB217" s="19">
        <v>0</v>
      </c>
      <c r="BC217" s="19">
        <v>100</v>
      </c>
      <c r="BD217" s="19">
        <v>0</v>
      </c>
      <c r="BE217" s="19">
        <v>0</v>
      </c>
      <c r="BF217" s="26">
        <v>58.404800112124263</v>
      </c>
      <c r="BG217" s="26">
        <v>38.239072325024317</v>
      </c>
      <c r="BH217" s="26">
        <v>3.3561275628514213</v>
      </c>
      <c r="BI217" s="23"/>
      <c r="BJ217" s="27">
        <f t="shared" ca="1" si="23"/>
        <v>1</v>
      </c>
      <c r="BK217" s="26">
        <f t="shared" ca="1" si="24"/>
        <v>4.6201307281765027</v>
      </c>
      <c r="BL217" s="25">
        <f t="shared" si="25"/>
        <v>3.1630269619551017</v>
      </c>
      <c r="BM217" s="25">
        <f t="shared" ca="1" si="26"/>
        <v>3.2907018495677671</v>
      </c>
      <c r="BN217" s="24">
        <f t="shared" si="27"/>
        <v>3.2296507443532168</v>
      </c>
      <c r="BO217" s="23"/>
      <c r="BP217" s="2"/>
    </row>
    <row r="218" spans="1:68" x14ac:dyDescent="0.2">
      <c r="A218">
        <v>10.25</v>
      </c>
      <c r="B218">
        <v>2.2000000000000002</v>
      </c>
      <c r="C218">
        <v>1.26214</v>
      </c>
      <c r="D218">
        <v>-0.27761000000000002</v>
      </c>
      <c r="E218">
        <v>7.8310000000000005E-2</v>
      </c>
      <c r="F218">
        <v>1.5729299999999999</v>
      </c>
      <c r="G218">
        <v>1.80115</v>
      </c>
      <c r="H218" s="23"/>
      <c r="I218" s="17">
        <f t="shared" si="21"/>
        <v>33.628608923884514</v>
      </c>
      <c r="J218" s="16">
        <f t="shared" si="22"/>
        <v>-34.228608923884515</v>
      </c>
      <c r="K218" s="10">
        <v>95</v>
      </c>
      <c r="L218" s="16">
        <v>3294.7834645669336</v>
      </c>
      <c r="M218" s="16">
        <v>1206.5944881889784</v>
      </c>
      <c r="N218" s="16">
        <v>14.572397200349956</v>
      </c>
      <c r="O218" s="16">
        <v>4.0632768361581935</v>
      </c>
      <c r="P218" s="16">
        <v>4.3202214374159498</v>
      </c>
      <c r="Q218" s="16">
        <v>8.6457033125299912E-2</v>
      </c>
      <c r="R218" s="16">
        <v>2.0012176314974353</v>
      </c>
      <c r="S218" s="16">
        <v>17.843375087344221</v>
      </c>
      <c r="T218" s="22" t="s">
        <v>33</v>
      </c>
      <c r="U218" s="10">
        <v>3</v>
      </c>
      <c r="V218" s="22" t="s">
        <v>33</v>
      </c>
      <c r="W218" s="10">
        <v>3</v>
      </c>
      <c r="X218" s="22" t="s">
        <v>33</v>
      </c>
      <c r="Y218" s="10">
        <v>3</v>
      </c>
      <c r="Z218" s="22" t="s">
        <v>33</v>
      </c>
      <c r="AA218" s="15">
        <v>3</v>
      </c>
      <c r="AB218" s="11">
        <v>59.370926085903662</v>
      </c>
      <c r="AC218" s="10">
        <v>37.366773820001008</v>
      </c>
      <c r="AD218" s="21">
        <v>3.2623000940953295</v>
      </c>
      <c r="AE218" s="12">
        <v>406.32768361581935</v>
      </c>
      <c r="AF218" s="10">
        <v>320.33676629781587</v>
      </c>
      <c r="AG218" s="10">
        <v>216.01107187079748</v>
      </c>
      <c r="AH218" s="10">
        <v>67.288687961024877</v>
      </c>
      <c r="AI218" s="10">
        <v>4.9969577734118698</v>
      </c>
      <c r="AJ218" s="10"/>
      <c r="AK218" s="10"/>
      <c r="AL218" s="10"/>
      <c r="AM218" s="10"/>
      <c r="AN218" s="10">
        <v>4.0632768361581935</v>
      </c>
      <c r="AO218" s="10">
        <v>1.4967157341193429</v>
      </c>
      <c r="AP218" s="10">
        <v>1</v>
      </c>
      <c r="AQ218" s="10">
        <v>111.47500000000001</v>
      </c>
      <c r="AR218" s="10"/>
      <c r="AS218" s="10"/>
      <c r="AT218" s="10">
        <v>1.1730555557812619</v>
      </c>
      <c r="AU218" s="10">
        <v>1</v>
      </c>
      <c r="AV218" s="16"/>
      <c r="AW218" s="21">
        <v>48.050514944672379</v>
      </c>
      <c r="AX218" s="1" t="s">
        <v>120</v>
      </c>
      <c r="AY218" s="25">
        <v>34.228608923884501</v>
      </c>
      <c r="AZ218" s="19">
        <v>100</v>
      </c>
      <c r="BA218" s="19">
        <v>0</v>
      </c>
      <c r="BB218" s="19">
        <v>0</v>
      </c>
      <c r="BC218" s="19">
        <v>100</v>
      </c>
      <c r="BD218" s="19">
        <v>0</v>
      </c>
      <c r="BE218" s="19">
        <v>0</v>
      </c>
      <c r="BF218" s="26">
        <v>59.370926085903662</v>
      </c>
      <c r="BG218" s="26">
        <v>37.366773820001008</v>
      </c>
      <c r="BH218" s="26">
        <v>3.2623000940953295</v>
      </c>
      <c r="BI218" s="23"/>
      <c r="BJ218" s="27">
        <f t="shared" ca="1" si="23"/>
        <v>1</v>
      </c>
      <c r="BK218" s="26">
        <f t="shared" ca="1" si="24"/>
        <v>4.4303694924783406</v>
      </c>
      <c r="BL218" s="25">
        <f t="shared" si="25"/>
        <v>3.2346629850484443</v>
      </c>
      <c r="BM218" s="25">
        <f t="shared" ca="1" si="26"/>
        <v>3.3113139192225631</v>
      </c>
      <c r="BN218" s="24">
        <f t="shared" si="27"/>
        <v>3.239257883464453</v>
      </c>
      <c r="BO218" s="23"/>
      <c r="BP218" s="2"/>
    </row>
    <row r="219" spans="1:68" x14ac:dyDescent="0.2">
      <c r="A219">
        <v>10.3</v>
      </c>
      <c r="B219">
        <v>2.1</v>
      </c>
      <c r="C219">
        <v>1.2621</v>
      </c>
      <c r="D219">
        <v>-0.27767999999999998</v>
      </c>
      <c r="E219">
        <v>7.868E-2</v>
      </c>
      <c r="F219">
        <v>1.5733999999999999</v>
      </c>
      <c r="G219">
        <v>1.80263</v>
      </c>
      <c r="H219" s="23"/>
      <c r="I219" s="17">
        <f t="shared" si="21"/>
        <v>33.792650918635168</v>
      </c>
      <c r="J219" s="16">
        <f t="shared" si="22"/>
        <v>-34.392650918635169</v>
      </c>
      <c r="K219" s="10">
        <v>95</v>
      </c>
      <c r="L219" s="16">
        <v>3310.3674540682459</v>
      </c>
      <c r="M219" s="16">
        <v>1211.9422572178498</v>
      </c>
      <c r="N219" s="16">
        <v>14.643482064741907</v>
      </c>
      <c r="O219" s="16">
        <v>4.0523540489642089</v>
      </c>
      <c r="P219" s="16">
        <v>4.3109341138804096</v>
      </c>
      <c r="Q219" s="16">
        <v>8.6018482957273282E-2</v>
      </c>
      <c r="R219" s="16">
        <v>1.9953560106685391</v>
      </c>
      <c r="S219" s="16">
        <v>17.956948952513965</v>
      </c>
      <c r="T219" s="22" t="s">
        <v>33</v>
      </c>
      <c r="U219" s="10">
        <v>3</v>
      </c>
      <c r="V219" s="22" t="s">
        <v>33</v>
      </c>
      <c r="W219" s="10">
        <v>3</v>
      </c>
      <c r="X219" s="22" t="s">
        <v>33</v>
      </c>
      <c r="Y219" s="10">
        <v>3</v>
      </c>
      <c r="Z219" s="22" t="s">
        <v>33</v>
      </c>
      <c r="AA219" s="15">
        <v>3</v>
      </c>
      <c r="AB219" s="11">
        <v>59.3320897249246</v>
      </c>
      <c r="AC219" s="10">
        <v>37.401942477794286</v>
      </c>
      <c r="AD219" s="21">
        <v>3.2659677972811156</v>
      </c>
      <c r="AE219" s="12">
        <v>405.2354048964209</v>
      </c>
      <c r="AF219" s="10">
        <v>318.32743473473397</v>
      </c>
      <c r="AG219" s="10">
        <v>215.54670569402049</v>
      </c>
      <c r="AH219" s="10">
        <v>68.162747405596633</v>
      </c>
      <c r="AI219" s="10">
        <v>5.0116369943674988</v>
      </c>
      <c r="AJ219" s="10"/>
      <c r="AK219" s="10"/>
      <c r="AL219" s="10"/>
      <c r="AM219" s="10"/>
      <c r="AN219" s="10">
        <v>4.0523540489642089</v>
      </c>
      <c r="AO219" s="10">
        <v>1.4969430167194975</v>
      </c>
      <c r="AP219" s="10">
        <v>1</v>
      </c>
      <c r="AQ219" s="10">
        <v>111.47500000000001</v>
      </c>
      <c r="AR219" s="10"/>
      <c r="AS219" s="10"/>
      <c r="AT219" s="10">
        <v>1.1598862234727771</v>
      </c>
      <c r="AU219" s="10">
        <v>1</v>
      </c>
      <c r="AV219" s="16"/>
      <c r="AW219" s="21">
        <v>47.7491152102101</v>
      </c>
      <c r="AX219" s="1" t="s">
        <v>120</v>
      </c>
      <c r="AY219" s="25">
        <v>34.392650918635198</v>
      </c>
      <c r="AZ219" s="19">
        <v>100</v>
      </c>
      <c r="BA219" s="19">
        <v>0</v>
      </c>
      <c r="BB219" s="19">
        <v>0</v>
      </c>
      <c r="BC219" s="19">
        <v>100</v>
      </c>
      <c r="BD219" s="19">
        <v>0</v>
      </c>
      <c r="BE219" s="19">
        <v>0</v>
      </c>
      <c r="BF219" s="26">
        <v>59.3320897249246</v>
      </c>
      <c r="BG219" s="26">
        <v>37.401942477794286</v>
      </c>
      <c r="BH219" s="26">
        <v>3.2659677972811156</v>
      </c>
      <c r="BI219" s="23"/>
      <c r="BJ219" s="27">
        <f t="shared" ca="1" si="23"/>
        <v>1</v>
      </c>
      <c r="BK219" s="26">
        <f t="shared" ca="1" si="24"/>
        <v>4.3826351808919704</v>
      </c>
      <c r="BL219" s="25">
        <f t="shared" si="25"/>
        <v>3.238952101195796</v>
      </c>
      <c r="BM219" s="25">
        <f t="shared" ca="1" si="26"/>
        <v>3.3156267761283331</v>
      </c>
      <c r="BN219" s="24">
        <f t="shared" si="27"/>
        <v>3.2394851074524276</v>
      </c>
      <c r="BO219" s="23"/>
      <c r="BP219" s="2"/>
    </row>
    <row r="220" spans="1:68" x14ac:dyDescent="0.2">
      <c r="A220">
        <v>10.35</v>
      </c>
      <c r="B220">
        <v>2.2000000000000002</v>
      </c>
      <c r="C220">
        <v>1.26231</v>
      </c>
      <c r="D220">
        <v>-0.27745999999999998</v>
      </c>
      <c r="E220">
        <v>7.8979999999999995E-2</v>
      </c>
      <c r="F220">
        <v>1.5721499999999999</v>
      </c>
      <c r="G220">
        <v>1.804</v>
      </c>
      <c r="H220" s="23"/>
      <c r="I220" s="17">
        <f t="shared" si="21"/>
        <v>33.956692913385822</v>
      </c>
      <c r="J220" s="16">
        <f t="shared" si="22"/>
        <v>-34.556692913385824</v>
      </c>
      <c r="K220" s="10">
        <v>95</v>
      </c>
      <c r="L220" s="16">
        <v>3325.9514435695583</v>
      </c>
      <c r="M220" s="16">
        <v>1217.2900262467213</v>
      </c>
      <c r="N220" s="16">
        <v>14.714566929133857</v>
      </c>
      <c r="O220" s="16">
        <v>4.1096986817325822</v>
      </c>
      <c r="P220" s="16">
        <v>4.3696047982637385</v>
      </c>
      <c r="Q220" s="16">
        <v>8.7396783485357774E-2</v>
      </c>
      <c r="R220" s="16">
        <v>2.0001072756072782</v>
      </c>
      <c r="S220" s="16">
        <v>18.049035870219161</v>
      </c>
      <c r="T220" s="22" t="s">
        <v>33</v>
      </c>
      <c r="U220" s="10">
        <v>3</v>
      </c>
      <c r="V220" s="22" t="s">
        <v>33</v>
      </c>
      <c r="W220" s="10">
        <v>3</v>
      </c>
      <c r="X220" s="22" t="s">
        <v>33</v>
      </c>
      <c r="Y220" s="10">
        <v>3</v>
      </c>
      <c r="Z220" s="22" t="s">
        <v>33</v>
      </c>
      <c r="AA220" s="15">
        <v>3</v>
      </c>
      <c r="AB220" s="11">
        <v>59.053678508491771</v>
      </c>
      <c r="AC220" s="10">
        <v>37.653809753270167</v>
      </c>
      <c r="AD220" s="21">
        <v>3.2925117382380602</v>
      </c>
      <c r="AE220" s="12">
        <v>410.96986817325825</v>
      </c>
      <c r="AF220" s="10">
        <v>324.31316292681316</v>
      </c>
      <c r="AG220" s="10">
        <v>218.48023991318692</v>
      </c>
      <c r="AH220" s="10">
        <v>68.594789645183383</v>
      </c>
      <c r="AI220" s="10">
        <v>4.9997318253661032</v>
      </c>
      <c r="AJ220" s="10"/>
      <c r="AK220" s="10"/>
      <c r="AL220" s="10"/>
      <c r="AM220" s="10"/>
      <c r="AN220" s="10">
        <v>4.1096986817325822</v>
      </c>
      <c r="AO220" s="10">
        <v>1.5123147765908178</v>
      </c>
      <c r="AP220" s="10">
        <v>1</v>
      </c>
      <c r="AQ220" s="10">
        <v>111.47500000000001</v>
      </c>
      <c r="AR220" s="10"/>
      <c r="AS220" s="10"/>
      <c r="AT220" s="10">
        <v>1.177295856647214</v>
      </c>
      <c r="AU220" s="10">
        <v>1</v>
      </c>
      <c r="AV220" s="16"/>
      <c r="AW220" s="21">
        <v>48.646974439021974</v>
      </c>
      <c r="AX220" s="1" t="s">
        <v>120</v>
      </c>
      <c r="AY220" s="25">
        <v>34.556692913385803</v>
      </c>
      <c r="AZ220" s="19">
        <v>100</v>
      </c>
      <c r="BA220" s="19">
        <v>0</v>
      </c>
      <c r="BB220" s="19">
        <v>0</v>
      </c>
      <c r="BC220" s="19">
        <v>100</v>
      </c>
      <c r="BD220" s="19">
        <v>0</v>
      </c>
      <c r="BE220" s="19">
        <v>0</v>
      </c>
      <c r="BF220" s="26">
        <v>59.053678508491771</v>
      </c>
      <c r="BG220" s="26">
        <v>37.653809753270167</v>
      </c>
      <c r="BH220" s="26">
        <v>3.2925117382380602</v>
      </c>
      <c r="BI220" s="23"/>
      <c r="BJ220" s="27">
        <f t="shared" ca="1" si="23"/>
        <v>1</v>
      </c>
      <c r="BK220" s="26">
        <f t="shared" ca="1" si="24"/>
        <v>4.4469748673195451</v>
      </c>
      <c r="BL220" s="25">
        <f t="shared" si="25"/>
        <v>3.2289900468760138</v>
      </c>
      <c r="BM220" s="25">
        <f t="shared" ca="1" si="26"/>
        <v>3.3095302768752042</v>
      </c>
      <c r="BN220" s="24">
        <f t="shared" si="27"/>
        <v>3.2347874562805328</v>
      </c>
      <c r="BO220" s="23"/>
      <c r="BP220" s="2"/>
    </row>
    <row r="221" spans="1:68" x14ac:dyDescent="0.2">
      <c r="A221">
        <v>10.4</v>
      </c>
      <c r="B221">
        <v>2.1</v>
      </c>
      <c r="C221">
        <v>1.2619400000000001</v>
      </c>
      <c r="D221">
        <v>-0.27862999999999999</v>
      </c>
      <c r="E221">
        <v>7.9320000000000002E-2</v>
      </c>
      <c r="F221">
        <v>1.57538</v>
      </c>
      <c r="G221">
        <v>1.80813</v>
      </c>
      <c r="H221" s="23"/>
      <c r="I221" s="17">
        <f t="shared" si="21"/>
        <v>34.120734908136484</v>
      </c>
      <c r="J221" s="16">
        <f t="shared" si="22"/>
        <v>-34.720734908136485</v>
      </c>
      <c r="K221" s="10">
        <v>95</v>
      </c>
      <c r="L221" s="16">
        <v>3341.535433070871</v>
      </c>
      <c r="M221" s="16">
        <v>1222.6377952755929</v>
      </c>
      <c r="N221" s="16">
        <v>14.78565179352581</v>
      </c>
      <c r="O221" s="16">
        <v>4.0086629001883312</v>
      </c>
      <c r="P221" s="16">
        <v>4.2700718752164359</v>
      </c>
      <c r="Q221" s="16">
        <v>8.0066730676908379E-2</v>
      </c>
      <c r="R221" s="16">
        <v>1.8750675168166826</v>
      </c>
      <c r="S221" s="16">
        <v>18.153401043618388</v>
      </c>
      <c r="T221" s="22" t="s">
        <v>33</v>
      </c>
      <c r="U221" s="10">
        <v>3</v>
      </c>
      <c r="V221" s="22" t="s">
        <v>33</v>
      </c>
      <c r="W221" s="10">
        <v>3</v>
      </c>
      <c r="X221" s="22" t="s">
        <v>33</v>
      </c>
      <c r="Y221" s="10">
        <v>3</v>
      </c>
      <c r="Z221" s="22" t="s">
        <v>33</v>
      </c>
      <c r="AA221" s="15">
        <v>3</v>
      </c>
      <c r="AB221" s="11">
        <v>56.957157809900629</v>
      </c>
      <c r="AC221" s="10">
        <v>39.535422218249906</v>
      </c>
      <c r="AD221" s="21">
        <v>3.5074199718494627</v>
      </c>
      <c r="AE221" s="12">
        <v>400.86629001883313</v>
      </c>
      <c r="AF221" s="10">
        <v>311.68670200940625</v>
      </c>
      <c r="AG221" s="10">
        <v>213.50359376082179</v>
      </c>
      <c r="AH221" s="10">
        <v>69.279413144761591</v>
      </c>
      <c r="AI221" s="10">
        <v>5.3331412924144095</v>
      </c>
      <c r="AJ221" s="10"/>
      <c r="AK221" s="10"/>
      <c r="AL221" s="10"/>
      <c r="AM221" s="10"/>
      <c r="AN221" s="10">
        <v>4.0086629001883312</v>
      </c>
      <c r="AO221" s="10">
        <v>1.4817251845996757</v>
      </c>
      <c r="AP221" s="10">
        <v>1</v>
      </c>
      <c r="AQ221" s="10">
        <v>111.47500000000001</v>
      </c>
      <c r="AR221" s="10"/>
      <c r="AS221" s="10"/>
      <c r="AT221" s="10">
        <v>1.1239866245012817</v>
      </c>
      <c r="AU221" s="10">
        <v>1</v>
      </c>
      <c r="AV221" s="16"/>
      <c r="AW221" s="21">
        <v>46.753005301410937</v>
      </c>
      <c r="AX221" s="1" t="s">
        <v>120</v>
      </c>
      <c r="AY221" s="25">
        <v>34.7207349081365</v>
      </c>
      <c r="AZ221" s="19">
        <v>100</v>
      </c>
      <c r="BA221" s="19">
        <v>0</v>
      </c>
      <c r="BB221" s="19">
        <v>0</v>
      </c>
      <c r="BC221" s="19">
        <v>100</v>
      </c>
      <c r="BD221" s="19">
        <v>0</v>
      </c>
      <c r="BE221" s="19">
        <v>0</v>
      </c>
      <c r="BF221" s="26">
        <v>56.957157809900629</v>
      </c>
      <c r="BG221" s="26">
        <v>39.535422218249906</v>
      </c>
      <c r="BH221" s="26">
        <v>3.5074199718494627</v>
      </c>
      <c r="BI221" s="23"/>
      <c r="BJ221" s="27">
        <f t="shared" ca="1" si="23"/>
        <v>1</v>
      </c>
      <c r="BK221" s="26">
        <f t="shared" ca="1" si="24"/>
        <v>4.2519610774752712</v>
      </c>
      <c r="BL221" s="25">
        <f t="shared" si="25"/>
        <v>3.0803140297954861</v>
      </c>
      <c r="BM221" s="25">
        <f t="shared" ca="1" si="26"/>
        <v>3.3155560214096291</v>
      </c>
      <c r="BN221" s="24">
        <f t="shared" si="27"/>
        <v>3.2305701520738199</v>
      </c>
      <c r="BO221" s="23"/>
      <c r="BP221" s="2"/>
    </row>
    <row r="222" spans="1:68" x14ac:dyDescent="0.2">
      <c r="A222">
        <v>10.45</v>
      </c>
      <c r="B222">
        <v>2.1</v>
      </c>
      <c r="C222">
        <v>1.26231</v>
      </c>
      <c r="D222">
        <v>-0.27839000000000003</v>
      </c>
      <c r="E222">
        <v>7.961E-2</v>
      </c>
      <c r="F222">
        <v>1.5703499999999999</v>
      </c>
      <c r="G222">
        <v>1.80165</v>
      </c>
      <c r="H222" s="23"/>
      <c r="I222" s="17">
        <f t="shared" si="21"/>
        <v>34.284776902887138</v>
      </c>
      <c r="J222" s="16">
        <f t="shared" si="22"/>
        <v>-34.88477690288714</v>
      </c>
      <c r="K222" s="10">
        <v>95</v>
      </c>
      <c r="L222" s="16">
        <v>3357.1194225721833</v>
      </c>
      <c r="M222" s="16">
        <v>1227.9855643044643</v>
      </c>
      <c r="N222" s="16">
        <v>14.856736657917757</v>
      </c>
      <c r="O222" s="16">
        <v>4.1096986817325822</v>
      </c>
      <c r="P222" s="16">
        <v>4.3723895066551437</v>
      </c>
      <c r="Q222" s="16">
        <v>8.1570331253000325E-2</v>
      </c>
      <c r="R222" s="16">
        <v>1.8655778751834309</v>
      </c>
      <c r="S222" s="16">
        <v>18.242418397400087</v>
      </c>
      <c r="T222" s="22" t="s">
        <v>33</v>
      </c>
      <c r="U222" s="10">
        <v>3</v>
      </c>
      <c r="V222" s="22" t="s">
        <v>33</v>
      </c>
      <c r="W222" s="10">
        <v>3</v>
      </c>
      <c r="X222" s="22" t="s">
        <v>33</v>
      </c>
      <c r="Y222" s="10">
        <v>3</v>
      </c>
      <c r="Z222" s="22" t="s">
        <v>33</v>
      </c>
      <c r="AA222" s="15">
        <v>3</v>
      </c>
      <c r="AB222" s="11">
        <v>56.049126811616375</v>
      </c>
      <c r="AC222" s="10">
        <v>40.34147507265461</v>
      </c>
      <c r="AD222" s="21">
        <v>3.6093981157290176</v>
      </c>
      <c r="AE222" s="12">
        <v>410.96986817325825</v>
      </c>
      <c r="AF222" s="10">
        <v>322.80736514917709</v>
      </c>
      <c r="AG222" s="10">
        <v>218.61947533275719</v>
      </c>
      <c r="AH222" s="10">
        <v>69.648310069350785</v>
      </c>
      <c r="AI222" s="10">
        <v>5.3602694012528218</v>
      </c>
      <c r="AJ222" s="10"/>
      <c r="AK222" s="10"/>
      <c r="AL222" s="10"/>
      <c r="AM222" s="10"/>
      <c r="AN222" s="10">
        <v>4.1096986817325822</v>
      </c>
      <c r="AO222" s="10">
        <v>1.5044343370231605</v>
      </c>
      <c r="AP222" s="10">
        <v>1</v>
      </c>
      <c r="AQ222" s="10">
        <v>111.47500000000001</v>
      </c>
      <c r="AR222" s="10"/>
      <c r="AS222" s="10"/>
      <c r="AT222" s="10">
        <v>1.1607550438333054</v>
      </c>
      <c r="AU222" s="10">
        <v>1</v>
      </c>
      <c r="AV222" s="16"/>
      <c r="AW222" s="21">
        <v>48.421104772376566</v>
      </c>
      <c r="AX222" s="1" t="s">
        <v>120</v>
      </c>
      <c r="AY222" s="25">
        <v>34.884776902887097</v>
      </c>
      <c r="AZ222" s="19">
        <v>100</v>
      </c>
      <c r="BA222" s="19">
        <v>0</v>
      </c>
      <c r="BB222" s="19">
        <v>0</v>
      </c>
      <c r="BC222" s="19">
        <v>100</v>
      </c>
      <c r="BD222" s="19">
        <v>0</v>
      </c>
      <c r="BE222" s="19">
        <v>0</v>
      </c>
      <c r="BF222" s="26">
        <v>56.049126811616375</v>
      </c>
      <c r="BG222" s="26">
        <v>40.34147507265461</v>
      </c>
      <c r="BH222" s="26">
        <v>3.6093981157290176</v>
      </c>
      <c r="BI222" s="23"/>
      <c r="BJ222" s="27">
        <f t="shared" ca="1" si="23"/>
        <v>1</v>
      </c>
      <c r="BK222" s="26">
        <f t="shared" ca="1" si="24"/>
        <v>4.387396519428707</v>
      </c>
      <c r="BL222" s="25">
        <f t="shared" si="25"/>
        <v>3.0280432488061213</v>
      </c>
      <c r="BM222" s="25">
        <f t="shared" ca="1" si="26"/>
        <v>3.3000554987379576</v>
      </c>
      <c r="BN222" s="24">
        <f t="shared" si="27"/>
        <v>3.220433450225384</v>
      </c>
      <c r="BO222" s="23"/>
      <c r="BP222" s="2"/>
    </row>
    <row r="223" spans="1:68" x14ac:dyDescent="0.2">
      <c r="A223">
        <v>10.5</v>
      </c>
      <c r="B223">
        <v>2.2000000000000002</v>
      </c>
      <c r="C223">
        <v>1.2625900000000001</v>
      </c>
      <c r="D223">
        <v>-0.27681</v>
      </c>
      <c r="E223">
        <v>0.08</v>
      </c>
      <c r="F223">
        <v>1.5664</v>
      </c>
      <c r="G223">
        <v>1.79895</v>
      </c>
      <c r="H223" s="23"/>
      <c r="I223" s="17">
        <f t="shared" si="21"/>
        <v>34.448818897637793</v>
      </c>
      <c r="J223" s="16">
        <f t="shared" si="22"/>
        <v>-35.048818897637794</v>
      </c>
      <c r="K223" s="10">
        <v>95</v>
      </c>
      <c r="L223" s="16">
        <v>3372.7034120734957</v>
      </c>
      <c r="M223" s="16">
        <v>1233.3333333333358</v>
      </c>
      <c r="N223" s="16">
        <v>14.927821522309708</v>
      </c>
      <c r="O223" s="16">
        <v>4.1861581920904136</v>
      </c>
      <c r="P223" s="16">
        <v>4.4505728841124164</v>
      </c>
      <c r="Q223" s="16">
        <v>9.14690350456073E-2</v>
      </c>
      <c r="R223" s="16">
        <v>2.0552193487748958</v>
      </c>
      <c r="S223" s="16">
        <v>18.362131390416849</v>
      </c>
      <c r="T223" s="22" t="s">
        <v>33</v>
      </c>
      <c r="U223" s="10">
        <v>3</v>
      </c>
      <c r="V223" s="22" t="s">
        <v>33</v>
      </c>
      <c r="W223" s="10">
        <v>3</v>
      </c>
      <c r="X223" s="22" t="s">
        <v>33</v>
      </c>
      <c r="Y223" s="10">
        <v>3</v>
      </c>
      <c r="Z223" s="22" t="s">
        <v>33</v>
      </c>
      <c r="AA223" s="15">
        <v>3</v>
      </c>
      <c r="AB223" s="11">
        <v>59.823443638844935</v>
      </c>
      <c r="AC223" s="10">
        <v>36.956373157382103</v>
      </c>
      <c r="AD223" s="21">
        <v>3.2201832037729643</v>
      </c>
      <c r="AE223" s="12">
        <v>418.61581920904138</v>
      </c>
      <c r="AF223" s="10">
        <v>331.08870429113193</v>
      </c>
      <c r="AG223" s="10">
        <v>222.52864420562082</v>
      </c>
      <c r="AH223" s="10">
        <v>70.64866014391832</v>
      </c>
      <c r="AI223" s="10">
        <v>4.8656606925975767</v>
      </c>
      <c r="AJ223" s="10"/>
      <c r="AK223" s="10"/>
      <c r="AL223" s="10"/>
      <c r="AM223" s="10"/>
      <c r="AN223" s="10">
        <v>4.1861581920904136</v>
      </c>
      <c r="AO223" s="10">
        <v>1.5429365587450612</v>
      </c>
      <c r="AP223" s="10">
        <v>1</v>
      </c>
      <c r="AQ223" s="10">
        <v>111.47500000000001</v>
      </c>
      <c r="AR223" s="10"/>
      <c r="AS223" s="10"/>
      <c r="AT223" s="10">
        <v>1.1865700073105641</v>
      </c>
      <c r="AU223" s="10">
        <v>1</v>
      </c>
      <c r="AV223" s="16"/>
      <c r="AW223" s="21">
        <v>49.663305643669787</v>
      </c>
      <c r="AX223" s="1" t="s">
        <v>120</v>
      </c>
      <c r="AY223" s="25">
        <v>35.048818897637801</v>
      </c>
      <c r="AZ223" s="19">
        <v>100</v>
      </c>
      <c r="BA223" s="19">
        <v>0</v>
      </c>
      <c r="BB223" s="19">
        <v>0</v>
      </c>
      <c r="BC223" s="19">
        <v>100</v>
      </c>
      <c r="BD223" s="19">
        <v>0</v>
      </c>
      <c r="BE223" s="19">
        <v>0</v>
      </c>
      <c r="BF223" s="26">
        <v>59.823443638844935</v>
      </c>
      <c r="BG223" s="26">
        <v>36.956373157382103</v>
      </c>
      <c r="BH223" s="26">
        <v>3.2201832037729643</v>
      </c>
      <c r="BI223" s="23"/>
      <c r="BJ223" s="27">
        <f t="shared" ca="1" si="23"/>
        <v>1</v>
      </c>
      <c r="BK223" s="26">
        <f t="shared" ca="1" si="24"/>
        <v>4.4825208293118859</v>
      </c>
      <c r="BL223" s="25">
        <f t="shared" si="25"/>
        <v>3.3090345943042117</v>
      </c>
      <c r="BM223" s="25">
        <f t="shared" ca="1" si="26"/>
        <v>3.3121559584080247</v>
      </c>
      <c r="BN223" s="24">
        <f t="shared" si="27"/>
        <v>3.2333321162466921</v>
      </c>
      <c r="BO223" s="23"/>
      <c r="BP223" s="2"/>
    </row>
    <row r="224" spans="1:68" x14ac:dyDescent="0.2">
      <c r="A224">
        <v>10.55</v>
      </c>
      <c r="B224">
        <v>2.2000000000000002</v>
      </c>
      <c r="C224">
        <v>1.2629699999999999</v>
      </c>
      <c r="D224">
        <v>-0.27551999999999999</v>
      </c>
      <c r="E224">
        <v>8.0360000000000001E-2</v>
      </c>
      <c r="F224">
        <v>1.5678000000000001</v>
      </c>
      <c r="G224">
        <v>1.8029299999999999</v>
      </c>
      <c r="H224" s="23"/>
      <c r="I224" s="17">
        <f t="shared" si="21"/>
        <v>34.612860892388454</v>
      </c>
      <c r="J224" s="16">
        <f t="shared" si="22"/>
        <v>-35.212860892388456</v>
      </c>
      <c r="K224" s="10">
        <v>95</v>
      </c>
      <c r="L224" s="16">
        <v>3388.2874015748084</v>
      </c>
      <c r="M224" s="16">
        <v>1238.6811023622074</v>
      </c>
      <c r="N224" s="16">
        <v>14.998906386701663</v>
      </c>
      <c r="O224" s="16">
        <v>4.2899246704331153</v>
      </c>
      <c r="P224" s="16">
        <v>4.5559306243930635</v>
      </c>
      <c r="Q224" s="16">
        <v>9.955088814210282E-2</v>
      </c>
      <c r="R224" s="16">
        <v>2.1850834955452134</v>
      </c>
      <c r="S224" s="16">
        <v>18.472635691663086</v>
      </c>
      <c r="T224" s="22" t="s">
        <v>33</v>
      </c>
      <c r="U224" s="10">
        <v>3</v>
      </c>
      <c r="V224" s="22" t="s">
        <v>33</v>
      </c>
      <c r="W224" s="10">
        <v>3</v>
      </c>
      <c r="X224" s="22" t="s">
        <v>33</v>
      </c>
      <c r="Y224" s="10">
        <v>3</v>
      </c>
      <c r="Z224" s="22" t="s">
        <v>33</v>
      </c>
      <c r="AA224" s="15">
        <v>3</v>
      </c>
      <c r="AB224" s="11">
        <v>62.094123793810589</v>
      </c>
      <c r="AC224" s="10">
        <v>34.881064002463532</v>
      </c>
      <c r="AD224" s="21">
        <v>3.0248122037258849</v>
      </c>
      <c r="AE224" s="12">
        <v>428.99246704331154</v>
      </c>
      <c r="AF224" s="10">
        <v>342.56702729466025</v>
      </c>
      <c r="AG224" s="10">
        <v>227.79653121965316</v>
      </c>
      <c r="AH224" s="10">
        <v>71.459574273492152</v>
      </c>
      <c r="AI224" s="10">
        <v>4.5764841574188173</v>
      </c>
      <c r="AJ224" s="10"/>
      <c r="AK224" s="10"/>
      <c r="AL224" s="10"/>
      <c r="AM224" s="10"/>
      <c r="AN224" s="10">
        <v>4.2899246704331153</v>
      </c>
      <c r="AO224" s="10">
        <v>1.5807762177749893</v>
      </c>
      <c r="AP224" s="10">
        <v>1</v>
      </c>
      <c r="AQ224" s="10">
        <v>111.47500000000001</v>
      </c>
      <c r="AR224" s="10"/>
      <c r="AS224" s="10"/>
      <c r="AT224" s="10">
        <v>1.2241796340608031</v>
      </c>
      <c r="AU224" s="10">
        <v>1</v>
      </c>
      <c r="AV224" s="16"/>
      <c r="AW224" s="21">
        <v>51.385054094199042</v>
      </c>
      <c r="AX224" s="1" t="s">
        <v>120</v>
      </c>
      <c r="AY224" s="25">
        <v>35.212860892388498</v>
      </c>
      <c r="AZ224" s="19">
        <v>100</v>
      </c>
      <c r="BA224" s="19">
        <v>0</v>
      </c>
      <c r="BB224" s="19">
        <v>0</v>
      </c>
      <c r="BC224" s="19">
        <v>100</v>
      </c>
      <c r="BD224" s="19">
        <v>0</v>
      </c>
      <c r="BE224" s="19">
        <v>0</v>
      </c>
      <c r="BF224" s="26">
        <v>62.094123793810589</v>
      </c>
      <c r="BG224" s="26">
        <v>34.881064002463532</v>
      </c>
      <c r="BH224" s="26">
        <v>3.0248122037258849</v>
      </c>
      <c r="BI224" s="23"/>
      <c r="BJ224" s="27">
        <f t="shared" ca="1" si="23"/>
        <v>1</v>
      </c>
      <c r="BK224" s="26">
        <f t="shared" ca="1" si="24"/>
        <v>4.6207000625877521</v>
      </c>
      <c r="BL224" s="25">
        <f t="shared" si="25"/>
        <v>3.4786268439816408</v>
      </c>
      <c r="BM224" s="25">
        <f t="shared" ca="1" si="26"/>
        <v>3.3124344582386045</v>
      </c>
      <c r="BN224" s="24">
        <f t="shared" si="27"/>
        <v>3.2371238210181703</v>
      </c>
      <c r="BO224" s="23"/>
      <c r="BP224" s="2"/>
    </row>
    <row r="225" spans="1:68" x14ac:dyDescent="0.2">
      <c r="A225">
        <v>10.6</v>
      </c>
      <c r="B225">
        <v>2.1</v>
      </c>
      <c r="C225">
        <v>1.2629900000000001</v>
      </c>
      <c r="D225">
        <v>-0.27503</v>
      </c>
      <c r="E225">
        <v>8.0750000000000002E-2</v>
      </c>
      <c r="F225">
        <v>1.5708500000000001</v>
      </c>
      <c r="G225">
        <v>1.8047</v>
      </c>
      <c r="H225" s="23"/>
      <c r="I225" s="17">
        <f t="shared" si="21"/>
        <v>34.776902887139101</v>
      </c>
      <c r="J225" s="16">
        <f t="shared" si="22"/>
        <v>-35.376902887139103</v>
      </c>
      <c r="K225" s="10">
        <v>95</v>
      </c>
      <c r="L225" s="16">
        <v>3403.8713910761198</v>
      </c>
      <c r="M225" s="16">
        <v>1244.0288713910786</v>
      </c>
      <c r="N225" s="16">
        <v>15.06999125109361</v>
      </c>
      <c r="O225" s="16">
        <v>4.2953860640301382</v>
      </c>
      <c r="P225" s="16">
        <v>4.5631158850895277</v>
      </c>
      <c r="Q225" s="16">
        <v>0.10262073931829095</v>
      </c>
      <c r="R225" s="16">
        <v>2.2489181055781482</v>
      </c>
      <c r="S225" s="16">
        <v>18.592348684679845</v>
      </c>
      <c r="T225" s="22" t="s">
        <v>33</v>
      </c>
      <c r="U225" s="10">
        <v>3</v>
      </c>
      <c r="V225" s="22" t="s">
        <v>33</v>
      </c>
      <c r="W225" s="10">
        <v>3</v>
      </c>
      <c r="X225" s="22" t="s">
        <v>33</v>
      </c>
      <c r="Y225" s="10">
        <v>3</v>
      </c>
      <c r="Z225" s="22" t="s">
        <v>33</v>
      </c>
      <c r="AA225" s="15">
        <v>3</v>
      </c>
      <c r="AB225" s="11">
        <v>63.532374087984969</v>
      </c>
      <c r="AC225" s="10">
        <v>33.554393671518071</v>
      </c>
      <c r="AD225" s="21">
        <v>2.9132322404969631</v>
      </c>
      <c r="AE225" s="12">
        <v>429.53860640301383</v>
      </c>
      <c r="AF225" s="10">
        <v>342.49564681769652</v>
      </c>
      <c r="AG225" s="10">
        <v>228.15579425447638</v>
      </c>
      <c r="AH225" s="10">
        <v>72.459924348059701</v>
      </c>
      <c r="AI225" s="10">
        <v>4.4465825479355177</v>
      </c>
      <c r="AJ225" s="10"/>
      <c r="AK225" s="10"/>
      <c r="AL225" s="10"/>
      <c r="AM225" s="10"/>
      <c r="AN225" s="10">
        <v>4.2953860640301382</v>
      </c>
      <c r="AO225" s="10">
        <v>1.5913588119368052</v>
      </c>
      <c r="AP225" s="10">
        <v>1</v>
      </c>
      <c r="AQ225" s="10">
        <v>111.47500000000001</v>
      </c>
      <c r="AR225" s="10"/>
      <c r="AS225" s="10"/>
      <c r="AT225" s="10">
        <v>1.2183422158644301</v>
      </c>
      <c r="AU225" s="10">
        <v>1</v>
      </c>
      <c r="AV225" s="16"/>
      <c r="AW225" s="21">
        <v>51.374347022654483</v>
      </c>
      <c r="AX225" s="1" t="s">
        <v>120</v>
      </c>
      <c r="AY225" s="25">
        <v>35.376902887139103</v>
      </c>
      <c r="AZ225" s="19">
        <v>100</v>
      </c>
      <c r="BA225" s="19">
        <v>0</v>
      </c>
      <c r="BB225" s="19">
        <v>0</v>
      </c>
      <c r="BC225" s="19">
        <v>100</v>
      </c>
      <c r="BD225" s="19">
        <v>0</v>
      </c>
      <c r="BE225" s="19">
        <v>0</v>
      </c>
      <c r="BF225" s="26">
        <v>63.532374087984969</v>
      </c>
      <c r="BG225" s="26">
        <v>33.554393671518071</v>
      </c>
      <c r="BH225" s="26">
        <v>2.9132322404969631</v>
      </c>
      <c r="BI225" s="23"/>
      <c r="BJ225" s="27">
        <f t="shared" ca="1" si="23"/>
        <v>1</v>
      </c>
      <c r="BK225" s="26">
        <f t="shared" ca="1" si="24"/>
        <v>4.5998613944579656</v>
      </c>
      <c r="BL225" s="25">
        <f t="shared" si="25"/>
        <v>3.5866576908732988</v>
      </c>
      <c r="BM225" s="25">
        <f t="shared" ca="1" si="26"/>
        <v>3.3211754561980502</v>
      </c>
      <c r="BN225" s="24">
        <f t="shared" si="27"/>
        <v>3.2425682381639476</v>
      </c>
      <c r="BO225" s="23"/>
      <c r="BP225" s="2"/>
    </row>
    <row r="226" spans="1:68" x14ac:dyDescent="0.2">
      <c r="A226">
        <v>10.65</v>
      </c>
      <c r="B226">
        <v>2.2000000000000002</v>
      </c>
      <c r="C226">
        <v>1.2629699999999999</v>
      </c>
      <c r="D226">
        <v>-0.27515000000000001</v>
      </c>
      <c r="E226">
        <v>8.1110000000000002E-2</v>
      </c>
      <c r="F226">
        <v>1.5693999999999999</v>
      </c>
      <c r="G226">
        <v>1.80583</v>
      </c>
      <c r="H226" s="23"/>
      <c r="I226" s="17">
        <f t="shared" si="21"/>
        <v>34.940944881889763</v>
      </c>
      <c r="J226" s="16">
        <f t="shared" si="22"/>
        <v>-35.540944881889764</v>
      </c>
      <c r="K226" s="10">
        <v>95</v>
      </c>
      <c r="L226" s="16">
        <v>3419.4553805774326</v>
      </c>
      <c r="M226" s="16">
        <v>1249.3766404199503</v>
      </c>
      <c r="N226" s="16">
        <v>15.141076115485564</v>
      </c>
      <c r="O226" s="16">
        <v>4.2899246704331153</v>
      </c>
      <c r="P226" s="16">
        <v>4.5592457534304511</v>
      </c>
      <c r="Q226" s="16">
        <v>0.1018689390302448</v>
      </c>
      <c r="R226" s="16">
        <v>2.2343375316760881</v>
      </c>
      <c r="S226" s="16">
        <v>18.702852985926086</v>
      </c>
      <c r="T226" s="22" t="s">
        <v>33</v>
      </c>
      <c r="U226" s="10">
        <v>3</v>
      </c>
      <c r="V226" s="22" t="s">
        <v>33</v>
      </c>
      <c r="W226" s="10">
        <v>3</v>
      </c>
      <c r="X226" s="22" t="s">
        <v>33</v>
      </c>
      <c r="Y226" s="10">
        <v>3</v>
      </c>
      <c r="Z226" s="22" t="s">
        <v>33</v>
      </c>
      <c r="AA226" s="15">
        <v>3</v>
      </c>
      <c r="AB226" s="11">
        <v>63.253812723732068</v>
      </c>
      <c r="AC226" s="10">
        <v>33.81200124689677</v>
      </c>
      <c r="AD226" s="21">
        <v>2.9341860293711659</v>
      </c>
      <c r="AE226" s="12">
        <v>428.99246704331154</v>
      </c>
      <c r="AF226" s="10">
        <v>341.12363194596327</v>
      </c>
      <c r="AG226" s="10">
        <v>227.96228767152255</v>
      </c>
      <c r="AH226" s="10">
        <v>73.270838477633589</v>
      </c>
      <c r="AI226" s="10">
        <v>4.4755995270322924</v>
      </c>
      <c r="AJ226" s="10"/>
      <c r="AK226" s="10"/>
      <c r="AL226" s="10"/>
      <c r="AM226" s="10"/>
      <c r="AN226" s="10">
        <v>4.2899246704331153</v>
      </c>
      <c r="AO226" s="10">
        <v>1.5918813339718645</v>
      </c>
      <c r="AP226" s="10">
        <v>1</v>
      </c>
      <c r="AQ226" s="10">
        <v>111.47500000000001</v>
      </c>
      <c r="AR226" s="10"/>
      <c r="AS226" s="10"/>
      <c r="AT226" s="10">
        <v>1.2077210049495737</v>
      </c>
      <c r="AU226" s="10">
        <v>1</v>
      </c>
      <c r="AV226" s="16"/>
      <c r="AW226" s="21">
        <v>51.16854479189449</v>
      </c>
      <c r="AX226" s="1" t="s">
        <v>120</v>
      </c>
      <c r="AY226" s="25">
        <v>35.5409448818898</v>
      </c>
      <c r="AZ226" s="19">
        <v>100</v>
      </c>
      <c r="BA226" s="19">
        <v>0</v>
      </c>
      <c r="BB226" s="19">
        <v>0</v>
      </c>
      <c r="BC226" s="19">
        <v>100</v>
      </c>
      <c r="BD226" s="19">
        <v>0</v>
      </c>
      <c r="BE226" s="19">
        <v>0</v>
      </c>
      <c r="BF226" s="26">
        <v>63.253812723732068</v>
      </c>
      <c r="BG226" s="26">
        <v>33.81200124689677</v>
      </c>
      <c r="BH226" s="26">
        <v>2.9341860293711659</v>
      </c>
      <c r="BI226" s="23"/>
      <c r="BJ226" s="27">
        <f t="shared" ca="1" si="23"/>
        <v>1</v>
      </c>
      <c r="BK226" s="26">
        <f t="shared" ca="1" si="24"/>
        <v>4.561503666634799</v>
      </c>
      <c r="BL226" s="25">
        <f t="shared" si="25"/>
        <v>3.5749532648313607</v>
      </c>
      <c r="BM226" s="25">
        <f t="shared" ca="1" si="26"/>
        <v>3.3234923615052869</v>
      </c>
      <c r="BN226" s="24">
        <f t="shared" si="27"/>
        <v>3.2415221463712105</v>
      </c>
      <c r="BO226" s="23"/>
      <c r="BP226" s="2"/>
    </row>
    <row r="227" spans="1:68" x14ac:dyDescent="0.2">
      <c r="A227">
        <v>10.7</v>
      </c>
      <c r="B227">
        <v>2.1</v>
      </c>
      <c r="C227">
        <v>1.26308</v>
      </c>
      <c r="D227">
        <v>-0.27492</v>
      </c>
      <c r="E227">
        <v>8.1490000000000007E-2</v>
      </c>
      <c r="F227">
        <v>1.5648</v>
      </c>
      <c r="G227">
        <v>1.80145</v>
      </c>
      <c r="H227" s="23"/>
      <c r="I227" s="17">
        <f t="shared" si="21"/>
        <v>35.104986876640417</v>
      </c>
      <c r="J227" s="16">
        <f t="shared" si="22"/>
        <v>-35.704986876640419</v>
      </c>
      <c r="K227" s="10">
        <v>95</v>
      </c>
      <c r="L227" s="16">
        <v>3435.0393700787449</v>
      </c>
      <c r="M227" s="16">
        <v>1254.7244094488217</v>
      </c>
      <c r="N227" s="16">
        <v>15.212160979877515</v>
      </c>
      <c r="O227" s="16">
        <v>4.3199623352165579</v>
      </c>
      <c r="P227" s="16">
        <v>4.5909630835928361</v>
      </c>
      <c r="Q227" s="16">
        <v>0.1033098895823332</v>
      </c>
      <c r="R227" s="16">
        <v>2.2502879613983748</v>
      </c>
      <c r="S227" s="16">
        <v>18.819496415019337</v>
      </c>
      <c r="T227" s="22" t="s">
        <v>33</v>
      </c>
      <c r="U227" s="10">
        <v>3</v>
      </c>
      <c r="V227" s="22" t="s">
        <v>33</v>
      </c>
      <c r="W227" s="10">
        <v>3</v>
      </c>
      <c r="X227" s="22" t="s">
        <v>33</v>
      </c>
      <c r="Y227" s="10">
        <v>3</v>
      </c>
      <c r="Z227" s="22" t="s">
        <v>33</v>
      </c>
      <c r="AA227" s="15">
        <v>3</v>
      </c>
      <c r="AB227" s="11">
        <v>63.437547777449915</v>
      </c>
      <c r="AC227" s="10">
        <v>33.642120769608127</v>
      </c>
      <c r="AD227" s="21">
        <v>2.9203314529419582</v>
      </c>
      <c r="AE227" s="12">
        <v>431.99623352165582</v>
      </c>
      <c r="AF227" s="10">
        <v>343.93837728851963</v>
      </c>
      <c r="AG227" s="10">
        <v>229.54815417964181</v>
      </c>
      <c r="AH227" s="10">
        <v>74.208043237203185</v>
      </c>
      <c r="AI227" s="10">
        <v>4.4438757045946229</v>
      </c>
      <c r="AJ227" s="10"/>
      <c r="AK227" s="10"/>
      <c r="AL227" s="10"/>
      <c r="AM227" s="10"/>
      <c r="AN227" s="10">
        <v>4.3199623352165579</v>
      </c>
      <c r="AO227" s="10">
        <v>1.602914787629891</v>
      </c>
      <c r="AP227" s="10">
        <v>1</v>
      </c>
      <c r="AQ227" s="10">
        <v>111.47500000000001</v>
      </c>
      <c r="AR227" s="10"/>
      <c r="AS227" s="10"/>
      <c r="AT227" s="10">
        <v>1.2126909144264524</v>
      </c>
      <c r="AU227" s="10">
        <v>1</v>
      </c>
      <c r="AV227" s="16"/>
      <c r="AW227" s="21">
        <v>51.590756593277945</v>
      </c>
      <c r="AX227" s="1" t="s">
        <v>120</v>
      </c>
      <c r="AY227" s="25">
        <v>35.704986876640397</v>
      </c>
      <c r="AZ227" s="19">
        <v>100</v>
      </c>
      <c r="BA227" s="19">
        <v>0</v>
      </c>
      <c r="BB227" s="19">
        <v>0</v>
      </c>
      <c r="BC227" s="19">
        <v>100</v>
      </c>
      <c r="BD227" s="19">
        <v>0</v>
      </c>
      <c r="BE227" s="19">
        <v>0</v>
      </c>
      <c r="BF227" s="26">
        <v>63.437547777449915</v>
      </c>
      <c r="BG227" s="26">
        <v>33.642120769608127</v>
      </c>
      <c r="BH227" s="26">
        <v>2.9203314529419582</v>
      </c>
      <c r="BI227" s="23"/>
      <c r="BJ227" s="27">
        <f t="shared" ca="1" si="23"/>
        <v>1</v>
      </c>
      <c r="BK227" s="26">
        <f t="shared" ca="1" si="24"/>
        <v>4.5801984514124774</v>
      </c>
      <c r="BL227" s="25">
        <f t="shared" si="25"/>
        <v>3.5953340732008501</v>
      </c>
      <c r="BM227" s="25">
        <f t="shared" ca="1" si="26"/>
        <v>3.3233087318168311</v>
      </c>
      <c r="BN227" s="24">
        <f t="shared" si="27"/>
        <v>3.2403857630256629</v>
      </c>
      <c r="BO227" s="23"/>
      <c r="BP227" s="2"/>
    </row>
    <row r="228" spans="1:68" x14ac:dyDescent="0.2">
      <c r="A228">
        <v>10.75</v>
      </c>
      <c r="B228">
        <v>0.1</v>
      </c>
      <c r="C228">
        <v>1.26292</v>
      </c>
      <c r="D228">
        <v>-0.27449000000000001</v>
      </c>
      <c r="E228">
        <v>8.183E-2</v>
      </c>
      <c r="F228">
        <v>1.56545</v>
      </c>
      <c r="G228">
        <v>1.79958</v>
      </c>
      <c r="H228" s="23"/>
      <c r="I228" s="17">
        <f t="shared" si="21"/>
        <v>35.269028871391072</v>
      </c>
      <c r="J228" s="16">
        <f t="shared" si="22"/>
        <v>-35.869028871391073</v>
      </c>
      <c r="K228" s="10">
        <v>95</v>
      </c>
      <c r="L228" s="16">
        <v>3450.6233595800572</v>
      </c>
      <c r="M228" s="16">
        <v>1260.0721784776931</v>
      </c>
      <c r="N228" s="16">
        <v>15.283245844269466</v>
      </c>
      <c r="O228" s="16">
        <v>4.2762711864406793</v>
      </c>
      <c r="P228" s="16">
        <v>4.5487747933139069</v>
      </c>
      <c r="Q228" s="16">
        <v>0.10600384061449823</v>
      </c>
      <c r="R228" s="16">
        <v>2.3303822552461764</v>
      </c>
      <c r="S228" s="16">
        <v>18.923861588418561</v>
      </c>
      <c r="T228" s="22" t="s">
        <v>33</v>
      </c>
      <c r="U228" s="10">
        <v>3</v>
      </c>
      <c r="V228" s="22" t="s">
        <v>33</v>
      </c>
      <c r="W228" s="10">
        <v>3</v>
      </c>
      <c r="X228" s="22" t="s">
        <v>33</v>
      </c>
      <c r="Y228" s="10">
        <v>3</v>
      </c>
      <c r="Z228" s="22" t="s">
        <v>33</v>
      </c>
      <c r="AA228" s="15">
        <v>3</v>
      </c>
      <c r="AB228" s="11">
        <v>65.574497272241658</v>
      </c>
      <c r="AC228" s="10">
        <v>31.657424527160472</v>
      </c>
      <c r="AD228" s="21">
        <v>2.7680782005978699</v>
      </c>
      <c r="AE228" s="12">
        <v>427.62711864406793</v>
      </c>
      <c r="AF228" s="10">
        <v>338.05834375562722</v>
      </c>
      <c r="AG228" s="10">
        <v>227.43873966569535</v>
      </c>
      <c r="AH228" s="10">
        <v>74.892666736781365</v>
      </c>
      <c r="AI228" s="10">
        <v>4.2911414972749276</v>
      </c>
      <c r="AJ228" s="10"/>
      <c r="AK228" s="10"/>
      <c r="AL228" s="10"/>
      <c r="AM228" s="10"/>
      <c r="AN228" s="10">
        <v>4.2762711864406793</v>
      </c>
      <c r="AO228" s="10">
        <v>1.6046751378666015</v>
      </c>
      <c r="AP228" s="10">
        <v>1</v>
      </c>
      <c r="AQ228" s="10">
        <v>111.47500000000001</v>
      </c>
      <c r="AR228" s="10"/>
      <c r="AS228" s="10"/>
      <c r="AT228" s="10">
        <v>1.1855813216356048</v>
      </c>
      <c r="AU228" s="10">
        <v>1</v>
      </c>
      <c r="AV228" s="16"/>
      <c r="AW228" s="21">
        <v>50.708751563344087</v>
      </c>
      <c r="AX228" s="1" t="s">
        <v>120</v>
      </c>
      <c r="AY228" s="25">
        <v>35.869028871391102</v>
      </c>
      <c r="AZ228" s="19">
        <v>100</v>
      </c>
      <c r="BA228" s="19">
        <v>0</v>
      </c>
      <c r="BB228" s="19">
        <v>0</v>
      </c>
      <c r="BC228" s="19">
        <v>100</v>
      </c>
      <c r="BD228" s="19">
        <v>0</v>
      </c>
      <c r="BE228" s="19">
        <v>0</v>
      </c>
      <c r="BF228" s="26">
        <v>65.574497272241658</v>
      </c>
      <c r="BG228" s="26">
        <v>31.657424527160472</v>
      </c>
      <c r="BH228" s="26">
        <v>2.7680782005978699</v>
      </c>
      <c r="BI228" s="23"/>
      <c r="BJ228" s="27">
        <f t="shared" ca="1" si="23"/>
        <v>1</v>
      </c>
      <c r="BK228" s="26">
        <f t="shared" ca="1" si="24"/>
        <v>4.4814307652359009</v>
      </c>
      <c r="BL228" s="25">
        <f t="shared" si="25"/>
        <v>3.7543908438810112</v>
      </c>
      <c r="BM228" s="25">
        <f t="shared" ca="1" si="26"/>
        <v>3.3413745406396225</v>
      </c>
      <c r="BN228" s="24">
        <f t="shared" si="27"/>
        <v>3.2512810742168905</v>
      </c>
      <c r="BO228" s="23"/>
      <c r="BP228" s="2"/>
    </row>
    <row r="229" spans="1:68" x14ac:dyDescent="0.2">
      <c r="A229">
        <v>10.8</v>
      </c>
      <c r="B229">
        <v>2.1</v>
      </c>
      <c r="C229">
        <v>1.26318</v>
      </c>
      <c r="D229">
        <v>-0.27409</v>
      </c>
      <c r="E229">
        <v>8.2220000000000001E-2</v>
      </c>
      <c r="F229">
        <v>1.5629</v>
      </c>
      <c r="G229">
        <v>1.7990299999999999</v>
      </c>
      <c r="H229" s="23"/>
      <c r="I229" s="17">
        <f t="shared" si="21"/>
        <v>35.433070866141733</v>
      </c>
      <c r="J229" s="16">
        <f t="shared" si="22"/>
        <v>-36.033070866141735</v>
      </c>
      <c r="K229" s="10">
        <v>95</v>
      </c>
      <c r="L229" s="16">
        <v>3466.20734908137</v>
      </c>
      <c r="M229" s="16">
        <v>1265.4199475065648</v>
      </c>
      <c r="N229" s="16">
        <v>15.354330708661418</v>
      </c>
      <c r="O229" s="16">
        <v>4.3472693032014886</v>
      </c>
      <c r="P229" s="16">
        <v>4.6214967771741575</v>
      </c>
      <c r="Q229" s="16">
        <v>0.10850984157465195</v>
      </c>
      <c r="R229" s="16">
        <v>2.3479371901888668</v>
      </c>
      <c r="S229" s="16">
        <v>19.043574581435323</v>
      </c>
      <c r="T229" s="22" t="s">
        <v>33</v>
      </c>
      <c r="U229" s="10">
        <v>3</v>
      </c>
      <c r="V229" s="22" t="s">
        <v>33</v>
      </c>
      <c r="W229" s="10">
        <v>3</v>
      </c>
      <c r="X229" s="22" t="s">
        <v>33</v>
      </c>
      <c r="Y229" s="10">
        <v>3</v>
      </c>
      <c r="Z229" s="22" t="s">
        <v>33</v>
      </c>
      <c r="AA229" s="15">
        <v>3</v>
      </c>
      <c r="AB229" s="11">
        <v>65.526767882573395</v>
      </c>
      <c r="AC229" s="10">
        <v>31.701915704744977</v>
      </c>
      <c r="AD229" s="21">
        <v>2.7713164126816334</v>
      </c>
      <c r="AE229" s="12">
        <v>434.72693032014888</v>
      </c>
      <c r="AF229" s="10">
        <v>345.6971660038148</v>
      </c>
      <c r="AG229" s="10">
        <v>231.07483885870789</v>
      </c>
      <c r="AH229" s="10">
        <v>75.893016811348872</v>
      </c>
      <c r="AI229" s="10">
        <v>4.2590577132072278</v>
      </c>
      <c r="AJ229" s="10"/>
      <c r="AK229" s="10"/>
      <c r="AL229" s="10"/>
      <c r="AM229" s="10"/>
      <c r="AN229" s="10">
        <v>4.3472693032014886</v>
      </c>
      <c r="AO229" s="10">
        <v>1.6245373432617976</v>
      </c>
      <c r="AP229" s="10">
        <v>1</v>
      </c>
      <c r="AQ229" s="10">
        <v>111.47500000000001</v>
      </c>
      <c r="AR229" s="10"/>
      <c r="AS229" s="10"/>
      <c r="AT229" s="10">
        <v>1.2082970557024546</v>
      </c>
      <c r="AU229" s="10">
        <v>1</v>
      </c>
      <c r="AV229" s="16"/>
      <c r="AW229" s="21">
        <v>51.854574900572217</v>
      </c>
      <c r="AX229" s="1" t="s">
        <v>120</v>
      </c>
      <c r="AY229" s="25">
        <v>36.033070866141699</v>
      </c>
      <c r="AZ229" s="19">
        <v>100</v>
      </c>
      <c r="BA229" s="19">
        <v>0</v>
      </c>
      <c r="BB229" s="19">
        <v>0</v>
      </c>
      <c r="BC229" s="19">
        <v>100</v>
      </c>
      <c r="BD229" s="19">
        <v>0</v>
      </c>
      <c r="BE229" s="19">
        <v>0</v>
      </c>
      <c r="BF229" s="26">
        <v>65.526767882573395</v>
      </c>
      <c r="BG229" s="26">
        <v>31.701915704744977</v>
      </c>
      <c r="BH229" s="26">
        <v>2.7713164126816334</v>
      </c>
      <c r="BI229" s="23"/>
      <c r="BJ229" s="27">
        <f t="shared" ca="1" si="23"/>
        <v>1</v>
      </c>
      <c r="BK229" s="26">
        <f t="shared" ca="1" si="24"/>
        <v>4.5651139107217027</v>
      </c>
      <c r="BL229" s="25">
        <f t="shared" si="25"/>
        <v>3.7567546285759668</v>
      </c>
      <c r="BM229" s="25">
        <f t="shared" ca="1" si="26"/>
        <v>3.3347466618734019</v>
      </c>
      <c r="BN229" s="24">
        <f t="shared" si="27"/>
        <v>3.2468669680169087</v>
      </c>
      <c r="BO229" s="23"/>
      <c r="BP229" s="2"/>
    </row>
    <row r="230" spans="1:68" x14ac:dyDescent="0.2">
      <c r="A230">
        <v>10.85</v>
      </c>
      <c r="B230">
        <v>2.1</v>
      </c>
      <c r="C230">
        <v>1.26301</v>
      </c>
      <c r="D230">
        <v>-0.27439999999999998</v>
      </c>
      <c r="E230">
        <v>8.8020000000000001E-2</v>
      </c>
      <c r="F230">
        <v>1.56413</v>
      </c>
      <c r="G230">
        <v>1.8004800000000001</v>
      </c>
      <c r="H230" s="23"/>
      <c r="I230" s="17">
        <f t="shared" si="21"/>
        <v>35.597112860892388</v>
      </c>
      <c r="J230" s="16">
        <f t="shared" si="22"/>
        <v>-36.197112860892389</v>
      </c>
      <c r="K230" s="10">
        <v>95</v>
      </c>
      <c r="L230" s="16">
        <v>3481.7913385826823</v>
      </c>
      <c r="M230" s="16">
        <v>1270.7677165354362</v>
      </c>
      <c r="N230" s="16">
        <v>15.425415573053366</v>
      </c>
      <c r="O230" s="16">
        <v>4.3008474576270999</v>
      </c>
      <c r="P230" s="16">
        <v>4.6007119294888961</v>
      </c>
      <c r="Q230" s="16">
        <v>0.10656769083053304</v>
      </c>
      <c r="R230" s="16">
        <v>2.3163304389364776</v>
      </c>
      <c r="S230" s="16">
        <v>20.823921657069182</v>
      </c>
      <c r="T230" s="22" t="s">
        <v>33</v>
      </c>
      <c r="U230" s="10">
        <v>3</v>
      </c>
      <c r="V230" s="22" t="s">
        <v>33</v>
      </c>
      <c r="W230" s="10">
        <v>3</v>
      </c>
      <c r="X230" s="22" t="s">
        <v>33</v>
      </c>
      <c r="Y230" s="10">
        <v>3</v>
      </c>
      <c r="Z230" s="22" t="s">
        <v>33</v>
      </c>
      <c r="AA230" s="15">
        <v>3</v>
      </c>
      <c r="AB230" s="11">
        <v>65.406835716835957</v>
      </c>
      <c r="AC230" s="10">
        <v>31.813681126383443</v>
      </c>
      <c r="AD230" s="21">
        <v>2.7794831567805982</v>
      </c>
      <c r="AE230" s="12">
        <v>430.08474576270999</v>
      </c>
      <c r="AF230" s="10">
        <v>342.33518454076562</v>
      </c>
      <c r="AG230" s="10">
        <v>230.03559647444479</v>
      </c>
      <c r="AH230" s="10">
        <v>111.05498229975393</v>
      </c>
      <c r="AI230" s="10">
        <v>4.3171733323987276</v>
      </c>
      <c r="AJ230" s="10"/>
      <c r="AK230" s="10"/>
      <c r="AL230" s="10"/>
      <c r="AM230" s="10"/>
      <c r="AN230" s="10">
        <v>4.3008474576270999</v>
      </c>
      <c r="AO230" s="10">
        <v>1.6198629363063399</v>
      </c>
      <c r="AP230" s="10">
        <v>1</v>
      </c>
      <c r="AQ230" s="10">
        <v>111.47500000000001</v>
      </c>
      <c r="AR230" s="10"/>
      <c r="AS230" s="10"/>
      <c r="AT230" s="10">
        <v>1.1906346019471772</v>
      </c>
      <c r="AU230" s="10">
        <v>1</v>
      </c>
      <c r="AV230" s="16"/>
      <c r="AW230" s="21">
        <v>51.350277681114846</v>
      </c>
      <c r="AX230" s="1" t="s">
        <v>120</v>
      </c>
      <c r="AY230" s="25">
        <v>36.197112860892403</v>
      </c>
      <c r="AZ230" s="19">
        <v>100</v>
      </c>
      <c r="BA230" s="19">
        <v>0</v>
      </c>
      <c r="BB230" s="19">
        <v>0</v>
      </c>
      <c r="BC230" s="19">
        <v>100</v>
      </c>
      <c r="BD230" s="19">
        <v>0</v>
      </c>
      <c r="BE230" s="19">
        <v>0</v>
      </c>
      <c r="BF230" s="26">
        <v>65.406835716835957</v>
      </c>
      <c r="BG230" s="26">
        <v>31.813681126383443</v>
      </c>
      <c r="BH230" s="26">
        <v>2.7794831567805982</v>
      </c>
      <c r="BI230" s="23"/>
      <c r="BJ230" s="27">
        <f t="shared" ca="1" si="23"/>
        <v>1</v>
      </c>
      <c r="BK230" s="26">
        <f t="shared" ca="1" si="24"/>
        <v>4.5009268381391196</v>
      </c>
      <c r="BL230" s="25">
        <f t="shared" si="25"/>
        <v>3.7263824363027922</v>
      </c>
      <c r="BM230" s="25">
        <f t="shared" ca="1" si="26"/>
        <v>3.3380381245155295</v>
      </c>
      <c r="BN230" s="24">
        <f t="shared" si="27"/>
        <v>3.2456956557227317</v>
      </c>
      <c r="BO230" s="23"/>
      <c r="BP230" s="2"/>
    </row>
    <row r="231" spans="1:68" x14ac:dyDescent="0.2">
      <c r="A231">
        <v>10.9</v>
      </c>
      <c r="B231">
        <v>2.1</v>
      </c>
      <c r="C231">
        <v>1.2634000000000001</v>
      </c>
      <c r="D231">
        <v>-0.27455000000000002</v>
      </c>
      <c r="E231">
        <v>8.8450000000000001E-2</v>
      </c>
      <c r="F231">
        <v>1.56708</v>
      </c>
      <c r="G231">
        <v>1.8065</v>
      </c>
      <c r="H231" s="23"/>
      <c r="I231" s="17">
        <f t="shared" si="21"/>
        <v>35.761154855643042</v>
      </c>
      <c r="J231" s="16">
        <f t="shared" si="22"/>
        <v>-36.361154855643044</v>
      </c>
      <c r="K231" s="10">
        <v>95</v>
      </c>
      <c r="L231" s="16">
        <v>3497.3753280839946</v>
      </c>
      <c r="M231" s="16">
        <v>1276.1154855643076</v>
      </c>
      <c r="N231" s="16">
        <v>15.496500437445317</v>
      </c>
      <c r="O231" s="16">
        <v>4.407344632768373</v>
      </c>
      <c r="P231" s="16">
        <v>4.7091097786116043</v>
      </c>
      <c r="Q231" s="16">
        <v>0.10562794047047518</v>
      </c>
      <c r="R231" s="16">
        <v>2.2430553849100892</v>
      </c>
      <c r="S231" s="16">
        <v>20.955912905779972</v>
      </c>
      <c r="T231" s="22" t="s">
        <v>33</v>
      </c>
      <c r="U231" s="10">
        <v>3</v>
      </c>
      <c r="V231" s="22" t="s">
        <v>33</v>
      </c>
      <c r="W231" s="10">
        <v>3</v>
      </c>
      <c r="X231" s="22" t="s">
        <v>33</v>
      </c>
      <c r="Y231" s="10">
        <v>3</v>
      </c>
      <c r="Z231" s="22" t="s">
        <v>33</v>
      </c>
      <c r="AA231" s="15">
        <v>3</v>
      </c>
      <c r="AB231" s="11">
        <v>63.037130106492079</v>
      </c>
      <c r="AC231" s="10">
        <v>34.012173669652512</v>
      </c>
      <c r="AD231" s="21">
        <v>2.9506962238554069</v>
      </c>
      <c r="AE231" s="12">
        <v>440.73446327683735</v>
      </c>
      <c r="AF231" s="10">
        <v>354.17116740806586</v>
      </c>
      <c r="AG231" s="10">
        <v>235.4554889305802</v>
      </c>
      <c r="AH231" s="10">
        <v>112.30791363431291</v>
      </c>
      <c r="AI231" s="10">
        <v>4.4582046735332135</v>
      </c>
      <c r="AJ231" s="10"/>
      <c r="AK231" s="10"/>
      <c r="AL231" s="10"/>
      <c r="AM231" s="10"/>
      <c r="AN231" s="10">
        <v>4.407344632768373</v>
      </c>
      <c r="AO231" s="10">
        <v>1.6381991346534646</v>
      </c>
      <c r="AP231" s="10">
        <v>1</v>
      </c>
      <c r="AQ231" s="10">
        <v>111.47500000000001</v>
      </c>
      <c r="AR231" s="10"/>
      <c r="AS231" s="10"/>
      <c r="AT231" s="10">
        <v>1.2284224216090092</v>
      </c>
      <c r="AU231" s="10">
        <v>1</v>
      </c>
      <c r="AV231" s="16"/>
      <c r="AW231" s="21">
        <v>53.12567511120988</v>
      </c>
      <c r="AX231" s="1" t="s">
        <v>120</v>
      </c>
      <c r="AY231" s="25">
        <v>36.361154855643001</v>
      </c>
      <c r="AZ231" s="19">
        <v>100</v>
      </c>
      <c r="BA231" s="19">
        <v>0</v>
      </c>
      <c r="BB231" s="19">
        <v>0</v>
      </c>
      <c r="BC231" s="19">
        <v>100</v>
      </c>
      <c r="BD231" s="19">
        <v>0</v>
      </c>
      <c r="BE231" s="19">
        <v>0</v>
      </c>
      <c r="BF231" s="26">
        <v>63.037130106492079</v>
      </c>
      <c r="BG231" s="26">
        <v>34.012173669652512</v>
      </c>
      <c r="BH231" s="26">
        <v>2.9506962238554069</v>
      </c>
      <c r="BI231" s="23"/>
      <c r="BJ231" s="27">
        <f t="shared" ca="1" si="23"/>
        <v>1</v>
      </c>
      <c r="BK231" s="26">
        <f t="shared" ca="1" si="24"/>
        <v>4.6397401301975219</v>
      </c>
      <c r="BL231" s="25">
        <f t="shared" si="25"/>
        <v>3.5680026828144271</v>
      </c>
      <c r="BM231" s="25">
        <f t="shared" ca="1" si="26"/>
        <v>3.3167964677927189</v>
      </c>
      <c r="BN231" s="24">
        <f t="shared" si="27"/>
        <v>3.2300610000788677</v>
      </c>
      <c r="BO231" s="23"/>
      <c r="BP231" s="2"/>
    </row>
    <row r="232" spans="1:68" x14ac:dyDescent="0.2">
      <c r="A232">
        <v>10.95</v>
      </c>
      <c r="B232">
        <v>2.1</v>
      </c>
      <c r="C232">
        <v>1.2633399999999999</v>
      </c>
      <c r="D232">
        <v>-0.27467999999999998</v>
      </c>
      <c r="E232">
        <v>8.8880000000000001E-2</v>
      </c>
      <c r="F232">
        <v>1.5644</v>
      </c>
      <c r="G232">
        <v>1.80718</v>
      </c>
      <c r="H232" s="23"/>
      <c r="I232" s="17">
        <f t="shared" si="21"/>
        <v>35.925196850393696</v>
      </c>
      <c r="J232" s="16">
        <f t="shared" si="22"/>
        <v>-36.525196850393698</v>
      </c>
      <c r="K232" s="10">
        <v>95</v>
      </c>
      <c r="L232" s="16">
        <v>3512.959317585307</v>
      </c>
      <c r="M232" s="16">
        <v>1281.463254593179</v>
      </c>
      <c r="N232" s="16">
        <v>15.567585301837267</v>
      </c>
      <c r="O232" s="16">
        <v>4.3909604519773655</v>
      </c>
      <c r="P232" s="16">
        <v>4.6946262718020328</v>
      </c>
      <c r="Q232" s="16">
        <v>0.10481349015842549</v>
      </c>
      <c r="R232" s="16">
        <v>2.2326269247028439</v>
      </c>
      <c r="S232" s="16">
        <v>21.087904154490758</v>
      </c>
      <c r="T232" s="22" t="s">
        <v>33</v>
      </c>
      <c r="U232" s="10">
        <v>3</v>
      </c>
      <c r="V232" s="22" t="s">
        <v>33</v>
      </c>
      <c r="W232" s="10">
        <v>3</v>
      </c>
      <c r="X232" s="22" t="s">
        <v>33</v>
      </c>
      <c r="Y232" s="10">
        <v>3</v>
      </c>
      <c r="Z232" s="22" t="s">
        <v>33</v>
      </c>
      <c r="AA232" s="15">
        <v>3</v>
      </c>
      <c r="AB232" s="11">
        <v>62.92570248361568</v>
      </c>
      <c r="AC232" s="10">
        <v>34.115037549181821</v>
      </c>
      <c r="AD232" s="21">
        <v>2.9592599672024975</v>
      </c>
      <c r="AE232" s="12">
        <v>439.09604519773654</v>
      </c>
      <c r="AF232" s="10">
        <v>351.55052016568612</v>
      </c>
      <c r="AG232" s="10">
        <v>234.73131359010165</v>
      </c>
      <c r="AH232" s="10">
        <v>113.56084496887181</v>
      </c>
      <c r="AI232" s="10">
        <v>4.4790286676897306</v>
      </c>
      <c r="AJ232" s="10"/>
      <c r="AK232" s="10"/>
      <c r="AL232" s="10"/>
      <c r="AM232" s="10"/>
      <c r="AN232" s="10">
        <v>4.3909604519773655</v>
      </c>
      <c r="AO232" s="10">
        <v>1.6368571166060584</v>
      </c>
      <c r="AP232" s="10">
        <v>1</v>
      </c>
      <c r="AQ232" s="10">
        <v>111.47500000000001</v>
      </c>
      <c r="AR232" s="10"/>
      <c r="AS232" s="10"/>
      <c r="AT232" s="10">
        <v>1.2134967798347831</v>
      </c>
      <c r="AU232" s="10">
        <v>1</v>
      </c>
      <c r="AV232" s="16"/>
      <c r="AW232" s="21">
        <v>52.73257802485292</v>
      </c>
      <c r="AX232" s="1" t="s">
        <v>120</v>
      </c>
      <c r="AY232" s="25">
        <v>36.525196850393698</v>
      </c>
      <c r="AZ232" s="19">
        <v>100</v>
      </c>
      <c r="BA232" s="19">
        <v>0</v>
      </c>
      <c r="BB232" s="19">
        <v>0</v>
      </c>
      <c r="BC232" s="19">
        <v>100</v>
      </c>
      <c r="BD232" s="19">
        <v>0</v>
      </c>
      <c r="BE232" s="19">
        <v>0</v>
      </c>
      <c r="BF232" s="26">
        <v>62.92570248361568</v>
      </c>
      <c r="BG232" s="26">
        <v>34.115037549181821</v>
      </c>
      <c r="BH232" s="26">
        <v>2.9592599672024975</v>
      </c>
      <c r="BI232" s="23"/>
      <c r="BJ232" s="27">
        <f t="shared" ca="1" si="23"/>
        <v>1</v>
      </c>
      <c r="BK232" s="26">
        <f t="shared" ca="1" si="24"/>
        <v>4.5856119595752922</v>
      </c>
      <c r="BL232" s="25">
        <f t="shared" si="25"/>
        <v>3.56733355967798</v>
      </c>
      <c r="BM232" s="25">
        <f t="shared" ca="1" si="26"/>
        <v>3.3210617848235722</v>
      </c>
      <c r="BN232" s="24">
        <f t="shared" si="27"/>
        <v>3.2302466102778826</v>
      </c>
      <c r="BO232" s="23"/>
      <c r="BP232" s="2"/>
    </row>
    <row r="233" spans="1:68" x14ac:dyDescent="0.2">
      <c r="A233">
        <v>11</v>
      </c>
      <c r="B233">
        <v>2.2000000000000002</v>
      </c>
      <c r="C233">
        <v>1.26342</v>
      </c>
      <c r="D233">
        <v>-0.27422999999999997</v>
      </c>
      <c r="E233">
        <v>8.9270000000000002E-2</v>
      </c>
      <c r="F233">
        <v>1.5639000000000001</v>
      </c>
      <c r="G233">
        <v>1.8060799999999999</v>
      </c>
      <c r="H233" s="23"/>
      <c r="I233" s="17">
        <f t="shared" si="21"/>
        <v>36.089238845144358</v>
      </c>
      <c r="J233" s="16">
        <f t="shared" si="22"/>
        <v>-36.689238845144359</v>
      </c>
      <c r="K233" s="10">
        <v>95</v>
      </c>
      <c r="L233" s="16">
        <v>3528.5433070866197</v>
      </c>
      <c r="M233" s="16">
        <v>1286.8110236220507</v>
      </c>
      <c r="N233" s="16">
        <v>15.638670166229222</v>
      </c>
      <c r="O233" s="16">
        <v>4.4128060263653355</v>
      </c>
      <c r="P233" s="16">
        <v>4.7181957132894441</v>
      </c>
      <c r="Q233" s="16">
        <v>0.10763274123859835</v>
      </c>
      <c r="R233" s="16">
        <v>2.2812267184134818</v>
      </c>
      <c r="S233" s="16">
        <v>21.20761714750752</v>
      </c>
      <c r="T233" s="22" t="s">
        <v>33</v>
      </c>
      <c r="U233" s="10">
        <v>3</v>
      </c>
      <c r="V233" s="22" t="s">
        <v>33</v>
      </c>
      <c r="W233" s="10">
        <v>3</v>
      </c>
      <c r="X233" s="22" t="s">
        <v>33</v>
      </c>
      <c r="Y233" s="10">
        <v>3</v>
      </c>
      <c r="Z233" s="22" t="s">
        <v>33</v>
      </c>
      <c r="AA233" s="15">
        <v>3</v>
      </c>
      <c r="AB233" s="11">
        <v>63.920121202013021</v>
      </c>
      <c r="AC233" s="10">
        <v>33.195321779371284</v>
      </c>
      <c r="AD233" s="21">
        <v>2.8845570186156935</v>
      </c>
      <c r="AE233" s="12">
        <v>441.2806026365335</v>
      </c>
      <c r="AF233" s="10">
        <v>353.40669037001027</v>
      </c>
      <c r="AG233" s="10">
        <v>235.9097856644722</v>
      </c>
      <c r="AH233" s="10">
        <v>114.56119504343928</v>
      </c>
      <c r="AI233" s="10">
        <v>4.3836063812871133</v>
      </c>
      <c r="AJ233" s="10"/>
      <c r="AK233" s="10"/>
      <c r="AL233" s="10"/>
      <c r="AM233" s="10"/>
      <c r="AN233" s="10">
        <v>4.4128060263653355</v>
      </c>
      <c r="AO233" s="10">
        <v>1.6495233840526364</v>
      </c>
      <c r="AP233" s="10">
        <v>1</v>
      </c>
      <c r="AQ233" s="10">
        <v>111.47500000000001</v>
      </c>
      <c r="AR233" s="10"/>
      <c r="AS233" s="10"/>
      <c r="AT233" s="10">
        <v>1.2148584978615398</v>
      </c>
      <c r="AU233" s="10">
        <v>1</v>
      </c>
      <c r="AV233" s="16"/>
      <c r="AW233" s="21">
        <v>53.011003555501539</v>
      </c>
      <c r="AX233" s="1" t="s">
        <v>120</v>
      </c>
      <c r="AY233" s="25">
        <v>36.689238845144402</v>
      </c>
      <c r="AZ233" s="19">
        <v>100</v>
      </c>
      <c r="BA233" s="19">
        <v>0</v>
      </c>
      <c r="BB233" s="19">
        <v>0</v>
      </c>
      <c r="BC233" s="19">
        <v>100</v>
      </c>
      <c r="BD233" s="19">
        <v>0</v>
      </c>
      <c r="BE233" s="19">
        <v>0</v>
      </c>
      <c r="BF233" s="26">
        <v>63.920121202013021</v>
      </c>
      <c r="BG233" s="26">
        <v>33.195321779371284</v>
      </c>
      <c r="BH233" s="26">
        <v>2.8845570186156935</v>
      </c>
      <c r="BI233" s="23"/>
      <c r="BJ233" s="27">
        <f t="shared" ca="1" si="23"/>
        <v>1</v>
      </c>
      <c r="BK233" s="26">
        <f t="shared" ca="1" si="24"/>
        <v>4.5910767090440023</v>
      </c>
      <c r="BL233" s="25">
        <f t="shared" si="25"/>
        <v>3.6437206597602421</v>
      </c>
      <c r="BM233" s="25">
        <f t="shared" ca="1" si="26"/>
        <v>3.3255445800303178</v>
      </c>
      <c r="BN233" s="24">
        <f t="shared" si="27"/>
        <v>3.2329006647719876</v>
      </c>
      <c r="BO233" s="23"/>
      <c r="BP233" s="2"/>
    </row>
    <row r="234" spans="1:68" x14ac:dyDescent="0.2">
      <c r="A234">
        <v>11.05</v>
      </c>
      <c r="B234">
        <v>2.1</v>
      </c>
      <c r="C234">
        <v>1.26373</v>
      </c>
      <c r="D234">
        <v>-0.27407999999999999</v>
      </c>
      <c r="E234">
        <v>8.9660000000000004E-2</v>
      </c>
      <c r="F234">
        <v>1.5647800000000001</v>
      </c>
      <c r="G234">
        <v>1.80715</v>
      </c>
      <c r="H234" s="23"/>
      <c r="I234" s="17">
        <f t="shared" si="21"/>
        <v>36.253280839895012</v>
      </c>
      <c r="J234" s="16">
        <f t="shared" si="22"/>
        <v>-36.853280839895014</v>
      </c>
      <c r="K234" s="10">
        <v>95</v>
      </c>
      <c r="L234" s="16">
        <v>3544.1272965879321</v>
      </c>
      <c r="M234" s="16">
        <v>1292.1587926509221</v>
      </c>
      <c r="N234" s="16">
        <v>15.709755030621173</v>
      </c>
      <c r="O234" s="16">
        <v>4.4974576271186395</v>
      </c>
      <c r="P234" s="16">
        <v>4.8045711811421894</v>
      </c>
      <c r="Q234" s="16">
        <v>0.10857249159865585</v>
      </c>
      <c r="R234" s="16">
        <v>2.2597748582599819</v>
      </c>
      <c r="S234" s="16">
        <v>21.327330140524278</v>
      </c>
      <c r="T234" s="22" t="s">
        <v>33</v>
      </c>
      <c r="U234" s="10">
        <v>3</v>
      </c>
      <c r="V234" s="22" t="s">
        <v>33</v>
      </c>
      <c r="W234" s="10">
        <v>3</v>
      </c>
      <c r="X234" s="22" t="s">
        <v>33</v>
      </c>
      <c r="Y234" s="10">
        <v>3</v>
      </c>
      <c r="Z234" s="22" t="s">
        <v>33</v>
      </c>
      <c r="AA234" s="15">
        <v>3</v>
      </c>
      <c r="AB234" s="11">
        <v>62.894634443571562</v>
      </c>
      <c r="AC234" s="10">
        <v>34.143708850290523</v>
      </c>
      <c r="AD234" s="21">
        <v>2.9616567061379162</v>
      </c>
      <c r="AE234" s="12">
        <v>449.74576271186396</v>
      </c>
      <c r="AF234" s="10">
        <v>362.65180485260908</v>
      </c>
      <c r="AG234" s="10">
        <v>240.22855905710946</v>
      </c>
      <c r="AH234" s="10">
        <v>115.56154511800673</v>
      </c>
      <c r="AI234" s="10">
        <v>4.4252196024961359</v>
      </c>
      <c r="AJ234" s="10"/>
      <c r="AK234" s="10"/>
      <c r="AL234" s="10"/>
      <c r="AM234" s="10"/>
      <c r="AN234" s="10">
        <v>4.4974576271186395</v>
      </c>
      <c r="AO234" s="10">
        <v>1.6683729045494813</v>
      </c>
      <c r="AP234" s="10">
        <v>1</v>
      </c>
      <c r="AQ234" s="10">
        <v>111.47500000000001</v>
      </c>
      <c r="AR234" s="10"/>
      <c r="AS234" s="10"/>
      <c r="AT234" s="10">
        <v>1.2427827687987847</v>
      </c>
      <c r="AU234" s="10">
        <v>1</v>
      </c>
      <c r="AV234" s="16"/>
      <c r="AW234" s="21">
        <v>54.397770727891356</v>
      </c>
      <c r="AX234" s="1" t="s">
        <v>120</v>
      </c>
      <c r="AY234" s="25">
        <v>36.853280839895</v>
      </c>
      <c r="AZ234" s="19">
        <v>100</v>
      </c>
      <c r="BA234" s="19">
        <v>0</v>
      </c>
      <c r="BB234" s="19">
        <v>0</v>
      </c>
      <c r="BC234" s="19">
        <v>100</v>
      </c>
      <c r="BD234" s="19">
        <v>0</v>
      </c>
      <c r="BE234" s="19">
        <v>0</v>
      </c>
      <c r="BF234" s="26">
        <v>62.894634443571562</v>
      </c>
      <c r="BG234" s="26">
        <v>34.143708850290523</v>
      </c>
      <c r="BH234" s="26">
        <v>2.9616567061379162</v>
      </c>
      <c r="BI234" s="23"/>
      <c r="BJ234" s="27">
        <f t="shared" ca="1" si="23"/>
        <v>1</v>
      </c>
      <c r="BK234" s="26">
        <f t="shared" ca="1" si="24"/>
        <v>4.6937072287019719</v>
      </c>
      <c r="BL234" s="25">
        <f t="shared" si="25"/>
        <v>3.5802876142134852</v>
      </c>
      <c r="BM234" s="25">
        <f t="shared" ca="1" si="26"/>
        <v>3.313351398334091</v>
      </c>
      <c r="BN234" s="24">
        <f t="shared" si="27"/>
        <v>3.2240214685731754</v>
      </c>
      <c r="BO234" s="23"/>
      <c r="BP234" s="2"/>
    </row>
    <row r="235" spans="1:68" x14ac:dyDescent="0.2">
      <c r="A235">
        <v>11.1</v>
      </c>
      <c r="B235">
        <v>2.2000000000000002</v>
      </c>
      <c r="C235">
        <v>1.2637700000000001</v>
      </c>
      <c r="D235">
        <v>-0.27383999999999997</v>
      </c>
      <c r="E235">
        <v>9.0010000000000007E-2</v>
      </c>
      <c r="F235">
        <v>1.5668800000000001</v>
      </c>
      <c r="G235">
        <v>1.8115300000000001</v>
      </c>
      <c r="H235" s="23"/>
      <c r="I235" s="17">
        <f t="shared" si="21"/>
        <v>36.417322834645667</v>
      </c>
      <c r="J235" s="16">
        <f t="shared" si="22"/>
        <v>-37.017322834645668</v>
      </c>
      <c r="K235" s="10">
        <v>95</v>
      </c>
      <c r="L235" s="16">
        <v>3559.7112860892444</v>
      </c>
      <c r="M235" s="16">
        <v>1297.5065616797935</v>
      </c>
      <c r="N235" s="16">
        <v>15.780839895013123</v>
      </c>
      <c r="O235" s="16">
        <v>4.508380414312624</v>
      </c>
      <c r="P235" s="16">
        <v>4.8170410285536214</v>
      </c>
      <c r="Q235" s="16">
        <v>0.11007609217474813</v>
      </c>
      <c r="R235" s="16">
        <v>2.2851391865308628</v>
      </c>
      <c r="S235" s="16">
        <v>21.434764877847012</v>
      </c>
      <c r="T235" s="22" t="s">
        <v>33</v>
      </c>
      <c r="U235" s="10">
        <v>3</v>
      </c>
      <c r="V235" s="22" t="s">
        <v>33</v>
      </c>
      <c r="W235" s="10">
        <v>3</v>
      </c>
      <c r="X235" s="22" t="s">
        <v>33</v>
      </c>
      <c r="Y235" s="10">
        <v>3</v>
      </c>
      <c r="Z235" s="22" t="s">
        <v>33</v>
      </c>
      <c r="AA235" s="15">
        <v>3</v>
      </c>
      <c r="AB235" s="11">
        <v>63.426060204636215</v>
      </c>
      <c r="AC235" s="10">
        <v>33.652745968983453</v>
      </c>
      <c r="AD235" s="21">
        <v>2.9211938263803305</v>
      </c>
      <c r="AE235" s="12">
        <v>450.83804143126247</v>
      </c>
      <c r="AF235" s="10">
        <v>363.20214045975916</v>
      </c>
      <c r="AG235" s="10">
        <v>240.85205142768106</v>
      </c>
      <c r="AH235" s="10">
        <v>116.30931393258285</v>
      </c>
      <c r="AI235" s="10">
        <v>4.376101052812146</v>
      </c>
      <c r="AJ235" s="10"/>
      <c r="AK235" s="10"/>
      <c r="AL235" s="10"/>
      <c r="AM235" s="10"/>
      <c r="AN235" s="10">
        <v>4.508380414312624</v>
      </c>
      <c r="AO235" s="10">
        <v>1.6763729254118089</v>
      </c>
      <c r="AP235" s="10">
        <v>1</v>
      </c>
      <c r="AQ235" s="10">
        <v>111.47500000000001</v>
      </c>
      <c r="AR235" s="10"/>
      <c r="AS235" s="10"/>
      <c r="AT235" s="10">
        <v>1.2393339307790368</v>
      </c>
      <c r="AU235" s="10">
        <v>1</v>
      </c>
      <c r="AV235" s="16"/>
      <c r="AW235" s="21">
        <v>54.480321068963875</v>
      </c>
      <c r="AX235" s="1" t="s">
        <v>120</v>
      </c>
      <c r="AY235" s="25">
        <v>37.017322834645697</v>
      </c>
      <c r="AZ235" s="19">
        <v>100</v>
      </c>
      <c r="BA235" s="19">
        <v>0</v>
      </c>
      <c r="BB235" s="19">
        <v>0</v>
      </c>
      <c r="BC235" s="19">
        <v>100</v>
      </c>
      <c r="BD235" s="19">
        <v>0</v>
      </c>
      <c r="BE235" s="19">
        <v>0</v>
      </c>
      <c r="BF235" s="26">
        <v>63.426060204636215</v>
      </c>
      <c r="BG235" s="26">
        <v>33.652745968983453</v>
      </c>
      <c r="BH235" s="26">
        <v>2.9211938263803305</v>
      </c>
      <c r="BI235" s="23"/>
      <c r="BJ235" s="27">
        <f t="shared" ca="1" si="23"/>
        <v>1</v>
      </c>
      <c r="BK235" s="26">
        <f t="shared" ca="1" si="24"/>
        <v>4.6815722944429066</v>
      </c>
      <c r="BL235" s="25">
        <f t="shared" si="25"/>
        <v>3.6242796603705036</v>
      </c>
      <c r="BM235" s="25">
        <f t="shared" ca="1" si="26"/>
        <v>3.3171427924421009</v>
      </c>
      <c r="BN235" s="24">
        <f t="shared" si="27"/>
        <v>3.2254092734251287</v>
      </c>
      <c r="BO235" s="23"/>
      <c r="BP235" s="2"/>
    </row>
    <row r="236" spans="1:68" x14ac:dyDescent="0.2">
      <c r="A236">
        <v>11.15</v>
      </c>
      <c r="B236">
        <v>2.1</v>
      </c>
      <c r="C236">
        <v>1.2639499999999999</v>
      </c>
      <c r="D236">
        <v>-0.27373999999999998</v>
      </c>
      <c r="E236">
        <v>9.0399999999999994E-2</v>
      </c>
      <c r="F236">
        <v>1.5596300000000001</v>
      </c>
      <c r="G236">
        <v>1.80558</v>
      </c>
      <c r="H236" s="23"/>
      <c r="I236" s="17">
        <f t="shared" si="21"/>
        <v>36.581364829396328</v>
      </c>
      <c r="J236" s="16">
        <f t="shared" si="22"/>
        <v>-37.18136482939633</v>
      </c>
      <c r="K236" s="10">
        <v>95</v>
      </c>
      <c r="L236" s="16">
        <v>3575.2952755905571</v>
      </c>
      <c r="M236" s="16">
        <v>1302.8543307086652</v>
      </c>
      <c r="N236" s="16">
        <v>15.851924759405076</v>
      </c>
      <c r="O236" s="16">
        <v>4.5575329566854634</v>
      </c>
      <c r="P236" s="16">
        <v>4.867917438025902</v>
      </c>
      <c r="Q236" s="16">
        <v>0.11070259241478647</v>
      </c>
      <c r="R236" s="16">
        <v>2.2741263348065317</v>
      </c>
      <c r="S236" s="16">
        <v>21.554477870863771</v>
      </c>
      <c r="T236" s="22" t="s">
        <v>33</v>
      </c>
      <c r="U236" s="10">
        <v>3</v>
      </c>
      <c r="V236" s="22" t="s">
        <v>33</v>
      </c>
      <c r="W236" s="10">
        <v>3</v>
      </c>
      <c r="X236" s="22" t="s">
        <v>33</v>
      </c>
      <c r="Y236" s="10">
        <v>3</v>
      </c>
      <c r="Z236" s="22" t="s">
        <v>33</v>
      </c>
      <c r="AA236" s="15">
        <v>3</v>
      </c>
      <c r="AB236" s="11">
        <v>62.876161182761322</v>
      </c>
      <c r="AC236" s="10">
        <v>34.160755120755539</v>
      </c>
      <c r="AD236" s="21">
        <v>2.9630836964831322</v>
      </c>
      <c r="AE236" s="12">
        <v>455.75329566854634</v>
      </c>
      <c r="AF236" s="10">
        <v>368.27089513289133</v>
      </c>
      <c r="AG236" s="10">
        <v>243.3958719012951</v>
      </c>
      <c r="AH236" s="10">
        <v>117.3096640071503</v>
      </c>
      <c r="AI236" s="10">
        <v>4.3972930821588401</v>
      </c>
      <c r="AJ236" s="10"/>
      <c r="AK236" s="10"/>
      <c r="AL236" s="10"/>
      <c r="AM236" s="10"/>
      <c r="AN236" s="10">
        <v>4.5575329566854634</v>
      </c>
      <c r="AO236" s="10">
        <v>1.6887895314390762</v>
      </c>
      <c r="AP236" s="10">
        <v>1</v>
      </c>
      <c r="AQ236" s="10">
        <v>111.47500000000001</v>
      </c>
      <c r="AR236" s="10"/>
      <c r="AS236" s="10"/>
      <c r="AT236" s="10">
        <v>1.2520388107077245</v>
      </c>
      <c r="AU236" s="10">
        <v>1</v>
      </c>
      <c r="AV236" s="16"/>
      <c r="AW236" s="21">
        <v>55.240634269933693</v>
      </c>
      <c r="AX236" s="1" t="s">
        <v>120</v>
      </c>
      <c r="AY236" s="25">
        <v>37.181364829396301</v>
      </c>
      <c r="AZ236" s="19">
        <v>100</v>
      </c>
      <c r="BA236" s="19">
        <v>0</v>
      </c>
      <c r="BB236" s="19">
        <v>0</v>
      </c>
      <c r="BC236" s="19">
        <v>100</v>
      </c>
      <c r="BD236" s="19">
        <v>0</v>
      </c>
      <c r="BE236" s="19">
        <v>0</v>
      </c>
      <c r="BF236" s="26">
        <v>62.876161182761322</v>
      </c>
      <c r="BG236" s="26">
        <v>34.160755120755539</v>
      </c>
      <c r="BH236" s="26">
        <v>2.9630836964831322</v>
      </c>
      <c r="BI236" s="23"/>
      <c r="BJ236" s="27">
        <f t="shared" ca="1" si="23"/>
        <v>1</v>
      </c>
      <c r="BK236" s="26">
        <f t="shared" ca="1" si="24"/>
        <v>4.728494548665565</v>
      </c>
      <c r="BL236" s="25">
        <f t="shared" si="25"/>
        <v>3.593925194685804</v>
      </c>
      <c r="BM236" s="25">
        <f t="shared" ca="1" si="26"/>
        <v>3.3115282723644617</v>
      </c>
      <c r="BN236" s="24">
        <f t="shared" si="27"/>
        <v>3.2204034764807945</v>
      </c>
      <c r="BO236" s="23"/>
      <c r="BP236" s="2"/>
    </row>
    <row r="237" spans="1:68" x14ac:dyDescent="0.2">
      <c r="A237">
        <v>11.2</v>
      </c>
      <c r="B237">
        <v>2.2000000000000002</v>
      </c>
      <c r="C237">
        <v>1.26369</v>
      </c>
      <c r="D237">
        <v>-0.27328000000000002</v>
      </c>
      <c r="E237">
        <v>9.0789999999999996E-2</v>
      </c>
      <c r="F237">
        <v>1.5655300000000001</v>
      </c>
      <c r="G237">
        <v>1.8089500000000001</v>
      </c>
      <c r="H237" s="23"/>
      <c r="I237" s="17">
        <f t="shared" si="21"/>
        <v>36.745406824146976</v>
      </c>
      <c r="J237" s="16">
        <f t="shared" si="22"/>
        <v>-37.345406824146977</v>
      </c>
      <c r="K237" s="10">
        <v>95</v>
      </c>
      <c r="L237" s="16">
        <v>3590.8792650918685</v>
      </c>
      <c r="M237" s="16">
        <v>1308.2020997375364</v>
      </c>
      <c r="N237" s="16">
        <v>15.923009623797023</v>
      </c>
      <c r="O237" s="16">
        <v>4.4865348399246558</v>
      </c>
      <c r="P237" s="16">
        <v>4.7986431883645357</v>
      </c>
      <c r="Q237" s="16">
        <v>0.1135844935189629</v>
      </c>
      <c r="R237" s="16">
        <v>2.3670126963049847</v>
      </c>
      <c r="S237" s="16">
        <v>21.674190863880529</v>
      </c>
      <c r="T237" s="22" t="s">
        <v>33</v>
      </c>
      <c r="U237" s="10">
        <v>3</v>
      </c>
      <c r="V237" s="22" t="s">
        <v>33</v>
      </c>
      <c r="W237" s="10">
        <v>3</v>
      </c>
      <c r="X237" s="22" t="s">
        <v>33</v>
      </c>
      <c r="Y237" s="10">
        <v>3</v>
      </c>
      <c r="Z237" s="22" t="s">
        <v>33</v>
      </c>
      <c r="AA237" s="15">
        <v>3</v>
      </c>
      <c r="AB237" s="11">
        <v>65.495240196072842</v>
      </c>
      <c r="AC237" s="10">
        <v>31.731300685713819</v>
      </c>
      <c r="AD237" s="21">
        <v>2.7734591182133315</v>
      </c>
      <c r="AE237" s="12">
        <v>448.65348399246557</v>
      </c>
      <c r="AF237" s="10">
        <v>359.20427814324165</v>
      </c>
      <c r="AG237" s="10">
        <v>239.93215941822677</v>
      </c>
      <c r="AH237" s="10">
        <v>118.31001408171784</v>
      </c>
      <c r="AI237" s="10">
        <v>4.2247344154978377</v>
      </c>
      <c r="AJ237" s="10"/>
      <c r="AK237" s="10"/>
      <c r="AL237" s="10"/>
      <c r="AM237" s="10"/>
      <c r="AN237" s="10">
        <v>4.4865348399246558</v>
      </c>
      <c r="AO237" s="10">
        <v>1.6863572567404785</v>
      </c>
      <c r="AP237" s="10">
        <v>1</v>
      </c>
      <c r="AQ237" s="10">
        <v>111.47500000000001</v>
      </c>
      <c r="AR237" s="10"/>
      <c r="AS237" s="10"/>
      <c r="AT237" s="10">
        <v>1.2144171954676344</v>
      </c>
      <c r="AU237" s="10">
        <v>1</v>
      </c>
      <c r="AV237" s="16"/>
      <c r="AW237" s="21">
        <v>53.880641721486242</v>
      </c>
      <c r="AX237" s="1" t="s">
        <v>120</v>
      </c>
      <c r="AY237" s="25">
        <v>37.345406824146998</v>
      </c>
      <c r="AZ237" s="19">
        <v>100</v>
      </c>
      <c r="BA237" s="19">
        <v>0</v>
      </c>
      <c r="BB237" s="19">
        <v>0</v>
      </c>
      <c r="BC237" s="19">
        <v>100</v>
      </c>
      <c r="BD237" s="19">
        <v>0</v>
      </c>
      <c r="BE237" s="19">
        <v>0</v>
      </c>
      <c r="BF237" s="26">
        <v>65.495240196072842</v>
      </c>
      <c r="BG237" s="26">
        <v>31.731300685713819</v>
      </c>
      <c r="BH237" s="26">
        <v>2.7734591182133315</v>
      </c>
      <c r="BI237" s="23"/>
      <c r="BJ237" s="27">
        <f t="shared" ca="1" si="23"/>
        <v>1</v>
      </c>
      <c r="BK237" s="26">
        <f t="shared" ca="1" si="24"/>
        <v>4.591344955677922</v>
      </c>
      <c r="BL237" s="25">
        <f t="shared" si="25"/>
        <v>3.7821110493458536</v>
      </c>
      <c r="BM237" s="25">
        <f t="shared" ca="1" si="26"/>
        <v>3.3342240360758693</v>
      </c>
      <c r="BN237" s="24">
        <f t="shared" si="27"/>
        <v>3.2343664408864243</v>
      </c>
      <c r="BO237" s="23"/>
      <c r="BP237" s="2"/>
    </row>
    <row r="238" spans="1:68" x14ac:dyDescent="0.2">
      <c r="A238">
        <v>11.25</v>
      </c>
      <c r="B238">
        <v>2.1</v>
      </c>
      <c r="C238">
        <v>1.26362</v>
      </c>
      <c r="D238">
        <v>-0.27302999999999999</v>
      </c>
      <c r="E238">
        <v>9.1179999999999997E-2</v>
      </c>
      <c r="F238">
        <v>1.5579000000000001</v>
      </c>
      <c r="G238">
        <v>1.8013999999999999</v>
      </c>
      <c r="H238" s="23"/>
      <c r="I238" s="17">
        <f t="shared" si="21"/>
        <v>36.909448818897637</v>
      </c>
      <c r="J238" s="16">
        <f t="shared" si="22"/>
        <v>-37.509448818897638</v>
      </c>
      <c r="K238" s="10">
        <v>95</v>
      </c>
      <c r="L238" s="16">
        <v>3606.4632545931813</v>
      </c>
      <c r="M238" s="16">
        <v>1313.5498687664081</v>
      </c>
      <c r="N238" s="16">
        <v>15.994094488188974</v>
      </c>
      <c r="O238" s="16">
        <v>4.4674199623351978</v>
      </c>
      <c r="P238" s="16">
        <v>4.7812521778745189</v>
      </c>
      <c r="Q238" s="16">
        <v>0.1151507441190591</v>
      </c>
      <c r="R238" s="16">
        <v>2.4083804793213974</v>
      </c>
      <c r="S238" s="16">
        <v>21.793903856897291</v>
      </c>
      <c r="T238" s="22" t="s">
        <v>33</v>
      </c>
      <c r="U238" s="10">
        <v>3</v>
      </c>
      <c r="V238" s="22" t="s">
        <v>33</v>
      </c>
      <c r="W238" s="10">
        <v>3</v>
      </c>
      <c r="X238" s="22" t="s">
        <v>33</v>
      </c>
      <c r="Y238" s="10">
        <v>3</v>
      </c>
      <c r="Z238" s="22" t="s">
        <v>33</v>
      </c>
      <c r="AA238" s="15">
        <v>3</v>
      </c>
      <c r="AB238" s="11">
        <v>66.59411253209467</v>
      </c>
      <c r="AC238" s="10">
        <v>30.705458538588985</v>
      </c>
      <c r="AD238" s="21">
        <v>2.7004289293163426</v>
      </c>
      <c r="AE238" s="12">
        <v>446.74199623351979</v>
      </c>
      <c r="AF238" s="10">
        <v>356.24157164433893</v>
      </c>
      <c r="AG238" s="10">
        <v>239.06260889372595</v>
      </c>
      <c r="AH238" s="10">
        <v>119.31036415628537</v>
      </c>
      <c r="AI238" s="10">
        <v>4.1521678513262454</v>
      </c>
      <c r="AJ238" s="10"/>
      <c r="AK238" s="10"/>
      <c r="AL238" s="10"/>
      <c r="AM238" s="10"/>
      <c r="AN238" s="10">
        <v>4.4674199623351978</v>
      </c>
      <c r="AO238" s="10">
        <v>1.689643961905807</v>
      </c>
      <c r="AP238" s="10">
        <v>1</v>
      </c>
      <c r="AQ238" s="10">
        <v>111.47500000000001</v>
      </c>
      <c r="AR238" s="10"/>
      <c r="AS238" s="10"/>
      <c r="AT238" s="10">
        <v>1.198715745164556</v>
      </c>
      <c r="AU238" s="10">
        <v>1</v>
      </c>
      <c r="AV238" s="16"/>
      <c r="AW238" s="21">
        <v>53.436235746650837</v>
      </c>
      <c r="AX238" s="1" t="s">
        <v>120</v>
      </c>
      <c r="AY238" s="25">
        <v>37.509448818897603</v>
      </c>
      <c r="AZ238" s="19">
        <v>100</v>
      </c>
      <c r="BA238" s="19">
        <v>0</v>
      </c>
      <c r="BB238" s="19">
        <v>0</v>
      </c>
      <c r="BC238" s="19">
        <v>100</v>
      </c>
      <c r="BD238" s="19">
        <v>0</v>
      </c>
      <c r="BE238" s="19">
        <v>0</v>
      </c>
      <c r="BF238" s="26">
        <v>66.59411253209467</v>
      </c>
      <c r="BG238" s="26">
        <v>30.705458538588985</v>
      </c>
      <c r="BH238" s="26">
        <v>2.7004289293163426</v>
      </c>
      <c r="BI238" s="23"/>
      <c r="BJ238" s="27">
        <f t="shared" ca="1" si="23"/>
        <v>1</v>
      </c>
      <c r="BK238" s="26">
        <f t="shared" ca="1" si="24"/>
        <v>4.5343090831788082</v>
      </c>
      <c r="BL238" s="25">
        <f t="shared" si="25"/>
        <v>3.8666873570335984</v>
      </c>
      <c r="BM238" s="25">
        <f t="shared" ca="1" si="26"/>
        <v>3.343978789717156</v>
      </c>
      <c r="BN238" s="24">
        <f t="shared" si="27"/>
        <v>3.2394523310566066</v>
      </c>
      <c r="BO238" s="23"/>
      <c r="BP238" s="2"/>
    </row>
    <row r="239" spans="1:68" x14ac:dyDescent="0.2">
      <c r="A239">
        <v>11.3</v>
      </c>
      <c r="B239">
        <v>2.1</v>
      </c>
      <c r="C239">
        <v>1.2639</v>
      </c>
      <c r="D239">
        <v>-0.27349000000000001</v>
      </c>
      <c r="E239">
        <v>9.1560000000000002E-2</v>
      </c>
      <c r="F239">
        <v>1.56185</v>
      </c>
      <c r="G239">
        <v>1.8044800000000001</v>
      </c>
      <c r="H239" s="23"/>
      <c r="I239" s="17">
        <f t="shared" si="21"/>
        <v>37.073490813648291</v>
      </c>
      <c r="J239" s="16">
        <f t="shared" si="22"/>
        <v>-37.673490813648293</v>
      </c>
      <c r="K239" s="10">
        <v>95</v>
      </c>
      <c r="L239" s="16">
        <v>3622.0472440944936</v>
      </c>
      <c r="M239" s="16">
        <v>1318.8976377952795</v>
      </c>
      <c r="N239" s="16">
        <v>16.065179352580927</v>
      </c>
      <c r="O239" s="16">
        <v>4.5438794726930283</v>
      </c>
      <c r="P239" s="16">
        <v>4.8593913536112918</v>
      </c>
      <c r="Q239" s="16">
        <v>0.11226884301488232</v>
      </c>
      <c r="R239" s="16">
        <v>2.3103478366987034</v>
      </c>
      <c r="S239" s="16">
        <v>21.910547285990546</v>
      </c>
      <c r="T239" s="22" t="s">
        <v>33</v>
      </c>
      <c r="U239" s="10">
        <v>3</v>
      </c>
      <c r="V239" s="22" t="s">
        <v>33</v>
      </c>
      <c r="W239" s="10">
        <v>3</v>
      </c>
      <c r="X239" s="22" t="s">
        <v>33</v>
      </c>
      <c r="Y239" s="10">
        <v>3</v>
      </c>
      <c r="Z239" s="22" t="s">
        <v>33</v>
      </c>
      <c r="AA239" s="15">
        <v>3</v>
      </c>
      <c r="AB239" s="11">
        <v>63.855710212330436</v>
      </c>
      <c r="AC239" s="10">
        <v>33.255008092455427</v>
      </c>
      <c r="AD239" s="21">
        <v>2.8892816952141427</v>
      </c>
      <c r="AE239" s="12">
        <v>454.3879472693028</v>
      </c>
      <c r="AF239" s="10">
        <v>364.51771058388209</v>
      </c>
      <c r="AG239" s="10">
        <v>242.96956768056458</v>
      </c>
      <c r="AH239" s="10">
        <v>120.24756891585503</v>
      </c>
      <c r="AI239" s="10">
        <v>4.3283525714851558</v>
      </c>
      <c r="AJ239" s="10"/>
      <c r="AK239" s="10"/>
      <c r="AL239" s="10"/>
      <c r="AM239" s="10"/>
      <c r="AN239" s="10">
        <v>4.5438794726930283</v>
      </c>
      <c r="AO239" s="10">
        <v>1.6990373162586385</v>
      </c>
      <c r="AP239" s="10">
        <v>1</v>
      </c>
      <c r="AQ239" s="10">
        <v>111.47500000000001</v>
      </c>
      <c r="AR239" s="10"/>
      <c r="AS239" s="10"/>
      <c r="AT239" s="10">
        <v>1.2227049612697969</v>
      </c>
      <c r="AU239" s="10">
        <v>1</v>
      </c>
      <c r="AV239" s="16"/>
      <c r="AW239" s="21">
        <v>54.677656587582312</v>
      </c>
      <c r="AX239" s="1" t="s">
        <v>120</v>
      </c>
      <c r="AY239" s="25">
        <v>37.6734908136483</v>
      </c>
      <c r="AZ239" s="19">
        <v>100</v>
      </c>
      <c r="BA239" s="19">
        <v>0</v>
      </c>
      <c r="BB239" s="19">
        <v>0</v>
      </c>
      <c r="BC239" s="19">
        <v>100</v>
      </c>
      <c r="BD239" s="19">
        <v>0</v>
      </c>
      <c r="BE239" s="19">
        <v>0</v>
      </c>
      <c r="BF239" s="26">
        <v>63.855710212330436</v>
      </c>
      <c r="BG239" s="26">
        <v>33.255008092455427</v>
      </c>
      <c r="BH239" s="26">
        <v>2.8892816952141427</v>
      </c>
      <c r="BI239" s="23"/>
      <c r="BJ239" s="27">
        <f t="shared" ca="1" si="23"/>
        <v>1</v>
      </c>
      <c r="BK239" s="26">
        <f t="shared" ca="1" si="24"/>
        <v>4.6225994257747178</v>
      </c>
      <c r="BL239" s="25">
        <f t="shared" si="25"/>
        <v>3.6829166590501816</v>
      </c>
      <c r="BM239" s="25">
        <f t="shared" ca="1" si="26"/>
        <v>3.325529215204055</v>
      </c>
      <c r="BN239" s="24">
        <f t="shared" si="27"/>
        <v>3.2244324241877558</v>
      </c>
      <c r="BO239" s="23"/>
      <c r="BP239" s="2"/>
    </row>
    <row r="240" spans="1:68" x14ac:dyDescent="0.2">
      <c r="A240">
        <v>11.35</v>
      </c>
      <c r="B240">
        <v>2.1</v>
      </c>
      <c r="C240">
        <v>1.2639899999999999</v>
      </c>
      <c r="D240">
        <v>-0.27363999999999999</v>
      </c>
      <c r="E240">
        <v>9.1969999999999996E-2</v>
      </c>
      <c r="F240">
        <v>1.56073</v>
      </c>
      <c r="G240">
        <v>1.80735</v>
      </c>
      <c r="H240" s="23"/>
      <c r="I240" s="17">
        <f t="shared" si="21"/>
        <v>37.237532808398946</v>
      </c>
      <c r="J240" s="16">
        <f t="shared" si="22"/>
        <v>-37.837532808398947</v>
      </c>
      <c r="K240" s="10">
        <v>95</v>
      </c>
      <c r="L240" s="16">
        <v>3637.631233595806</v>
      </c>
      <c r="M240" s="16">
        <v>1324.2454068241509</v>
      </c>
      <c r="N240" s="16">
        <v>16.136264216972876</v>
      </c>
      <c r="O240" s="16">
        <v>4.5684557438794489</v>
      </c>
      <c r="P240" s="16">
        <v>4.8857798953381506</v>
      </c>
      <c r="Q240" s="16">
        <v>0.1113290926548248</v>
      </c>
      <c r="R240" s="16">
        <v>2.2786350396392465</v>
      </c>
      <c r="S240" s="16">
        <v>22.036399406854315</v>
      </c>
      <c r="T240" s="22" t="s">
        <v>33</v>
      </c>
      <c r="U240" s="10">
        <v>3</v>
      </c>
      <c r="V240" s="22" t="s">
        <v>33</v>
      </c>
      <c r="W240" s="10">
        <v>3</v>
      </c>
      <c r="X240" s="22" t="s">
        <v>33</v>
      </c>
      <c r="Y240" s="10">
        <v>3</v>
      </c>
      <c r="Z240" s="22" t="s">
        <v>33</v>
      </c>
      <c r="AA240" s="15">
        <v>3</v>
      </c>
      <c r="AB240" s="11">
        <v>62.985557348823875</v>
      </c>
      <c r="AC240" s="10">
        <v>34.05978907913763</v>
      </c>
      <c r="AD240" s="21">
        <v>2.9546535720384894</v>
      </c>
      <c r="AE240" s="12">
        <v>456.84557438794491</v>
      </c>
      <c r="AF240" s="10">
        <v>366.70553963990596</v>
      </c>
      <c r="AG240" s="10">
        <v>244.28899476690754</v>
      </c>
      <c r="AH240" s="10">
        <v>121.37420962041818</v>
      </c>
      <c r="AI240" s="10">
        <v>4.3885922168489078</v>
      </c>
      <c r="AJ240" s="10"/>
      <c r="AK240" s="10"/>
      <c r="AL240" s="10"/>
      <c r="AM240" s="10"/>
      <c r="AN240" s="10">
        <v>4.5684557438794489</v>
      </c>
      <c r="AO240" s="10">
        <v>1.7041140297585637</v>
      </c>
      <c r="AP240" s="10">
        <v>1</v>
      </c>
      <c r="AQ240" s="10">
        <v>111.47500000000001</v>
      </c>
      <c r="AR240" s="10"/>
      <c r="AS240" s="10"/>
      <c r="AT240" s="10">
        <v>1.2251543176841087</v>
      </c>
      <c r="AU240" s="10">
        <v>1</v>
      </c>
      <c r="AV240" s="16"/>
      <c r="AW240" s="21">
        <v>55.005830945985892</v>
      </c>
      <c r="AX240" s="1" t="s">
        <v>120</v>
      </c>
      <c r="AY240" s="25">
        <v>37.837532808398898</v>
      </c>
      <c r="AZ240" s="19">
        <v>100</v>
      </c>
      <c r="BA240" s="19">
        <v>0</v>
      </c>
      <c r="BB240" s="19">
        <v>0</v>
      </c>
      <c r="BC240" s="19">
        <v>100</v>
      </c>
      <c r="BD240" s="19">
        <v>0</v>
      </c>
      <c r="BE240" s="19">
        <v>0</v>
      </c>
      <c r="BF240" s="26">
        <v>62.985557348823875</v>
      </c>
      <c r="BG240" s="26">
        <v>34.05978907913763</v>
      </c>
      <c r="BH240" s="26">
        <v>2.9546535720384894</v>
      </c>
      <c r="BI240" s="23"/>
      <c r="BJ240" s="27">
        <f t="shared" ca="1" si="23"/>
        <v>1</v>
      </c>
      <c r="BK240" s="26">
        <f t="shared" ca="1" si="24"/>
        <v>4.6320179971709967</v>
      </c>
      <c r="BL240" s="25">
        <f t="shared" si="25"/>
        <v>3.6299442231460555</v>
      </c>
      <c r="BM240" s="25">
        <f t="shared" ca="1" si="26"/>
        <v>3.321407592556191</v>
      </c>
      <c r="BN240" s="24">
        <f t="shared" si="27"/>
        <v>3.219438041431236</v>
      </c>
      <c r="BO240" s="23"/>
      <c r="BP240" s="2"/>
    </row>
    <row r="241" spans="1:68" x14ac:dyDescent="0.2">
      <c r="A241">
        <v>11.4</v>
      </c>
      <c r="B241">
        <v>2.1</v>
      </c>
      <c r="C241">
        <v>1.2642500000000001</v>
      </c>
      <c r="D241">
        <v>-0.27335999999999999</v>
      </c>
      <c r="E241">
        <v>9.2369999999999994E-2</v>
      </c>
      <c r="F241">
        <v>1.5582</v>
      </c>
      <c r="G241">
        <v>1.80115</v>
      </c>
      <c r="H241" s="23"/>
      <c r="I241" s="17">
        <f t="shared" si="21"/>
        <v>37.401574803149607</v>
      </c>
      <c r="J241" s="16">
        <f t="shared" si="22"/>
        <v>-38.001574803149609</v>
      </c>
      <c r="K241" s="10">
        <v>95</v>
      </c>
      <c r="L241" s="16">
        <v>3653.2152230971187</v>
      </c>
      <c r="M241" s="16">
        <v>1329.5931758530226</v>
      </c>
      <c r="N241" s="16">
        <v>16.207349081364828</v>
      </c>
      <c r="O241" s="16">
        <v>4.6394538606403177</v>
      </c>
      <c r="P241" s="16">
        <v>4.9585460809189597</v>
      </c>
      <c r="Q241" s="16">
        <v>0.11308329332693236</v>
      </c>
      <c r="R241" s="16">
        <v>2.2805736093103888</v>
      </c>
      <c r="S241" s="16">
        <v>22.15918196379458</v>
      </c>
      <c r="T241" s="22" t="s">
        <v>33</v>
      </c>
      <c r="U241" s="10">
        <v>3</v>
      </c>
      <c r="V241" s="22" t="s">
        <v>33</v>
      </c>
      <c r="W241" s="10">
        <v>3</v>
      </c>
      <c r="X241" s="22" t="s">
        <v>33</v>
      </c>
      <c r="Y241" s="10">
        <v>3</v>
      </c>
      <c r="Z241" s="22" t="s">
        <v>33</v>
      </c>
      <c r="AA241" s="15">
        <v>3</v>
      </c>
      <c r="AB241" s="11">
        <v>62.600342440397569</v>
      </c>
      <c r="AC241" s="10">
        <v>34.415099821717504</v>
      </c>
      <c r="AD241" s="21">
        <v>2.984557737884928</v>
      </c>
      <c r="AE241" s="12">
        <v>463.94538606403177</v>
      </c>
      <c r="AF241" s="10">
        <v>374.34956209051217</v>
      </c>
      <c r="AG241" s="10">
        <v>247.92730404594798</v>
      </c>
      <c r="AH241" s="10">
        <v>122.43770500998346</v>
      </c>
      <c r="AI241" s="10">
        <v>4.3848617554703049</v>
      </c>
      <c r="AJ241" s="10"/>
      <c r="AK241" s="10"/>
      <c r="AL241" s="10"/>
      <c r="AM241" s="10"/>
      <c r="AN241" s="10">
        <v>4.6394538606403177</v>
      </c>
      <c r="AO241" s="10">
        <v>1.722485981102456</v>
      </c>
      <c r="AP241" s="10">
        <v>1</v>
      </c>
      <c r="AQ241" s="10">
        <v>111.47500000000001</v>
      </c>
      <c r="AR241" s="10"/>
      <c r="AS241" s="10"/>
      <c r="AT241" s="10">
        <v>1.2466557417722146</v>
      </c>
      <c r="AU241" s="10">
        <v>1</v>
      </c>
      <c r="AV241" s="16"/>
      <c r="AW241" s="21">
        <v>56.152434313576819</v>
      </c>
      <c r="AX241" s="1" t="s">
        <v>120</v>
      </c>
      <c r="AY241" s="25">
        <v>38.001574803149602</v>
      </c>
      <c r="AZ241" s="19">
        <v>100</v>
      </c>
      <c r="BA241" s="19">
        <v>0</v>
      </c>
      <c r="BB241" s="19">
        <v>0</v>
      </c>
      <c r="BC241" s="19">
        <v>100</v>
      </c>
      <c r="BD241" s="19">
        <v>0</v>
      </c>
      <c r="BE241" s="19">
        <v>0</v>
      </c>
      <c r="BF241" s="26">
        <v>62.600342440397569</v>
      </c>
      <c r="BG241" s="26">
        <v>34.415099821717504</v>
      </c>
      <c r="BH241" s="26">
        <v>2.984557737884928</v>
      </c>
      <c r="BI241" s="23"/>
      <c r="BJ241" s="27">
        <f t="shared" ca="1" si="23"/>
        <v>1</v>
      </c>
      <c r="BK241" s="26">
        <f t="shared" ca="1" si="24"/>
        <v>4.7111229603913287</v>
      </c>
      <c r="BL241" s="25">
        <f t="shared" si="25"/>
        <v>3.6106486264931315</v>
      </c>
      <c r="BM241" s="25">
        <f t="shared" ca="1" si="26"/>
        <v>3.3139586809904338</v>
      </c>
      <c r="BN241" s="24">
        <f t="shared" si="27"/>
        <v>3.2140242114136801</v>
      </c>
      <c r="BO241" s="23"/>
      <c r="BP241" s="2"/>
    </row>
    <row r="242" spans="1:68" x14ac:dyDescent="0.2">
      <c r="A242">
        <v>11.45</v>
      </c>
      <c r="B242">
        <v>2.2000000000000002</v>
      </c>
      <c r="C242">
        <v>1.2643899999999999</v>
      </c>
      <c r="D242">
        <v>-0.27263999999999999</v>
      </c>
      <c r="E242">
        <v>9.2810000000000004E-2</v>
      </c>
      <c r="F242">
        <v>1.5595000000000001</v>
      </c>
      <c r="G242">
        <v>1.8051999999999999</v>
      </c>
      <c r="H242" s="23"/>
      <c r="I242" s="17">
        <f t="shared" si="21"/>
        <v>37.565616797900262</v>
      </c>
      <c r="J242" s="16">
        <f t="shared" si="22"/>
        <v>-38.165616797900263</v>
      </c>
      <c r="K242" s="10">
        <v>95</v>
      </c>
      <c r="L242" s="16">
        <v>3668.799212598431</v>
      </c>
      <c r="M242" s="16">
        <v>1334.940944881894</v>
      </c>
      <c r="N242" s="16">
        <v>16.278433945756781</v>
      </c>
      <c r="O242" s="16">
        <v>4.6776836158191726</v>
      </c>
      <c r="P242" s="16">
        <v>4.9987207117997485</v>
      </c>
      <c r="Q242" s="16">
        <v>0.11759409505520887</v>
      </c>
      <c r="R242" s="16">
        <v>2.3524838020580288</v>
      </c>
      <c r="S242" s="16">
        <v>22.294242776428877</v>
      </c>
      <c r="T242" s="22" t="s">
        <v>33</v>
      </c>
      <c r="U242" s="10">
        <v>3</v>
      </c>
      <c r="V242" s="22" t="s">
        <v>33</v>
      </c>
      <c r="W242" s="10">
        <v>3</v>
      </c>
      <c r="X242" s="22" t="s">
        <v>33</v>
      </c>
      <c r="Y242" s="10">
        <v>3</v>
      </c>
      <c r="Z242" s="22" t="s">
        <v>33</v>
      </c>
      <c r="AA242" s="15">
        <v>3</v>
      </c>
      <c r="AB242" s="11">
        <v>64.047266639764842</v>
      </c>
      <c r="AC242" s="10">
        <v>33.07745831570243</v>
      </c>
      <c r="AD242" s="21">
        <v>2.8752750445327253</v>
      </c>
      <c r="AE242" s="12">
        <v>467.76836158191725</v>
      </c>
      <c r="AF242" s="10">
        <v>378.15928398817488</v>
      </c>
      <c r="AG242" s="10">
        <v>249.93603558998743</v>
      </c>
      <c r="AH242" s="10">
        <v>123.75378165954027</v>
      </c>
      <c r="AI242" s="10">
        <v>4.2508262931509568</v>
      </c>
      <c r="AJ242" s="10"/>
      <c r="AK242" s="10"/>
      <c r="AL242" s="10"/>
      <c r="AM242" s="10"/>
      <c r="AN242" s="10">
        <v>4.6776836158191726</v>
      </c>
      <c r="AO242" s="10">
        <v>1.7413006862035791</v>
      </c>
      <c r="AP242" s="10">
        <v>1</v>
      </c>
      <c r="AQ242" s="10">
        <v>111.47500000000001</v>
      </c>
      <c r="AR242" s="10"/>
      <c r="AS242" s="10"/>
      <c r="AT242" s="10">
        <v>1.2546403138575573</v>
      </c>
      <c r="AU242" s="10">
        <v>1</v>
      </c>
      <c r="AV242" s="16"/>
      <c r="AW242" s="21">
        <v>56.723892598226229</v>
      </c>
      <c r="AX242" s="1" t="s">
        <v>120</v>
      </c>
      <c r="AY242" s="25">
        <v>38.165616797900299</v>
      </c>
      <c r="AZ242" s="19">
        <v>100</v>
      </c>
      <c r="BA242" s="19">
        <v>0</v>
      </c>
      <c r="BB242" s="19">
        <v>0</v>
      </c>
      <c r="BC242" s="19">
        <v>100</v>
      </c>
      <c r="BD242" s="19">
        <v>0</v>
      </c>
      <c r="BE242" s="19">
        <v>0</v>
      </c>
      <c r="BF242" s="26">
        <v>64.047266639764842</v>
      </c>
      <c r="BG242" s="26">
        <v>33.07745831570243</v>
      </c>
      <c r="BH242" s="26">
        <v>2.8752750445327253</v>
      </c>
      <c r="BI242" s="23"/>
      <c r="BJ242" s="27">
        <f t="shared" ca="1" si="23"/>
        <v>1</v>
      </c>
      <c r="BK242" s="26">
        <f t="shared" ca="1" si="24"/>
        <v>4.7407656760134644</v>
      </c>
      <c r="BL242" s="25">
        <f t="shared" si="25"/>
        <v>3.7162503783448306</v>
      </c>
      <c r="BM242" s="25">
        <f t="shared" ca="1" si="26"/>
        <v>3.3183969703615497</v>
      </c>
      <c r="BN242" s="24">
        <f t="shared" si="27"/>
        <v>3.2176191251533406</v>
      </c>
      <c r="BO242" s="23"/>
      <c r="BP242" s="2"/>
    </row>
    <row r="243" spans="1:68" x14ac:dyDescent="0.2">
      <c r="A243">
        <v>11.5</v>
      </c>
      <c r="B243">
        <v>2.1</v>
      </c>
      <c r="C243">
        <v>1.26464</v>
      </c>
      <c r="D243">
        <v>-0.27239000000000002</v>
      </c>
      <c r="E243">
        <v>9.3280000000000002E-2</v>
      </c>
      <c r="F243">
        <v>1.5567800000000001</v>
      </c>
      <c r="G243">
        <v>1.8043</v>
      </c>
      <c r="H243" s="23"/>
      <c r="I243" s="17">
        <f t="shared" si="21"/>
        <v>37.729658792650916</v>
      </c>
      <c r="J243" s="16">
        <f t="shared" si="22"/>
        <v>-38.329658792650918</v>
      </c>
      <c r="K243" s="10">
        <v>95</v>
      </c>
      <c r="L243" s="16">
        <v>3684.3832020997434</v>
      </c>
      <c r="M243" s="16">
        <v>1340.2887139107654</v>
      </c>
      <c r="N243" s="16">
        <v>16.34951881014873</v>
      </c>
      <c r="O243" s="16">
        <v>4.7459510357815304</v>
      </c>
      <c r="P243" s="16">
        <v>5.0690656126255353</v>
      </c>
      <c r="Q243" s="16">
        <v>0.11916034565530473</v>
      </c>
      <c r="R243" s="16">
        <v>2.3507359099576801</v>
      </c>
      <c r="S243" s="16">
        <v>22.438512280833692</v>
      </c>
      <c r="T243" s="22" t="s">
        <v>33</v>
      </c>
      <c r="U243" s="10">
        <v>3</v>
      </c>
      <c r="V243" s="22" t="s">
        <v>33</v>
      </c>
      <c r="W243" s="10">
        <v>3</v>
      </c>
      <c r="X243" s="22" t="s">
        <v>33</v>
      </c>
      <c r="Y243" s="10">
        <v>3</v>
      </c>
      <c r="Z243" s="22" t="s">
        <v>33</v>
      </c>
      <c r="AA243" s="15">
        <v>3</v>
      </c>
      <c r="AB243" s="11">
        <v>63.606991914037181</v>
      </c>
      <c r="AC243" s="10">
        <v>33.485337962186847</v>
      </c>
      <c r="AD243" s="21">
        <v>2.9076701237759712</v>
      </c>
      <c r="AE243" s="12">
        <v>474.59510357815304</v>
      </c>
      <c r="AF243" s="10">
        <v>385.51844940877845</v>
      </c>
      <c r="AG243" s="10">
        <v>255.17992094691516</v>
      </c>
      <c r="AH243" s="10">
        <v>125.25929425409063</v>
      </c>
      <c r="AI243" s="10">
        <v>4.2539869994073589</v>
      </c>
      <c r="AJ243" s="10"/>
      <c r="AK243" s="10"/>
      <c r="AL243" s="10"/>
      <c r="AM243" s="10"/>
      <c r="AN243" s="10">
        <v>4.7459510357815304</v>
      </c>
      <c r="AO243" s="10">
        <v>1.7588752519742075</v>
      </c>
      <c r="AP243" s="10">
        <v>2.0414393675753213</v>
      </c>
      <c r="AQ243" s="10">
        <v>111.47500000000001</v>
      </c>
      <c r="AR243" s="10"/>
      <c r="AS243" s="10"/>
      <c r="AT243" s="10">
        <v>1.2748848970020314</v>
      </c>
      <c r="AU243" s="10">
        <v>1</v>
      </c>
      <c r="AV243" s="16"/>
      <c r="AW243" s="21">
        <v>57.827767411316763</v>
      </c>
      <c r="AX243" s="1" t="s">
        <v>120</v>
      </c>
      <c r="AY243" s="25">
        <v>38.329658792650903</v>
      </c>
      <c r="AZ243" s="19">
        <v>100</v>
      </c>
      <c r="BA243" s="19">
        <v>0</v>
      </c>
      <c r="BB243" s="19">
        <v>0</v>
      </c>
      <c r="BC243" s="19">
        <v>100</v>
      </c>
      <c r="BD243" s="19">
        <v>0</v>
      </c>
      <c r="BE243" s="19">
        <v>0</v>
      </c>
      <c r="BF243" s="26">
        <v>63.606991914037181</v>
      </c>
      <c r="BG243" s="26">
        <v>33.485337962186847</v>
      </c>
      <c r="BH243" s="26">
        <v>2.9076701237759712</v>
      </c>
      <c r="BI243" s="23"/>
      <c r="BJ243" s="27">
        <f t="shared" ca="1" si="23"/>
        <v>1</v>
      </c>
      <c r="BK243" s="26">
        <f t="shared" ca="1" si="24"/>
        <v>4.8151923956147034</v>
      </c>
      <c r="BL243" s="25">
        <f t="shared" si="25"/>
        <v>3.6927486238336105</v>
      </c>
      <c r="BM243" s="25">
        <f t="shared" ca="1" si="26"/>
        <v>3.3112145514731735</v>
      </c>
      <c r="BN243" s="24">
        <f t="shared" si="27"/>
        <v>3.2121859821934313</v>
      </c>
      <c r="BO243" s="23"/>
      <c r="BP243" s="2"/>
    </row>
    <row r="244" spans="1:68" x14ac:dyDescent="0.2">
      <c r="A244">
        <v>11.55</v>
      </c>
      <c r="B244">
        <v>2.1</v>
      </c>
      <c r="C244">
        <v>1.2650399999999999</v>
      </c>
      <c r="D244">
        <v>-0.27194000000000002</v>
      </c>
      <c r="E244">
        <v>9.3770000000000006E-2</v>
      </c>
      <c r="F244">
        <v>1.5561799999999999</v>
      </c>
      <c r="G244">
        <v>1.8048</v>
      </c>
      <c r="H244" s="23"/>
      <c r="I244" s="17">
        <f t="shared" si="21"/>
        <v>37.893700787401578</v>
      </c>
      <c r="J244" s="16">
        <f t="shared" si="22"/>
        <v>-38.493700787401579</v>
      </c>
      <c r="K244" s="10">
        <v>95</v>
      </c>
      <c r="L244" s="16">
        <v>3699.9671916010561</v>
      </c>
      <c r="M244" s="16">
        <v>1345.6364829396371</v>
      </c>
      <c r="N244" s="16">
        <v>16.420603674540686</v>
      </c>
      <c r="O244" s="16">
        <v>4.855178907721255</v>
      </c>
      <c r="P244" s="16">
        <v>5.1804593688696867</v>
      </c>
      <c r="Q244" s="16">
        <v>0.12197959673547759</v>
      </c>
      <c r="R244" s="16">
        <v>2.3546096600713629</v>
      </c>
      <c r="S244" s="16">
        <v>22.58892091308552</v>
      </c>
      <c r="T244" s="22" t="s">
        <v>33</v>
      </c>
      <c r="U244" s="10">
        <v>3</v>
      </c>
      <c r="V244" s="22" t="s">
        <v>33</v>
      </c>
      <c r="W244" s="10">
        <v>3</v>
      </c>
      <c r="X244" s="22" t="s">
        <v>33</v>
      </c>
      <c r="Y244" s="10">
        <v>3</v>
      </c>
      <c r="Z244" s="22" t="s">
        <v>33</v>
      </c>
      <c r="AA244" s="15">
        <v>3</v>
      </c>
      <c r="AB244" s="11">
        <v>63.055702815521933</v>
      </c>
      <c r="AC244" s="10">
        <v>33.99502347456108</v>
      </c>
      <c r="AD244" s="21">
        <v>2.9492737099169926</v>
      </c>
      <c r="AE244" s="12">
        <v>485.5178907721255</v>
      </c>
      <c r="AF244" s="10">
        <v>397.70689193742493</v>
      </c>
      <c r="AG244" s="10">
        <v>263.53445266522652</v>
      </c>
      <c r="AH244" s="10">
        <v>126.89109747863657</v>
      </c>
      <c r="AI244" s="10">
        <v>4.246988437012071</v>
      </c>
      <c r="AJ244" s="10"/>
      <c r="AK244" s="10"/>
      <c r="AL244" s="10"/>
      <c r="AM244" s="10"/>
      <c r="AN244" s="10">
        <v>4.855178907721255</v>
      </c>
      <c r="AO244" s="10">
        <v>1.7858500874956971</v>
      </c>
      <c r="AP244" s="10">
        <v>2.1082756213218121</v>
      </c>
      <c r="AQ244" s="10">
        <v>111.47500000000001</v>
      </c>
      <c r="AR244" s="10"/>
      <c r="AS244" s="10"/>
      <c r="AT244" s="10">
        <v>1.3117014992531537</v>
      </c>
      <c r="AU244" s="10">
        <v>1</v>
      </c>
      <c r="AV244" s="16"/>
      <c r="AW244" s="21">
        <v>59.656033790613733</v>
      </c>
      <c r="AX244" s="1" t="s">
        <v>120</v>
      </c>
      <c r="AY244" s="25">
        <v>38.4937007874016</v>
      </c>
      <c r="AZ244" s="19">
        <v>100</v>
      </c>
      <c r="BA244" s="19">
        <v>0</v>
      </c>
      <c r="BB244" s="19">
        <v>0</v>
      </c>
      <c r="BC244" s="19">
        <v>100</v>
      </c>
      <c r="BD244" s="19">
        <v>0</v>
      </c>
      <c r="BE244" s="19">
        <v>0</v>
      </c>
      <c r="BF244" s="26">
        <v>63.055702815521933</v>
      </c>
      <c r="BG244" s="26">
        <v>33.99502347456108</v>
      </c>
      <c r="BH244" s="26">
        <v>2.9492737099169926</v>
      </c>
      <c r="BI244" s="23"/>
      <c r="BJ244" s="27">
        <f t="shared" ca="1" si="23"/>
        <v>1</v>
      </c>
      <c r="BK244" s="26">
        <f t="shared" ca="1" si="24"/>
        <v>4.9500378672752712</v>
      </c>
      <c r="BL244" s="25">
        <f t="shared" si="25"/>
        <v>3.6625276701253049</v>
      </c>
      <c r="BM244" s="25">
        <f t="shared" ca="1" si="26"/>
        <v>3.2991926604863098</v>
      </c>
      <c r="BN244" s="24">
        <f t="shared" si="27"/>
        <v>3.2043438877681094</v>
      </c>
      <c r="BO244" s="23"/>
      <c r="BP244" s="2"/>
    </row>
    <row r="245" spans="1:68" x14ac:dyDescent="0.2">
      <c r="A245">
        <v>11.6</v>
      </c>
      <c r="B245">
        <v>2.2000000000000002</v>
      </c>
      <c r="C245">
        <v>1.26518</v>
      </c>
      <c r="D245">
        <v>-0.2717</v>
      </c>
      <c r="E245">
        <v>9.4259999999999997E-2</v>
      </c>
      <c r="F245">
        <v>1.5599000000000001</v>
      </c>
      <c r="G245">
        <v>1.8065</v>
      </c>
      <c r="H245" s="23"/>
      <c r="I245" s="17">
        <f t="shared" si="21"/>
        <v>38.057742782152225</v>
      </c>
      <c r="J245" s="16">
        <f t="shared" si="22"/>
        <v>-38.657742782152226</v>
      </c>
      <c r="K245" s="10">
        <v>95</v>
      </c>
      <c r="L245" s="16">
        <v>3715.5511811023675</v>
      </c>
      <c r="M245" s="16">
        <v>1350.9842519685083</v>
      </c>
      <c r="N245" s="16">
        <v>16.491688538932628</v>
      </c>
      <c r="O245" s="16">
        <v>4.8934086629001712</v>
      </c>
      <c r="P245" s="16">
        <v>5.2208550083530287</v>
      </c>
      <c r="Q245" s="16">
        <v>0.12348319731156986</v>
      </c>
      <c r="R245" s="16">
        <v>2.3651910867856847</v>
      </c>
      <c r="S245" s="16">
        <v>22.739329545337341</v>
      </c>
      <c r="T245" s="22" t="s">
        <v>33</v>
      </c>
      <c r="U245" s="10">
        <v>3</v>
      </c>
      <c r="V245" s="22" t="s">
        <v>33</v>
      </c>
      <c r="W245" s="10">
        <v>3</v>
      </c>
      <c r="X245" s="22" t="s">
        <v>33</v>
      </c>
      <c r="Y245" s="10">
        <v>3</v>
      </c>
      <c r="Z245" s="22" t="s">
        <v>33</v>
      </c>
      <c r="AA245" s="15">
        <v>3</v>
      </c>
      <c r="AB245" s="11">
        <v>63.095038832134662</v>
      </c>
      <c r="AC245" s="10">
        <v>33.958695684246834</v>
      </c>
      <c r="AD245" s="21">
        <v>2.9462654836184998</v>
      </c>
      <c r="AE245" s="12">
        <v>489.34086629001712</v>
      </c>
      <c r="AF245" s="10">
        <v>401.54261484715278</v>
      </c>
      <c r="AG245" s="10">
        <v>266.56412562647716</v>
      </c>
      <c r="AH245" s="10">
        <v>128.52290070318267</v>
      </c>
      <c r="AI245" s="10">
        <v>4.2279881976005953</v>
      </c>
      <c r="AJ245" s="10"/>
      <c r="AK245" s="10"/>
      <c r="AL245" s="10"/>
      <c r="AM245" s="10"/>
      <c r="AN245" s="10">
        <v>4.8934086629001712</v>
      </c>
      <c r="AO245" s="10">
        <v>1.7983787329600038</v>
      </c>
      <c r="AP245" s="10">
        <v>2.1325130050118171</v>
      </c>
      <c r="AQ245" s="10">
        <v>111.47500000000001</v>
      </c>
      <c r="AR245" s="10"/>
      <c r="AS245" s="10"/>
      <c r="AT245" s="10">
        <v>1.3194394675584602</v>
      </c>
      <c r="AU245" s="10">
        <v>1</v>
      </c>
      <c r="AV245" s="16"/>
      <c r="AW245" s="21">
        <v>60.231392227072917</v>
      </c>
      <c r="AX245" s="1" t="s">
        <v>120</v>
      </c>
      <c r="AY245" s="25">
        <v>38.657742782152198</v>
      </c>
      <c r="AZ245" s="19">
        <v>100</v>
      </c>
      <c r="BA245" s="19">
        <v>0</v>
      </c>
      <c r="BB245" s="19">
        <v>0</v>
      </c>
      <c r="BC245" s="19">
        <v>100</v>
      </c>
      <c r="BD245" s="19">
        <v>0</v>
      </c>
      <c r="BE245" s="19">
        <v>0</v>
      </c>
      <c r="BF245" s="26">
        <v>63.095038832134662</v>
      </c>
      <c r="BG245" s="26">
        <v>33.958695684246834</v>
      </c>
      <c r="BH245" s="26">
        <v>2.9462654836184998</v>
      </c>
      <c r="BI245" s="23"/>
      <c r="BJ245" s="27">
        <f t="shared" ca="1" si="23"/>
        <v>1</v>
      </c>
      <c r="BK245" s="26">
        <f t="shared" ca="1" si="24"/>
        <v>4.9787100225654433</v>
      </c>
      <c r="BL245" s="25">
        <f t="shared" si="25"/>
        <v>3.6717300417567946</v>
      </c>
      <c r="BM245" s="25">
        <f t="shared" ca="1" si="26"/>
        <v>3.2976726082371171</v>
      </c>
      <c r="BN245" s="24">
        <f t="shared" si="27"/>
        <v>3.2023854607275157</v>
      </c>
      <c r="BO245" s="23"/>
      <c r="BP245" s="2"/>
    </row>
    <row r="246" spans="1:68" x14ac:dyDescent="0.2">
      <c r="A246">
        <v>11.65</v>
      </c>
      <c r="B246">
        <v>2.1</v>
      </c>
      <c r="C246">
        <v>1.2654799999999999</v>
      </c>
      <c r="D246">
        <v>-0.27211000000000002</v>
      </c>
      <c r="E246">
        <v>9.4740000000000005E-2</v>
      </c>
      <c r="F246">
        <v>1.554</v>
      </c>
      <c r="G246">
        <v>1.8042800000000001</v>
      </c>
      <c r="H246" s="23"/>
      <c r="I246" s="17">
        <f t="shared" si="21"/>
        <v>38.221784776902886</v>
      </c>
      <c r="J246" s="16">
        <f t="shared" si="22"/>
        <v>-38.821784776902888</v>
      </c>
      <c r="K246" s="10">
        <v>95</v>
      </c>
      <c r="L246" s="16">
        <v>3731.1351706036803</v>
      </c>
      <c r="M246" s="16">
        <v>1356.3320209973799</v>
      </c>
      <c r="N246" s="16">
        <v>16.562773403324584</v>
      </c>
      <c r="O246" s="16">
        <v>4.9753295668549642</v>
      </c>
      <c r="P246" s="16">
        <v>5.3048975948917496</v>
      </c>
      <c r="Q246" s="16">
        <v>0.12091454632741228</v>
      </c>
      <c r="R246" s="16">
        <v>2.2793002911845961</v>
      </c>
      <c r="S246" s="16">
        <v>22.886668613665663</v>
      </c>
      <c r="T246" s="22" t="s">
        <v>33</v>
      </c>
      <c r="U246" s="10">
        <v>3</v>
      </c>
      <c r="V246" s="22" t="s">
        <v>33</v>
      </c>
      <c r="W246" s="10">
        <v>3</v>
      </c>
      <c r="X246" s="22" t="s">
        <v>33</v>
      </c>
      <c r="Y246" s="10">
        <v>3</v>
      </c>
      <c r="Z246" s="22" t="s">
        <v>33</v>
      </c>
      <c r="AA246" s="15">
        <v>3</v>
      </c>
      <c r="AB246" s="11">
        <v>60.635790906580283</v>
      </c>
      <c r="AC246" s="10">
        <v>36.216870988851973</v>
      </c>
      <c r="AD246" s="21">
        <v>3.1473381045677433</v>
      </c>
      <c r="AE246" s="12">
        <v>497.53295668549646</v>
      </c>
      <c r="AF246" s="10">
        <v>410.51327270457205</v>
      </c>
      <c r="AG246" s="10">
        <v>272.86731961688122</v>
      </c>
      <c r="AH246" s="10">
        <v>130.09155861273075</v>
      </c>
      <c r="AI246" s="10">
        <v>4.3873113335157816</v>
      </c>
      <c r="AJ246" s="10"/>
      <c r="AK246" s="10"/>
      <c r="AL246" s="10"/>
      <c r="AM246" s="10"/>
      <c r="AN246" s="10">
        <v>4.9753295668549642</v>
      </c>
      <c r="AO246" s="10">
        <v>1.8098651847516003</v>
      </c>
      <c r="AP246" s="10">
        <v>2.1829385569350497</v>
      </c>
      <c r="AQ246" s="10">
        <v>111.47500000000001</v>
      </c>
      <c r="AR246" s="10"/>
      <c r="AS246" s="10"/>
      <c r="AT246" s="10">
        <v>1.3447748173801024</v>
      </c>
      <c r="AU246" s="10">
        <v>1</v>
      </c>
      <c r="AV246" s="16"/>
      <c r="AW246" s="21">
        <v>61.576990905685811</v>
      </c>
      <c r="AX246" s="1" t="s">
        <v>120</v>
      </c>
      <c r="AY246" s="25">
        <v>38.821784776902902</v>
      </c>
      <c r="AZ246" s="19">
        <v>100</v>
      </c>
      <c r="BA246" s="19">
        <v>0</v>
      </c>
      <c r="BB246" s="19">
        <v>0</v>
      </c>
      <c r="BC246" s="19">
        <v>100</v>
      </c>
      <c r="BD246" s="19">
        <v>0</v>
      </c>
      <c r="BE246" s="19">
        <v>0</v>
      </c>
      <c r="BF246" s="26">
        <v>60.635790906580283</v>
      </c>
      <c r="BG246" s="26">
        <v>36.216870988851973</v>
      </c>
      <c r="BH246" s="26">
        <v>3.1473381045677433</v>
      </c>
      <c r="BI246" s="23"/>
      <c r="BJ246" s="27">
        <f t="shared" ca="1" si="23"/>
        <v>1</v>
      </c>
      <c r="BK246" s="26">
        <f t="shared" ca="1" si="24"/>
        <v>5.0715163490143</v>
      </c>
      <c r="BL246" s="25">
        <f t="shared" si="25"/>
        <v>3.5156424649645532</v>
      </c>
      <c r="BM246" s="25">
        <f t="shared" ca="1" si="26"/>
        <v>3.2807370248194934</v>
      </c>
      <c r="BN246" s="24">
        <f t="shared" si="27"/>
        <v>3.1883917578038607</v>
      </c>
      <c r="BO246" s="23"/>
      <c r="BP246" s="2"/>
    </row>
    <row r="247" spans="1:68" x14ac:dyDescent="0.2">
      <c r="A247">
        <v>11.7</v>
      </c>
      <c r="B247">
        <v>2.2000000000000002</v>
      </c>
      <c r="C247">
        <v>1.2656799999999999</v>
      </c>
      <c r="D247">
        <v>-0.27217999999999998</v>
      </c>
      <c r="E247">
        <v>9.5250000000000001E-2</v>
      </c>
      <c r="F247">
        <v>1.5558799999999999</v>
      </c>
      <c r="G247">
        <v>1.8099000000000001</v>
      </c>
      <c r="H247" s="23"/>
      <c r="I247" s="17">
        <f t="shared" si="21"/>
        <v>38.385826771653541</v>
      </c>
      <c r="J247" s="16">
        <f t="shared" si="22"/>
        <v>-38.985826771653542</v>
      </c>
      <c r="K247" s="10">
        <v>95</v>
      </c>
      <c r="L247" s="16">
        <v>3746.7191601049926</v>
      </c>
      <c r="M247" s="16">
        <v>1361.6797900262513</v>
      </c>
      <c r="N247" s="16">
        <v>16.633858267716533</v>
      </c>
      <c r="O247" s="16">
        <v>5.0299435028248265</v>
      </c>
      <c r="P247" s="16">
        <v>5.3617658186070356</v>
      </c>
      <c r="Q247" s="16">
        <v>0.12047599615938566</v>
      </c>
      <c r="R247" s="16">
        <v>2.2469462530663975</v>
      </c>
      <c r="S247" s="16">
        <v>23.043216373764501</v>
      </c>
      <c r="T247" s="22" t="s">
        <v>33</v>
      </c>
      <c r="U247" s="10">
        <v>3</v>
      </c>
      <c r="V247" s="22" t="s">
        <v>33</v>
      </c>
      <c r="W247" s="10">
        <v>3</v>
      </c>
      <c r="X247" s="22" t="s">
        <v>33</v>
      </c>
      <c r="Y247" s="10">
        <v>3</v>
      </c>
      <c r="Z247" s="22" t="s">
        <v>33</v>
      </c>
      <c r="AA247" s="15">
        <v>3</v>
      </c>
      <c r="AB247" s="11">
        <v>59.587174129837877</v>
      </c>
      <c r="AC247" s="10">
        <v>37.170793747088766</v>
      </c>
      <c r="AD247" s="21">
        <v>3.2420321230733564</v>
      </c>
      <c r="AE247" s="12">
        <v>502.99435028248263</v>
      </c>
      <c r="AF247" s="10">
        <v>416.28694670041091</v>
      </c>
      <c r="AG247" s="10">
        <v>277.13243639552769</v>
      </c>
      <c r="AH247" s="10">
        <v>131.84965246727248</v>
      </c>
      <c r="AI247" s="10">
        <v>4.4504847351613526</v>
      </c>
      <c r="AJ247" s="10"/>
      <c r="AK247" s="10"/>
      <c r="AL247" s="10"/>
      <c r="AM247" s="10"/>
      <c r="AN247" s="10">
        <v>5.0299435028248265</v>
      </c>
      <c r="AO247" s="10">
        <v>1.8211920809049147</v>
      </c>
      <c r="AP247" s="10">
        <v>2.2170594911642212</v>
      </c>
      <c r="AQ247" s="10">
        <v>111.47500000000001</v>
      </c>
      <c r="AR247" s="10"/>
      <c r="AS247" s="10"/>
      <c r="AT247" s="10">
        <v>1.3589716380302568</v>
      </c>
      <c r="AU247" s="10">
        <v>1</v>
      </c>
      <c r="AV247" s="16"/>
      <c r="AW247" s="21">
        <v>62.443042005061635</v>
      </c>
      <c r="AX247" s="1" t="s">
        <v>120</v>
      </c>
      <c r="AY247" s="25">
        <v>38.9858267716535</v>
      </c>
      <c r="AZ247" s="19">
        <v>100</v>
      </c>
      <c r="BA247" s="19">
        <v>0</v>
      </c>
      <c r="BB247" s="19">
        <v>0</v>
      </c>
      <c r="BC247" s="19">
        <v>100</v>
      </c>
      <c r="BD247" s="19">
        <v>0</v>
      </c>
      <c r="BE247" s="19">
        <v>0</v>
      </c>
      <c r="BF247" s="26">
        <v>59.587174129837877</v>
      </c>
      <c r="BG247" s="26">
        <v>37.170793747088766</v>
      </c>
      <c r="BH247" s="26">
        <v>3.2420321230733564</v>
      </c>
      <c r="BI247" s="23"/>
      <c r="BJ247" s="27">
        <f t="shared" ca="1" si="23"/>
        <v>1</v>
      </c>
      <c r="BK247" s="26">
        <f t="shared" ca="1" si="24"/>
        <v>5.1236807127574204</v>
      </c>
      <c r="BL247" s="25">
        <f t="shared" si="25"/>
        <v>3.4536114179553317</v>
      </c>
      <c r="BM247" s="25">
        <f t="shared" ca="1" si="26"/>
        <v>3.272832536601658</v>
      </c>
      <c r="BN247" s="24">
        <f t="shared" si="27"/>
        <v>3.1812966902252642</v>
      </c>
      <c r="BO247" s="23"/>
      <c r="BP247" s="2"/>
    </row>
    <row r="248" spans="1:68" x14ac:dyDescent="0.2">
      <c r="A248">
        <v>11.75</v>
      </c>
      <c r="B248">
        <v>0.5</v>
      </c>
      <c r="C248">
        <v>1.26596</v>
      </c>
      <c r="D248">
        <v>-0.27226</v>
      </c>
      <c r="E248">
        <v>9.579E-2</v>
      </c>
      <c r="F248">
        <v>1.5490999999999999</v>
      </c>
      <c r="G248">
        <v>1.8065</v>
      </c>
      <c r="H248" s="23"/>
      <c r="I248" s="17">
        <f t="shared" si="21"/>
        <v>38.549868766404195</v>
      </c>
      <c r="J248" s="16">
        <f t="shared" si="22"/>
        <v>-39.149868766404197</v>
      </c>
      <c r="K248" s="10">
        <v>95</v>
      </c>
      <c r="L248" s="16">
        <v>3762.3031496063049</v>
      </c>
      <c r="M248" s="16">
        <v>1367.0275590551228</v>
      </c>
      <c r="N248" s="16">
        <v>16.704943132108482</v>
      </c>
      <c r="O248" s="16">
        <v>5.106403013182657</v>
      </c>
      <c r="P248" s="16">
        <v>5.4406122218717847</v>
      </c>
      <c r="Q248" s="16">
        <v>0.11997479596735477</v>
      </c>
      <c r="R248" s="16">
        <v>2.2051708718560117</v>
      </c>
      <c r="S248" s="16">
        <v>23.208972825633861</v>
      </c>
      <c r="T248" s="22" t="s">
        <v>33</v>
      </c>
      <c r="U248" s="10">
        <v>3</v>
      </c>
      <c r="V248" s="22" t="s">
        <v>33</v>
      </c>
      <c r="W248" s="10">
        <v>3</v>
      </c>
      <c r="X248" s="22" t="s">
        <v>33</v>
      </c>
      <c r="Y248" s="10">
        <v>3</v>
      </c>
      <c r="Z248" s="22" t="s">
        <v>33</v>
      </c>
      <c r="AA248" s="15">
        <v>3</v>
      </c>
      <c r="AB248" s="11">
        <v>58.198922626220295</v>
      </c>
      <c r="AC248" s="10">
        <v>38.424238784678138</v>
      </c>
      <c r="AD248" s="21">
        <v>3.3768385891015642</v>
      </c>
      <c r="AE248" s="12">
        <v>510.64030131826564</v>
      </c>
      <c r="AF248" s="10">
        <v>424.64628887853951</v>
      </c>
      <c r="AG248" s="10">
        <v>283.04591664038384</v>
      </c>
      <c r="AH248" s="10">
        <v>133.79718226680779</v>
      </c>
      <c r="AI248" s="10">
        <v>4.5347959777753486</v>
      </c>
      <c r="AJ248" s="10"/>
      <c r="AK248" s="10"/>
      <c r="AL248" s="10"/>
      <c r="AM248" s="10"/>
      <c r="AN248" s="10">
        <v>5.106403013182657</v>
      </c>
      <c r="AO248" s="10">
        <v>1.8360974884069838</v>
      </c>
      <c r="AP248" s="10">
        <v>2.2643673331230709</v>
      </c>
      <c r="AQ248" s="10">
        <v>111.47500000000001</v>
      </c>
      <c r="AR248" s="10"/>
      <c r="AS248" s="10"/>
      <c r="AT248" s="10">
        <v>1.38189726155915</v>
      </c>
      <c r="AU248" s="10">
        <v>1</v>
      </c>
      <c r="AV248" s="16"/>
      <c r="AW248" s="21">
        <v>63.696943331780922</v>
      </c>
      <c r="AX248" s="1" t="s">
        <v>120</v>
      </c>
      <c r="AY248" s="25">
        <v>39.149868766404197</v>
      </c>
      <c r="AZ248" s="19">
        <v>100</v>
      </c>
      <c r="BA248" s="19">
        <v>0</v>
      </c>
      <c r="BB248" s="19">
        <v>0</v>
      </c>
      <c r="BC248" s="19">
        <v>100</v>
      </c>
      <c r="BD248" s="19">
        <v>0</v>
      </c>
      <c r="BE248" s="19">
        <v>0</v>
      </c>
      <c r="BF248" s="26">
        <v>58.198922626220295</v>
      </c>
      <c r="BG248" s="26">
        <v>38.424238784678138</v>
      </c>
      <c r="BH248" s="26">
        <v>3.3768385891015642</v>
      </c>
      <c r="BI248" s="23"/>
      <c r="BJ248" s="27">
        <f t="shared" ca="1" si="23"/>
        <v>1</v>
      </c>
      <c r="BK248" s="26">
        <f t="shared" ca="1" si="24"/>
        <v>5.2075916443541184</v>
      </c>
      <c r="BL248" s="25">
        <f t="shared" si="25"/>
        <v>3.3705891949152225</v>
      </c>
      <c r="BM248" s="25">
        <f t="shared" ca="1" si="26"/>
        <v>3.2612089614317781</v>
      </c>
      <c r="BN248" s="24">
        <f t="shared" si="27"/>
        <v>3.1717604650759497</v>
      </c>
      <c r="BO248" s="23"/>
      <c r="BP248" s="2"/>
    </row>
    <row r="249" spans="1:68" x14ac:dyDescent="0.2">
      <c r="A249">
        <v>11.8</v>
      </c>
      <c r="B249">
        <v>2.1</v>
      </c>
      <c r="C249">
        <v>1.2665500000000001</v>
      </c>
      <c r="D249">
        <v>-0.27238000000000001</v>
      </c>
      <c r="E249">
        <v>9.6310000000000007E-2</v>
      </c>
      <c r="F249">
        <v>1.5547500000000001</v>
      </c>
      <c r="G249">
        <v>1.8097300000000001</v>
      </c>
      <c r="H249" s="23"/>
      <c r="I249" s="17">
        <f t="shared" si="21"/>
        <v>38.713910761154857</v>
      </c>
      <c r="J249" s="16">
        <f t="shared" si="22"/>
        <v>-39.313910761154858</v>
      </c>
      <c r="K249" s="10">
        <v>95</v>
      </c>
      <c r="L249" s="16">
        <v>3777.8871391076177</v>
      </c>
      <c r="M249" s="16">
        <v>1372.3753280839944</v>
      </c>
      <c r="N249" s="16">
        <v>16.776027996500439</v>
      </c>
      <c r="O249" s="16">
        <v>5.2675141242937933</v>
      </c>
      <c r="P249" s="16">
        <v>5.6040218224488427</v>
      </c>
      <c r="Q249" s="16">
        <v>0.11922299567930862</v>
      </c>
      <c r="R249" s="16">
        <v>2.1274541651804384</v>
      </c>
      <c r="S249" s="16">
        <v>23.368590149656207</v>
      </c>
      <c r="T249" s="22" t="s">
        <v>122</v>
      </c>
      <c r="U249" s="10">
        <v>4</v>
      </c>
      <c r="V249" s="22" t="s">
        <v>33</v>
      </c>
      <c r="W249" s="10">
        <v>3</v>
      </c>
      <c r="X249" s="22" t="s">
        <v>33</v>
      </c>
      <c r="Y249" s="10">
        <v>3</v>
      </c>
      <c r="Z249" s="22" t="s">
        <v>33</v>
      </c>
      <c r="AA249" s="15">
        <v>3</v>
      </c>
      <c r="AB249" s="11">
        <v>55.512249034586318</v>
      </c>
      <c r="AC249" s="10">
        <v>40.815320826067527</v>
      </c>
      <c r="AD249" s="21">
        <v>3.6724301393461527</v>
      </c>
      <c r="AE249" s="12">
        <v>526.75141242937934</v>
      </c>
      <c r="AF249" s="10">
        <v>442.95424250517493</v>
      </c>
      <c r="AG249" s="10">
        <v>295.30163668366322</v>
      </c>
      <c r="AH249" s="10">
        <v>135.61842143634723</v>
      </c>
      <c r="AI249" s="10">
        <v>4.7004537929266537</v>
      </c>
      <c r="AJ249" s="10"/>
      <c r="AK249" s="10"/>
      <c r="AL249" s="10"/>
      <c r="AM249" s="10"/>
      <c r="AN249" s="10">
        <v>3.5116760828625289</v>
      </c>
      <c r="AO249" s="10">
        <v>1.8648520138638791</v>
      </c>
      <c r="AP249" s="10">
        <v>2.3624130934693057</v>
      </c>
      <c r="AQ249" s="10">
        <v>114.66</v>
      </c>
      <c r="AR249" s="10"/>
      <c r="AS249" s="10"/>
      <c r="AT249" s="10">
        <v>1.4385668426349161</v>
      </c>
      <c r="AU249" s="10">
        <v>1</v>
      </c>
      <c r="AV249" s="16"/>
      <c r="AW249" s="21">
        <v>66.443136375776248</v>
      </c>
      <c r="AX249" s="1" t="s">
        <v>120</v>
      </c>
      <c r="AY249" s="25">
        <v>39.313910761154901</v>
      </c>
      <c r="AZ249" s="19">
        <v>100</v>
      </c>
      <c r="BA249" s="19">
        <v>0</v>
      </c>
      <c r="BB249" s="19">
        <v>0</v>
      </c>
      <c r="BC249" s="19">
        <v>100</v>
      </c>
      <c r="BD249" s="19">
        <v>0</v>
      </c>
      <c r="BE249" s="19">
        <v>0</v>
      </c>
      <c r="BF249" s="26">
        <v>55.512249034586318</v>
      </c>
      <c r="BG249" s="26">
        <v>40.815320826067527</v>
      </c>
      <c r="BH249" s="26">
        <v>3.6724301393461527</v>
      </c>
      <c r="BI249" s="23"/>
      <c r="BJ249" s="27">
        <f t="shared" ca="1" si="23"/>
        <v>1</v>
      </c>
      <c r="BK249" s="26">
        <f t="shared" ca="1" si="24"/>
        <v>5.4140848744078527</v>
      </c>
      <c r="BL249" s="25">
        <f t="shared" si="25"/>
        <v>3.2091651255636995</v>
      </c>
      <c r="BM249" s="25">
        <f t="shared" ca="1" si="26"/>
        <v>3.2355408600950963</v>
      </c>
      <c r="BN249" s="24">
        <f t="shared" si="27"/>
        <v>3.1529057548601878</v>
      </c>
      <c r="BO249" s="23"/>
      <c r="BP249" s="2"/>
    </row>
    <row r="250" spans="1:68" x14ac:dyDescent="0.2">
      <c r="A250">
        <v>11.85</v>
      </c>
      <c r="B250">
        <v>2.1</v>
      </c>
      <c r="C250">
        <v>1.2670399999999999</v>
      </c>
      <c r="D250">
        <v>-0.27172000000000002</v>
      </c>
      <c r="E250">
        <v>9.8669999999999994E-2</v>
      </c>
      <c r="F250">
        <v>1.5516000000000001</v>
      </c>
      <c r="G250">
        <v>1.8081499999999999</v>
      </c>
      <c r="H250" s="23"/>
      <c r="I250" s="17">
        <f t="shared" si="21"/>
        <v>38.877952755905511</v>
      </c>
      <c r="J250" s="16">
        <f t="shared" si="22"/>
        <v>-39.477952755905513</v>
      </c>
      <c r="K250" s="10">
        <v>95</v>
      </c>
      <c r="L250" s="16">
        <v>3793.47112860893</v>
      </c>
      <c r="M250" s="16">
        <v>1377.7230971128658</v>
      </c>
      <c r="N250" s="16">
        <v>16.847112860892388</v>
      </c>
      <c r="O250" s="16">
        <v>5.4013182674199376</v>
      </c>
      <c r="P250" s="16">
        <v>5.7482575716126316</v>
      </c>
      <c r="Q250" s="16">
        <v>0.12335789726356208</v>
      </c>
      <c r="R250" s="16">
        <v>2.146005041123356</v>
      </c>
      <c r="S250" s="16">
        <v>24.093007235603775</v>
      </c>
      <c r="T250" s="22" t="s">
        <v>122</v>
      </c>
      <c r="U250" s="10">
        <v>4</v>
      </c>
      <c r="V250" s="22" t="s">
        <v>33</v>
      </c>
      <c r="W250" s="10">
        <v>3</v>
      </c>
      <c r="X250" s="22" t="s">
        <v>33</v>
      </c>
      <c r="Y250" s="10">
        <v>3</v>
      </c>
      <c r="Z250" s="22" t="s">
        <v>33</v>
      </c>
      <c r="AA250" s="15">
        <v>3</v>
      </c>
      <c r="AB250" s="11">
        <v>55.293108934649837</v>
      </c>
      <c r="AC250" s="10">
        <v>41.008127278609976</v>
      </c>
      <c r="AD250" s="21">
        <v>3.6987637867401846</v>
      </c>
      <c r="AE250" s="12">
        <v>540.13182674199379</v>
      </c>
      <c r="AF250" s="10">
        <v>459.00644890671992</v>
      </c>
      <c r="AG250" s="10">
        <v>306.11931787094738</v>
      </c>
      <c r="AH250" s="10">
        <v>149.05839856549142</v>
      </c>
      <c r="AI250" s="10">
        <v>4.6598212997511705</v>
      </c>
      <c r="AJ250" s="10"/>
      <c r="AK250" s="10"/>
      <c r="AL250" s="10"/>
      <c r="AM250" s="10"/>
      <c r="AN250" s="10">
        <v>3.6008788449466249</v>
      </c>
      <c r="AO250" s="10">
        <v>1.9006549454029753</v>
      </c>
      <c r="AP250" s="10">
        <v>2.448954542967579</v>
      </c>
      <c r="AQ250" s="10">
        <v>114.66</v>
      </c>
      <c r="AR250" s="10"/>
      <c r="AS250" s="10"/>
      <c r="AT250" s="10">
        <v>1.4872232740770164</v>
      </c>
      <c r="AU250" s="10">
        <v>1</v>
      </c>
      <c r="AV250" s="16"/>
      <c r="AW250" s="21">
        <v>68.850967336007997</v>
      </c>
      <c r="AX250" s="1" t="s">
        <v>120</v>
      </c>
      <c r="AY250" s="25">
        <v>39.477952755905498</v>
      </c>
      <c r="AZ250" s="19">
        <v>100</v>
      </c>
      <c r="BA250" s="19">
        <v>0</v>
      </c>
      <c r="BB250" s="19">
        <v>0</v>
      </c>
      <c r="BC250" s="19">
        <v>100</v>
      </c>
      <c r="BD250" s="19">
        <v>0</v>
      </c>
      <c r="BE250" s="19">
        <v>0</v>
      </c>
      <c r="BF250" s="26">
        <v>55.293108934649837</v>
      </c>
      <c r="BG250" s="26">
        <v>41.008127278609976</v>
      </c>
      <c r="BH250" s="26">
        <v>3.6987637867401846</v>
      </c>
      <c r="BI250" s="23"/>
      <c r="BJ250" s="27">
        <f t="shared" ca="1" si="23"/>
        <v>1</v>
      </c>
      <c r="BK250" s="26">
        <f t="shared" ca="1" si="24"/>
        <v>5.5911409417165956</v>
      </c>
      <c r="BL250" s="25">
        <f t="shared" si="25"/>
        <v>3.2028350618143566</v>
      </c>
      <c r="BM250" s="25">
        <f t="shared" ca="1" si="26"/>
        <v>3.2232706091999743</v>
      </c>
      <c r="BN250" s="24">
        <f t="shared" si="27"/>
        <v>3.14515397051749</v>
      </c>
      <c r="BO250" s="23"/>
      <c r="BP250" s="2"/>
    </row>
    <row r="251" spans="1:68" x14ac:dyDescent="0.2">
      <c r="A251">
        <v>11.9</v>
      </c>
      <c r="B251">
        <v>2.1</v>
      </c>
      <c r="C251">
        <v>1.2671399999999999</v>
      </c>
      <c r="D251">
        <v>-0.27171000000000001</v>
      </c>
      <c r="E251">
        <v>9.9339999999999998E-2</v>
      </c>
      <c r="F251">
        <v>1.5484</v>
      </c>
      <c r="G251">
        <v>1.8063499999999999</v>
      </c>
      <c r="H251" s="23"/>
      <c r="I251" s="17">
        <f t="shared" si="21"/>
        <v>39.041994750656166</v>
      </c>
      <c r="J251" s="16">
        <f t="shared" si="22"/>
        <v>-39.641994750656167</v>
      </c>
      <c r="K251" s="10">
        <v>95</v>
      </c>
      <c r="L251" s="16">
        <v>3809.0551181102423</v>
      </c>
      <c r="M251" s="16">
        <v>1383.0708661417373</v>
      </c>
      <c r="N251" s="16">
        <v>16.91819772528434</v>
      </c>
      <c r="O251" s="16">
        <v>5.4286252354048692</v>
      </c>
      <c r="P251" s="16">
        <v>5.7785260548709632</v>
      </c>
      <c r="Q251" s="16">
        <v>0.12342054728756596</v>
      </c>
      <c r="R251" s="16">
        <v>2.1358482442686157</v>
      </c>
      <c r="S251" s="16">
        <v>24.298668018478725</v>
      </c>
      <c r="T251" s="22" t="s">
        <v>122</v>
      </c>
      <c r="U251" s="10">
        <v>4</v>
      </c>
      <c r="V251" s="22" t="s">
        <v>33</v>
      </c>
      <c r="W251" s="10">
        <v>3</v>
      </c>
      <c r="X251" s="22" t="s">
        <v>33</v>
      </c>
      <c r="Y251" s="10">
        <v>3</v>
      </c>
      <c r="Z251" s="22" t="s">
        <v>33</v>
      </c>
      <c r="AA251" s="15">
        <v>3</v>
      </c>
      <c r="AB251" s="11">
        <v>54.935446953710851</v>
      </c>
      <c r="AC251" s="10">
        <v>41.322038000403843</v>
      </c>
      <c r="AD251" s="21">
        <v>3.7425150458853036</v>
      </c>
      <c r="AE251" s="12">
        <v>542.8625235404869</v>
      </c>
      <c r="AF251" s="10">
        <v>461.65074167232888</v>
      </c>
      <c r="AG251" s="10">
        <v>308.38945411532222</v>
      </c>
      <c r="AH251" s="10">
        <v>151.82681745999878</v>
      </c>
      <c r="AI251" s="10">
        <v>4.6819805793010945</v>
      </c>
      <c r="AJ251" s="10"/>
      <c r="AK251" s="10"/>
      <c r="AL251" s="10"/>
      <c r="AM251" s="10"/>
      <c r="AN251" s="10">
        <v>3.6190834902699129</v>
      </c>
      <c r="AO251" s="10">
        <v>1.9085931496026465</v>
      </c>
      <c r="AP251" s="10">
        <v>2.4671156329225781</v>
      </c>
      <c r="AQ251" s="10">
        <v>114.66</v>
      </c>
      <c r="AR251" s="10"/>
      <c r="AS251" s="10"/>
      <c r="AT251" s="10">
        <v>1.4901014742464163</v>
      </c>
      <c r="AU251" s="10">
        <v>1</v>
      </c>
      <c r="AV251" s="16"/>
      <c r="AW251" s="21">
        <v>69.247611250849317</v>
      </c>
      <c r="AX251" s="1" t="s">
        <v>120</v>
      </c>
      <c r="AY251" s="25">
        <v>39.641994750656202</v>
      </c>
      <c r="AZ251" s="19">
        <v>100</v>
      </c>
      <c r="BA251" s="19">
        <v>0</v>
      </c>
      <c r="BB251" s="19">
        <v>0</v>
      </c>
      <c r="BC251" s="19">
        <v>100</v>
      </c>
      <c r="BD251" s="19">
        <v>0</v>
      </c>
      <c r="BE251" s="19">
        <v>0</v>
      </c>
      <c r="BF251" s="26">
        <v>54.935446953710851</v>
      </c>
      <c r="BG251" s="26">
        <v>41.322038000403843</v>
      </c>
      <c r="BH251" s="26">
        <v>3.7425150458853036</v>
      </c>
      <c r="BI251" s="23"/>
      <c r="BJ251" s="27">
        <f t="shared" ca="1" si="23"/>
        <v>1</v>
      </c>
      <c r="BK251" s="26">
        <f t="shared" ca="1" si="24"/>
        <v>5.6020245826200989</v>
      </c>
      <c r="BL251" s="25">
        <f t="shared" si="25"/>
        <v>3.185869778237338</v>
      </c>
      <c r="BM251" s="25">
        <f t="shared" ca="1" si="26"/>
        <v>3.2213228171988164</v>
      </c>
      <c r="BN251" s="24">
        <f t="shared" si="27"/>
        <v>3.1421536184677801</v>
      </c>
      <c r="BO251" s="23"/>
      <c r="BP251" s="2"/>
    </row>
    <row r="252" spans="1:68" x14ac:dyDescent="0.2">
      <c r="A252">
        <v>11.95</v>
      </c>
      <c r="B252">
        <v>2.1</v>
      </c>
      <c r="C252">
        <v>1.2671600000000001</v>
      </c>
      <c r="D252">
        <v>-0.27206999999999998</v>
      </c>
      <c r="E252">
        <v>0.1</v>
      </c>
      <c r="F252">
        <v>1.55183</v>
      </c>
      <c r="G252">
        <v>1.8106</v>
      </c>
      <c r="H252" s="23"/>
      <c r="I252" s="17">
        <f t="shared" si="21"/>
        <v>39.20603674540682</v>
      </c>
      <c r="J252" s="16">
        <f t="shared" si="22"/>
        <v>-39.806036745406821</v>
      </c>
      <c r="K252" s="10">
        <v>95</v>
      </c>
      <c r="L252" s="16">
        <v>3824.6391076115547</v>
      </c>
      <c r="M252" s="16">
        <v>1388.4186351706087</v>
      </c>
      <c r="N252" s="16">
        <v>16.989282589676289</v>
      </c>
      <c r="O252" s="16">
        <v>5.4340866290018903</v>
      </c>
      <c r="P252" s="16">
        <v>5.7869047620208844</v>
      </c>
      <c r="Q252" s="16">
        <v>0.12116514642342789</v>
      </c>
      <c r="R252" s="16">
        <v>2.0937815880196893</v>
      </c>
      <c r="S252" s="16">
        <v>24.501259237430169</v>
      </c>
      <c r="T252" s="22" t="s">
        <v>122</v>
      </c>
      <c r="U252" s="10">
        <v>4</v>
      </c>
      <c r="V252" s="22" t="s">
        <v>33</v>
      </c>
      <c r="W252" s="10">
        <v>3</v>
      </c>
      <c r="X252" s="22" t="s">
        <v>33</v>
      </c>
      <c r="Y252" s="10">
        <v>3</v>
      </c>
      <c r="Z252" s="22" t="s">
        <v>33</v>
      </c>
      <c r="AA252" s="15">
        <v>3</v>
      </c>
      <c r="AB252" s="11">
        <v>53.960755219373709</v>
      </c>
      <c r="AC252" s="10">
        <v>42.172485840680153</v>
      </c>
      <c r="AD252" s="21">
        <v>3.8667589399461351</v>
      </c>
      <c r="AE252" s="12">
        <v>543.40866290018903</v>
      </c>
      <c r="AF252" s="10">
        <v>461.71976666047777</v>
      </c>
      <c r="AG252" s="10">
        <v>309.01785715156632</v>
      </c>
      <c r="AH252" s="10">
        <v>154.53209103950837</v>
      </c>
      <c r="AI252" s="10">
        <v>4.7760473476405236</v>
      </c>
      <c r="AJ252" s="10"/>
      <c r="AK252" s="10"/>
      <c r="AL252" s="10"/>
      <c r="AM252" s="10"/>
      <c r="AN252" s="10">
        <v>3.6227244193345935</v>
      </c>
      <c r="AO252" s="10">
        <v>1.9079806729561131</v>
      </c>
      <c r="AP252" s="10">
        <v>2.4721428572125306</v>
      </c>
      <c r="AQ252" s="10">
        <v>114.66</v>
      </c>
      <c r="AR252" s="10"/>
      <c r="AS252" s="10"/>
      <c r="AT252" s="10">
        <v>1.4842638965794366</v>
      </c>
      <c r="AU252" s="10">
        <v>1</v>
      </c>
      <c r="AV252" s="16"/>
      <c r="AW252" s="21">
        <v>69.257964999071675</v>
      </c>
      <c r="AX252" s="1" t="s">
        <v>120</v>
      </c>
      <c r="AY252" s="25">
        <v>39.8060367454068</v>
      </c>
      <c r="AZ252" s="19">
        <v>100</v>
      </c>
      <c r="BA252" s="19">
        <v>0</v>
      </c>
      <c r="BB252" s="19">
        <v>0</v>
      </c>
      <c r="BC252" s="19">
        <v>100</v>
      </c>
      <c r="BD252" s="19">
        <v>0</v>
      </c>
      <c r="BE252" s="19">
        <v>0</v>
      </c>
      <c r="BF252" s="26">
        <v>53.960755219373709</v>
      </c>
      <c r="BG252" s="26">
        <v>42.172485840680153</v>
      </c>
      <c r="BH252" s="26">
        <v>3.8667589399461351</v>
      </c>
      <c r="BI252" s="23"/>
      <c r="BJ252" s="27">
        <f t="shared" ca="1" si="23"/>
        <v>1</v>
      </c>
      <c r="BK252" s="26">
        <f t="shared" ca="1" si="24"/>
        <v>5.5812924287623069</v>
      </c>
      <c r="BL252" s="25">
        <f t="shared" si="25"/>
        <v>3.1271772309078898</v>
      </c>
      <c r="BM252" s="25">
        <f t="shared" ca="1" si="26"/>
        <v>3.218372500660684</v>
      </c>
      <c r="BN252" s="24">
        <f t="shared" si="27"/>
        <v>3.1373540952491967</v>
      </c>
      <c r="BO252" s="23"/>
      <c r="BP252" s="2"/>
    </row>
    <row r="253" spans="1:68" x14ac:dyDescent="0.2">
      <c r="A253">
        <v>12</v>
      </c>
      <c r="B253">
        <v>2.2000000000000002</v>
      </c>
      <c r="C253">
        <v>1.26736</v>
      </c>
      <c r="D253">
        <v>-0.27157999999999999</v>
      </c>
      <c r="E253">
        <v>0.10068000000000001</v>
      </c>
      <c r="F253">
        <v>1.55508</v>
      </c>
      <c r="G253">
        <v>1.8185</v>
      </c>
      <c r="H253" s="23"/>
      <c r="I253" s="17">
        <f t="shared" si="21"/>
        <v>39.370078740157481</v>
      </c>
      <c r="J253" s="16">
        <f t="shared" si="22"/>
        <v>-39.970078740157483</v>
      </c>
      <c r="K253" s="10">
        <v>95</v>
      </c>
      <c r="L253" s="16">
        <v>3840.2230971128674</v>
      </c>
      <c r="M253" s="16">
        <v>1393.7664041994803</v>
      </c>
      <c r="N253" s="16">
        <v>17.060367454068242</v>
      </c>
      <c r="O253" s="16">
        <v>5.4887005649717535</v>
      </c>
      <c r="P253" s="16">
        <v>5.8445244149846456</v>
      </c>
      <c r="Q253" s="16">
        <v>0.12423499759961601</v>
      </c>
      <c r="R253" s="16">
        <v>2.1256647894410823</v>
      </c>
      <c r="S253" s="16">
        <v>24.709989584228619</v>
      </c>
      <c r="T253" s="22" t="s">
        <v>122</v>
      </c>
      <c r="U253" s="10">
        <v>4</v>
      </c>
      <c r="V253" s="22" t="s">
        <v>33</v>
      </c>
      <c r="W253" s="10">
        <v>3</v>
      </c>
      <c r="X253" s="22" t="s">
        <v>33</v>
      </c>
      <c r="Y253" s="10">
        <v>3</v>
      </c>
      <c r="Z253" s="22" t="s">
        <v>33</v>
      </c>
      <c r="AA253" s="15">
        <v>3</v>
      </c>
      <c r="AB253" s="11">
        <v>54.426031192315534</v>
      </c>
      <c r="AC253" s="10">
        <v>41.767449712472263</v>
      </c>
      <c r="AD253" s="21">
        <v>3.8065190952121997</v>
      </c>
      <c r="AE253" s="12">
        <v>548.87005649717537</v>
      </c>
      <c r="AF253" s="10">
        <v>467.58184409731359</v>
      </c>
      <c r="AG253" s="10">
        <v>313.33933112384841</v>
      </c>
      <c r="AH253" s="10">
        <v>157.3636552490135</v>
      </c>
      <c r="AI253" s="10">
        <v>4.7044106152924412</v>
      </c>
      <c r="AJ253" s="10"/>
      <c r="AK253" s="10"/>
      <c r="AL253" s="10"/>
      <c r="AM253" s="10"/>
      <c r="AN253" s="10">
        <v>3.6591337099811692</v>
      </c>
      <c r="AO253" s="10">
        <v>1.9268230737029228</v>
      </c>
      <c r="AP253" s="10">
        <v>2.5067146489907874</v>
      </c>
      <c r="AQ253" s="10">
        <v>114.66</v>
      </c>
      <c r="AR253" s="10"/>
      <c r="AS253" s="10"/>
      <c r="AT253" s="10">
        <v>1.4979531250063194</v>
      </c>
      <c r="AU253" s="10">
        <v>1</v>
      </c>
      <c r="AV253" s="16"/>
      <c r="AW253" s="21">
        <v>70.137276614597042</v>
      </c>
      <c r="AX253" s="1" t="s">
        <v>120</v>
      </c>
      <c r="AY253" s="25">
        <v>39.970078740157497</v>
      </c>
      <c r="AZ253" s="19">
        <v>100</v>
      </c>
      <c r="BA253" s="19">
        <v>0</v>
      </c>
      <c r="BB253" s="19">
        <v>0</v>
      </c>
      <c r="BC253" s="19">
        <v>100</v>
      </c>
      <c r="BD253" s="19">
        <v>0</v>
      </c>
      <c r="BE253" s="19">
        <v>0</v>
      </c>
      <c r="BF253" s="26">
        <v>54.426031192315534</v>
      </c>
      <c r="BG253" s="26">
        <v>41.767449712472263</v>
      </c>
      <c r="BH253" s="26">
        <v>3.8065190952121997</v>
      </c>
      <c r="BI253" s="23"/>
      <c r="BJ253" s="27">
        <f t="shared" ca="1" si="23"/>
        <v>1</v>
      </c>
      <c r="BK253" s="26">
        <f t="shared" ca="1" si="24"/>
        <v>5.6313781916450001</v>
      </c>
      <c r="BL253" s="25">
        <f t="shared" si="25"/>
        <v>3.165696419517857</v>
      </c>
      <c r="BM253" s="25">
        <f t="shared" ca="1" si="26"/>
        <v>3.217929603167561</v>
      </c>
      <c r="BN253" s="24">
        <f t="shared" si="27"/>
        <v>3.1368394428445927</v>
      </c>
      <c r="BO253" s="23"/>
      <c r="BP253" s="2"/>
    </row>
    <row r="254" spans="1:68" x14ac:dyDescent="0.2">
      <c r="A254">
        <v>12.05</v>
      </c>
      <c r="B254">
        <v>2.1</v>
      </c>
      <c r="C254">
        <v>1.26729</v>
      </c>
      <c r="D254">
        <v>-0.27128999999999998</v>
      </c>
      <c r="E254">
        <v>0.10129000000000001</v>
      </c>
      <c r="F254">
        <v>1.5500799999999999</v>
      </c>
      <c r="G254">
        <v>1.8112299999999999</v>
      </c>
      <c r="H254" s="23"/>
      <c r="I254" s="17">
        <f t="shared" si="21"/>
        <v>39.534120734908136</v>
      </c>
      <c r="J254" s="16">
        <f t="shared" si="22"/>
        <v>-40.134120734908137</v>
      </c>
      <c r="K254" s="10">
        <v>95</v>
      </c>
      <c r="L254" s="16">
        <v>3855.8070866141798</v>
      </c>
      <c r="M254" s="16">
        <v>1399.1141732283518</v>
      </c>
      <c r="N254" s="16">
        <v>17.131452318460191</v>
      </c>
      <c r="O254" s="16">
        <v>5.4695856873822954</v>
      </c>
      <c r="P254" s="16">
        <v>5.8281058423455958</v>
      </c>
      <c r="Q254" s="16">
        <v>0.12605184829572749</v>
      </c>
      <c r="R254" s="16">
        <v>2.1628270265763789</v>
      </c>
      <c r="S254" s="16">
        <v>24.897232983562528</v>
      </c>
      <c r="T254" s="22" t="s">
        <v>122</v>
      </c>
      <c r="U254" s="10">
        <v>4</v>
      </c>
      <c r="V254" s="22" t="s">
        <v>33</v>
      </c>
      <c r="W254" s="10">
        <v>3</v>
      </c>
      <c r="X254" s="22" t="s">
        <v>33</v>
      </c>
      <c r="Y254" s="10">
        <v>3</v>
      </c>
      <c r="Z254" s="22" t="s">
        <v>33</v>
      </c>
      <c r="AA254" s="15">
        <v>3</v>
      </c>
      <c r="AB254" s="11">
        <v>55.411165440987467</v>
      </c>
      <c r="AC254" s="10">
        <v>40.904301599338368</v>
      </c>
      <c r="AD254" s="21">
        <v>3.6845329596741667</v>
      </c>
      <c r="AE254" s="12">
        <v>546.95856873822959</v>
      </c>
      <c r="AF254" s="10">
        <v>464.73354205146586</v>
      </c>
      <c r="AG254" s="10">
        <v>312.10793817591968</v>
      </c>
      <c r="AH254" s="10">
        <v>159.7532022535338</v>
      </c>
      <c r="AI254" s="10">
        <v>4.623578250651593</v>
      </c>
      <c r="AJ254" s="10"/>
      <c r="AK254" s="10"/>
      <c r="AL254" s="10"/>
      <c r="AM254" s="10"/>
      <c r="AN254" s="10">
        <v>3.6463904582548636</v>
      </c>
      <c r="AO254" s="10">
        <v>1.9303700913172852</v>
      </c>
      <c r="AP254" s="10">
        <v>2.4968635054073576</v>
      </c>
      <c r="AQ254" s="10">
        <v>114.66</v>
      </c>
      <c r="AR254" s="10"/>
      <c r="AS254" s="10"/>
      <c r="AT254" s="10">
        <v>1.4823566422764241</v>
      </c>
      <c r="AU254" s="10">
        <v>1</v>
      </c>
      <c r="AV254" s="16"/>
      <c r="AW254" s="21">
        <v>69.710031307719888</v>
      </c>
      <c r="AX254" s="1" t="s">
        <v>120</v>
      </c>
      <c r="AY254" s="25">
        <v>40.134120734908102</v>
      </c>
      <c r="AZ254" s="19">
        <v>100</v>
      </c>
      <c r="BA254" s="19">
        <v>0</v>
      </c>
      <c r="BB254" s="19">
        <v>0</v>
      </c>
      <c r="BC254" s="19">
        <v>100</v>
      </c>
      <c r="BD254" s="19">
        <v>0</v>
      </c>
      <c r="BE254" s="19">
        <v>0</v>
      </c>
      <c r="BF254" s="26">
        <v>55.411165440987467</v>
      </c>
      <c r="BG254" s="26">
        <v>40.904301599338368</v>
      </c>
      <c r="BH254" s="26">
        <v>3.6845329596741667</v>
      </c>
      <c r="BI254" s="23"/>
      <c r="BJ254" s="27">
        <f t="shared" ca="1" si="23"/>
        <v>1</v>
      </c>
      <c r="BK254" s="26">
        <f t="shared" ca="1" si="24"/>
        <v>5.575245213961459</v>
      </c>
      <c r="BL254" s="25">
        <f t="shared" si="25"/>
        <v>3.2319310289828382</v>
      </c>
      <c r="BM254" s="25">
        <f t="shared" ca="1" si="26"/>
        <v>3.2264186092688489</v>
      </c>
      <c r="BN254" s="24">
        <f t="shared" si="27"/>
        <v>3.1416210887027609</v>
      </c>
      <c r="BO254" s="23"/>
      <c r="BP254" s="2"/>
    </row>
    <row r="255" spans="1:68" x14ac:dyDescent="0.2">
      <c r="A255">
        <v>12.1</v>
      </c>
      <c r="B255">
        <v>2.2000000000000002</v>
      </c>
      <c r="C255">
        <v>1.2674700000000001</v>
      </c>
      <c r="D255">
        <v>-0.27054</v>
      </c>
      <c r="E255">
        <v>0.10192</v>
      </c>
      <c r="F255">
        <v>1.5521499999999999</v>
      </c>
      <c r="G255">
        <v>1.8121799999999999</v>
      </c>
      <c r="H255" s="23"/>
      <c r="I255" s="17">
        <f t="shared" si="21"/>
        <v>39.69816272965879</v>
      </c>
      <c r="J255" s="16">
        <f t="shared" si="22"/>
        <v>-40.298162729658792</v>
      </c>
      <c r="K255" s="10">
        <v>95</v>
      </c>
      <c r="L255" s="16">
        <v>3871.3910761154921</v>
      </c>
      <c r="M255" s="16">
        <v>1404.4619422572232</v>
      </c>
      <c r="N255" s="16">
        <v>17.20253718285214</v>
      </c>
      <c r="O255" s="16">
        <v>5.5187382297551961</v>
      </c>
      <c r="P255" s="16">
        <v>5.8800430931099017</v>
      </c>
      <c r="Q255" s="16">
        <v>0.13075060009601533</v>
      </c>
      <c r="R255" s="16">
        <v>2.2236333650211826</v>
      </c>
      <c r="S255" s="16">
        <v>25.090615510743444</v>
      </c>
      <c r="T255" s="22" t="s">
        <v>122</v>
      </c>
      <c r="U255" s="10">
        <v>4</v>
      </c>
      <c r="V255" s="22" t="s">
        <v>33</v>
      </c>
      <c r="W255" s="10">
        <v>3</v>
      </c>
      <c r="X255" s="22" t="s">
        <v>33</v>
      </c>
      <c r="Y255" s="10">
        <v>3</v>
      </c>
      <c r="Z255" s="22" t="s">
        <v>33</v>
      </c>
      <c r="AA255" s="15">
        <v>3</v>
      </c>
      <c r="AB255" s="11">
        <v>56.581892005833893</v>
      </c>
      <c r="AC255" s="10">
        <v>39.869232239259006</v>
      </c>
      <c r="AD255" s="21">
        <v>3.5488757549070975</v>
      </c>
      <c r="AE255" s="12">
        <v>551.8738229755196</v>
      </c>
      <c r="AF255" s="10">
        <v>469.92710158248343</v>
      </c>
      <c r="AG255" s="10">
        <v>316.00323198324264</v>
      </c>
      <c r="AH255" s="10">
        <v>162.26903988804969</v>
      </c>
      <c r="AI255" s="10">
        <v>4.4971442492745375</v>
      </c>
      <c r="AJ255" s="10"/>
      <c r="AK255" s="10"/>
      <c r="AL255" s="10"/>
      <c r="AM255" s="10"/>
      <c r="AN255" s="10">
        <v>3.6791588198367973</v>
      </c>
      <c r="AO255" s="10">
        <v>1.9514400346246865</v>
      </c>
      <c r="AP255" s="10">
        <v>2.5280258558659412</v>
      </c>
      <c r="AQ255" s="10">
        <v>114.66</v>
      </c>
      <c r="AR255" s="10"/>
      <c r="AS255" s="10"/>
      <c r="AT255" s="10">
        <v>1.4937160375703853</v>
      </c>
      <c r="AU255" s="10">
        <v>1</v>
      </c>
      <c r="AV255" s="16"/>
      <c r="AW255" s="21">
        <v>70.489065237372515</v>
      </c>
      <c r="AX255" s="1" t="s">
        <v>120</v>
      </c>
      <c r="AY255" s="25">
        <v>40.298162729658799</v>
      </c>
      <c r="AZ255" s="19">
        <v>100</v>
      </c>
      <c r="BA255" s="19">
        <v>0</v>
      </c>
      <c r="BB255" s="19">
        <v>0</v>
      </c>
      <c r="BC255" s="19">
        <v>100</v>
      </c>
      <c r="BD255" s="19">
        <v>0</v>
      </c>
      <c r="BE255" s="19">
        <v>0</v>
      </c>
      <c r="BF255" s="26">
        <v>56.581892005833893</v>
      </c>
      <c r="BG255" s="26">
        <v>39.869232239259006</v>
      </c>
      <c r="BH255" s="26">
        <v>3.5488757549070975</v>
      </c>
      <c r="BI255" s="23"/>
      <c r="BJ255" s="27">
        <f t="shared" ca="1" si="23"/>
        <v>1</v>
      </c>
      <c r="BK255" s="26">
        <f t="shared" ca="1" si="24"/>
        <v>5.6168806521205967</v>
      </c>
      <c r="BL255" s="25">
        <f t="shared" si="25"/>
        <v>3.3148853713091828</v>
      </c>
      <c r="BM255" s="25">
        <f t="shared" ca="1" si="26"/>
        <v>3.229609425357495</v>
      </c>
      <c r="BN255" s="24">
        <f t="shared" si="27"/>
        <v>3.1442576332855658</v>
      </c>
      <c r="BO255" s="23"/>
      <c r="BP255" s="2"/>
    </row>
    <row r="256" spans="1:68" x14ac:dyDescent="0.2">
      <c r="A256">
        <v>12.15</v>
      </c>
      <c r="B256">
        <v>2.1</v>
      </c>
      <c r="C256">
        <v>1.26725</v>
      </c>
      <c r="D256">
        <v>-0.27079999999999999</v>
      </c>
      <c r="E256">
        <v>0.10256</v>
      </c>
      <c r="F256">
        <v>1.5479499999999999</v>
      </c>
      <c r="G256">
        <v>1.8097000000000001</v>
      </c>
      <c r="H256" s="23"/>
      <c r="I256" s="17">
        <f t="shared" si="21"/>
        <v>39.862204724409445</v>
      </c>
      <c r="J256" s="16">
        <f t="shared" si="22"/>
        <v>-40.462204724409446</v>
      </c>
      <c r="K256" s="10">
        <v>95</v>
      </c>
      <c r="L256" s="16">
        <v>3886.9750656168044</v>
      </c>
      <c r="M256" s="16">
        <v>1409.8097112860946</v>
      </c>
      <c r="N256" s="16">
        <v>17.273622047244093</v>
      </c>
      <c r="O256" s="16">
        <v>5.4586629001883109</v>
      </c>
      <c r="P256" s="16">
        <v>5.8227966736549206</v>
      </c>
      <c r="Q256" s="16">
        <v>0.1291216994719156</v>
      </c>
      <c r="R256" s="16">
        <v>2.217520320709859</v>
      </c>
      <c r="S256" s="16">
        <v>25.28706760184787</v>
      </c>
      <c r="T256" s="22" t="s">
        <v>122</v>
      </c>
      <c r="U256" s="10">
        <v>4</v>
      </c>
      <c r="V256" s="22" t="s">
        <v>33</v>
      </c>
      <c r="W256" s="10">
        <v>3</v>
      </c>
      <c r="X256" s="22" t="s">
        <v>33</v>
      </c>
      <c r="Y256" s="10">
        <v>3</v>
      </c>
      <c r="Z256" s="22" t="s">
        <v>33</v>
      </c>
      <c r="AA256" s="15">
        <v>3</v>
      </c>
      <c r="AB256" s="11">
        <v>56.789201691360063</v>
      </c>
      <c r="AC256" s="10">
        <v>39.684942223002807</v>
      </c>
      <c r="AD256" s="21">
        <v>3.525856085637133</v>
      </c>
      <c r="AE256" s="12">
        <v>545.86629001883114</v>
      </c>
      <c r="AF256" s="10">
        <v>462.27552344064378</v>
      </c>
      <c r="AG256" s="10">
        <v>311.70975052411904</v>
      </c>
      <c r="AH256" s="10">
        <v>164.84802283756341</v>
      </c>
      <c r="AI256" s="10">
        <v>4.5095415390822042</v>
      </c>
      <c r="AJ256" s="10"/>
      <c r="AK256" s="10"/>
      <c r="AL256" s="10"/>
      <c r="AM256" s="10"/>
      <c r="AN256" s="10">
        <v>3.6391086001255406</v>
      </c>
      <c r="AO256" s="10">
        <v>1.9410115329991811</v>
      </c>
      <c r="AP256" s="10">
        <v>2.4936780041929523</v>
      </c>
      <c r="AQ256" s="10">
        <v>114.66</v>
      </c>
      <c r="AR256" s="10"/>
      <c r="AS256" s="10"/>
      <c r="AT256" s="10">
        <v>1.4622991340194806</v>
      </c>
      <c r="AU256" s="10">
        <v>1</v>
      </c>
      <c r="AV256" s="16"/>
      <c r="AW256" s="21">
        <v>69.341328516096567</v>
      </c>
      <c r="AX256" s="1" t="s">
        <v>120</v>
      </c>
      <c r="AY256" s="25">
        <v>40.462204724409403</v>
      </c>
      <c r="AZ256" s="19">
        <v>100</v>
      </c>
      <c r="BA256" s="19">
        <v>0</v>
      </c>
      <c r="BB256" s="19">
        <v>0</v>
      </c>
      <c r="BC256" s="19">
        <v>100</v>
      </c>
      <c r="BD256" s="19">
        <v>0</v>
      </c>
      <c r="BE256" s="19">
        <v>0</v>
      </c>
      <c r="BF256" s="26">
        <v>56.789201691360063</v>
      </c>
      <c r="BG256" s="26">
        <v>39.684942223002807</v>
      </c>
      <c r="BH256" s="26">
        <v>3.525856085637133</v>
      </c>
      <c r="BI256" s="23"/>
      <c r="BJ256" s="27">
        <f t="shared" ca="1" si="23"/>
        <v>1</v>
      </c>
      <c r="BK256" s="26">
        <f t="shared" ca="1" si="24"/>
        <v>5.5033088647227872</v>
      </c>
      <c r="BL256" s="25">
        <f t="shared" si="25"/>
        <v>3.3284715082990126</v>
      </c>
      <c r="BM256" s="25">
        <f t="shared" ca="1" si="26"/>
        <v>3.2380412379211165</v>
      </c>
      <c r="BN256" s="24">
        <f t="shared" si="27"/>
        <v>3.1473469379061991</v>
      </c>
      <c r="BO256" s="23"/>
      <c r="BP256" s="2"/>
    </row>
    <row r="257" spans="1:68" x14ac:dyDescent="0.2">
      <c r="A257">
        <v>12.2</v>
      </c>
      <c r="B257">
        <v>2.1</v>
      </c>
      <c r="C257">
        <v>1.26736</v>
      </c>
      <c r="D257">
        <v>-0.2707</v>
      </c>
      <c r="E257">
        <v>0.10314</v>
      </c>
      <c r="F257">
        <v>1.5497300000000001</v>
      </c>
      <c r="G257">
        <v>1.8099000000000001</v>
      </c>
      <c r="H257" s="23"/>
      <c r="I257" s="17">
        <f t="shared" si="21"/>
        <v>40.026246719160099</v>
      </c>
      <c r="J257" s="16">
        <f t="shared" si="22"/>
        <v>-40.6262467191601</v>
      </c>
      <c r="K257" s="10">
        <v>95</v>
      </c>
      <c r="L257" s="16">
        <v>3902.5590551181167</v>
      </c>
      <c r="M257" s="16">
        <v>1415.1574803149661</v>
      </c>
      <c r="N257" s="16">
        <v>17.344706911636042</v>
      </c>
      <c r="O257" s="16">
        <v>5.4887005649717535</v>
      </c>
      <c r="P257" s="16">
        <v>5.8553980382272757</v>
      </c>
      <c r="Q257" s="16">
        <v>0.12974819971195392</v>
      </c>
      <c r="R257" s="16">
        <v>2.2158732654020432</v>
      </c>
      <c r="S257" s="16">
        <v>25.465102309411257</v>
      </c>
      <c r="T257" s="22" t="s">
        <v>122</v>
      </c>
      <c r="U257" s="10">
        <v>4</v>
      </c>
      <c r="V257" s="22" t="s">
        <v>33</v>
      </c>
      <c r="W257" s="10">
        <v>3</v>
      </c>
      <c r="X257" s="22" t="s">
        <v>33</v>
      </c>
      <c r="Y257" s="10">
        <v>3</v>
      </c>
      <c r="Z257" s="22" t="s">
        <v>33</v>
      </c>
      <c r="AA257" s="15">
        <v>3</v>
      </c>
      <c r="AB257" s="11">
        <v>56.610685117043218</v>
      </c>
      <c r="AC257" s="10">
        <v>39.843653880056664</v>
      </c>
      <c r="AD257" s="21">
        <v>3.5456610029001201</v>
      </c>
      <c r="AE257" s="12">
        <v>548.87005649717537</v>
      </c>
      <c r="AF257" s="10">
        <v>465.19427283143193</v>
      </c>
      <c r="AG257" s="10">
        <v>314.15485286704569</v>
      </c>
      <c r="AH257" s="10">
        <v>167.04813389709017</v>
      </c>
      <c r="AI257" s="10">
        <v>4.5128934746119702</v>
      </c>
      <c r="AJ257" s="10"/>
      <c r="AK257" s="10"/>
      <c r="AL257" s="10"/>
      <c r="AM257" s="10"/>
      <c r="AN257" s="10">
        <v>3.6591337099811692</v>
      </c>
      <c r="AO257" s="10">
        <v>1.9504993012477072</v>
      </c>
      <c r="AP257" s="10">
        <v>2.5132388229363656</v>
      </c>
      <c r="AQ257" s="10">
        <v>114.66</v>
      </c>
      <c r="AR257" s="10"/>
      <c r="AS257" s="10"/>
      <c r="AT257" s="10">
        <v>1.466112396207971</v>
      </c>
      <c r="AU257" s="10">
        <v>1</v>
      </c>
      <c r="AV257" s="16"/>
      <c r="AW257" s="21">
        <v>69.779140924714795</v>
      </c>
      <c r="AX257" s="1" t="s">
        <v>120</v>
      </c>
      <c r="AY257" s="25">
        <v>40.6262467191601</v>
      </c>
      <c r="AZ257" s="19">
        <v>100</v>
      </c>
      <c r="BA257" s="19">
        <v>0</v>
      </c>
      <c r="BB257" s="19">
        <v>0</v>
      </c>
      <c r="BC257" s="19">
        <v>100</v>
      </c>
      <c r="BD257" s="19">
        <v>0</v>
      </c>
      <c r="BE257" s="19">
        <v>0</v>
      </c>
      <c r="BF257" s="26">
        <v>56.610685117043218</v>
      </c>
      <c r="BG257" s="26">
        <v>39.843653880056664</v>
      </c>
      <c r="BH257" s="26">
        <v>3.5456610029001201</v>
      </c>
      <c r="BI257" s="23"/>
      <c r="BJ257" s="27">
        <f t="shared" ca="1" si="23"/>
        <v>1</v>
      </c>
      <c r="BK257" s="26">
        <f t="shared" ca="1" si="24"/>
        <v>5.5175746374167396</v>
      </c>
      <c r="BL257" s="25">
        <f t="shared" si="25"/>
        <v>3.3233673454688901</v>
      </c>
      <c r="BM257" s="25">
        <f t="shared" ca="1" si="26"/>
        <v>3.2367349190936148</v>
      </c>
      <c r="BN257" s="24">
        <f t="shared" si="27"/>
        <v>3.1450831324285473</v>
      </c>
      <c r="BO257" s="23"/>
      <c r="BP257" s="2"/>
    </row>
    <row r="258" spans="1:68" x14ac:dyDescent="0.2">
      <c r="A258">
        <v>12.25</v>
      </c>
      <c r="B258">
        <v>2.1</v>
      </c>
      <c r="C258">
        <v>1.2670999999999999</v>
      </c>
      <c r="D258">
        <v>-0.27089999999999997</v>
      </c>
      <c r="E258">
        <v>0.10375</v>
      </c>
      <c r="F258">
        <v>1.5448299999999999</v>
      </c>
      <c r="G258">
        <v>1.80358</v>
      </c>
      <c r="H258" s="23"/>
      <c r="I258" s="17">
        <f t="shared" si="21"/>
        <v>40.190288713910761</v>
      </c>
      <c r="J258" s="16">
        <f t="shared" si="22"/>
        <v>-40.790288713910762</v>
      </c>
      <c r="K258" s="10">
        <v>95</v>
      </c>
      <c r="L258" s="16">
        <v>3918.1430446194295</v>
      </c>
      <c r="M258" s="16">
        <v>1420.5052493438377</v>
      </c>
      <c r="N258" s="16">
        <v>17.415791776027998</v>
      </c>
      <c r="O258" s="16">
        <v>5.4177024482108838</v>
      </c>
      <c r="P258" s="16">
        <v>5.7870962264168142</v>
      </c>
      <c r="Q258" s="16">
        <v>0.12849519923187727</v>
      </c>
      <c r="R258" s="16">
        <v>2.2203743329050778</v>
      </c>
      <c r="S258" s="16">
        <v>25.652345708745159</v>
      </c>
      <c r="T258" s="22" t="s">
        <v>122</v>
      </c>
      <c r="U258" s="10">
        <v>4</v>
      </c>
      <c r="V258" s="22" t="s">
        <v>33</v>
      </c>
      <c r="W258" s="10">
        <v>3</v>
      </c>
      <c r="X258" s="22" t="s">
        <v>33</v>
      </c>
      <c r="Y258" s="10">
        <v>3</v>
      </c>
      <c r="Z258" s="22" t="s">
        <v>33</v>
      </c>
      <c r="AA258" s="15">
        <v>3</v>
      </c>
      <c r="AB258" s="11">
        <v>57.126089142691718</v>
      </c>
      <c r="AC258" s="10">
        <v>39.38484338629862</v>
      </c>
      <c r="AD258" s="21">
        <v>3.4890674710096645</v>
      </c>
      <c r="AE258" s="12">
        <v>541.77024482108834</v>
      </c>
      <c r="AF258" s="10">
        <v>456.24206029482974</v>
      </c>
      <c r="AG258" s="10">
        <v>309.03221698126106</v>
      </c>
      <c r="AH258" s="10">
        <v>169.43768090161018</v>
      </c>
      <c r="AI258" s="10">
        <v>4.5037450900976097</v>
      </c>
      <c r="AJ258" s="10"/>
      <c r="AK258" s="10"/>
      <c r="AL258" s="10"/>
      <c r="AM258" s="10"/>
      <c r="AN258" s="10">
        <v>3.611801632140589</v>
      </c>
      <c r="AO258" s="10">
        <v>1.9389810483567429</v>
      </c>
      <c r="AP258" s="10">
        <v>2.4722577358500883</v>
      </c>
      <c r="AQ258" s="10">
        <v>114.66</v>
      </c>
      <c r="AR258" s="10"/>
      <c r="AS258" s="10"/>
      <c r="AT258" s="10">
        <v>1.4307830649566928</v>
      </c>
      <c r="AU258" s="10">
        <v>1</v>
      </c>
      <c r="AV258" s="16"/>
      <c r="AW258" s="21">
        <v>68.436309044224458</v>
      </c>
      <c r="AX258" s="1" t="s">
        <v>120</v>
      </c>
      <c r="AY258" s="25">
        <v>40.790288713910797</v>
      </c>
      <c r="AZ258" s="19">
        <v>100</v>
      </c>
      <c r="BA258" s="19">
        <v>0</v>
      </c>
      <c r="BB258" s="19">
        <v>0</v>
      </c>
      <c r="BC258" s="19">
        <v>100</v>
      </c>
      <c r="BD258" s="19">
        <v>0</v>
      </c>
      <c r="BE258" s="19">
        <v>0</v>
      </c>
      <c r="BF258" s="26">
        <v>57.126089142691718</v>
      </c>
      <c r="BG258" s="26">
        <v>39.38484338629862</v>
      </c>
      <c r="BH258" s="26">
        <v>3.4890674710096645</v>
      </c>
      <c r="BI258" s="23"/>
      <c r="BJ258" s="27">
        <f t="shared" ca="1" si="23"/>
        <v>1</v>
      </c>
      <c r="BK258" s="26">
        <f t="shared" ca="1" si="24"/>
        <v>5.3896663963408056</v>
      </c>
      <c r="BL258" s="25">
        <f t="shared" si="25"/>
        <v>3.3566972306634906</v>
      </c>
      <c r="BM258" s="25">
        <f t="shared" ca="1" si="26"/>
        <v>3.2476534018454553</v>
      </c>
      <c r="BN258" s="24">
        <f t="shared" si="27"/>
        <v>3.1499418584381553</v>
      </c>
      <c r="BO258" s="23"/>
      <c r="BP258" s="2"/>
    </row>
    <row r="259" spans="1:68" x14ac:dyDescent="0.2">
      <c r="A259">
        <v>12.3</v>
      </c>
      <c r="B259">
        <v>2.2000000000000002</v>
      </c>
      <c r="C259">
        <v>1.2668900000000001</v>
      </c>
      <c r="D259">
        <v>-0.27190999999999999</v>
      </c>
      <c r="E259">
        <v>0.10428999999999999</v>
      </c>
      <c r="F259">
        <v>1.5464500000000001</v>
      </c>
      <c r="G259">
        <v>1.8063499999999999</v>
      </c>
      <c r="H259" s="23"/>
      <c r="I259" s="17">
        <f t="shared" si="21"/>
        <v>40.354330708661415</v>
      </c>
      <c r="J259" s="16">
        <f t="shared" si="22"/>
        <v>-40.954330708661416</v>
      </c>
      <c r="K259" s="10">
        <v>95</v>
      </c>
      <c r="L259" s="16">
        <v>3933.7270341207418</v>
      </c>
      <c r="M259" s="16">
        <v>1425.8530183727091</v>
      </c>
      <c r="N259" s="16">
        <v>17.486876640419947</v>
      </c>
      <c r="O259" s="16">
        <v>5.3603578154425708</v>
      </c>
      <c r="P259" s="16">
        <v>5.7321384865554199</v>
      </c>
      <c r="Q259" s="16">
        <v>0.1221675468074893</v>
      </c>
      <c r="R259" s="16">
        <v>2.1312734696488937</v>
      </c>
      <c r="S259" s="16">
        <v>25.818102160614522</v>
      </c>
      <c r="T259" s="22" t="s">
        <v>122</v>
      </c>
      <c r="U259" s="10">
        <v>4</v>
      </c>
      <c r="V259" s="22" t="s">
        <v>33</v>
      </c>
      <c r="W259" s="10">
        <v>3</v>
      </c>
      <c r="X259" s="22" t="s">
        <v>33</v>
      </c>
      <c r="Y259" s="10">
        <v>3</v>
      </c>
      <c r="Z259" s="22" t="s">
        <v>33</v>
      </c>
      <c r="AA259" s="15">
        <v>3</v>
      </c>
      <c r="AB259" s="11">
        <v>55.3913531169474</v>
      </c>
      <c r="AC259" s="10">
        <v>40.921732923957435</v>
      </c>
      <c r="AD259" s="21">
        <v>3.6869139590951638</v>
      </c>
      <c r="AE259" s="12">
        <v>536.03578154425702</v>
      </c>
      <c r="AF259" s="10">
        <v>448.85973857576505</v>
      </c>
      <c r="AG259" s="10">
        <v>304.91038649165648</v>
      </c>
      <c r="AH259" s="10">
        <v>171.38521070114552</v>
      </c>
      <c r="AI259" s="10">
        <v>4.6920304420846568</v>
      </c>
      <c r="AJ259" s="10"/>
      <c r="AK259" s="10"/>
      <c r="AL259" s="10"/>
      <c r="AM259" s="10"/>
      <c r="AN259" s="10">
        <v>3.5735718769617137</v>
      </c>
      <c r="AO259" s="10">
        <v>1.9192155682239596</v>
      </c>
      <c r="AP259" s="10">
        <v>2.4392830919332518</v>
      </c>
      <c r="AQ259" s="10">
        <v>114.66</v>
      </c>
      <c r="AR259" s="10"/>
      <c r="AS259" s="10"/>
      <c r="AT259" s="10">
        <v>1.4009058995664574</v>
      </c>
      <c r="AU259" s="10">
        <v>1</v>
      </c>
      <c r="AV259" s="16"/>
      <c r="AW259" s="21">
        <v>67.32896078636476</v>
      </c>
      <c r="AX259" s="1" t="s">
        <v>120</v>
      </c>
      <c r="AY259" s="25">
        <v>40.954330708661402</v>
      </c>
      <c r="AZ259" s="19">
        <v>100</v>
      </c>
      <c r="BA259" s="19">
        <v>0</v>
      </c>
      <c r="BB259" s="19">
        <v>0</v>
      </c>
      <c r="BC259" s="19">
        <v>100</v>
      </c>
      <c r="BD259" s="19">
        <v>0</v>
      </c>
      <c r="BE259" s="19">
        <v>0</v>
      </c>
      <c r="BF259" s="26">
        <v>55.3913531169474</v>
      </c>
      <c r="BG259" s="26">
        <v>40.921732923957435</v>
      </c>
      <c r="BH259" s="26">
        <v>3.6869139590951638</v>
      </c>
      <c r="BI259" s="23"/>
      <c r="BJ259" s="27">
        <f t="shared" ca="1" si="23"/>
        <v>1</v>
      </c>
      <c r="BK259" s="26">
        <f t="shared" ca="1" si="24"/>
        <v>5.2814349319009954</v>
      </c>
      <c r="BL259" s="25">
        <f t="shared" si="25"/>
        <v>3.24458499836661</v>
      </c>
      <c r="BM259" s="25">
        <f t="shared" ca="1" si="26"/>
        <v>3.2471963231876004</v>
      </c>
      <c r="BN259" s="24">
        <f t="shared" si="27"/>
        <v>3.1447405517568887</v>
      </c>
      <c r="BO259" s="23"/>
      <c r="BP259" s="2"/>
    </row>
    <row r="260" spans="1:68" x14ac:dyDescent="0.2">
      <c r="A260">
        <v>12.35</v>
      </c>
      <c r="B260">
        <v>2.1</v>
      </c>
      <c r="C260">
        <v>1.2660499999999999</v>
      </c>
      <c r="D260">
        <v>-0.27242</v>
      </c>
      <c r="E260">
        <v>0.10482</v>
      </c>
      <c r="F260">
        <v>1.5443</v>
      </c>
      <c r="G260">
        <v>1.8048500000000001</v>
      </c>
      <c r="H260" s="23"/>
      <c r="I260" s="17">
        <f t="shared" si="21"/>
        <v>40.518372703412069</v>
      </c>
      <c r="J260" s="16">
        <f t="shared" si="22"/>
        <v>-41.118372703412071</v>
      </c>
      <c r="K260" s="10">
        <v>95</v>
      </c>
      <c r="L260" s="16">
        <v>3949.3110236220541</v>
      </c>
      <c r="M260" s="16">
        <v>1431.2007874015806</v>
      </c>
      <c r="N260" s="16">
        <v>17.557961504811896</v>
      </c>
      <c r="O260" s="16">
        <v>5.1309792843690776</v>
      </c>
      <c r="P260" s="16">
        <v>5.5051026466683473</v>
      </c>
      <c r="Q260" s="16">
        <v>0.11897239558329337</v>
      </c>
      <c r="R260" s="16">
        <v>2.1611294687719345</v>
      </c>
      <c r="S260" s="16">
        <v>25.980789048560375</v>
      </c>
      <c r="T260" s="22" t="s">
        <v>122</v>
      </c>
      <c r="U260" s="10">
        <v>4</v>
      </c>
      <c r="V260" s="22" t="s">
        <v>33</v>
      </c>
      <c r="W260" s="10">
        <v>3</v>
      </c>
      <c r="X260" s="22" t="s">
        <v>33</v>
      </c>
      <c r="Y260" s="10">
        <v>3</v>
      </c>
      <c r="Z260" s="22" t="s">
        <v>33</v>
      </c>
      <c r="AA260" s="15">
        <v>3</v>
      </c>
      <c r="AB260" s="11">
        <v>57.404145710327235</v>
      </c>
      <c r="AC260" s="10">
        <v>39.136583909959612</v>
      </c>
      <c r="AD260" s="21">
        <v>3.4592703797131543</v>
      </c>
      <c r="AE260" s="12">
        <v>513.09792843690775</v>
      </c>
      <c r="AF260" s="10">
        <v>421.23293450073805</v>
      </c>
      <c r="AG260" s="10">
        <v>287.88269850012603</v>
      </c>
      <c r="AH260" s="10">
        <v>173.26959518568299</v>
      </c>
      <c r="AI260" s="10">
        <v>4.6272100512712537</v>
      </c>
      <c r="AJ260" s="10"/>
      <c r="AK260" s="10"/>
      <c r="AL260" s="10"/>
      <c r="AM260" s="10"/>
      <c r="AN260" s="10">
        <v>3.4206528562460519</v>
      </c>
      <c r="AO260" s="10">
        <v>1.877079605524647</v>
      </c>
      <c r="AP260" s="10">
        <v>2.3030615880010084</v>
      </c>
      <c r="AQ260" s="10">
        <v>114.66</v>
      </c>
      <c r="AR260" s="10"/>
      <c r="AS260" s="10"/>
      <c r="AT260" s="10">
        <v>1.3053344405136644</v>
      </c>
      <c r="AU260" s="10">
        <v>1</v>
      </c>
      <c r="AV260" s="16"/>
      <c r="AW260" s="21">
        <v>63.184940175110704</v>
      </c>
      <c r="AX260" s="1" t="s">
        <v>120</v>
      </c>
      <c r="AY260" s="25">
        <v>41.118372703412099</v>
      </c>
      <c r="AZ260" s="19">
        <v>100</v>
      </c>
      <c r="BA260" s="19">
        <v>0</v>
      </c>
      <c r="BB260" s="19">
        <v>0</v>
      </c>
      <c r="BC260" s="19">
        <v>100</v>
      </c>
      <c r="BD260" s="19">
        <v>0</v>
      </c>
      <c r="BE260" s="19">
        <v>0</v>
      </c>
      <c r="BF260" s="26">
        <v>57.404145710327235</v>
      </c>
      <c r="BG260" s="26">
        <v>39.136583909959612</v>
      </c>
      <c r="BH260" s="26">
        <v>3.4592703797131543</v>
      </c>
      <c r="BI260" s="23"/>
      <c r="BJ260" s="27">
        <f t="shared" ca="1" si="23"/>
        <v>1</v>
      </c>
      <c r="BK260" s="26">
        <f t="shared" ca="1" si="24"/>
        <v>4.9335455457190331</v>
      </c>
      <c r="BL260" s="25">
        <f t="shared" si="25"/>
        <v>3.3698959661125629</v>
      </c>
      <c r="BM260" s="25">
        <f t="shared" ca="1" si="26"/>
        <v>3.2810072478467296</v>
      </c>
      <c r="BN260" s="24">
        <f t="shared" si="27"/>
        <v>3.1629931082331737</v>
      </c>
      <c r="BO260" s="23"/>
      <c r="BP260" s="2"/>
    </row>
    <row r="261" spans="1:68" x14ac:dyDescent="0.2">
      <c r="A261">
        <v>12.4</v>
      </c>
      <c r="B261">
        <v>2.1</v>
      </c>
      <c r="C261">
        <v>1.26573</v>
      </c>
      <c r="D261">
        <v>-0.27217999999999998</v>
      </c>
      <c r="E261">
        <v>0.10537000000000001</v>
      </c>
      <c r="F261">
        <v>1.54918</v>
      </c>
      <c r="G261">
        <v>1.81213</v>
      </c>
      <c r="H261" s="23"/>
      <c r="I261" s="17">
        <f t="shared" si="21"/>
        <v>40.682414698162731</v>
      </c>
      <c r="J261" s="16">
        <f t="shared" si="22"/>
        <v>-41.282414698162732</v>
      </c>
      <c r="K261" s="10">
        <v>95</v>
      </c>
      <c r="L261" s="16">
        <v>3964.8950131233669</v>
      </c>
      <c r="M261" s="16">
        <v>1436.5485564304522</v>
      </c>
      <c r="N261" s="16">
        <v>17.629046369203849</v>
      </c>
      <c r="O261" s="16">
        <v>5.0435969868173212</v>
      </c>
      <c r="P261" s="16">
        <v>5.4201514437440075</v>
      </c>
      <c r="Q261" s="16">
        <v>0.12047599615938566</v>
      </c>
      <c r="R261" s="16">
        <v>2.222742250097832</v>
      </c>
      <c r="S261" s="16">
        <v>26.149615064353245</v>
      </c>
      <c r="T261" s="22" t="s">
        <v>33</v>
      </c>
      <c r="U261" s="10">
        <v>3</v>
      </c>
      <c r="V261" s="22" t="s">
        <v>33</v>
      </c>
      <c r="W261" s="10">
        <v>3</v>
      </c>
      <c r="X261" s="22" t="s">
        <v>33</v>
      </c>
      <c r="Y261" s="10">
        <v>3</v>
      </c>
      <c r="Z261" s="22" t="s">
        <v>33</v>
      </c>
      <c r="AA261" s="15">
        <v>3</v>
      </c>
      <c r="AB261" s="11">
        <v>59.375277361308036</v>
      </c>
      <c r="AC261" s="10">
        <v>37.36283294955259</v>
      </c>
      <c r="AD261" s="21">
        <v>3.2618896891393701</v>
      </c>
      <c r="AE261" s="12">
        <v>504.35969868173214</v>
      </c>
      <c r="AF261" s="10">
        <v>410.32197006838555</v>
      </c>
      <c r="AG261" s="10">
        <v>281.51135828080055</v>
      </c>
      <c r="AH261" s="10">
        <v>175.28027030021616</v>
      </c>
      <c r="AI261" s="10">
        <v>4.4989471899226547</v>
      </c>
      <c r="AJ261" s="10"/>
      <c r="AK261" s="10"/>
      <c r="AL261" s="10"/>
      <c r="AM261" s="10"/>
      <c r="AN261" s="10">
        <v>5.0435969868173212</v>
      </c>
      <c r="AO261" s="10">
        <v>1.8689829886344269</v>
      </c>
      <c r="AP261" s="10">
        <v>2.2520908662464043</v>
      </c>
      <c r="AQ261" s="10">
        <v>111.47500000000001</v>
      </c>
      <c r="AR261" s="10"/>
      <c r="AS261" s="10"/>
      <c r="AT261" s="10">
        <v>1.2648569507980718</v>
      </c>
      <c r="AU261" s="10">
        <v>1</v>
      </c>
      <c r="AV261" s="16"/>
      <c r="AW261" s="21">
        <v>61.548295510257837</v>
      </c>
      <c r="AX261" s="1" t="s">
        <v>120</v>
      </c>
      <c r="AY261" s="25">
        <v>41.282414698162697</v>
      </c>
      <c r="AZ261" s="19">
        <v>100</v>
      </c>
      <c r="BA261" s="19">
        <v>0</v>
      </c>
      <c r="BB261" s="19">
        <v>0</v>
      </c>
      <c r="BC261" s="19">
        <v>100</v>
      </c>
      <c r="BD261" s="19">
        <v>0</v>
      </c>
      <c r="BE261" s="19">
        <v>0</v>
      </c>
      <c r="BF261" s="26">
        <v>59.375277361308036</v>
      </c>
      <c r="BG261" s="26">
        <v>37.36283294955259</v>
      </c>
      <c r="BH261" s="26">
        <v>3.2618896891393701</v>
      </c>
      <c r="BI261" s="23"/>
      <c r="BJ261" s="27">
        <f t="shared" ca="1" si="23"/>
        <v>1</v>
      </c>
      <c r="BK261" s="26">
        <f t="shared" ca="1" si="24"/>
        <v>4.7860602021338687</v>
      </c>
      <c r="BL261" s="25">
        <f t="shared" si="25"/>
        <v>3.5045483369383019</v>
      </c>
      <c r="BM261" s="25">
        <f t="shared" ca="1" si="26"/>
        <v>3.3012343405310771</v>
      </c>
      <c r="BN261" s="24">
        <f t="shared" si="27"/>
        <v>3.1748840093489128</v>
      </c>
      <c r="BO261" s="23"/>
      <c r="BP261" s="2"/>
    </row>
    <row r="262" spans="1:68" x14ac:dyDescent="0.2">
      <c r="A262">
        <v>12.45</v>
      </c>
      <c r="B262">
        <v>2.1</v>
      </c>
      <c r="C262">
        <v>1.2655400000000001</v>
      </c>
      <c r="D262">
        <v>-0.27176</v>
      </c>
      <c r="E262">
        <v>0.10589999999999999</v>
      </c>
      <c r="F262">
        <v>1.5478499999999999</v>
      </c>
      <c r="G262">
        <v>1.8122499999999999</v>
      </c>
      <c r="H262" s="23"/>
      <c r="I262" s="17">
        <f t="shared" si="21"/>
        <v>40.846456692913378</v>
      </c>
      <c r="J262" s="16">
        <f t="shared" si="22"/>
        <v>-41.44645669291338</v>
      </c>
      <c r="K262" s="10">
        <v>95</v>
      </c>
      <c r="L262" s="16">
        <v>3980.4790026246783</v>
      </c>
      <c r="M262" s="16">
        <v>1441.8963254593234</v>
      </c>
      <c r="N262" s="16">
        <v>17.700131233595798</v>
      </c>
      <c r="O262" s="16">
        <v>4.9917137476459708</v>
      </c>
      <c r="P262" s="16">
        <v>5.3706108957590777</v>
      </c>
      <c r="Q262" s="16">
        <v>0.1231072971675468</v>
      </c>
      <c r="R262" s="16">
        <v>2.2922401111716906</v>
      </c>
      <c r="S262" s="16">
        <v>26.312301952299094</v>
      </c>
      <c r="T262" s="22" t="s">
        <v>33</v>
      </c>
      <c r="U262" s="10">
        <v>3</v>
      </c>
      <c r="V262" s="22" t="s">
        <v>33</v>
      </c>
      <c r="W262" s="10">
        <v>3</v>
      </c>
      <c r="X262" s="22" t="s">
        <v>33</v>
      </c>
      <c r="Y262" s="10">
        <v>3</v>
      </c>
      <c r="Z262" s="22" t="s">
        <v>33</v>
      </c>
      <c r="AA262" s="15">
        <v>3</v>
      </c>
      <c r="AB262" s="11">
        <v>61.333191933819514</v>
      </c>
      <c r="AC262" s="10">
        <v>35.579327553725193</v>
      </c>
      <c r="AD262" s="21">
        <v>3.0874805124552998</v>
      </c>
      <c r="AE262" s="12">
        <v>499.17137476459709</v>
      </c>
      <c r="AF262" s="10">
        <v>403.57696504066968</v>
      </c>
      <c r="AG262" s="10">
        <v>277.79581718193083</v>
      </c>
      <c r="AH262" s="10">
        <v>177.16465478475351</v>
      </c>
      <c r="AI262" s="10">
        <v>4.3625447226331131</v>
      </c>
      <c r="AJ262" s="10"/>
      <c r="AK262" s="10"/>
      <c r="AL262" s="10"/>
      <c r="AM262" s="10"/>
      <c r="AN262" s="10">
        <v>4.9917137476459708</v>
      </c>
      <c r="AO262" s="10">
        <v>1.8692189728993398</v>
      </c>
      <c r="AP262" s="10">
        <v>2.2223665374554464</v>
      </c>
      <c r="AQ262" s="10">
        <v>111.47500000000001</v>
      </c>
      <c r="AR262" s="10"/>
      <c r="AS262" s="10"/>
      <c r="AT262" s="10">
        <v>1.2381593500804779</v>
      </c>
      <c r="AU262" s="10">
        <v>1</v>
      </c>
      <c r="AV262" s="16"/>
      <c r="AW262" s="21">
        <v>60.536544756100454</v>
      </c>
      <c r="AX262" s="1" t="s">
        <v>120</v>
      </c>
      <c r="AY262" s="25">
        <v>41.446456692913401</v>
      </c>
      <c r="AZ262" s="19">
        <v>100</v>
      </c>
      <c r="BA262" s="19">
        <v>0</v>
      </c>
      <c r="BB262" s="19">
        <v>0</v>
      </c>
      <c r="BC262" s="19">
        <v>100</v>
      </c>
      <c r="BD262" s="19">
        <v>0</v>
      </c>
      <c r="BE262" s="19">
        <v>0</v>
      </c>
      <c r="BF262" s="26">
        <v>61.333191933819514</v>
      </c>
      <c r="BG262" s="26">
        <v>35.579327553725193</v>
      </c>
      <c r="BH262" s="26">
        <v>3.0874805124552998</v>
      </c>
      <c r="BI262" s="23"/>
      <c r="BJ262" s="27">
        <f t="shared" ca="1" si="23"/>
        <v>1</v>
      </c>
      <c r="BK262" s="26">
        <f t="shared" ca="1" si="24"/>
        <v>4.688785642573718</v>
      </c>
      <c r="BL262" s="25">
        <f t="shared" si="25"/>
        <v>3.6418275627875389</v>
      </c>
      <c r="BM262" s="25">
        <f t="shared" ca="1" si="26"/>
        <v>3.3177042865264643</v>
      </c>
      <c r="BN262" s="24">
        <f t="shared" si="27"/>
        <v>3.1849658593173089</v>
      </c>
      <c r="BO262" s="23"/>
      <c r="BP262" s="2"/>
    </row>
    <row r="263" spans="1:68" x14ac:dyDescent="0.2">
      <c r="A263">
        <v>12.5</v>
      </c>
      <c r="B263">
        <v>2.1</v>
      </c>
      <c r="C263">
        <v>1.2657499999999999</v>
      </c>
      <c r="D263">
        <v>-0.27184999999999998</v>
      </c>
      <c r="E263">
        <v>0.10647</v>
      </c>
      <c r="F263">
        <v>1.5457799999999999</v>
      </c>
      <c r="G263">
        <v>1.80965</v>
      </c>
      <c r="H263" s="23"/>
      <c r="I263" s="17">
        <f t="shared" si="21"/>
        <v>41.01049868766404</v>
      </c>
      <c r="J263" s="16">
        <f t="shared" si="22"/>
        <v>-41.610498687664041</v>
      </c>
      <c r="K263" s="10">
        <v>95</v>
      </c>
      <c r="L263" s="16">
        <v>3996.0629921259911</v>
      </c>
      <c r="M263" s="16">
        <v>1447.2440944881951</v>
      </c>
      <c r="N263" s="16">
        <v>17.77121609798775</v>
      </c>
      <c r="O263" s="16">
        <v>5.0490583804142837</v>
      </c>
      <c r="P263" s="16">
        <v>5.4304750265958051</v>
      </c>
      <c r="Q263" s="16">
        <v>0.12254344695151237</v>
      </c>
      <c r="R263" s="16">
        <v>2.2565879845014409</v>
      </c>
      <c r="S263" s="16">
        <v>26.487267095938972</v>
      </c>
      <c r="T263" s="22" t="s">
        <v>33</v>
      </c>
      <c r="U263" s="10">
        <v>3</v>
      </c>
      <c r="V263" s="22" t="s">
        <v>33</v>
      </c>
      <c r="W263" s="10">
        <v>3</v>
      </c>
      <c r="X263" s="22" t="s">
        <v>33</v>
      </c>
      <c r="Y263" s="10">
        <v>3</v>
      </c>
      <c r="Z263" s="22" t="s">
        <v>33</v>
      </c>
      <c r="AA263" s="15">
        <v>3</v>
      </c>
      <c r="AB263" s="11">
        <v>60.182117742806497</v>
      </c>
      <c r="AC263" s="10">
        <v>36.630289992344785</v>
      </c>
      <c r="AD263" s="21">
        <v>3.1875922648487176</v>
      </c>
      <c r="AE263" s="12">
        <v>504.90583804142835</v>
      </c>
      <c r="AF263" s="10">
        <v>409.70309869785456</v>
      </c>
      <c r="AG263" s="10">
        <v>282.2856269946854</v>
      </c>
      <c r="AH263" s="10">
        <v>179.30162052928227</v>
      </c>
      <c r="AI263" s="10">
        <v>4.4314691333470648</v>
      </c>
      <c r="AJ263" s="10"/>
      <c r="AK263" s="10"/>
      <c r="AL263" s="10"/>
      <c r="AM263" s="10"/>
      <c r="AN263" s="10">
        <v>5.0490583804142837</v>
      </c>
      <c r="AO263" s="10">
        <v>1.8805783298486489</v>
      </c>
      <c r="AP263" s="10">
        <v>2.2582850159574832</v>
      </c>
      <c r="AQ263" s="10">
        <v>111.47500000000001</v>
      </c>
      <c r="AR263" s="10"/>
      <c r="AS263" s="10"/>
      <c r="AT263" s="10">
        <v>1.2529864602497214</v>
      </c>
      <c r="AU263" s="10">
        <v>1</v>
      </c>
      <c r="AV263" s="16"/>
      <c r="AW263" s="21">
        <v>61.455464804678179</v>
      </c>
      <c r="AX263" s="1" t="s">
        <v>120</v>
      </c>
      <c r="AY263" s="25">
        <v>41.610498687663998</v>
      </c>
      <c r="AZ263" s="19">
        <v>100</v>
      </c>
      <c r="BA263" s="19">
        <v>0</v>
      </c>
      <c r="BB263" s="19">
        <v>0</v>
      </c>
      <c r="BC263" s="19">
        <v>100</v>
      </c>
      <c r="BD263" s="19">
        <v>0</v>
      </c>
      <c r="BE263" s="19">
        <v>0</v>
      </c>
      <c r="BF263" s="26">
        <v>60.182117742806497</v>
      </c>
      <c r="BG263" s="26">
        <v>36.630289992344785</v>
      </c>
      <c r="BH263" s="26">
        <v>3.1875922648487176</v>
      </c>
      <c r="BI263" s="23"/>
      <c r="BJ263" s="27">
        <f t="shared" ca="1" si="23"/>
        <v>1</v>
      </c>
      <c r="BK263" s="26">
        <f t="shared" ca="1" si="24"/>
        <v>4.7434203305513067</v>
      </c>
      <c r="BL263" s="25">
        <f t="shared" si="25"/>
        <v>3.5701518717334948</v>
      </c>
      <c r="BM263" s="25">
        <f t="shared" ca="1" si="26"/>
        <v>3.3088279182752376</v>
      </c>
      <c r="BN263" s="24">
        <f t="shared" si="27"/>
        <v>3.1774102465072898</v>
      </c>
      <c r="BO263" s="23"/>
      <c r="BP263" s="2"/>
    </row>
    <row r="264" spans="1:68" x14ac:dyDescent="0.2">
      <c r="A264">
        <v>12.55</v>
      </c>
      <c r="B264">
        <v>2.2000000000000002</v>
      </c>
      <c r="C264">
        <v>1.2658</v>
      </c>
      <c r="D264">
        <v>-0.27204</v>
      </c>
      <c r="E264">
        <v>0.10702</v>
      </c>
      <c r="F264">
        <v>1.5506</v>
      </c>
      <c r="G264">
        <v>1.8139000000000001</v>
      </c>
      <c r="H264" s="23"/>
      <c r="I264" s="17">
        <f t="shared" si="21"/>
        <v>41.174540682414701</v>
      </c>
      <c r="J264" s="16">
        <f t="shared" si="22"/>
        <v>-41.774540682414703</v>
      </c>
      <c r="K264" s="10">
        <v>95</v>
      </c>
      <c r="L264" s="16">
        <v>4011.6469816273038</v>
      </c>
      <c r="M264" s="16">
        <v>1452.5918635170667</v>
      </c>
      <c r="N264" s="16">
        <v>17.842300962379703</v>
      </c>
      <c r="O264" s="16">
        <v>5.0627118644067801</v>
      </c>
      <c r="P264" s="16">
        <v>5.4465596052157181</v>
      </c>
      <c r="Q264" s="16">
        <v>0.12135309649543924</v>
      </c>
      <c r="R264" s="16">
        <v>2.2280688231012742</v>
      </c>
      <c r="S264" s="16">
        <v>26.656093111731842</v>
      </c>
      <c r="T264" s="22" t="s">
        <v>33</v>
      </c>
      <c r="U264" s="10">
        <v>3</v>
      </c>
      <c r="V264" s="22" t="s">
        <v>33</v>
      </c>
      <c r="W264" s="10">
        <v>3</v>
      </c>
      <c r="X264" s="22" t="s">
        <v>33</v>
      </c>
      <c r="Y264" s="10">
        <v>3</v>
      </c>
      <c r="Z264" s="22" t="s">
        <v>33</v>
      </c>
      <c r="AA264" s="15">
        <v>3</v>
      </c>
      <c r="AB264" s="11">
        <v>59.457089184643564</v>
      </c>
      <c r="AC264" s="10">
        <v>37.288717693495798</v>
      </c>
      <c r="AD264" s="21">
        <v>3.2541931218606406</v>
      </c>
      <c r="AE264" s="12">
        <v>506.27118644067804</v>
      </c>
      <c r="AF264" s="10">
        <v>410.67869680011995</v>
      </c>
      <c r="AG264" s="10">
        <v>283.49197039117888</v>
      </c>
      <c r="AH264" s="10">
        <v>181.31229564381545</v>
      </c>
      <c r="AI264" s="10">
        <v>4.4881917005063094</v>
      </c>
      <c r="AJ264" s="10"/>
      <c r="AK264" s="10"/>
      <c r="AL264" s="10"/>
      <c r="AM264" s="10"/>
      <c r="AN264" s="10">
        <v>5.0627118644067801</v>
      </c>
      <c r="AO264" s="10">
        <v>1.8834321689918436</v>
      </c>
      <c r="AP264" s="10">
        <v>2.2679357631294308</v>
      </c>
      <c r="AQ264" s="10">
        <v>111.47500000000001</v>
      </c>
      <c r="AR264" s="10"/>
      <c r="AS264" s="10"/>
      <c r="AT264" s="10">
        <v>1.2512298029041085</v>
      </c>
      <c r="AU264" s="10">
        <v>1</v>
      </c>
      <c r="AV264" s="16"/>
      <c r="AW264" s="21">
        <v>61.601804520017993</v>
      </c>
      <c r="AX264" s="1" t="s">
        <v>120</v>
      </c>
      <c r="AY264" s="25">
        <v>41.774540682414703</v>
      </c>
      <c r="AZ264" s="19">
        <v>100</v>
      </c>
      <c r="BA264" s="19">
        <v>0</v>
      </c>
      <c r="BB264" s="19">
        <v>0</v>
      </c>
      <c r="BC264" s="19">
        <v>100</v>
      </c>
      <c r="BD264" s="19">
        <v>0</v>
      </c>
      <c r="BE264" s="19">
        <v>0</v>
      </c>
      <c r="BF264" s="26">
        <v>59.457089184643564</v>
      </c>
      <c r="BG264" s="26">
        <v>37.288717693495798</v>
      </c>
      <c r="BH264" s="26">
        <v>3.2541931218606406</v>
      </c>
      <c r="BI264" s="23"/>
      <c r="BJ264" s="27">
        <f t="shared" ca="1" si="23"/>
        <v>1</v>
      </c>
      <c r="BK264" s="26">
        <f t="shared" ca="1" si="24"/>
        <v>4.7373748963060205</v>
      </c>
      <c r="BL264" s="25">
        <f t="shared" si="25"/>
        <v>3.5269515725860332</v>
      </c>
      <c r="BM264" s="25">
        <f t="shared" ca="1" si="26"/>
        <v>3.3064664254632903</v>
      </c>
      <c r="BN264" s="24">
        <f t="shared" si="27"/>
        <v>3.173561762965714</v>
      </c>
      <c r="BO264" s="23"/>
      <c r="BP264" s="2"/>
    </row>
    <row r="265" spans="1:68" x14ac:dyDescent="0.2">
      <c r="A265">
        <v>12.6</v>
      </c>
      <c r="B265">
        <v>2.1</v>
      </c>
      <c r="C265">
        <v>1.2660899999999999</v>
      </c>
      <c r="D265">
        <v>-0.27306000000000002</v>
      </c>
      <c r="E265">
        <v>0.10759000000000001</v>
      </c>
      <c r="F265">
        <v>1.54295</v>
      </c>
      <c r="G265">
        <v>1.8079499999999999</v>
      </c>
      <c r="H265" s="23"/>
      <c r="I265" s="17">
        <f t="shared" si="21"/>
        <v>41.338582677165348</v>
      </c>
      <c r="J265" s="16">
        <f t="shared" si="22"/>
        <v>-41.93858267716535</v>
      </c>
      <c r="K265" s="10">
        <v>95</v>
      </c>
      <c r="L265" s="16">
        <v>4027.2309711286152</v>
      </c>
      <c r="M265" s="16">
        <v>1457.9396325459379</v>
      </c>
      <c r="N265" s="16">
        <v>17.913385826771652</v>
      </c>
      <c r="O265" s="16">
        <v>5.1419020715630621</v>
      </c>
      <c r="P265" s="16">
        <v>5.5282693104404146</v>
      </c>
      <c r="Q265" s="16">
        <v>0.11496279404704739</v>
      </c>
      <c r="R265" s="16">
        <v>2.0795440234782769</v>
      </c>
      <c r="S265" s="16">
        <v>26.831058255371723</v>
      </c>
      <c r="T265" s="22" t="s">
        <v>122</v>
      </c>
      <c r="U265" s="10">
        <v>4</v>
      </c>
      <c r="V265" s="22" t="s">
        <v>33</v>
      </c>
      <c r="W265" s="10">
        <v>3</v>
      </c>
      <c r="X265" s="22" t="s">
        <v>33</v>
      </c>
      <c r="Y265" s="10">
        <v>3</v>
      </c>
      <c r="Z265" s="22" t="s">
        <v>33</v>
      </c>
      <c r="AA265" s="15">
        <v>3</v>
      </c>
      <c r="AB265" s="11">
        <v>55.553031349883049</v>
      </c>
      <c r="AC265" s="10">
        <v>40.779400095918575</v>
      </c>
      <c r="AD265" s="21">
        <v>3.6675685541983722</v>
      </c>
      <c r="AE265" s="12">
        <v>514.1902071563062</v>
      </c>
      <c r="AF265" s="10">
        <v>419.37489803236008</v>
      </c>
      <c r="AG265" s="10">
        <v>289.62019828303107</v>
      </c>
      <c r="AH265" s="10">
        <v>183.44926138834433</v>
      </c>
      <c r="AI265" s="10">
        <v>4.8087464786024814</v>
      </c>
      <c r="AJ265" s="10"/>
      <c r="AK265" s="10"/>
      <c r="AL265" s="10"/>
      <c r="AM265" s="10"/>
      <c r="AN265" s="10">
        <v>3.4279347143753749</v>
      </c>
      <c r="AO265" s="10">
        <v>1.8857260970108487</v>
      </c>
      <c r="AP265" s="10">
        <v>2.3169615862642488</v>
      </c>
      <c r="AQ265" s="10">
        <v>114.66</v>
      </c>
      <c r="AR265" s="10"/>
      <c r="AS265" s="10"/>
      <c r="AT265" s="10">
        <v>1.2741036146491551</v>
      </c>
      <c r="AU265" s="10">
        <v>1</v>
      </c>
      <c r="AV265" s="16"/>
      <c r="AW265" s="21">
        <v>62.906234704854008</v>
      </c>
      <c r="AX265" s="1" t="s">
        <v>120</v>
      </c>
      <c r="AY265" s="25">
        <v>41.9385826771653</v>
      </c>
      <c r="AZ265" s="19">
        <v>100</v>
      </c>
      <c r="BA265" s="19">
        <v>0</v>
      </c>
      <c r="BB265" s="19">
        <v>0</v>
      </c>
      <c r="BC265" s="19">
        <v>100</v>
      </c>
      <c r="BD265" s="19">
        <v>0</v>
      </c>
      <c r="BE265" s="19">
        <v>0</v>
      </c>
      <c r="BF265" s="26">
        <v>55.553031349883049</v>
      </c>
      <c r="BG265" s="26">
        <v>40.779400095918575</v>
      </c>
      <c r="BH265" s="26">
        <v>3.6675685541983722</v>
      </c>
      <c r="BI265" s="23"/>
      <c r="BJ265" s="27">
        <f t="shared" ca="1" si="23"/>
        <v>1</v>
      </c>
      <c r="BK265" s="26">
        <f t="shared" ca="1" si="24"/>
        <v>4.8213982889519462</v>
      </c>
      <c r="BL265" s="25">
        <f t="shared" si="25"/>
        <v>3.2709563950042755</v>
      </c>
      <c r="BM265" s="25">
        <f t="shared" ca="1" si="26"/>
        <v>3.2826058520107826</v>
      </c>
      <c r="BN265" s="24">
        <f t="shared" si="27"/>
        <v>3.1532197861319395</v>
      </c>
      <c r="BO265" s="23"/>
      <c r="BP265" s="2"/>
    </row>
    <row r="266" spans="1:68" x14ac:dyDescent="0.2">
      <c r="A266">
        <v>12.65</v>
      </c>
      <c r="B266">
        <v>2.1</v>
      </c>
      <c r="C266">
        <v>1.2661800000000001</v>
      </c>
      <c r="D266">
        <v>-0.27296999999999999</v>
      </c>
      <c r="E266">
        <v>0.10815</v>
      </c>
      <c r="F266">
        <v>1.54948</v>
      </c>
      <c r="G266">
        <v>1.8117000000000001</v>
      </c>
      <c r="H266" s="23"/>
      <c r="I266" s="17">
        <f t="shared" si="21"/>
        <v>41.50262467191601</v>
      </c>
      <c r="J266" s="16">
        <f t="shared" si="22"/>
        <v>-42.102624671916011</v>
      </c>
      <c r="K266" s="10">
        <v>95</v>
      </c>
      <c r="L266" s="16">
        <v>4042.814960629928</v>
      </c>
      <c r="M266" s="16">
        <v>1463.2874015748096</v>
      </c>
      <c r="N266" s="16">
        <v>17.984470691163605</v>
      </c>
      <c r="O266" s="16">
        <v>5.1664783427495413</v>
      </c>
      <c r="P266" s="16">
        <v>5.5553208779748093</v>
      </c>
      <c r="Q266" s="16">
        <v>0.11552664426308215</v>
      </c>
      <c r="R266" s="16">
        <v>2.0795674417496</v>
      </c>
      <c r="S266" s="16">
        <v>27.002953835088093</v>
      </c>
      <c r="T266" s="22" t="s">
        <v>122</v>
      </c>
      <c r="U266" s="10">
        <v>4</v>
      </c>
      <c r="V266" s="22" t="s">
        <v>33</v>
      </c>
      <c r="W266" s="10">
        <v>3</v>
      </c>
      <c r="X266" s="22" t="s">
        <v>33</v>
      </c>
      <c r="Y266" s="10">
        <v>3</v>
      </c>
      <c r="Z266" s="22" t="s">
        <v>33</v>
      </c>
      <c r="AA266" s="15">
        <v>3</v>
      </c>
      <c r="AB266" s="11">
        <v>55.433317804172376</v>
      </c>
      <c r="AC266" s="10">
        <v>40.884808014154942</v>
      </c>
      <c r="AD266" s="21">
        <v>3.6818741816726845</v>
      </c>
      <c r="AE266" s="12">
        <v>516.64783427495411</v>
      </c>
      <c r="AF266" s="10">
        <v>421.64073012456458</v>
      </c>
      <c r="AG266" s="10">
        <v>291.64906584811069</v>
      </c>
      <c r="AH266" s="10">
        <v>185.52308181787521</v>
      </c>
      <c r="AI266" s="10">
        <v>4.8086923267017072</v>
      </c>
      <c r="AJ266" s="10"/>
      <c r="AK266" s="10"/>
      <c r="AL266" s="10"/>
      <c r="AM266" s="10"/>
      <c r="AN266" s="10">
        <v>3.444318895166361</v>
      </c>
      <c r="AO266" s="10">
        <v>1.8941297725432986</v>
      </c>
      <c r="AP266" s="10">
        <v>2.3331925267848854</v>
      </c>
      <c r="AQ266" s="10">
        <v>114.66</v>
      </c>
      <c r="AR266" s="10"/>
      <c r="AS266" s="10"/>
      <c r="AT266" s="10">
        <v>1.2763814954657624</v>
      </c>
      <c r="AU266" s="10">
        <v>1</v>
      </c>
      <c r="AV266" s="16"/>
      <c r="AW266" s="21">
        <v>63.24610951868469</v>
      </c>
      <c r="AX266" s="1" t="s">
        <v>120</v>
      </c>
      <c r="AY266" s="25">
        <v>42.102624671915997</v>
      </c>
      <c r="AZ266" s="19">
        <v>100</v>
      </c>
      <c r="BA266" s="19">
        <v>0</v>
      </c>
      <c r="BB266" s="19">
        <v>0</v>
      </c>
      <c r="BC266" s="19">
        <v>100</v>
      </c>
      <c r="BD266" s="19">
        <v>0</v>
      </c>
      <c r="BE266" s="19">
        <v>0</v>
      </c>
      <c r="BF266" s="26">
        <v>55.433317804172376</v>
      </c>
      <c r="BG266" s="26">
        <v>40.884808014154942</v>
      </c>
      <c r="BH266" s="26">
        <v>3.6818741816726845</v>
      </c>
      <c r="BI266" s="23"/>
      <c r="BJ266" s="27">
        <f t="shared" ca="1" si="23"/>
        <v>1</v>
      </c>
      <c r="BK266" s="26">
        <f t="shared" ca="1" si="24"/>
        <v>4.8301015834026861</v>
      </c>
      <c r="BL266" s="25">
        <f t="shared" si="25"/>
        <v>3.2690853244899496</v>
      </c>
      <c r="BM266" s="25">
        <f t="shared" ca="1" si="26"/>
        <v>3.2818095820543975</v>
      </c>
      <c r="BN266" s="24">
        <f t="shared" si="27"/>
        <v>3.1513716494275101</v>
      </c>
      <c r="BO266" s="23"/>
      <c r="BP266" s="2"/>
    </row>
    <row r="267" spans="1:68" x14ac:dyDescent="0.2">
      <c r="A267">
        <v>12.7</v>
      </c>
      <c r="B267">
        <v>2.2000000000000002</v>
      </c>
      <c r="C267">
        <v>1.2668600000000001</v>
      </c>
      <c r="D267">
        <v>-0.27245000000000003</v>
      </c>
      <c r="E267">
        <v>0.10874</v>
      </c>
      <c r="F267">
        <v>1.5449999999999999</v>
      </c>
      <c r="G267">
        <v>1.8116000000000001</v>
      </c>
      <c r="H267" s="23"/>
      <c r="I267" s="17">
        <f t="shared" si="21"/>
        <v>41.666666666666664</v>
      </c>
      <c r="J267" s="16">
        <f t="shared" si="22"/>
        <v>-42.266666666666666</v>
      </c>
      <c r="K267" s="10">
        <v>95</v>
      </c>
      <c r="L267" s="16">
        <v>4058.3989501312403</v>
      </c>
      <c r="M267" s="16">
        <v>1468.635170603681</v>
      </c>
      <c r="N267" s="16">
        <v>18.055555555555557</v>
      </c>
      <c r="O267" s="16">
        <v>5.3521657250470973</v>
      </c>
      <c r="P267" s="16">
        <v>5.7436161617817767</v>
      </c>
      <c r="Q267" s="16">
        <v>0.11878444551128164</v>
      </c>
      <c r="R267" s="16">
        <v>2.0681125299019372</v>
      </c>
      <c r="S267" s="16">
        <v>27.184058106574987</v>
      </c>
      <c r="T267" s="22" t="s">
        <v>122</v>
      </c>
      <c r="U267" s="10">
        <v>4</v>
      </c>
      <c r="V267" s="22" t="s">
        <v>33</v>
      </c>
      <c r="W267" s="10">
        <v>3</v>
      </c>
      <c r="X267" s="22" t="s">
        <v>33</v>
      </c>
      <c r="Y267" s="10">
        <v>3</v>
      </c>
      <c r="Z267" s="22" t="s">
        <v>33</v>
      </c>
      <c r="AA267" s="15">
        <v>3</v>
      </c>
      <c r="AB267" s="11">
        <v>54.139428037933939</v>
      </c>
      <c r="AC267" s="10">
        <v>42.017150377309811</v>
      </c>
      <c r="AD267" s="21">
        <v>3.8434215847562512</v>
      </c>
      <c r="AE267" s="12">
        <v>535.21657250470969</v>
      </c>
      <c r="AF267" s="10">
        <v>442.87641119001302</v>
      </c>
      <c r="AG267" s="10">
        <v>305.77121213363324</v>
      </c>
      <c r="AH267" s="10">
        <v>187.78633819239968</v>
      </c>
      <c r="AI267" s="10">
        <v>4.8353268284072364</v>
      </c>
      <c r="AJ267" s="10"/>
      <c r="AK267" s="10"/>
      <c r="AL267" s="10"/>
      <c r="AM267" s="10"/>
      <c r="AN267" s="10">
        <v>3.5681104833647317</v>
      </c>
      <c r="AO267" s="10">
        <v>1.9352064625592864</v>
      </c>
      <c r="AP267" s="10">
        <v>2.4461696970690658</v>
      </c>
      <c r="AQ267" s="10">
        <v>114.66</v>
      </c>
      <c r="AR267" s="10"/>
      <c r="AS267" s="10"/>
      <c r="AT267" s="10">
        <v>1.3387894725697742</v>
      </c>
      <c r="AU267" s="10">
        <v>1</v>
      </c>
      <c r="AV267" s="16"/>
      <c r="AW267" s="21">
        <v>66.431461678501947</v>
      </c>
      <c r="AX267" s="1" t="s">
        <v>120</v>
      </c>
      <c r="AY267" s="25">
        <v>42.266666666666701</v>
      </c>
      <c r="AZ267" s="19">
        <v>100</v>
      </c>
      <c r="BA267" s="19">
        <v>0</v>
      </c>
      <c r="BB267" s="19">
        <v>0</v>
      </c>
      <c r="BC267" s="19">
        <v>100</v>
      </c>
      <c r="BD267" s="19">
        <v>0</v>
      </c>
      <c r="BE267" s="19">
        <v>0</v>
      </c>
      <c r="BF267" s="26">
        <v>54.139428037933939</v>
      </c>
      <c r="BG267" s="26">
        <v>42.017150377309811</v>
      </c>
      <c r="BH267" s="26">
        <v>3.8434215847562512</v>
      </c>
      <c r="BI267" s="23"/>
      <c r="BJ267" s="27">
        <f t="shared" ca="1" si="23"/>
        <v>1</v>
      </c>
      <c r="BK267" s="26">
        <f t="shared" ca="1" si="24"/>
        <v>5.0583245738141338</v>
      </c>
      <c r="BL267" s="25">
        <f t="shared" si="25"/>
        <v>3.1979299989710275</v>
      </c>
      <c r="BM267" s="25">
        <f t="shared" ca="1" si="26"/>
        <v>3.2597380078365474</v>
      </c>
      <c r="BN267" s="24">
        <f t="shared" si="27"/>
        <v>3.1375696280162471</v>
      </c>
      <c r="BO267" s="23"/>
      <c r="BP267" s="2"/>
    </row>
    <row r="268" spans="1:68" x14ac:dyDescent="0.2">
      <c r="A268">
        <v>12.75</v>
      </c>
      <c r="B268">
        <v>0.2</v>
      </c>
      <c r="C268">
        <v>1.2670999999999999</v>
      </c>
      <c r="D268">
        <v>-0.27006999999999998</v>
      </c>
      <c r="E268">
        <v>0.10932</v>
      </c>
      <c r="F268">
        <v>1.5395000000000001</v>
      </c>
      <c r="G268">
        <v>1.80593</v>
      </c>
      <c r="H268" s="23"/>
      <c r="I268" s="17">
        <f t="shared" si="21"/>
        <v>41.830708661417319</v>
      </c>
      <c r="J268" s="16">
        <f t="shared" si="22"/>
        <v>-42.43070866141732</v>
      </c>
      <c r="K268" s="10">
        <v>95</v>
      </c>
      <c r="L268" s="16">
        <v>4073.9829396325526</v>
      </c>
      <c r="M268" s="16">
        <v>1473.9829396325524</v>
      </c>
      <c r="N268" s="16">
        <v>18.126640419947503</v>
      </c>
      <c r="O268" s="16">
        <v>5.4177024482108838</v>
      </c>
      <c r="P268" s="16">
        <v>5.8117165847344765</v>
      </c>
      <c r="Q268" s="16">
        <v>0.13369515122419601</v>
      </c>
      <c r="R268" s="16">
        <v>2.3004416900743312</v>
      </c>
      <c r="S268" s="16">
        <v>27.362092814138375</v>
      </c>
      <c r="T268" s="22" t="s">
        <v>33</v>
      </c>
      <c r="U268" s="10">
        <v>3</v>
      </c>
      <c r="V268" s="22" t="s">
        <v>33</v>
      </c>
      <c r="W268" s="10">
        <v>3</v>
      </c>
      <c r="X268" s="22" t="s">
        <v>33</v>
      </c>
      <c r="Y268" s="10">
        <v>3</v>
      </c>
      <c r="Z268" s="22" t="s">
        <v>33</v>
      </c>
      <c r="AA268" s="15">
        <v>3</v>
      </c>
      <c r="AB268" s="11">
        <v>59.225204322968956</v>
      </c>
      <c r="AC268" s="10">
        <v>37.49868959807489</v>
      </c>
      <c r="AD268" s="21">
        <v>3.2761060789561518</v>
      </c>
      <c r="AE268" s="12">
        <v>541.77024482108834</v>
      </c>
      <c r="AF268" s="10">
        <v>449.97152039025343</v>
      </c>
      <c r="AG268" s="10">
        <v>310.87874385508576</v>
      </c>
      <c r="AH268" s="10">
        <v>189.9864492519265</v>
      </c>
      <c r="AI268" s="10">
        <v>4.3469912943878546</v>
      </c>
      <c r="AJ268" s="10"/>
      <c r="AK268" s="10"/>
      <c r="AL268" s="10"/>
      <c r="AM268" s="10"/>
      <c r="AN268" s="10">
        <v>5.4177024482108838</v>
      </c>
      <c r="AO268" s="10">
        <v>1.9806751894095647</v>
      </c>
      <c r="AP268" s="10">
        <v>2.4870299508406859</v>
      </c>
      <c r="AQ268" s="10">
        <v>111.47500000000001</v>
      </c>
      <c r="AR268" s="10"/>
      <c r="AS268" s="10"/>
      <c r="AT268" s="10">
        <v>1.356097200518132</v>
      </c>
      <c r="AU268" s="10">
        <v>1</v>
      </c>
      <c r="AV268" s="16"/>
      <c r="AW268" s="21">
        <v>67.49572805853802</v>
      </c>
      <c r="AX268" s="1" t="s">
        <v>120</v>
      </c>
      <c r="AY268" s="25">
        <v>42.430708661417299</v>
      </c>
      <c r="AZ268" s="19">
        <v>100</v>
      </c>
      <c r="BA268" s="19">
        <v>0</v>
      </c>
      <c r="BB268" s="19">
        <v>0</v>
      </c>
      <c r="BC268" s="19">
        <v>100</v>
      </c>
      <c r="BD268" s="19">
        <v>0</v>
      </c>
      <c r="BE268" s="19">
        <v>0</v>
      </c>
      <c r="BF268" s="26">
        <v>59.225204322968956</v>
      </c>
      <c r="BG268" s="26">
        <v>37.49868959807489</v>
      </c>
      <c r="BH268" s="26">
        <v>3.2761060789561518</v>
      </c>
      <c r="BI268" s="23"/>
      <c r="BJ268" s="27">
        <f t="shared" ca="1" si="23"/>
        <v>1</v>
      </c>
      <c r="BK268" s="26">
        <f t="shared" ca="1" si="24"/>
        <v>5.1218029916400489</v>
      </c>
      <c r="BL268" s="25">
        <f t="shared" si="25"/>
        <v>3.5418513177506763</v>
      </c>
      <c r="BM268" s="25">
        <f t="shared" ca="1" si="26"/>
        <v>3.2788659686698192</v>
      </c>
      <c r="BN268" s="24">
        <f t="shared" si="27"/>
        <v>3.1560252882963424</v>
      </c>
      <c r="BO268" s="23"/>
      <c r="BP268" s="2"/>
    </row>
    <row r="269" spans="1:68" x14ac:dyDescent="0.2">
      <c r="A269">
        <v>12.8</v>
      </c>
      <c r="B269">
        <v>2.1</v>
      </c>
      <c r="C269">
        <v>1.2675700000000001</v>
      </c>
      <c r="D269">
        <v>-0.26960000000000001</v>
      </c>
      <c r="E269">
        <v>0.10988000000000001</v>
      </c>
      <c r="F269">
        <v>1.54155</v>
      </c>
      <c r="G269">
        <v>1.80853</v>
      </c>
      <c r="H269" s="23"/>
      <c r="I269" s="17">
        <f t="shared" ref="I269:I332" si="28">IF(A269="(m)",0,A269/0.3048)</f>
        <v>41.99475065616798</v>
      </c>
      <c r="J269" s="16">
        <f t="shared" ref="J269:J332" si="29">$J$7-I269</f>
        <v>-42.594750656167982</v>
      </c>
      <c r="K269" s="10">
        <v>95</v>
      </c>
      <c r="L269" s="16">
        <v>4089.5669291338654</v>
      </c>
      <c r="M269" s="16">
        <v>1479.3307086614241</v>
      </c>
      <c r="N269" s="16">
        <v>18.197725284339455</v>
      </c>
      <c r="O269" s="16">
        <v>5.5460451977401268</v>
      </c>
      <c r="P269" s="16">
        <v>5.9425346306116351</v>
      </c>
      <c r="Q269" s="16">
        <v>0.13663970235237632</v>
      </c>
      <c r="R269" s="16">
        <v>2.2993505439330137</v>
      </c>
      <c r="S269" s="16">
        <v>27.533988393854749</v>
      </c>
      <c r="T269" s="22" t="s">
        <v>122</v>
      </c>
      <c r="U269" s="10">
        <v>4</v>
      </c>
      <c r="V269" s="22" t="s">
        <v>33</v>
      </c>
      <c r="W269" s="10">
        <v>3</v>
      </c>
      <c r="X269" s="22" t="s">
        <v>33</v>
      </c>
      <c r="Y269" s="10">
        <v>3</v>
      </c>
      <c r="Z269" s="22" t="s">
        <v>33</v>
      </c>
      <c r="AA269" s="15">
        <v>3</v>
      </c>
      <c r="AB269" s="11">
        <v>58.520462373783353</v>
      </c>
      <c r="AC269" s="10">
        <v>38.134932737657536</v>
      </c>
      <c r="AD269" s="21">
        <v>3.3446048885591084</v>
      </c>
      <c r="AE269" s="12">
        <v>554.60451977401272</v>
      </c>
      <c r="AF269" s="10">
        <v>464.44517346395952</v>
      </c>
      <c r="AG269" s="10">
        <v>320.69009729587265</v>
      </c>
      <c r="AH269" s="10">
        <v>192.06026968145744</v>
      </c>
      <c r="AI269" s="10">
        <v>4.3490541389548678</v>
      </c>
      <c r="AJ269" s="10"/>
      <c r="AK269" s="10"/>
      <c r="AL269" s="10"/>
      <c r="AM269" s="10"/>
      <c r="AN269" s="10">
        <v>3.6973634651600844</v>
      </c>
      <c r="AO269" s="10">
        <v>2.0113660212357947</v>
      </c>
      <c r="AP269" s="10">
        <v>2.5655207783669809</v>
      </c>
      <c r="AQ269" s="10">
        <v>114.66</v>
      </c>
      <c r="AR269" s="10"/>
      <c r="AS269" s="10"/>
      <c r="AT269" s="10">
        <v>1.3965765101490124</v>
      </c>
      <c r="AU269" s="10">
        <v>1</v>
      </c>
      <c r="AV269" s="16"/>
      <c r="AW269" s="21">
        <v>69.666776019593939</v>
      </c>
      <c r="AX269" s="1" t="s">
        <v>120</v>
      </c>
      <c r="AY269" s="25">
        <v>42.594750656168003</v>
      </c>
      <c r="AZ269" s="19">
        <v>100</v>
      </c>
      <c r="BA269" s="19">
        <v>0</v>
      </c>
      <c r="BB269" s="19">
        <v>0</v>
      </c>
      <c r="BC269" s="19">
        <v>100</v>
      </c>
      <c r="BD269" s="19">
        <v>0</v>
      </c>
      <c r="BE269" s="19">
        <v>0</v>
      </c>
      <c r="BF269" s="26">
        <v>58.520462373783353</v>
      </c>
      <c r="BG269" s="26">
        <v>38.134932737657536</v>
      </c>
      <c r="BH269" s="26">
        <v>3.3446048885591084</v>
      </c>
      <c r="BI269" s="23"/>
      <c r="BJ269" s="27">
        <f t="shared" ca="1" si="23"/>
        <v>1</v>
      </c>
      <c r="BK269" s="26">
        <f t="shared" ca="1" si="24"/>
        <v>5.2696143509000661</v>
      </c>
      <c r="BL269" s="25">
        <f t="shared" si="25"/>
        <v>3.5056035270469401</v>
      </c>
      <c r="BM269" s="25">
        <f t="shared" ca="1" si="26"/>
        <v>3.2660537827969391</v>
      </c>
      <c r="BN269" s="24">
        <f t="shared" si="27"/>
        <v>3.1475600848202845</v>
      </c>
      <c r="BO269" s="23"/>
      <c r="BP269" s="2"/>
    </row>
    <row r="270" spans="1:68" x14ac:dyDescent="0.2">
      <c r="A270">
        <v>12.85</v>
      </c>
      <c r="B270">
        <v>2.1</v>
      </c>
      <c r="C270">
        <v>1.2679499999999999</v>
      </c>
      <c r="D270">
        <v>-0.26973999999999998</v>
      </c>
      <c r="E270">
        <v>0.11448</v>
      </c>
      <c r="F270">
        <v>1.5420499999999999</v>
      </c>
      <c r="G270">
        <v>1.8097799999999999</v>
      </c>
      <c r="H270" s="23"/>
      <c r="I270" s="17">
        <f t="shared" si="28"/>
        <v>42.158792650918635</v>
      </c>
      <c r="J270" s="16">
        <f t="shared" si="29"/>
        <v>-42.758792650918636</v>
      </c>
      <c r="K270" s="10">
        <v>95</v>
      </c>
      <c r="L270" s="16">
        <v>4105.1509186351777</v>
      </c>
      <c r="M270" s="16">
        <v>1484.6784776902955</v>
      </c>
      <c r="N270" s="16">
        <v>18.268810148731408</v>
      </c>
      <c r="O270" s="16">
        <v>5.6498116760828285</v>
      </c>
      <c r="P270" s="16">
        <v>6.0666339003836445</v>
      </c>
      <c r="Q270" s="16">
        <v>0.13576260201632273</v>
      </c>
      <c r="R270" s="16">
        <v>2.2378571749275542</v>
      </c>
      <c r="S270" s="16">
        <v>28.945987798667812</v>
      </c>
      <c r="T270" s="22" t="s">
        <v>122</v>
      </c>
      <c r="U270" s="10">
        <v>4</v>
      </c>
      <c r="V270" s="22" t="s">
        <v>33</v>
      </c>
      <c r="W270" s="10">
        <v>3</v>
      </c>
      <c r="X270" s="22" t="s">
        <v>33</v>
      </c>
      <c r="Y270" s="10">
        <v>3</v>
      </c>
      <c r="Z270" s="22" t="s">
        <v>33</v>
      </c>
      <c r="AA270" s="15">
        <v>3</v>
      </c>
      <c r="AB270" s="11">
        <v>56.697975973569285</v>
      </c>
      <c r="AC270" s="10">
        <v>39.766074354409312</v>
      </c>
      <c r="AD270" s="21">
        <v>3.5359496720213999</v>
      </c>
      <c r="AE270" s="12">
        <v>564.98116760828293</v>
      </c>
      <c r="AF270" s="10">
        <v>478.12838229000107</v>
      </c>
      <c r="AG270" s="10">
        <v>329.99754252877335</v>
      </c>
      <c r="AH270" s="10">
        <v>219.64479737012033</v>
      </c>
      <c r="AI270" s="10">
        <v>4.4685604211196939</v>
      </c>
      <c r="AJ270" s="10"/>
      <c r="AK270" s="10"/>
      <c r="AL270" s="10"/>
      <c r="AM270" s="10"/>
      <c r="AN270" s="10">
        <v>3.7665411173885524</v>
      </c>
      <c r="AO270" s="10">
        <v>2.0332805816896315</v>
      </c>
      <c r="AP270" s="10">
        <v>2.6399803402301867</v>
      </c>
      <c r="AQ270" s="10">
        <v>114.66</v>
      </c>
      <c r="AR270" s="10"/>
      <c r="AS270" s="10"/>
      <c r="AT270" s="10">
        <v>1.4343276333588804</v>
      </c>
      <c r="AU270" s="10">
        <v>1</v>
      </c>
      <c r="AV270" s="16"/>
      <c r="AW270" s="21">
        <v>71.719257343500161</v>
      </c>
      <c r="AX270" s="1" t="s">
        <v>120</v>
      </c>
      <c r="AY270" s="25">
        <v>42.7587926509186</v>
      </c>
      <c r="AZ270" s="19">
        <v>100</v>
      </c>
      <c r="BA270" s="19">
        <v>0</v>
      </c>
      <c r="BB270" s="19">
        <v>0</v>
      </c>
      <c r="BC270" s="19">
        <v>100</v>
      </c>
      <c r="BD270" s="19">
        <v>0</v>
      </c>
      <c r="BE270" s="19">
        <v>0</v>
      </c>
      <c r="BF270" s="26">
        <v>56.697975973569285</v>
      </c>
      <c r="BG270" s="26">
        <v>39.766074354409312</v>
      </c>
      <c r="BH270" s="26">
        <v>3.5359496720213999</v>
      </c>
      <c r="BI270" s="23"/>
      <c r="BJ270" s="27">
        <f t="shared" ca="1" si="23"/>
        <v>1</v>
      </c>
      <c r="BK270" s="26">
        <f t="shared" ca="1" si="24"/>
        <v>5.4073100693298919</v>
      </c>
      <c r="BL270" s="25">
        <f t="shared" si="25"/>
        <v>3.3821780128409604</v>
      </c>
      <c r="BM270" s="25">
        <f t="shared" ca="1" si="26"/>
        <v>3.2482240947228589</v>
      </c>
      <c r="BN270" s="24">
        <f t="shared" si="27"/>
        <v>3.1338889573360382</v>
      </c>
      <c r="BO270" s="23"/>
      <c r="BP270" s="2"/>
    </row>
    <row r="271" spans="1:68" x14ac:dyDescent="0.2">
      <c r="A271">
        <v>12.9</v>
      </c>
      <c r="B271">
        <v>2.1</v>
      </c>
      <c r="C271">
        <v>1.26786</v>
      </c>
      <c r="D271">
        <v>-0.27030999999999999</v>
      </c>
      <c r="E271">
        <v>0.11511</v>
      </c>
      <c r="F271">
        <v>1.5426299999999999</v>
      </c>
      <c r="G271">
        <v>1.8102</v>
      </c>
      <c r="H271" s="23"/>
      <c r="I271" s="17">
        <f t="shared" si="28"/>
        <v>42.322834645669289</v>
      </c>
      <c r="J271" s="16">
        <f t="shared" si="29"/>
        <v>-42.92283464566929</v>
      </c>
      <c r="K271" s="10">
        <v>95</v>
      </c>
      <c r="L271" s="16">
        <v>4120.73490813649</v>
      </c>
      <c r="M271" s="16">
        <v>1490.0262467191669</v>
      </c>
      <c r="N271" s="16">
        <v>18.339895013123357</v>
      </c>
      <c r="O271" s="16">
        <v>5.6252354048964079</v>
      </c>
      <c r="P271" s="16">
        <v>6.04484233758863</v>
      </c>
      <c r="Q271" s="16">
        <v>0.13219155064810373</v>
      </c>
      <c r="R271" s="16">
        <v>2.186848610196122</v>
      </c>
      <c r="S271" s="16">
        <v>29.139370325848731</v>
      </c>
      <c r="T271" s="22" t="s">
        <v>122</v>
      </c>
      <c r="U271" s="10">
        <v>4</v>
      </c>
      <c r="V271" s="22" t="s">
        <v>33</v>
      </c>
      <c r="W271" s="10">
        <v>3</v>
      </c>
      <c r="X271" s="22" t="s">
        <v>33</v>
      </c>
      <c r="Y271" s="10">
        <v>3</v>
      </c>
      <c r="Z271" s="22" t="s">
        <v>33</v>
      </c>
      <c r="AA271" s="15">
        <v>3</v>
      </c>
      <c r="AB271" s="11">
        <v>55.655508532695023</v>
      </c>
      <c r="AC271" s="10">
        <v>40.689085221152702</v>
      </c>
      <c r="AD271" s="21">
        <v>3.6554062461522734</v>
      </c>
      <c r="AE271" s="12">
        <v>562.52354048964082</v>
      </c>
      <c r="AF271" s="10">
        <v>474.64796375521627</v>
      </c>
      <c r="AG271" s="10">
        <v>328.36317531914722</v>
      </c>
      <c r="AH271" s="10">
        <v>222.16063500463628</v>
      </c>
      <c r="AI271" s="10">
        <v>4.5727902486597714</v>
      </c>
      <c r="AJ271" s="10"/>
      <c r="AK271" s="10"/>
      <c r="AL271" s="10"/>
      <c r="AM271" s="10"/>
      <c r="AN271" s="10">
        <v>3.7501569365976053</v>
      </c>
      <c r="AO271" s="10">
        <v>2.024934445607053</v>
      </c>
      <c r="AP271" s="10">
        <v>2.6269054025531782</v>
      </c>
      <c r="AQ271" s="10">
        <v>114.66</v>
      </c>
      <c r="AR271" s="10"/>
      <c r="AS271" s="10"/>
      <c r="AT271" s="10">
        <v>1.4179661869630142</v>
      </c>
      <c r="AU271" s="10">
        <v>1</v>
      </c>
      <c r="AV271" s="16"/>
      <c r="AW271" s="21">
        <v>71.197194563282437</v>
      </c>
      <c r="AX271" s="1" t="s">
        <v>120</v>
      </c>
      <c r="AY271" s="25">
        <v>42.922834645669298</v>
      </c>
      <c r="AZ271" s="19">
        <v>100</v>
      </c>
      <c r="BA271" s="19">
        <v>0</v>
      </c>
      <c r="BB271" s="19">
        <v>0</v>
      </c>
      <c r="BC271" s="19">
        <v>100</v>
      </c>
      <c r="BD271" s="19">
        <v>0</v>
      </c>
      <c r="BE271" s="19">
        <v>0</v>
      </c>
      <c r="BF271" s="26">
        <v>55.655508532695023</v>
      </c>
      <c r="BG271" s="26">
        <v>40.689085221152702</v>
      </c>
      <c r="BH271" s="26">
        <v>3.6554062461522734</v>
      </c>
      <c r="BI271" s="23"/>
      <c r="BJ271" s="27">
        <f t="shared" ref="BJ271:BJ334" ca="1" si="30">IF((0.381*BM271)+(0.05*(M271/2116.217)-0.15)&lt;1,(0.381*BM271)+(0.05*(M271/2116.217)-0.15),1)</f>
        <v>1</v>
      </c>
      <c r="BK271" s="26">
        <f t="shared" ref="BK271:BK334" ca="1" si="31">((P271-(L271/2000))/1.06)*(1.06/(M271/2000))^BJ271</f>
        <v>5.3481942244892009</v>
      </c>
      <c r="BL271" s="25">
        <f t="shared" ref="BL271:BL334" si="32">(Q271/(P271-(L271/2000)))*100</f>
        <v>3.3176655522373157</v>
      </c>
      <c r="BM271" s="25">
        <f t="shared" ref="BM271:BM334" ca="1" si="33">SQRT(((3.47-LOG(BK271))^2)+((LOG(BL271)+1.22)^2))</f>
        <v>3.2477570833192644</v>
      </c>
      <c r="BN271" s="24">
        <f t="shared" ref="BN271:BN334" si="34">SQRT(((3.47-LOG(P271/1.06))^2)+((LOG(R271)+1.22)^2))</f>
        <v>3.1302397701157232</v>
      </c>
      <c r="BO271" s="23"/>
      <c r="BP271" s="2"/>
    </row>
    <row r="272" spans="1:68" x14ac:dyDescent="0.2">
      <c r="A272">
        <v>12.95</v>
      </c>
      <c r="B272">
        <v>2.1</v>
      </c>
      <c r="C272">
        <v>1.26793</v>
      </c>
      <c r="D272">
        <v>-0.27083000000000002</v>
      </c>
      <c r="E272">
        <v>0.11572</v>
      </c>
      <c r="F272">
        <v>1.54098</v>
      </c>
      <c r="G272">
        <v>1.8129</v>
      </c>
      <c r="H272" s="23"/>
      <c r="I272" s="17">
        <f t="shared" si="28"/>
        <v>42.486876640419943</v>
      </c>
      <c r="J272" s="16">
        <f t="shared" si="29"/>
        <v>-43.086876640419945</v>
      </c>
      <c r="K272" s="10">
        <v>95</v>
      </c>
      <c r="L272" s="16">
        <v>4136.3188976378024</v>
      </c>
      <c r="M272" s="16">
        <v>1495.3740157480383</v>
      </c>
      <c r="N272" s="16">
        <v>18.41097987751531</v>
      </c>
      <c r="O272" s="16">
        <v>5.6443502824858669</v>
      </c>
      <c r="P272" s="16">
        <v>6.0666535201284963</v>
      </c>
      <c r="Q272" s="16">
        <v>0.12893374939990387</v>
      </c>
      <c r="R272" s="16">
        <v>2.12528618903512</v>
      </c>
      <c r="S272" s="16">
        <v>29.326613725182636</v>
      </c>
      <c r="T272" s="22" t="s">
        <v>122</v>
      </c>
      <c r="U272" s="10">
        <v>4</v>
      </c>
      <c r="V272" s="22" t="s">
        <v>33</v>
      </c>
      <c r="W272" s="10">
        <v>3</v>
      </c>
      <c r="X272" s="22" t="s">
        <v>33</v>
      </c>
      <c r="Y272" s="10">
        <v>3</v>
      </c>
      <c r="Z272" s="22" t="s">
        <v>33</v>
      </c>
      <c r="AA272" s="15">
        <v>3</v>
      </c>
      <c r="AB272" s="11">
        <v>54.135670352706583</v>
      </c>
      <c r="AC272" s="10">
        <v>42.020419890530754</v>
      </c>
      <c r="AD272" s="21">
        <v>3.8439097567626654</v>
      </c>
      <c r="AE272" s="12">
        <v>564.43502824858672</v>
      </c>
      <c r="AF272" s="10">
        <v>476.2972799657116</v>
      </c>
      <c r="AG272" s="10">
        <v>329.99901400963722</v>
      </c>
      <c r="AH272" s="10">
        <v>224.5501820091564</v>
      </c>
      <c r="AI272" s="10">
        <v>4.7052486632588524</v>
      </c>
      <c r="AJ272" s="10"/>
      <c r="AK272" s="10"/>
      <c r="AL272" s="10"/>
      <c r="AM272" s="10"/>
      <c r="AN272" s="10">
        <v>3.7629001883239113</v>
      </c>
      <c r="AO272" s="10">
        <v>2.0245063722140486</v>
      </c>
      <c r="AP272" s="10">
        <v>2.6399921120770977</v>
      </c>
      <c r="AQ272" s="10">
        <v>114.66</v>
      </c>
      <c r="AR272" s="10"/>
      <c r="AS272" s="10"/>
      <c r="AT272" s="10">
        <v>1.4177599062111002</v>
      </c>
      <c r="AU272" s="10">
        <v>1</v>
      </c>
      <c r="AV272" s="16"/>
      <c r="AW272" s="21">
        <v>71.444591994856751</v>
      </c>
      <c r="AX272" s="1" t="s">
        <v>120</v>
      </c>
      <c r="AY272" s="25">
        <v>43.086876640419902</v>
      </c>
      <c r="AZ272" s="19">
        <v>100</v>
      </c>
      <c r="BA272" s="19">
        <v>0</v>
      </c>
      <c r="BB272" s="19">
        <v>0</v>
      </c>
      <c r="BC272" s="19">
        <v>100</v>
      </c>
      <c r="BD272" s="19">
        <v>0</v>
      </c>
      <c r="BE272" s="19">
        <v>0</v>
      </c>
      <c r="BF272" s="26">
        <v>54.135670352706583</v>
      </c>
      <c r="BG272" s="26">
        <v>42.020419890530754</v>
      </c>
      <c r="BH272" s="26">
        <v>3.8439097567626654</v>
      </c>
      <c r="BI272" s="23"/>
      <c r="BJ272" s="27">
        <f t="shared" ca="1" si="30"/>
        <v>1</v>
      </c>
      <c r="BK272" s="26">
        <f t="shared" ca="1" si="31"/>
        <v>5.3478180431126567</v>
      </c>
      <c r="BL272" s="25">
        <f t="shared" si="32"/>
        <v>3.2245577234950162</v>
      </c>
      <c r="BM272" s="25">
        <f t="shared" ca="1" si="33"/>
        <v>3.2411733237244702</v>
      </c>
      <c r="BN272" s="24">
        <f t="shared" si="34"/>
        <v>3.122719871198405</v>
      </c>
      <c r="BO272" s="23"/>
      <c r="BP272" s="2"/>
    </row>
    <row r="273" spans="1:68" x14ac:dyDescent="0.2">
      <c r="A273">
        <v>13</v>
      </c>
      <c r="B273">
        <v>2.1</v>
      </c>
      <c r="C273">
        <v>1.268</v>
      </c>
      <c r="D273">
        <v>-0.27112000000000003</v>
      </c>
      <c r="E273">
        <v>0.11642</v>
      </c>
      <c r="F273">
        <v>1.542</v>
      </c>
      <c r="G273">
        <v>1.8103</v>
      </c>
      <c r="H273" s="23"/>
      <c r="I273" s="17">
        <f t="shared" si="28"/>
        <v>42.650918635170605</v>
      </c>
      <c r="J273" s="16">
        <f t="shared" si="29"/>
        <v>-43.250918635170606</v>
      </c>
      <c r="K273" s="10">
        <v>95</v>
      </c>
      <c r="L273" s="16">
        <v>4151.9028871391156</v>
      </c>
      <c r="M273" s="16">
        <v>1500.72178477691</v>
      </c>
      <c r="N273" s="16">
        <v>18.482064741907262</v>
      </c>
      <c r="O273" s="16">
        <v>5.6634651600753241</v>
      </c>
      <c r="P273" s="16">
        <v>6.0888625181528484</v>
      </c>
      <c r="Q273" s="16">
        <v>0.12711689870379245</v>
      </c>
      <c r="R273" s="16">
        <v>2.0876953343061411</v>
      </c>
      <c r="S273" s="16">
        <v>29.541483199828104</v>
      </c>
      <c r="T273" s="22" t="s">
        <v>122</v>
      </c>
      <c r="U273" s="10">
        <v>4</v>
      </c>
      <c r="V273" s="22" t="s">
        <v>33</v>
      </c>
      <c r="W273" s="10">
        <v>3</v>
      </c>
      <c r="X273" s="22" t="s">
        <v>33</v>
      </c>
      <c r="Y273" s="10">
        <v>3</v>
      </c>
      <c r="Z273" s="22" t="s">
        <v>33</v>
      </c>
      <c r="AA273" s="15">
        <v>3</v>
      </c>
      <c r="AB273" s="11">
        <v>53.18300002334751</v>
      </c>
      <c r="AC273" s="10">
        <v>42.84561273668573</v>
      </c>
      <c r="AD273" s="21">
        <v>3.9713872399667594</v>
      </c>
      <c r="AE273" s="12">
        <v>566.34651600753239</v>
      </c>
      <c r="AF273" s="10">
        <v>477.99339799791113</v>
      </c>
      <c r="AG273" s="10">
        <v>331.66468886146362</v>
      </c>
      <c r="AH273" s="10">
        <v>227.5080368486573</v>
      </c>
      <c r="AI273" s="10">
        <v>4.7899709481908497</v>
      </c>
      <c r="AJ273" s="10"/>
      <c r="AK273" s="10"/>
      <c r="AL273" s="10"/>
      <c r="AM273" s="10"/>
      <c r="AN273" s="10">
        <v>3.7756434400502159</v>
      </c>
      <c r="AO273" s="10">
        <v>2.0270864811410694</v>
      </c>
      <c r="AP273" s="10">
        <v>2.6533175108917089</v>
      </c>
      <c r="AQ273" s="10">
        <v>114.66</v>
      </c>
      <c r="AR273" s="10"/>
      <c r="AS273" s="10"/>
      <c r="AT273" s="10">
        <v>1.4177008588410971</v>
      </c>
      <c r="AU273" s="10">
        <v>1</v>
      </c>
      <c r="AV273" s="16"/>
      <c r="AW273" s="21">
        <v>71.69900969968667</v>
      </c>
      <c r="AX273" s="1" t="s">
        <v>120</v>
      </c>
      <c r="AY273" s="25">
        <v>43.250918635170599</v>
      </c>
      <c r="AZ273" s="19">
        <v>100</v>
      </c>
      <c r="BA273" s="19">
        <v>0</v>
      </c>
      <c r="BB273" s="19">
        <v>0</v>
      </c>
      <c r="BC273" s="19">
        <v>100</v>
      </c>
      <c r="BD273" s="19">
        <v>0</v>
      </c>
      <c r="BE273" s="19">
        <v>0</v>
      </c>
      <c r="BF273" s="26">
        <v>53.18300002334751</v>
      </c>
      <c r="BG273" s="26">
        <v>42.84561273668573</v>
      </c>
      <c r="BH273" s="26">
        <v>3.9713872399667594</v>
      </c>
      <c r="BI273" s="23"/>
      <c r="BJ273" s="27">
        <f t="shared" ca="1" si="30"/>
        <v>1</v>
      </c>
      <c r="BK273" s="26">
        <f t="shared" ca="1" si="31"/>
        <v>5.3479747082898914</v>
      </c>
      <c r="BL273" s="25">
        <f t="shared" si="32"/>
        <v>3.1676978717250179</v>
      </c>
      <c r="BM273" s="25">
        <f t="shared" ca="1" si="33"/>
        <v>3.2370487688975791</v>
      </c>
      <c r="BN273" s="24">
        <f t="shared" si="34"/>
        <v>3.1175065666752007</v>
      </c>
      <c r="BO273" s="23"/>
      <c r="BP273" s="2"/>
    </row>
    <row r="274" spans="1:68" x14ac:dyDescent="0.2">
      <c r="A274">
        <v>13.05</v>
      </c>
      <c r="B274">
        <v>2.2000000000000002</v>
      </c>
      <c r="C274">
        <v>1.2678199999999999</v>
      </c>
      <c r="D274">
        <v>-0.27095999999999998</v>
      </c>
      <c r="E274">
        <v>0.11706999999999999</v>
      </c>
      <c r="F274">
        <v>1.53938</v>
      </c>
      <c r="G274">
        <v>1.8100799999999999</v>
      </c>
      <c r="H274" s="23"/>
      <c r="I274" s="17">
        <f t="shared" si="28"/>
        <v>42.814960629921259</v>
      </c>
      <c r="J274" s="16">
        <f t="shared" si="29"/>
        <v>-43.414960629921261</v>
      </c>
      <c r="K274" s="10">
        <v>95</v>
      </c>
      <c r="L274" s="16">
        <v>4167.4868766404279</v>
      </c>
      <c r="M274" s="16">
        <v>1506.0695538057814</v>
      </c>
      <c r="N274" s="16">
        <v>18.553149606299215</v>
      </c>
      <c r="O274" s="16">
        <v>5.6143126177024243</v>
      </c>
      <c r="P274" s="16">
        <v>6.0425830876123507</v>
      </c>
      <c r="Q274" s="16">
        <v>0.12811929908785419</v>
      </c>
      <c r="R274" s="16">
        <v>2.1202736847840167</v>
      </c>
      <c r="S274" s="16">
        <v>29.741004854856033</v>
      </c>
      <c r="T274" s="22" t="s">
        <v>122</v>
      </c>
      <c r="U274" s="10">
        <v>4</v>
      </c>
      <c r="V274" s="22" t="s">
        <v>33</v>
      </c>
      <c r="W274" s="10">
        <v>3</v>
      </c>
      <c r="X274" s="22" t="s">
        <v>33</v>
      </c>
      <c r="Y274" s="10">
        <v>3</v>
      </c>
      <c r="Z274" s="22" t="s">
        <v>33</v>
      </c>
      <c r="AA274" s="15">
        <v>3</v>
      </c>
      <c r="AB274" s="11">
        <v>54.227809542877935</v>
      </c>
      <c r="AC274" s="10">
        <v>41.94021826063657</v>
      </c>
      <c r="AD274" s="21">
        <v>3.8319721964854936</v>
      </c>
      <c r="AE274" s="12">
        <v>561.43126177024237</v>
      </c>
      <c r="AF274" s="10">
        <v>471.63205384601071</v>
      </c>
      <c r="AG274" s="10">
        <v>328.19373157092627</v>
      </c>
      <c r="AH274" s="10">
        <v>230.15016511316884</v>
      </c>
      <c r="AI274" s="10">
        <v>4.7163722644695545</v>
      </c>
      <c r="AJ274" s="10"/>
      <c r="AK274" s="10"/>
      <c r="AL274" s="10"/>
      <c r="AM274" s="10"/>
      <c r="AN274" s="10">
        <v>3.7428750784682827</v>
      </c>
      <c r="AO274" s="10">
        <v>2.0240305794071469</v>
      </c>
      <c r="AP274" s="10">
        <v>2.6255498525674104</v>
      </c>
      <c r="AQ274" s="10">
        <v>114.66</v>
      </c>
      <c r="AR274" s="10"/>
      <c r="AS274" s="10"/>
      <c r="AT274" s="10">
        <v>1.3926496819989485</v>
      </c>
      <c r="AU274" s="10">
        <v>1</v>
      </c>
      <c r="AV274" s="16"/>
      <c r="AW274" s="21">
        <v>70.744808076901606</v>
      </c>
      <c r="AX274" s="1" t="s">
        <v>120</v>
      </c>
      <c r="AY274" s="25">
        <v>43.414960629921303</v>
      </c>
      <c r="AZ274" s="19">
        <v>100</v>
      </c>
      <c r="BA274" s="19">
        <v>0</v>
      </c>
      <c r="BB274" s="19">
        <v>0</v>
      </c>
      <c r="BC274" s="19">
        <v>100</v>
      </c>
      <c r="BD274" s="19">
        <v>0</v>
      </c>
      <c r="BE274" s="19">
        <v>0</v>
      </c>
      <c r="BF274" s="26">
        <v>54.227809542877935</v>
      </c>
      <c r="BG274" s="26">
        <v>41.94021826063657</v>
      </c>
      <c r="BH274" s="26">
        <v>3.8319721964854936</v>
      </c>
      <c r="BI274" s="23"/>
      <c r="BJ274" s="27">
        <f t="shared" ca="1" si="30"/>
        <v>1</v>
      </c>
      <c r="BK274" s="26">
        <f t="shared" ca="1" si="31"/>
        <v>5.257180372962587</v>
      </c>
      <c r="BL274" s="25">
        <f t="shared" si="32"/>
        <v>3.2362841245859162</v>
      </c>
      <c r="BM274" s="25">
        <f t="shared" ca="1" si="33"/>
        <v>3.2482951105236473</v>
      </c>
      <c r="BN274" s="24">
        <f t="shared" si="34"/>
        <v>3.123711859916507</v>
      </c>
      <c r="BO274" s="23"/>
      <c r="BP274" s="2"/>
    </row>
    <row r="275" spans="1:68" x14ac:dyDescent="0.2">
      <c r="A275">
        <v>13.1</v>
      </c>
      <c r="B275">
        <v>2.2000000000000002</v>
      </c>
      <c r="C275">
        <v>1.2680400000000001</v>
      </c>
      <c r="D275">
        <v>-0.27116000000000001</v>
      </c>
      <c r="E275">
        <v>0.11773</v>
      </c>
      <c r="F275">
        <v>1.53915</v>
      </c>
      <c r="G275">
        <v>1.80968</v>
      </c>
      <c r="H275" s="23"/>
      <c r="I275" s="17">
        <f t="shared" si="28"/>
        <v>42.979002624671914</v>
      </c>
      <c r="J275" s="16">
        <f t="shared" si="29"/>
        <v>-43.579002624671915</v>
      </c>
      <c r="K275" s="10">
        <v>95</v>
      </c>
      <c r="L275" s="16">
        <v>4183.0708661417402</v>
      </c>
      <c r="M275" s="16">
        <v>1511.4173228346529</v>
      </c>
      <c r="N275" s="16">
        <v>18.62423447069116</v>
      </c>
      <c r="O275" s="16">
        <v>5.6743879472693095</v>
      </c>
      <c r="P275" s="16">
        <v>6.105575730732137</v>
      </c>
      <c r="Q275" s="16">
        <v>0.12686629860777718</v>
      </c>
      <c r="R275" s="16">
        <v>2.0778760956022779</v>
      </c>
      <c r="S275" s="16">
        <v>29.943596073807473</v>
      </c>
      <c r="T275" s="22" t="s">
        <v>122</v>
      </c>
      <c r="U275" s="10">
        <v>4</v>
      </c>
      <c r="V275" s="22" t="s">
        <v>33</v>
      </c>
      <c r="W275" s="10">
        <v>3</v>
      </c>
      <c r="X275" s="22" t="s">
        <v>33</v>
      </c>
      <c r="Y275" s="10">
        <v>3</v>
      </c>
      <c r="Z275" s="22" t="s">
        <v>33</v>
      </c>
      <c r="AA275" s="15">
        <v>3</v>
      </c>
      <c r="AB275" s="11">
        <v>52.94269153429515</v>
      </c>
      <c r="AC275" s="10">
        <v>43.052569768690276</v>
      </c>
      <c r="AD275" s="21">
        <v>4.0047386970145773</v>
      </c>
      <c r="AE275" s="12">
        <v>567.43879472693095</v>
      </c>
      <c r="AF275" s="10">
        <v>478.1262477717907</v>
      </c>
      <c r="AG275" s="10">
        <v>332.91817980491027</v>
      </c>
      <c r="AH275" s="10">
        <v>232.85543869267843</v>
      </c>
      <c r="AI275" s="10">
        <v>4.8126064981278267</v>
      </c>
      <c r="AJ275" s="10"/>
      <c r="AK275" s="10"/>
      <c r="AL275" s="10"/>
      <c r="AM275" s="10"/>
      <c r="AN275" s="10">
        <v>3.7829252981795398</v>
      </c>
      <c r="AO275" s="10">
        <v>2.0346658861720375</v>
      </c>
      <c r="AP275" s="10">
        <v>2.6633454384392823</v>
      </c>
      <c r="AQ275" s="10">
        <v>114.66</v>
      </c>
      <c r="AR275" s="10"/>
      <c r="AS275" s="10"/>
      <c r="AT275" s="10">
        <v>1.4075075861254931</v>
      </c>
      <c r="AU275" s="10">
        <v>1</v>
      </c>
      <c r="AV275" s="16"/>
      <c r="AW275" s="21">
        <v>71.718937165768594</v>
      </c>
      <c r="AX275" s="1" t="s">
        <v>120</v>
      </c>
      <c r="AY275" s="25">
        <v>43.579002624671901</v>
      </c>
      <c r="AZ275" s="19">
        <v>100</v>
      </c>
      <c r="BA275" s="19">
        <v>0</v>
      </c>
      <c r="BB275" s="19">
        <v>0</v>
      </c>
      <c r="BC275" s="19">
        <v>100</v>
      </c>
      <c r="BD275" s="19">
        <v>0</v>
      </c>
      <c r="BE275" s="19">
        <v>0</v>
      </c>
      <c r="BF275" s="26">
        <v>52.94269153429515</v>
      </c>
      <c r="BG275" s="26">
        <v>43.052569768690276</v>
      </c>
      <c r="BH275" s="26">
        <v>4.0047386970145773</v>
      </c>
      <c r="BI275" s="23"/>
      <c r="BJ275" s="27">
        <f t="shared" ca="1" si="30"/>
        <v>1</v>
      </c>
      <c r="BK275" s="26">
        <f t="shared" ca="1" si="31"/>
        <v>5.3116240458763055</v>
      </c>
      <c r="BL275" s="25">
        <f t="shared" si="32"/>
        <v>3.1605636515830282</v>
      </c>
      <c r="BM275" s="25">
        <f t="shared" ca="1" si="33"/>
        <v>3.239037989325674</v>
      </c>
      <c r="BN275" s="24">
        <f t="shared" si="34"/>
        <v>3.1154604558291346</v>
      </c>
      <c r="BO275" s="23"/>
      <c r="BP275" s="2"/>
    </row>
    <row r="276" spans="1:68" x14ac:dyDescent="0.2">
      <c r="A276">
        <v>13.15</v>
      </c>
      <c r="B276">
        <v>2.1</v>
      </c>
      <c r="C276">
        <v>1.2679</v>
      </c>
      <c r="D276">
        <v>-0.27122000000000002</v>
      </c>
      <c r="E276">
        <v>0.11835</v>
      </c>
      <c r="F276">
        <v>1.54128</v>
      </c>
      <c r="G276">
        <v>1.8140499999999999</v>
      </c>
      <c r="H276" s="23"/>
      <c r="I276" s="17">
        <f t="shared" si="28"/>
        <v>43.143044619422568</v>
      </c>
      <c r="J276" s="16">
        <f t="shared" si="29"/>
        <v>-43.743044619422569</v>
      </c>
      <c r="K276" s="10">
        <v>95</v>
      </c>
      <c r="L276" s="16">
        <v>4198.6548556430525</v>
      </c>
      <c r="M276" s="16">
        <v>1516.7650918635243</v>
      </c>
      <c r="N276" s="16">
        <v>18.695319335083113</v>
      </c>
      <c r="O276" s="16">
        <v>5.6361581920903934</v>
      </c>
      <c r="P276" s="16">
        <v>6.0700864822241281</v>
      </c>
      <c r="Q276" s="16">
        <v>0.12649039846375409</v>
      </c>
      <c r="R276" s="16">
        <v>2.0838318998283367</v>
      </c>
      <c r="S276" s="16">
        <v>30.133909037064889</v>
      </c>
      <c r="T276" s="22" t="s">
        <v>122</v>
      </c>
      <c r="U276" s="10">
        <v>4</v>
      </c>
      <c r="V276" s="22" t="s">
        <v>33</v>
      </c>
      <c r="W276" s="10">
        <v>3</v>
      </c>
      <c r="X276" s="22" t="s">
        <v>33</v>
      </c>
      <c r="Y276" s="10">
        <v>3</v>
      </c>
      <c r="Z276" s="22" t="s">
        <v>33</v>
      </c>
      <c r="AA276" s="15">
        <v>3</v>
      </c>
      <c r="AB276" s="11">
        <v>53.306269326906005</v>
      </c>
      <c r="AC276" s="10">
        <v>42.739261605711846</v>
      </c>
      <c r="AD276" s="21">
        <v>3.9544690673821492</v>
      </c>
      <c r="AE276" s="12">
        <v>563.61581920903939</v>
      </c>
      <c r="AF276" s="10">
        <v>473.0343368001831</v>
      </c>
      <c r="AG276" s="10">
        <v>330.25648616680962</v>
      </c>
      <c r="AH276" s="10">
        <v>235.30813101219655</v>
      </c>
      <c r="AI276" s="10">
        <v>4.7988515776266727</v>
      </c>
      <c r="AJ276" s="10"/>
      <c r="AK276" s="10"/>
      <c r="AL276" s="10"/>
      <c r="AM276" s="10"/>
      <c r="AN276" s="10">
        <v>3.7574387947269288</v>
      </c>
      <c r="AO276" s="10">
        <v>2.0305195170178107</v>
      </c>
      <c r="AP276" s="10">
        <v>2.6420518893344767</v>
      </c>
      <c r="AQ276" s="10">
        <v>114.66</v>
      </c>
      <c r="AR276" s="10"/>
      <c r="AS276" s="10"/>
      <c r="AT276" s="10">
        <v>1.3865857741744279</v>
      </c>
      <c r="AU276" s="10">
        <v>1</v>
      </c>
      <c r="AV276" s="16"/>
      <c r="AW276" s="21">
        <v>70.955150520027473</v>
      </c>
      <c r="AX276" s="1" t="s">
        <v>120</v>
      </c>
      <c r="AY276" s="25">
        <v>43.743044619422598</v>
      </c>
      <c r="AZ276" s="19">
        <v>100</v>
      </c>
      <c r="BA276" s="19">
        <v>0</v>
      </c>
      <c r="BB276" s="19">
        <v>0</v>
      </c>
      <c r="BC276" s="19">
        <v>100</v>
      </c>
      <c r="BD276" s="19">
        <v>0</v>
      </c>
      <c r="BE276" s="19">
        <v>0</v>
      </c>
      <c r="BF276" s="26">
        <v>53.306269326906005</v>
      </c>
      <c r="BG276" s="26">
        <v>42.739261605711846</v>
      </c>
      <c r="BH276" s="26">
        <v>3.9544690673821492</v>
      </c>
      <c r="BI276" s="23"/>
      <c r="BJ276" s="27">
        <f t="shared" ca="1" si="30"/>
        <v>1</v>
      </c>
      <c r="BK276" s="26">
        <f t="shared" ca="1" si="31"/>
        <v>5.2358260032528268</v>
      </c>
      <c r="BL276" s="25">
        <f t="shared" si="32"/>
        <v>3.1855470636906849</v>
      </c>
      <c r="BM276" s="25">
        <f t="shared" ca="1" si="33"/>
        <v>3.2461431862130383</v>
      </c>
      <c r="BN276" s="24">
        <f t="shared" si="34"/>
        <v>3.1182758630310303</v>
      </c>
      <c r="BO276" s="23"/>
      <c r="BP276" s="2"/>
    </row>
    <row r="277" spans="1:68" x14ac:dyDescent="0.2">
      <c r="A277">
        <v>13.2</v>
      </c>
      <c r="B277">
        <v>2.1</v>
      </c>
      <c r="C277">
        <v>1.26753</v>
      </c>
      <c r="D277">
        <v>-0.27187</v>
      </c>
      <c r="E277">
        <v>0.11898</v>
      </c>
      <c r="F277">
        <v>1.5400499999999999</v>
      </c>
      <c r="G277">
        <v>1.81213</v>
      </c>
      <c r="H277" s="23"/>
      <c r="I277" s="17">
        <f t="shared" si="28"/>
        <v>43.307086614173222</v>
      </c>
      <c r="J277" s="16">
        <f t="shared" si="29"/>
        <v>-43.907086614173224</v>
      </c>
      <c r="K277" s="10">
        <v>95</v>
      </c>
      <c r="L277" s="16">
        <v>4214.2388451443649</v>
      </c>
      <c r="M277" s="16">
        <v>1522.1128608923957</v>
      </c>
      <c r="N277" s="16">
        <v>18.766404199475062</v>
      </c>
      <c r="O277" s="16">
        <v>5.5351224105461423</v>
      </c>
      <c r="P277" s="16">
        <v>5.9718354090712822</v>
      </c>
      <c r="Q277" s="16">
        <v>0.12241814690350455</v>
      </c>
      <c r="R277" s="16">
        <v>2.0499249982266772</v>
      </c>
      <c r="S277" s="16">
        <v>30.327291564245805</v>
      </c>
      <c r="T277" s="22" t="s">
        <v>122</v>
      </c>
      <c r="U277" s="10">
        <v>4</v>
      </c>
      <c r="V277" s="22" t="s">
        <v>33</v>
      </c>
      <c r="W277" s="10">
        <v>3</v>
      </c>
      <c r="X277" s="22" t="s">
        <v>33</v>
      </c>
      <c r="Y277" s="10">
        <v>3</v>
      </c>
      <c r="Z277" s="22" t="s">
        <v>33</v>
      </c>
      <c r="AA277" s="15">
        <v>3</v>
      </c>
      <c r="AB277" s="11">
        <v>53.081938831683438</v>
      </c>
      <c r="AC277" s="10">
        <v>42.932707923740303</v>
      </c>
      <c r="AD277" s="21">
        <v>3.9853532445762596</v>
      </c>
      <c r="AE277" s="12">
        <v>553.51224105461426</v>
      </c>
      <c r="AF277" s="10">
        <v>460.55868175271223</v>
      </c>
      <c r="AG277" s="10">
        <v>322.88765568034614</v>
      </c>
      <c r="AH277" s="10">
        <v>237.82396864671244</v>
      </c>
      <c r="AI277" s="10">
        <v>4.8782272564365385</v>
      </c>
      <c r="AJ277" s="10"/>
      <c r="AK277" s="10"/>
      <c r="AL277" s="10"/>
      <c r="AM277" s="10"/>
      <c r="AN277" s="10">
        <v>3.6900816070307614</v>
      </c>
      <c r="AO277" s="10">
        <v>2.0079015883181404</v>
      </c>
      <c r="AP277" s="10">
        <v>2.5831012454427693</v>
      </c>
      <c r="AQ277" s="10">
        <v>114.66</v>
      </c>
      <c r="AR277" s="10"/>
      <c r="AS277" s="10"/>
      <c r="AT277" s="10">
        <v>1.3432066073134021</v>
      </c>
      <c r="AU277" s="10">
        <v>1</v>
      </c>
      <c r="AV277" s="16"/>
      <c r="AW277" s="21">
        <v>69.083802262906829</v>
      </c>
      <c r="AX277" s="1" t="s">
        <v>120</v>
      </c>
      <c r="AY277" s="25">
        <v>43.907086614173203</v>
      </c>
      <c r="AZ277" s="19">
        <v>100</v>
      </c>
      <c r="BA277" s="19">
        <v>0</v>
      </c>
      <c r="BB277" s="19">
        <v>0</v>
      </c>
      <c r="BC277" s="19">
        <v>100</v>
      </c>
      <c r="BD277" s="19">
        <v>0</v>
      </c>
      <c r="BE277" s="19">
        <v>0</v>
      </c>
      <c r="BF277" s="26">
        <v>53.081938831683438</v>
      </c>
      <c r="BG277" s="26">
        <v>42.932707923740303</v>
      </c>
      <c r="BH277" s="26">
        <v>3.9853532445762596</v>
      </c>
      <c r="BI277" s="23"/>
      <c r="BJ277" s="27">
        <f t="shared" ca="1" si="30"/>
        <v>1</v>
      </c>
      <c r="BK277" s="26">
        <f t="shared" ca="1" si="31"/>
        <v>5.0780938599168852</v>
      </c>
      <c r="BL277" s="25">
        <f t="shared" si="32"/>
        <v>3.1675845607065822</v>
      </c>
      <c r="BM277" s="25">
        <f t="shared" ca="1" si="33"/>
        <v>3.2561105765624965</v>
      </c>
      <c r="BN277" s="24">
        <f t="shared" si="34"/>
        <v>3.1209388284643129</v>
      </c>
      <c r="BO277" s="23"/>
      <c r="BP277" s="2"/>
    </row>
    <row r="278" spans="1:68" x14ac:dyDescent="0.2">
      <c r="A278">
        <v>13.25</v>
      </c>
      <c r="B278">
        <v>2.2000000000000002</v>
      </c>
      <c r="C278">
        <v>1.2678</v>
      </c>
      <c r="D278">
        <v>-0.27155000000000001</v>
      </c>
      <c r="E278">
        <v>0.11967999999999999</v>
      </c>
      <c r="F278">
        <v>1.53908</v>
      </c>
      <c r="G278">
        <v>1.8150999999999999</v>
      </c>
      <c r="H278" s="23"/>
      <c r="I278" s="17">
        <f t="shared" si="28"/>
        <v>43.471128608923884</v>
      </c>
      <c r="J278" s="16">
        <f t="shared" si="29"/>
        <v>-44.071128608923885</v>
      </c>
      <c r="K278" s="10">
        <v>95</v>
      </c>
      <c r="L278" s="16">
        <v>4229.8228346456781</v>
      </c>
      <c r="M278" s="16">
        <v>1527.4606299212674</v>
      </c>
      <c r="N278" s="16">
        <v>18.837489063867014</v>
      </c>
      <c r="O278" s="16">
        <v>5.6088512241054627</v>
      </c>
      <c r="P278" s="16">
        <v>6.0486583430654965</v>
      </c>
      <c r="Q278" s="16">
        <v>0.12442294767162738</v>
      </c>
      <c r="R278" s="16">
        <v>2.0570338183222474</v>
      </c>
      <c r="S278" s="16">
        <v>30.542161038891269</v>
      </c>
      <c r="T278" s="22" t="s">
        <v>122</v>
      </c>
      <c r="U278" s="10">
        <v>4</v>
      </c>
      <c r="V278" s="22" t="s">
        <v>33</v>
      </c>
      <c r="W278" s="10">
        <v>3</v>
      </c>
      <c r="X278" s="22" t="s">
        <v>33</v>
      </c>
      <c r="Y278" s="10">
        <v>3</v>
      </c>
      <c r="Z278" s="22" t="s">
        <v>33</v>
      </c>
      <c r="AA278" s="15">
        <v>3</v>
      </c>
      <c r="AB278" s="11">
        <v>52.874552298325376</v>
      </c>
      <c r="AC278" s="10">
        <v>43.111162456671536</v>
      </c>
      <c r="AD278" s="21">
        <v>4.0142852450030908</v>
      </c>
      <c r="AE278" s="12">
        <v>560.88512241054627</v>
      </c>
      <c r="AF278" s="10">
        <v>468.67996872254253</v>
      </c>
      <c r="AG278" s="10">
        <v>328.64937572991221</v>
      </c>
      <c r="AH278" s="10">
        <v>240.78182348621323</v>
      </c>
      <c r="AI278" s="10">
        <v>4.861368787877379</v>
      </c>
      <c r="AJ278" s="10"/>
      <c r="AK278" s="10"/>
      <c r="AL278" s="10"/>
      <c r="AM278" s="10"/>
      <c r="AN278" s="10">
        <v>3.7392341494036416</v>
      </c>
      <c r="AO278" s="10">
        <v>2.0277806520584685</v>
      </c>
      <c r="AP278" s="10">
        <v>2.6291950058392981</v>
      </c>
      <c r="AQ278" s="10">
        <v>114.66</v>
      </c>
      <c r="AR278" s="10"/>
      <c r="AS278" s="10"/>
      <c r="AT278" s="10">
        <v>1.3630245303185469</v>
      </c>
      <c r="AU278" s="10">
        <v>1</v>
      </c>
      <c r="AV278" s="16"/>
      <c r="AW278" s="21">
        <v>70.301995308381379</v>
      </c>
      <c r="AX278" s="1" t="s">
        <v>120</v>
      </c>
      <c r="AY278" s="25">
        <v>44.0711286089239</v>
      </c>
      <c r="AZ278" s="19">
        <v>100</v>
      </c>
      <c r="BA278" s="19">
        <v>0</v>
      </c>
      <c r="BB278" s="19">
        <v>0</v>
      </c>
      <c r="BC278" s="19">
        <v>100</v>
      </c>
      <c r="BD278" s="19">
        <v>0</v>
      </c>
      <c r="BE278" s="19">
        <v>0</v>
      </c>
      <c r="BF278" s="26">
        <v>52.874552298325376</v>
      </c>
      <c r="BG278" s="26">
        <v>43.111162456671536</v>
      </c>
      <c r="BH278" s="26">
        <v>4.0142852450030908</v>
      </c>
      <c r="BI278" s="23"/>
      <c r="BJ278" s="27">
        <f t="shared" ca="1" si="30"/>
        <v>1</v>
      </c>
      <c r="BK278" s="26">
        <f t="shared" ca="1" si="31"/>
        <v>5.1507015613822027</v>
      </c>
      <c r="BL278" s="25">
        <f t="shared" si="32"/>
        <v>3.1629626923225982</v>
      </c>
      <c r="BM278" s="25">
        <f t="shared" ca="1" si="33"/>
        <v>3.2505422062545573</v>
      </c>
      <c r="BN278" s="24">
        <f t="shared" si="34"/>
        <v>3.1168426818106192</v>
      </c>
      <c r="BO278" s="23"/>
      <c r="BP278" s="2"/>
    </row>
    <row r="279" spans="1:68" x14ac:dyDescent="0.2">
      <c r="A279">
        <v>13.3</v>
      </c>
      <c r="B279">
        <v>2.1</v>
      </c>
      <c r="C279">
        <v>1.26803</v>
      </c>
      <c r="D279">
        <v>-0.27104</v>
      </c>
      <c r="E279">
        <v>0.12028999999999999</v>
      </c>
      <c r="F279">
        <v>1.54253</v>
      </c>
      <c r="G279">
        <v>1.81488</v>
      </c>
      <c r="H279" s="23"/>
      <c r="I279" s="17">
        <f t="shared" si="28"/>
        <v>43.635170603674538</v>
      </c>
      <c r="J279" s="16">
        <f t="shared" si="29"/>
        <v>-44.23517060367454</v>
      </c>
      <c r="K279" s="10">
        <v>95</v>
      </c>
      <c r="L279" s="16">
        <v>4245.4068241469904</v>
      </c>
      <c r="M279" s="16">
        <v>1532.8083989501388</v>
      </c>
      <c r="N279" s="16">
        <v>18.908573928258967</v>
      </c>
      <c r="O279" s="16">
        <v>5.6716572504707967</v>
      </c>
      <c r="P279" s="16">
        <v>6.1141606743812389</v>
      </c>
      <c r="Q279" s="16">
        <v>0.12761809889582332</v>
      </c>
      <c r="R279" s="16">
        <v>2.0872545831278542</v>
      </c>
      <c r="S279" s="16">
        <v>30.729404438225174</v>
      </c>
      <c r="T279" s="22" t="s">
        <v>122</v>
      </c>
      <c r="U279" s="10">
        <v>4</v>
      </c>
      <c r="V279" s="22" t="s">
        <v>33</v>
      </c>
      <c r="W279" s="10">
        <v>3</v>
      </c>
      <c r="X279" s="22" t="s">
        <v>33</v>
      </c>
      <c r="Y279" s="10">
        <v>3</v>
      </c>
      <c r="Z279" s="22" t="s">
        <v>33</v>
      </c>
      <c r="AA279" s="15">
        <v>3</v>
      </c>
      <c r="AB279" s="11">
        <v>53.265717665633709</v>
      </c>
      <c r="AC279" s="10">
        <v>42.774261853433728</v>
      </c>
      <c r="AD279" s="21">
        <v>3.9600204809325601</v>
      </c>
      <c r="AE279" s="12">
        <v>567.1657250470796</v>
      </c>
      <c r="AF279" s="10">
        <v>475.46942008314102</v>
      </c>
      <c r="AG279" s="10">
        <v>333.5620505785929</v>
      </c>
      <c r="AH279" s="10">
        <v>243.17137049073341</v>
      </c>
      <c r="AI279" s="10">
        <v>4.7909824133740821</v>
      </c>
      <c r="AJ279" s="10"/>
      <c r="AK279" s="10"/>
      <c r="AL279" s="10"/>
      <c r="AM279" s="10"/>
      <c r="AN279" s="10">
        <v>3.781104833647198</v>
      </c>
      <c r="AO279" s="10">
        <v>2.0483116021663816</v>
      </c>
      <c r="AP279" s="10">
        <v>2.6684964046287432</v>
      </c>
      <c r="AQ279" s="10">
        <v>114.66</v>
      </c>
      <c r="AR279" s="10"/>
      <c r="AS279" s="10"/>
      <c r="AT279" s="10">
        <v>1.3786616906030607</v>
      </c>
      <c r="AU279" s="10">
        <v>1</v>
      </c>
      <c r="AV279" s="16"/>
      <c r="AW279" s="21">
        <v>71.32041301247115</v>
      </c>
      <c r="AX279" s="1" t="s">
        <v>120</v>
      </c>
      <c r="AY279" s="25">
        <v>44.235170603674497</v>
      </c>
      <c r="AZ279" s="19">
        <v>100</v>
      </c>
      <c r="BA279" s="19">
        <v>0</v>
      </c>
      <c r="BB279" s="19">
        <v>0</v>
      </c>
      <c r="BC279" s="19">
        <v>100</v>
      </c>
      <c r="BD279" s="19">
        <v>0</v>
      </c>
      <c r="BE279" s="19">
        <v>0</v>
      </c>
      <c r="BF279" s="26">
        <v>53.265717665633709</v>
      </c>
      <c r="BG279" s="26">
        <v>42.774261853433728</v>
      </c>
      <c r="BH279" s="26">
        <v>3.9600204809325601</v>
      </c>
      <c r="BI279" s="23"/>
      <c r="BJ279" s="27">
        <f t="shared" ca="1" si="30"/>
        <v>1</v>
      </c>
      <c r="BK279" s="26">
        <f t="shared" ca="1" si="31"/>
        <v>5.2080315648604198</v>
      </c>
      <c r="BL279" s="25">
        <f t="shared" si="32"/>
        <v>3.197280855314439</v>
      </c>
      <c r="BM279" s="25">
        <f t="shared" ca="1" si="33"/>
        <v>3.2489498282121554</v>
      </c>
      <c r="BN279" s="24">
        <f t="shared" si="34"/>
        <v>3.1158956375253712</v>
      </c>
      <c r="BO279" s="23"/>
      <c r="BP279" s="2"/>
    </row>
    <row r="280" spans="1:68" x14ac:dyDescent="0.2">
      <c r="A280">
        <v>13.35</v>
      </c>
      <c r="B280">
        <v>2.1</v>
      </c>
      <c r="C280">
        <v>1.2682</v>
      </c>
      <c r="D280">
        <v>-0.27026</v>
      </c>
      <c r="E280">
        <v>0.12091</v>
      </c>
      <c r="F280">
        <v>1.5350299999999999</v>
      </c>
      <c r="G280">
        <v>1.8061</v>
      </c>
      <c r="H280" s="23"/>
      <c r="I280" s="17">
        <f t="shared" si="28"/>
        <v>43.799212598425193</v>
      </c>
      <c r="J280" s="16">
        <f t="shared" si="29"/>
        <v>-44.399212598425194</v>
      </c>
      <c r="K280" s="10">
        <v>95</v>
      </c>
      <c r="L280" s="16">
        <v>4260.9908136483027</v>
      </c>
      <c r="M280" s="16">
        <v>1538.1561679790102</v>
      </c>
      <c r="N280" s="16">
        <v>18.979658792650916</v>
      </c>
      <c r="O280" s="16">
        <v>5.7180790960451855</v>
      </c>
      <c r="P280" s="16">
        <v>6.1633230266265349</v>
      </c>
      <c r="Q280" s="16">
        <v>0.1325048007681229</v>
      </c>
      <c r="R280" s="16">
        <v>2.1498921960715203</v>
      </c>
      <c r="S280" s="16">
        <v>30.919717401482593</v>
      </c>
      <c r="T280" s="22" t="s">
        <v>122</v>
      </c>
      <c r="U280" s="10">
        <v>4</v>
      </c>
      <c r="V280" s="22" t="s">
        <v>33</v>
      </c>
      <c r="W280" s="10">
        <v>3</v>
      </c>
      <c r="X280" s="22" t="s">
        <v>33</v>
      </c>
      <c r="Y280" s="10">
        <v>3</v>
      </c>
      <c r="Z280" s="22" t="s">
        <v>33</v>
      </c>
      <c r="AA280" s="15">
        <v>3</v>
      </c>
      <c r="AB280" s="11">
        <v>54.508309712885854</v>
      </c>
      <c r="AC280" s="10">
        <v>41.695645396881943</v>
      </c>
      <c r="AD280" s="21">
        <v>3.7960448902322015</v>
      </c>
      <c r="AE280" s="12">
        <v>571.80790960451861</v>
      </c>
      <c r="AF280" s="10">
        <v>480.33652096486327</v>
      </c>
      <c r="AG280" s="10">
        <v>337.2492269969901</v>
      </c>
      <c r="AH280" s="10">
        <v>245.62406281025164</v>
      </c>
      <c r="AI280" s="10">
        <v>4.651396018029609</v>
      </c>
      <c r="AJ280" s="10"/>
      <c r="AK280" s="10"/>
      <c r="AL280" s="10"/>
      <c r="AM280" s="10"/>
      <c r="AN280" s="10">
        <v>3.8120527306967902</v>
      </c>
      <c r="AO280" s="10">
        <v>2.0696006454560774</v>
      </c>
      <c r="AP280" s="10">
        <v>2.6979938159759209</v>
      </c>
      <c r="AQ280" s="10">
        <v>114.66</v>
      </c>
      <c r="AR280" s="10"/>
      <c r="AS280" s="10"/>
      <c r="AT280" s="10">
        <v>1.3883629961046009</v>
      </c>
      <c r="AU280" s="10">
        <v>1</v>
      </c>
      <c r="AV280" s="16"/>
      <c r="AW280" s="21">
        <v>72.050478144729496</v>
      </c>
      <c r="AX280" s="1" t="s">
        <v>120</v>
      </c>
      <c r="AY280" s="25">
        <v>44.399212598425201</v>
      </c>
      <c r="AZ280" s="19">
        <v>100</v>
      </c>
      <c r="BA280" s="19">
        <v>0</v>
      </c>
      <c r="BB280" s="19">
        <v>0</v>
      </c>
      <c r="BC280" s="19">
        <v>100</v>
      </c>
      <c r="BD280" s="19">
        <v>0</v>
      </c>
      <c r="BE280" s="19">
        <v>0</v>
      </c>
      <c r="BF280" s="26">
        <v>54.508309712885854</v>
      </c>
      <c r="BG280" s="26">
        <v>41.695645396881943</v>
      </c>
      <c r="BH280" s="26">
        <v>3.7960448902322015</v>
      </c>
      <c r="BI280" s="23"/>
      <c r="BJ280" s="27">
        <f t="shared" ca="1" si="30"/>
        <v>1</v>
      </c>
      <c r="BK280" s="26">
        <f t="shared" ca="1" si="31"/>
        <v>5.2437167353444121</v>
      </c>
      <c r="BL280" s="25">
        <f t="shared" si="32"/>
        <v>3.2856549612357573</v>
      </c>
      <c r="BM280" s="25">
        <f t="shared" ca="1" si="33"/>
        <v>3.252743490682477</v>
      </c>
      <c r="BN280" s="24">
        <f t="shared" si="34"/>
        <v>3.1192432989815395</v>
      </c>
      <c r="BO280" s="23"/>
      <c r="BP280" s="2"/>
    </row>
    <row r="281" spans="1:68" x14ac:dyDescent="0.2">
      <c r="A281">
        <v>13.4</v>
      </c>
      <c r="B281">
        <v>2.1</v>
      </c>
      <c r="C281">
        <v>1.2683199999999999</v>
      </c>
      <c r="D281">
        <v>-0.27044000000000001</v>
      </c>
      <c r="E281">
        <v>0.12152</v>
      </c>
      <c r="F281">
        <v>1.53783</v>
      </c>
      <c r="G281">
        <v>1.8097300000000001</v>
      </c>
      <c r="H281" s="23"/>
      <c r="I281" s="17">
        <f t="shared" si="28"/>
        <v>43.963254593175854</v>
      </c>
      <c r="J281" s="16">
        <f t="shared" si="29"/>
        <v>-44.563254593175856</v>
      </c>
      <c r="K281" s="10">
        <v>95</v>
      </c>
      <c r="L281" s="16">
        <v>4276.5748031496159</v>
      </c>
      <c r="M281" s="16">
        <v>1543.5039370078819</v>
      </c>
      <c r="N281" s="16">
        <v>19.050743657042872</v>
      </c>
      <c r="O281" s="16">
        <v>5.7508474576270787</v>
      </c>
      <c r="P281" s="16">
        <v>6.1987876931588364</v>
      </c>
      <c r="Q281" s="16">
        <v>0.13137710033605368</v>
      </c>
      <c r="R281" s="16">
        <v>2.1193999026784751</v>
      </c>
      <c r="S281" s="16">
        <v>31.106960800816502</v>
      </c>
      <c r="T281" s="22" t="s">
        <v>122</v>
      </c>
      <c r="U281" s="10">
        <v>4</v>
      </c>
      <c r="V281" s="22" t="s">
        <v>33</v>
      </c>
      <c r="W281" s="10">
        <v>3</v>
      </c>
      <c r="X281" s="22" t="s">
        <v>33</v>
      </c>
      <c r="Y281" s="10">
        <v>3</v>
      </c>
      <c r="Z281" s="22" t="s">
        <v>33</v>
      </c>
      <c r="AA281" s="15">
        <v>3</v>
      </c>
      <c r="AB281" s="11">
        <v>53.642571077504137</v>
      </c>
      <c r="AC281" s="10">
        <v>42.448469653068329</v>
      </c>
      <c r="AD281" s="21">
        <v>3.9089592694275304</v>
      </c>
      <c r="AE281" s="12">
        <v>575.08474576270794</v>
      </c>
      <c r="AF281" s="10">
        <v>483.59212940976272</v>
      </c>
      <c r="AG281" s="10">
        <v>339.90907698691274</v>
      </c>
      <c r="AH281" s="10">
        <v>248.01360981477183</v>
      </c>
      <c r="AI281" s="10">
        <v>4.7183167213332915</v>
      </c>
      <c r="AJ281" s="10"/>
      <c r="AK281" s="10"/>
      <c r="AL281" s="10"/>
      <c r="AM281" s="10"/>
      <c r="AN281" s="10">
        <v>3.8338983050847193</v>
      </c>
      <c r="AO281" s="10">
        <v>2.0758697758434623</v>
      </c>
      <c r="AP281" s="10">
        <v>2.719272615895302</v>
      </c>
      <c r="AQ281" s="10">
        <v>114.66</v>
      </c>
      <c r="AR281" s="10"/>
      <c r="AS281" s="10"/>
      <c r="AT281" s="10">
        <v>1.3931249371644123</v>
      </c>
      <c r="AU281" s="10">
        <v>1</v>
      </c>
      <c r="AV281" s="16"/>
      <c r="AW281" s="21">
        <v>72.538819411464416</v>
      </c>
      <c r="AX281" s="1" t="s">
        <v>120</v>
      </c>
      <c r="AY281" s="25">
        <v>44.563254593175898</v>
      </c>
      <c r="AZ281" s="19">
        <v>100</v>
      </c>
      <c r="BA281" s="19">
        <v>0</v>
      </c>
      <c r="BB281" s="19">
        <v>0</v>
      </c>
      <c r="BC281" s="19">
        <v>100</v>
      </c>
      <c r="BD281" s="19">
        <v>0</v>
      </c>
      <c r="BE281" s="19">
        <v>0</v>
      </c>
      <c r="BF281" s="26">
        <v>53.642571077504137</v>
      </c>
      <c r="BG281" s="26">
        <v>42.448469653068329</v>
      </c>
      <c r="BH281" s="26">
        <v>3.9089592694275304</v>
      </c>
      <c r="BI281" s="23"/>
      <c r="BJ281" s="27">
        <f t="shared" ca="1" si="30"/>
        <v>1</v>
      </c>
      <c r="BK281" s="26">
        <f t="shared" ca="1" si="31"/>
        <v>5.2614058108013673</v>
      </c>
      <c r="BL281" s="25">
        <f t="shared" si="32"/>
        <v>3.2354904790513532</v>
      </c>
      <c r="BM281" s="25">
        <f t="shared" ca="1" si="33"/>
        <v>3.2479430650110372</v>
      </c>
      <c r="BN281" s="24">
        <f t="shared" si="34"/>
        <v>3.113997192475769</v>
      </c>
      <c r="BO281" s="23"/>
      <c r="BP281" s="2"/>
    </row>
    <row r="282" spans="1:68" x14ac:dyDescent="0.2">
      <c r="A282">
        <v>13.45</v>
      </c>
      <c r="B282">
        <v>2.1</v>
      </c>
      <c r="C282">
        <v>1.2681100000000001</v>
      </c>
      <c r="D282">
        <v>-0.27083000000000002</v>
      </c>
      <c r="E282">
        <v>0.12211</v>
      </c>
      <c r="F282">
        <v>1.53813</v>
      </c>
      <c r="G282">
        <v>1.8104</v>
      </c>
      <c r="H282" s="23"/>
      <c r="I282" s="17">
        <f t="shared" si="28"/>
        <v>44.127296587926502</v>
      </c>
      <c r="J282" s="16">
        <f t="shared" si="29"/>
        <v>-44.727296587926503</v>
      </c>
      <c r="K282" s="10">
        <v>95</v>
      </c>
      <c r="L282" s="16">
        <v>4292.1587926509274</v>
      </c>
      <c r="M282" s="16">
        <v>1548.8517060367531</v>
      </c>
      <c r="N282" s="16">
        <v>19.121828521434818</v>
      </c>
      <c r="O282" s="16">
        <v>5.6935028248587667</v>
      </c>
      <c r="P282" s="16">
        <v>6.1440509618999357</v>
      </c>
      <c r="Q282" s="16">
        <v>0.12893374939990387</v>
      </c>
      <c r="R282" s="16">
        <v>2.098513671182725</v>
      </c>
      <c r="S282" s="16">
        <v>31.288065072303393</v>
      </c>
      <c r="T282" s="22" t="s">
        <v>122</v>
      </c>
      <c r="U282" s="10">
        <v>4</v>
      </c>
      <c r="V282" s="22" t="s">
        <v>33</v>
      </c>
      <c r="W282" s="10">
        <v>3</v>
      </c>
      <c r="X282" s="22" t="s">
        <v>33</v>
      </c>
      <c r="Y282" s="10">
        <v>3</v>
      </c>
      <c r="Z282" s="22" t="s">
        <v>33</v>
      </c>
      <c r="AA282" s="15">
        <v>3</v>
      </c>
      <c r="AB282" s="11">
        <v>53.477174886435662</v>
      </c>
      <c r="AC282" s="10">
        <v>42.591601233123491</v>
      </c>
      <c r="AD282" s="21">
        <v>3.9312238804408466</v>
      </c>
      <c r="AE282" s="12">
        <v>569.35028248587673</v>
      </c>
      <c r="AF282" s="10">
        <v>476.23580870275612</v>
      </c>
      <c r="AG282" s="10">
        <v>335.80382214249516</v>
      </c>
      <c r="AH282" s="10">
        <v>250.27686618929641</v>
      </c>
      <c r="AI282" s="10">
        <v>4.7652775091829573</v>
      </c>
      <c r="AJ282" s="10"/>
      <c r="AK282" s="10"/>
      <c r="AL282" s="10"/>
      <c r="AM282" s="10"/>
      <c r="AN282" s="10">
        <v>3.7956685499058445</v>
      </c>
      <c r="AO282" s="10">
        <v>2.0641276566668578</v>
      </c>
      <c r="AP282" s="10">
        <v>2.6864305771399613</v>
      </c>
      <c r="AQ282" s="10">
        <v>114.66</v>
      </c>
      <c r="AR282" s="10"/>
      <c r="AS282" s="10"/>
      <c r="AT282" s="10">
        <v>1.365879282818476</v>
      </c>
      <c r="AU282" s="10">
        <v>1</v>
      </c>
      <c r="AV282" s="16"/>
      <c r="AW282" s="21">
        <v>71.435371305413412</v>
      </c>
      <c r="AX282" s="1" t="s">
        <v>120</v>
      </c>
      <c r="AY282" s="25">
        <v>44.727296587926503</v>
      </c>
      <c r="AZ282" s="19">
        <v>100</v>
      </c>
      <c r="BA282" s="19">
        <v>0</v>
      </c>
      <c r="BB282" s="19">
        <v>0</v>
      </c>
      <c r="BC282" s="19">
        <v>100</v>
      </c>
      <c r="BD282" s="19">
        <v>0</v>
      </c>
      <c r="BE282" s="19">
        <v>0</v>
      </c>
      <c r="BF282" s="26">
        <v>53.477174886435662</v>
      </c>
      <c r="BG282" s="26">
        <v>42.591601233123491</v>
      </c>
      <c r="BH282" s="26">
        <v>3.9312238804408466</v>
      </c>
      <c r="BI282" s="23"/>
      <c r="BJ282" s="27">
        <f t="shared" ca="1" si="30"/>
        <v>1</v>
      </c>
      <c r="BK282" s="26">
        <f t="shared" ca="1" si="31"/>
        <v>5.1624975457522631</v>
      </c>
      <c r="BL282" s="25">
        <f t="shared" si="32"/>
        <v>3.2249791496798021</v>
      </c>
      <c r="BM282" s="25">
        <f t="shared" ca="1" si="33"/>
        <v>3.2541707152674819</v>
      </c>
      <c r="BN282" s="24">
        <f t="shared" si="34"/>
        <v>3.1152102091134224</v>
      </c>
      <c r="BO282" s="23"/>
      <c r="BP282" s="2"/>
    </row>
    <row r="283" spans="1:68" x14ac:dyDescent="0.2">
      <c r="A283">
        <v>13.5</v>
      </c>
      <c r="B283">
        <v>2.2000000000000002</v>
      </c>
      <c r="C283">
        <v>1.26796</v>
      </c>
      <c r="D283">
        <v>-0.27095999999999998</v>
      </c>
      <c r="E283">
        <v>0.12275999999999999</v>
      </c>
      <c r="F283">
        <v>1.5340800000000001</v>
      </c>
      <c r="G283">
        <v>1.8077799999999999</v>
      </c>
      <c r="H283" s="23"/>
      <c r="I283" s="17">
        <f t="shared" si="28"/>
        <v>44.291338582677163</v>
      </c>
      <c r="J283" s="16">
        <f t="shared" si="29"/>
        <v>-44.891338582677164</v>
      </c>
      <c r="K283" s="10">
        <v>95</v>
      </c>
      <c r="L283" s="16">
        <v>4307.7427821522406</v>
      </c>
      <c r="M283" s="16">
        <v>1554.1994750656247</v>
      </c>
      <c r="N283" s="16">
        <v>19.19291338582677</v>
      </c>
      <c r="O283" s="16">
        <v>5.6525423728813395</v>
      </c>
      <c r="P283" s="16">
        <v>6.1059636217549107</v>
      </c>
      <c r="Q283" s="16">
        <v>0.12811929908785419</v>
      </c>
      <c r="R283" s="16">
        <v>2.0982650245635019</v>
      </c>
      <c r="S283" s="16">
        <v>31.487586727331323</v>
      </c>
      <c r="T283" s="22" t="s">
        <v>122</v>
      </c>
      <c r="U283" s="10">
        <v>4</v>
      </c>
      <c r="V283" s="22" t="s">
        <v>33</v>
      </c>
      <c r="W283" s="10">
        <v>3</v>
      </c>
      <c r="X283" s="22" t="s">
        <v>33</v>
      </c>
      <c r="Y283" s="10">
        <v>3</v>
      </c>
      <c r="Z283" s="22" t="s">
        <v>33</v>
      </c>
      <c r="AA283" s="15">
        <v>3</v>
      </c>
      <c r="AB283" s="11">
        <v>53.712565098084028</v>
      </c>
      <c r="AC283" s="10">
        <v>42.387829833481796</v>
      </c>
      <c r="AD283" s="21">
        <v>3.899605068434175</v>
      </c>
      <c r="AE283" s="12">
        <v>565.25423728813394</v>
      </c>
      <c r="AF283" s="10">
        <v>470.83823989149948</v>
      </c>
      <c r="AG283" s="10">
        <v>332.94727163161832</v>
      </c>
      <c r="AH283" s="10">
        <v>252.91899445380795</v>
      </c>
      <c r="AI283" s="10">
        <v>4.7658421995954878</v>
      </c>
      <c r="AJ283" s="10"/>
      <c r="AK283" s="10"/>
      <c r="AL283" s="10"/>
      <c r="AM283" s="10"/>
      <c r="AN283" s="10">
        <v>3.7683615819208929</v>
      </c>
      <c r="AO283" s="10">
        <v>2.058667982931158</v>
      </c>
      <c r="AP283" s="10">
        <v>2.6635781730529464</v>
      </c>
      <c r="AQ283" s="10">
        <v>114.66</v>
      </c>
      <c r="AR283" s="10"/>
      <c r="AS283" s="10"/>
      <c r="AT283" s="10">
        <v>1.3447212810546316</v>
      </c>
      <c r="AU283" s="10">
        <v>1</v>
      </c>
      <c r="AV283" s="16"/>
      <c r="AW283" s="21">
        <v>70.625735983724923</v>
      </c>
      <c r="AX283" s="1" t="s">
        <v>120</v>
      </c>
      <c r="AY283" s="25">
        <v>44.8913385826772</v>
      </c>
      <c r="AZ283" s="19">
        <v>100</v>
      </c>
      <c r="BA283" s="19">
        <v>0</v>
      </c>
      <c r="BB283" s="19">
        <v>0</v>
      </c>
      <c r="BC283" s="19">
        <v>100</v>
      </c>
      <c r="BD283" s="19">
        <v>0</v>
      </c>
      <c r="BE283" s="19">
        <v>0</v>
      </c>
      <c r="BF283" s="26">
        <v>53.712565098084028</v>
      </c>
      <c r="BG283" s="26">
        <v>42.387829833481796</v>
      </c>
      <c r="BH283" s="26">
        <v>3.899605068434175</v>
      </c>
      <c r="BI283" s="23"/>
      <c r="BJ283" s="27">
        <f t="shared" ca="1" si="30"/>
        <v>1</v>
      </c>
      <c r="BK283" s="26">
        <f t="shared" ca="1" si="31"/>
        <v>5.0856949755589342</v>
      </c>
      <c r="BL283" s="25">
        <f t="shared" si="32"/>
        <v>3.2418094419281585</v>
      </c>
      <c r="BM283" s="25">
        <f t="shared" ca="1" si="33"/>
        <v>3.2608871378005739</v>
      </c>
      <c r="BN283" s="24">
        <f t="shared" si="34"/>
        <v>3.1175316312312105</v>
      </c>
      <c r="BO283" s="23"/>
      <c r="BP283" s="2"/>
    </row>
    <row r="284" spans="1:68" x14ac:dyDescent="0.2">
      <c r="A284">
        <v>13.55</v>
      </c>
      <c r="B284">
        <v>2.1</v>
      </c>
      <c r="C284">
        <v>1.26847</v>
      </c>
      <c r="D284">
        <v>-0.27111000000000002</v>
      </c>
      <c r="E284">
        <v>0.12341000000000001</v>
      </c>
      <c r="F284">
        <v>1.53695</v>
      </c>
      <c r="G284">
        <v>1.8099799999999999</v>
      </c>
      <c r="H284" s="23"/>
      <c r="I284" s="17">
        <f t="shared" si="28"/>
        <v>44.455380577427825</v>
      </c>
      <c r="J284" s="16">
        <f t="shared" si="29"/>
        <v>-45.055380577427826</v>
      </c>
      <c r="K284" s="10">
        <v>95</v>
      </c>
      <c r="L284" s="16">
        <v>4323.3267716535538</v>
      </c>
      <c r="M284" s="16">
        <v>1559.5472440944964</v>
      </c>
      <c r="N284" s="16">
        <v>19.263998250218723</v>
      </c>
      <c r="O284" s="16">
        <v>5.7918079096045068</v>
      </c>
      <c r="P284" s="16">
        <v>6.24810227031048</v>
      </c>
      <c r="Q284" s="16">
        <v>0.12717954872779633</v>
      </c>
      <c r="R284" s="16">
        <v>2.035490829465513</v>
      </c>
      <c r="S284" s="16">
        <v>31.687108382359259</v>
      </c>
      <c r="T284" s="22" t="s">
        <v>122</v>
      </c>
      <c r="U284" s="10">
        <v>4</v>
      </c>
      <c r="V284" s="22" t="s">
        <v>33</v>
      </c>
      <c r="W284" s="10">
        <v>3</v>
      </c>
      <c r="X284" s="22" t="s">
        <v>33</v>
      </c>
      <c r="Y284" s="10">
        <v>3</v>
      </c>
      <c r="Z284" s="22" t="s">
        <v>33</v>
      </c>
      <c r="AA284" s="15">
        <v>3</v>
      </c>
      <c r="AB284" s="11">
        <v>51.535654790249083</v>
      </c>
      <c r="AC284" s="10">
        <v>44.254176691527825</v>
      </c>
      <c r="AD284" s="21">
        <v>4.2101685182230923</v>
      </c>
      <c r="AE284" s="12">
        <v>579.18079096045062</v>
      </c>
      <c r="AF284" s="10">
        <v>486.64372857443038</v>
      </c>
      <c r="AG284" s="10">
        <v>343.60767027328598</v>
      </c>
      <c r="AH284" s="10">
        <v>255.56112271831961</v>
      </c>
      <c r="AI284" s="10">
        <v>4.9128199720879309</v>
      </c>
      <c r="AJ284" s="10"/>
      <c r="AK284" s="10"/>
      <c r="AL284" s="10"/>
      <c r="AM284" s="10"/>
      <c r="AN284" s="10">
        <v>3.8612052730696713</v>
      </c>
      <c r="AO284" s="10">
        <v>2.0831687336893507</v>
      </c>
      <c r="AP284" s="10">
        <v>2.7488613621862878</v>
      </c>
      <c r="AQ284" s="10">
        <v>114.66</v>
      </c>
      <c r="AR284" s="10"/>
      <c r="AS284" s="10"/>
      <c r="AT284" s="10">
        <v>1.3871132434145661</v>
      </c>
      <c r="AU284" s="10">
        <v>1</v>
      </c>
      <c r="AV284" s="16"/>
      <c r="AW284" s="21">
        <v>72.996559286164555</v>
      </c>
      <c r="AX284" s="1" t="s">
        <v>120</v>
      </c>
      <c r="AY284" s="25">
        <v>45.055380577427798</v>
      </c>
      <c r="AZ284" s="19">
        <v>100</v>
      </c>
      <c r="BA284" s="19">
        <v>0</v>
      </c>
      <c r="BB284" s="19">
        <v>0</v>
      </c>
      <c r="BC284" s="19">
        <v>100</v>
      </c>
      <c r="BD284" s="19">
        <v>0</v>
      </c>
      <c r="BE284" s="19">
        <v>0</v>
      </c>
      <c r="BF284" s="26">
        <v>51.535654790249083</v>
      </c>
      <c r="BG284" s="26">
        <v>44.254176691527825</v>
      </c>
      <c r="BH284" s="26">
        <v>4.2101685182230923</v>
      </c>
      <c r="BI284" s="23"/>
      <c r="BJ284" s="27">
        <f t="shared" ca="1" si="30"/>
        <v>1</v>
      </c>
      <c r="BK284" s="26">
        <f t="shared" ca="1" si="31"/>
        <v>5.2405451645761065</v>
      </c>
      <c r="BL284" s="25">
        <f t="shared" si="32"/>
        <v>3.1122342049626588</v>
      </c>
      <c r="BM284" s="25">
        <f t="shared" ca="1" si="33"/>
        <v>3.2404546627020041</v>
      </c>
      <c r="BN284" s="24">
        <f t="shared" si="34"/>
        <v>3.1023283737947791</v>
      </c>
      <c r="BO284" s="23"/>
      <c r="BP284" s="2"/>
    </row>
    <row r="285" spans="1:68" x14ac:dyDescent="0.2">
      <c r="A285">
        <v>13.6</v>
      </c>
      <c r="B285">
        <v>2.2000000000000002</v>
      </c>
      <c r="C285">
        <v>1.26858</v>
      </c>
      <c r="D285">
        <v>-0.27154</v>
      </c>
      <c r="E285">
        <v>0.12401</v>
      </c>
      <c r="F285">
        <v>1.53233</v>
      </c>
      <c r="G285">
        <v>1.8081</v>
      </c>
      <c r="H285" s="23"/>
      <c r="I285" s="17">
        <f t="shared" si="28"/>
        <v>44.619422572178472</v>
      </c>
      <c r="J285" s="16">
        <f t="shared" si="29"/>
        <v>-45.219422572178473</v>
      </c>
      <c r="K285" s="10">
        <v>95</v>
      </c>
      <c r="L285" s="16">
        <v>4338.9107611548652</v>
      </c>
      <c r="M285" s="16">
        <v>1564.8950131233676</v>
      </c>
      <c r="N285" s="16">
        <v>19.335083114610669</v>
      </c>
      <c r="O285" s="16">
        <v>5.8218455743879485</v>
      </c>
      <c r="P285" s="16">
        <v>6.2807920383238312</v>
      </c>
      <c r="Q285" s="16">
        <v>0.12448559769563129</v>
      </c>
      <c r="R285" s="16">
        <v>1.9820047684440296</v>
      </c>
      <c r="S285" s="16">
        <v>31.871282217769654</v>
      </c>
      <c r="T285" s="22" t="s">
        <v>122</v>
      </c>
      <c r="U285" s="10">
        <v>4</v>
      </c>
      <c r="V285" s="22" t="s">
        <v>33</v>
      </c>
      <c r="W285" s="10">
        <v>3</v>
      </c>
      <c r="X285" s="22" t="s">
        <v>33</v>
      </c>
      <c r="Y285" s="10">
        <v>3</v>
      </c>
      <c r="Z285" s="22" t="s">
        <v>33</v>
      </c>
      <c r="AA285" s="15">
        <v>3</v>
      </c>
      <c r="AB285" s="11">
        <v>50.160241411927949</v>
      </c>
      <c r="AC285" s="10">
        <v>45.411059046136117</v>
      </c>
      <c r="AD285" s="21">
        <v>4.4286995419359352</v>
      </c>
      <c r="AE285" s="12">
        <v>582.18455743879485</v>
      </c>
      <c r="AF285" s="10">
        <v>489.57287837004162</v>
      </c>
      <c r="AG285" s="10">
        <v>346.05940287428734</v>
      </c>
      <c r="AH285" s="10">
        <v>257.88752440784197</v>
      </c>
      <c r="AI285" s="10">
        <v>5.0453965395100875</v>
      </c>
      <c r="AJ285" s="10"/>
      <c r="AK285" s="10"/>
      <c r="AL285" s="10"/>
      <c r="AM285" s="10"/>
      <c r="AN285" s="10">
        <v>3.881230382925299</v>
      </c>
      <c r="AO285" s="10">
        <v>2.085457668608889</v>
      </c>
      <c r="AP285" s="10">
        <v>2.7684752229942986</v>
      </c>
      <c r="AQ285" s="10">
        <v>114.66</v>
      </c>
      <c r="AR285" s="10"/>
      <c r="AS285" s="10"/>
      <c r="AT285" s="10">
        <v>1.3908399234585225</v>
      </c>
      <c r="AU285" s="10">
        <v>1</v>
      </c>
      <c r="AV285" s="16"/>
      <c r="AW285" s="21">
        <v>73.435931755506246</v>
      </c>
      <c r="AX285" s="1" t="s">
        <v>120</v>
      </c>
      <c r="AY285" s="25">
        <v>45.219422572178502</v>
      </c>
      <c r="AZ285" s="19">
        <v>100</v>
      </c>
      <c r="BA285" s="19">
        <v>0</v>
      </c>
      <c r="BB285" s="19">
        <v>0</v>
      </c>
      <c r="BC285" s="19">
        <v>100</v>
      </c>
      <c r="BD285" s="19">
        <v>0</v>
      </c>
      <c r="BE285" s="19">
        <v>0</v>
      </c>
      <c r="BF285" s="26">
        <v>50.160241411927949</v>
      </c>
      <c r="BG285" s="26">
        <v>45.411059046136117</v>
      </c>
      <c r="BH285" s="26">
        <v>4.4286995419359352</v>
      </c>
      <c r="BI285" s="23"/>
      <c r="BJ285" s="27">
        <f t="shared" ca="1" si="30"/>
        <v>1</v>
      </c>
      <c r="BK285" s="26">
        <f t="shared" ca="1" si="31"/>
        <v>5.2544568463293881</v>
      </c>
      <c r="BL285" s="25">
        <f t="shared" si="32"/>
        <v>3.0278619353898213</v>
      </c>
      <c r="BM285" s="25">
        <f t="shared" ca="1" si="33"/>
        <v>3.2331812721412034</v>
      </c>
      <c r="BN285" s="24">
        <f t="shared" si="34"/>
        <v>3.0946708758108565</v>
      </c>
      <c r="BO285" s="23"/>
      <c r="BP285" s="2"/>
    </row>
    <row r="286" spans="1:68" x14ac:dyDescent="0.2">
      <c r="A286">
        <v>13.65</v>
      </c>
      <c r="B286">
        <v>2.1</v>
      </c>
      <c r="C286">
        <v>1.2683899999999999</v>
      </c>
      <c r="D286">
        <v>-0.27178000000000002</v>
      </c>
      <c r="E286">
        <v>0.12470000000000001</v>
      </c>
      <c r="F286">
        <v>1.53023</v>
      </c>
      <c r="G286">
        <v>1.8059499999999999</v>
      </c>
      <c r="H286" s="23"/>
      <c r="I286" s="17">
        <f t="shared" si="28"/>
        <v>44.783464566929133</v>
      </c>
      <c r="J286" s="16">
        <f t="shared" si="29"/>
        <v>-45.383464566929135</v>
      </c>
      <c r="K286" s="10">
        <v>95</v>
      </c>
      <c r="L286" s="16">
        <v>4354.4947506561784</v>
      </c>
      <c r="M286" s="16">
        <v>1570.2427821522392</v>
      </c>
      <c r="N286" s="16">
        <v>19.406167979002625</v>
      </c>
      <c r="O286" s="16">
        <v>5.7699623352165368</v>
      </c>
      <c r="P286" s="16">
        <v>6.2319587178668163</v>
      </c>
      <c r="Q286" s="16">
        <v>0.12298199711953899</v>
      </c>
      <c r="R286" s="16">
        <v>1.9734084047597065</v>
      </c>
      <c r="S286" s="16">
        <v>32.083082128491618</v>
      </c>
      <c r="T286" s="22" t="s">
        <v>122</v>
      </c>
      <c r="U286" s="10">
        <v>4</v>
      </c>
      <c r="V286" s="22" t="s">
        <v>33</v>
      </c>
      <c r="W286" s="10">
        <v>3</v>
      </c>
      <c r="X286" s="22" t="s">
        <v>33</v>
      </c>
      <c r="Y286" s="10">
        <v>3</v>
      </c>
      <c r="Z286" s="22" t="s">
        <v>33</v>
      </c>
      <c r="AA286" s="15">
        <v>3</v>
      </c>
      <c r="AB286" s="11">
        <v>50.252080448607252</v>
      </c>
      <c r="AC286" s="10">
        <v>45.334384196219126</v>
      </c>
      <c r="AD286" s="21">
        <v>4.4135353551736198</v>
      </c>
      <c r="AE286" s="12">
        <v>576.99623352165372</v>
      </c>
      <c r="AF286" s="10">
        <v>482.9110765809038</v>
      </c>
      <c r="AG286" s="10">
        <v>342.39690384001119</v>
      </c>
      <c r="AH286" s="10">
        <v>260.78223393234504</v>
      </c>
      <c r="AI286" s="10">
        <v>5.0673747896688708</v>
      </c>
      <c r="AJ286" s="10"/>
      <c r="AK286" s="10"/>
      <c r="AL286" s="10"/>
      <c r="AM286" s="10"/>
      <c r="AN286" s="10">
        <v>3.8466415568110244</v>
      </c>
      <c r="AO286" s="10">
        <v>2.0765625485288708</v>
      </c>
      <c r="AP286" s="10">
        <v>2.7391752307200896</v>
      </c>
      <c r="AQ286" s="10">
        <v>114.66</v>
      </c>
      <c r="AR286" s="10"/>
      <c r="AS286" s="10"/>
      <c r="AT286" s="10">
        <v>1.3660404238287638</v>
      </c>
      <c r="AU286" s="10">
        <v>1</v>
      </c>
      <c r="AV286" s="16"/>
      <c r="AW286" s="21">
        <v>72.436661487135567</v>
      </c>
      <c r="AX286" s="1" t="s">
        <v>120</v>
      </c>
      <c r="AY286" s="25">
        <v>45.383464566929099</v>
      </c>
      <c r="AZ286" s="19">
        <v>100</v>
      </c>
      <c r="BA286" s="19">
        <v>0</v>
      </c>
      <c r="BB286" s="19">
        <v>0</v>
      </c>
      <c r="BC286" s="19">
        <v>100</v>
      </c>
      <c r="BD286" s="19">
        <v>0</v>
      </c>
      <c r="BE286" s="19">
        <v>0</v>
      </c>
      <c r="BF286" s="26">
        <v>50.252080448607252</v>
      </c>
      <c r="BG286" s="26">
        <v>45.334384196219126</v>
      </c>
      <c r="BH286" s="26">
        <v>4.4135353551736198</v>
      </c>
      <c r="BI286" s="23"/>
      <c r="BJ286" s="27">
        <f t="shared" ca="1" si="30"/>
        <v>1</v>
      </c>
      <c r="BK286" s="26">
        <f t="shared" ca="1" si="31"/>
        <v>5.1644387589302259</v>
      </c>
      <c r="BL286" s="25">
        <f t="shared" si="32"/>
        <v>3.0330641747369804</v>
      </c>
      <c r="BM286" s="25">
        <f t="shared" ca="1" si="33"/>
        <v>3.2399571648287</v>
      </c>
      <c r="BN286" s="24">
        <f t="shared" si="34"/>
        <v>3.0967017853510472</v>
      </c>
      <c r="BO286" s="23"/>
      <c r="BP286" s="2"/>
    </row>
    <row r="287" spans="1:68" x14ac:dyDescent="0.2">
      <c r="A287">
        <v>13.7</v>
      </c>
      <c r="B287">
        <v>2.1</v>
      </c>
      <c r="C287">
        <v>1.26831</v>
      </c>
      <c r="D287">
        <v>-0.27173000000000003</v>
      </c>
      <c r="E287">
        <v>0.12534999999999999</v>
      </c>
      <c r="F287">
        <v>1.5335300000000001</v>
      </c>
      <c r="G287">
        <v>1.8117300000000001</v>
      </c>
      <c r="H287" s="23"/>
      <c r="I287" s="17">
        <f t="shared" si="28"/>
        <v>44.947506561679788</v>
      </c>
      <c r="J287" s="16">
        <f t="shared" si="29"/>
        <v>-45.547506561679789</v>
      </c>
      <c r="K287" s="10">
        <v>95</v>
      </c>
      <c r="L287" s="16">
        <v>4370.0787401574908</v>
      </c>
      <c r="M287" s="16">
        <v>1575.5905511811106</v>
      </c>
      <c r="N287" s="16">
        <v>19.477252843394574</v>
      </c>
      <c r="O287" s="16">
        <v>5.7481167608286281</v>
      </c>
      <c r="P287" s="16">
        <v>6.2129862553113098</v>
      </c>
      <c r="Q287" s="16">
        <v>0.12329524723955816</v>
      </c>
      <c r="R287" s="16">
        <v>1.9844764204034164</v>
      </c>
      <c r="S287" s="16">
        <v>32.282603783519548</v>
      </c>
      <c r="T287" s="22" t="s">
        <v>122</v>
      </c>
      <c r="U287" s="10">
        <v>4</v>
      </c>
      <c r="V287" s="22" t="s">
        <v>33</v>
      </c>
      <c r="W287" s="10">
        <v>3</v>
      </c>
      <c r="X287" s="22" t="s">
        <v>33</v>
      </c>
      <c r="Y287" s="10">
        <v>3</v>
      </c>
      <c r="Z287" s="22" t="s">
        <v>33</v>
      </c>
      <c r="AA287" s="15">
        <v>3</v>
      </c>
      <c r="AB287" s="11">
        <v>50.643296982850885</v>
      </c>
      <c r="AC287" s="10">
        <v>45.006832070709557</v>
      </c>
      <c r="AD287" s="21">
        <v>4.3498709464395588</v>
      </c>
      <c r="AE287" s="12">
        <v>574.81167608286273</v>
      </c>
      <c r="AF287" s="10">
        <v>479.76231689782583</v>
      </c>
      <c r="AG287" s="10">
        <v>340.97396914834826</v>
      </c>
      <c r="AH287" s="10">
        <v>263.42436219685663</v>
      </c>
      <c r="AI287" s="10">
        <v>5.039112532245225</v>
      </c>
      <c r="AJ287" s="10"/>
      <c r="AK287" s="10"/>
      <c r="AL287" s="10"/>
      <c r="AM287" s="10"/>
      <c r="AN287" s="10">
        <v>3.8320778405524187</v>
      </c>
      <c r="AO287" s="10">
        <v>2.0767076713364232</v>
      </c>
      <c r="AP287" s="10">
        <v>2.7277917531867857</v>
      </c>
      <c r="AQ287" s="10">
        <v>114.66</v>
      </c>
      <c r="AR287" s="10"/>
      <c r="AS287" s="10"/>
      <c r="AT287" s="10">
        <v>1.3518232759454174</v>
      </c>
      <c r="AU287" s="10">
        <v>1</v>
      </c>
      <c r="AV287" s="16"/>
      <c r="AW287" s="21">
        <v>71.964347534673877</v>
      </c>
      <c r="AX287" s="1" t="s">
        <v>120</v>
      </c>
      <c r="AY287" s="25">
        <v>45.547506561679803</v>
      </c>
      <c r="AZ287" s="19">
        <v>100</v>
      </c>
      <c r="BA287" s="19">
        <v>0</v>
      </c>
      <c r="BB287" s="19">
        <v>0</v>
      </c>
      <c r="BC287" s="19">
        <v>100</v>
      </c>
      <c r="BD287" s="19">
        <v>0</v>
      </c>
      <c r="BE287" s="19">
        <v>0</v>
      </c>
      <c r="BF287" s="26">
        <v>50.643296982850885</v>
      </c>
      <c r="BG287" s="26">
        <v>45.006832070709557</v>
      </c>
      <c r="BH287" s="26">
        <v>4.3498709464395588</v>
      </c>
      <c r="BI287" s="23"/>
      <c r="BJ287" s="27">
        <f t="shared" ca="1" si="30"/>
        <v>1</v>
      </c>
      <c r="BK287" s="26">
        <f t="shared" ca="1" si="31"/>
        <v>5.1129360762072258</v>
      </c>
      <c r="BL287" s="25">
        <f t="shared" si="32"/>
        <v>3.0609948629558299</v>
      </c>
      <c r="BM287" s="25">
        <f t="shared" ca="1" si="33"/>
        <v>3.2457523898988185</v>
      </c>
      <c r="BN287" s="24">
        <f t="shared" si="34"/>
        <v>3.0990454629153397</v>
      </c>
      <c r="BO287" s="23"/>
      <c r="BP287" s="2"/>
    </row>
    <row r="288" spans="1:68" x14ac:dyDescent="0.2">
      <c r="A288">
        <v>13.75</v>
      </c>
      <c r="B288">
        <v>0.5</v>
      </c>
      <c r="C288">
        <v>1.26864</v>
      </c>
      <c r="D288">
        <v>-0.27192</v>
      </c>
      <c r="E288">
        <v>0.12605</v>
      </c>
      <c r="F288">
        <v>1.5326</v>
      </c>
      <c r="G288">
        <v>1.8107500000000001</v>
      </c>
      <c r="H288" s="23"/>
      <c r="I288" s="17">
        <f t="shared" si="28"/>
        <v>45.111548556430442</v>
      </c>
      <c r="J288" s="16">
        <f t="shared" si="29"/>
        <v>-45.711548556430444</v>
      </c>
      <c r="K288" s="10">
        <v>95</v>
      </c>
      <c r="L288" s="16">
        <v>4385.6627296588031</v>
      </c>
      <c r="M288" s="16">
        <v>1580.9383202099821</v>
      </c>
      <c r="N288" s="16">
        <v>19.548337707786526</v>
      </c>
      <c r="O288" s="16">
        <v>5.8382297551788955</v>
      </c>
      <c r="P288" s="16">
        <v>6.3061933700964721</v>
      </c>
      <c r="Q288" s="16">
        <v>0.12210489678348538</v>
      </c>
      <c r="R288" s="16">
        <v>1.9362694674492265</v>
      </c>
      <c r="S288" s="16">
        <v>32.497473258165016</v>
      </c>
      <c r="T288" s="22" t="s">
        <v>122</v>
      </c>
      <c r="U288" s="10">
        <v>4</v>
      </c>
      <c r="V288" s="22" t="s">
        <v>33</v>
      </c>
      <c r="W288" s="10">
        <v>3</v>
      </c>
      <c r="X288" s="22" t="s">
        <v>33</v>
      </c>
      <c r="Y288" s="10">
        <v>3</v>
      </c>
      <c r="Z288" s="22" t="s">
        <v>33</v>
      </c>
      <c r="AA288" s="15">
        <v>3</v>
      </c>
      <c r="AB288" s="11">
        <v>49.086140258002914</v>
      </c>
      <c r="AC288" s="10">
        <v>46.30146157925946</v>
      </c>
      <c r="AD288" s="21">
        <v>4.6123981627376267</v>
      </c>
      <c r="AE288" s="12">
        <v>583.82297551788952</v>
      </c>
      <c r="AF288" s="10">
        <v>489.81115454894416</v>
      </c>
      <c r="AG288" s="10">
        <v>347.96450275723544</v>
      </c>
      <c r="AH288" s="10">
        <v>266.38221703635747</v>
      </c>
      <c r="AI288" s="10">
        <v>5.1645704113558377</v>
      </c>
      <c r="AJ288" s="10"/>
      <c r="AK288" s="10"/>
      <c r="AL288" s="10"/>
      <c r="AM288" s="10"/>
      <c r="AN288" s="10">
        <v>3.8921531701192635</v>
      </c>
      <c r="AO288" s="10">
        <v>2.0923538999787774</v>
      </c>
      <c r="AP288" s="10">
        <v>2.7837160220578832</v>
      </c>
      <c r="AQ288" s="10">
        <v>114.66</v>
      </c>
      <c r="AR288" s="10"/>
      <c r="AS288" s="10"/>
      <c r="AT288" s="10">
        <v>1.3766304176466284</v>
      </c>
      <c r="AU288" s="10">
        <v>1</v>
      </c>
      <c r="AV288" s="16"/>
      <c r="AW288" s="21">
        <v>73.471673182341618</v>
      </c>
      <c r="AX288" s="1" t="s">
        <v>120</v>
      </c>
      <c r="AY288" s="25">
        <v>45.711548556430401</v>
      </c>
      <c r="AZ288" s="19">
        <v>100</v>
      </c>
      <c r="BA288" s="19">
        <v>0</v>
      </c>
      <c r="BB288" s="19">
        <v>0</v>
      </c>
      <c r="BC288" s="19">
        <v>100</v>
      </c>
      <c r="BD288" s="19">
        <v>0</v>
      </c>
      <c r="BE288" s="19">
        <v>0</v>
      </c>
      <c r="BF288" s="26">
        <v>49.086140258002914</v>
      </c>
      <c r="BG288" s="26">
        <v>46.30146157925946</v>
      </c>
      <c r="BH288" s="26">
        <v>4.6123981627376267</v>
      </c>
      <c r="BI288" s="23"/>
      <c r="BJ288" s="27">
        <f t="shared" ca="1" si="30"/>
        <v>1</v>
      </c>
      <c r="BK288" s="26">
        <f t="shared" ca="1" si="31"/>
        <v>5.2036970104193934</v>
      </c>
      <c r="BL288" s="25">
        <f t="shared" si="32"/>
        <v>2.9684938166670647</v>
      </c>
      <c r="BM288" s="25">
        <f t="shared" ca="1" si="33"/>
        <v>3.2322555913302682</v>
      </c>
      <c r="BN288" s="24">
        <f t="shared" si="34"/>
        <v>3.0881829866747008</v>
      </c>
      <c r="BO288" s="23"/>
      <c r="BP288" s="2"/>
    </row>
    <row r="289" spans="1:68" x14ac:dyDescent="0.2">
      <c r="A289">
        <v>13.8</v>
      </c>
      <c r="B289">
        <v>2.1</v>
      </c>
      <c r="C289">
        <v>1.26871</v>
      </c>
      <c r="D289">
        <v>-0.27184999999999998</v>
      </c>
      <c r="E289">
        <v>0.12676000000000001</v>
      </c>
      <c r="F289">
        <v>1.5324</v>
      </c>
      <c r="G289">
        <v>1.8077000000000001</v>
      </c>
      <c r="H289" s="23"/>
      <c r="I289" s="17">
        <f t="shared" si="28"/>
        <v>45.275590551181104</v>
      </c>
      <c r="J289" s="16">
        <f t="shared" si="29"/>
        <v>-45.875590551181105</v>
      </c>
      <c r="K289" s="10">
        <v>95</v>
      </c>
      <c r="L289" s="16">
        <v>4401.2467191601163</v>
      </c>
      <c r="M289" s="16">
        <v>1586.2860892388537</v>
      </c>
      <c r="N289" s="16">
        <v>19.619422572178479</v>
      </c>
      <c r="O289" s="16">
        <v>5.8573446327683527</v>
      </c>
      <c r="P289" s="16">
        <v>6.3284465698413221</v>
      </c>
      <c r="Q289" s="16">
        <v>0.12254344695151237</v>
      </c>
      <c r="R289" s="16">
        <v>1.9363906386679821</v>
      </c>
      <c r="S289" s="16">
        <v>32.715412296733994</v>
      </c>
      <c r="T289" s="22" t="s">
        <v>122</v>
      </c>
      <c r="U289" s="10">
        <v>4</v>
      </c>
      <c r="V289" s="22" t="s">
        <v>33</v>
      </c>
      <c r="W289" s="10">
        <v>3</v>
      </c>
      <c r="X289" s="22" t="s">
        <v>33</v>
      </c>
      <c r="Y289" s="10">
        <v>3</v>
      </c>
      <c r="Z289" s="22" t="s">
        <v>33</v>
      </c>
      <c r="AA289" s="15">
        <v>3</v>
      </c>
      <c r="AB289" s="11">
        <v>49.013348372163094</v>
      </c>
      <c r="AC289" s="10">
        <v>46.361372048668215</v>
      </c>
      <c r="AD289" s="21">
        <v>4.6252795791686925</v>
      </c>
      <c r="AE289" s="12">
        <v>585.73446327683519</v>
      </c>
      <c r="AF289" s="10">
        <v>491.51247278355527</v>
      </c>
      <c r="AG289" s="10">
        <v>349.63349273809916</v>
      </c>
      <c r="AH289" s="10">
        <v>269.40321719085631</v>
      </c>
      <c r="AI289" s="10">
        <v>5.16424723416287</v>
      </c>
      <c r="AJ289" s="10"/>
      <c r="AK289" s="10"/>
      <c r="AL289" s="10"/>
      <c r="AM289" s="10"/>
      <c r="AN289" s="10">
        <v>3.9048964218455686</v>
      </c>
      <c r="AO289" s="10">
        <v>2.0996922981736557</v>
      </c>
      <c r="AP289" s="10">
        <v>2.7970679419047935</v>
      </c>
      <c r="AQ289" s="10">
        <v>114.66</v>
      </c>
      <c r="AR289" s="10"/>
      <c r="AS289" s="10"/>
      <c r="AT289" s="10">
        <v>1.3767294085064503</v>
      </c>
      <c r="AU289" s="10">
        <v>1</v>
      </c>
      <c r="AV289" s="16"/>
      <c r="AW289" s="21">
        <v>73.72687091753329</v>
      </c>
      <c r="AX289" s="1" t="s">
        <v>120</v>
      </c>
      <c r="AY289" s="25">
        <v>45.875590551181098</v>
      </c>
      <c r="AZ289" s="19">
        <v>100</v>
      </c>
      <c r="BA289" s="19">
        <v>0</v>
      </c>
      <c r="BB289" s="19">
        <v>0</v>
      </c>
      <c r="BC289" s="19">
        <v>100</v>
      </c>
      <c r="BD289" s="19">
        <v>0</v>
      </c>
      <c r="BE289" s="19">
        <v>0</v>
      </c>
      <c r="BF289" s="26">
        <v>49.013348372163094</v>
      </c>
      <c r="BG289" s="26">
        <v>46.361372048668215</v>
      </c>
      <c r="BH289" s="26">
        <v>4.6252795791686925</v>
      </c>
      <c r="BI289" s="23"/>
      <c r="BJ289" s="27">
        <f t="shared" ca="1" si="30"/>
        <v>1</v>
      </c>
      <c r="BK289" s="26">
        <f t="shared" ca="1" si="31"/>
        <v>5.2043868231132429</v>
      </c>
      <c r="BL289" s="25">
        <f t="shared" si="32"/>
        <v>2.9687183948887235</v>
      </c>
      <c r="BM289" s="25">
        <f t="shared" ca="1" si="33"/>
        <v>3.232223752181727</v>
      </c>
      <c r="BN289" s="24">
        <f t="shared" si="34"/>
        <v>3.0868610199544504</v>
      </c>
      <c r="BO289" s="23"/>
      <c r="BP289" s="2"/>
    </row>
    <row r="290" spans="1:68" x14ac:dyDescent="0.2">
      <c r="A290">
        <v>13.85</v>
      </c>
      <c r="B290">
        <v>2.1</v>
      </c>
      <c r="C290">
        <v>1.26908</v>
      </c>
      <c r="D290">
        <v>-0.27228000000000002</v>
      </c>
      <c r="E290">
        <v>0.12948999999999999</v>
      </c>
      <c r="F290">
        <v>1.52905</v>
      </c>
      <c r="G290">
        <v>1.80813</v>
      </c>
      <c r="H290" s="23"/>
      <c r="I290" s="17">
        <f t="shared" si="28"/>
        <v>45.439632545931758</v>
      </c>
      <c r="J290" s="16">
        <f t="shared" si="29"/>
        <v>-46.039632545931759</v>
      </c>
      <c r="K290" s="10">
        <v>95</v>
      </c>
      <c r="L290" s="16">
        <v>4416.8307086614286</v>
      </c>
      <c r="M290" s="16">
        <v>1591.6338582677251</v>
      </c>
      <c r="N290" s="16">
        <v>19.690507436570428</v>
      </c>
      <c r="O290" s="16">
        <v>5.9583804143126047</v>
      </c>
      <c r="P290" s="16">
        <v>6.4415494210816631</v>
      </c>
      <c r="Q290" s="16">
        <v>0.11984949591934696</v>
      </c>
      <c r="R290" s="16">
        <v>1.860569376788572</v>
      </c>
      <c r="S290" s="16">
        <v>33.553403247851307</v>
      </c>
      <c r="T290" s="22" t="s">
        <v>122</v>
      </c>
      <c r="U290" s="10">
        <v>4</v>
      </c>
      <c r="V290" s="22" t="s">
        <v>33</v>
      </c>
      <c r="W290" s="10">
        <v>3</v>
      </c>
      <c r="X290" s="22" t="s">
        <v>33</v>
      </c>
      <c r="Y290" s="10">
        <v>3</v>
      </c>
      <c r="Z290" s="22" t="s">
        <v>33</v>
      </c>
      <c r="AA290" s="15">
        <v>3</v>
      </c>
      <c r="AB290" s="11">
        <v>46.849628943865717</v>
      </c>
      <c r="AC290" s="10">
        <v>48.115698352939965</v>
      </c>
      <c r="AD290" s="21">
        <v>5.0346727031943157</v>
      </c>
      <c r="AE290" s="12">
        <v>595.83804143126042</v>
      </c>
      <c r="AF290" s="10">
        <v>503.90198531175349</v>
      </c>
      <c r="AG290" s="10">
        <v>358.11620658112474</v>
      </c>
      <c r="AH290" s="10">
        <v>285.17957097492092</v>
      </c>
      <c r="AI290" s="10">
        <v>5.374698801750923</v>
      </c>
      <c r="AJ290" s="10"/>
      <c r="AK290" s="10"/>
      <c r="AL290" s="10"/>
      <c r="AM290" s="10"/>
      <c r="AN290" s="10">
        <v>3.9722536095417365</v>
      </c>
      <c r="AO290" s="10">
        <v>2.1153556596088898</v>
      </c>
      <c r="AP290" s="10">
        <v>2.864929652648998</v>
      </c>
      <c r="AQ290" s="10">
        <v>114.66</v>
      </c>
      <c r="AR290" s="10"/>
      <c r="AS290" s="10"/>
      <c r="AT290" s="10">
        <v>1.4081729742553741</v>
      </c>
      <c r="AU290" s="10">
        <v>1</v>
      </c>
      <c r="AV290" s="16"/>
      <c r="AW290" s="21">
        <v>75.58529779676303</v>
      </c>
      <c r="AX290" s="1" t="s">
        <v>120</v>
      </c>
      <c r="AY290" s="25">
        <v>46.039632545931802</v>
      </c>
      <c r="AZ290" s="19">
        <v>100</v>
      </c>
      <c r="BA290" s="19">
        <v>0</v>
      </c>
      <c r="BB290" s="19">
        <v>0</v>
      </c>
      <c r="BC290" s="19">
        <v>100</v>
      </c>
      <c r="BD290" s="19">
        <v>0</v>
      </c>
      <c r="BE290" s="19">
        <v>0</v>
      </c>
      <c r="BF290" s="26">
        <v>46.849628943865717</v>
      </c>
      <c r="BG290" s="26">
        <v>48.115698352939965</v>
      </c>
      <c r="BH290" s="26">
        <v>5.0346727031943157</v>
      </c>
      <c r="BI290" s="23"/>
      <c r="BJ290" s="27">
        <f t="shared" ca="1" si="30"/>
        <v>1</v>
      </c>
      <c r="BK290" s="26">
        <f t="shared" ca="1" si="31"/>
        <v>5.3192309836360661</v>
      </c>
      <c r="BL290" s="25">
        <f t="shared" si="32"/>
        <v>2.831223722884233</v>
      </c>
      <c r="BM290" s="25">
        <f t="shared" ca="1" si="33"/>
        <v>3.2133881221182419</v>
      </c>
      <c r="BN290" s="24">
        <f t="shared" si="34"/>
        <v>3.0716991874532362</v>
      </c>
      <c r="BO290" s="23"/>
      <c r="BP290" s="2"/>
    </row>
    <row r="291" spans="1:68" x14ac:dyDescent="0.2">
      <c r="A291">
        <v>13.9</v>
      </c>
      <c r="B291">
        <v>2.1</v>
      </c>
      <c r="C291">
        <v>1.2688299999999999</v>
      </c>
      <c r="D291">
        <v>-0.27256999999999998</v>
      </c>
      <c r="E291">
        <v>0.13033</v>
      </c>
      <c r="F291">
        <v>1.5291300000000001</v>
      </c>
      <c r="G291">
        <v>1.8088</v>
      </c>
      <c r="H291" s="23"/>
      <c r="I291" s="17">
        <f t="shared" si="28"/>
        <v>45.603674540682412</v>
      </c>
      <c r="J291" s="16">
        <f t="shared" si="29"/>
        <v>-46.203674540682414</v>
      </c>
      <c r="K291" s="10">
        <v>95</v>
      </c>
      <c r="L291" s="16">
        <v>4432.4146981627409</v>
      </c>
      <c r="M291" s="16">
        <v>1596.9816272965966</v>
      </c>
      <c r="N291" s="16">
        <v>19.761592300962377</v>
      </c>
      <c r="O291" s="16">
        <v>5.8901129943502459</v>
      </c>
      <c r="P291" s="16">
        <v>6.3769949456411785</v>
      </c>
      <c r="Q291" s="16">
        <v>0.11803264522323585</v>
      </c>
      <c r="R291" s="16">
        <v>1.8509132628984417</v>
      </c>
      <c r="S291" s="16">
        <v>33.811246617425873</v>
      </c>
      <c r="T291" s="22" t="s">
        <v>122</v>
      </c>
      <c r="U291" s="10">
        <v>4</v>
      </c>
      <c r="V291" s="22" t="s">
        <v>33</v>
      </c>
      <c r="W291" s="10">
        <v>3</v>
      </c>
      <c r="X291" s="22" t="s">
        <v>33</v>
      </c>
      <c r="Y291" s="10">
        <v>3</v>
      </c>
      <c r="Z291" s="22" t="s">
        <v>33</v>
      </c>
      <c r="AA291" s="15">
        <v>3</v>
      </c>
      <c r="AB291" s="11">
        <v>46.996323793308974</v>
      </c>
      <c r="AC291" s="10">
        <v>47.998436758418151</v>
      </c>
      <c r="AD291" s="21">
        <v>5.0052394482728744</v>
      </c>
      <c r="AE291" s="12">
        <v>589.01129943502451</v>
      </c>
      <c r="AF291" s="10">
        <v>495.39063587750161</v>
      </c>
      <c r="AG291" s="10">
        <v>353.27462092308838</v>
      </c>
      <c r="AH291" s="10">
        <v>289.02146022439194</v>
      </c>
      <c r="AI291" s="10">
        <v>5.4027383132694604</v>
      </c>
      <c r="AJ291" s="10"/>
      <c r="AK291" s="10"/>
      <c r="AL291" s="10"/>
      <c r="AM291" s="10"/>
      <c r="AN291" s="10">
        <v>3.9267419962334973</v>
      </c>
      <c r="AO291" s="10">
        <v>2.1029419298508216</v>
      </c>
      <c r="AP291" s="10">
        <v>2.8261969673847069</v>
      </c>
      <c r="AQ291" s="10">
        <v>114.66</v>
      </c>
      <c r="AR291" s="10"/>
      <c r="AS291" s="10"/>
      <c r="AT291" s="10">
        <v>1.3783145558381564</v>
      </c>
      <c r="AU291" s="10">
        <v>1</v>
      </c>
      <c r="AV291" s="16"/>
      <c r="AW291" s="21">
        <v>74.308595381625238</v>
      </c>
      <c r="AX291" s="1" t="s">
        <v>120</v>
      </c>
      <c r="AY291" s="25">
        <v>46.2036745406824</v>
      </c>
      <c r="AZ291" s="19">
        <v>100</v>
      </c>
      <c r="BA291" s="19">
        <v>0</v>
      </c>
      <c r="BB291" s="19">
        <v>0</v>
      </c>
      <c r="BC291" s="19">
        <v>100</v>
      </c>
      <c r="BD291" s="19">
        <v>0</v>
      </c>
      <c r="BE291" s="19">
        <v>0</v>
      </c>
      <c r="BF291" s="26">
        <v>46.996323793308974</v>
      </c>
      <c r="BG291" s="26">
        <v>47.998436758418151</v>
      </c>
      <c r="BH291" s="26">
        <v>5.0052394482728744</v>
      </c>
      <c r="BI291" s="23"/>
      <c r="BJ291" s="27">
        <f t="shared" ca="1" si="30"/>
        <v>1</v>
      </c>
      <c r="BK291" s="26">
        <f t="shared" ca="1" si="31"/>
        <v>5.2108146085603693</v>
      </c>
      <c r="BL291" s="25">
        <f t="shared" si="32"/>
        <v>2.8367861248391222</v>
      </c>
      <c r="BM291" s="25">
        <f t="shared" ca="1" si="33"/>
        <v>3.2214713203512493</v>
      </c>
      <c r="BN291" s="24">
        <f t="shared" si="34"/>
        <v>3.0744314715051009</v>
      </c>
      <c r="BO291" s="23"/>
      <c r="BP291" s="2"/>
    </row>
    <row r="292" spans="1:68" x14ac:dyDescent="0.2">
      <c r="A292">
        <v>13.95</v>
      </c>
      <c r="B292">
        <v>2.1</v>
      </c>
      <c r="C292">
        <v>1.26936</v>
      </c>
      <c r="D292">
        <v>-0.27167000000000002</v>
      </c>
      <c r="E292">
        <v>0.13103999999999999</v>
      </c>
      <c r="F292">
        <v>1.5299499999999999</v>
      </c>
      <c r="G292">
        <v>1.81</v>
      </c>
      <c r="H292" s="23"/>
      <c r="I292" s="17">
        <f t="shared" si="28"/>
        <v>45.767716535433067</v>
      </c>
      <c r="J292" s="16">
        <f t="shared" si="29"/>
        <v>-46.367716535433068</v>
      </c>
      <c r="K292" s="10">
        <v>95</v>
      </c>
      <c r="L292" s="16">
        <v>4447.9986876640533</v>
      </c>
      <c r="M292" s="16">
        <v>1602.329396325468</v>
      </c>
      <c r="N292" s="16">
        <v>19.832677165354326</v>
      </c>
      <c r="O292" s="16">
        <v>6.0348399246704352</v>
      </c>
      <c r="P292" s="16">
        <v>6.5248601981167607</v>
      </c>
      <c r="Q292" s="16">
        <v>0.12367114738358123</v>
      </c>
      <c r="R292" s="16">
        <v>1.8953838646117789</v>
      </c>
      <c r="S292" s="16">
        <v>34.029185655994837</v>
      </c>
      <c r="T292" s="22" t="s">
        <v>122</v>
      </c>
      <c r="U292" s="10">
        <v>4</v>
      </c>
      <c r="V292" s="22" t="s">
        <v>33</v>
      </c>
      <c r="W292" s="10">
        <v>3</v>
      </c>
      <c r="X292" s="22" t="s">
        <v>33</v>
      </c>
      <c r="Y292" s="10">
        <v>3</v>
      </c>
      <c r="Z292" s="22" t="s">
        <v>33</v>
      </c>
      <c r="AA292" s="15">
        <v>3</v>
      </c>
      <c r="AB292" s="11">
        <v>47.310267546518226</v>
      </c>
      <c r="AC292" s="10">
        <v>47.746640528461519</v>
      </c>
      <c r="AD292" s="21">
        <v>4.943091925020255</v>
      </c>
      <c r="AE292" s="12">
        <v>603.48399246704344</v>
      </c>
      <c r="AF292" s="10">
        <v>511.86984266866932</v>
      </c>
      <c r="AG292" s="10">
        <v>364.36451485875705</v>
      </c>
      <c r="AH292" s="10">
        <v>292.0424603788905</v>
      </c>
      <c r="AI292" s="10">
        <v>5.2759761158187581</v>
      </c>
      <c r="AJ292" s="10"/>
      <c r="AK292" s="10"/>
      <c r="AL292" s="10"/>
      <c r="AM292" s="10"/>
      <c r="AN292" s="10">
        <v>4.0232266164469568</v>
      </c>
      <c r="AO292" s="10">
        <v>2.143188905352245</v>
      </c>
      <c r="AP292" s="10">
        <v>2.9149161188700563</v>
      </c>
      <c r="AQ292" s="10">
        <v>114.66</v>
      </c>
      <c r="AR292" s="10"/>
      <c r="AS292" s="10"/>
      <c r="AT292" s="10">
        <v>1.4214657106306146</v>
      </c>
      <c r="AU292" s="10">
        <v>1</v>
      </c>
      <c r="AV292" s="16"/>
      <c r="AW292" s="21">
        <v>76.780476400300401</v>
      </c>
      <c r="AX292" s="1" t="s">
        <v>120</v>
      </c>
      <c r="AY292" s="25">
        <v>46.367716535433097</v>
      </c>
      <c r="AZ292" s="19">
        <v>100</v>
      </c>
      <c r="BA292" s="19">
        <v>0</v>
      </c>
      <c r="BB292" s="19">
        <v>0</v>
      </c>
      <c r="BC292" s="19">
        <v>100</v>
      </c>
      <c r="BD292" s="19">
        <v>0</v>
      </c>
      <c r="BE292" s="19">
        <v>0</v>
      </c>
      <c r="BF292" s="26">
        <v>47.310267546518226</v>
      </c>
      <c r="BG292" s="26">
        <v>47.746640528461519</v>
      </c>
      <c r="BH292" s="26">
        <v>4.943091925020255</v>
      </c>
      <c r="BI292" s="23"/>
      <c r="BJ292" s="27">
        <f t="shared" ca="1" si="30"/>
        <v>1</v>
      </c>
      <c r="BK292" s="26">
        <f t="shared" ca="1" si="31"/>
        <v>5.3682605638361958</v>
      </c>
      <c r="BL292" s="25">
        <f t="shared" si="32"/>
        <v>2.8754975241845786</v>
      </c>
      <c r="BM292" s="25">
        <f t="shared" ca="1" si="33"/>
        <v>3.2135010966926143</v>
      </c>
      <c r="BN292" s="24">
        <f t="shared" si="34"/>
        <v>3.0707385312928177</v>
      </c>
      <c r="BO292" s="23"/>
      <c r="BP292" s="2"/>
    </row>
    <row r="293" spans="1:68" x14ac:dyDescent="0.2">
      <c r="A293">
        <v>14</v>
      </c>
      <c r="B293">
        <v>2.2000000000000002</v>
      </c>
      <c r="C293">
        <v>1.2702199999999999</v>
      </c>
      <c r="D293">
        <v>-0.27139999999999997</v>
      </c>
      <c r="E293">
        <v>0.13175000000000001</v>
      </c>
      <c r="F293">
        <v>1.5305800000000001</v>
      </c>
      <c r="G293">
        <v>1.8116300000000001</v>
      </c>
      <c r="H293" s="23"/>
      <c r="I293" s="17">
        <f t="shared" si="28"/>
        <v>45.931758530183721</v>
      </c>
      <c r="J293" s="16">
        <f t="shared" si="29"/>
        <v>-46.531758530183723</v>
      </c>
      <c r="K293" s="10">
        <v>95</v>
      </c>
      <c r="L293" s="16">
        <v>4463.5826771653656</v>
      </c>
      <c r="M293" s="16">
        <v>1607.6771653543394</v>
      </c>
      <c r="N293" s="16">
        <v>19.903762029746279</v>
      </c>
      <c r="O293" s="16">
        <v>6.2696798493408297</v>
      </c>
      <c r="P293" s="16">
        <v>6.7628384449425489</v>
      </c>
      <c r="Q293" s="16">
        <v>0.12536269803168523</v>
      </c>
      <c r="R293" s="16">
        <v>1.8536994348199338</v>
      </c>
      <c r="S293" s="16">
        <v>34.247124694563816</v>
      </c>
      <c r="T293" s="22" t="s">
        <v>122</v>
      </c>
      <c r="U293" s="10">
        <v>4</v>
      </c>
      <c r="V293" s="22" t="s">
        <v>33</v>
      </c>
      <c r="W293" s="10">
        <v>3</v>
      </c>
      <c r="X293" s="22" t="s">
        <v>33</v>
      </c>
      <c r="Y293" s="10">
        <v>3</v>
      </c>
      <c r="Z293" s="22" t="s">
        <v>33</v>
      </c>
      <c r="AA293" s="15">
        <v>3</v>
      </c>
      <c r="AB293" s="11">
        <v>45.249458629986592</v>
      </c>
      <c r="AC293" s="10">
        <v>49.377950652437363</v>
      </c>
      <c r="AD293" s="21">
        <v>5.3725907175760419</v>
      </c>
      <c r="AE293" s="12">
        <v>626.96798493408301</v>
      </c>
      <c r="AF293" s="10">
        <v>538.95057820692023</v>
      </c>
      <c r="AG293" s="10">
        <v>382.2128833706912</v>
      </c>
      <c r="AH293" s="10">
        <v>295.06346053338933</v>
      </c>
      <c r="AI293" s="10">
        <v>5.3946178178402411</v>
      </c>
      <c r="AJ293" s="10"/>
      <c r="AK293" s="10"/>
      <c r="AL293" s="10"/>
      <c r="AM293" s="10"/>
      <c r="AN293" s="10">
        <v>4.1797865662272198</v>
      </c>
      <c r="AO293" s="10">
        <v>2.1900500530782407</v>
      </c>
      <c r="AP293" s="10">
        <v>3.0577030669655292</v>
      </c>
      <c r="AQ293" s="10">
        <v>114.66</v>
      </c>
      <c r="AR293" s="10"/>
      <c r="AS293" s="10"/>
      <c r="AT293" s="10">
        <v>1.4952579116326536</v>
      </c>
      <c r="AU293" s="10">
        <v>1</v>
      </c>
      <c r="AV293" s="16"/>
      <c r="AW293" s="21">
        <v>80.842586731038026</v>
      </c>
      <c r="AX293" s="1" t="s">
        <v>120</v>
      </c>
      <c r="AY293" s="25">
        <v>46.531758530183701</v>
      </c>
      <c r="AZ293" s="19">
        <v>100</v>
      </c>
      <c r="BA293" s="19">
        <v>0</v>
      </c>
      <c r="BB293" s="19">
        <v>0</v>
      </c>
      <c r="BC293" s="19">
        <v>100</v>
      </c>
      <c r="BD293" s="19">
        <v>0</v>
      </c>
      <c r="BE293" s="19">
        <v>0</v>
      </c>
      <c r="BF293" s="26">
        <v>45.249458629986592</v>
      </c>
      <c r="BG293" s="26">
        <v>49.377950652437363</v>
      </c>
      <c r="BH293" s="26">
        <v>5.3725907175760419</v>
      </c>
      <c r="BI293" s="23"/>
      <c r="BJ293" s="27">
        <f t="shared" ca="1" si="30"/>
        <v>1</v>
      </c>
      <c r="BK293" s="26">
        <f t="shared" ca="1" si="31"/>
        <v>5.636762409772988</v>
      </c>
      <c r="BL293" s="25">
        <f t="shared" si="32"/>
        <v>2.7667489454197844</v>
      </c>
      <c r="BM293" s="25">
        <f t="shared" ca="1" si="33"/>
        <v>3.1866820976148591</v>
      </c>
      <c r="BN293" s="24">
        <f t="shared" si="34"/>
        <v>3.0524463410810148</v>
      </c>
      <c r="BO293" s="23"/>
      <c r="BP293" s="2"/>
    </row>
    <row r="294" spans="1:68" x14ac:dyDescent="0.2">
      <c r="A294">
        <v>14.05</v>
      </c>
      <c r="B294">
        <v>2.1</v>
      </c>
      <c r="C294">
        <v>1.27054</v>
      </c>
      <c r="D294">
        <v>-0.26823000000000002</v>
      </c>
      <c r="E294">
        <v>0.13236000000000001</v>
      </c>
      <c r="F294">
        <v>1.5294300000000001</v>
      </c>
      <c r="G294">
        <v>1.80925</v>
      </c>
      <c r="H294" s="23"/>
      <c r="I294" s="17">
        <f t="shared" si="28"/>
        <v>46.095800524934383</v>
      </c>
      <c r="J294" s="16">
        <f t="shared" si="29"/>
        <v>-46.695800524934384</v>
      </c>
      <c r="K294" s="10">
        <v>95</v>
      </c>
      <c r="L294" s="16">
        <v>4479.1666666666788</v>
      </c>
      <c r="M294" s="16">
        <v>1613.0249343832111</v>
      </c>
      <c r="N294" s="16">
        <v>19.974846894138231</v>
      </c>
      <c r="O294" s="16">
        <v>6.3570621468926465</v>
      </c>
      <c r="P294" s="16">
        <v>6.8529170474447731</v>
      </c>
      <c r="Q294" s="16">
        <v>0.14522275564090242</v>
      </c>
      <c r="R294" s="16">
        <v>2.119137801252843</v>
      </c>
      <c r="S294" s="16">
        <v>34.434368093897724</v>
      </c>
      <c r="T294" s="22" t="s">
        <v>122</v>
      </c>
      <c r="U294" s="10">
        <v>4</v>
      </c>
      <c r="V294" s="22" t="s">
        <v>33</v>
      </c>
      <c r="W294" s="10">
        <v>3</v>
      </c>
      <c r="X294" s="22" t="s">
        <v>33</v>
      </c>
      <c r="Y294" s="10">
        <v>3</v>
      </c>
      <c r="Z294" s="22" t="s">
        <v>33</v>
      </c>
      <c r="AA294" s="15">
        <v>3</v>
      </c>
      <c r="AB294" s="11">
        <v>50.964261455326486</v>
      </c>
      <c r="AC294" s="10">
        <v>44.736987890859922</v>
      </c>
      <c r="AD294" s="21">
        <v>4.2987506538135909</v>
      </c>
      <c r="AE294" s="12">
        <v>635.7062146892647</v>
      </c>
      <c r="AF294" s="10">
        <v>548.6313555894576</v>
      </c>
      <c r="AG294" s="10">
        <v>388.968778558358</v>
      </c>
      <c r="AH294" s="10">
        <v>297.45300753790957</v>
      </c>
      <c r="AI294" s="10">
        <v>4.7189002971340317</v>
      </c>
      <c r="AJ294" s="10"/>
      <c r="AK294" s="10"/>
      <c r="AL294" s="10"/>
      <c r="AM294" s="10"/>
      <c r="AN294" s="10">
        <v>4.238041431261764</v>
      </c>
      <c r="AO294" s="10">
        <v>2.2503390401641421</v>
      </c>
      <c r="AP294" s="10">
        <v>3.1117502284668639</v>
      </c>
      <c r="AQ294" s="10">
        <v>114.66</v>
      </c>
      <c r="AR294" s="10"/>
      <c r="AS294" s="10"/>
      <c r="AT294" s="10">
        <v>1.5181348113954545</v>
      </c>
      <c r="AU294" s="10">
        <v>1</v>
      </c>
      <c r="AV294" s="16"/>
      <c r="AW294" s="21">
        <v>82.294703338418643</v>
      </c>
      <c r="AX294" s="1" t="s">
        <v>120</v>
      </c>
      <c r="AY294" s="25">
        <v>46.695800524934398</v>
      </c>
      <c r="AZ294" s="19">
        <v>100</v>
      </c>
      <c r="BA294" s="19">
        <v>0</v>
      </c>
      <c r="BB294" s="19">
        <v>0</v>
      </c>
      <c r="BC294" s="19">
        <v>100</v>
      </c>
      <c r="BD294" s="19">
        <v>0</v>
      </c>
      <c r="BE294" s="19">
        <v>0</v>
      </c>
      <c r="BF294" s="26">
        <v>50.964261455326486</v>
      </c>
      <c r="BG294" s="26">
        <v>44.736987890859922</v>
      </c>
      <c r="BH294" s="26">
        <v>4.2987506538135909</v>
      </c>
      <c r="BI294" s="23"/>
      <c r="BJ294" s="27">
        <f t="shared" ca="1" si="30"/>
        <v>1</v>
      </c>
      <c r="BK294" s="26">
        <f t="shared" ca="1" si="31"/>
        <v>5.7201021704918436</v>
      </c>
      <c r="BL294" s="25">
        <f t="shared" si="32"/>
        <v>3.147891842220079</v>
      </c>
      <c r="BM294" s="25">
        <f t="shared" ca="1" si="33"/>
        <v>3.2108830966265334</v>
      </c>
      <c r="BN294" s="24">
        <f t="shared" si="34"/>
        <v>3.0762279285922793</v>
      </c>
      <c r="BO294" s="23"/>
      <c r="BP294" s="2"/>
    </row>
    <row r="295" spans="1:68" x14ac:dyDescent="0.2">
      <c r="A295">
        <v>14.1</v>
      </c>
      <c r="B295">
        <v>2.2000000000000002</v>
      </c>
      <c r="C295">
        <v>1.2954399999999999</v>
      </c>
      <c r="D295">
        <v>-0.26612999999999998</v>
      </c>
      <c r="E295">
        <v>0.13313</v>
      </c>
      <c r="F295">
        <v>1.5273000000000001</v>
      </c>
      <c r="G295">
        <v>1.81375</v>
      </c>
      <c r="H295" s="23"/>
      <c r="I295" s="17">
        <f t="shared" si="28"/>
        <v>46.259842519685037</v>
      </c>
      <c r="J295" s="16">
        <f t="shared" si="29"/>
        <v>-46.859842519685039</v>
      </c>
      <c r="K295" s="10">
        <v>95</v>
      </c>
      <c r="L295" s="16">
        <v>4494.7506561679911</v>
      </c>
      <c r="M295" s="16">
        <v>1618.3727034120825</v>
      </c>
      <c r="N295" s="16">
        <v>20.045931758530184</v>
      </c>
      <c r="O295" s="16">
        <v>13.156497175141212</v>
      </c>
      <c r="P295" s="16">
        <v>13.655755608171724</v>
      </c>
      <c r="Q295" s="16">
        <v>0.15837926068170921</v>
      </c>
      <c r="R295" s="16">
        <v>1.1597985876880637</v>
      </c>
      <c r="S295" s="16">
        <v>34.670724516007731</v>
      </c>
      <c r="T295" s="22" t="s">
        <v>122</v>
      </c>
      <c r="U295" s="10">
        <v>4</v>
      </c>
      <c r="V295" s="22" t="s">
        <v>143</v>
      </c>
      <c r="W295" s="10">
        <v>4</v>
      </c>
      <c r="X295" s="22" t="s">
        <v>143</v>
      </c>
      <c r="Y295" s="10">
        <v>4</v>
      </c>
      <c r="Z295" s="22" t="s">
        <v>121</v>
      </c>
      <c r="AA295" s="15">
        <v>5</v>
      </c>
      <c r="AB295" s="11">
        <v>14.527610466371868</v>
      </c>
      <c r="AC295" s="10">
        <v>62.161616693722905</v>
      </c>
      <c r="AD295" s="21">
        <v>23.310772839905226</v>
      </c>
      <c r="AE295" s="12">
        <v>1315.6497175141212</v>
      </c>
      <c r="AF295" s="10">
        <v>1348.0485986454921</v>
      </c>
      <c r="AG295" s="10">
        <v>899.18167061287932</v>
      </c>
      <c r="AH295" s="10">
        <v>300.85287958239525</v>
      </c>
      <c r="AI295" s="10">
        <v>8.6221867366936067</v>
      </c>
      <c r="AJ295" s="10"/>
      <c r="AK295" s="10"/>
      <c r="AL295" s="10"/>
      <c r="AM295" s="10"/>
      <c r="AN295" s="10">
        <v>8.7709981167608078</v>
      </c>
      <c r="AO295" s="10">
        <v>3.4790250436175594</v>
      </c>
      <c r="AP295" s="10">
        <v>7.1934533649030339</v>
      </c>
      <c r="AQ295" s="10">
        <v>114.66</v>
      </c>
      <c r="AR295" s="10"/>
      <c r="AS295" s="10"/>
      <c r="AT295" s="10">
        <v>3.8881010993796976</v>
      </c>
      <c r="AU295" s="10">
        <v>1</v>
      </c>
      <c r="AV295" s="16"/>
      <c r="AW295" s="21">
        <v>202.2072897968238</v>
      </c>
      <c r="AX295" s="1" t="s">
        <v>120</v>
      </c>
      <c r="AY295" s="25">
        <v>46.859842519685003</v>
      </c>
      <c r="AZ295" s="19">
        <v>100</v>
      </c>
      <c r="BA295" s="19">
        <v>0</v>
      </c>
      <c r="BB295" s="19">
        <v>0</v>
      </c>
      <c r="BC295" s="19">
        <v>0</v>
      </c>
      <c r="BD295" s="19">
        <v>100</v>
      </c>
      <c r="BE295" s="19">
        <v>0</v>
      </c>
      <c r="BF295" s="26">
        <v>14.527610466371868</v>
      </c>
      <c r="BG295" s="26">
        <v>62.161616693722905</v>
      </c>
      <c r="BH295" s="26">
        <v>23.310772839905226</v>
      </c>
      <c r="BI295" s="23"/>
      <c r="BJ295" s="27">
        <f t="shared" ca="1" si="30"/>
        <v>0.9167924172890084</v>
      </c>
      <c r="BK295" s="26">
        <f t="shared" ca="1" si="31"/>
        <v>13.78538000789472</v>
      </c>
      <c r="BL295" s="25">
        <f t="shared" si="32"/>
        <v>1.38827122512865</v>
      </c>
      <c r="BM295" s="25">
        <f t="shared" ca="1" si="33"/>
        <v>2.6996194688743942</v>
      </c>
      <c r="BN295" s="24">
        <f t="shared" si="34"/>
        <v>2.6868554132483453</v>
      </c>
      <c r="BO295" s="23"/>
      <c r="BP295" s="2"/>
    </row>
    <row r="296" spans="1:68" x14ac:dyDescent="0.2">
      <c r="A296">
        <v>14.15</v>
      </c>
      <c r="B296">
        <v>2.1</v>
      </c>
      <c r="C296">
        <v>1.31978</v>
      </c>
      <c r="D296">
        <v>-0.26290999999999998</v>
      </c>
      <c r="E296">
        <v>0.13356999999999999</v>
      </c>
      <c r="F296">
        <v>1.52688</v>
      </c>
      <c r="G296">
        <v>1.81328</v>
      </c>
      <c r="H296" s="23"/>
      <c r="I296" s="17">
        <f t="shared" si="28"/>
        <v>46.423884514435692</v>
      </c>
      <c r="J296" s="16">
        <f t="shared" si="29"/>
        <v>-47.023884514435693</v>
      </c>
      <c r="K296" s="10">
        <v>122</v>
      </c>
      <c r="L296" s="16">
        <v>4514.7637795275714</v>
      </c>
      <c r="M296" s="16">
        <v>1628.1496062992214</v>
      </c>
      <c r="N296" s="16">
        <v>20.117016622922133</v>
      </c>
      <c r="O296" s="16">
        <v>19.803013182674174</v>
      </c>
      <c r="P296" s="16">
        <v>20.304216491406621</v>
      </c>
      <c r="Q296" s="16">
        <v>0.17855256841094588</v>
      </c>
      <c r="R296" s="16">
        <v>0.87938664605213857</v>
      </c>
      <c r="S296" s="16">
        <v>34.805785328642024</v>
      </c>
      <c r="T296" s="22" t="s">
        <v>122</v>
      </c>
      <c r="U296" s="10">
        <v>4</v>
      </c>
      <c r="V296" s="22" t="s">
        <v>141</v>
      </c>
      <c r="W296" s="10">
        <v>5</v>
      </c>
      <c r="X296" s="22" t="s">
        <v>141</v>
      </c>
      <c r="Y296" s="10">
        <v>5</v>
      </c>
      <c r="Z296" s="22" t="s">
        <v>121</v>
      </c>
      <c r="AA296" s="15">
        <v>5</v>
      </c>
      <c r="AB296" s="11">
        <v>6.2502716951714632</v>
      </c>
      <c r="AC296" s="10">
        <v>55.012070084066174</v>
      </c>
      <c r="AD296" s="21">
        <v>38.737658220762363</v>
      </c>
      <c r="AE296" s="12">
        <v>1980.3013182674174</v>
      </c>
      <c r="AF296" s="10">
        <v>2055.571710120711</v>
      </c>
      <c r="AG296" s="10">
        <v>1353.6144327604413</v>
      </c>
      <c r="AH296" s="10">
        <v>302.168956231952</v>
      </c>
      <c r="AI296" s="10">
        <v>11.371562264327475</v>
      </c>
      <c r="AJ296" s="10"/>
      <c r="AK296" s="10"/>
      <c r="AL296" s="10"/>
      <c r="AM296" s="10"/>
      <c r="AN296" s="10">
        <v>13.202008788449449</v>
      </c>
      <c r="AO296" s="10">
        <v>4.6615000489277678</v>
      </c>
      <c r="AP296" s="10">
        <v>10.47530102932309</v>
      </c>
      <c r="AQ296" s="10">
        <v>114.66</v>
      </c>
      <c r="AR296" s="10"/>
      <c r="AS296" s="10"/>
      <c r="AT296" s="10">
        <v>6.0167505213892873</v>
      </c>
      <c r="AU296" s="10">
        <v>1</v>
      </c>
      <c r="AV296" s="16"/>
      <c r="AW296" s="21">
        <v>308.33575651810668</v>
      </c>
      <c r="AX296" s="1" t="s">
        <v>120</v>
      </c>
      <c r="AY296" s="25">
        <v>47.0238845144357</v>
      </c>
      <c r="AZ296" s="19">
        <v>100</v>
      </c>
      <c r="BA296" s="19">
        <v>0</v>
      </c>
      <c r="BB296" s="19">
        <v>0</v>
      </c>
      <c r="BC296" s="19">
        <v>0</v>
      </c>
      <c r="BD296" s="19">
        <v>100</v>
      </c>
      <c r="BE296" s="19">
        <v>0</v>
      </c>
      <c r="BF296" s="26">
        <v>6.2502716951714632</v>
      </c>
      <c r="BG296" s="26">
        <v>55.012070084066174</v>
      </c>
      <c r="BH296" s="26">
        <v>38.737658220762363</v>
      </c>
      <c r="BI296" s="23"/>
      <c r="BJ296" s="27">
        <f t="shared" ca="1" si="30"/>
        <v>0.82746397678168049</v>
      </c>
      <c r="BK296" s="26">
        <f t="shared" ca="1" si="31"/>
        <v>21.181510513376161</v>
      </c>
      <c r="BL296" s="25">
        <f t="shared" si="32"/>
        <v>0.98938441201589966</v>
      </c>
      <c r="BM296" s="25">
        <f t="shared" ca="1" si="33"/>
        <v>2.4645553217799363</v>
      </c>
      <c r="BN296" s="24">
        <f t="shared" si="34"/>
        <v>2.4781912638325414</v>
      </c>
      <c r="BO296" s="23"/>
      <c r="BP296" s="2"/>
    </row>
    <row r="297" spans="1:68" x14ac:dyDescent="0.2">
      <c r="A297">
        <v>14.2</v>
      </c>
      <c r="B297">
        <v>2.2000000000000002</v>
      </c>
      <c r="C297">
        <v>1.2761800000000001</v>
      </c>
      <c r="D297">
        <v>-0.26647999999999999</v>
      </c>
      <c r="E297">
        <v>0.13311000000000001</v>
      </c>
      <c r="F297">
        <v>1.5214000000000001</v>
      </c>
      <c r="G297">
        <v>1.81243</v>
      </c>
      <c r="H297" s="23"/>
      <c r="I297" s="17">
        <f t="shared" si="28"/>
        <v>46.587926509186346</v>
      </c>
      <c r="J297" s="16">
        <f t="shared" si="29"/>
        <v>-47.187926509186347</v>
      </c>
      <c r="K297" s="10">
        <v>122</v>
      </c>
      <c r="L297" s="16">
        <v>4534.7769028871517</v>
      </c>
      <c r="M297" s="16">
        <v>1637.9265091863604</v>
      </c>
      <c r="N297" s="16">
        <v>20.188101487314086</v>
      </c>
      <c r="O297" s="16">
        <v>7.8971751412429523</v>
      </c>
      <c r="P297" s="16">
        <v>8.3963451708324666</v>
      </c>
      <c r="Q297" s="16">
        <v>0.1561865098415747</v>
      </c>
      <c r="R297" s="16">
        <v>1.8601725710865384</v>
      </c>
      <c r="S297" s="16">
        <v>34.664585388160724</v>
      </c>
      <c r="T297" s="22" t="s">
        <v>122</v>
      </c>
      <c r="U297" s="10">
        <v>5</v>
      </c>
      <c r="V297" s="22" t="s">
        <v>33</v>
      </c>
      <c r="W297" s="10">
        <v>3</v>
      </c>
      <c r="X297" s="22" t="s">
        <v>33</v>
      </c>
      <c r="Y297" s="10">
        <v>3</v>
      </c>
      <c r="Z297" s="22" t="s">
        <v>33</v>
      </c>
      <c r="AA297" s="15">
        <v>3</v>
      </c>
      <c r="AB297" s="11">
        <v>38.725248916145453</v>
      </c>
      <c r="AC297" s="10">
        <v>54.158047917690084</v>
      </c>
      <c r="AD297" s="21">
        <v>7.1167031661644646</v>
      </c>
      <c r="AE297" s="12">
        <v>789.71751412429523</v>
      </c>
      <c r="AF297" s="10">
        <v>653.46842985554122</v>
      </c>
      <c r="AG297" s="10">
        <v>504.72588781243496</v>
      </c>
      <c r="AH297" s="10">
        <v>297.80195453170222</v>
      </c>
      <c r="AI297" s="10">
        <v>5.3758453142650833</v>
      </c>
      <c r="AJ297" s="10"/>
      <c r="AK297" s="10"/>
      <c r="AL297" s="10"/>
      <c r="AM297" s="10"/>
      <c r="AN297" s="10">
        <v>3.9485875706214761</v>
      </c>
      <c r="AO297" s="10">
        <v>2.5543647993905862</v>
      </c>
      <c r="AP297" s="10">
        <v>4.0378071024994799</v>
      </c>
      <c r="AQ297" s="10">
        <v>114.66</v>
      </c>
      <c r="AR297" s="10"/>
      <c r="AS297" s="10"/>
      <c r="AT297" s="10">
        <v>1.7948214562795426</v>
      </c>
      <c r="AU297" s="10">
        <v>1</v>
      </c>
      <c r="AV297" s="16"/>
      <c r="AW297" s="21">
        <v>98.020264478331185</v>
      </c>
      <c r="AX297" s="1" t="s">
        <v>120</v>
      </c>
      <c r="AY297" s="25">
        <v>47.187926509186298</v>
      </c>
      <c r="AZ297" s="19">
        <v>0</v>
      </c>
      <c r="BA297" s="19">
        <v>100</v>
      </c>
      <c r="BB297" s="19">
        <v>0</v>
      </c>
      <c r="BC297" s="19">
        <v>100</v>
      </c>
      <c r="BD297" s="19">
        <v>0</v>
      </c>
      <c r="BE297" s="19">
        <v>0</v>
      </c>
      <c r="BF297" s="26">
        <v>38.725248916145453</v>
      </c>
      <c r="BG297" s="26">
        <v>54.158047917690084</v>
      </c>
      <c r="BH297" s="26">
        <v>7.1167031661644646</v>
      </c>
      <c r="BI297" s="23"/>
      <c r="BJ297" s="27">
        <f t="shared" ca="1" si="30"/>
        <v>1</v>
      </c>
      <c r="BK297" s="26">
        <f t="shared" ca="1" si="31"/>
        <v>7.4837994073781093</v>
      </c>
      <c r="BL297" s="25">
        <f t="shared" si="32"/>
        <v>2.5483376207810426</v>
      </c>
      <c r="BM297" s="25">
        <f t="shared" ca="1" si="33"/>
        <v>3.0632162168520973</v>
      </c>
      <c r="BN297" s="24">
        <f t="shared" si="34"/>
        <v>2.9715178628313041</v>
      </c>
      <c r="BO297" s="23"/>
      <c r="BP297" s="2"/>
    </row>
    <row r="298" spans="1:68" x14ac:dyDescent="0.2">
      <c r="A298">
        <v>14.25</v>
      </c>
      <c r="B298">
        <v>2.1</v>
      </c>
      <c r="C298">
        <v>1.2678199999999999</v>
      </c>
      <c r="D298">
        <v>-0.27126</v>
      </c>
      <c r="E298">
        <v>0.13356999999999999</v>
      </c>
      <c r="F298">
        <v>1.5180800000000001</v>
      </c>
      <c r="G298">
        <v>1.8102799999999999</v>
      </c>
      <c r="H298" s="23"/>
      <c r="I298" s="17">
        <f t="shared" si="28"/>
        <v>46.751968503937007</v>
      </c>
      <c r="J298" s="16">
        <f t="shared" si="29"/>
        <v>-47.351968503937009</v>
      </c>
      <c r="K298" s="10">
        <v>122</v>
      </c>
      <c r="L298" s="16">
        <v>4554.7900262467319</v>
      </c>
      <c r="M298" s="16">
        <v>1647.7034120734997</v>
      </c>
      <c r="N298" s="16">
        <v>20.259186351706035</v>
      </c>
      <c r="O298" s="16">
        <v>5.6143126177024243</v>
      </c>
      <c r="P298" s="16">
        <v>6.1155159264348695</v>
      </c>
      <c r="Q298" s="16">
        <v>0.12623979836773883</v>
      </c>
      <c r="R298" s="16">
        <v>2.0642542654832425</v>
      </c>
      <c r="S298" s="16">
        <v>34.805785328642024</v>
      </c>
      <c r="T298" s="22" t="s">
        <v>122</v>
      </c>
      <c r="U298" s="10">
        <v>4</v>
      </c>
      <c r="V298" s="22" t="s">
        <v>33</v>
      </c>
      <c r="W298" s="10">
        <v>3</v>
      </c>
      <c r="X298" s="22" t="s">
        <v>33</v>
      </c>
      <c r="Y298" s="10">
        <v>3</v>
      </c>
      <c r="Z298" s="22" t="s">
        <v>33</v>
      </c>
      <c r="AA298" s="15">
        <v>3</v>
      </c>
      <c r="AB298" s="11">
        <v>53.501901581028221</v>
      </c>
      <c r="AC298" s="10">
        <v>42.570217498756428</v>
      </c>
      <c r="AD298" s="21">
        <v>3.9278809202153542</v>
      </c>
      <c r="AE298" s="12">
        <v>561.43126177024237</v>
      </c>
      <c r="AF298" s="10">
        <v>383.95833502290725</v>
      </c>
      <c r="AG298" s="10">
        <v>333.6636944826152</v>
      </c>
      <c r="AH298" s="10">
        <v>299.24432181125462</v>
      </c>
      <c r="AI298" s="10">
        <v>4.8443644599465063</v>
      </c>
      <c r="AJ298" s="10"/>
      <c r="AK298" s="10"/>
      <c r="AL298" s="10"/>
      <c r="AM298" s="10"/>
      <c r="AN298" s="10">
        <v>3.7428750784682827</v>
      </c>
      <c r="AO298" s="10">
        <v>2.1022671343816652</v>
      </c>
      <c r="AP298" s="10">
        <v>2.6693095558609219</v>
      </c>
      <c r="AQ298" s="10">
        <v>114.66</v>
      </c>
      <c r="AR298" s="10"/>
      <c r="AS298" s="10"/>
      <c r="AT298" s="10">
        <v>1.0204761036709735</v>
      </c>
      <c r="AU298" s="10">
        <v>1</v>
      </c>
      <c r="AV298" s="16"/>
      <c r="AW298" s="21">
        <v>57.593750253436092</v>
      </c>
      <c r="AX298" s="1" t="s">
        <v>120</v>
      </c>
      <c r="AY298" s="25">
        <v>47.351968503937002</v>
      </c>
      <c r="AZ298" s="19">
        <v>100</v>
      </c>
      <c r="BA298" s="19">
        <v>0</v>
      </c>
      <c r="BB298" s="19">
        <v>0</v>
      </c>
      <c r="BC298" s="19">
        <v>100</v>
      </c>
      <c r="BD298" s="19">
        <v>0</v>
      </c>
      <c r="BE298" s="19">
        <v>0</v>
      </c>
      <c r="BF298" s="26">
        <v>53.501901581028221</v>
      </c>
      <c r="BG298" s="26">
        <v>42.570217498756428</v>
      </c>
      <c r="BH298" s="26">
        <v>3.9278809202153542</v>
      </c>
      <c r="BI298" s="23"/>
      <c r="BJ298" s="27">
        <f t="shared" ca="1" si="30"/>
        <v>1</v>
      </c>
      <c r="BK298" s="26">
        <f t="shared" ca="1" si="31"/>
        <v>4.6587521579281592</v>
      </c>
      <c r="BL298" s="25">
        <f t="shared" si="32"/>
        <v>3.2891042575003202</v>
      </c>
      <c r="BM298" s="25">
        <f t="shared" ca="1" si="33"/>
        <v>3.2965333188827595</v>
      </c>
      <c r="BN298" s="24">
        <f t="shared" si="34"/>
        <v>3.1134369596264393</v>
      </c>
      <c r="BO298" s="23"/>
      <c r="BP298" s="2"/>
    </row>
    <row r="299" spans="1:68" x14ac:dyDescent="0.2">
      <c r="A299">
        <v>14.3</v>
      </c>
      <c r="B299">
        <v>2.1</v>
      </c>
      <c r="C299">
        <v>1.2654700000000001</v>
      </c>
      <c r="D299">
        <v>-0.27633000000000002</v>
      </c>
      <c r="E299">
        <v>0.13403999999999999</v>
      </c>
      <c r="F299">
        <v>1.5185500000000001</v>
      </c>
      <c r="G299">
        <v>1.8118000000000001</v>
      </c>
      <c r="H299" s="23"/>
      <c r="I299" s="17">
        <f t="shared" si="28"/>
        <v>46.916010498687662</v>
      </c>
      <c r="J299" s="16">
        <f t="shared" si="29"/>
        <v>-47.516010498687663</v>
      </c>
      <c r="K299" s="10">
        <v>122</v>
      </c>
      <c r="L299" s="16">
        <v>4574.8031496063122</v>
      </c>
      <c r="M299" s="16">
        <v>1657.4803149606387</v>
      </c>
      <c r="N299" s="16">
        <v>20.330271216097984</v>
      </c>
      <c r="O299" s="16">
        <v>4.9725988700565136</v>
      </c>
      <c r="P299" s="16">
        <v>5.4758796596523878</v>
      </c>
      <c r="Q299" s="16">
        <v>9.4476236197791524E-2</v>
      </c>
      <c r="R299" s="16">
        <v>1.725316151374096</v>
      </c>
      <c r="S299" s="16">
        <v>34.950054833046835</v>
      </c>
      <c r="T299" s="22" t="s">
        <v>122</v>
      </c>
      <c r="U299" s="10">
        <v>4</v>
      </c>
      <c r="V299" s="22" t="s">
        <v>33</v>
      </c>
      <c r="W299" s="10">
        <v>3</v>
      </c>
      <c r="X299" s="22" t="s">
        <v>33</v>
      </c>
      <c r="Y299" s="10">
        <v>3</v>
      </c>
      <c r="Z299" s="22" t="s">
        <v>33</v>
      </c>
      <c r="AA299" s="15">
        <v>3</v>
      </c>
      <c r="AB299" s="11">
        <v>49.280315422027229</v>
      </c>
      <c r="AC299" s="10">
        <v>46.141375712729833</v>
      </c>
      <c r="AD299" s="21">
        <v>4.5783088652429376</v>
      </c>
      <c r="AE299" s="12">
        <v>497.25988700565142</v>
      </c>
      <c r="AF299" s="10">
        <v>307.52976696852244</v>
      </c>
      <c r="AG299" s="10">
        <v>285.69097447392909</v>
      </c>
      <c r="AH299" s="10">
        <v>300.7498344058049</v>
      </c>
      <c r="AI299" s="10">
        <v>5.7960391734788352</v>
      </c>
      <c r="AJ299" s="10"/>
      <c r="AK299" s="10"/>
      <c r="AL299" s="10"/>
      <c r="AM299" s="10"/>
      <c r="AN299" s="10">
        <v>3.3150659133710092</v>
      </c>
      <c r="AO299" s="10">
        <v>1.9286901874675164</v>
      </c>
      <c r="AP299" s="10">
        <v>2.2855277957914328</v>
      </c>
      <c r="AQ299" s="10">
        <v>114.66</v>
      </c>
      <c r="AR299" s="10"/>
      <c r="AS299" s="10"/>
      <c r="AT299" s="10">
        <v>0.80328828267842856</v>
      </c>
      <c r="AU299" s="10">
        <v>1</v>
      </c>
      <c r="AV299" s="16"/>
      <c r="AW299" s="21">
        <v>46.129465045278366</v>
      </c>
      <c r="AX299" s="1" t="s">
        <v>120</v>
      </c>
      <c r="AY299" s="25">
        <v>47.516010498687699</v>
      </c>
      <c r="AZ299" s="19">
        <v>100</v>
      </c>
      <c r="BA299" s="19">
        <v>0</v>
      </c>
      <c r="BB299" s="19">
        <v>0</v>
      </c>
      <c r="BC299" s="19">
        <v>100</v>
      </c>
      <c r="BD299" s="19">
        <v>0</v>
      </c>
      <c r="BE299" s="19">
        <v>0</v>
      </c>
      <c r="BF299" s="26">
        <v>49.280315422027229</v>
      </c>
      <c r="BG299" s="26">
        <v>46.141375712729833</v>
      </c>
      <c r="BH299" s="26">
        <v>4.5783088652429376</v>
      </c>
      <c r="BI299" s="23"/>
      <c r="BJ299" s="27">
        <f t="shared" ca="1" si="30"/>
        <v>1</v>
      </c>
      <c r="BK299" s="26">
        <f t="shared" ca="1" si="31"/>
        <v>3.8473797318370573</v>
      </c>
      <c r="BL299" s="25">
        <f t="shared" si="32"/>
        <v>2.9630511386205391</v>
      </c>
      <c r="BM299" s="25">
        <f t="shared" ca="1" si="33"/>
        <v>3.3442867720934366</v>
      </c>
      <c r="BN299" s="24">
        <f t="shared" si="34"/>
        <v>3.1181243012574313</v>
      </c>
      <c r="BO299" s="23"/>
      <c r="BP299" s="2"/>
    </row>
    <row r="300" spans="1:68" x14ac:dyDescent="0.2">
      <c r="A300">
        <v>14.35</v>
      </c>
      <c r="B300">
        <v>2.1</v>
      </c>
      <c r="C300">
        <v>1.2655799999999999</v>
      </c>
      <c r="D300">
        <v>-0.27696999999999999</v>
      </c>
      <c r="E300">
        <v>0.1348</v>
      </c>
      <c r="F300">
        <v>1.51888</v>
      </c>
      <c r="G300">
        <v>1.8121499999999999</v>
      </c>
      <c r="H300" s="23"/>
      <c r="I300" s="17">
        <f t="shared" si="28"/>
        <v>47.080052493438316</v>
      </c>
      <c r="J300" s="16">
        <f t="shared" si="29"/>
        <v>-47.680052493438318</v>
      </c>
      <c r="K300" s="10">
        <v>122</v>
      </c>
      <c r="L300" s="16">
        <v>4594.8162729658925</v>
      </c>
      <c r="M300" s="16">
        <v>1667.2572178477776</v>
      </c>
      <c r="N300" s="16">
        <v>20.401356080489936</v>
      </c>
      <c r="O300" s="16">
        <v>5.0026365348398949</v>
      </c>
      <c r="P300" s="16">
        <v>5.5092766551936547</v>
      </c>
      <c r="Q300" s="16">
        <v>9.0466634661545892E-2</v>
      </c>
      <c r="R300" s="16">
        <v>1.6420782676844159</v>
      </c>
      <c r="S300" s="16">
        <v>35.183341691233352</v>
      </c>
      <c r="T300" s="22" t="s">
        <v>33</v>
      </c>
      <c r="U300" s="10">
        <v>3</v>
      </c>
      <c r="V300" s="22" t="s">
        <v>33</v>
      </c>
      <c r="W300" s="10">
        <v>3</v>
      </c>
      <c r="X300" s="22" t="s">
        <v>33</v>
      </c>
      <c r="Y300" s="10">
        <v>3</v>
      </c>
      <c r="Z300" s="22" t="s">
        <v>33</v>
      </c>
      <c r="AA300" s="15">
        <v>3</v>
      </c>
      <c r="AB300" s="11">
        <v>47.213849183796668</v>
      </c>
      <c r="AC300" s="10">
        <v>47.824093683464966</v>
      </c>
      <c r="AD300" s="21">
        <v>4.9620571327383676</v>
      </c>
      <c r="AE300" s="12">
        <v>500.26365348398951</v>
      </c>
      <c r="AF300" s="10">
        <v>310.28158271693144</v>
      </c>
      <c r="AG300" s="10">
        <v>288.19574913952408</v>
      </c>
      <c r="AH300" s="10">
        <v>304.08656113529315</v>
      </c>
      <c r="AI300" s="10">
        <v>6.0898437040407005</v>
      </c>
      <c r="AJ300" s="10"/>
      <c r="AK300" s="10"/>
      <c r="AL300" s="10"/>
      <c r="AM300" s="10"/>
      <c r="AN300" s="10">
        <v>5.0026365348398949</v>
      </c>
      <c r="AO300" s="10">
        <v>1.9274915970526696</v>
      </c>
      <c r="AP300" s="10">
        <v>2.3055659931161929</v>
      </c>
      <c r="AQ300" s="10">
        <v>111.47500000000001</v>
      </c>
      <c r="AR300" s="10"/>
      <c r="AS300" s="10"/>
      <c r="AT300" s="10">
        <v>0.8058146483060864</v>
      </c>
      <c r="AU300" s="10">
        <v>1</v>
      </c>
      <c r="AV300" s="16"/>
      <c r="AW300" s="21">
        <v>46.542237407539716</v>
      </c>
      <c r="AX300" s="1" t="s">
        <v>120</v>
      </c>
      <c r="AY300" s="25">
        <v>47.680052493438303</v>
      </c>
      <c r="AZ300" s="19">
        <v>100</v>
      </c>
      <c r="BA300" s="19">
        <v>0</v>
      </c>
      <c r="BB300" s="19">
        <v>0</v>
      </c>
      <c r="BC300" s="19">
        <v>100</v>
      </c>
      <c r="BD300" s="19">
        <v>0</v>
      </c>
      <c r="BE300" s="19">
        <v>0</v>
      </c>
      <c r="BF300" s="26">
        <v>47.213849183796668</v>
      </c>
      <c r="BG300" s="26">
        <v>47.824093683464966</v>
      </c>
      <c r="BH300" s="26">
        <v>4.9620571327383676</v>
      </c>
      <c r="BI300" s="23"/>
      <c r="BJ300" s="27">
        <f t="shared" ca="1" si="30"/>
        <v>1</v>
      </c>
      <c r="BK300" s="26">
        <f t="shared" ca="1" si="31"/>
        <v>3.8528770298044748</v>
      </c>
      <c r="BL300" s="25">
        <f t="shared" si="32"/>
        <v>2.8166356790302403</v>
      </c>
      <c r="BM300" s="25">
        <f t="shared" ca="1" si="33"/>
        <v>3.332670977361647</v>
      </c>
      <c r="BN300" s="24">
        <f t="shared" si="34"/>
        <v>3.1058067083559844</v>
      </c>
      <c r="BO300" s="23"/>
      <c r="BP300" s="2"/>
    </row>
    <row r="301" spans="1:68" x14ac:dyDescent="0.2">
      <c r="A301">
        <v>14.4</v>
      </c>
      <c r="B301">
        <v>2.1</v>
      </c>
      <c r="C301">
        <v>1.2663899999999999</v>
      </c>
      <c r="D301">
        <v>-0.27338000000000001</v>
      </c>
      <c r="E301">
        <v>0.13569999999999999</v>
      </c>
      <c r="F301">
        <v>1.51448</v>
      </c>
      <c r="G301">
        <v>1.8079000000000001</v>
      </c>
      <c r="H301" s="23"/>
      <c r="I301" s="17">
        <f t="shared" si="28"/>
        <v>47.244094488188978</v>
      </c>
      <c r="J301" s="16">
        <f t="shared" si="29"/>
        <v>-47.844094488188979</v>
      </c>
      <c r="K301" s="10">
        <v>122</v>
      </c>
      <c r="L301" s="16">
        <v>4614.8293963254728</v>
      </c>
      <c r="M301" s="16">
        <v>1677.034120734917</v>
      </c>
      <c r="N301" s="16">
        <v>20.472440944881889</v>
      </c>
      <c r="O301" s="16">
        <v>5.2238229755178551</v>
      </c>
      <c r="P301" s="16">
        <v>5.7344412507164799</v>
      </c>
      <c r="Q301" s="16">
        <v>0.11295799327892456</v>
      </c>
      <c r="R301" s="16">
        <v>1.9698169070057385</v>
      </c>
      <c r="S301" s="16">
        <v>35.459602444348945</v>
      </c>
      <c r="T301" s="22" t="s">
        <v>122</v>
      </c>
      <c r="U301" s="10">
        <v>4</v>
      </c>
      <c r="V301" s="22" t="s">
        <v>33</v>
      </c>
      <c r="W301" s="10">
        <v>3</v>
      </c>
      <c r="X301" s="22" t="s">
        <v>33</v>
      </c>
      <c r="Y301" s="10">
        <v>3</v>
      </c>
      <c r="Z301" s="22" t="s">
        <v>33</v>
      </c>
      <c r="AA301" s="15">
        <v>3</v>
      </c>
      <c r="AB301" s="11">
        <v>53.553379499086468</v>
      </c>
      <c r="AC301" s="10">
        <v>42.525682935388332</v>
      </c>
      <c r="AD301" s="21">
        <v>3.9209375655251968</v>
      </c>
      <c r="AE301" s="12">
        <v>522.38229755178554</v>
      </c>
      <c r="AF301" s="10">
        <v>335.59429258081792</v>
      </c>
      <c r="AG301" s="10">
        <v>305.08309380373601</v>
      </c>
      <c r="AH301" s="10">
        <v>308.30732227475085</v>
      </c>
      <c r="AI301" s="10">
        <v>5.0766139555582903</v>
      </c>
      <c r="AJ301" s="10"/>
      <c r="AK301" s="10"/>
      <c r="AL301" s="10"/>
      <c r="AM301" s="10"/>
      <c r="AN301" s="10">
        <v>3.4825486503452368</v>
      </c>
      <c r="AO301" s="10">
        <v>2.0239895666852723</v>
      </c>
      <c r="AP301" s="10">
        <v>2.440664750429888</v>
      </c>
      <c r="AQ301" s="10">
        <v>114.66</v>
      </c>
      <c r="AR301" s="10"/>
      <c r="AS301" s="10"/>
      <c r="AT301" s="10">
        <v>0.86958887455539535</v>
      </c>
      <c r="AU301" s="10">
        <v>1</v>
      </c>
      <c r="AV301" s="16"/>
      <c r="AW301" s="21">
        <v>50.339143887122688</v>
      </c>
      <c r="AX301" s="1" t="s">
        <v>120</v>
      </c>
      <c r="AY301" s="25">
        <v>47.844094488189</v>
      </c>
      <c r="AZ301" s="19">
        <v>100</v>
      </c>
      <c r="BA301" s="19">
        <v>0</v>
      </c>
      <c r="BB301" s="19">
        <v>0</v>
      </c>
      <c r="BC301" s="19">
        <v>100</v>
      </c>
      <c r="BD301" s="19">
        <v>0</v>
      </c>
      <c r="BE301" s="19">
        <v>0</v>
      </c>
      <c r="BF301" s="26">
        <v>53.553379499086468</v>
      </c>
      <c r="BG301" s="26">
        <v>42.525682935388332</v>
      </c>
      <c r="BH301" s="26">
        <v>3.9209375655251968</v>
      </c>
      <c r="BI301" s="23"/>
      <c r="BJ301" s="27">
        <f t="shared" ca="1" si="30"/>
        <v>1</v>
      </c>
      <c r="BK301" s="26">
        <f t="shared" ca="1" si="31"/>
        <v>4.0870087378448057</v>
      </c>
      <c r="BL301" s="25">
        <f t="shared" si="32"/>
        <v>3.2960933201626581</v>
      </c>
      <c r="BM301" s="25">
        <f t="shared" ca="1" si="33"/>
        <v>3.3454752122430613</v>
      </c>
      <c r="BN301" s="24">
        <f t="shared" si="34"/>
        <v>3.1278811845171903</v>
      </c>
      <c r="BO301" s="23"/>
      <c r="BP301" s="2"/>
    </row>
    <row r="302" spans="1:68" x14ac:dyDescent="0.2">
      <c r="A302">
        <v>14.45</v>
      </c>
      <c r="B302">
        <v>2.1</v>
      </c>
      <c r="C302">
        <v>1.2727900000000001</v>
      </c>
      <c r="D302">
        <v>-0.26175999999999999</v>
      </c>
      <c r="E302">
        <v>0.13708000000000001</v>
      </c>
      <c r="F302">
        <v>1.5106999999999999</v>
      </c>
      <c r="G302">
        <v>1.8062499999999999</v>
      </c>
      <c r="H302" s="23"/>
      <c r="I302" s="17">
        <f t="shared" si="28"/>
        <v>47.408136482939625</v>
      </c>
      <c r="J302" s="16">
        <f t="shared" si="29"/>
        <v>-48.008136482939626</v>
      </c>
      <c r="K302" s="10">
        <v>122</v>
      </c>
      <c r="L302" s="16">
        <v>4634.8425196850521</v>
      </c>
      <c r="M302" s="16">
        <v>1686.8110236220555</v>
      </c>
      <c r="N302" s="16">
        <v>20.543525809273838</v>
      </c>
      <c r="O302" s="16">
        <v>6.971468926553686</v>
      </c>
      <c r="P302" s="16">
        <v>7.4881870391811027</v>
      </c>
      <c r="Q302" s="16">
        <v>0.18575732117138744</v>
      </c>
      <c r="R302" s="16">
        <v>2.4806714923042517</v>
      </c>
      <c r="S302" s="16">
        <v>35.883202265792868</v>
      </c>
      <c r="T302" s="22" t="s">
        <v>122</v>
      </c>
      <c r="U302" s="10">
        <v>4</v>
      </c>
      <c r="V302" s="22" t="s">
        <v>33</v>
      </c>
      <c r="W302" s="10">
        <v>3</v>
      </c>
      <c r="X302" s="22" t="s">
        <v>33</v>
      </c>
      <c r="Y302" s="10">
        <v>3</v>
      </c>
      <c r="Z302" s="22" t="s">
        <v>33</v>
      </c>
      <c r="AA302" s="15">
        <v>3</v>
      </c>
      <c r="AB302" s="11">
        <v>56.879511109228318</v>
      </c>
      <c r="AC302" s="10">
        <v>39.604569461072131</v>
      </c>
      <c r="AD302" s="21">
        <v>3.5159194296995517</v>
      </c>
      <c r="AE302" s="12">
        <v>697.14689265536867</v>
      </c>
      <c r="AF302" s="10">
        <v>540.7400839672689</v>
      </c>
      <c r="AG302" s="10">
        <v>436.61402793858269</v>
      </c>
      <c r="AH302" s="10">
        <v>315.5590585341057</v>
      </c>
      <c r="AI302" s="10">
        <v>4.0311665736567068</v>
      </c>
      <c r="AJ302" s="10"/>
      <c r="AK302" s="10"/>
      <c r="AL302" s="10"/>
      <c r="AM302" s="10"/>
      <c r="AN302" s="10">
        <v>4.6476459510357904</v>
      </c>
      <c r="AO302" s="10">
        <v>2.4727181299124781</v>
      </c>
      <c r="AP302" s="10">
        <v>3.4929122235086618</v>
      </c>
      <c r="AQ302" s="10">
        <v>114.66</v>
      </c>
      <c r="AR302" s="10"/>
      <c r="AS302" s="10"/>
      <c r="AT302" s="10">
        <v>1.4261975393612734</v>
      </c>
      <c r="AU302" s="10">
        <v>1</v>
      </c>
      <c r="AV302" s="16"/>
      <c r="AW302" s="21">
        <v>81.11101259509033</v>
      </c>
      <c r="AX302" s="1" t="s">
        <v>120</v>
      </c>
      <c r="AY302" s="25">
        <v>48.008136482939598</v>
      </c>
      <c r="AZ302" s="19">
        <v>100</v>
      </c>
      <c r="BA302" s="19">
        <v>0</v>
      </c>
      <c r="BB302" s="19">
        <v>0</v>
      </c>
      <c r="BC302" s="19">
        <v>100</v>
      </c>
      <c r="BD302" s="19">
        <v>0</v>
      </c>
      <c r="BE302" s="19">
        <v>0</v>
      </c>
      <c r="BF302" s="26">
        <v>56.879511109228318</v>
      </c>
      <c r="BG302" s="26">
        <v>39.604569461072131</v>
      </c>
      <c r="BH302" s="26">
        <v>3.5159194296995517</v>
      </c>
      <c r="BI302" s="23"/>
      <c r="BJ302" s="27">
        <f t="shared" ca="1" si="30"/>
        <v>1</v>
      </c>
      <c r="BK302" s="26">
        <f t="shared" ca="1" si="31"/>
        <v>6.1308181022382655</v>
      </c>
      <c r="BL302" s="25">
        <f t="shared" si="32"/>
        <v>3.592452822242294</v>
      </c>
      <c r="BM302" s="25">
        <f t="shared" ca="1" si="33"/>
        <v>3.2167873463343382</v>
      </c>
      <c r="BN302" s="24">
        <f t="shared" si="34"/>
        <v>3.0783280619379716</v>
      </c>
      <c r="BO302" s="23"/>
      <c r="BP302" s="2"/>
    </row>
    <row r="303" spans="1:68" x14ac:dyDescent="0.2">
      <c r="A303">
        <v>14.5</v>
      </c>
      <c r="B303">
        <v>2.2000000000000002</v>
      </c>
      <c r="C303">
        <v>1.2821400000000001</v>
      </c>
      <c r="D303">
        <v>-0.24640999999999999</v>
      </c>
      <c r="E303">
        <v>0.13874</v>
      </c>
      <c r="F303">
        <v>1.51248</v>
      </c>
      <c r="G303">
        <v>1.8107</v>
      </c>
      <c r="H303" s="23"/>
      <c r="I303" s="17">
        <f t="shared" si="28"/>
        <v>47.572178477690287</v>
      </c>
      <c r="J303" s="16">
        <f t="shared" si="29"/>
        <v>-48.172178477690288</v>
      </c>
      <c r="K303" s="10">
        <v>122</v>
      </c>
      <c r="L303" s="16">
        <v>4654.8556430446324</v>
      </c>
      <c r="M303" s="16">
        <v>1696.5879265091949</v>
      </c>
      <c r="N303" s="16">
        <v>20.614610673665791</v>
      </c>
      <c r="O303" s="16">
        <v>9.5246704331450136</v>
      </c>
      <c r="P303" s="16">
        <v>10.048726031375182</v>
      </c>
      <c r="Q303" s="16">
        <v>0.28192510801728282</v>
      </c>
      <c r="R303" s="16">
        <v>2.8055805993419147</v>
      </c>
      <c r="S303" s="16">
        <v>36.392749877094971</v>
      </c>
      <c r="T303" s="22" t="s">
        <v>122</v>
      </c>
      <c r="U303" s="10">
        <v>4</v>
      </c>
      <c r="V303" s="22" t="s">
        <v>33</v>
      </c>
      <c r="W303" s="10">
        <v>3</v>
      </c>
      <c r="X303" s="22" t="s">
        <v>33</v>
      </c>
      <c r="Y303" s="10">
        <v>3</v>
      </c>
      <c r="Z303" s="22" t="s">
        <v>33</v>
      </c>
      <c r="AA303" s="15">
        <v>3</v>
      </c>
      <c r="AB303" s="11">
        <v>55.105524350960692</v>
      </c>
      <c r="AC303" s="10">
        <v>41.172885786554119</v>
      </c>
      <c r="AD303" s="21">
        <v>3.7215898624851871</v>
      </c>
      <c r="AE303" s="12">
        <v>952.46704331450132</v>
      </c>
      <c r="AF303" s="10">
        <v>840.80272285130286</v>
      </c>
      <c r="AG303" s="10">
        <v>628.65445235313859</v>
      </c>
      <c r="AH303" s="10">
        <v>324.5788636134003</v>
      </c>
      <c r="AI303" s="10">
        <v>3.5643246187065984</v>
      </c>
      <c r="AJ303" s="10"/>
      <c r="AK303" s="10"/>
      <c r="AL303" s="10"/>
      <c r="AM303" s="10"/>
      <c r="AN303" s="10">
        <v>6.3497802887633421</v>
      </c>
      <c r="AO303" s="10">
        <v>3.0950715861631481</v>
      </c>
      <c r="AP303" s="10">
        <v>5.0292356188251084</v>
      </c>
      <c r="AQ303" s="10">
        <v>114.66</v>
      </c>
      <c r="AR303" s="10"/>
      <c r="AS303" s="10"/>
      <c r="AT303" s="10">
        <v>2.2533000324227026</v>
      </c>
      <c r="AU303" s="10">
        <v>1</v>
      </c>
      <c r="AV303" s="16"/>
      <c r="AW303" s="21">
        <v>126.12040842769542</v>
      </c>
      <c r="AX303" s="1" t="s">
        <v>120</v>
      </c>
      <c r="AY303" s="25">
        <v>48.172178477690302</v>
      </c>
      <c r="AZ303" s="19">
        <v>100</v>
      </c>
      <c r="BA303" s="19">
        <v>0</v>
      </c>
      <c r="BB303" s="19">
        <v>0</v>
      </c>
      <c r="BC303" s="19">
        <v>100</v>
      </c>
      <c r="BD303" s="19">
        <v>0</v>
      </c>
      <c r="BE303" s="19">
        <v>0</v>
      </c>
      <c r="BF303" s="26">
        <v>55.105524350960692</v>
      </c>
      <c r="BG303" s="26">
        <v>41.172885786554119</v>
      </c>
      <c r="BH303" s="26">
        <v>3.7215898624851871</v>
      </c>
      <c r="BI303" s="23"/>
      <c r="BJ303" s="27">
        <f t="shared" ca="1" si="30"/>
        <v>1</v>
      </c>
      <c r="BK303" s="26">
        <f t="shared" ca="1" si="31"/>
        <v>9.1021491892138844</v>
      </c>
      <c r="BL303" s="25">
        <f t="shared" si="32"/>
        <v>3.6512656337703486</v>
      </c>
      <c r="BM303" s="25">
        <f t="shared" ca="1" si="33"/>
        <v>3.0792048787811757</v>
      </c>
      <c r="BN303" s="24">
        <f t="shared" si="34"/>
        <v>2.9997200704387259</v>
      </c>
      <c r="BO303" s="23"/>
      <c r="BP303" s="2"/>
    </row>
    <row r="304" spans="1:68" x14ac:dyDescent="0.2">
      <c r="A304">
        <v>14.55</v>
      </c>
      <c r="B304">
        <v>2.1</v>
      </c>
      <c r="C304">
        <v>1.2843500000000001</v>
      </c>
      <c r="D304">
        <v>-0.23485</v>
      </c>
      <c r="E304">
        <v>0.13991000000000001</v>
      </c>
      <c r="F304">
        <v>1.5101</v>
      </c>
      <c r="G304">
        <v>1.8069999999999999</v>
      </c>
      <c r="H304" s="23"/>
      <c r="I304" s="17">
        <f t="shared" si="28"/>
        <v>47.736220472440948</v>
      </c>
      <c r="J304" s="16">
        <f t="shared" si="29"/>
        <v>-48.336220472440949</v>
      </c>
      <c r="K304" s="10">
        <v>122</v>
      </c>
      <c r="L304" s="16">
        <v>4674.8687664042127</v>
      </c>
      <c r="M304" s="16">
        <v>1706.3648293963342</v>
      </c>
      <c r="N304" s="16">
        <v>20.685695538057743</v>
      </c>
      <c r="O304" s="16">
        <v>10.12815442561207</v>
      </c>
      <c r="P304" s="16">
        <v>10.657381625140562</v>
      </c>
      <c r="Q304" s="16">
        <v>0.35434853576572245</v>
      </c>
      <c r="R304" s="16">
        <v>3.3249117675379183</v>
      </c>
      <c r="S304" s="16">
        <v>36.75188885614525</v>
      </c>
      <c r="T304" s="22" t="s">
        <v>122</v>
      </c>
      <c r="U304" s="10">
        <v>4</v>
      </c>
      <c r="V304" s="22" t="s">
        <v>33</v>
      </c>
      <c r="W304" s="10">
        <v>3</v>
      </c>
      <c r="X304" s="22" t="s">
        <v>33</v>
      </c>
      <c r="Y304" s="10">
        <v>3</v>
      </c>
      <c r="Z304" s="22" t="s">
        <v>33</v>
      </c>
      <c r="AA304" s="15">
        <v>3</v>
      </c>
      <c r="AB304" s="11">
        <v>66.066408921506181</v>
      </c>
      <c r="AC304" s="10">
        <v>31.19850431368161</v>
      </c>
      <c r="AD304" s="21">
        <v>2.7350867648122157</v>
      </c>
      <c r="AE304" s="12">
        <v>1012.8154425612071</v>
      </c>
      <c r="AF304" s="10">
        <v>911.23202074372512</v>
      </c>
      <c r="AG304" s="10">
        <v>674.30362188554216</v>
      </c>
      <c r="AH304" s="10">
        <v>330.50454825780014</v>
      </c>
      <c r="AI304" s="10">
        <v>3.0075986068661766</v>
      </c>
      <c r="AJ304" s="10"/>
      <c r="AK304" s="10"/>
      <c r="AL304" s="10"/>
      <c r="AM304" s="10"/>
      <c r="AN304" s="10">
        <v>6.7521029504080472</v>
      </c>
      <c r="AO304" s="10">
        <v>3.3148104896595392</v>
      </c>
      <c r="AP304" s="10">
        <v>5.3944289750843373</v>
      </c>
      <c r="AQ304" s="10">
        <v>114.66</v>
      </c>
      <c r="AR304" s="10"/>
      <c r="AS304" s="10"/>
      <c r="AT304" s="10">
        <v>2.4370501977069003</v>
      </c>
      <c r="AU304" s="10">
        <v>1</v>
      </c>
      <c r="AV304" s="16"/>
      <c r="AW304" s="21">
        <v>136.68480311155878</v>
      </c>
      <c r="AX304" s="1" t="s">
        <v>120</v>
      </c>
      <c r="AY304" s="25">
        <v>48.3362204724409</v>
      </c>
      <c r="AZ304" s="19">
        <v>100</v>
      </c>
      <c r="BA304" s="19">
        <v>0</v>
      </c>
      <c r="BB304" s="19">
        <v>0</v>
      </c>
      <c r="BC304" s="19">
        <v>100</v>
      </c>
      <c r="BD304" s="19">
        <v>0</v>
      </c>
      <c r="BE304" s="19">
        <v>0</v>
      </c>
      <c r="BF304" s="26">
        <v>66.066408921506181</v>
      </c>
      <c r="BG304" s="26">
        <v>31.19850431368161</v>
      </c>
      <c r="BH304" s="26">
        <v>2.7350867648122157</v>
      </c>
      <c r="BI304" s="23"/>
      <c r="BJ304" s="27">
        <f t="shared" ca="1" si="30"/>
        <v>1</v>
      </c>
      <c r="BK304" s="26">
        <f t="shared" ca="1" si="31"/>
        <v>9.751662831543273</v>
      </c>
      <c r="BL304" s="25">
        <f t="shared" si="32"/>
        <v>4.2590238310593316</v>
      </c>
      <c r="BM304" s="25">
        <f t="shared" ca="1" si="33"/>
        <v>3.0943364954069885</v>
      </c>
      <c r="BN304" s="24">
        <f t="shared" si="34"/>
        <v>3.0204504497236297</v>
      </c>
      <c r="BO304" s="23"/>
      <c r="BP304" s="2"/>
    </row>
    <row r="305" spans="1:68" x14ac:dyDescent="0.2">
      <c r="A305">
        <v>14.6</v>
      </c>
      <c r="B305">
        <v>2.2000000000000002</v>
      </c>
      <c r="C305">
        <v>1.2861100000000001</v>
      </c>
      <c r="D305">
        <v>-0.22994000000000001</v>
      </c>
      <c r="E305">
        <v>0.14207</v>
      </c>
      <c r="F305">
        <v>1.50708</v>
      </c>
      <c r="G305">
        <v>1.8113300000000001</v>
      </c>
      <c r="H305" s="23"/>
      <c r="I305" s="17">
        <f t="shared" si="28"/>
        <v>47.900262467191595</v>
      </c>
      <c r="J305" s="16">
        <f t="shared" si="29"/>
        <v>-48.500262467191597</v>
      </c>
      <c r="K305" s="10">
        <v>122</v>
      </c>
      <c r="L305" s="16">
        <v>4694.8818897637921</v>
      </c>
      <c r="M305" s="16">
        <v>1716.1417322834727</v>
      </c>
      <c r="N305" s="16">
        <v>20.756780402449692</v>
      </c>
      <c r="O305" s="16">
        <v>10.608757062146907</v>
      </c>
      <c r="P305" s="16">
        <v>11.147531833303074</v>
      </c>
      <c r="Q305" s="16">
        <v>0.38510969755160823</v>
      </c>
      <c r="R305" s="16">
        <v>3.4546633578663499</v>
      </c>
      <c r="S305" s="16">
        <v>37.414914663622689</v>
      </c>
      <c r="T305" s="22" t="s">
        <v>33</v>
      </c>
      <c r="U305" s="10">
        <v>3</v>
      </c>
      <c r="V305" s="22" t="s">
        <v>33</v>
      </c>
      <c r="W305" s="10">
        <v>3</v>
      </c>
      <c r="X305" s="22" t="s">
        <v>33</v>
      </c>
      <c r="Y305" s="10">
        <v>3</v>
      </c>
      <c r="Z305" s="22" t="s">
        <v>33</v>
      </c>
      <c r="AA305" s="15">
        <v>3</v>
      </c>
      <c r="AB305" s="11">
        <v>67.945674641620784</v>
      </c>
      <c r="AC305" s="10">
        <v>29.439627873111831</v>
      </c>
      <c r="AD305" s="21">
        <v>2.614697485267381</v>
      </c>
      <c r="AE305" s="12">
        <v>1060.8757062146908</v>
      </c>
      <c r="AF305" s="10">
        <v>967.71950856522187</v>
      </c>
      <c r="AG305" s="10">
        <v>711.06488749773052</v>
      </c>
      <c r="AH305" s="10">
        <v>342.68161908698733</v>
      </c>
      <c r="AI305" s="10">
        <v>2.8946380483730096</v>
      </c>
      <c r="AJ305" s="10"/>
      <c r="AK305" s="10"/>
      <c r="AL305" s="10"/>
      <c r="AM305" s="10"/>
      <c r="AN305" s="10">
        <v>10.608757062146907</v>
      </c>
      <c r="AO305" s="10">
        <v>3.4506740105413822</v>
      </c>
      <c r="AP305" s="10">
        <v>5.6885190999818445</v>
      </c>
      <c r="AQ305" s="10">
        <v>111.47500000000001</v>
      </c>
      <c r="AR305" s="10"/>
      <c r="AS305" s="10"/>
      <c r="AT305" s="10">
        <v>2.5802989293097611</v>
      </c>
      <c r="AU305" s="10">
        <v>1</v>
      </c>
      <c r="AV305" s="16"/>
      <c r="AW305" s="21">
        <v>145.15792628478329</v>
      </c>
      <c r="AX305" s="1" t="s">
        <v>120</v>
      </c>
      <c r="AY305" s="25">
        <v>48.500262467191597</v>
      </c>
      <c r="AZ305" s="19">
        <v>100</v>
      </c>
      <c r="BA305" s="19">
        <v>0</v>
      </c>
      <c r="BB305" s="19">
        <v>0</v>
      </c>
      <c r="BC305" s="19">
        <v>100</v>
      </c>
      <c r="BD305" s="19">
        <v>0</v>
      </c>
      <c r="BE305" s="19">
        <v>0</v>
      </c>
      <c r="BF305" s="26">
        <v>67.945674641620784</v>
      </c>
      <c r="BG305" s="26">
        <v>29.439627873111831</v>
      </c>
      <c r="BH305" s="26">
        <v>2.614697485267381</v>
      </c>
      <c r="BI305" s="23"/>
      <c r="BJ305" s="27">
        <f t="shared" ca="1" si="30"/>
        <v>1</v>
      </c>
      <c r="BK305" s="26">
        <f t="shared" ca="1" si="31"/>
        <v>10.255669124381596</v>
      </c>
      <c r="BL305" s="25">
        <f t="shared" si="32"/>
        <v>4.3762013646736406</v>
      </c>
      <c r="BM305" s="25">
        <f t="shared" ca="1" si="33"/>
        <v>3.0839165349735409</v>
      </c>
      <c r="BN305" s="24">
        <f t="shared" si="34"/>
        <v>3.0141859991613527</v>
      </c>
      <c r="BO305" s="23"/>
      <c r="BP305" s="2"/>
    </row>
    <row r="306" spans="1:68" x14ac:dyDescent="0.2">
      <c r="A306">
        <v>14.65</v>
      </c>
      <c r="B306">
        <v>2.1</v>
      </c>
      <c r="C306">
        <v>1.2874399999999999</v>
      </c>
      <c r="D306">
        <v>-0.22536</v>
      </c>
      <c r="E306">
        <v>0.14421</v>
      </c>
      <c r="F306">
        <v>1.5041500000000001</v>
      </c>
      <c r="G306">
        <v>1.8088</v>
      </c>
      <c r="H306" s="23"/>
      <c r="I306" s="17">
        <f t="shared" si="28"/>
        <v>48.064304461942257</v>
      </c>
      <c r="J306" s="16">
        <f t="shared" si="29"/>
        <v>-48.664304461942258</v>
      </c>
      <c r="K306" s="10">
        <v>122</v>
      </c>
      <c r="L306" s="16">
        <v>4714.8950131233723</v>
      </c>
      <c r="M306" s="16">
        <v>1725.9186351706121</v>
      </c>
      <c r="N306" s="16">
        <v>20.827865266841641</v>
      </c>
      <c r="O306" s="16">
        <v>10.971939736346483</v>
      </c>
      <c r="P306" s="16">
        <v>11.520173675689328</v>
      </c>
      <c r="Q306" s="16">
        <v>0.41380340854536724</v>
      </c>
      <c r="R306" s="16">
        <v>3.5919893240724656</v>
      </c>
      <c r="S306" s="16">
        <v>38.071801343253114</v>
      </c>
      <c r="T306" s="22" t="s">
        <v>33</v>
      </c>
      <c r="U306" s="10">
        <v>3</v>
      </c>
      <c r="V306" s="22" t="s">
        <v>33</v>
      </c>
      <c r="W306" s="10">
        <v>3</v>
      </c>
      <c r="X306" s="22" t="s">
        <v>33</v>
      </c>
      <c r="Y306" s="10">
        <v>3</v>
      </c>
      <c r="Z306" s="22" t="s">
        <v>33</v>
      </c>
      <c r="AA306" s="15">
        <v>3</v>
      </c>
      <c r="AB306" s="11">
        <v>70.420921347119318</v>
      </c>
      <c r="AC306" s="10">
        <v>27.113022405431934</v>
      </c>
      <c r="AD306" s="21">
        <v>2.466056247448742</v>
      </c>
      <c r="AE306" s="12">
        <v>1097.1939736346483</v>
      </c>
      <c r="AF306" s="10">
        <v>1010.3824827659824</v>
      </c>
      <c r="AG306" s="10">
        <v>739.01302567669961</v>
      </c>
      <c r="AH306" s="10">
        <v>354.73239928617886</v>
      </c>
      <c r="AI306" s="10">
        <v>2.7839726396130731</v>
      </c>
      <c r="AJ306" s="10"/>
      <c r="AK306" s="10"/>
      <c r="AL306" s="10"/>
      <c r="AM306" s="10"/>
      <c r="AN306" s="10">
        <v>10.971939736346483</v>
      </c>
      <c r="AO306" s="10">
        <v>3.561210301782634</v>
      </c>
      <c r="AP306" s="10">
        <v>5.9121042054135966</v>
      </c>
      <c r="AQ306" s="10">
        <v>111.47500000000001</v>
      </c>
      <c r="AR306" s="10"/>
      <c r="AS306" s="10"/>
      <c r="AT306" s="10">
        <v>2.6837195251446064</v>
      </c>
      <c r="AU306" s="10">
        <v>1</v>
      </c>
      <c r="AV306" s="16"/>
      <c r="AW306" s="21">
        <v>151.55737241489737</v>
      </c>
      <c r="AX306" s="1" t="s">
        <v>120</v>
      </c>
      <c r="AY306" s="25">
        <v>48.664304461942301</v>
      </c>
      <c r="AZ306" s="19">
        <v>100</v>
      </c>
      <c r="BA306" s="19">
        <v>0</v>
      </c>
      <c r="BB306" s="19">
        <v>0</v>
      </c>
      <c r="BC306" s="19">
        <v>100</v>
      </c>
      <c r="BD306" s="19">
        <v>0</v>
      </c>
      <c r="BE306" s="19">
        <v>0</v>
      </c>
      <c r="BF306" s="26">
        <v>70.420921347119318</v>
      </c>
      <c r="BG306" s="26">
        <v>27.113022405431934</v>
      </c>
      <c r="BH306" s="26">
        <v>2.466056247448742</v>
      </c>
      <c r="BI306" s="23"/>
      <c r="BJ306" s="27">
        <f t="shared" ca="1" si="30"/>
        <v>1</v>
      </c>
      <c r="BK306" s="26">
        <f t="shared" ca="1" si="31"/>
        <v>10.617796207086993</v>
      </c>
      <c r="BL306" s="25">
        <f t="shared" si="32"/>
        <v>4.5161603752779644</v>
      </c>
      <c r="BM306" s="25">
        <f t="shared" ca="1" si="33"/>
        <v>3.0802155871154224</v>
      </c>
      <c r="BN306" s="24">
        <f t="shared" si="34"/>
        <v>3.0125445937055741</v>
      </c>
      <c r="BO306" s="23"/>
      <c r="BP306" s="2"/>
    </row>
    <row r="307" spans="1:68" x14ac:dyDescent="0.2">
      <c r="A307">
        <v>14.7</v>
      </c>
      <c r="B307">
        <v>2.1</v>
      </c>
      <c r="C307">
        <v>1.2899400000000001</v>
      </c>
      <c r="D307">
        <v>-0.22281000000000001</v>
      </c>
      <c r="E307">
        <v>0.14674999999999999</v>
      </c>
      <c r="F307">
        <v>1.5063</v>
      </c>
      <c r="G307">
        <v>1.8124499999999999</v>
      </c>
      <c r="H307" s="23"/>
      <c r="I307" s="17">
        <f t="shared" si="28"/>
        <v>48.228346456692911</v>
      </c>
      <c r="J307" s="16">
        <f t="shared" si="29"/>
        <v>-48.828346456692913</v>
      </c>
      <c r="K307" s="10">
        <v>122</v>
      </c>
      <c r="L307" s="16">
        <v>4734.9081364829526</v>
      </c>
      <c r="M307" s="16">
        <v>1735.695538057751</v>
      </c>
      <c r="N307" s="16">
        <v>20.898950131233594</v>
      </c>
      <c r="O307" s="16">
        <v>11.654613935969882</v>
      </c>
      <c r="P307" s="16">
        <v>12.214075112319344</v>
      </c>
      <c r="Q307" s="16">
        <v>0.42977916466634658</v>
      </c>
      <c r="R307" s="16">
        <v>3.5187204983933928</v>
      </c>
      <c r="S307" s="16">
        <v>38.851470579823804</v>
      </c>
      <c r="T307" s="22" t="s">
        <v>122</v>
      </c>
      <c r="U307" s="10">
        <v>4</v>
      </c>
      <c r="V307" s="22" t="s">
        <v>33</v>
      </c>
      <c r="W307" s="10">
        <v>3</v>
      </c>
      <c r="X307" s="22" t="s">
        <v>33</v>
      </c>
      <c r="Y307" s="10">
        <v>3</v>
      </c>
      <c r="Z307" s="22" t="s">
        <v>33</v>
      </c>
      <c r="AA307" s="15">
        <v>3</v>
      </c>
      <c r="AB307" s="11">
        <v>66.795194489480906</v>
      </c>
      <c r="AC307" s="10">
        <v>30.51739583465573</v>
      </c>
      <c r="AD307" s="21">
        <v>2.6874096758633641</v>
      </c>
      <c r="AE307" s="12">
        <v>1165.4613935969883</v>
      </c>
      <c r="AF307" s="10">
        <v>1090.8407033483618</v>
      </c>
      <c r="AG307" s="10">
        <v>791.05563342395078</v>
      </c>
      <c r="AH307" s="10">
        <v>369.30899208528427</v>
      </c>
      <c r="AI307" s="10">
        <v>2.841942122020173</v>
      </c>
      <c r="AJ307" s="10"/>
      <c r="AK307" s="10"/>
      <c r="AL307" s="10"/>
      <c r="AM307" s="10"/>
      <c r="AN307" s="10">
        <v>7.7697426239799219</v>
      </c>
      <c r="AO307" s="10">
        <v>3.7142938721846268</v>
      </c>
      <c r="AP307" s="10">
        <v>6.3284450673916064</v>
      </c>
      <c r="AQ307" s="10">
        <v>114.66</v>
      </c>
      <c r="AR307" s="10"/>
      <c r="AS307" s="10"/>
      <c r="AT307" s="10">
        <v>2.8912471212949091</v>
      </c>
      <c r="AU307" s="10">
        <v>1</v>
      </c>
      <c r="AV307" s="16"/>
      <c r="AW307" s="21">
        <v>163.62610550225426</v>
      </c>
      <c r="AX307" s="1" t="s">
        <v>120</v>
      </c>
      <c r="AY307" s="25">
        <v>48.828346456692898</v>
      </c>
      <c r="AZ307" s="19">
        <v>100</v>
      </c>
      <c r="BA307" s="19">
        <v>0</v>
      </c>
      <c r="BB307" s="19">
        <v>0</v>
      </c>
      <c r="BC307" s="19">
        <v>100</v>
      </c>
      <c r="BD307" s="19">
        <v>0</v>
      </c>
      <c r="BE307" s="19">
        <v>0</v>
      </c>
      <c r="BF307" s="26">
        <v>66.795194489480906</v>
      </c>
      <c r="BG307" s="26">
        <v>30.51739583465573</v>
      </c>
      <c r="BH307" s="26">
        <v>2.6874096758633641</v>
      </c>
      <c r="BI307" s="23"/>
      <c r="BJ307" s="27">
        <f t="shared" ca="1" si="30"/>
        <v>1</v>
      </c>
      <c r="BK307" s="26">
        <f t="shared" ca="1" si="31"/>
        <v>11.346023341278238</v>
      </c>
      <c r="BL307" s="25">
        <f t="shared" si="32"/>
        <v>4.3647375352668023</v>
      </c>
      <c r="BM307" s="25">
        <f t="shared" ca="1" si="33"/>
        <v>3.0483478055242341</v>
      </c>
      <c r="BN307" s="24">
        <f t="shared" si="34"/>
        <v>2.9867580786512233</v>
      </c>
      <c r="BO307" s="23"/>
      <c r="BP307" s="2"/>
    </row>
    <row r="308" spans="1:68" x14ac:dyDescent="0.2">
      <c r="A308">
        <v>14.75</v>
      </c>
      <c r="B308">
        <v>0.1</v>
      </c>
      <c r="C308">
        <v>1.29291</v>
      </c>
      <c r="D308">
        <v>-0.21265999999999999</v>
      </c>
      <c r="E308">
        <v>0.14890999999999999</v>
      </c>
      <c r="F308">
        <v>1.5080800000000001</v>
      </c>
      <c r="G308">
        <v>1.8185</v>
      </c>
      <c r="H308" s="23"/>
      <c r="I308" s="17">
        <f t="shared" si="28"/>
        <v>48.392388451443566</v>
      </c>
      <c r="J308" s="16">
        <f t="shared" si="29"/>
        <v>-48.992388451443567</v>
      </c>
      <c r="K308" s="10">
        <v>122</v>
      </c>
      <c r="L308" s="16">
        <v>4754.9212598425329</v>
      </c>
      <c r="M308" s="16">
        <v>1745.47244094489</v>
      </c>
      <c r="N308" s="16">
        <v>20.970034995625543</v>
      </c>
      <c r="O308" s="16">
        <v>12.465630885122401</v>
      </c>
      <c r="P308" s="16">
        <v>13.034639633099539</v>
      </c>
      <c r="Q308" s="16">
        <v>0.49336893903024492</v>
      </c>
      <c r="R308" s="16">
        <v>3.7850600624002486</v>
      </c>
      <c r="S308" s="16">
        <v>39.514496387301236</v>
      </c>
      <c r="T308" s="22" t="s">
        <v>33</v>
      </c>
      <c r="U308" s="10">
        <v>3</v>
      </c>
      <c r="V308" s="22" t="s">
        <v>33</v>
      </c>
      <c r="W308" s="10">
        <v>3</v>
      </c>
      <c r="X308" s="22" t="s">
        <v>33</v>
      </c>
      <c r="Y308" s="10">
        <v>3</v>
      </c>
      <c r="Z308" s="22" t="s">
        <v>33</v>
      </c>
      <c r="AA308" s="15">
        <v>3</v>
      </c>
      <c r="AB308" s="11">
        <v>71.520695035256793</v>
      </c>
      <c r="AC308" s="10">
        <v>26.077204247304223</v>
      </c>
      <c r="AD308" s="21">
        <v>2.4021007174389872</v>
      </c>
      <c r="AE308" s="12">
        <v>1246.56308851224</v>
      </c>
      <c r="AF308" s="10">
        <v>1186.2004632425273</v>
      </c>
      <c r="AG308" s="10">
        <v>852.59797248246548</v>
      </c>
      <c r="AH308" s="10">
        <v>381.48606291447135</v>
      </c>
      <c r="AI308" s="10">
        <v>2.6419660018971074</v>
      </c>
      <c r="AJ308" s="10"/>
      <c r="AK308" s="10"/>
      <c r="AL308" s="10"/>
      <c r="AM308" s="10"/>
      <c r="AN308" s="10">
        <v>12.465630885122401</v>
      </c>
      <c r="AO308" s="10">
        <v>3.9486792026793256</v>
      </c>
      <c r="AP308" s="10">
        <v>6.8207837798597231</v>
      </c>
      <c r="AQ308" s="10">
        <v>111.47500000000001</v>
      </c>
      <c r="AR308" s="10"/>
      <c r="AS308" s="10"/>
      <c r="AT308" s="10">
        <v>3.1385223911129634</v>
      </c>
      <c r="AU308" s="10">
        <v>1</v>
      </c>
      <c r="AV308" s="16"/>
      <c r="AW308" s="21">
        <v>177.9300694863791</v>
      </c>
      <c r="AX308" s="1" t="s">
        <v>120</v>
      </c>
      <c r="AY308" s="25">
        <v>48.992388451443603</v>
      </c>
      <c r="AZ308" s="19">
        <v>100</v>
      </c>
      <c r="BA308" s="19">
        <v>0</v>
      </c>
      <c r="BB308" s="19">
        <v>0</v>
      </c>
      <c r="BC308" s="19">
        <v>100</v>
      </c>
      <c r="BD308" s="19">
        <v>0</v>
      </c>
      <c r="BE308" s="19">
        <v>0</v>
      </c>
      <c r="BF308" s="26">
        <v>71.520695035256793</v>
      </c>
      <c r="BG308" s="26">
        <v>26.077204247304223</v>
      </c>
      <c r="BH308" s="26">
        <v>2.4021007174389872</v>
      </c>
      <c r="BI308" s="23"/>
      <c r="BJ308" s="27">
        <f t="shared" ca="1" si="30"/>
        <v>1</v>
      </c>
      <c r="BK308" s="26">
        <f t="shared" ca="1" si="31"/>
        <v>12.211225744027375</v>
      </c>
      <c r="BL308" s="25">
        <f t="shared" si="32"/>
        <v>4.629451554516522</v>
      </c>
      <c r="BM308" s="25">
        <f t="shared" ca="1" si="33"/>
        <v>3.0389238367111981</v>
      </c>
      <c r="BN308" s="24">
        <f t="shared" si="34"/>
        <v>2.9830270347464598</v>
      </c>
      <c r="BO308" s="23"/>
      <c r="BP308" s="2"/>
    </row>
    <row r="309" spans="1:68" x14ac:dyDescent="0.2">
      <c r="A309">
        <v>14.8</v>
      </c>
      <c r="B309">
        <v>2.1</v>
      </c>
      <c r="C309">
        <v>1.29721</v>
      </c>
      <c r="D309">
        <v>-0.20366999999999999</v>
      </c>
      <c r="E309">
        <v>0.15145</v>
      </c>
      <c r="F309">
        <v>1.50173</v>
      </c>
      <c r="G309">
        <v>1.8119000000000001</v>
      </c>
      <c r="I309" s="17">
        <f t="shared" si="28"/>
        <v>48.556430446194227</v>
      </c>
      <c r="J309" s="16">
        <f t="shared" si="29"/>
        <v>-49.156430446194229</v>
      </c>
      <c r="K309" s="10">
        <v>122</v>
      </c>
      <c r="L309" s="16">
        <v>4774.9343832021132</v>
      </c>
      <c r="M309" s="16">
        <v>1755.2493438320294</v>
      </c>
      <c r="N309" s="16">
        <v>21.041119860017499</v>
      </c>
      <c r="O309" s="16">
        <v>13.639830508474558</v>
      </c>
      <c r="P309" s="16">
        <v>14.220066493458313</v>
      </c>
      <c r="Q309" s="16">
        <v>0.54969131060969767</v>
      </c>
      <c r="R309" s="16">
        <v>3.8656029552504085</v>
      </c>
      <c r="S309" s="16">
        <v>40.294165623871933</v>
      </c>
      <c r="T309" s="22" t="s">
        <v>33</v>
      </c>
      <c r="U309" s="10">
        <v>3</v>
      </c>
      <c r="V309" s="22" t="s">
        <v>33</v>
      </c>
      <c r="W309" s="10">
        <v>3</v>
      </c>
      <c r="X309" s="22" t="s">
        <v>33</v>
      </c>
      <c r="Y309" s="10">
        <v>3</v>
      </c>
      <c r="Z309" s="22" t="s">
        <v>33</v>
      </c>
      <c r="AA309" s="15">
        <v>3</v>
      </c>
      <c r="AB309" s="11">
        <v>70.880998573769773</v>
      </c>
      <c r="AC309" s="10">
        <v>26.679794641781939</v>
      </c>
      <c r="AD309" s="21">
        <v>2.4392067844482819</v>
      </c>
      <c r="AE309" s="12">
        <v>1363.9830508474558</v>
      </c>
      <c r="AF309" s="10">
        <v>1324.4852042635841</v>
      </c>
      <c r="AG309" s="10">
        <v>941.50498700937351</v>
      </c>
      <c r="AH309" s="10">
        <v>396.06265571357693</v>
      </c>
      <c r="AI309" s="10">
        <v>2.5869185521026212</v>
      </c>
      <c r="AJ309" s="10"/>
      <c r="AK309" s="10"/>
      <c r="AL309" s="10"/>
      <c r="AM309" s="10"/>
      <c r="AN309" s="10">
        <v>13.639830508474558</v>
      </c>
      <c r="AO309" s="10">
        <v>4.2388785050950455</v>
      </c>
      <c r="AP309" s="10">
        <v>7.5320398960749877</v>
      </c>
      <c r="AQ309" s="10">
        <v>111.47500000000001</v>
      </c>
      <c r="AR309" s="10"/>
      <c r="AS309" s="10"/>
      <c r="AT309" s="10">
        <v>3.503052181648771</v>
      </c>
      <c r="AU309" s="10">
        <v>1</v>
      </c>
      <c r="AV309" s="16"/>
      <c r="AW309" s="21">
        <v>198.67278063953762</v>
      </c>
      <c r="AX309" s="1" t="s">
        <v>120</v>
      </c>
      <c r="AY309" s="25">
        <v>49.1564304461942</v>
      </c>
      <c r="AZ309" s="19">
        <v>100</v>
      </c>
      <c r="BA309" s="19">
        <v>0</v>
      </c>
      <c r="BB309" s="19">
        <v>0</v>
      </c>
      <c r="BC309" s="19">
        <v>100</v>
      </c>
      <c r="BD309" s="19">
        <v>0</v>
      </c>
      <c r="BE309" s="19">
        <v>0</v>
      </c>
      <c r="BF309" s="26">
        <v>70.880998573769773</v>
      </c>
      <c r="BG309" s="26">
        <v>26.679794641781939</v>
      </c>
      <c r="BH309" s="26">
        <v>2.4392067844482819</v>
      </c>
      <c r="BI309" s="23"/>
      <c r="BJ309" s="27">
        <f t="shared" ca="1" si="30"/>
        <v>1</v>
      </c>
      <c r="BK309" s="26">
        <f t="shared" ca="1" si="31"/>
        <v>13.482528101704952</v>
      </c>
      <c r="BL309" s="25">
        <f t="shared" si="32"/>
        <v>4.6455668495714004</v>
      </c>
      <c r="BM309" s="25">
        <f t="shared" ca="1" si="33"/>
        <v>3.0062576929332563</v>
      </c>
      <c r="BN309" s="24">
        <f t="shared" si="34"/>
        <v>2.958528651863106</v>
      </c>
      <c r="BO309" s="23"/>
      <c r="BP309" s="2"/>
    </row>
    <row r="310" spans="1:68" x14ac:dyDescent="0.2">
      <c r="A310">
        <v>14.85</v>
      </c>
      <c r="B310">
        <v>2.1</v>
      </c>
      <c r="C310">
        <v>1.3020099999999999</v>
      </c>
      <c r="D310">
        <v>-0.19653999999999999</v>
      </c>
      <c r="E310">
        <v>0.16051000000000001</v>
      </c>
      <c r="F310">
        <v>1.5038</v>
      </c>
      <c r="G310">
        <v>1.81863</v>
      </c>
      <c r="I310" s="17">
        <f t="shared" si="28"/>
        <v>48.720472440944881</v>
      </c>
      <c r="J310" s="16">
        <f t="shared" si="29"/>
        <v>-49.320472440944883</v>
      </c>
      <c r="K310" s="10">
        <v>122</v>
      </c>
      <c r="L310" s="16">
        <v>4794.9475065616934</v>
      </c>
      <c r="M310" s="16">
        <v>1765.0262467191683</v>
      </c>
      <c r="N310" s="16">
        <v>21.112204724409448</v>
      </c>
      <c r="O310" s="16">
        <v>14.950564971751373</v>
      </c>
      <c r="P310" s="16">
        <v>15.570847715506765</v>
      </c>
      <c r="Q310" s="16">
        <v>0.59436077772443585</v>
      </c>
      <c r="R310" s="16">
        <v>3.8171382097104525</v>
      </c>
      <c r="S310" s="16">
        <v>43.075190538568975</v>
      </c>
      <c r="T310" s="22" t="s">
        <v>122</v>
      </c>
      <c r="U310" s="10">
        <v>4</v>
      </c>
      <c r="V310" s="22" t="s">
        <v>143</v>
      </c>
      <c r="W310" s="10">
        <v>4</v>
      </c>
      <c r="X310" s="22" t="s">
        <v>33</v>
      </c>
      <c r="Y310" s="10">
        <v>3</v>
      </c>
      <c r="Z310" s="22" t="s">
        <v>33</v>
      </c>
      <c r="AA310" s="15">
        <v>3</v>
      </c>
      <c r="AB310" s="11">
        <v>67.04958996554511</v>
      </c>
      <c r="AC310" s="10">
        <v>30.279331620547467</v>
      </c>
      <c r="AD310" s="21">
        <v>2.6710784139074297</v>
      </c>
      <c r="AE310" s="12">
        <v>1495.0564971751373</v>
      </c>
      <c r="AF310" s="10">
        <v>1482.2233996010739</v>
      </c>
      <c r="AG310" s="10">
        <v>1038.0565143671176</v>
      </c>
      <c r="AH310" s="10">
        <v>451.80999389128175</v>
      </c>
      <c r="AI310" s="10">
        <v>2.6197636686460317</v>
      </c>
      <c r="AJ310" s="10"/>
      <c r="AK310" s="10"/>
      <c r="AL310" s="10"/>
      <c r="AM310" s="10"/>
      <c r="AN310" s="10">
        <v>9.9670433145009145</v>
      </c>
      <c r="AO310" s="10">
        <v>4.5444848103884885</v>
      </c>
      <c r="AP310" s="10">
        <v>8.2663956005698243</v>
      </c>
      <c r="AQ310" s="10">
        <v>114.66</v>
      </c>
      <c r="AR310" s="10"/>
      <c r="AS310" s="10"/>
      <c r="AT310" s="10">
        <v>3.9193017855043175</v>
      </c>
      <c r="AU310" s="10">
        <v>1</v>
      </c>
      <c r="AV310" s="16"/>
      <c r="AW310" s="21">
        <v>222.33350994016106</v>
      </c>
      <c r="AX310" s="1" t="s">
        <v>120</v>
      </c>
      <c r="AY310" s="25">
        <v>49.320472440944897</v>
      </c>
      <c r="AZ310" s="19">
        <v>100</v>
      </c>
      <c r="BA310" s="19">
        <v>0</v>
      </c>
      <c r="BB310" s="19">
        <v>0</v>
      </c>
      <c r="BC310" s="19">
        <v>100</v>
      </c>
      <c r="BD310" s="19">
        <v>0</v>
      </c>
      <c r="BE310" s="19">
        <v>0</v>
      </c>
      <c r="BF310" s="26">
        <v>67.04958996554511</v>
      </c>
      <c r="BG310" s="26">
        <v>30.279331620547467</v>
      </c>
      <c r="BH310" s="26">
        <v>2.6710784139074297</v>
      </c>
      <c r="BI310" s="23"/>
      <c r="BJ310" s="27">
        <f t="shared" ca="1" si="30"/>
        <v>1</v>
      </c>
      <c r="BK310" s="26">
        <f t="shared" ca="1" si="31"/>
        <v>14.927113958461062</v>
      </c>
      <c r="BL310" s="25">
        <f t="shared" si="32"/>
        <v>4.5118340937465202</v>
      </c>
      <c r="BM310" s="25">
        <f t="shared" ca="1" si="33"/>
        <v>2.9639376730223601</v>
      </c>
      <c r="BN310" s="24">
        <f t="shared" si="34"/>
        <v>2.9240449662703849</v>
      </c>
      <c r="BO310" s="23"/>
      <c r="BP310" s="2"/>
    </row>
    <row r="311" spans="1:68" x14ac:dyDescent="0.2">
      <c r="A311">
        <v>14.9</v>
      </c>
      <c r="B311">
        <v>2.1</v>
      </c>
      <c r="C311">
        <v>1.30278</v>
      </c>
      <c r="D311">
        <v>-0.19516</v>
      </c>
      <c r="E311">
        <v>0.16325999999999999</v>
      </c>
      <c r="F311">
        <v>1.5039800000000001</v>
      </c>
      <c r="G311">
        <v>1.8228500000000001</v>
      </c>
      <c r="I311" s="17">
        <f t="shared" si="28"/>
        <v>48.884514435695536</v>
      </c>
      <c r="J311" s="16">
        <f t="shared" si="29"/>
        <v>-49.484514435695537</v>
      </c>
      <c r="K311" s="10">
        <v>122</v>
      </c>
      <c r="L311" s="16">
        <v>4814.9606299212737</v>
      </c>
      <c r="M311" s="16">
        <v>1774.8031496063072</v>
      </c>
      <c r="N311" s="16">
        <v>21.183289588801401</v>
      </c>
      <c r="O311" s="16">
        <v>15.160828625235409</v>
      </c>
      <c r="P311" s="16">
        <v>15.793266842127888</v>
      </c>
      <c r="Q311" s="16">
        <v>0.60300648103696575</v>
      </c>
      <c r="R311" s="16">
        <v>3.8181238059529949</v>
      </c>
      <c r="S311" s="16">
        <v>43.919320617533302</v>
      </c>
      <c r="T311" s="22" t="s">
        <v>122</v>
      </c>
      <c r="U311" s="10">
        <v>4</v>
      </c>
      <c r="V311" s="22" t="s">
        <v>143</v>
      </c>
      <c r="W311" s="10">
        <v>4</v>
      </c>
      <c r="X311" s="22" t="s">
        <v>33</v>
      </c>
      <c r="Y311" s="10">
        <v>3</v>
      </c>
      <c r="Z311" s="22" t="s">
        <v>33</v>
      </c>
      <c r="AA311" s="15">
        <v>3</v>
      </c>
      <c r="AB311" s="11">
        <v>66.713188075940465</v>
      </c>
      <c r="AC311" s="10">
        <v>30.594104679361024</v>
      </c>
      <c r="AD311" s="21">
        <v>2.6927072446985143</v>
      </c>
      <c r="AE311" s="12">
        <v>1516.0828625235408</v>
      </c>
      <c r="AF311" s="10">
        <v>1507.2131131235835</v>
      </c>
      <c r="AG311" s="10">
        <v>1052.8844561418591</v>
      </c>
      <c r="AH311" s="10">
        <v>467.71263830534201</v>
      </c>
      <c r="AI311" s="10">
        <v>2.6190874126209804</v>
      </c>
      <c r="AJ311" s="10"/>
      <c r="AK311" s="10"/>
      <c r="AL311" s="10"/>
      <c r="AM311" s="10"/>
      <c r="AN311" s="10">
        <v>10.107219083490273</v>
      </c>
      <c r="AO311" s="10">
        <v>4.600591672086888</v>
      </c>
      <c r="AP311" s="10">
        <v>8.3701911929930137</v>
      </c>
      <c r="AQ311" s="10">
        <v>114.66</v>
      </c>
      <c r="AR311" s="10"/>
      <c r="AS311" s="10"/>
      <c r="AT311" s="10">
        <v>3.9655107081891341</v>
      </c>
      <c r="AU311" s="10">
        <v>1</v>
      </c>
      <c r="AV311" s="16"/>
      <c r="AW311" s="21">
        <v>226.08196696853753</v>
      </c>
      <c r="AX311" s="1" t="s">
        <v>120</v>
      </c>
      <c r="AY311" s="25">
        <v>49.484514435695502</v>
      </c>
      <c r="AZ311" s="19">
        <v>100</v>
      </c>
      <c r="BA311" s="19">
        <v>0</v>
      </c>
      <c r="BB311" s="19">
        <v>0</v>
      </c>
      <c r="BC311" s="19">
        <v>100</v>
      </c>
      <c r="BD311" s="19">
        <v>0</v>
      </c>
      <c r="BE311" s="19">
        <v>0</v>
      </c>
      <c r="BF311" s="26">
        <v>66.713188075940465</v>
      </c>
      <c r="BG311" s="26">
        <v>30.594104679361024</v>
      </c>
      <c r="BH311" s="26">
        <v>2.6927072446985143</v>
      </c>
      <c r="BI311" s="23"/>
      <c r="BJ311" s="27">
        <f t="shared" ca="1" si="30"/>
        <v>1</v>
      </c>
      <c r="BK311" s="26">
        <f t="shared" ca="1" si="31"/>
        <v>15.084249236470571</v>
      </c>
      <c r="BL311" s="25">
        <f t="shared" si="32"/>
        <v>4.5048266668015975</v>
      </c>
      <c r="BM311" s="25">
        <f t="shared" ca="1" si="33"/>
        <v>2.9599887165524739</v>
      </c>
      <c r="BN311" s="24">
        <f t="shared" si="34"/>
        <v>2.9192652113177902</v>
      </c>
      <c r="BO311" s="23"/>
      <c r="BP311" s="2"/>
    </row>
    <row r="312" spans="1:68" x14ac:dyDescent="0.2">
      <c r="A312">
        <v>14.95</v>
      </c>
      <c r="B312">
        <v>2.1</v>
      </c>
      <c r="C312">
        <v>1.3043100000000001</v>
      </c>
      <c r="D312">
        <v>-0.19652</v>
      </c>
      <c r="E312">
        <v>0.16852</v>
      </c>
      <c r="F312">
        <v>1.4982</v>
      </c>
      <c r="G312">
        <v>1.8192999999999999</v>
      </c>
      <c r="I312" s="17">
        <f t="shared" si="28"/>
        <v>49.04855643044619</v>
      </c>
      <c r="J312" s="16">
        <f t="shared" si="29"/>
        <v>-49.648556430446192</v>
      </c>
      <c r="K312" s="10">
        <v>122</v>
      </c>
      <c r="L312" s="16">
        <v>4834.973753280854</v>
      </c>
      <c r="M312" s="16">
        <v>1784.5800524934461</v>
      </c>
      <c r="N312" s="16">
        <v>21.25437445319335</v>
      </c>
      <c r="O312" s="16">
        <v>15.57862523540491</v>
      </c>
      <c r="P312" s="16">
        <v>16.234313557279599</v>
      </c>
      <c r="Q312" s="16">
        <v>0.59448607777244356</v>
      </c>
      <c r="R312" s="16">
        <v>3.6619107772861219</v>
      </c>
      <c r="S312" s="16">
        <v>45.533911241297808</v>
      </c>
      <c r="T312" s="22" t="s">
        <v>122</v>
      </c>
      <c r="U312" s="10">
        <v>4</v>
      </c>
      <c r="V312" s="22" t="s">
        <v>143</v>
      </c>
      <c r="W312" s="10">
        <v>4</v>
      </c>
      <c r="X312" s="22" t="s">
        <v>143</v>
      </c>
      <c r="Y312" s="10">
        <v>4</v>
      </c>
      <c r="Z312" s="22" t="s">
        <v>33</v>
      </c>
      <c r="AA312" s="15">
        <v>3</v>
      </c>
      <c r="AB312" s="11">
        <v>61.946092620296213</v>
      </c>
      <c r="AC312" s="10">
        <v>35.017111160229078</v>
      </c>
      <c r="AD312" s="21">
        <v>3.0367962194747049</v>
      </c>
      <c r="AE312" s="12">
        <v>1557.8625235404911</v>
      </c>
      <c r="AF312" s="10">
        <v>1557.9237194143977</v>
      </c>
      <c r="AG312" s="10">
        <v>1082.2875704853066</v>
      </c>
      <c r="AH312" s="10">
        <v>499.46475678386309</v>
      </c>
      <c r="AI312" s="10">
        <v>2.7308147598863943</v>
      </c>
      <c r="AJ312" s="10"/>
      <c r="AK312" s="10"/>
      <c r="AL312" s="10"/>
      <c r="AM312" s="10"/>
      <c r="AN312" s="10">
        <v>10.385750156936608</v>
      </c>
      <c r="AO312" s="10">
        <v>4.6776671352538388</v>
      </c>
      <c r="AP312" s="10">
        <v>8.5760129933971463</v>
      </c>
      <c r="AQ312" s="10">
        <v>114.66</v>
      </c>
      <c r="AR312" s="10"/>
      <c r="AS312" s="10"/>
      <c r="AT312" s="10">
        <v>4.0819680483571812</v>
      </c>
      <c r="AU312" s="10">
        <v>1</v>
      </c>
      <c r="AV312" s="16"/>
      <c r="AW312" s="21">
        <v>233.68855791215967</v>
      </c>
      <c r="AX312" s="1" t="s">
        <v>120</v>
      </c>
      <c r="AY312" s="25">
        <v>49.648556430446199</v>
      </c>
      <c r="AZ312" s="19">
        <v>100</v>
      </c>
      <c r="BA312" s="19">
        <v>0</v>
      </c>
      <c r="BB312" s="19">
        <v>0</v>
      </c>
      <c r="BC312" s="19">
        <v>100</v>
      </c>
      <c r="BD312" s="19">
        <v>0</v>
      </c>
      <c r="BE312" s="19">
        <v>0</v>
      </c>
      <c r="BF312" s="26">
        <v>61.946092620296213</v>
      </c>
      <c r="BG312" s="26">
        <v>35.017111160229078</v>
      </c>
      <c r="BH312" s="26">
        <v>3.0367962194747049</v>
      </c>
      <c r="BI312" s="23"/>
      <c r="BJ312" s="27">
        <f t="shared" ca="1" si="30"/>
        <v>1</v>
      </c>
      <c r="BK312" s="26">
        <f t="shared" ca="1" si="31"/>
        <v>15.484681296682727</v>
      </c>
      <c r="BL312" s="25">
        <f t="shared" si="32"/>
        <v>4.3026238333398741</v>
      </c>
      <c r="BM312" s="25">
        <f t="shared" ca="1" si="33"/>
        <v>2.9385665028473253</v>
      </c>
      <c r="BN312" s="24">
        <f t="shared" si="34"/>
        <v>2.8986640248144289</v>
      </c>
      <c r="BO312" s="23"/>
      <c r="BP312" s="2"/>
    </row>
    <row r="313" spans="1:68" x14ac:dyDescent="0.2">
      <c r="A313">
        <v>15</v>
      </c>
      <c r="B313">
        <v>2.2000000000000002</v>
      </c>
      <c r="C313">
        <v>1.3102799999999999</v>
      </c>
      <c r="D313">
        <v>-0.19270000000000001</v>
      </c>
      <c r="E313">
        <v>0.17279</v>
      </c>
      <c r="F313">
        <v>1.50173</v>
      </c>
      <c r="G313">
        <v>1.82603</v>
      </c>
      <c r="I313" s="17">
        <f t="shared" si="28"/>
        <v>49.212598425196845</v>
      </c>
      <c r="J313" s="16">
        <f t="shared" si="29"/>
        <v>-49.812598425196846</v>
      </c>
      <c r="K313" s="10">
        <v>122</v>
      </c>
      <c r="L313" s="16">
        <v>4854.9868766404343</v>
      </c>
      <c r="M313" s="16">
        <v>1794.3569553805851</v>
      </c>
      <c r="N313" s="16">
        <v>21.325459317585299</v>
      </c>
      <c r="O313" s="16">
        <v>17.20885122410542</v>
      </c>
      <c r="P313" s="16">
        <v>17.883413680632966</v>
      </c>
      <c r="Q313" s="16">
        <v>0.61841838694191065</v>
      </c>
      <c r="R313" s="16">
        <v>3.4580555926614474</v>
      </c>
      <c r="S313" s="16">
        <v>46.844615036635155</v>
      </c>
      <c r="T313" s="22" t="s">
        <v>122</v>
      </c>
      <c r="U313" s="10">
        <v>4</v>
      </c>
      <c r="V313" s="22" t="s">
        <v>143</v>
      </c>
      <c r="W313" s="10">
        <v>4</v>
      </c>
      <c r="X313" s="22" t="s">
        <v>143</v>
      </c>
      <c r="Y313" s="10">
        <v>4</v>
      </c>
      <c r="Z313" s="22" t="s">
        <v>33</v>
      </c>
      <c r="AA313" s="15">
        <v>3</v>
      </c>
      <c r="AB313" s="11">
        <v>53.613850512540537</v>
      </c>
      <c r="AC313" s="10">
        <v>42.473340255925088</v>
      </c>
      <c r="AD313" s="21">
        <v>3.9128092315343759</v>
      </c>
      <c r="AE313" s="12">
        <v>1720.885122410542</v>
      </c>
      <c r="AF313" s="10">
        <v>1750.7582560818776</v>
      </c>
      <c r="AG313" s="10">
        <v>1192.2275787088645</v>
      </c>
      <c r="AH313" s="10">
        <v>524.965489077597</v>
      </c>
      <c r="AI313" s="10">
        <v>2.8917985070053862</v>
      </c>
      <c r="AJ313" s="10"/>
      <c r="AK313" s="10"/>
      <c r="AL313" s="10"/>
      <c r="AM313" s="10"/>
      <c r="AN313" s="10">
        <v>11.472567482736947</v>
      </c>
      <c r="AO313" s="10">
        <v>5.0127551263060734</v>
      </c>
      <c r="AP313" s="10">
        <v>9.3455930509620515</v>
      </c>
      <c r="AQ313" s="10">
        <v>114.66</v>
      </c>
      <c r="AR313" s="10"/>
      <c r="AS313" s="10"/>
      <c r="AT313" s="10">
        <v>4.5875183216975408</v>
      </c>
      <c r="AU313" s="10">
        <v>1</v>
      </c>
      <c r="AV313" s="16"/>
      <c r="AW313" s="21">
        <v>262.61373841228163</v>
      </c>
      <c r="AX313" s="1" t="s">
        <v>120</v>
      </c>
      <c r="AY313" s="25">
        <v>49.812598425196803</v>
      </c>
      <c r="AZ313" s="19">
        <v>100</v>
      </c>
      <c r="BA313" s="19">
        <v>0</v>
      </c>
      <c r="BB313" s="19">
        <v>0</v>
      </c>
      <c r="BC313" s="19">
        <v>100</v>
      </c>
      <c r="BD313" s="19">
        <v>0</v>
      </c>
      <c r="BE313" s="19">
        <v>0</v>
      </c>
      <c r="BF313" s="26">
        <v>53.613850512540537</v>
      </c>
      <c r="BG313" s="26">
        <v>42.473340255925088</v>
      </c>
      <c r="BH313" s="26">
        <v>3.9128092315343759</v>
      </c>
      <c r="BI313" s="23"/>
      <c r="BJ313" s="27">
        <f t="shared" ca="1" si="30"/>
        <v>0.9909115848767367</v>
      </c>
      <c r="BK313" s="26">
        <f t="shared" ca="1" si="31"/>
        <v>17.201161537518864</v>
      </c>
      <c r="BL313" s="25">
        <f t="shared" si="32"/>
        <v>4.0011748071066231</v>
      </c>
      <c r="BM313" s="25">
        <f t="shared" ca="1" si="33"/>
        <v>2.8832446025905059</v>
      </c>
      <c r="BN313" s="24">
        <f t="shared" si="34"/>
        <v>2.8502439259488574</v>
      </c>
      <c r="BO313" s="23"/>
      <c r="BP313" s="2"/>
    </row>
    <row r="314" spans="1:68" x14ac:dyDescent="0.2">
      <c r="A314">
        <v>15.05</v>
      </c>
      <c r="B314">
        <v>2.1</v>
      </c>
      <c r="C314">
        <v>1.31812</v>
      </c>
      <c r="D314">
        <v>-0.18225</v>
      </c>
      <c r="E314">
        <v>0.17934</v>
      </c>
      <c r="F314">
        <v>1.49953</v>
      </c>
      <c r="G314">
        <v>1.8242</v>
      </c>
      <c r="I314" s="17">
        <f t="shared" si="28"/>
        <v>49.376640419947506</v>
      </c>
      <c r="J314" s="16">
        <f t="shared" si="29"/>
        <v>-49.976640419947508</v>
      </c>
      <c r="K314" s="10">
        <v>122</v>
      </c>
      <c r="L314" s="16">
        <v>4875.0000000000146</v>
      </c>
      <c r="M314" s="16">
        <v>1804.1338582677245</v>
      </c>
      <c r="N314" s="16">
        <v>21.396544181977251</v>
      </c>
      <c r="O314" s="16">
        <v>19.349717514124272</v>
      </c>
      <c r="P314" s="16">
        <v>20.053232097578334</v>
      </c>
      <c r="Q314" s="16">
        <v>0.6838876620259241</v>
      </c>
      <c r="R314" s="16">
        <v>3.410361275918766</v>
      </c>
      <c r="S314" s="16">
        <v>48.85517940653201</v>
      </c>
      <c r="T314" s="22" t="s">
        <v>122</v>
      </c>
      <c r="U314" s="10">
        <v>4</v>
      </c>
      <c r="V314" s="22" t="s">
        <v>143</v>
      </c>
      <c r="W314" s="10">
        <v>4</v>
      </c>
      <c r="X314" s="22" t="s">
        <v>143</v>
      </c>
      <c r="Y314" s="10">
        <v>4</v>
      </c>
      <c r="Z314" s="22" t="s">
        <v>123</v>
      </c>
      <c r="AA314" s="15">
        <v>4</v>
      </c>
      <c r="AB314" s="11">
        <v>48.810055009947362</v>
      </c>
      <c r="AC314" s="10">
        <v>46.52839288842641</v>
      </c>
      <c r="AD314" s="21">
        <v>4.6615521016262313</v>
      </c>
      <c r="AE314" s="12">
        <v>1934.9717514124272</v>
      </c>
      <c r="AF314" s="10">
        <v>2004.8537684660628</v>
      </c>
      <c r="AG314" s="10">
        <v>1336.8821398385558</v>
      </c>
      <c r="AH314" s="10">
        <v>564.86335319084071</v>
      </c>
      <c r="AI314" s="10">
        <v>2.9322406604285516</v>
      </c>
      <c r="AJ314" s="10"/>
      <c r="AK314" s="10"/>
      <c r="AL314" s="10"/>
      <c r="AM314" s="10"/>
      <c r="AN314" s="10">
        <v>12.899811676082848</v>
      </c>
      <c r="AO314" s="10">
        <v>5.487445892644895</v>
      </c>
      <c r="AP314" s="10">
        <v>10.35817497886989</v>
      </c>
      <c r="AQ314" s="10">
        <v>114.66</v>
      </c>
      <c r="AR314" s="10"/>
      <c r="AS314" s="10"/>
      <c r="AT314" s="10">
        <v>5.2587807870115713</v>
      </c>
      <c r="AU314" s="10">
        <v>1</v>
      </c>
      <c r="AV314" s="16"/>
      <c r="AW314" s="21">
        <v>300.72806526990939</v>
      </c>
      <c r="AX314" s="1" t="s">
        <v>120</v>
      </c>
      <c r="AY314" s="25">
        <v>49.976640419947501</v>
      </c>
      <c r="AZ314" s="19">
        <v>100</v>
      </c>
      <c r="BA314" s="19">
        <v>0</v>
      </c>
      <c r="BB314" s="19">
        <v>0</v>
      </c>
      <c r="BC314" s="19">
        <v>0</v>
      </c>
      <c r="BD314" s="19">
        <v>100</v>
      </c>
      <c r="BE314" s="19">
        <v>0</v>
      </c>
      <c r="BF314" s="26">
        <v>48.810055009947362</v>
      </c>
      <c r="BG314" s="26">
        <v>46.52839288842641</v>
      </c>
      <c r="BH314" s="26">
        <v>4.6615521016262313</v>
      </c>
      <c r="BI314" s="23"/>
      <c r="BJ314" s="27">
        <f t="shared" ca="1" si="30"/>
        <v>0.97232653387156776</v>
      </c>
      <c r="BK314" s="26">
        <f t="shared" ca="1" si="31"/>
        <v>19.441194083300438</v>
      </c>
      <c r="BL314" s="25">
        <f t="shared" si="32"/>
        <v>3.8822551242133136</v>
      </c>
      <c r="BM314" s="25">
        <f t="shared" ca="1" si="33"/>
        <v>2.8338586431657564</v>
      </c>
      <c r="BN314" s="24">
        <f t="shared" si="34"/>
        <v>2.8075061974460209</v>
      </c>
      <c r="BO314" s="23"/>
      <c r="BP314" s="2"/>
    </row>
    <row r="315" spans="1:68" x14ac:dyDescent="0.2">
      <c r="A315">
        <v>15.1</v>
      </c>
      <c r="B315">
        <v>2.2000000000000002</v>
      </c>
      <c r="C315">
        <v>1.32229</v>
      </c>
      <c r="D315">
        <v>-0.16524</v>
      </c>
      <c r="E315">
        <v>0.18210000000000001</v>
      </c>
      <c r="F315">
        <v>1.4910000000000001</v>
      </c>
      <c r="G315">
        <v>1.8208</v>
      </c>
      <c r="I315" s="17">
        <f t="shared" si="28"/>
        <v>49.540682414698161</v>
      </c>
      <c r="J315" s="16">
        <f t="shared" si="29"/>
        <v>-50.140682414698162</v>
      </c>
      <c r="K315" s="10">
        <v>122</v>
      </c>
      <c r="L315" s="16">
        <v>4895.0131233595948</v>
      </c>
      <c r="M315" s="16">
        <v>1813.9107611548634</v>
      </c>
      <c r="N315" s="16">
        <v>21.467629046369201</v>
      </c>
      <c r="O315" s="16">
        <v>20.488418079096029</v>
      </c>
      <c r="P315" s="16">
        <v>21.204132337407675</v>
      </c>
      <c r="Q315" s="16">
        <v>0.79045535285645696</v>
      </c>
      <c r="R315" s="16">
        <v>3.7278363494362843</v>
      </c>
      <c r="S315" s="16">
        <v>49.702379049419854</v>
      </c>
      <c r="T315" s="22" t="s">
        <v>122</v>
      </c>
      <c r="U315" s="10">
        <v>4</v>
      </c>
      <c r="V315" s="22" t="s">
        <v>143</v>
      </c>
      <c r="W315" s="10">
        <v>4</v>
      </c>
      <c r="X315" s="22" t="s">
        <v>143</v>
      </c>
      <c r="Y315" s="10">
        <v>4</v>
      </c>
      <c r="Z315" s="22" t="s">
        <v>33</v>
      </c>
      <c r="AA315" s="15">
        <v>3</v>
      </c>
      <c r="AB315" s="11">
        <v>55.214283268629742</v>
      </c>
      <c r="AC315" s="10">
        <v>41.077393261460102</v>
      </c>
      <c r="AD315" s="21">
        <v>3.7083234699101588</v>
      </c>
      <c r="AE315" s="12">
        <v>2048.8418079096027</v>
      </c>
      <c r="AF315" s="10">
        <v>2139.076554130716</v>
      </c>
      <c r="AG315" s="10">
        <v>1413.6088224938451</v>
      </c>
      <c r="AH315" s="10">
        <v>580.82914291989914</v>
      </c>
      <c r="AI315" s="10">
        <v>2.6825211899423049</v>
      </c>
      <c r="AJ315" s="10"/>
      <c r="AK315" s="10"/>
      <c r="AL315" s="10"/>
      <c r="AM315" s="10"/>
      <c r="AN315" s="10">
        <v>13.658945386064019</v>
      </c>
      <c r="AO315" s="10">
        <v>5.8178578111005859</v>
      </c>
      <c r="AP315" s="10">
        <v>10.895261757456915</v>
      </c>
      <c r="AQ315" s="10">
        <v>114.66</v>
      </c>
      <c r="AR315" s="10"/>
      <c r="AS315" s="10"/>
      <c r="AT315" s="10">
        <v>5.5970261012870841</v>
      </c>
      <c r="AU315" s="10">
        <v>1</v>
      </c>
      <c r="AV315" s="16"/>
      <c r="AW315" s="21">
        <v>320.86148311960739</v>
      </c>
      <c r="AX315" s="1" t="s">
        <v>120</v>
      </c>
      <c r="AY315" s="25">
        <v>50.140682414698198</v>
      </c>
      <c r="AZ315" s="19">
        <v>100</v>
      </c>
      <c r="BA315" s="19">
        <v>0</v>
      </c>
      <c r="BB315" s="19">
        <v>0</v>
      </c>
      <c r="BC315" s="19">
        <v>100</v>
      </c>
      <c r="BD315" s="19">
        <v>0</v>
      </c>
      <c r="BE315" s="19">
        <v>0</v>
      </c>
      <c r="BF315" s="26">
        <v>55.214283268629742</v>
      </c>
      <c r="BG315" s="26">
        <v>41.077393261460102</v>
      </c>
      <c r="BH315" s="26">
        <v>3.7083234699101588</v>
      </c>
      <c r="BI315" s="23"/>
      <c r="BJ315" s="27">
        <f t="shared" ca="1" si="30"/>
        <v>0.97399592304844185</v>
      </c>
      <c r="BK315" s="26">
        <f t="shared" ca="1" si="31"/>
        <v>20.597181567337064</v>
      </c>
      <c r="BL315" s="25">
        <f t="shared" si="32"/>
        <v>4.2142726645394308</v>
      </c>
      <c r="BM315" s="25">
        <f t="shared" ca="1" si="33"/>
        <v>2.8376339440613303</v>
      </c>
      <c r="BN315" s="24">
        <f t="shared" si="34"/>
        <v>2.8130732849529623</v>
      </c>
      <c r="BO315" s="23"/>
      <c r="BP315" s="2"/>
    </row>
    <row r="316" spans="1:68" x14ac:dyDescent="0.2">
      <c r="A316">
        <v>15.15</v>
      </c>
      <c r="B316">
        <v>2.1</v>
      </c>
      <c r="C316">
        <v>1.32385</v>
      </c>
      <c r="D316">
        <v>-0.16066</v>
      </c>
      <c r="E316">
        <v>0.189</v>
      </c>
      <c r="F316">
        <v>1.50023</v>
      </c>
      <c r="G316">
        <v>1.8313299999999999</v>
      </c>
      <c r="I316" s="17">
        <f t="shared" si="28"/>
        <v>49.704724409448815</v>
      </c>
      <c r="J316" s="16">
        <f t="shared" si="29"/>
        <v>-50.304724409448816</v>
      </c>
      <c r="K316" s="10">
        <v>122</v>
      </c>
      <c r="L316" s="16">
        <v>4915.0262467191751</v>
      </c>
      <c r="M316" s="16">
        <v>1823.6876640420023</v>
      </c>
      <c r="N316" s="16">
        <v>21.538713910761153</v>
      </c>
      <c r="O316" s="16">
        <v>20.914406779661</v>
      </c>
      <c r="P316" s="16">
        <v>21.66062022511661</v>
      </c>
      <c r="Q316" s="16">
        <v>0.81914906385021602</v>
      </c>
      <c r="R316" s="16">
        <v>3.7817433450052849</v>
      </c>
      <c r="S316" s="16">
        <v>51.82037815663945</v>
      </c>
      <c r="T316" s="22" t="s">
        <v>122</v>
      </c>
      <c r="U316" s="10">
        <v>4</v>
      </c>
      <c r="V316" s="22" t="s">
        <v>143</v>
      </c>
      <c r="W316" s="10">
        <v>4</v>
      </c>
      <c r="X316" s="22" t="s">
        <v>143</v>
      </c>
      <c r="Y316" s="10">
        <v>4</v>
      </c>
      <c r="Z316" s="22" t="s">
        <v>33</v>
      </c>
      <c r="AA316" s="15">
        <v>3</v>
      </c>
      <c r="AB316" s="11">
        <v>56.10878196640077</v>
      </c>
      <c r="AC316" s="10">
        <v>40.288695869198555</v>
      </c>
      <c r="AD316" s="21">
        <v>3.6025221644006766</v>
      </c>
      <c r="AE316" s="12">
        <v>2091.4406779660999</v>
      </c>
      <c r="AF316" s="10">
        <v>2191.6037689576742</v>
      </c>
      <c r="AG316" s="10">
        <v>1444.0413483411073</v>
      </c>
      <c r="AH316" s="10">
        <v>622.93709305806772</v>
      </c>
      <c r="AI316" s="10">
        <v>2.6442830958392354</v>
      </c>
      <c r="AJ316" s="10"/>
      <c r="AK316" s="10"/>
      <c r="AL316" s="10"/>
      <c r="AM316" s="10"/>
      <c r="AN316" s="10">
        <v>13.942937853107333</v>
      </c>
      <c r="AO316" s="10">
        <v>5.9368473986845549</v>
      </c>
      <c r="AP316" s="10">
        <v>11.10828943838775</v>
      </c>
      <c r="AQ316" s="10">
        <v>114.66</v>
      </c>
      <c r="AR316" s="10"/>
      <c r="AS316" s="10"/>
      <c r="AT316" s="10">
        <v>5.7089295621625542</v>
      </c>
      <c r="AU316" s="10">
        <v>1</v>
      </c>
      <c r="AV316" s="16"/>
      <c r="AW316" s="21">
        <v>328.7405653436511</v>
      </c>
      <c r="AX316" s="1" t="s">
        <v>120</v>
      </c>
      <c r="AY316" s="25">
        <v>50.304724409448802</v>
      </c>
      <c r="AZ316" s="19">
        <v>100</v>
      </c>
      <c r="BA316" s="19">
        <v>0</v>
      </c>
      <c r="BB316" s="19">
        <v>0</v>
      </c>
      <c r="BC316" s="19">
        <v>100</v>
      </c>
      <c r="BD316" s="19">
        <v>0</v>
      </c>
      <c r="BE316" s="19">
        <v>0</v>
      </c>
      <c r="BF316" s="26">
        <v>56.10878196640077</v>
      </c>
      <c r="BG316" s="26">
        <v>40.288695869198555</v>
      </c>
      <c r="BH316" s="26">
        <v>3.6025221644006766</v>
      </c>
      <c r="BI316" s="23"/>
      <c r="BJ316" s="27">
        <f t="shared" ca="1" si="30"/>
        <v>0.97325208925348505</v>
      </c>
      <c r="BK316" s="26">
        <f t="shared" ca="1" si="31"/>
        <v>20.975007099924248</v>
      </c>
      <c r="BL316" s="25">
        <f t="shared" si="32"/>
        <v>4.2657110618065888</v>
      </c>
      <c r="BM316" s="25">
        <f t="shared" ca="1" si="33"/>
        <v>2.8350753263956676</v>
      </c>
      <c r="BN316" s="24">
        <f t="shared" si="34"/>
        <v>2.8099323740220017</v>
      </c>
      <c r="BO316" s="23"/>
      <c r="BP316" s="2"/>
    </row>
    <row r="317" spans="1:68" x14ac:dyDescent="0.2">
      <c r="A317">
        <v>15.2</v>
      </c>
      <c r="B317">
        <v>2.1</v>
      </c>
      <c r="C317">
        <v>1.3234999999999999</v>
      </c>
      <c r="D317">
        <v>-0.16217999999999999</v>
      </c>
      <c r="E317">
        <v>0.19122</v>
      </c>
      <c r="F317">
        <v>1.4932799999999999</v>
      </c>
      <c r="G317">
        <v>1.8247</v>
      </c>
      <c r="I317" s="17">
        <f t="shared" si="28"/>
        <v>49.868766404199469</v>
      </c>
      <c r="J317" s="16">
        <f t="shared" si="29"/>
        <v>-50.468766404199471</v>
      </c>
      <c r="K317" s="10">
        <v>122</v>
      </c>
      <c r="L317" s="16">
        <v>4935.0393700787554</v>
      </c>
      <c r="M317" s="16">
        <v>1833.4645669291413</v>
      </c>
      <c r="N317" s="16">
        <v>21.609798775153102</v>
      </c>
      <c r="O317" s="16">
        <v>20.818832391713713</v>
      </c>
      <c r="P317" s="16">
        <v>21.574858619119986</v>
      </c>
      <c r="Q317" s="16">
        <v>0.80962626020163231</v>
      </c>
      <c r="R317" s="16">
        <v>3.7526376162860622</v>
      </c>
      <c r="S317" s="16">
        <v>52.501821347657923</v>
      </c>
      <c r="T317" s="22" t="s">
        <v>122</v>
      </c>
      <c r="U317" s="10">
        <v>4</v>
      </c>
      <c r="V317" s="22" t="s">
        <v>143</v>
      </c>
      <c r="W317" s="10">
        <v>4</v>
      </c>
      <c r="X317" s="22" t="s">
        <v>143</v>
      </c>
      <c r="Y317" s="10">
        <v>4</v>
      </c>
      <c r="Z317" s="22" t="s">
        <v>33</v>
      </c>
      <c r="AA317" s="15">
        <v>3</v>
      </c>
      <c r="AB317" s="11">
        <v>55.535563096713432</v>
      </c>
      <c r="AC317" s="10">
        <v>40.794787487059899</v>
      </c>
      <c r="AD317" s="21">
        <v>3.6696494162266706</v>
      </c>
      <c r="AE317" s="12">
        <v>2081.8832391713713</v>
      </c>
      <c r="AF317" s="10">
        <v>2180.3369257016261</v>
      </c>
      <c r="AG317" s="10">
        <v>1438.3239079413324</v>
      </c>
      <c r="AH317" s="10">
        <v>635.49303577724197</v>
      </c>
      <c r="AI317" s="10">
        <v>2.6647923467485977</v>
      </c>
      <c r="AJ317" s="10"/>
      <c r="AK317" s="10"/>
      <c r="AL317" s="10"/>
      <c r="AM317" s="10"/>
      <c r="AN317" s="10">
        <v>13.879221594475808</v>
      </c>
      <c r="AO317" s="10">
        <v>5.9172962071714226</v>
      </c>
      <c r="AP317" s="10">
        <v>11.068267355589327</v>
      </c>
      <c r="AQ317" s="10">
        <v>114.66</v>
      </c>
      <c r="AR317" s="10"/>
      <c r="AS317" s="10"/>
      <c r="AT317" s="10">
        <v>5.6461504327221101</v>
      </c>
      <c r="AU317" s="10">
        <v>1</v>
      </c>
      <c r="AV317" s="16"/>
      <c r="AW317" s="21">
        <v>327.05053885524393</v>
      </c>
      <c r="AX317" s="1" t="s">
        <v>120</v>
      </c>
      <c r="AY317" s="25">
        <v>50.468766404199499</v>
      </c>
      <c r="AZ317" s="19">
        <v>100</v>
      </c>
      <c r="BA317" s="19">
        <v>0</v>
      </c>
      <c r="BB317" s="19">
        <v>0</v>
      </c>
      <c r="BC317" s="19">
        <v>100</v>
      </c>
      <c r="BD317" s="19">
        <v>0</v>
      </c>
      <c r="BE317" s="19">
        <v>0</v>
      </c>
      <c r="BF317" s="26">
        <v>55.535563096713432</v>
      </c>
      <c r="BG317" s="26">
        <v>40.794787487059899</v>
      </c>
      <c r="BH317" s="26">
        <v>3.6696494162266706</v>
      </c>
      <c r="BI317" s="23"/>
      <c r="BJ317" s="27">
        <f t="shared" ca="1" si="30"/>
        <v>0.97402727886583573</v>
      </c>
      <c r="BK317" s="26">
        <f t="shared" ca="1" si="31"/>
        <v>20.764417631448033</v>
      </c>
      <c r="BL317" s="25">
        <f t="shared" si="32"/>
        <v>4.237252832510082</v>
      </c>
      <c r="BM317" s="25">
        <f t="shared" ca="1" si="33"/>
        <v>2.8365036468069285</v>
      </c>
      <c r="BN317" s="24">
        <f t="shared" si="34"/>
        <v>2.8091123036501737</v>
      </c>
      <c r="BO317" s="23"/>
      <c r="BP317" s="2"/>
    </row>
    <row r="318" spans="1:68" x14ac:dyDescent="0.2">
      <c r="A318">
        <v>15.25</v>
      </c>
      <c r="B318">
        <v>2.1</v>
      </c>
      <c r="C318">
        <v>1.32653</v>
      </c>
      <c r="D318">
        <v>-0.16045999999999999</v>
      </c>
      <c r="E318">
        <v>0.19958000000000001</v>
      </c>
      <c r="F318">
        <v>1.496</v>
      </c>
      <c r="G318">
        <v>1.8308</v>
      </c>
      <c r="I318" s="17">
        <f t="shared" si="28"/>
        <v>50.032808398950131</v>
      </c>
      <c r="J318" s="16">
        <f t="shared" si="29"/>
        <v>-50.632808398950132</v>
      </c>
      <c r="K318" s="10">
        <v>122</v>
      </c>
      <c r="L318" s="16">
        <v>4955.0524934383357</v>
      </c>
      <c r="M318" s="16">
        <v>1843.2414698162806</v>
      </c>
      <c r="N318" s="16">
        <v>21.680883639545058</v>
      </c>
      <c r="O318" s="16">
        <v>21.646233521657237</v>
      </c>
      <c r="P318" s="16">
        <v>22.439212387400254</v>
      </c>
      <c r="Q318" s="16">
        <v>0.82040206433029272</v>
      </c>
      <c r="R318" s="16">
        <v>3.6561090031437695</v>
      </c>
      <c r="S318" s="16">
        <v>55.067976787709497</v>
      </c>
      <c r="T318" s="22" t="s">
        <v>122</v>
      </c>
      <c r="U318" s="10">
        <v>4</v>
      </c>
      <c r="V318" s="22" t="s">
        <v>143</v>
      </c>
      <c r="W318" s="10">
        <v>4</v>
      </c>
      <c r="X318" s="22" t="s">
        <v>143</v>
      </c>
      <c r="Y318" s="10">
        <v>4</v>
      </c>
      <c r="Z318" s="22" t="s">
        <v>123</v>
      </c>
      <c r="AA318" s="15">
        <v>4</v>
      </c>
      <c r="AB318" s="11">
        <v>51.917025693890722</v>
      </c>
      <c r="AC318" s="10">
        <v>43.930240414044341</v>
      </c>
      <c r="AD318" s="21">
        <v>4.152733892064937</v>
      </c>
      <c r="AE318" s="12">
        <v>2164.6233521657236</v>
      </c>
      <c r="AF318" s="10">
        <v>2280.8483617722704</v>
      </c>
      <c r="AG318" s="10">
        <v>1495.9474924933502</v>
      </c>
      <c r="AH318" s="10">
        <v>686.82020190509706</v>
      </c>
      <c r="AI318" s="10">
        <v>2.7351482112271062</v>
      </c>
      <c r="AJ318" s="10"/>
      <c r="AK318" s="10"/>
      <c r="AL318" s="10"/>
      <c r="AM318" s="10"/>
      <c r="AN318" s="10">
        <v>14.430822347771491</v>
      </c>
      <c r="AO318" s="10">
        <v>6.0916236865446276</v>
      </c>
      <c r="AP318" s="10">
        <v>11.471632447453452</v>
      </c>
      <c r="AQ318" s="10">
        <v>114.66</v>
      </c>
      <c r="AR318" s="10"/>
      <c r="AS318" s="10"/>
      <c r="AT318" s="10">
        <v>5.8866079364921617</v>
      </c>
      <c r="AU318" s="10">
        <v>1</v>
      </c>
      <c r="AV318" s="16"/>
      <c r="AW318" s="21">
        <v>342.12725426584058</v>
      </c>
      <c r="AX318" s="1" t="s">
        <v>120</v>
      </c>
      <c r="AY318" s="25">
        <v>50.632808398950097</v>
      </c>
      <c r="AZ318" s="19">
        <v>100</v>
      </c>
      <c r="BA318" s="19">
        <v>0</v>
      </c>
      <c r="BB318" s="19">
        <v>0</v>
      </c>
      <c r="BC318" s="19">
        <v>0</v>
      </c>
      <c r="BD318" s="19">
        <v>100</v>
      </c>
      <c r="BE318" s="19">
        <v>0</v>
      </c>
      <c r="BF318" s="26">
        <v>51.917025693890722</v>
      </c>
      <c r="BG318" s="26">
        <v>43.930240414044341</v>
      </c>
      <c r="BH318" s="26">
        <v>4.152733892064937</v>
      </c>
      <c r="BI318" s="23"/>
      <c r="BJ318" s="27">
        <f t="shared" ca="1" si="30"/>
        <v>0.96626368055253953</v>
      </c>
      <c r="BK318" s="26">
        <f t="shared" ca="1" si="31"/>
        <v>21.557350450979808</v>
      </c>
      <c r="BL318" s="25">
        <f t="shared" si="32"/>
        <v>4.1098835967486105</v>
      </c>
      <c r="BM318" s="25">
        <f t="shared" ca="1" si="33"/>
        <v>2.8155204503529734</v>
      </c>
      <c r="BN318" s="24">
        <f t="shared" si="34"/>
        <v>2.7887581909981209</v>
      </c>
      <c r="BO318" s="23"/>
      <c r="BP318" s="2"/>
    </row>
    <row r="319" spans="1:68" x14ac:dyDescent="0.2">
      <c r="A319">
        <v>15.3</v>
      </c>
      <c r="B319">
        <v>2.2000000000000002</v>
      </c>
      <c r="C319">
        <v>1.3305</v>
      </c>
      <c r="D319">
        <v>-0.15301000000000001</v>
      </c>
      <c r="E319">
        <v>0.20208000000000001</v>
      </c>
      <c r="F319">
        <v>1.4960500000000001</v>
      </c>
      <c r="G319">
        <v>1.8327500000000001</v>
      </c>
      <c r="I319" s="17">
        <f t="shared" si="28"/>
        <v>50.196850393700785</v>
      </c>
      <c r="J319" s="16">
        <f t="shared" si="29"/>
        <v>-50.796850393700787</v>
      </c>
      <c r="K319" s="10">
        <v>122</v>
      </c>
      <c r="L319" s="16">
        <v>4975.0656167979159</v>
      </c>
      <c r="M319" s="16">
        <v>1853.0183727034196</v>
      </c>
      <c r="N319" s="16">
        <v>21.751968503937007</v>
      </c>
      <c r="O319" s="16">
        <v>22.730320150659129</v>
      </c>
      <c r="P319" s="16">
        <v>23.534349446526768</v>
      </c>
      <c r="Q319" s="16">
        <v>0.86707633221315406</v>
      </c>
      <c r="R319" s="16">
        <v>3.6843012558442245</v>
      </c>
      <c r="S319" s="16">
        <v>55.835367768586167</v>
      </c>
      <c r="T319" s="22" t="s">
        <v>122</v>
      </c>
      <c r="U319" s="10">
        <v>4</v>
      </c>
      <c r="V319" s="22" t="s">
        <v>143</v>
      </c>
      <c r="W319" s="10">
        <v>4</v>
      </c>
      <c r="X319" s="22" t="s">
        <v>143</v>
      </c>
      <c r="Y319" s="10">
        <v>4</v>
      </c>
      <c r="Z319" s="22" t="s">
        <v>123</v>
      </c>
      <c r="AA319" s="15">
        <v>4</v>
      </c>
      <c r="AB319" s="11">
        <v>51.125585017240645</v>
      </c>
      <c r="AC319" s="10">
        <v>44.600985871426971</v>
      </c>
      <c r="AD319" s="21">
        <v>4.2734291113323835</v>
      </c>
      <c r="AE319" s="12">
        <v>2273.0320150659127</v>
      </c>
      <c r="AF319" s="10">
        <v>2408.5107732365905</v>
      </c>
      <c r="AG319" s="10">
        <v>1568.9566297684514</v>
      </c>
      <c r="AH319" s="10">
        <v>701.14421344421135</v>
      </c>
      <c r="AI319" s="10">
        <v>2.7142188723404459</v>
      </c>
      <c r="AJ319" s="10"/>
      <c r="AK319" s="10"/>
      <c r="AL319" s="10"/>
      <c r="AM319" s="10"/>
      <c r="AN319" s="10">
        <v>15.153546767106086</v>
      </c>
      <c r="AO319" s="10">
        <v>6.3447749101792086</v>
      </c>
      <c r="AP319" s="10">
        <v>11.982696408379159</v>
      </c>
      <c r="AQ319" s="10">
        <v>114.66</v>
      </c>
      <c r="AR319" s="10"/>
      <c r="AS319" s="10"/>
      <c r="AT319" s="10">
        <v>6.1983214858545672</v>
      </c>
      <c r="AU319" s="10">
        <v>1</v>
      </c>
      <c r="AV319" s="16"/>
      <c r="AW319" s="21">
        <v>361.2766159854886</v>
      </c>
      <c r="AX319" s="1" t="s">
        <v>120</v>
      </c>
      <c r="AY319" s="25">
        <v>50.796850393700801</v>
      </c>
      <c r="AZ319" s="19">
        <v>100</v>
      </c>
      <c r="BA319" s="19">
        <v>0</v>
      </c>
      <c r="BB319" s="19">
        <v>0</v>
      </c>
      <c r="BC319" s="19">
        <v>0</v>
      </c>
      <c r="BD319" s="19">
        <v>100</v>
      </c>
      <c r="BE319" s="19">
        <v>0</v>
      </c>
      <c r="BF319" s="26">
        <v>51.125585017240645</v>
      </c>
      <c r="BG319" s="26">
        <v>44.600985871426971</v>
      </c>
      <c r="BH319" s="26">
        <v>4.2734291113323835</v>
      </c>
      <c r="BI319" s="23"/>
      <c r="BJ319" s="27">
        <f t="shared" ca="1" si="30"/>
        <v>0.96085367883532025</v>
      </c>
      <c r="BK319" s="26">
        <f t="shared" ca="1" si="31"/>
        <v>22.596873016528942</v>
      </c>
      <c r="BL319" s="25">
        <f t="shared" si="32"/>
        <v>4.1197504930146218</v>
      </c>
      <c r="BM319" s="25">
        <f t="shared" ca="1" si="33"/>
        <v>2.8007146727863597</v>
      </c>
      <c r="BN319" s="24">
        <f t="shared" si="34"/>
        <v>2.7750238200739155</v>
      </c>
      <c r="BO319" s="23"/>
      <c r="BP319" s="2"/>
    </row>
    <row r="320" spans="1:68" x14ac:dyDescent="0.2">
      <c r="A320">
        <v>15.35</v>
      </c>
      <c r="B320">
        <v>2.1</v>
      </c>
      <c r="C320">
        <v>1.3350599999999999</v>
      </c>
      <c r="D320">
        <v>-0.14832999999999999</v>
      </c>
      <c r="E320">
        <v>0.20993000000000001</v>
      </c>
      <c r="F320">
        <v>1.49583</v>
      </c>
      <c r="G320">
        <v>1.8381799999999999</v>
      </c>
      <c r="I320" s="17">
        <f t="shared" si="28"/>
        <v>50.36089238845144</v>
      </c>
      <c r="J320" s="16">
        <f t="shared" si="29"/>
        <v>-50.960892388451441</v>
      </c>
      <c r="K320" s="10">
        <v>122</v>
      </c>
      <c r="L320" s="16">
        <v>4995.0787401574962</v>
      </c>
      <c r="M320" s="16">
        <v>1862.7952755905585</v>
      </c>
      <c r="N320" s="16">
        <v>21.823053368328956</v>
      </c>
      <c r="O320" s="16">
        <v>23.975517890772096</v>
      </c>
      <c r="P320" s="16">
        <v>24.814245537231056</v>
      </c>
      <c r="Q320" s="16">
        <v>0.89639654344695152</v>
      </c>
      <c r="R320" s="16">
        <v>3.6124271523871507</v>
      </c>
      <c r="S320" s="16">
        <v>58.244975448538895</v>
      </c>
      <c r="T320" s="22" t="s">
        <v>122</v>
      </c>
      <c r="U320" s="10">
        <v>4</v>
      </c>
      <c r="V320" s="22" t="s">
        <v>143</v>
      </c>
      <c r="W320" s="10">
        <v>4</v>
      </c>
      <c r="X320" s="22" t="s">
        <v>143</v>
      </c>
      <c r="Y320" s="10">
        <v>4</v>
      </c>
      <c r="Z320" s="22" t="s">
        <v>123</v>
      </c>
      <c r="AA320" s="15">
        <v>4</v>
      </c>
      <c r="AB320" s="11">
        <v>47.693358567105946</v>
      </c>
      <c r="AC320" s="10">
        <v>47.437850100281324</v>
      </c>
      <c r="AD320" s="21">
        <v>4.8687913326127301</v>
      </c>
      <c r="AE320" s="12">
        <v>2397.5517890772094</v>
      </c>
      <c r="AF320" s="10">
        <v>2557.9095413571195</v>
      </c>
      <c r="AG320" s="10">
        <v>1654.2830358154038</v>
      </c>
      <c r="AH320" s="10">
        <v>749.25096850717591</v>
      </c>
      <c r="AI320" s="10">
        <v>2.7682219123482774</v>
      </c>
      <c r="AJ320" s="10"/>
      <c r="AK320" s="10"/>
      <c r="AL320" s="10"/>
      <c r="AM320" s="10"/>
      <c r="AN320" s="10">
        <v>15.983678593848063</v>
      </c>
      <c r="AO320" s="10">
        <v>6.6124345964599227</v>
      </c>
      <c r="AP320" s="10">
        <v>12.579981250707826</v>
      </c>
      <c r="AQ320" s="10">
        <v>114.66</v>
      </c>
      <c r="AR320" s="10"/>
      <c r="AS320" s="10"/>
      <c r="AT320" s="10">
        <v>6.5660554951036412</v>
      </c>
      <c r="AU320" s="10">
        <v>1</v>
      </c>
      <c r="AV320" s="16"/>
      <c r="AW320" s="21">
        <v>383.68643120356791</v>
      </c>
      <c r="AX320" s="1" t="s">
        <v>120</v>
      </c>
      <c r="AY320" s="25">
        <v>50.960892388451398</v>
      </c>
      <c r="AZ320" s="19">
        <v>100</v>
      </c>
      <c r="BA320" s="19">
        <v>0</v>
      </c>
      <c r="BB320" s="19">
        <v>0</v>
      </c>
      <c r="BC320" s="19">
        <v>0</v>
      </c>
      <c r="BD320" s="19">
        <v>100</v>
      </c>
      <c r="BE320" s="19">
        <v>0</v>
      </c>
      <c r="BF320" s="26">
        <v>47.693358567105946</v>
      </c>
      <c r="BG320" s="26">
        <v>47.437850100281324</v>
      </c>
      <c r="BH320" s="26">
        <v>4.8687913326127301</v>
      </c>
      <c r="BI320" s="23"/>
      <c r="BJ320" s="27">
        <f t="shared" ca="1" si="30"/>
        <v>0.95179638716649984</v>
      </c>
      <c r="BK320" s="26">
        <f t="shared" ca="1" si="31"/>
        <v>23.811531600974664</v>
      </c>
      <c r="BL320" s="25">
        <f t="shared" si="32"/>
        <v>4.0167063039363171</v>
      </c>
      <c r="BM320" s="25">
        <f t="shared" ca="1" si="33"/>
        <v>2.7763359557142313</v>
      </c>
      <c r="BN320" s="24">
        <f t="shared" si="34"/>
        <v>2.7519284359201159</v>
      </c>
      <c r="BO320" s="23"/>
      <c r="BP320" s="2"/>
    </row>
    <row r="321" spans="1:68" x14ac:dyDescent="0.2">
      <c r="A321">
        <v>15.4</v>
      </c>
      <c r="B321">
        <v>2.1</v>
      </c>
      <c r="C321">
        <v>1.3320000000000001</v>
      </c>
      <c r="D321">
        <v>-0.13594000000000001</v>
      </c>
      <c r="E321">
        <v>0.21418000000000001</v>
      </c>
      <c r="F321">
        <v>1.49275</v>
      </c>
      <c r="G321">
        <v>1.8362499999999999</v>
      </c>
      <c r="I321" s="17">
        <f t="shared" si="28"/>
        <v>50.524934383202101</v>
      </c>
      <c r="J321" s="16">
        <f t="shared" si="29"/>
        <v>-51.124934383202103</v>
      </c>
      <c r="K321" s="10">
        <v>122</v>
      </c>
      <c r="L321" s="16">
        <v>5015.0918635170765</v>
      </c>
      <c r="M321" s="16">
        <v>1872.5721784776979</v>
      </c>
      <c r="N321" s="16">
        <v>21.894138232720909</v>
      </c>
      <c r="O321" s="16">
        <v>23.139924670433153</v>
      </c>
      <c r="P321" s="16">
        <v>23.997438048103973</v>
      </c>
      <c r="Q321" s="16">
        <v>0.97401992318770991</v>
      </c>
      <c r="R321" s="16">
        <v>4.058849620677182</v>
      </c>
      <c r="S321" s="16">
        <v>59.54954011602922</v>
      </c>
      <c r="T321" s="22" t="s">
        <v>122</v>
      </c>
      <c r="U321" s="10">
        <v>4</v>
      </c>
      <c r="V321" s="22" t="s">
        <v>143</v>
      </c>
      <c r="W321" s="10">
        <v>4</v>
      </c>
      <c r="X321" s="22" t="s">
        <v>143</v>
      </c>
      <c r="Y321" s="10">
        <v>4</v>
      </c>
      <c r="Z321" s="22" t="s">
        <v>33</v>
      </c>
      <c r="AA321" s="15">
        <v>3</v>
      </c>
      <c r="AB321" s="11">
        <v>60.736752594550886</v>
      </c>
      <c r="AC321" s="10">
        <v>36.124724078399481</v>
      </c>
      <c r="AD321" s="21">
        <v>3.1385233270496324</v>
      </c>
      <c r="AE321" s="12">
        <v>2313.9924670433152</v>
      </c>
      <c r="AF321" s="10">
        <v>2460.6373000857234</v>
      </c>
      <c r="AG321" s="10">
        <v>1599.8292032069317</v>
      </c>
      <c r="AH321" s="10">
        <v>774.62541017091394</v>
      </c>
      <c r="AI321" s="10">
        <v>2.4637522782456749</v>
      </c>
      <c r="AJ321" s="10"/>
      <c r="AK321" s="10"/>
      <c r="AL321" s="10"/>
      <c r="AM321" s="10"/>
      <c r="AN321" s="10">
        <v>15.426616446955435</v>
      </c>
      <c r="AO321" s="10">
        <v>6.5487468567486333</v>
      </c>
      <c r="AP321" s="10">
        <v>12.198804422448521</v>
      </c>
      <c r="AQ321" s="10">
        <v>114.66</v>
      </c>
      <c r="AR321" s="10"/>
      <c r="AS321" s="10"/>
      <c r="AT321" s="10">
        <v>6.2693833366213481</v>
      </c>
      <c r="AU321" s="10">
        <v>1</v>
      </c>
      <c r="AV321" s="16"/>
      <c r="AW321" s="21">
        <v>369.0955950128585</v>
      </c>
      <c r="AX321" s="1" t="s">
        <v>120</v>
      </c>
      <c r="AY321" s="25">
        <v>51.124934383202103</v>
      </c>
      <c r="AZ321" s="19">
        <v>100</v>
      </c>
      <c r="BA321" s="19">
        <v>0</v>
      </c>
      <c r="BB321" s="19">
        <v>0</v>
      </c>
      <c r="BC321" s="19">
        <v>100</v>
      </c>
      <c r="BD321" s="19">
        <v>0</v>
      </c>
      <c r="BE321" s="19">
        <v>0</v>
      </c>
      <c r="BF321" s="26">
        <v>60.736752594550886</v>
      </c>
      <c r="BG321" s="26">
        <v>36.124724078399481</v>
      </c>
      <c r="BH321" s="26">
        <v>3.1385233270496324</v>
      </c>
      <c r="BI321" s="23"/>
      <c r="BJ321" s="27">
        <f t="shared" ca="1" si="30"/>
        <v>0.97025707067939393</v>
      </c>
      <c r="BK321" s="26">
        <f t="shared" ca="1" si="31"/>
        <v>22.867706043986214</v>
      </c>
      <c r="BL321" s="25">
        <f t="shared" si="32"/>
        <v>4.5324560863982208</v>
      </c>
      <c r="BM321" s="25">
        <f t="shared" ca="1" si="33"/>
        <v>2.8241828952870227</v>
      </c>
      <c r="BN321" s="24">
        <f t="shared" si="34"/>
        <v>2.7958681619982761</v>
      </c>
      <c r="BO321" s="23"/>
      <c r="BP321" s="2"/>
    </row>
    <row r="322" spans="1:68" x14ac:dyDescent="0.2">
      <c r="A322">
        <v>15.45</v>
      </c>
      <c r="B322">
        <v>2.1</v>
      </c>
      <c r="C322">
        <v>1.33091</v>
      </c>
      <c r="D322">
        <v>-0.11941</v>
      </c>
      <c r="E322">
        <v>0.21745</v>
      </c>
      <c r="F322">
        <v>1.4917800000000001</v>
      </c>
      <c r="G322">
        <v>1.8364499999999999</v>
      </c>
      <c r="I322" s="17">
        <f t="shared" si="28"/>
        <v>50.688976377952748</v>
      </c>
      <c r="J322" s="16">
        <f t="shared" si="29"/>
        <v>-51.28897637795275</v>
      </c>
      <c r="K322" s="10">
        <v>122</v>
      </c>
      <c r="L322" s="16">
        <v>5035.1049868766559</v>
      </c>
      <c r="M322" s="16">
        <v>1882.3490813648364</v>
      </c>
      <c r="N322" s="16">
        <v>21.965223097112855</v>
      </c>
      <c r="O322" s="16">
        <v>22.842278719397363</v>
      </c>
      <c r="P322" s="16">
        <v>23.714246059671193</v>
      </c>
      <c r="Q322" s="16">
        <v>1.0775804128660582</v>
      </c>
      <c r="R322" s="16">
        <v>4.5440213876274473</v>
      </c>
      <c r="S322" s="16">
        <v>60.553287519015896</v>
      </c>
      <c r="T322" s="22" t="s">
        <v>33</v>
      </c>
      <c r="U322" s="10">
        <v>3</v>
      </c>
      <c r="V322" s="22" t="s">
        <v>143</v>
      </c>
      <c r="W322" s="10">
        <v>4</v>
      </c>
      <c r="X322" s="22" t="s">
        <v>143</v>
      </c>
      <c r="Y322" s="10">
        <v>4</v>
      </c>
      <c r="Z322" s="22" t="s">
        <v>33</v>
      </c>
      <c r="AA322" s="15">
        <v>3</v>
      </c>
      <c r="AB322" s="11">
        <v>74.372505524122104</v>
      </c>
      <c r="AC322" s="10">
        <v>23.390427681331943</v>
      </c>
      <c r="AD322" s="21">
        <v>2.2370667945459544</v>
      </c>
      <c r="AE322" s="12">
        <v>2284.2278719397364</v>
      </c>
      <c r="AF322" s="10">
        <v>2426.143353013656</v>
      </c>
      <c r="AG322" s="10">
        <v>1580.9497373114129</v>
      </c>
      <c r="AH322" s="10">
        <v>793.81161096486267</v>
      </c>
      <c r="AI322" s="10">
        <v>2.200693867160969</v>
      </c>
      <c r="AJ322" s="10"/>
      <c r="AK322" s="10"/>
      <c r="AL322" s="10"/>
      <c r="AM322" s="10"/>
      <c r="AN322" s="10">
        <v>22.842278719397363</v>
      </c>
      <c r="AO322" s="10">
        <v>6.6013546034872546</v>
      </c>
      <c r="AP322" s="10">
        <v>12.066648161179891</v>
      </c>
      <c r="AQ322" s="10">
        <v>111.47500000000001</v>
      </c>
      <c r="AR322" s="10"/>
      <c r="AS322" s="10"/>
      <c r="AT322" s="10">
        <v>6.1432674840308144</v>
      </c>
      <c r="AU322" s="10">
        <v>1</v>
      </c>
      <c r="AV322" s="16"/>
      <c r="AW322" s="21">
        <v>363.9215029520484</v>
      </c>
      <c r="AX322" s="1" t="s">
        <v>120</v>
      </c>
      <c r="AY322" s="25">
        <v>51.2889763779527</v>
      </c>
      <c r="AZ322" s="19">
        <v>100</v>
      </c>
      <c r="BA322" s="19">
        <v>0</v>
      </c>
      <c r="BB322" s="19">
        <v>0</v>
      </c>
      <c r="BC322" s="19">
        <v>100</v>
      </c>
      <c r="BD322" s="19">
        <v>0</v>
      </c>
      <c r="BE322" s="19">
        <v>0</v>
      </c>
      <c r="BF322" s="26">
        <v>74.372505524122104</v>
      </c>
      <c r="BG322" s="26">
        <v>23.390427681331943</v>
      </c>
      <c r="BH322" s="26">
        <v>2.2370667945459544</v>
      </c>
      <c r="BI322" s="23"/>
      <c r="BJ322" s="27">
        <f t="shared" ca="1" si="30"/>
        <v>0.98527855429289257</v>
      </c>
      <c r="BK322" s="26">
        <f t="shared" ca="1" si="31"/>
        <v>22.48214780004491</v>
      </c>
      <c r="BL322" s="25">
        <f t="shared" si="32"/>
        <v>5.083719352261074</v>
      </c>
      <c r="BM322" s="25">
        <f t="shared" ca="1" si="33"/>
        <v>2.863003063470325</v>
      </c>
      <c r="BN322" s="24">
        <f t="shared" si="34"/>
        <v>2.832038093529555</v>
      </c>
      <c r="BO322" s="23"/>
      <c r="BP322" s="2"/>
    </row>
    <row r="323" spans="1:68" x14ac:dyDescent="0.2">
      <c r="A323">
        <v>15.5</v>
      </c>
      <c r="B323">
        <v>2.2000000000000002</v>
      </c>
      <c r="C323">
        <v>1.3319000000000001</v>
      </c>
      <c r="D323">
        <v>-0.10635</v>
      </c>
      <c r="E323">
        <v>0.21736</v>
      </c>
      <c r="F323">
        <v>1.49213</v>
      </c>
      <c r="G323">
        <v>1.8410500000000001</v>
      </c>
      <c r="I323" s="17">
        <f t="shared" si="28"/>
        <v>50.85301837270341</v>
      </c>
      <c r="J323" s="16">
        <f t="shared" si="29"/>
        <v>-51.453018372703411</v>
      </c>
      <c r="K323" s="10">
        <v>122</v>
      </c>
      <c r="L323" s="16">
        <v>5055.1181102362361</v>
      </c>
      <c r="M323" s="16">
        <v>1892.1259842519758</v>
      </c>
      <c r="N323" s="16">
        <v>22.036307961504811</v>
      </c>
      <c r="O323" s="16">
        <v>23.112617702448222</v>
      </c>
      <c r="P323" s="16">
        <v>23.984187227237566</v>
      </c>
      <c r="Q323" s="16">
        <v>1.1594013442150743</v>
      </c>
      <c r="R323" s="16">
        <v>4.8340239059608567</v>
      </c>
      <c r="S323" s="16">
        <v>60.525661443704344</v>
      </c>
      <c r="T323" s="22" t="s">
        <v>33</v>
      </c>
      <c r="U323" s="10">
        <v>3</v>
      </c>
      <c r="V323" s="22" t="s">
        <v>143</v>
      </c>
      <c r="W323" s="10">
        <v>4</v>
      </c>
      <c r="X323" s="22" t="s">
        <v>143</v>
      </c>
      <c r="Y323" s="10">
        <v>4</v>
      </c>
      <c r="Z323" s="22" t="s">
        <v>33</v>
      </c>
      <c r="AA323" s="15">
        <v>3</v>
      </c>
      <c r="AB323" s="11">
        <v>81.824115853275273</v>
      </c>
      <c r="AC323" s="10">
        <v>16.425645844725366</v>
      </c>
      <c r="AD323" s="21">
        <v>1.750238301999367</v>
      </c>
      <c r="AE323" s="12">
        <v>2311.2617702448224</v>
      </c>
      <c r="AF323" s="10">
        <v>2456.7238948826657</v>
      </c>
      <c r="AG323" s="10">
        <v>1598.9458151491713</v>
      </c>
      <c r="AH323" s="10">
        <v>791.78098591953335</v>
      </c>
      <c r="AI323" s="10">
        <v>2.0686699516874452</v>
      </c>
      <c r="AJ323" s="10"/>
      <c r="AK323" s="10"/>
      <c r="AL323" s="10"/>
      <c r="AM323" s="10"/>
      <c r="AN323" s="10">
        <v>23.112617702448222</v>
      </c>
      <c r="AO323" s="10">
        <v>6.7313457328102198</v>
      </c>
      <c r="AP323" s="10">
        <v>12.192620706044197</v>
      </c>
      <c r="AQ323" s="10">
        <v>111.47500000000001</v>
      </c>
      <c r="AR323" s="10"/>
      <c r="AS323" s="10"/>
      <c r="AT323" s="10">
        <v>6.1906471430161618</v>
      </c>
      <c r="AU323" s="10">
        <v>1</v>
      </c>
      <c r="AV323" s="16"/>
      <c r="AW323" s="21">
        <v>368.50858423239987</v>
      </c>
      <c r="AX323" s="1" t="s">
        <v>120</v>
      </c>
      <c r="AY323" s="25">
        <v>51.453018372703397</v>
      </c>
      <c r="AZ323" s="19">
        <v>100</v>
      </c>
      <c r="BA323" s="19">
        <v>0</v>
      </c>
      <c r="BB323" s="19">
        <v>0</v>
      </c>
      <c r="BC323" s="19">
        <v>100</v>
      </c>
      <c r="BD323" s="19">
        <v>0</v>
      </c>
      <c r="BE323" s="19">
        <v>0</v>
      </c>
      <c r="BF323" s="26">
        <v>81.824115853275273</v>
      </c>
      <c r="BG323" s="26">
        <v>16.425645844725366</v>
      </c>
      <c r="BH323" s="26">
        <v>1.750238301999367</v>
      </c>
      <c r="BI323" s="23"/>
      <c r="BJ323" s="27">
        <f t="shared" ca="1" si="30"/>
        <v>0.99137944863736238</v>
      </c>
      <c r="BK323" s="26">
        <f t="shared" ca="1" si="31"/>
        <v>22.657693006166774</v>
      </c>
      <c r="BL323" s="25">
        <f t="shared" si="32"/>
        <v>5.403464770487985</v>
      </c>
      <c r="BM323" s="25">
        <f t="shared" ca="1" si="33"/>
        <v>2.8784096115249418</v>
      </c>
      <c r="BN323" s="24">
        <f t="shared" si="34"/>
        <v>2.8462656522272227</v>
      </c>
      <c r="BO323" s="23"/>
      <c r="BP323" s="2"/>
    </row>
    <row r="324" spans="1:68" x14ac:dyDescent="0.2">
      <c r="A324">
        <v>15.55</v>
      </c>
      <c r="B324">
        <v>2.1</v>
      </c>
      <c r="C324">
        <v>1.32555</v>
      </c>
      <c r="D324">
        <v>-0.10929999999999999</v>
      </c>
      <c r="E324">
        <v>0.21615999999999999</v>
      </c>
      <c r="F324">
        <v>1.4896</v>
      </c>
      <c r="G324">
        <v>1.8370299999999999</v>
      </c>
      <c r="I324" s="17">
        <f t="shared" si="28"/>
        <v>51.017060367454071</v>
      </c>
      <c r="J324" s="16">
        <f t="shared" si="29"/>
        <v>-51.617060367454073</v>
      </c>
      <c r="K324" s="10">
        <v>122</v>
      </c>
      <c r="L324" s="16">
        <v>5075.1312335958164</v>
      </c>
      <c r="M324" s="16">
        <v>1901.9028871391151</v>
      </c>
      <c r="N324" s="16">
        <v>22.107392825896763</v>
      </c>
      <c r="O324" s="16">
        <v>21.378625235404886</v>
      </c>
      <c r="P324" s="16">
        <v>22.244890553734407</v>
      </c>
      <c r="Q324" s="16">
        <v>1.1409195871339413</v>
      </c>
      <c r="R324" s="16">
        <v>5.1289062734561623</v>
      </c>
      <c r="S324" s="16">
        <v>60.157313772883533</v>
      </c>
      <c r="T324" s="22" t="s">
        <v>33</v>
      </c>
      <c r="U324" s="10">
        <v>3</v>
      </c>
      <c r="V324" s="22" t="s">
        <v>143</v>
      </c>
      <c r="W324" s="10">
        <v>4</v>
      </c>
      <c r="X324" s="22" t="s">
        <v>143</v>
      </c>
      <c r="Y324" s="10">
        <v>4</v>
      </c>
      <c r="Z324" s="22" t="s">
        <v>33</v>
      </c>
      <c r="AA324" s="15">
        <v>3</v>
      </c>
      <c r="AB324" s="11">
        <v>92.088909717992621</v>
      </c>
      <c r="AC324" s="10">
        <v>7.5610902820073846</v>
      </c>
      <c r="AD324" s="21">
        <v>0.35</v>
      </c>
      <c r="AE324" s="12">
        <v>2137.8625235404884</v>
      </c>
      <c r="AF324" s="10">
        <v>2250.9235142729067</v>
      </c>
      <c r="AG324" s="10">
        <v>1482.9927035822939</v>
      </c>
      <c r="AH324" s="10">
        <v>782.74123090944227</v>
      </c>
      <c r="AI324" s="10">
        <v>1.9497334259651824</v>
      </c>
      <c r="AJ324" s="10"/>
      <c r="AK324" s="10"/>
      <c r="AL324" s="10"/>
      <c r="AM324" s="10"/>
      <c r="AN324" s="10">
        <v>21.378625235404886</v>
      </c>
      <c r="AO324" s="10">
        <v>6.398972091796221</v>
      </c>
      <c r="AP324" s="10">
        <v>11.380948925076057</v>
      </c>
      <c r="AQ324" s="10">
        <v>111.47500000000001</v>
      </c>
      <c r="AR324" s="10"/>
      <c r="AS324" s="10"/>
      <c r="AT324" s="10">
        <v>5.6166544444163113</v>
      </c>
      <c r="AU324" s="10">
        <v>1</v>
      </c>
      <c r="AV324" s="16"/>
      <c r="AW324" s="21">
        <v>337.63852714093599</v>
      </c>
      <c r="AX324" s="1" t="s">
        <v>120</v>
      </c>
      <c r="AY324" s="25">
        <v>51.617060367454101</v>
      </c>
      <c r="AZ324" s="19">
        <v>100</v>
      </c>
      <c r="BA324" s="19">
        <v>0</v>
      </c>
      <c r="BB324" s="19">
        <v>0</v>
      </c>
      <c r="BC324" s="19">
        <v>100</v>
      </c>
      <c r="BD324" s="19">
        <v>0</v>
      </c>
      <c r="BE324" s="19">
        <v>0</v>
      </c>
      <c r="BF324" s="26">
        <v>92.088909717992621</v>
      </c>
      <c r="BG324" s="26">
        <v>7.5610902820073846</v>
      </c>
      <c r="BH324" s="26">
        <v>0.35</v>
      </c>
      <c r="BI324" s="23"/>
      <c r="BJ324" s="27">
        <f t="shared" ca="1" si="30"/>
        <v>1</v>
      </c>
      <c r="BK324" s="26">
        <f t="shared" ca="1" si="31"/>
        <v>20.723797277137212</v>
      </c>
      <c r="BL324" s="25">
        <f t="shared" si="32"/>
        <v>5.7893173770914501</v>
      </c>
      <c r="BM324" s="25">
        <f t="shared" ca="1" si="33"/>
        <v>2.9272009783076833</v>
      </c>
      <c r="BN324" s="24">
        <f t="shared" si="34"/>
        <v>2.8877715168507092</v>
      </c>
      <c r="BO324" s="23"/>
      <c r="BP324" s="2"/>
    </row>
    <row r="325" spans="1:68" x14ac:dyDescent="0.2">
      <c r="A325">
        <v>15.6</v>
      </c>
      <c r="B325">
        <v>2.2000000000000002</v>
      </c>
      <c r="C325">
        <v>1.3196600000000001</v>
      </c>
      <c r="D325">
        <v>-0.13166</v>
      </c>
      <c r="E325">
        <v>0.21510000000000001</v>
      </c>
      <c r="F325">
        <v>1.49298</v>
      </c>
      <c r="G325">
        <v>1.8432999999999999</v>
      </c>
      <c r="I325" s="17">
        <f t="shared" si="28"/>
        <v>51.181102362204719</v>
      </c>
      <c r="J325" s="16">
        <f t="shared" si="29"/>
        <v>-51.78110236220472</v>
      </c>
      <c r="K325" s="10">
        <v>122</v>
      </c>
      <c r="L325" s="16">
        <v>5095.1443569553958</v>
      </c>
      <c r="M325" s="16">
        <v>1911.6797900262536</v>
      </c>
      <c r="N325" s="16">
        <v>22.178477690288712</v>
      </c>
      <c r="O325" s="16">
        <v>19.770244821092284</v>
      </c>
      <c r="P325" s="16">
        <v>20.631824757048967</v>
      </c>
      <c r="Q325" s="16">
        <v>1.0008341334613537</v>
      </c>
      <c r="R325" s="16">
        <v>4.8509239742326411</v>
      </c>
      <c r="S325" s="16">
        <v>59.831939996991835</v>
      </c>
      <c r="T325" s="22" t="s">
        <v>33</v>
      </c>
      <c r="U325" s="10">
        <v>3</v>
      </c>
      <c r="V325" s="22" t="s">
        <v>143</v>
      </c>
      <c r="W325" s="10">
        <v>4</v>
      </c>
      <c r="X325" s="22" t="s">
        <v>143</v>
      </c>
      <c r="Y325" s="10">
        <v>4</v>
      </c>
      <c r="Z325" s="22" t="s">
        <v>33</v>
      </c>
      <c r="AA325" s="15">
        <v>3</v>
      </c>
      <c r="AB325" s="11">
        <v>86.97943789161333</v>
      </c>
      <c r="AC325" s="10">
        <v>11.717867073026227</v>
      </c>
      <c r="AD325" s="21">
        <v>1.3026950353604443</v>
      </c>
      <c r="AE325" s="12">
        <v>1977.0244821092285</v>
      </c>
      <c r="AF325" s="10">
        <v>2059.9738250534683</v>
      </c>
      <c r="AG325" s="10">
        <v>1375.4549838032644</v>
      </c>
      <c r="AH325" s="10">
        <v>774.58551030932131</v>
      </c>
      <c r="AI325" s="10">
        <v>2.061462940486896</v>
      </c>
      <c r="AJ325" s="10"/>
      <c r="AK325" s="10"/>
      <c r="AL325" s="10"/>
      <c r="AM325" s="10"/>
      <c r="AN325" s="10">
        <v>19.770244821092284</v>
      </c>
      <c r="AO325" s="10">
        <v>5.9789416010822336</v>
      </c>
      <c r="AP325" s="10">
        <v>10.628184886622851</v>
      </c>
      <c r="AQ325" s="10">
        <v>111.47500000000001</v>
      </c>
      <c r="AR325" s="10"/>
      <c r="AS325" s="10"/>
      <c r="AT325" s="10">
        <v>5.0898261212417095</v>
      </c>
      <c r="AU325" s="10">
        <v>1</v>
      </c>
      <c r="AV325" s="16"/>
      <c r="AW325" s="21">
        <v>308.99607375802026</v>
      </c>
      <c r="AX325" s="1" t="s">
        <v>120</v>
      </c>
      <c r="AY325" s="25">
        <v>51.781102362204699</v>
      </c>
      <c r="AZ325" s="19">
        <v>100</v>
      </c>
      <c r="BA325" s="19">
        <v>0</v>
      </c>
      <c r="BB325" s="19">
        <v>0</v>
      </c>
      <c r="BC325" s="19">
        <v>100</v>
      </c>
      <c r="BD325" s="19">
        <v>0</v>
      </c>
      <c r="BE325" s="19">
        <v>0</v>
      </c>
      <c r="BF325" s="26">
        <v>86.97943789161333</v>
      </c>
      <c r="BG325" s="26">
        <v>11.717867073026227</v>
      </c>
      <c r="BH325" s="26">
        <v>1.3026950353604443</v>
      </c>
      <c r="BI325" s="23"/>
      <c r="BJ325" s="27">
        <f t="shared" ca="1" si="30"/>
        <v>1</v>
      </c>
      <c r="BK325" s="26">
        <f t="shared" ca="1" si="31"/>
        <v>18.919750758387121</v>
      </c>
      <c r="BL325" s="25">
        <f t="shared" si="32"/>
        <v>5.5342853076896343</v>
      </c>
      <c r="BM325" s="25">
        <f t="shared" ca="1" si="33"/>
        <v>2.9433366512194787</v>
      </c>
      <c r="BN325" s="24">
        <f t="shared" si="34"/>
        <v>2.8961900757025476</v>
      </c>
      <c r="BO325" s="23"/>
      <c r="BP325" s="2"/>
    </row>
    <row r="326" spans="1:68" x14ac:dyDescent="0.2">
      <c r="A326">
        <v>15.65</v>
      </c>
      <c r="B326">
        <v>2.1</v>
      </c>
      <c r="C326">
        <v>1.3177700000000001</v>
      </c>
      <c r="D326">
        <v>-0.15357999999999999</v>
      </c>
      <c r="E326">
        <v>0.21517</v>
      </c>
      <c r="F326">
        <v>1.4928300000000001</v>
      </c>
      <c r="G326">
        <v>1.8452500000000001</v>
      </c>
      <c r="I326" s="17">
        <f t="shared" si="28"/>
        <v>51.34514435695538</v>
      </c>
      <c r="J326" s="16">
        <f t="shared" si="29"/>
        <v>-51.945144356955382</v>
      </c>
      <c r="K326" s="10">
        <v>122</v>
      </c>
      <c r="L326" s="16">
        <v>5115.1574803149761</v>
      </c>
      <c r="M326" s="16">
        <v>1921.456692913393</v>
      </c>
      <c r="N326" s="16">
        <v>22.249562554680665</v>
      </c>
      <c r="O326" s="16">
        <v>19.254143126177045</v>
      </c>
      <c r="P326" s="16">
        <v>20.116032474177217</v>
      </c>
      <c r="Q326" s="16">
        <v>0.86350528084493505</v>
      </c>
      <c r="R326" s="16">
        <v>4.2926222253489073</v>
      </c>
      <c r="S326" s="16">
        <v>59.853426944456373</v>
      </c>
      <c r="T326" s="22" t="s">
        <v>33</v>
      </c>
      <c r="U326" s="10">
        <v>3</v>
      </c>
      <c r="V326" s="22" t="s">
        <v>143</v>
      </c>
      <c r="W326" s="10">
        <v>4</v>
      </c>
      <c r="X326" s="22" t="s">
        <v>143</v>
      </c>
      <c r="Y326" s="10">
        <v>4</v>
      </c>
      <c r="Z326" s="22" t="s">
        <v>33</v>
      </c>
      <c r="AA326" s="15">
        <v>3</v>
      </c>
      <c r="AB326" s="11">
        <v>72.98355131866596</v>
      </c>
      <c r="AC326" s="10">
        <v>24.698778145275071</v>
      </c>
      <c r="AD326" s="21">
        <v>2.3176705360589676</v>
      </c>
      <c r="AE326" s="12">
        <v>1925.4143126177046</v>
      </c>
      <c r="AF326" s="10">
        <v>1998.1151374591693</v>
      </c>
      <c r="AG326" s="10">
        <v>1341.0688316118144</v>
      </c>
      <c r="AH326" s="10">
        <v>773.56521030395743</v>
      </c>
      <c r="AI326" s="10">
        <v>2.3295783963815251</v>
      </c>
      <c r="AJ326" s="10"/>
      <c r="AK326" s="10"/>
      <c r="AL326" s="10"/>
      <c r="AM326" s="10"/>
      <c r="AN326" s="10">
        <v>19.254143126177045</v>
      </c>
      <c r="AO326" s="10">
        <v>5.7575025295765681</v>
      </c>
      <c r="AP326" s="10">
        <v>10.387481821282702</v>
      </c>
      <c r="AQ326" s="10">
        <v>111.47500000000001</v>
      </c>
      <c r="AR326" s="10"/>
      <c r="AS326" s="10"/>
      <c r="AT326" s="10">
        <v>4.9029896832327484</v>
      </c>
      <c r="AU326" s="10">
        <v>1</v>
      </c>
      <c r="AV326" s="16"/>
      <c r="AW326" s="21">
        <v>299.71727061887538</v>
      </c>
      <c r="AX326" s="1" t="s">
        <v>120</v>
      </c>
      <c r="AY326" s="25">
        <v>51.945144356955403</v>
      </c>
      <c r="AZ326" s="19">
        <v>100</v>
      </c>
      <c r="BA326" s="19">
        <v>0</v>
      </c>
      <c r="BB326" s="19">
        <v>0</v>
      </c>
      <c r="BC326" s="19">
        <v>100</v>
      </c>
      <c r="BD326" s="19">
        <v>0</v>
      </c>
      <c r="BE326" s="19">
        <v>0</v>
      </c>
      <c r="BF326" s="26">
        <v>72.98355131866596</v>
      </c>
      <c r="BG326" s="26">
        <v>24.698778145275071</v>
      </c>
      <c r="BH326" s="26">
        <v>2.3176705360589676</v>
      </c>
      <c r="BI326" s="23"/>
      <c r="BJ326" s="27">
        <f t="shared" ca="1" si="30"/>
        <v>1</v>
      </c>
      <c r="BK326" s="26">
        <f t="shared" ca="1" si="31"/>
        <v>18.276189933166659</v>
      </c>
      <c r="BL326" s="25">
        <f t="shared" si="32"/>
        <v>4.9178890916338638</v>
      </c>
      <c r="BM326" s="25">
        <f t="shared" ca="1" si="33"/>
        <v>2.9207305318901859</v>
      </c>
      <c r="BN326" s="24">
        <f t="shared" si="34"/>
        <v>2.8699144054073091</v>
      </c>
      <c r="BO326" s="23"/>
      <c r="BP326" s="2"/>
    </row>
    <row r="327" spans="1:68" x14ac:dyDescent="0.2">
      <c r="A327">
        <v>15.7</v>
      </c>
      <c r="B327">
        <v>2.1</v>
      </c>
      <c r="C327">
        <v>1.3184100000000001</v>
      </c>
      <c r="D327">
        <v>-0.16156999999999999</v>
      </c>
      <c r="E327">
        <v>0.21673999999999999</v>
      </c>
      <c r="F327">
        <v>1.49135</v>
      </c>
      <c r="G327">
        <v>1.8452</v>
      </c>
      <c r="I327" s="17">
        <f t="shared" si="28"/>
        <v>51.509186351706035</v>
      </c>
      <c r="J327" s="16">
        <f t="shared" si="29"/>
        <v>-52.109186351706036</v>
      </c>
      <c r="K327" s="10">
        <v>122</v>
      </c>
      <c r="L327" s="16">
        <v>5135.1706036745563</v>
      </c>
      <c r="M327" s="16">
        <v>1931.2335958005319</v>
      </c>
      <c r="N327" s="16">
        <v>22.320647419072614</v>
      </c>
      <c r="O327" s="16">
        <v>19.428907721280613</v>
      </c>
      <c r="P327" s="16">
        <v>20.297736739399049</v>
      </c>
      <c r="Q327" s="16">
        <v>0.8134479116658665</v>
      </c>
      <c r="R327" s="16">
        <v>4.0075793774924584</v>
      </c>
      <c r="S327" s="16">
        <v>60.335348480446925</v>
      </c>
      <c r="T327" s="22" t="s">
        <v>122</v>
      </c>
      <c r="U327" s="10">
        <v>4</v>
      </c>
      <c r="V327" s="22" t="s">
        <v>143</v>
      </c>
      <c r="W327" s="10">
        <v>4</v>
      </c>
      <c r="X327" s="22" t="s">
        <v>143</v>
      </c>
      <c r="Y327" s="10">
        <v>4</v>
      </c>
      <c r="Z327" s="22" t="s">
        <v>33</v>
      </c>
      <c r="AA327" s="15">
        <v>3</v>
      </c>
      <c r="AB327" s="11">
        <v>65.11048899758012</v>
      </c>
      <c r="AC327" s="10">
        <v>32.089660571584631</v>
      </c>
      <c r="AD327" s="21">
        <v>2.7998504308352468</v>
      </c>
      <c r="AE327" s="12">
        <v>1942.8907721280611</v>
      </c>
      <c r="AF327" s="10">
        <v>2018.3148672876448</v>
      </c>
      <c r="AG327" s="10">
        <v>1353.1824492932699</v>
      </c>
      <c r="AH327" s="10">
        <v>782.0167075482716</v>
      </c>
      <c r="AI327" s="10">
        <v>2.4952718481790868</v>
      </c>
      <c r="AJ327" s="10"/>
      <c r="AK327" s="10"/>
      <c r="AL327" s="10"/>
      <c r="AM327" s="10"/>
      <c r="AN327" s="10">
        <v>12.952605147520408</v>
      </c>
      <c r="AO327" s="10">
        <v>5.7459591820791678</v>
      </c>
      <c r="AP327" s="10">
        <v>10.472277145052889</v>
      </c>
      <c r="AQ327" s="10">
        <v>114.66</v>
      </c>
      <c r="AR327" s="10"/>
      <c r="AS327" s="10"/>
      <c r="AT327" s="10">
        <v>4.9285711147291638</v>
      </c>
      <c r="AU327" s="10">
        <v>1</v>
      </c>
      <c r="AV327" s="16"/>
      <c r="AW327" s="21">
        <v>302.74723009314675</v>
      </c>
      <c r="AX327" s="1" t="s">
        <v>120</v>
      </c>
      <c r="AY327" s="25">
        <v>52.109186351706001</v>
      </c>
      <c r="AZ327" s="19">
        <v>100</v>
      </c>
      <c r="BA327" s="19">
        <v>0</v>
      </c>
      <c r="BB327" s="19">
        <v>0</v>
      </c>
      <c r="BC327" s="19">
        <v>100</v>
      </c>
      <c r="BD327" s="19">
        <v>0</v>
      </c>
      <c r="BE327" s="19">
        <v>0</v>
      </c>
      <c r="BF327" s="26">
        <v>65.11048899758012</v>
      </c>
      <c r="BG327" s="26">
        <v>32.089660571584631</v>
      </c>
      <c r="BH327" s="26">
        <v>2.7998504308352468</v>
      </c>
      <c r="BI327" s="23"/>
      <c r="BJ327" s="27">
        <f t="shared" ca="1" si="30"/>
        <v>1</v>
      </c>
      <c r="BK327" s="26">
        <f t="shared" ca="1" si="31"/>
        <v>18.36147784101933</v>
      </c>
      <c r="BL327" s="25">
        <f t="shared" si="32"/>
        <v>4.5879354980722642</v>
      </c>
      <c r="BM327" s="25">
        <f t="shared" ca="1" si="33"/>
        <v>2.8995391373729595</v>
      </c>
      <c r="BN327" s="24">
        <f t="shared" si="34"/>
        <v>2.8477399798068599</v>
      </c>
      <c r="BO327" s="23"/>
      <c r="BP327" s="2"/>
    </row>
    <row r="328" spans="1:68" x14ac:dyDescent="0.2">
      <c r="A328">
        <v>15.75</v>
      </c>
      <c r="B328">
        <v>0.1</v>
      </c>
      <c r="C328">
        <v>1.3144499999999999</v>
      </c>
      <c r="D328">
        <v>-0.14382</v>
      </c>
      <c r="E328">
        <v>0.21687000000000001</v>
      </c>
      <c r="F328">
        <v>1.4891799999999999</v>
      </c>
      <c r="G328">
        <v>1.84588</v>
      </c>
      <c r="I328" s="17">
        <f t="shared" si="28"/>
        <v>51.673228346456689</v>
      </c>
      <c r="J328" s="16">
        <f t="shared" si="29"/>
        <v>-52.27322834645669</v>
      </c>
      <c r="K328" s="10">
        <v>122</v>
      </c>
      <c r="L328" s="16">
        <v>5155.1837270341366</v>
      </c>
      <c r="M328" s="16">
        <v>1941.0104986876709</v>
      </c>
      <c r="N328" s="16">
        <v>22.391732283464567</v>
      </c>
      <c r="O328" s="16">
        <v>18.347551789077176</v>
      </c>
      <c r="P328" s="16">
        <v>19.216955429562091</v>
      </c>
      <c r="Q328" s="16">
        <v>0.92465170427268351</v>
      </c>
      <c r="R328" s="16">
        <v>4.8116451519175643</v>
      </c>
      <c r="S328" s="16">
        <v>60.375252811452512</v>
      </c>
      <c r="T328" s="22" t="s">
        <v>33</v>
      </c>
      <c r="U328" s="10">
        <v>3</v>
      </c>
      <c r="V328" s="22" t="s">
        <v>143</v>
      </c>
      <c r="W328" s="10">
        <v>4</v>
      </c>
      <c r="X328" s="22" t="s">
        <v>33</v>
      </c>
      <c r="Y328" s="10">
        <v>3</v>
      </c>
      <c r="Z328" s="22" t="s">
        <v>33</v>
      </c>
      <c r="AA328" s="15">
        <v>3</v>
      </c>
      <c r="AB328" s="11">
        <v>88.267877315570317</v>
      </c>
      <c r="AC328" s="10">
        <v>10.561199373890787</v>
      </c>
      <c r="AD328" s="21">
        <v>1.1709233105388936</v>
      </c>
      <c r="AE328" s="12">
        <v>1834.7551789077177</v>
      </c>
      <c r="AF328" s="10">
        <v>1889.9868824033215</v>
      </c>
      <c r="AG328" s="10">
        <v>1281.130361970806</v>
      </c>
      <c r="AH328" s="10">
        <v>781.37527943289501</v>
      </c>
      <c r="AI328" s="10">
        <v>2.0782912463972418</v>
      </c>
      <c r="AJ328" s="10"/>
      <c r="AK328" s="10"/>
      <c r="AL328" s="10"/>
      <c r="AM328" s="10"/>
      <c r="AN328" s="10">
        <v>18.347551789077176</v>
      </c>
      <c r="AO328" s="10">
        <v>5.6615583815748227</v>
      </c>
      <c r="AP328" s="10">
        <v>9.9679125337956425</v>
      </c>
      <c r="AQ328" s="10">
        <v>111.47500000000001</v>
      </c>
      <c r="AR328" s="10"/>
      <c r="AS328" s="10"/>
      <c r="AT328" s="10">
        <v>4.5756144397305247</v>
      </c>
      <c r="AU328" s="10">
        <v>1</v>
      </c>
      <c r="AV328" s="16"/>
      <c r="AW328" s="21">
        <v>283.4980323604982</v>
      </c>
      <c r="AX328" s="1" t="s">
        <v>120</v>
      </c>
      <c r="AY328" s="25">
        <v>52.273228346456698</v>
      </c>
      <c r="AZ328" s="19">
        <v>100</v>
      </c>
      <c r="BA328" s="19">
        <v>0</v>
      </c>
      <c r="BB328" s="19">
        <v>0</v>
      </c>
      <c r="BC328" s="19">
        <v>100</v>
      </c>
      <c r="BD328" s="19">
        <v>0</v>
      </c>
      <c r="BE328" s="19">
        <v>0</v>
      </c>
      <c r="BF328" s="26">
        <v>88.267877315570317</v>
      </c>
      <c r="BG328" s="26">
        <v>10.561199373890787</v>
      </c>
      <c r="BH328" s="26">
        <v>1.1709233105388936</v>
      </c>
      <c r="BI328" s="23"/>
      <c r="BJ328" s="27">
        <f t="shared" ca="1" si="30"/>
        <v>1</v>
      </c>
      <c r="BK328" s="26">
        <f t="shared" ca="1" si="31"/>
        <v>17.145052617999749</v>
      </c>
      <c r="BL328" s="25">
        <f t="shared" si="32"/>
        <v>5.557013647803009</v>
      </c>
      <c r="BM328" s="25">
        <f t="shared" ca="1" si="33"/>
        <v>2.9765209863588735</v>
      </c>
      <c r="BN328" s="24">
        <f t="shared" si="34"/>
        <v>2.9171886475481967</v>
      </c>
      <c r="BO328" s="23"/>
      <c r="BP328" s="2"/>
    </row>
    <row r="329" spans="1:68" x14ac:dyDescent="0.2">
      <c r="A329">
        <v>15.8</v>
      </c>
      <c r="B329">
        <v>2.1</v>
      </c>
      <c r="C329">
        <v>1.3113999999999999</v>
      </c>
      <c r="D329">
        <v>-0.16439999999999999</v>
      </c>
      <c r="E329">
        <v>0.21808</v>
      </c>
      <c r="F329">
        <v>1.48895</v>
      </c>
      <c r="G329">
        <v>1.8445800000000001</v>
      </c>
      <c r="I329" s="17">
        <f t="shared" si="28"/>
        <v>51.837270341207351</v>
      </c>
      <c r="J329" s="16">
        <f t="shared" si="29"/>
        <v>-52.437270341207352</v>
      </c>
      <c r="K329" s="10">
        <v>122</v>
      </c>
      <c r="L329" s="16">
        <v>5175.1968503937169</v>
      </c>
      <c r="M329" s="16">
        <v>1950.7874015748102</v>
      </c>
      <c r="N329" s="16">
        <v>22.462817147856516</v>
      </c>
      <c r="O329" s="16">
        <v>17.514689265536685</v>
      </c>
      <c r="P329" s="16">
        <v>18.389441314201918</v>
      </c>
      <c r="Q329" s="16">
        <v>0.79571795487277974</v>
      </c>
      <c r="R329" s="16">
        <v>4.3270371365673705</v>
      </c>
      <c r="S329" s="16">
        <v>60.746670046196819</v>
      </c>
      <c r="T329" s="22" t="s">
        <v>33</v>
      </c>
      <c r="U329" s="10">
        <v>3</v>
      </c>
      <c r="V329" s="22" t="s">
        <v>143</v>
      </c>
      <c r="W329" s="10">
        <v>4</v>
      </c>
      <c r="X329" s="22" t="s">
        <v>33</v>
      </c>
      <c r="Y329" s="10">
        <v>3</v>
      </c>
      <c r="Z329" s="22" t="s">
        <v>33</v>
      </c>
      <c r="AA329" s="15">
        <v>3</v>
      </c>
      <c r="AB329" s="11">
        <v>76.981059738509472</v>
      </c>
      <c r="AC329" s="10">
        <v>20.938425599877903</v>
      </c>
      <c r="AD329" s="21">
        <v>2.0805146616126282</v>
      </c>
      <c r="AE329" s="12">
        <v>1751.4689265536686</v>
      </c>
      <c r="AF329" s="10">
        <v>1791.455038045679</v>
      </c>
      <c r="AG329" s="10">
        <v>1225.9627542801279</v>
      </c>
      <c r="AH329" s="10">
        <v>787.5535453372861</v>
      </c>
      <c r="AI329" s="10">
        <v>2.3110501907855081</v>
      </c>
      <c r="AJ329" s="10"/>
      <c r="AK329" s="10"/>
      <c r="AL329" s="10"/>
      <c r="AM329" s="10"/>
      <c r="AN329" s="10">
        <v>17.514689265536685</v>
      </c>
      <c r="AO329" s="10">
        <v>5.3860719569802411</v>
      </c>
      <c r="AP329" s="10">
        <v>9.5817392799608943</v>
      </c>
      <c r="AQ329" s="10">
        <v>111.47500000000001</v>
      </c>
      <c r="AR329" s="10"/>
      <c r="AS329" s="10"/>
      <c r="AT329" s="10">
        <v>4.3025965427438084</v>
      </c>
      <c r="AU329" s="10">
        <v>1</v>
      </c>
      <c r="AV329" s="16"/>
      <c r="AW329" s="21">
        <v>268.71825570685183</v>
      </c>
      <c r="AX329" s="1" t="s">
        <v>120</v>
      </c>
      <c r="AY329" s="25">
        <v>52.437270341207402</v>
      </c>
      <c r="AZ329" s="19">
        <v>100</v>
      </c>
      <c r="BA329" s="19">
        <v>0</v>
      </c>
      <c r="BB329" s="19">
        <v>0</v>
      </c>
      <c r="BC329" s="19">
        <v>100</v>
      </c>
      <c r="BD329" s="19">
        <v>0</v>
      </c>
      <c r="BE329" s="19">
        <v>0</v>
      </c>
      <c r="BF329" s="26">
        <v>76.981059738509472</v>
      </c>
      <c r="BG329" s="26">
        <v>20.938425599877903</v>
      </c>
      <c r="BH329" s="26">
        <v>2.0805146616126282</v>
      </c>
      <c r="BI329" s="23"/>
      <c r="BJ329" s="27">
        <f t="shared" ca="1" si="30"/>
        <v>1</v>
      </c>
      <c r="BK329" s="26">
        <f t="shared" ca="1" si="31"/>
        <v>16.200476665216023</v>
      </c>
      <c r="BL329" s="25">
        <f t="shared" si="32"/>
        <v>5.0356022424855347</v>
      </c>
      <c r="BM329" s="25">
        <f t="shared" ca="1" si="33"/>
        <v>2.967156256988821</v>
      </c>
      <c r="BN329" s="24">
        <f t="shared" si="34"/>
        <v>2.9020049384461828</v>
      </c>
      <c r="BO329" s="23"/>
      <c r="BP329" s="2"/>
    </row>
    <row r="330" spans="1:68" x14ac:dyDescent="0.2">
      <c r="A330">
        <v>15.85</v>
      </c>
      <c r="B330">
        <v>2.2000000000000002</v>
      </c>
      <c r="C330">
        <v>1.31202</v>
      </c>
      <c r="D330">
        <v>-0.16694000000000001</v>
      </c>
      <c r="E330">
        <v>0.22478000000000001</v>
      </c>
      <c r="F330">
        <v>1.48638</v>
      </c>
      <c r="G330">
        <v>1.8436300000000001</v>
      </c>
      <c r="I330" s="17">
        <f t="shared" si="28"/>
        <v>52.001312335958005</v>
      </c>
      <c r="J330" s="16">
        <f t="shared" si="29"/>
        <v>-52.601312335958006</v>
      </c>
      <c r="K330" s="10">
        <v>122</v>
      </c>
      <c r="L330" s="16">
        <v>5195.2099737532972</v>
      </c>
      <c r="M330" s="16">
        <v>1960.5643044619492</v>
      </c>
      <c r="N330" s="16">
        <v>22.533902012248468</v>
      </c>
      <c r="O330" s="16">
        <v>17.683992467043296</v>
      </c>
      <c r="P330" s="16">
        <v>18.588359668442521</v>
      </c>
      <c r="Q330" s="16">
        <v>0.77980484877580403</v>
      </c>
      <c r="R330" s="16">
        <v>4.1951245977862133</v>
      </c>
      <c r="S330" s="16">
        <v>62.803277874946275</v>
      </c>
      <c r="T330" s="22" t="s">
        <v>33</v>
      </c>
      <c r="U330" s="10">
        <v>3</v>
      </c>
      <c r="V330" s="22" t="s">
        <v>143</v>
      </c>
      <c r="W330" s="10">
        <v>4</v>
      </c>
      <c r="X330" s="22" t="s">
        <v>33</v>
      </c>
      <c r="Y330" s="10">
        <v>3</v>
      </c>
      <c r="Z330" s="22" t="s">
        <v>33</v>
      </c>
      <c r="AA330" s="15">
        <v>3</v>
      </c>
      <c r="AB330" s="11">
        <v>73.364490978204913</v>
      </c>
      <c r="AC330" s="10">
        <v>24.339852332899014</v>
      </c>
      <c r="AD330" s="21">
        <v>2.2956566888960674</v>
      </c>
      <c r="AE330" s="12">
        <v>1768.3992467043295</v>
      </c>
      <c r="AF330" s="10">
        <v>1813.6799548175391</v>
      </c>
      <c r="AG330" s="10">
        <v>1239.2239778961682</v>
      </c>
      <c r="AH330" s="10">
        <v>828.3985891754977</v>
      </c>
      <c r="AI330" s="10">
        <v>2.3837194264210999</v>
      </c>
      <c r="AJ330" s="10"/>
      <c r="AK330" s="10"/>
      <c r="AL330" s="10"/>
      <c r="AM330" s="10"/>
      <c r="AN330" s="10">
        <v>17.683992467043296</v>
      </c>
      <c r="AO330" s="10">
        <v>5.4122032151791091</v>
      </c>
      <c r="AP330" s="10">
        <v>9.6745678452731774</v>
      </c>
      <c r="AQ330" s="10">
        <v>111.47500000000001</v>
      </c>
      <c r="AR330" s="10"/>
      <c r="AS330" s="10"/>
      <c r="AT330" s="10">
        <v>4.3357217167793474</v>
      </c>
      <c r="AU330" s="10">
        <v>1</v>
      </c>
      <c r="AV330" s="16"/>
      <c r="AW330" s="21">
        <v>272.05199322263087</v>
      </c>
      <c r="AX330" s="1" t="s">
        <v>120</v>
      </c>
      <c r="AY330" s="25">
        <v>52.601312335957999</v>
      </c>
      <c r="AZ330" s="19">
        <v>100</v>
      </c>
      <c r="BA330" s="19">
        <v>0</v>
      </c>
      <c r="BB330" s="19">
        <v>0</v>
      </c>
      <c r="BC330" s="19">
        <v>100</v>
      </c>
      <c r="BD330" s="19">
        <v>0</v>
      </c>
      <c r="BE330" s="19">
        <v>0</v>
      </c>
      <c r="BF330" s="26">
        <v>73.364490978204913</v>
      </c>
      <c r="BG330" s="26">
        <v>24.339852332899014</v>
      </c>
      <c r="BH330" s="26">
        <v>2.2956566888960674</v>
      </c>
      <c r="BI330" s="23"/>
      <c r="BJ330" s="27">
        <f t="shared" ca="1" si="30"/>
        <v>1</v>
      </c>
      <c r="BK330" s="26">
        <f t="shared" ca="1" si="31"/>
        <v>16.312400103555209</v>
      </c>
      <c r="BL330" s="25">
        <f t="shared" si="32"/>
        <v>4.8765981612785438</v>
      </c>
      <c r="BM330" s="25">
        <f t="shared" ca="1" si="33"/>
        <v>2.9558646726183797</v>
      </c>
      <c r="BN330" s="24">
        <f t="shared" si="34"/>
        <v>2.8898223336445246</v>
      </c>
      <c r="BO330" s="23"/>
      <c r="BP330" s="2"/>
    </row>
    <row r="331" spans="1:68" x14ac:dyDescent="0.2">
      <c r="A331">
        <v>15.9</v>
      </c>
      <c r="B331">
        <v>2.1</v>
      </c>
      <c r="C331">
        <v>1.31389</v>
      </c>
      <c r="D331">
        <v>-0.15592</v>
      </c>
      <c r="E331">
        <v>0.22553000000000001</v>
      </c>
      <c r="F331">
        <v>1.48725</v>
      </c>
      <c r="G331">
        <v>1.8482000000000001</v>
      </c>
      <c r="I331" s="17">
        <f t="shared" si="28"/>
        <v>52.165354330708659</v>
      </c>
      <c r="J331" s="16">
        <f t="shared" si="29"/>
        <v>-52.765354330708661</v>
      </c>
      <c r="K331" s="10">
        <v>122</v>
      </c>
      <c r="L331" s="16">
        <v>5215.2230971128774</v>
      </c>
      <c r="M331" s="16">
        <v>1970.3412073490881</v>
      </c>
      <c r="N331" s="16">
        <v>22.604986876640417</v>
      </c>
      <c r="O331" s="16">
        <v>18.194632768361572</v>
      </c>
      <c r="P331" s="16">
        <v>19.102315098798186</v>
      </c>
      <c r="Q331" s="16">
        <v>0.84884517522803637</v>
      </c>
      <c r="R331" s="16">
        <v>4.4436769618643819</v>
      </c>
      <c r="S331" s="16">
        <v>63.033495169209282</v>
      </c>
      <c r="T331" s="22" t="s">
        <v>33</v>
      </c>
      <c r="U331" s="10">
        <v>3</v>
      </c>
      <c r="V331" s="22" t="s">
        <v>143</v>
      </c>
      <c r="W331" s="10">
        <v>4</v>
      </c>
      <c r="X331" s="22" t="s">
        <v>33</v>
      </c>
      <c r="Y331" s="10">
        <v>3</v>
      </c>
      <c r="Z331" s="22" t="s">
        <v>33</v>
      </c>
      <c r="AA331" s="15">
        <v>3</v>
      </c>
      <c r="AB331" s="11">
        <v>79.060860838149424</v>
      </c>
      <c r="AC331" s="10">
        <v>18.992373012998627</v>
      </c>
      <c r="AD331" s="21">
        <v>1.9467661488519465</v>
      </c>
      <c r="AE331" s="12">
        <v>1819.4632768361571</v>
      </c>
      <c r="AF331" s="10">
        <v>1872.9680570147011</v>
      </c>
      <c r="AG331" s="10">
        <v>1273.4876732532125</v>
      </c>
      <c r="AH331" s="10">
        <v>831.67217058998813</v>
      </c>
      <c r="AI331" s="10">
        <v>2.2503886051618873</v>
      </c>
      <c r="AJ331" s="10"/>
      <c r="AK331" s="10"/>
      <c r="AL331" s="10"/>
      <c r="AM331" s="10"/>
      <c r="AN331" s="10">
        <v>18.194632768361572</v>
      </c>
      <c r="AO331" s="10">
        <v>5.5836412636415069</v>
      </c>
      <c r="AP331" s="10">
        <v>9.9144137127724861</v>
      </c>
      <c r="AQ331" s="10">
        <v>111.47500000000001</v>
      </c>
      <c r="AR331" s="10"/>
      <c r="AS331" s="10"/>
      <c r="AT331" s="10">
        <v>4.4611760405889145</v>
      </c>
      <c r="AU331" s="10">
        <v>1</v>
      </c>
      <c r="AV331" s="16"/>
      <c r="AW331" s="21">
        <v>280.9452085522052</v>
      </c>
      <c r="AX331" s="1" t="s">
        <v>120</v>
      </c>
      <c r="AY331" s="25">
        <v>52.765354330708703</v>
      </c>
      <c r="AZ331" s="19">
        <v>100</v>
      </c>
      <c r="BA331" s="19">
        <v>0</v>
      </c>
      <c r="BB331" s="19">
        <v>0</v>
      </c>
      <c r="BC331" s="19">
        <v>100</v>
      </c>
      <c r="BD331" s="19">
        <v>0</v>
      </c>
      <c r="BE331" s="19">
        <v>0</v>
      </c>
      <c r="BF331" s="26">
        <v>79.060860838149424</v>
      </c>
      <c r="BG331" s="26">
        <v>18.992373012998627</v>
      </c>
      <c r="BH331" s="26">
        <v>1.9467661488519465</v>
      </c>
      <c r="BI331" s="23"/>
      <c r="BJ331" s="27">
        <f t="shared" ca="1" si="30"/>
        <v>1</v>
      </c>
      <c r="BK331" s="26">
        <f t="shared" ca="1" si="31"/>
        <v>16.742992014498693</v>
      </c>
      <c r="BL331" s="25">
        <f t="shared" si="32"/>
        <v>5.1461681177992169</v>
      </c>
      <c r="BM331" s="25">
        <f t="shared" ca="1" si="33"/>
        <v>2.9624139148413238</v>
      </c>
      <c r="BN331" s="24">
        <f t="shared" si="34"/>
        <v>2.8967622550825665</v>
      </c>
      <c r="BO331" s="23"/>
      <c r="BP331" s="2"/>
    </row>
    <row r="332" spans="1:68" x14ac:dyDescent="0.2">
      <c r="A332">
        <v>15.95</v>
      </c>
      <c r="B332">
        <v>2.1</v>
      </c>
      <c r="C332">
        <v>1.31206</v>
      </c>
      <c r="D332">
        <v>-0.14537</v>
      </c>
      <c r="E332">
        <v>0.22538</v>
      </c>
      <c r="F332">
        <v>1.4889300000000001</v>
      </c>
      <c r="G332">
        <v>1.8499300000000001</v>
      </c>
      <c r="I332" s="17">
        <f t="shared" si="28"/>
        <v>52.329396325459314</v>
      </c>
      <c r="J332" s="16">
        <f t="shared" si="29"/>
        <v>-52.929396325459315</v>
      </c>
      <c r="K332" s="10">
        <v>122</v>
      </c>
      <c r="L332" s="16">
        <v>5235.2362204724577</v>
      </c>
      <c r="M332" s="16">
        <v>1980.118110236227</v>
      </c>
      <c r="N332" s="16">
        <v>22.67607174103237</v>
      </c>
      <c r="O332" s="16">
        <v>17.69491525423728</v>
      </c>
      <c r="P332" s="16">
        <v>18.601934558866414</v>
      </c>
      <c r="Q332" s="16">
        <v>0.91494095055208824</v>
      </c>
      <c r="R332" s="16">
        <v>4.9185257998662903</v>
      </c>
      <c r="S332" s="16">
        <v>62.98745171035668</v>
      </c>
      <c r="T332" s="22" t="s">
        <v>33</v>
      </c>
      <c r="U332" s="10">
        <v>3</v>
      </c>
      <c r="V332" s="22" t="s">
        <v>143</v>
      </c>
      <c r="W332" s="10">
        <v>4</v>
      </c>
      <c r="X332" s="22" t="s">
        <v>33</v>
      </c>
      <c r="Y332" s="10">
        <v>3</v>
      </c>
      <c r="Z332" s="22" t="s">
        <v>33</v>
      </c>
      <c r="AA332" s="15">
        <v>3</v>
      </c>
      <c r="AB332" s="11">
        <v>92.48195852259299</v>
      </c>
      <c r="AC332" s="10">
        <v>7.1680414774070158</v>
      </c>
      <c r="AD332" s="21">
        <v>0.35</v>
      </c>
      <c r="AE332" s="12">
        <v>1769.491525423728</v>
      </c>
      <c r="AF332" s="10">
        <v>1812.9225156486348</v>
      </c>
      <c r="AG332" s="10">
        <v>1240.1289705910942</v>
      </c>
      <c r="AH332" s="10">
        <v>829.26267365467152</v>
      </c>
      <c r="AI332" s="10">
        <v>2.0331295202867188</v>
      </c>
      <c r="AJ332" s="10"/>
      <c r="AK332" s="10"/>
      <c r="AL332" s="10"/>
      <c r="AM332" s="10"/>
      <c r="AN332" s="10">
        <v>17.69491525423728</v>
      </c>
      <c r="AO332" s="10">
        <v>5.5604299789212694</v>
      </c>
      <c r="AP332" s="10">
        <v>9.6809027941376602</v>
      </c>
      <c r="AQ332" s="10">
        <v>111.47500000000001</v>
      </c>
      <c r="AR332" s="10"/>
      <c r="AS332" s="10"/>
      <c r="AT332" s="10">
        <v>4.2886616090140386</v>
      </c>
      <c r="AU332" s="10">
        <v>1</v>
      </c>
      <c r="AV332" s="16"/>
      <c r="AW332" s="21">
        <v>271.93837734729522</v>
      </c>
      <c r="AX332" s="1" t="s">
        <v>120</v>
      </c>
      <c r="AY332" s="25">
        <v>52.929396325459301</v>
      </c>
      <c r="AZ332" s="19">
        <v>100</v>
      </c>
      <c r="BA332" s="19">
        <v>0</v>
      </c>
      <c r="BB332" s="19">
        <v>0</v>
      </c>
      <c r="BC332" s="19">
        <v>100</v>
      </c>
      <c r="BD332" s="19">
        <v>0</v>
      </c>
      <c r="BE332" s="19">
        <v>0</v>
      </c>
      <c r="BF332" s="26">
        <v>92.48195852259299</v>
      </c>
      <c r="BG332" s="26">
        <v>7.1680414774070158</v>
      </c>
      <c r="BH332" s="26">
        <v>0.35</v>
      </c>
      <c r="BI332" s="23"/>
      <c r="BJ332" s="27">
        <f t="shared" ca="1" si="30"/>
        <v>1</v>
      </c>
      <c r="BK332" s="26">
        <f t="shared" ca="1" si="31"/>
        <v>16.144811126163848</v>
      </c>
      <c r="BL332" s="25">
        <f t="shared" si="32"/>
        <v>5.7239917233401387</v>
      </c>
      <c r="BM332" s="25">
        <f t="shared" ca="1" si="33"/>
        <v>3.0046277929117085</v>
      </c>
      <c r="BN332" s="24">
        <f t="shared" si="34"/>
        <v>2.9341209843533953</v>
      </c>
      <c r="BO332" s="23"/>
      <c r="BP332" s="2"/>
    </row>
    <row r="333" spans="1:68" x14ac:dyDescent="0.2">
      <c r="A333">
        <v>16</v>
      </c>
      <c r="B333">
        <v>2.2000000000000002</v>
      </c>
      <c r="C333">
        <v>1.3102</v>
      </c>
      <c r="D333">
        <v>-0.15087999999999999</v>
      </c>
      <c r="E333">
        <v>0.22559999999999999</v>
      </c>
      <c r="F333">
        <v>1.4872000000000001</v>
      </c>
      <c r="G333">
        <v>1.84935</v>
      </c>
      <c r="I333" s="17">
        <f t="shared" ref="I333:I396" si="35">IF(A333="(m)",0,A333/0.3048)</f>
        <v>52.493438320209968</v>
      </c>
      <c r="J333" s="16">
        <f t="shared" ref="J333:J396" si="36">$J$7-I333</f>
        <v>-53.09343832020997</v>
      </c>
      <c r="K333" s="10">
        <v>122</v>
      </c>
      <c r="L333" s="16">
        <v>5255.249343832038</v>
      </c>
      <c r="M333" s="16">
        <v>1989.895013123366</v>
      </c>
      <c r="N333" s="16">
        <v>22.747156605424319</v>
      </c>
      <c r="O333" s="16">
        <v>17.187005649717516</v>
      </c>
      <c r="P333" s="16">
        <v>18.094997392197619</v>
      </c>
      <c r="Q333" s="16">
        <v>0.88042078732597218</v>
      </c>
      <c r="R333" s="16">
        <v>4.8655480199494301</v>
      </c>
      <c r="S333" s="16">
        <v>63.05498211667382</v>
      </c>
      <c r="T333" s="22" t="s">
        <v>33</v>
      </c>
      <c r="U333" s="10">
        <v>3</v>
      </c>
      <c r="V333" s="22" t="s">
        <v>143</v>
      </c>
      <c r="W333" s="10">
        <v>4</v>
      </c>
      <c r="X333" s="22" t="s">
        <v>33</v>
      </c>
      <c r="Y333" s="10">
        <v>3</v>
      </c>
      <c r="Z333" s="22" t="s">
        <v>33</v>
      </c>
      <c r="AA333" s="15">
        <v>3</v>
      </c>
      <c r="AB333" s="11">
        <v>91.977017385893618</v>
      </c>
      <c r="AC333" s="10">
        <v>7.280587456213425</v>
      </c>
      <c r="AD333" s="21">
        <v>0.74239515789295996</v>
      </c>
      <c r="AE333" s="12">
        <v>1718.7005649717516</v>
      </c>
      <c r="AF333" s="10">
        <v>1752.1056064311542</v>
      </c>
      <c r="AG333" s="10">
        <v>1206.3331594798412</v>
      </c>
      <c r="AH333" s="10">
        <v>829.18955337427542</v>
      </c>
      <c r="AI333" s="10">
        <v>2.055266941976237</v>
      </c>
      <c r="AJ333" s="10"/>
      <c r="AK333" s="10"/>
      <c r="AL333" s="10"/>
      <c r="AM333" s="10"/>
      <c r="AN333" s="10">
        <v>17.187005649717516</v>
      </c>
      <c r="AO333" s="10">
        <v>5.4379492307665762</v>
      </c>
      <c r="AP333" s="10">
        <v>9.4443321163588898</v>
      </c>
      <c r="AQ333" s="10">
        <v>111.47500000000001</v>
      </c>
      <c r="AR333" s="10"/>
      <c r="AS333" s="10"/>
      <c r="AT333" s="10">
        <v>4.1162733291324818</v>
      </c>
      <c r="AU333" s="10">
        <v>1</v>
      </c>
      <c r="AV333" s="16"/>
      <c r="AW333" s="21">
        <v>262.81584096467316</v>
      </c>
      <c r="AX333" s="1" t="s">
        <v>120</v>
      </c>
      <c r="AY333" s="25">
        <v>53.093438320209998</v>
      </c>
      <c r="AZ333" s="19">
        <v>100</v>
      </c>
      <c r="BA333" s="19">
        <v>0</v>
      </c>
      <c r="BB333" s="19">
        <v>0</v>
      </c>
      <c r="BC333" s="19">
        <v>100</v>
      </c>
      <c r="BD333" s="19">
        <v>0</v>
      </c>
      <c r="BE333" s="19">
        <v>0</v>
      </c>
      <c r="BF333" s="26">
        <v>91.977017385893618</v>
      </c>
      <c r="BG333" s="26">
        <v>7.280587456213425</v>
      </c>
      <c r="BH333" s="26">
        <v>0.74239515789295996</v>
      </c>
      <c r="BI333" s="23"/>
      <c r="BJ333" s="27">
        <f t="shared" ca="1" si="30"/>
        <v>1</v>
      </c>
      <c r="BK333" s="26">
        <f t="shared" ca="1" si="31"/>
        <v>15.545918370842895</v>
      </c>
      <c r="BL333" s="25">
        <f t="shared" si="32"/>
        <v>5.6921159349287551</v>
      </c>
      <c r="BM333" s="25">
        <f t="shared" ca="1" si="33"/>
        <v>3.015416761024905</v>
      </c>
      <c r="BN333" s="24">
        <f t="shared" si="34"/>
        <v>2.9401810695019983</v>
      </c>
      <c r="BO333" s="23"/>
      <c r="BP333" s="2"/>
    </row>
    <row r="334" spans="1:68" x14ac:dyDescent="0.2">
      <c r="A334">
        <v>16.05</v>
      </c>
      <c r="B334">
        <v>2.1</v>
      </c>
      <c r="C334">
        <v>1.30976</v>
      </c>
      <c r="D334">
        <v>-0.16278999999999999</v>
      </c>
      <c r="E334">
        <v>0.22555</v>
      </c>
      <c r="F334">
        <v>1.4888999999999999</v>
      </c>
      <c r="G334">
        <v>1.8498300000000001</v>
      </c>
      <c r="I334" s="17">
        <f t="shared" si="35"/>
        <v>52.65748031496063</v>
      </c>
      <c r="J334" s="16">
        <f t="shared" si="36"/>
        <v>-53.257480314960631</v>
      </c>
      <c r="K334" s="10">
        <v>122</v>
      </c>
      <c r="L334" s="16">
        <v>5275.2624671916183</v>
      </c>
      <c r="M334" s="16">
        <v>1999.6719160105054</v>
      </c>
      <c r="N334" s="16">
        <v>22.818241469816272</v>
      </c>
      <c r="O334" s="16">
        <v>17.066854990583803</v>
      </c>
      <c r="P334" s="16">
        <v>17.974625724461415</v>
      </c>
      <c r="Q334" s="16">
        <v>0.80580460873739801</v>
      </c>
      <c r="R334" s="16">
        <v>4.4830118918180863</v>
      </c>
      <c r="S334" s="16">
        <v>63.039634297056296</v>
      </c>
      <c r="T334" s="22" t="s">
        <v>33</v>
      </c>
      <c r="U334" s="10">
        <v>3</v>
      </c>
      <c r="V334" s="22" t="s">
        <v>143</v>
      </c>
      <c r="W334" s="10">
        <v>4</v>
      </c>
      <c r="X334" s="22" t="s">
        <v>33</v>
      </c>
      <c r="Y334" s="10">
        <v>3</v>
      </c>
      <c r="Z334" s="22" t="s">
        <v>33</v>
      </c>
      <c r="AA334" s="15">
        <v>3</v>
      </c>
      <c r="AB334" s="11">
        <v>82.111451909188702</v>
      </c>
      <c r="AC334" s="10">
        <v>16.160256402674335</v>
      </c>
      <c r="AD334" s="21">
        <v>1.7282916881369634</v>
      </c>
      <c r="AE334" s="12">
        <v>1706.6854990583804</v>
      </c>
      <c r="AF334" s="10">
        <v>1736.7669912057429</v>
      </c>
      <c r="AG334" s="10">
        <v>1198.308381630761</v>
      </c>
      <c r="AH334" s="10">
        <v>827.41150958893763</v>
      </c>
      <c r="AI334" s="10">
        <v>2.230643201783812</v>
      </c>
      <c r="AJ334" s="10"/>
      <c r="AK334" s="10"/>
      <c r="AL334" s="10"/>
      <c r="AM334" s="10"/>
      <c r="AN334" s="10">
        <v>17.066854990583803</v>
      </c>
      <c r="AO334" s="10">
        <v>5.3470166398019234</v>
      </c>
      <c r="AP334" s="10">
        <v>9.3881586714153276</v>
      </c>
      <c r="AQ334" s="10">
        <v>111.47500000000001</v>
      </c>
      <c r="AR334" s="10"/>
      <c r="AS334" s="10"/>
      <c r="AT334" s="10">
        <v>4.0574016833522766</v>
      </c>
      <c r="AU334" s="10">
        <v>1</v>
      </c>
      <c r="AV334" s="16"/>
      <c r="AW334" s="21">
        <v>260.51504868086141</v>
      </c>
      <c r="AX334" s="1" t="s">
        <v>120</v>
      </c>
      <c r="AY334" s="25">
        <v>53.257480314960603</v>
      </c>
      <c r="AZ334" s="19">
        <v>100</v>
      </c>
      <c r="BA334" s="19">
        <v>0</v>
      </c>
      <c r="BB334" s="19">
        <v>0</v>
      </c>
      <c r="BC334" s="19">
        <v>100</v>
      </c>
      <c r="BD334" s="19">
        <v>0</v>
      </c>
      <c r="BE334" s="19">
        <v>0</v>
      </c>
      <c r="BF334" s="26">
        <v>82.111451909188702</v>
      </c>
      <c r="BG334" s="26">
        <v>16.160256402674335</v>
      </c>
      <c r="BH334" s="26">
        <v>1.7282916881369634</v>
      </c>
      <c r="BI334" s="23"/>
      <c r="BJ334" s="27">
        <f t="shared" ca="1" si="30"/>
        <v>1</v>
      </c>
      <c r="BK334" s="26">
        <f t="shared" ca="1" si="31"/>
        <v>15.339510814818116</v>
      </c>
      <c r="BL334" s="25">
        <f t="shared" si="32"/>
        <v>5.2539929463841073</v>
      </c>
      <c r="BM334" s="25">
        <f t="shared" ca="1" si="33"/>
        <v>2.9971680802079024</v>
      </c>
      <c r="BN334" s="24">
        <f t="shared" si="34"/>
        <v>2.9194637170176994</v>
      </c>
      <c r="BO334" s="23"/>
      <c r="BP334" s="2"/>
    </row>
    <row r="335" spans="1:68" x14ac:dyDescent="0.2">
      <c r="A335">
        <v>16.100000000000001</v>
      </c>
      <c r="B335">
        <v>2.2000000000000002</v>
      </c>
      <c r="C335">
        <v>1.3083100000000001</v>
      </c>
      <c r="D335">
        <v>-0.16403000000000001</v>
      </c>
      <c r="E335">
        <v>0.22628000000000001</v>
      </c>
      <c r="F335">
        <v>1.48688</v>
      </c>
      <c r="G335">
        <v>1.8492</v>
      </c>
      <c r="I335" s="17">
        <f t="shared" si="35"/>
        <v>52.821522309711291</v>
      </c>
      <c r="J335" s="16">
        <f t="shared" si="36"/>
        <v>-53.421522309711293</v>
      </c>
      <c r="K335" s="10">
        <v>122</v>
      </c>
      <c r="L335" s="16">
        <v>5295.2755905511985</v>
      </c>
      <c r="M335" s="16">
        <v>2009.4488188976447</v>
      </c>
      <c r="N335" s="16">
        <v>22.889326334208228</v>
      </c>
      <c r="O335" s="16">
        <v>16.670903954802274</v>
      </c>
      <c r="P335" s="16">
        <v>17.581901414276274</v>
      </c>
      <c r="Q335" s="16">
        <v>0.7980360057609216</v>
      </c>
      <c r="R335" s="16">
        <v>4.5389630333891349</v>
      </c>
      <c r="S335" s="16">
        <v>63.263712463472274</v>
      </c>
      <c r="T335" s="22" t="s">
        <v>33</v>
      </c>
      <c r="U335" s="10">
        <v>3</v>
      </c>
      <c r="V335" s="22" t="s">
        <v>143</v>
      </c>
      <c r="W335" s="10">
        <v>4</v>
      </c>
      <c r="X335" s="22" t="s">
        <v>33</v>
      </c>
      <c r="Y335" s="10">
        <v>3</v>
      </c>
      <c r="Z335" s="22" t="s">
        <v>33</v>
      </c>
      <c r="AA335" s="15">
        <v>3</v>
      </c>
      <c r="AB335" s="11">
        <v>84.335914797787396</v>
      </c>
      <c r="AC335" s="10">
        <v>14.116974250985322</v>
      </c>
      <c r="AD335" s="21">
        <v>1.5471109512272831</v>
      </c>
      <c r="AE335" s="12">
        <v>1667.0903954802275</v>
      </c>
      <c r="AF335" s="10">
        <v>1689.3868886333985</v>
      </c>
      <c r="AG335" s="10">
        <v>1172.1267609517515</v>
      </c>
      <c r="AH335" s="10">
        <v>830.55880037343184</v>
      </c>
      <c r="AI335" s="10">
        <v>2.2031463852952422</v>
      </c>
      <c r="AJ335" s="10"/>
      <c r="AK335" s="10"/>
      <c r="AL335" s="10"/>
      <c r="AM335" s="10"/>
      <c r="AN335" s="10">
        <v>16.670903954802274</v>
      </c>
      <c r="AO335" s="10">
        <v>5.2713002234773105</v>
      </c>
      <c r="AP335" s="10">
        <v>9.2048873266622611</v>
      </c>
      <c r="AQ335" s="10">
        <v>111.47500000000001</v>
      </c>
      <c r="AR335" s="10"/>
      <c r="AS335" s="10"/>
      <c r="AT335" s="10">
        <v>3.921023259338094</v>
      </c>
      <c r="AU335" s="10">
        <v>1</v>
      </c>
      <c r="AV335" s="16"/>
      <c r="AW335" s="21">
        <v>253.40803329500977</v>
      </c>
      <c r="AX335" s="1" t="s">
        <v>120</v>
      </c>
      <c r="AY335" s="25">
        <v>53.4215223097113</v>
      </c>
      <c r="AZ335" s="19">
        <v>100</v>
      </c>
      <c r="BA335" s="19">
        <v>0</v>
      </c>
      <c r="BB335" s="19">
        <v>0</v>
      </c>
      <c r="BC335" s="19">
        <v>100</v>
      </c>
      <c r="BD335" s="19">
        <v>0</v>
      </c>
      <c r="BE335" s="19">
        <v>0</v>
      </c>
      <c r="BF335" s="26">
        <v>84.335914797787396</v>
      </c>
      <c r="BG335" s="26">
        <v>14.116974250985322</v>
      </c>
      <c r="BH335" s="26">
        <v>1.5471109512272831</v>
      </c>
      <c r="BI335" s="23"/>
      <c r="BJ335" s="27">
        <f t="shared" ref="BJ335:BJ398" ca="1" si="37">IF((0.381*BM335)+(0.05*(M335/2116.217)-0.15)&lt;1,(0.381*BM335)+(0.05*(M335/2116.217)-0.15),1)</f>
        <v>1</v>
      </c>
      <c r="BK335" s="26">
        <f t="shared" ref="BK335:BK398" ca="1" si="38">((P335-(L335/2000))/1.06)*(1.06/(M335/2000))^BJ335</f>
        <v>14.86403980887993</v>
      </c>
      <c r="BL335" s="25">
        <f t="shared" ref="BL335:BL398" si="39">(Q335/(P335-(L335/2000)))*100</f>
        <v>5.3436582219265931</v>
      </c>
      <c r="BM335" s="25">
        <f t="shared" ref="BM335:BM398" ca="1" si="40">SQRT(((3.47-LOG(BK335))^2)+((LOG(BL335)+1.22)^2))</f>
        <v>3.0123496655413184</v>
      </c>
      <c r="BN335" s="24">
        <f t="shared" ref="BN335:BN398" si="41">SQRT(((3.47-LOG(P335/1.06))^2)+((LOG(R335)+1.22)^2))</f>
        <v>2.9302809453821519</v>
      </c>
      <c r="BO335" s="23"/>
      <c r="BP335" s="2"/>
    </row>
    <row r="336" spans="1:68" x14ac:dyDescent="0.2">
      <c r="A336">
        <v>16.149999999999999</v>
      </c>
      <c r="B336">
        <v>2.1</v>
      </c>
      <c r="C336">
        <v>1.3096099999999999</v>
      </c>
      <c r="D336">
        <v>-0.15787999999999999</v>
      </c>
      <c r="E336">
        <v>0.22655</v>
      </c>
      <c r="F336">
        <v>1.4818499999999999</v>
      </c>
      <c r="G336">
        <v>1.8473999999999999</v>
      </c>
      <c r="I336" s="17">
        <f t="shared" si="35"/>
        <v>52.985564304461938</v>
      </c>
      <c r="J336" s="16">
        <f t="shared" si="36"/>
        <v>-53.58556430446194</v>
      </c>
      <c r="K336" s="10">
        <v>122</v>
      </c>
      <c r="L336" s="16">
        <v>5315.2887139107779</v>
      </c>
      <c r="M336" s="16">
        <v>2019.2257217847832</v>
      </c>
      <c r="N336" s="16">
        <v>22.96041119860017</v>
      </c>
      <c r="O336" s="16">
        <v>17.025894538606376</v>
      </c>
      <c r="P336" s="16">
        <v>17.938085444533836</v>
      </c>
      <c r="Q336" s="16">
        <v>0.83656577052328374</v>
      </c>
      <c r="R336" s="16">
        <v>4.6636290874520574</v>
      </c>
      <c r="S336" s="16">
        <v>63.346590689406952</v>
      </c>
      <c r="T336" s="22" t="s">
        <v>33</v>
      </c>
      <c r="U336" s="10">
        <v>3</v>
      </c>
      <c r="V336" s="22" t="s">
        <v>143</v>
      </c>
      <c r="W336" s="10">
        <v>4</v>
      </c>
      <c r="X336" s="22" t="s">
        <v>33</v>
      </c>
      <c r="Y336" s="10">
        <v>3</v>
      </c>
      <c r="Z336" s="22" t="s">
        <v>33</v>
      </c>
      <c r="AA336" s="15">
        <v>3</v>
      </c>
      <c r="AB336" s="11">
        <v>86.958838643245016</v>
      </c>
      <c r="AC336" s="10">
        <v>11.736429037061271</v>
      </c>
      <c r="AD336" s="21">
        <v>1.3047323196937188</v>
      </c>
      <c r="AE336" s="12">
        <v>1702.5894538606376</v>
      </c>
      <c r="AF336" s="10">
        <v>1730.1136496425481</v>
      </c>
      <c r="AG336" s="10">
        <v>1195.8723629689225</v>
      </c>
      <c r="AH336" s="10">
        <v>830.80140666802527</v>
      </c>
      <c r="AI336" s="10">
        <v>2.1442528581241511</v>
      </c>
      <c r="AJ336" s="10"/>
      <c r="AK336" s="10"/>
      <c r="AL336" s="10"/>
      <c r="AM336" s="10"/>
      <c r="AN336" s="10">
        <v>17.025894538606376</v>
      </c>
      <c r="AO336" s="10">
        <v>5.3823250930463455</v>
      </c>
      <c r="AP336" s="10">
        <v>9.3711065407824563</v>
      </c>
      <c r="AQ336" s="10">
        <v>111.47500000000001</v>
      </c>
      <c r="AR336" s="10"/>
      <c r="AS336" s="10"/>
      <c r="AT336" s="10">
        <v>3.9997936422318974</v>
      </c>
      <c r="AU336" s="10">
        <v>1</v>
      </c>
      <c r="AV336" s="16"/>
      <c r="AW336" s="21">
        <v>259.51704744638221</v>
      </c>
      <c r="AX336" s="1" t="s">
        <v>120</v>
      </c>
      <c r="AY336" s="25">
        <v>53.585564304461897</v>
      </c>
      <c r="AZ336" s="19">
        <v>100</v>
      </c>
      <c r="BA336" s="19">
        <v>0</v>
      </c>
      <c r="BB336" s="19">
        <v>0</v>
      </c>
      <c r="BC336" s="19">
        <v>100</v>
      </c>
      <c r="BD336" s="19">
        <v>0</v>
      </c>
      <c r="BE336" s="19">
        <v>0</v>
      </c>
      <c r="BF336" s="26">
        <v>86.958838643245016</v>
      </c>
      <c r="BG336" s="26">
        <v>11.736429037061271</v>
      </c>
      <c r="BH336" s="26">
        <v>1.3047323196937188</v>
      </c>
      <c r="BI336" s="23"/>
      <c r="BJ336" s="27">
        <f t="shared" ca="1" si="37"/>
        <v>1</v>
      </c>
      <c r="BK336" s="26">
        <f t="shared" ca="1" si="38"/>
        <v>15.134950909868705</v>
      </c>
      <c r="BL336" s="25">
        <f t="shared" si="39"/>
        <v>5.4747488356427914</v>
      </c>
      <c r="BM336" s="25">
        <f t="shared" ca="1" si="40"/>
        <v>3.0132005050243849</v>
      </c>
      <c r="BN336" s="24">
        <f t="shared" si="41"/>
        <v>2.9311659963016239</v>
      </c>
      <c r="BO336" s="23"/>
      <c r="BP336" s="2"/>
    </row>
    <row r="337" spans="1:68" x14ac:dyDescent="0.2">
      <c r="A337">
        <v>16.2</v>
      </c>
      <c r="B337">
        <v>2.2000000000000002</v>
      </c>
      <c r="C337">
        <v>1.31142</v>
      </c>
      <c r="D337">
        <v>-0.15662999999999999</v>
      </c>
      <c r="E337">
        <v>0.22756999999999999</v>
      </c>
      <c r="F337">
        <v>1.48655</v>
      </c>
      <c r="G337">
        <v>1.8529800000000001</v>
      </c>
      <c r="I337" s="17">
        <f t="shared" si="35"/>
        <v>53.149606299212593</v>
      </c>
      <c r="J337" s="16">
        <f t="shared" si="36"/>
        <v>-53.749606299212594</v>
      </c>
      <c r="K337" s="10">
        <v>122</v>
      </c>
      <c r="L337" s="16">
        <v>5335.3018372703582</v>
      </c>
      <c r="M337" s="16">
        <v>2029.0026246719221</v>
      </c>
      <c r="N337" s="16">
        <v>23.031496062992122</v>
      </c>
      <c r="O337" s="16">
        <v>17.520150659133705</v>
      </c>
      <c r="P337" s="16">
        <v>18.436850140552011</v>
      </c>
      <c r="Q337" s="16">
        <v>0.84439702352376389</v>
      </c>
      <c r="R337" s="16">
        <v>4.5799418940142349</v>
      </c>
      <c r="S337" s="16">
        <v>63.659686209604637</v>
      </c>
      <c r="T337" s="22" t="s">
        <v>33</v>
      </c>
      <c r="U337" s="10">
        <v>3</v>
      </c>
      <c r="V337" s="22" t="s">
        <v>143</v>
      </c>
      <c r="W337" s="10">
        <v>4</v>
      </c>
      <c r="X337" s="22" t="s">
        <v>33</v>
      </c>
      <c r="Y337" s="10">
        <v>3</v>
      </c>
      <c r="Z337" s="22" t="s">
        <v>33</v>
      </c>
      <c r="AA337" s="15">
        <v>3</v>
      </c>
      <c r="AB337" s="11">
        <v>83.896691635065267</v>
      </c>
      <c r="AC337" s="10">
        <v>14.518757450568387</v>
      </c>
      <c r="AD337" s="21">
        <v>1.584550914366351</v>
      </c>
      <c r="AE337" s="12">
        <v>1752.0150659133706</v>
      </c>
      <c r="AF337" s="10">
        <v>1787.6146066235344</v>
      </c>
      <c r="AG337" s="10">
        <v>1229.1233427034674</v>
      </c>
      <c r="AH337" s="10">
        <v>835.77991158745726</v>
      </c>
      <c r="AI337" s="10">
        <v>2.1834338145358396</v>
      </c>
      <c r="AJ337" s="10"/>
      <c r="AK337" s="10"/>
      <c r="AL337" s="10"/>
      <c r="AM337" s="10"/>
      <c r="AN337" s="10">
        <v>17.520150659133705</v>
      </c>
      <c r="AO337" s="10">
        <v>5.4890181427301883</v>
      </c>
      <c r="AP337" s="10">
        <v>9.6038633989242719</v>
      </c>
      <c r="AQ337" s="10">
        <v>111.47500000000001</v>
      </c>
      <c r="AR337" s="10"/>
      <c r="AS337" s="10"/>
      <c r="AT337" s="10">
        <v>4.1184423338850262</v>
      </c>
      <c r="AU337" s="10">
        <v>1</v>
      </c>
      <c r="AV337" s="16"/>
      <c r="AW337" s="21">
        <v>268.14219099353016</v>
      </c>
      <c r="AX337" s="1" t="s">
        <v>120</v>
      </c>
      <c r="AY337" s="25">
        <v>53.749606299212601</v>
      </c>
      <c r="AZ337" s="19">
        <v>100</v>
      </c>
      <c r="BA337" s="19">
        <v>0</v>
      </c>
      <c r="BB337" s="19">
        <v>0</v>
      </c>
      <c r="BC337" s="19">
        <v>100</v>
      </c>
      <c r="BD337" s="19">
        <v>0</v>
      </c>
      <c r="BE337" s="19">
        <v>0</v>
      </c>
      <c r="BF337" s="26">
        <v>83.896691635065267</v>
      </c>
      <c r="BG337" s="26">
        <v>14.518757450568387</v>
      </c>
      <c r="BH337" s="26">
        <v>1.584550914366351</v>
      </c>
      <c r="BI337" s="23"/>
      <c r="BJ337" s="27">
        <f t="shared" ca="1" si="37"/>
        <v>1</v>
      </c>
      <c r="BK337" s="26">
        <f t="shared" ca="1" si="38"/>
        <v>15.543793812949474</v>
      </c>
      <c r="BL337" s="25">
        <f t="shared" si="39"/>
        <v>5.3547235445549966</v>
      </c>
      <c r="BM337" s="25">
        <f t="shared" ca="1" si="40"/>
        <v>2.9981458415792819</v>
      </c>
      <c r="BN337" s="24">
        <f t="shared" si="41"/>
        <v>2.9169908685914332</v>
      </c>
      <c r="BO337" s="23"/>
      <c r="BP337" s="2"/>
    </row>
    <row r="338" spans="1:68" x14ac:dyDescent="0.2">
      <c r="A338">
        <v>16.25</v>
      </c>
      <c r="B338">
        <v>2.1</v>
      </c>
      <c r="C338">
        <v>1.31698</v>
      </c>
      <c r="D338">
        <v>-0.15518000000000001</v>
      </c>
      <c r="E338">
        <v>0.22628000000000001</v>
      </c>
      <c r="F338">
        <v>1.4854799999999999</v>
      </c>
      <c r="G338">
        <v>1.8550800000000001</v>
      </c>
      <c r="I338" s="17">
        <f t="shared" si="35"/>
        <v>53.313648293963254</v>
      </c>
      <c r="J338" s="16">
        <f t="shared" si="36"/>
        <v>-53.913648293963256</v>
      </c>
      <c r="K338" s="10">
        <v>122</v>
      </c>
      <c r="L338" s="16">
        <v>5355.3149606299385</v>
      </c>
      <c r="M338" s="16">
        <v>2038.7795275590615</v>
      </c>
      <c r="N338" s="16">
        <v>23.102580927384075</v>
      </c>
      <c r="O338" s="16">
        <v>19.038418079096047</v>
      </c>
      <c r="P338" s="16">
        <v>19.949415538570047</v>
      </c>
      <c r="Q338" s="16">
        <v>0.85348127700432053</v>
      </c>
      <c r="R338" s="16">
        <v>4.2782269753928697</v>
      </c>
      <c r="S338" s="16">
        <v>63.263712463472274</v>
      </c>
      <c r="T338" s="22" t="s">
        <v>33</v>
      </c>
      <c r="U338" s="10">
        <v>3</v>
      </c>
      <c r="V338" s="22" t="s">
        <v>143</v>
      </c>
      <c r="W338" s="10">
        <v>4</v>
      </c>
      <c r="X338" s="22" t="s">
        <v>143</v>
      </c>
      <c r="Y338" s="10">
        <v>4</v>
      </c>
      <c r="Z338" s="22" t="s">
        <v>33</v>
      </c>
      <c r="AA338" s="15">
        <v>3</v>
      </c>
      <c r="AB338" s="11">
        <v>73.240422058481997</v>
      </c>
      <c r="AC338" s="10">
        <v>24.456746375456859</v>
      </c>
      <c r="AD338" s="21">
        <v>2.3028315660611378</v>
      </c>
      <c r="AE338" s="12">
        <v>1903.8418079096045</v>
      </c>
      <c r="AF338" s="10">
        <v>1964.3862344280337</v>
      </c>
      <c r="AG338" s="10">
        <v>1329.9610359046699</v>
      </c>
      <c r="AH338" s="10">
        <v>826.17184874238581</v>
      </c>
      <c r="AI338" s="10">
        <v>2.3374168919781773</v>
      </c>
      <c r="AJ338" s="10"/>
      <c r="AK338" s="10"/>
      <c r="AL338" s="10"/>
      <c r="AM338" s="10"/>
      <c r="AN338" s="10">
        <v>19.038418079096047</v>
      </c>
      <c r="AO338" s="10">
        <v>5.7854689507744048</v>
      </c>
      <c r="AP338" s="10">
        <v>10.309727251332689</v>
      </c>
      <c r="AQ338" s="10">
        <v>111.47500000000001</v>
      </c>
      <c r="AR338" s="10"/>
      <c r="AS338" s="10"/>
      <c r="AT338" s="10">
        <v>4.5240823372726853</v>
      </c>
      <c r="AU338" s="10">
        <v>1</v>
      </c>
      <c r="AV338" s="16"/>
      <c r="AW338" s="21">
        <v>294.65793516420501</v>
      </c>
      <c r="AX338" s="1" t="s">
        <v>120</v>
      </c>
      <c r="AY338" s="25">
        <v>53.913648293963298</v>
      </c>
      <c r="AZ338" s="19">
        <v>100</v>
      </c>
      <c r="BA338" s="19">
        <v>0</v>
      </c>
      <c r="BB338" s="19">
        <v>0</v>
      </c>
      <c r="BC338" s="19">
        <v>100</v>
      </c>
      <c r="BD338" s="19">
        <v>0</v>
      </c>
      <c r="BE338" s="19">
        <v>0</v>
      </c>
      <c r="BF338" s="26">
        <v>73.240422058481997</v>
      </c>
      <c r="BG338" s="26">
        <v>24.456746375456859</v>
      </c>
      <c r="BH338" s="26">
        <v>2.3028315660611378</v>
      </c>
      <c r="BI338" s="23"/>
      <c r="BJ338" s="27">
        <f t="shared" ca="1" si="37"/>
        <v>1</v>
      </c>
      <c r="BK338" s="26">
        <f t="shared" ca="1" si="38"/>
        <v>16.943232777046543</v>
      </c>
      <c r="BL338" s="25">
        <f t="shared" si="39"/>
        <v>4.941484671830481</v>
      </c>
      <c r="BM338" s="25">
        <f t="shared" ca="1" si="40"/>
        <v>2.9470235887996434</v>
      </c>
      <c r="BN338" s="24">
        <f t="shared" si="41"/>
        <v>2.8717333009895554</v>
      </c>
      <c r="BO338" s="23"/>
      <c r="BP338" s="2"/>
    </row>
    <row r="339" spans="1:68" x14ac:dyDescent="0.2">
      <c r="A339">
        <v>16.3</v>
      </c>
      <c r="B339">
        <v>2.1</v>
      </c>
      <c r="C339">
        <v>1.3139799999999999</v>
      </c>
      <c r="D339">
        <v>-0.15436</v>
      </c>
      <c r="E339">
        <v>0.22747999999999999</v>
      </c>
      <c r="F339">
        <v>1.4814000000000001</v>
      </c>
      <c r="G339">
        <v>1.8512500000000001</v>
      </c>
      <c r="I339" s="17">
        <f t="shared" si="35"/>
        <v>53.477690288713909</v>
      </c>
      <c r="J339" s="16">
        <f t="shared" si="36"/>
        <v>-54.07769028871391</v>
      </c>
      <c r="K339" s="10">
        <v>122</v>
      </c>
      <c r="L339" s="16">
        <v>5375.3280839895187</v>
      </c>
      <c r="M339" s="16">
        <v>2048.5564304462005</v>
      </c>
      <c r="N339" s="16">
        <v>23.173665791776028</v>
      </c>
      <c r="O339" s="16">
        <v>18.219209039547994</v>
      </c>
      <c r="P339" s="16">
        <v>19.135510705481813</v>
      </c>
      <c r="Q339" s="16">
        <v>0.8586185789726356</v>
      </c>
      <c r="R339" s="16">
        <v>4.4870429234306473</v>
      </c>
      <c r="S339" s="16">
        <v>63.632060134293077</v>
      </c>
      <c r="T339" s="22" t="s">
        <v>33</v>
      </c>
      <c r="U339" s="10">
        <v>3</v>
      </c>
      <c r="V339" s="22" t="s">
        <v>143</v>
      </c>
      <c r="W339" s="10">
        <v>4</v>
      </c>
      <c r="X339" s="22" t="s">
        <v>33</v>
      </c>
      <c r="Y339" s="10">
        <v>3</v>
      </c>
      <c r="Z339" s="22" t="s">
        <v>33</v>
      </c>
      <c r="AA339" s="15">
        <v>3</v>
      </c>
      <c r="AB339" s="11">
        <v>80.218098158027246</v>
      </c>
      <c r="AC339" s="10">
        <v>17.914446800818965</v>
      </c>
      <c r="AD339" s="21">
        <v>1.8674550411537911</v>
      </c>
      <c r="AE339" s="12">
        <v>1821.9209039547993</v>
      </c>
      <c r="AF339" s="10">
        <v>1867.4554821023842</v>
      </c>
      <c r="AG339" s="10">
        <v>1275.7007136987877</v>
      </c>
      <c r="AH339" s="10">
        <v>832.28696933177935</v>
      </c>
      <c r="AI339" s="10">
        <v>2.2286392554395991</v>
      </c>
      <c r="AJ339" s="10"/>
      <c r="AK339" s="10"/>
      <c r="AL339" s="10"/>
      <c r="AM339" s="10"/>
      <c r="AN339" s="10">
        <v>18.219209039547994</v>
      </c>
      <c r="AO339" s="10">
        <v>5.6449188436774485</v>
      </c>
      <c r="AP339" s="10">
        <v>9.929904995891512</v>
      </c>
      <c r="AQ339" s="10">
        <v>111.47500000000001</v>
      </c>
      <c r="AR339" s="10"/>
      <c r="AS339" s="10"/>
      <c r="AT339" s="10">
        <v>4.2683744494626508</v>
      </c>
      <c r="AU339" s="10">
        <v>1</v>
      </c>
      <c r="AV339" s="16"/>
      <c r="AW339" s="21">
        <v>280.1183223153576</v>
      </c>
      <c r="AX339" s="1" t="s">
        <v>120</v>
      </c>
      <c r="AY339" s="25">
        <v>54.077690288713903</v>
      </c>
      <c r="AZ339" s="19">
        <v>100</v>
      </c>
      <c r="BA339" s="19">
        <v>0</v>
      </c>
      <c r="BB339" s="19">
        <v>0</v>
      </c>
      <c r="BC339" s="19">
        <v>100</v>
      </c>
      <c r="BD339" s="19">
        <v>0</v>
      </c>
      <c r="BE339" s="19">
        <v>0</v>
      </c>
      <c r="BF339" s="26">
        <v>80.218098158027246</v>
      </c>
      <c r="BG339" s="26">
        <v>17.914446800818965</v>
      </c>
      <c r="BH339" s="26">
        <v>1.8674550411537911</v>
      </c>
      <c r="BI339" s="23"/>
      <c r="BJ339" s="27">
        <f t="shared" ca="1" si="37"/>
        <v>1</v>
      </c>
      <c r="BK339" s="26">
        <f t="shared" ca="1" si="38"/>
        <v>16.057987389592693</v>
      </c>
      <c r="BL339" s="25">
        <f t="shared" si="39"/>
        <v>5.220249170237599</v>
      </c>
      <c r="BM339" s="25">
        <f t="shared" ca="1" si="40"/>
        <v>2.9802251680708811</v>
      </c>
      <c r="BN339" s="24">
        <f t="shared" si="41"/>
        <v>2.8989077188387782</v>
      </c>
      <c r="BO339" s="23"/>
      <c r="BP339" s="2"/>
    </row>
    <row r="340" spans="1:68" x14ac:dyDescent="0.2">
      <c r="A340">
        <v>16.350000000000001</v>
      </c>
      <c r="B340">
        <v>2.1</v>
      </c>
      <c r="C340">
        <v>1.3139799999999999</v>
      </c>
      <c r="D340">
        <v>-0.15028</v>
      </c>
      <c r="E340">
        <v>0.22714999999999999</v>
      </c>
      <c r="F340">
        <v>1.4841</v>
      </c>
      <c r="G340">
        <v>1.8507800000000001</v>
      </c>
      <c r="I340" s="17">
        <f t="shared" si="35"/>
        <v>53.64173228346457</v>
      </c>
      <c r="J340" s="16">
        <f t="shared" si="36"/>
        <v>-54.241732283464572</v>
      </c>
      <c r="K340" s="10">
        <v>122</v>
      </c>
      <c r="L340" s="16">
        <v>5395.341207349099</v>
      </c>
      <c r="M340" s="16">
        <v>2058.3333333333399</v>
      </c>
      <c r="N340" s="16">
        <v>23.24475065616798</v>
      </c>
      <c r="O340" s="16">
        <v>18.219209039547994</v>
      </c>
      <c r="P340" s="16">
        <v>19.134052048705364</v>
      </c>
      <c r="Q340" s="16">
        <v>0.88417978876620251</v>
      </c>
      <c r="R340" s="16">
        <v>4.6209751416769418</v>
      </c>
      <c r="S340" s="16">
        <v>63.53076452481735</v>
      </c>
      <c r="T340" s="22" t="s">
        <v>33</v>
      </c>
      <c r="U340" s="10">
        <v>3</v>
      </c>
      <c r="V340" s="22" t="s">
        <v>143</v>
      </c>
      <c r="W340" s="10">
        <v>4</v>
      </c>
      <c r="X340" s="22" t="s">
        <v>33</v>
      </c>
      <c r="Y340" s="10">
        <v>3</v>
      </c>
      <c r="Z340" s="22" t="s">
        <v>33</v>
      </c>
      <c r="AA340" s="15">
        <v>3</v>
      </c>
      <c r="AB340" s="11">
        <v>83.745617754791667</v>
      </c>
      <c r="AC340" s="10">
        <v>14.657150142145269</v>
      </c>
      <c r="AD340" s="21">
        <v>1.597232103063063</v>
      </c>
      <c r="AE340" s="12">
        <v>1821.9209039547993</v>
      </c>
      <c r="AF340" s="10">
        <v>1866.1066328722386</v>
      </c>
      <c r="AG340" s="10">
        <v>1275.603469913691</v>
      </c>
      <c r="AH340" s="10">
        <v>828.74085672650142</v>
      </c>
      <c r="AI340" s="10">
        <v>2.1640454002466289</v>
      </c>
      <c r="AJ340" s="10"/>
      <c r="AK340" s="10"/>
      <c r="AL340" s="10"/>
      <c r="AM340" s="10"/>
      <c r="AN340" s="10">
        <v>18.219209039547994</v>
      </c>
      <c r="AO340" s="10">
        <v>5.6757737718358685</v>
      </c>
      <c r="AP340" s="10">
        <v>9.9292242893958367</v>
      </c>
      <c r="AQ340" s="10">
        <v>111.47500000000001</v>
      </c>
      <c r="AR340" s="10"/>
      <c r="AS340" s="10"/>
      <c r="AT340" s="10">
        <v>4.2437616016851551</v>
      </c>
      <c r="AU340" s="10">
        <v>1</v>
      </c>
      <c r="AV340" s="16"/>
      <c r="AW340" s="21">
        <v>279.91599493083578</v>
      </c>
      <c r="AX340" s="1" t="s">
        <v>120</v>
      </c>
      <c r="AY340" s="25">
        <v>54.2417322834646</v>
      </c>
      <c r="AZ340" s="19">
        <v>100</v>
      </c>
      <c r="BA340" s="19">
        <v>0</v>
      </c>
      <c r="BB340" s="19">
        <v>0</v>
      </c>
      <c r="BC340" s="19">
        <v>100</v>
      </c>
      <c r="BD340" s="19">
        <v>0</v>
      </c>
      <c r="BE340" s="19">
        <v>0</v>
      </c>
      <c r="BF340" s="26">
        <v>83.745617754791667</v>
      </c>
      <c r="BG340" s="26">
        <v>14.657150142145269</v>
      </c>
      <c r="BH340" s="26">
        <v>1.597232103063063</v>
      </c>
      <c r="BI340" s="23"/>
      <c r="BJ340" s="27">
        <f t="shared" ca="1" si="37"/>
        <v>1</v>
      </c>
      <c r="BK340" s="26">
        <f t="shared" ca="1" si="38"/>
        <v>15.970573063997502</v>
      </c>
      <c r="BL340" s="25">
        <f t="shared" si="39"/>
        <v>5.3794066031091967</v>
      </c>
      <c r="BM340" s="25">
        <f t="shared" ca="1" si="40"/>
        <v>2.9905184408065528</v>
      </c>
      <c r="BN340" s="24">
        <f t="shared" si="41"/>
        <v>2.9071976726749558</v>
      </c>
      <c r="BO340" s="23"/>
      <c r="BP340" s="2"/>
    </row>
    <row r="341" spans="1:68" x14ac:dyDescent="0.2">
      <c r="A341">
        <v>16.399999999999999</v>
      </c>
      <c r="B341">
        <v>2.1</v>
      </c>
      <c r="C341">
        <v>1.3098099999999999</v>
      </c>
      <c r="D341">
        <v>-0.16175</v>
      </c>
      <c r="E341">
        <v>0.22749</v>
      </c>
      <c r="F341">
        <v>1.4821299999999999</v>
      </c>
      <c r="G341">
        <v>1.8531299999999999</v>
      </c>
      <c r="I341" s="17">
        <f t="shared" si="35"/>
        <v>53.805774278215218</v>
      </c>
      <c r="J341" s="16">
        <f t="shared" si="36"/>
        <v>-54.405774278215219</v>
      </c>
      <c r="K341" s="10">
        <v>122</v>
      </c>
      <c r="L341" s="16">
        <v>5415.3543307086784</v>
      </c>
      <c r="M341" s="16">
        <v>2068.1102362204783</v>
      </c>
      <c r="N341" s="16">
        <v>23.315835520559929</v>
      </c>
      <c r="O341" s="16">
        <v>17.080508474576238</v>
      </c>
      <c r="P341" s="16">
        <v>17.996854342230556</v>
      </c>
      <c r="Q341" s="16">
        <v>0.81232021123379727</v>
      </c>
      <c r="R341" s="16">
        <v>4.5136788673543107</v>
      </c>
      <c r="S341" s="16">
        <v>63.635129698216581</v>
      </c>
      <c r="T341" s="22" t="s">
        <v>33</v>
      </c>
      <c r="U341" s="10">
        <v>3</v>
      </c>
      <c r="V341" s="22" t="s">
        <v>143</v>
      </c>
      <c r="W341" s="10">
        <v>4</v>
      </c>
      <c r="X341" s="22" t="s">
        <v>33</v>
      </c>
      <c r="Y341" s="10">
        <v>3</v>
      </c>
      <c r="Z341" s="22" t="s">
        <v>33</v>
      </c>
      <c r="AA341" s="15">
        <v>3</v>
      </c>
      <c r="AB341" s="11">
        <v>82.947988857474385</v>
      </c>
      <c r="AC341" s="10">
        <v>15.38944333704589</v>
      </c>
      <c r="AD341" s="21">
        <v>1.6625678054797315</v>
      </c>
      <c r="AE341" s="12">
        <v>1708.0508474576241</v>
      </c>
      <c r="AF341" s="10">
        <v>1731.1414248540502</v>
      </c>
      <c r="AG341" s="10">
        <v>1199.790289482037</v>
      </c>
      <c r="AH341" s="10">
        <v>829.42548022607969</v>
      </c>
      <c r="AI341" s="10">
        <v>2.2154876972586868</v>
      </c>
      <c r="AJ341" s="10"/>
      <c r="AK341" s="10"/>
      <c r="AL341" s="10"/>
      <c r="AM341" s="10"/>
      <c r="AN341" s="10">
        <v>17.080508474576238</v>
      </c>
      <c r="AO341" s="10">
        <v>5.3965245984636603</v>
      </c>
      <c r="AP341" s="10">
        <v>9.3985320263742587</v>
      </c>
      <c r="AQ341" s="10">
        <v>111.47500000000001</v>
      </c>
      <c r="AR341" s="10"/>
      <c r="AS341" s="10"/>
      <c r="AT341" s="10">
        <v>3.9025207938446176</v>
      </c>
      <c r="AU341" s="10">
        <v>1</v>
      </c>
      <c r="AV341" s="16"/>
      <c r="AW341" s="21">
        <v>259.67121372810755</v>
      </c>
      <c r="AX341" s="1" t="s">
        <v>120</v>
      </c>
      <c r="AY341" s="25">
        <v>54.405774278215198</v>
      </c>
      <c r="AZ341" s="19">
        <v>100</v>
      </c>
      <c r="BA341" s="19">
        <v>0</v>
      </c>
      <c r="BB341" s="19">
        <v>0</v>
      </c>
      <c r="BC341" s="19">
        <v>100</v>
      </c>
      <c r="BD341" s="19">
        <v>0</v>
      </c>
      <c r="BE341" s="19">
        <v>0</v>
      </c>
      <c r="BF341" s="26">
        <v>82.947988857474385</v>
      </c>
      <c r="BG341" s="26">
        <v>15.38944333704589</v>
      </c>
      <c r="BH341" s="26">
        <v>1.6625678054797315</v>
      </c>
      <c r="BI341" s="23"/>
      <c r="BJ341" s="27">
        <f t="shared" ca="1" si="37"/>
        <v>1</v>
      </c>
      <c r="BK341" s="26">
        <f t="shared" ca="1" si="38"/>
        <v>14.785650115844463</v>
      </c>
      <c r="BL341" s="25">
        <f t="shared" si="39"/>
        <v>5.3130407335613405</v>
      </c>
      <c r="BM341" s="25">
        <f t="shared" ca="1" si="40"/>
        <v>3.0124896721174355</v>
      </c>
      <c r="BN341" s="24">
        <f t="shared" si="41"/>
        <v>2.9209509920252756</v>
      </c>
      <c r="BO341" s="23"/>
      <c r="BP341" s="2"/>
    </row>
    <row r="342" spans="1:68" x14ac:dyDescent="0.2">
      <c r="A342">
        <v>16.45</v>
      </c>
      <c r="B342">
        <v>2.2000000000000002</v>
      </c>
      <c r="C342">
        <v>1.30857</v>
      </c>
      <c r="D342">
        <v>-0.17002999999999999</v>
      </c>
      <c r="E342">
        <v>0.22777</v>
      </c>
      <c r="F342">
        <v>1.48123</v>
      </c>
      <c r="G342">
        <v>1.8533500000000001</v>
      </c>
      <c r="I342" s="17">
        <f t="shared" si="35"/>
        <v>53.969816272965872</v>
      </c>
      <c r="J342" s="16">
        <f t="shared" si="36"/>
        <v>-54.569816272965873</v>
      </c>
      <c r="K342" s="10">
        <v>122</v>
      </c>
      <c r="L342" s="16">
        <v>5435.3674540682587</v>
      </c>
      <c r="M342" s="16">
        <v>2077.8871391076173</v>
      </c>
      <c r="N342" s="16">
        <v>23.386920384951878</v>
      </c>
      <c r="O342" s="16">
        <v>16.741902071563079</v>
      </c>
      <c r="P342" s="16">
        <v>17.659485587391355</v>
      </c>
      <c r="Q342" s="16">
        <v>0.76044599135861735</v>
      </c>
      <c r="R342" s="16">
        <v>4.3061616239918452</v>
      </c>
      <c r="S342" s="16">
        <v>63.721077488074762</v>
      </c>
      <c r="T342" s="22" t="s">
        <v>33</v>
      </c>
      <c r="U342" s="10">
        <v>3</v>
      </c>
      <c r="V342" s="22" t="s">
        <v>143</v>
      </c>
      <c r="W342" s="10">
        <v>4</v>
      </c>
      <c r="X342" s="22" t="s">
        <v>33</v>
      </c>
      <c r="Y342" s="10">
        <v>3</v>
      </c>
      <c r="Z342" s="22" t="s">
        <v>33</v>
      </c>
      <c r="AA342" s="15">
        <v>3</v>
      </c>
      <c r="AB342" s="11">
        <v>78.135299606366388</v>
      </c>
      <c r="AC342" s="10">
        <v>19.857163001974584</v>
      </c>
      <c r="AD342" s="21">
        <v>2.0075373916590209</v>
      </c>
      <c r="AE342" s="12">
        <v>1674.1902071563079</v>
      </c>
      <c r="AF342" s="10">
        <v>1690.2737405576984</v>
      </c>
      <c r="AG342" s="10">
        <v>1177.2990391594237</v>
      </c>
      <c r="AH342" s="10">
        <v>829.73123183567066</v>
      </c>
      <c r="AI342" s="10">
        <v>2.3222537547789304</v>
      </c>
      <c r="AJ342" s="10"/>
      <c r="AK342" s="10"/>
      <c r="AL342" s="10"/>
      <c r="AM342" s="10"/>
      <c r="AN342" s="10">
        <v>16.741902071563079</v>
      </c>
      <c r="AO342" s="10">
        <v>5.2850210936443904</v>
      </c>
      <c r="AP342" s="10">
        <v>9.2410932741159648</v>
      </c>
      <c r="AQ342" s="10">
        <v>111.47500000000001</v>
      </c>
      <c r="AR342" s="10"/>
      <c r="AS342" s="10"/>
      <c r="AT342" s="10">
        <v>3.786950158612107</v>
      </c>
      <c r="AU342" s="10">
        <v>1</v>
      </c>
      <c r="AV342" s="16"/>
      <c r="AW342" s="21">
        <v>253.54106108365477</v>
      </c>
      <c r="AX342" s="1" t="s">
        <v>120</v>
      </c>
      <c r="AY342" s="25">
        <v>54.569816272965902</v>
      </c>
      <c r="AZ342" s="19">
        <v>100</v>
      </c>
      <c r="BA342" s="19">
        <v>0</v>
      </c>
      <c r="BB342" s="19">
        <v>0</v>
      </c>
      <c r="BC342" s="19">
        <v>100</v>
      </c>
      <c r="BD342" s="19">
        <v>0</v>
      </c>
      <c r="BE342" s="19">
        <v>0</v>
      </c>
      <c r="BF342" s="26">
        <v>78.135299606366388</v>
      </c>
      <c r="BG342" s="26">
        <v>19.857163001974584</v>
      </c>
      <c r="BH342" s="26">
        <v>2.0075373916590209</v>
      </c>
      <c r="BI342" s="23"/>
      <c r="BJ342" s="27">
        <f t="shared" ca="1" si="37"/>
        <v>1</v>
      </c>
      <c r="BK342" s="26">
        <f t="shared" ca="1" si="38"/>
        <v>14.381726109315279</v>
      </c>
      <c r="BL342" s="25">
        <f t="shared" si="39"/>
        <v>5.0893861293676448</v>
      </c>
      <c r="BM342" s="25">
        <f t="shared" ca="1" si="40"/>
        <v>3.0096939178789208</v>
      </c>
      <c r="BN342" s="24">
        <f t="shared" si="41"/>
        <v>2.9142115415591285</v>
      </c>
      <c r="BO342" s="23"/>
      <c r="BP342" s="2"/>
    </row>
    <row r="343" spans="1:68" x14ac:dyDescent="0.2">
      <c r="A343">
        <v>16.5</v>
      </c>
      <c r="B343">
        <v>2.1</v>
      </c>
      <c r="C343">
        <v>1.30863</v>
      </c>
      <c r="D343">
        <v>-0.16403000000000001</v>
      </c>
      <c r="E343">
        <v>0.22783999999999999</v>
      </c>
      <c r="F343">
        <v>1.4792000000000001</v>
      </c>
      <c r="G343">
        <v>1.8523000000000001</v>
      </c>
      <c r="I343" s="17">
        <f t="shared" si="35"/>
        <v>54.133858267716533</v>
      </c>
      <c r="J343" s="16">
        <f t="shared" si="36"/>
        <v>-54.733858267716535</v>
      </c>
      <c r="K343" s="10">
        <v>122</v>
      </c>
      <c r="L343" s="16">
        <v>5455.3805774278389</v>
      </c>
      <c r="M343" s="16">
        <v>2087.6640419947566</v>
      </c>
      <c r="N343" s="16">
        <v>23.458005249343831</v>
      </c>
      <c r="O343" s="16">
        <v>16.758286252354026</v>
      </c>
      <c r="P343" s="16">
        <v>17.676179180225791</v>
      </c>
      <c r="Q343" s="16">
        <v>0.7980360057609216</v>
      </c>
      <c r="R343" s="16">
        <v>4.514753995329932</v>
      </c>
      <c r="S343" s="16">
        <v>63.742564435539308</v>
      </c>
      <c r="T343" s="22" t="s">
        <v>33</v>
      </c>
      <c r="U343" s="10">
        <v>3</v>
      </c>
      <c r="V343" s="22" t="s">
        <v>143</v>
      </c>
      <c r="W343" s="10">
        <v>4</v>
      </c>
      <c r="X343" s="22" t="s">
        <v>33</v>
      </c>
      <c r="Y343" s="10">
        <v>3</v>
      </c>
      <c r="Z343" s="22" t="s">
        <v>33</v>
      </c>
      <c r="AA343" s="15">
        <v>3</v>
      </c>
      <c r="AB343" s="11">
        <v>83.58391139674346</v>
      </c>
      <c r="AC343" s="10">
        <v>14.805392501981203</v>
      </c>
      <c r="AD343" s="21">
        <v>1.6106961012753305</v>
      </c>
      <c r="AE343" s="12">
        <v>1675.8286252354023</v>
      </c>
      <c r="AF343" s="10">
        <v>1691.060450105304</v>
      </c>
      <c r="AG343" s="10">
        <v>1178.4119453483861</v>
      </c>
      <c r="AH343" s="10">
        <v>828.71093183030712</v>
      </c>
      <c r="AI343" s="10">
        <v>2.2149601086446822</v>
      </c>
      <c r="AJ343" s="10"/>
      <c r="AK343" s="10"/>
      <c r="AL343" s="10"/>
      <c r="AM343" s="10"/>
      <c r="AN343" s="10">
        <v>16.758286252354026</v>
      </c>
      <c r="AO343" s="10">
        <v>5.3328338000180455</v>
      </c>
      <c r="AP343" s="10">
        <v>9.2488836174387021</v>
      </c>
      <c r="AQ343" s="10">
        <v>111.47500000000001</v>
      </c>
      <c r="AR343" s="10"/>
      <c r="AS343" s="10"/>
      <c r="AT343" s="10">
        <v>3.7700804752283714</v>
      </c>
      <c r="AU343" s="10">
        <v>1</v>
      </c>
      <c r="AV343" s="16"/>
      <c r="AW343" s="21">
        <v>253.65906751579558</v>
      </c>
      <c r="AX343" s="1" t="s">
        <v>120</v>
      </c>
      <c r="AY343" s="25">
        <v>54.733858267716499</v>
      </c>
      <c r="AZ343" s="19">
        <v>100</v>
      </c>
      <c r="BA343" s="19">
        <v>0</v>
      </c>
      <c r="BB343" s="19">
        <v>0</v>
      </c>
      <c r="BC343" s="19">
        <v>100</v>
      </c>
      <c r="BD343" s="19">
        <v>0</v>
      </c>
      <c r="BE343" s="19">
        <v>0</v>
      </c>
      <c r="BF343" s="26">
        <v>83.58391139674346</v>
      </c>
      <c r="BG343" s="26">
        <v>14.805392501981203</v>
      </c>
      <c r="BH343" s="26">
        <v>1.6106961012753305</v>
      </c>
      <c r="BI343" s="23"/>
      <c r="BJ343" s="27">
        <f t="shared" ca="1" si="37"/>
        <v>1</v>
      </c>
      <c r="BK343" s="26">
        <f t="shared" ca="1" si="38"/>
        <v>14.320780155056593</v>
      </c>
      <c r="BL343" s="25">
        <f t="shared" si="39"/>
        <v>5.3385730929235704</v>
      </c>
      <c r="BM343" s="25">
        <f t="shared" ca="1" si="40"/>
        <v>3.0244363276127681</v>
      </c>
      <c r="BN343" s="24">
        <f t="shared" si="41"/>
        <v>2.927009724447839</v>
      </c>
      <c r="BO343" s="23"/>
      <c r="BP343" s="2"/>
    </row>
    <row r="344" spans="1:68" x14ac:dyDescent="0.2">
      <c r="A344">
        <v>16.55</v>
      </c>
      <c r="B344">
        <v>2.2000000000000002</v>
      </c>
      <c r="C344">
        <v>1.30983</v>
      </c>
      <c r="D344">
        <v>-0.16286999999999999</v>
      </c>
      <c r="E344">
        <v>0.22796</v>
      </c>
      <c r="F344">
        <v>1.47705</v>
      </c>
      <c r="G344">
        <v>1.8518300000000001</v>
      </c>
      <c r="I344" s="17">
        <f t="shared" si="35"/>
        <v>54.297900262467188</v>
      </c>
      <c r="J344" s="16">
        <f t="shared" si="36"/>
        <v>-54.897900262467189</v>
      </c>
      <c r="K344" s="10">
        <v>122</v>
      </c>
      <c r="L344" s="16">
        <v>5475.3937007874192</v>
      </c>
      <c r="M344" s="16">
        <v>2097.4409448818956</v>
      </c>
      <c r="N344" s="16">
        <v>23.52909011373578</v>
      </c>
      <c r="O344" s="16">
        <v>17.085969868173262</v>
      </c>
      <c r="P344" s="16">
        <v>18.00439321669101</v>
      </c>
      <c r="Q344" s="16">
        <v>0.80530340854536731</v>
      </c>
      <c r="R344" s="16">
        <v>4.4728161557747423</v>
      </c>
      <c r="S344" s="16">
        <v>63.779399202621399</v>
      </c>
      <c r="T344" s="22" t="s">
        <v>33</v>
      </c>
      <c r="U344" s="10">
        <v>3</v>
      </c>
      <c r="V344" s="22" t="s">
        <v>143</v>
      </c>
      <c r="W344" s="10">
        <v>4</v>
      </c>
      <c r="X344" s="22" t="s">
        <v>33</v>
      </c>
      <c r="Y344" s="10">
        <v>3</v>
      </c>
      <c r="Z344" s="22" t="s">
        <v>33</v>
      </c>
      <c r="AA344" s="15">
        <v>3</v>
      </c>
      <c r="AB344" s="11">
        <v>81.878104494931506</v>
      </c>
      <c r="AC344" s="10">
        <v>16.375757056116115</v>
      </c>
      <c r="AD344" s="21">
        <v>1.7461384489523835</v>
      </c>
      <c r="AE344" s="12">
        <v>1708.5969868173263</v>
      </c>
      <c r="AF344" s="10">
        <v>1728.4966236094717</v>
      </c>
      <c r="AG344" s="10">
        <v>1200.292881112734</v>
      </c>
      <c r="AH344" s="10">
        <v>828.00635839993265</v>
      </c>
      <c r="AI344" s="10">
        <v>2.2357279288327661</v>
      </c>
      <c r="AJ344" s="10"/>
      <c r="AK344" s="10"/>
      <c r="AL344" s="10"/>
      <c r="AM344" s="10"/>
      <c r="AN344" s="10">
        <v>17.085969868173262</v>
      </c>
      <c r="AO344" s="10">
        <v>5.4071748916048223</v>
      </c>
      <c r="AP344" s="10">
        <v>9.4020501677891382</v>
      </c>
      <c r="AQ344" s="10">
        <v>111.47500000000001</v>
      </c>
      <c r="AR344" s="10"/>
      <c r="AS344" s="10"/>
      <c r="AT344" s="10">
        <v>3.8387906905120994</v>
      </c>
      <c r="AU344" s="10">
        <v>1</v>
      </c>
      <c r="AV344" s="16"/>
      <c r="AW344" s="21">
        <v>259.27449354142078</v>
      </c>
      <c r="AX344" s="1" t="s">
        <v>120</v>
      </c>
      <c r="AY344" s="25">
        <v>54.897900262467203</v>
      </c>
      <c r="AZ344" s="19">
        <v>100</v>
      </c>
      <c r="BA344" s="19">
        <v>0</v>
      </c>
      <c r="BB344" s="19">
        <v>0</v>
      </c>
      <c r="BC344" s="19">
        <v>100</v>
      </c>
      <c r="BD344" s="19">
        <v>0</v>
      </c>
      <c r="BE344" s="19">
        <v>0</v>
      </c>
      <c r="BF344" s="26">
        <v>81.878104494931506</v>
      </c>
      <c r="BG344" s="26">
        <v>16.375757056116115</v>
      </c>
      <c r="BH344" s="26">
        <v>1.7461384489523835</v>
      </c>
      <c r="BI344" s="23"/>
      <c r="BJ344" s="27">
        <f t="shared" ca="1" si="37"/>
        <v>1</v>
      </c>
      <c r="BK344" s="26">
        <f t="shared" ca="1" si="38"/>
        <v>14.557450500382931</v>
      </c>
      <c r="BL344" s="25">
        <f t="shared" si="39"/>
        <v>5.2749028946639172</v>
      </c>
      <c r="BM344" s="25">
        <f t="shared" ca="1" si="40"/>
        <v>3.0156346555048295</v>
      </c>
      <c r="BN344" s="24">
        <f t="shared" si="41"/>
        <v>2.9182782776979481</v>
      </c>
      <c r="BO344" s="23"/>
      <c r="BP344" s="2"/>
    </row>
    <row r="345" spans="1:68" x14ac:dyDescent="0.2">
      <c r="A345">
        <v>16.600000000000001</v>
      </c>
      <c r="B345">
        <v>2.1</v>
      </c>
      <c r="C345">
        <v>1.3131200000000001</v>
      </c>
      <c r="D345">
        <v>-0.16214999999999999</v>
      </c>
      <c r="E345">
        <v>0.22828000000000001</v>
      </c>
      <c r="F345">
        <v>1.4740500000000001</v>
      </c>
      <c r="G345">
        <v>1.85233</v>
      </c>
      <c r="I345" s="17">
        <f t="shared" si="35"/>
        <v>54.461942257217849</v>
      </c>
      <c r="J345" s="16">
        <f t="shared" si="36"/>
        <v>-55.061942257217851</v>
      </c>
      <c r="K345" s="10">
        <v>122</v>
      </c>
      <c r="L345" s="16">
        <v>5495.4068241469995</v>
      </c>
      <c r="M345" s="16">
        <v>2107.217847769035</v>
      </c>
      <c r="N345" s="16">
        <v>23.600174978127733</v>
      </c>
      <c r="O345" s="16">
        <v>17.984369114877598</v>
      </c>
      <c r="P345" s="16">
        <v>18.904206918451298</v>
      </c>
      <c r="Q345" s="16">
        <v>0.80981421027364386</v>
      </c>
      <c r="R345" s="16">
        <v>4.2837777525764977</v>
      </c>
      <c r="S345" s="16">
        <v>63.877625248173622</v>
      </c>
      <c r="T345" s="22" t="s">
        <v>33</v>
      </c>
      <c r="U345" s="10">
        <v>3</v>
      </c>
      <c r="V345" s="22" t="s">
        <v>143</v>
      </c>
      <c r="W345" s="10">
        <v>4</v>
      </c>
      <c r="X345" s="22" t="s">
        <v>33</v>
      </c>
      <c r="Y345" s="10">
        <v>3</v>
      </c>
      <c r="Z345" s="22" t="s">
        <v>33</v>
      </c>
      <c r="AA345" s="15">
        <v>3</v>
      </c>
      <c r="AB345" s="11">
        <v>75.268586152741591</v>
      </c>
      <c r="AC345" s="10">
        <v>22.547118635361983</v>
      </c>
      <c r="AD345" s="21">
        <v>2.1842952118964303</v>
      </c>
      <c r="AE345" s="12">
        <v>1798.4369114877597</v>
      </c>
      <c r="AF345" s="10">
        <v>1833.1798165601188</v>
      </c>
      <c r="AG345" s="10">
        <v>1260.2804612300865</v>
      </c>
      <c r="AH345" s="10">
        <v>828.56469126951538</v>
      </c>
      <c r="AI345" s="10">
        <v>2.3343881446663413</v>
      </c>
      <c r="AJ345" s="10"/>
      <c r="AK345" s="10"/>
      <c r="AL345" s="10"/>
      <c r="AM345" s="10"/>
      <c r="AN345" s="10">
        <v>17.984369114877598</v>
      </c>
      <c r="AO345" s="10">
        <v>5.5852314469860795</v>
      </c>
      <c r="AP345" s="10">
        <v>9.8219632286106062</v>
      </c>
      <c r="AQ345" s="10">
        <v>111.47500000000001</v>
      </c>
      <c r="AR345" s="10"/>
      <c r="AS345" s="10"/>
      <c r="AT345" s="10">
        <v>4.0632798625743041</v>
      </c>
      <c r="AU345" s="10">
        <v>1</v>
      </c>
      <c r="AV345" s="16"/>
      <c r="AW345" s="21">
        <v>274.97697248401784</v>
      </c>
      <c r="AX345" s="1" t="s">
        <v>120</v>
      </c>
      <c r="AY345" s="25">
        <v>55.0619422572179</v>
      </c>
      <c r="AZ345" s="19">
        <v>100</v>
      </c>
      <c r="BA345" s="19">
        <v>0</v>
      </c>
      <c r="BB345" s="19">
        <v>0</v>
      </c>
      <c r="BC345" s="19">
        <v>100</v>
      </c>
      <c r="BD345" s="19">
        <v>0</v>
      </c>
      <c r="BE345" s="19">
        <v>0</v>
      </c>
      <c r="BF345" s="26">
        <v>75.268586152741591</v>
      </c>
      <c r="BG345" s="26">
        <v>22.547118635361983</v>
      </c>
      <c r="BH345" s="26">
        <v>2.1842952118964303</v>
      </c>
      <c r="BI345" s="23"/>
      <c r="BJ345" s="27">
        <f t="shared" ca="1" si="37"/>
        <v>1</v>
      </c>
      <c r="BK345" s="26">
        <f t="shared" ca="1" si="38"/>
        <v>15.3344406450269</v>
      </c>
      <c r="BL345" s="25">
        <f t="shared" si="39"/>
        <v>5.0123110483278062</v>
      </c>
      <c r="BM345" s="25">
        <f t="shared" ca="1" si="40"/>
        <v>2.9840775695894166</v>
      </c>
      <c r="BN345" s="24">
        <f t="shared" si="41"/>
        <v>2.8900005226255963</v>
      </c>
      <c r="BO345" s="23"/>
      <c r="BP345" s="2"/>
    </row>
    <row r="346" spans="1:68" x14ac:dyDescent="0.2">
      <c r="A346">
        <v>16.649999999999999</v>
      </c>
      <c r="B346">
        <v>2.2000000000000002</v>
      </c>
      <c r="C346">
        <v>1.31559</v>
      </c>
      <c r="D346">
        <v>-0.15928999999999999</v>
      </c>
      <c r="E346">
        <v>0.22894999999999999</v>
      </c>
      <c r="F346">
        <v>1.4733000000000001</v>
      </c>
      <c r="G346">
        <v>1.8472500000000001</v>
      </c>
      <c r="I346" s="17">
        <f t="shared" si="35"/>
        <v>54.625984251968497</v>
      </c>
      <c r="J346" s="16">
        <f t="shared" si="36"/>
        <v>-55.225984251968498</v>
      </c>
      <c r="K346" s="10">
        <v>122</v>
      </c>
      <c r="L346" s="16">
        <v>5515.4199475065789</v>
      </c>
      <c r="M346" s="16">
        <v>2116.9947506561734</v>
      </c>
      <c r="N346" s="16">
        <v>23.671259842519682</v>
      </c>
      <c r="O346" s="16">
        <v>18.658851224105462</v>
      </c>
      <c r="P346" s="16">
        <v>19.581650542952559</v>
      </c>
      <c r="Q346" s="16">
        <v>0.82773211713874228</v>
      </c>
      <c r="R346" s="16">
        <v>4.2270804257440053</v>
      </c>
      <c r="S346" s="16">
        <v>64.083286031048544</v>
      </c>
      <c r="T346" s="22" t="s">
        <v>33</v>
      </c>
      <c r="U346" s="10">
        <v>3</v>
      </c>
      <c r="V346" s="22" t="s">
        <v>143</v>
      </c>
      <c r="W346" s="10">
        <v>4</v>
      </c>
      <c r="X346" s="22" t="s">
        <v>33</v>
      </c>
      <c r="Y346" s="10">
        <v>3</v>
      </c>
      <c r="Z346" s="22" t="s">
        <v>33</v>
      </c>
      <c r="AA346" s="15">
        <v>3</v>
      </c>
      <c r="AB346" s="11">
        <v>72.591852943541099</v>
      </c>
      <c r="AC346" s="10">
        <v>25.067875886570889</v>
      </c>
      <c r="AD346" s="21">
        <v>2.3402711698880139</v>
      </c>
      <c r="AE346" s="12">
        <v>1865.8851224105463</v>
      </c>
      <c r="AF346" s="10">
        <v>1911.7018239508802</v>
      </c>
      <c r="AG346" s="10">
        <v>1305.4433695301707</v>
      </c>
      <c r="AH346" s="10">
        <v>831.33311016402229</v>
      </c>
      <c r="AI346" s="10">
        <v>2.365699015116304</v>
      </c>
      <c r="AJ346" s="10"/>
      <c r="AK346" s="10"/>
      <c r="AL346" s="10"/>
      <c r="AM346" s="10"/>
      <c r="AN346" s="10">
        <v>18.658851224105462</v>
      </c>
      <c r="AO346" s="10">
        <v>5.7354676386224179</v>
      </c>
      <c r="AP346" s="10">
        <v>10.138103586711194</v>
      </c>
      <c r="AQ346" s="10">
        <v>111.47500000000001</v>
      </c>
      <c r="AR346" s="10"/>
      <c r="AS346" s="10"/>
      <c r="AT346" s="10">
        <v>4.2255323926868718</v>
      </c>
      <c r="AU346" s="10">
        <v>1</v>
      </c>
      <c r="AV346" s="16"/>
      <c r="AW346" s="21">
        <v>286.75527359263202</v>
      </c>
      <c r="AX346" s="1" t="s">
        <v>120</v>
      </c>
      <c r="AY346" s="25">
        <v>55.225984251968498</v>
      </c>
      <c r="AZ346" s="19">
        <v>100</v>
      </c>
      <c r="BA346" s="19">
        <v>0</v>
      </c>
      <c r="BB346" s="19">
        <v>0</v>
      </c>
      <c r="BC346" s="19">
        <v>100</v>
      </c>
      <c r="BD346" s="19">
        <v>0</v>
      </c>
      <c r="BE346" s="19">
        <v>0</v>
      </c>
      <c r="BF346" s="26">
        <v>72.591852943541099</v>
      </c>
      <c r="BG346" s="26">
        <v>25.067875886570889</v>
      </c>
      <c r="BH346" s="26">
        <v>2.3402711698880139</v>
      </c>
      <c r="BI346" s="23"/>
      <c r="BJ346" s="27">
        <f t="shared" ca="1" si="37"/>
        <v>1</v>
      </c>
      <c r="BK346" s="26">
        <f t="shared" ca="1" si="38"/>
        <v>15.894173156532018</v>
      </c>
      <c r="BL346" s="25">
        <f t="shared" si="39"/>
        <v>4.9199657698157093</v>
      </c>
      <c r="BM346" s="25">
        <f t="shared" ca="1" si="40"/>
        <v>2.9669648269971534</v>
      </c>
      <c r="BN346" s="24">
        <f t="shared" si="41"/>
        <v>2.8745584741722707</v>
      </c>
      <c r="BO346" s="23"/>
      <c r="BP346" s="2"/>
    </row>
    <row r="347" spans="1:68" x14ac:dyDescent="0.2">
      <c r="A347">
        <v>16.7</v>
      </c>
      <c r="B347">
        <v>0.1</v>
      </c>
      <c r="C347">
        <v>1.31308</v>
      </c>
      <c r="D347">
        <v>-0.16159999999999999</v>
      </c>
      <c r="E347">
        <v>0.22916</v>
      </c>
      <c r="F347">
        <v>1.4713000000000001</v>
      </c>
      <c r="G347">
        <v>1.849</v>
      </c>
      <c r="I347" s="17">
        <f t="shared" si="35"/>
        <v>54.790026246719158</v>
      </c>
      <c r="J347" s="16">
        <f t="shared" si="36"/>
        <v>-55.39002624671916</v>
      </c>
      <c r="K347" s="10">
        <v>122</v>
      </c>
      <c r="L347" s="16">
        <v>5535.4330708661591</v>
      </c>
      <c r="M347" s="16">
        <v>2126.7716535433128</v>
      </c>
      <c r="N347" s="16">
        <v>23.742344706911634</v>
      </c>
      <c r="O347" s="16">
        <v>17.973446327683614</v>
      </c>
      <c r="P347" s="16">
        <v>18.897173882661182</v>
      </c>
      <c r="Q347" s="16">
        <v>0.81325996159385494</v>
      </c>
      <c r="R347" s="16">
        <v>4.3036062780797577</v>
      </c>
      <c r="S347" s="16">
        <v>64.147746873442202</v>
      </c>
      <c r="T347" s="22" t="s">
        <v>33</v>
      </c>
      <c r="U347" s="10">
        <v>3</v>
      </c>
      <c r="V347" s="22" t="s">
        <v>143</v>
      </c>
      <c r="W347" s="10">
        <v>4</v>
      </c>
      <c r="X347" s="22" t="s">
        <v>33</v>
      </c>
      <c r="Y347" s="10">
        <v>3</v>
      </c>
      <c r="Z347" s="22" t="s">
        <v>33</v>
      </c>
      <c r="AA347" s="15">
        <v>3</v>
      </c>
      <c r="AB347" s="11">
        <v>75.837651302075201</v>
      </c>
      <c r="AC347" s="10">
        <v>22.012047364427488</v>
      </c>
      <c r="AD347" s="21">
        <v>2.1503013334973162</v>
      </c>
      <c r="AE347" s="12">
        <v>1797.3446327683614</v>
      </c>
      <c r="AF347" s="10">
        <v>1829.9979154836842</v>
      </c>
      <c r="AG347" s="10">
        <v>1259.8115921774122</v>
      </c>
      <c r="AH347" s="10">
        <v>831.19684456862865</v>
      </c>
      <c r="AI347" s="10">
        <v>2.3236326359440898</v>
      </c>
      <c r="AJ347" s="10"/>
      <c r="AK347" s="10"/>
      <c r="AL347" s="10"/>
      <c r="AM347" s="10"/>
      <c r="AN347" s="10">
        <v>17.973446327683614</v>
      </c>
      <c r="AO347" s="10">
        <v>5.598491210724089</v>
      </c>
      <c r="AP347" s="10">
        <v>9.8186811452418858</v>
      </c>
      <c r="AQ347" s="10">
        <v>111.47500000000001</v>
      </c>
      <c r="AR347" s="10"/>
      <c r="AS347" s="10"/>
      <c r="AT347" s="10">
        <v>4.0165398149247586</v>
      </c>
      <c r="AU347" s="10">
        <v>1</v>
      </c>
      <c r="AV347" s="16"/>
      <c r="AW347" s="21">
        <v>274.49968732255263</v>
      </c>
      <c r="AX347" s="1" t="s">
        <v>120</v>
      </c>
      <c r="AY347" s="25">
        <v>55.390026246719202</v>
      </c>
      <c r="AZ347" s="19">
        <v>100</v>
      </c>
      <c r="BA347" s="19">
        <v>0</v>
      </c>
      <c r="BB347" s="19">
        <v>0</v>
      </c>
      <c r="BC347" s="19">
        <v>100</v>
      </c>
      <c r="BD347" s="19">
        <v>0</v>
      </c>
      <c r="BE347" s="19">
        <v>0</v>
      </c>
      <c r="BF347" s="26">
        <v>75.837651302075201</v>
      </c>
      <c r="BG347" s="26">
        <v>22.012047364427488</v>
      </c>
      <c r="BH347" s="26">
        <v>2.1503013334973162</v>
      </c>
      <c r="BI347" s="23"/>
      <c r="BJ347" s="27">
        <f t="shared" ca="1" si="37"/>
        <v>1</v>
      </c>
      <c r="BK347" s="26">
        <f t="shared" ca="1" si="38"/>
        <v>15.168019867441416</v>
      </c>
      <c r="BL347" s="25">
        <f t="shared" si="39"/>
        <v>5.0420788752302093</v>
      </c>
      <c r="BM347" s="25">
        <f t="shared" ca="1" si="40"/>
        <v>2.9893601926537241</v>
      </c>
      <c r="BN347" s="24">
        <f t="shared" si="41"/>
        <v>2.8914100772964795</v>
      </c>
      <c r="BO347" s="23"/>
      <c r="BP347" s="2"/>
    </row>
    <row r="348" spans="1:68" x14ac:dyDescent="0.2">
      <c r="A348">
        <v>16.75</v>
      </c>
      <c r="B348">
        <v>2.1</v>
      </c>
      <c r="C348">
        <v>1.31212</v>
      </c>
      <c r="D348">
        <v>-0.16880999999999999</v>
      </c>
      <c r="E348">
        <v>0.22974</v>
      </c>
      <c r="F348">
        <v>1.4697</v>
      </c>
      <c r="G348">
        <v>1.8487499999999999</v>
      </c>
      <c r="I348" s="17">
        <f t="shared" si="35"/>
        <v>54.954068241469813</v>
      </c>
      <c r="J348" s="16">
        <f t="shared" si="36"/>
        <v>-55.554068241469814</v>
      </c>
      <c r="K348" s="10">
        <v>122</v>
      </c>
      <c r="L348" s="16">
        <v>5555.4461942257394</v>
      </c>
      <c r="M348" s="16">
        <v>2136.5485564304518</v>
      </c>
      <c r="N348" s="16">
        <v>23.813429571303587</v>
      </c>
      <c r="O348" s="16">
        <v>17.711299435028224</v>
      </c>
      <c r="P348" s="16">
        <v>18.637590689794703</v>
      </c>
      <c r="Q348" s="16">
        <v>0.76808929428708594</v>
      </c>
      <c r="R348" s="16">
        <v>4.1211834033229682</v>
      </c>
      <c r="S348" s="16">
        <v>64.325781581005586</v>
      </c>
      <c r="T348" s="22" t="s">
        <v>33</v>
      </c>
      <c r="U348" s="10">
        <v>3</v>
      </c>
      <c r="V348" s="22" t="s">
        <v>143</v>
      </c>
      <c r="W348" s="10">
        <v>4</v>
      </c>
      <c r="X348" s="22" t="s">
        <v>33</v>
      </c>
      <c r="Y348" s="10">
        <v>3</v>
      </c>
      <c r="Z348" s="22" t="s">
        <v>33</v>
      </c>
      <c r="AA348" s="15">
        <v>3</v>
      </c>
      <c r="AB348" s="11">
        <v>71.479828558923913</v>
      </c>
      <c r="AC348" s="10">
        <v>26.115706232906362</v>
      </c>
      <c r="AD348" s="21">
        <v>2.4044652081697273</v>
      </c>
      <c r="AE348" s="12">
        <v>1771.1299435028225</v>
      </c>
      <c r="AF348" s="10">
        <v>1798.2814737723581</v>
      </c>
      <c r="AG348" s="10">
        <v>1242.5060459863134</v>
      </c>
      <c r="AH348" s="10">
        <v>833.39695562815541</v>
      </c>
      <c r="AI348" s="10">
        <v>2.4264874967556307</v>
      </c>
      <c r="AJ348" s="10"/>
      <c r="AK348" s="10"/>
      <c r="AL348" s="10"/>
      <c r="AM348" s="10"/>
      <c r="AN348" s="10">
        <v>17.711299435028224</v>
      </c>
      <c r="AO348" s="10">
        <v>5.5077721449676131</v>
      </c>
      <c r="AP348" s="10">
        <v>9.6975423219041943</v>
      </c>
      <c r="AQ348" s="10">
        <v>111.47500000000001</v>
      </c>
      <c r="AR348" s="10"/>
      <c r="AS348" s="10"/>
      <c r="AT348" s="10">
        <v>3.9244419921403066</v>
      </c>
      <c r="AU348" s="10">
        <v>1</v>
      </c>
      <c r="AV348" s="16"/>
      <c r="AW348" s="21">
        <v>269.7422210658537</v>
      </c>
      <c r="AX348" s="1" t="s">
        <v>120</v>
      </c>
      <c r="AY348" s="25">
        <v>55.5540682414698</v>
      </c>
      <c r="AZ348" s="19">
        <v>100</v>
      </c>
      <c r="BA348" s="19">
        <v>0</v>
      </c>
      <c r="BB348" s="19">
        <v>0</v>
      </c>
      <c r="BC348" s="19">
        <v>100</v>
      </c>
      <c r="BD348" s="19">
        <v>0</v>
      </c>
      <c r="BE348" s="19">
        <v>0</v>
      </c>
      <c r="BF348" s="26">
        <v>71.479828558923913</v>
      </c>
      <c r="BG348" s="26">
        <v>26.115706232906362</v>
      </c>
      <c r="BH348" s="26">
        <v>2.4044652081697273</v>
      </c>
      <c r="BI348" s="23"/>
      <c r="BJ348" s="27">
        <f t="shared" ca="1" si="37"/>
        <v>1</v>
      </c>
      <c r="BK348" s="26">
        <f t="shared" ca="1" si="38"/>
        <v>14.846250552038972</v>
      </c>
      <c r="BL348" s="25">
        <f t="shared" si="39"/>
        <v>4.8429741912946547</v>
      </c>
      <c r="BM348" s="25">
        <f t="shared" ca="1" si="40"/>
        <v>2.9853002733243663</v>
      </c>
      <c r="BN348" s="24">
        <f t="shared" si="41"/>
        <v>2.8840175381709661</v>
      </c>
      <c r="BO348" s="23"/>
      <c r="BP348" s="2"/>
    </row>
    <row r="349" spans="1:68" x14ac:dyDescent="0.2">
      <c r="A349">
        <v>16.8</v>
      </c>
      <c r="B349">
        <v>2.1</v>
      </c>
      <c r="C349">
        <v>1.3103800000000001</v>
      </c>
      <c r="D349">
        <v>-0.17433000000000001</v>
      </c>
      <c r="E349">
        <v>0.23363999999999999</v>
      </c>
      <c r="F349">
        <v>1.4733499999999999</v>
      </c>
      <c r="G349">
        <v>1.85368</v>
      </c>
      <c r="I349" s="17">
        <f t="shared" si="35"/>
        <v>55.118110236220474</v>
      </c>
      <c r="J349" s="16">
        <f t="shared" si="36"/>
        <v>-55.718110236220475</v>
      </c>
      <c r="K349" s="10">
        <v>122</v>
      </c>
      <c r="L349" s="16">
        <v>5575.4593175853197</v>
      </c>
      <c r="M349" s="16">
        <v>2146.3254593175911</v>
      </c>
      <c r="N349" s="16">
        <v>23.884514435695539</v>
      </c>
      <c r="O349" s="16">
        <v>17.236158192090414</v>
      </c>
      <c r="P349" s="16">
        <v>18.17968811785131</v>
      </c>
      <c r="Q349" s="16">
        <v>0.73350648103696581</v>
      </c>
      <c r="R349" s="16">
        <v>4.0347583318368843</v>
      </c>
      <c r="S349" s="16">
        <v>65.522911511173177</v>
      </c>
      <c r="T349" s="22" t="s">
        <v>33</v>
      </c>
      <c r="U349" s="10">
        <v>3</v>
      </c>
      <c r="V349" s="22" t="s">
        <v>143</v>
      </c>
      <c r="W349" s="10">
        <v>4</v>
      </c>
      <c r="X349" s="22" t="s">
        <v>33</v>
      </c>
      <c r="Y349" s="10">
        <v>3</v>
      </c>
      <c r="Z349" s="22" t="s">
        <v>33</v>
      </c>
      <c r="AA349" s="15">
        <v>3</v>
      </c>
      <c r="AB349" s="11">
        <v>70.170155366156308</v>
      </c>
      <c r="AC349" s="10">
        <v>27.34907962631145</v>
      </c>
      <c r="AD349" s="21">
        <v>2.4807650075322467</v>
      </c>
      <c r="AE349" s="12">
        <v>1723.6158192090413</v>
      </c>
      <c r="AF349" s="10">
        <v>1743.233340404925</v>
      </c>
      <c r="AG349" s="10">
        <v>1211.9792078567539</v>
      </c>
      <c r="AH349" s="10">
        <v>856.56131126696869</v>
      </c>
      <c r="AI349" s="10">
        <v>2.4784631885120492</v>
      </c>
      <c r="AJ349" s="10"/>
      <c r="AK349" s="10"/>
      <c r="AL349" s="10"/>
      <c r="AM349" s="10"/>
      <c r="AN349" s="10">
        <v>17.236158192090414</v>
      </c>
      <c r="AO349" s="10">
        <v>5.3904230695159789</v>
      </c>
      <c r="AP349" s="10">
        <v>9.4838544549972781</v>
      </c>
      <c r="AQ349" s="10">
        <v>111.47500000000001</v>
      </c>
      <c r="AR349" s="10"/>
      <c r="AS349" s="10"/>
      <c r="AT349" s="10">
        <v>3.7801471856690676</v>
      </c>
      <c r="AU349" s="10">
        <v>1</v>
      </c>
      <c r="AV349" s="16"/>
      <c r="AW349" s="21">
        <v>261.48500106073874</v>
      </c>
      <c r="AX349" s="1" t="s">
        <v>120</v>
      </c>
      <c r="AY349" s="25">
        <v>55.718110236220497</v>
      </c>
      <c r="AZ349" s="19">
        <v>100</v>
      </c>
      <c r="BA349" s="19">
        <v>0</v>
      </c>
      <c r="BB349" s="19">
        <v>0</v>
      </c>
      <c r="BC349" s="19">
        <v>100</v>
      </c>
      <c r="BD349" s="19">
        <v>0</v>
      </c>
      <c r="BE349" s="19">
        <v>0</v>
      </c>
      <c r="BF349" s="26">
        <v>70.170155366156308</v>
      </c>
      <c r="BG349" s="26">
        <v>27.34907962631145</v>
      </c>
      <c r="BH349" s="26">
        <v>2.4807650075322467</v>
      </c>
      <c r="BI349" s="23"/>
      <c r="BJ349" s="27">
        <f t="shared" ca="1" si="37"/>
        <v>1</v>
      </c>
      <c r="BK349" s="26">
        <f t="shared" ca="1" si="38"/>
        <v>14.342613690984603</v>
      </c>
      <c r="BL349" s="25">
        <f t="shared" si="39"/>
        <v>4.7655175459837231</v>
      </c>
      <c r="BM349" s="25">
        <f t="shared" ca="1" si="40"/>
        <v>2.9924088066241232</v>
      </c>
      <c r="BN349" s="24">
        <f t="shared" si="41"/>
        <v>2.8865292381350098</v>
      </c>
      <c r="BO349" s="23"/>
      <c r="BP349" s="2"/>
    </row>
    <row r="350" spans="1:68" x14ac:dyDescent="0.2">
      <c r="A350">
        <v>16.850000000000001</v>
      </c>
      <c r="B350">
        <v>2.1</v>
      </c>
      <c r="C350">
        <v>1.31016</v>
      </c>
      <c r="D350">
        <v>-0.17241999999999999</v>
      </c>
      <c r="E350">
        <v>0.23433999999999999</v>
      </c>
      <c r="F350">
        <v>1.4700800000000001</v>
      </c>
      <c r="G350">
        <v>1.85578</v>
      </c>
      <c r="I350" s="17">
        <f t="shared" si="35"/>
        <v>55.282152230971128</v>
      </c>
      <c r="J350" s="16">
        <f t="shared" si="36"/>
        <v>-55.88215223097113</v>
      </c>
      <c r="K350" s="10">
        <v>122</v>
      </c>
      <c r="L350" s="16">
        <v>5595.4724409449</v>
      </c>
      <c r="M350" s="16">
        <v>2156.1023622047301</v>
      </c>
      <c r="N350" s="16">
        <v>23.955599300087489</v>
      </c>
      <c r="O350" s="16">
        <v>17.176082862523529</v>
      </c>
      <c r="P350" s="16">
        <v>18.122706908719316</v>
      </c>
      <c r="Q350" s="16">
        <v>0.74547263562169941</v>
      </c>
      <c r="R350" s="16">
        <v>4.1134728899855064</v>
      </c>
      <c r="S350" s="16">
        <v>65.737780985818659</v>
      </c>
      <c r="T350" s="22" t="s">
        <v>33</v>
      </c>
      <c r="U350" s="10">
        <v>3</v>
      </c>
      <c r="V350" s="22" t="s">
        <v>143</v>
      </c>
      <c r="W350" s="10">
        <v>4</v>
      </c>
      <c r="X350" s="22" t="s">
        <v>33</v>
      </c>
      <c r="Y350" s="10">
        <v>3</v>
      </c>
      <c r="Z350" s="22" t="s">
        <v>33</v>
      </c>
      <c r="AA350" s="15">
        <v>3</v>
      </c>
      <c r="AB350" s="11">
        <v>72.395392497779156</v>
      </c>
      <c r="AC350" s="10">
        <v>25.253006123843264</v>
      </c>
      <c r="AD350" s="21">
        <v>2.3516013783775827</v>
      </c>
      <c r="AE350" s="12">
        <v>1717.6082862523531</v>
      </c>
      <c r="AF350" s="10">
        <v>1735.3524261917737</v>
      </c>
      <c r="AG350" s="10">
        <v>1208.1804605812877</v>
      </c>
      <c r="AH350" s="10">
        <v>859.51916610646981</v>
      </c>
      <c r="AI350" s="10">
        <v>2.4310358345488536</v>
      </c>
      <c r="AJ350" s="10"/>
      <c r="AK350" s="10"/>
      <c r="AL350" s="10"/>
      <c r="AM350" s="10"/>
      <c r="AN350" s="10">
        <v>17.176082862523529</v>
      </c>
      <c r="AO350" s="10">
        <v>5.3982241811384988</v>
      </c>
      <c r="AP350" s="10">
        <v>9.4572632240690133</v>
      </c>
      <c r="AQ350" s="10">
        <v>111.47500000000001</v>
      </c>
      <c r="AR350" s="10"/>
      <c r="AS350" s="10"/>
      <c r="AT350" s="10">
        <v>3.7442090196331757</v>
      </c>
      <c r="AU350" s="10">
        <v>1</v>
      </c>
      <c r="AV350" s="16"/>
      <c r="AW350" s="21">
        <v>260.30286392876604</v>
      </c>
      <c r="AX350" s="1" t="s">
        <v>120</v>
      </c>
      <c r="AY350" s="25">
        <v>55.882152230971101</v>
      </c>
      <c r="AZ350" s="19">
        <v>100</v>
      </c>
      <c r="BA350" s="19">
        <v>0</v>
      </c>
      <c r="BB350" s="19">
        <v>0</v>
      </c>
      <c r="BC350" s="19">
        <v>100</v>
      </c>
      <c r="BD350" s="19">
        <v>0</v>
      </c>
      <c r="BE350" s="19">
        <v>0</v>
      </c>
      <c r="BF350" s="26">
        <v>72.395392497779156</v>
      </c>
      <c r="BG350" s="26">
        <v>25.253006123843264</v>
      </c>
      <c r="BH350" s="26">
        <v>2.3516013783775827</v>
      </c>
      <c r="BI350" s="23"/>
      <c r="BJ350" s="27">
        <f t="shared" ca="1" si="37"/>
        <v>1</v>
      </c>
      <c r="BK350" s="26">
        <f t="shared" ca="1" si="38"/>
        <v>14.215438892777117</v>
      </c>
      <c r="BL350" s="25">
        <f t="shared" si="39"/>
        <v>4.8644310699623228</v>
      </c>
      <c r="BM350" s="25">
        <f t="shared" ca="1" si="40"/>
        <v>3.001061680011619</v>
      </c>
      <c r="BN350" s="24">
        <f t="shared" si="41"/>
        <v>2.892898335568828</v>
      </c>
      <c r="BO350" s="23"/>
      <c r="BP350" s="2"/>
    </row>
    <row r="351" spans="1:68" x14ac:dyDescent="0.2">
      <c r="A351">
        <v>16.899999999999999</v>
      </c>
      <c r="B351">
        <v>2.1</v>
      </c>
      <c r="C351">
        <v>1.30975</v>
      </c>
      <c r="D351">
        <v>-0.17607</v>
      </c>
      <c r="E351">
        <v>0.23424</v>
      </c>
      <c r="F351">
        <v>1.4686300000000001</v>
      </c>
      <c r="G351">
        <v>1.8556299999999999</v>
      </c>
      <c r="I351" s="17">
        <f t="shared" si="35"/>
        <v>55.446194225721776</v>
      </c>
      <c r="J351" s="16">
        <f t="shared" si="36"/>
        <v>-56.046194225721777</v>
      </c>
      <c r="K351" s="10">
        <v>122</v>
      </c>
      <c r="L351" s="16">
        <v>5615.4855643044793</v>
      </c>
      <c r="M351" s="16">
        <v>2165.8792650918685</v>
      </c>
      <c r="N351" s="16">
        <v>24.026684164479438</v>
      </c>
      <c r="O351" s="16">
        <v>17.064124293785291</v>
      </c>
      <c r="P351" s="16">
        <v>18.010306322776096</v>
      </c>
      <c r="Q351" s="16">
        <v>0.72260537686029758</v>
      </c>
      <c r="R351" s="16">
        <v>4.0121770496844924</v>
      </c>
      <c r="S351" s="16">
        <v>65.707085346583568</v>
      </c>
      <c r="T351" s="22" t="s">
        <v>33</v>
      </c>
      <c r="U351" s="10">
        <v>3</v>
      </c>
      <c r="V351" s="22" t="s">
        <v>143</v>
      </c>
      <c r="W351" s="10">
        <v>4</v>
      </c>
      <c r="X351" s="22" t="s">
        <v>33</v>
      </c>
      <c r="Y351" s="10">
        <v>3</v>
      </c>
      <c r="Z351" s="22" t="s">
        <v>33</v>
      </c>
      <c r="AA351" s="15">
        <v>3</v>
      </c>
      <c r="AB351" s="11">
        <v>69.914479667014206</v>
      </c>
      <c r="AC351" s="10">
        <v>27.589695580838224</v>
      </c>
      <c r="AD351" s="21">
        <v>2.4958247521475632</v>
      </c>
      <c r="AE351" s="12">
        <v>1706.4124293785292</v>
      </c>
      <c r="AF351" s="10">
        <v>1720.9515852949489</v>
      </c>
      <c r="AG351" s="10">
        <v>1200.687088185073</v>
      </c>
      <c r="AH351" s="10">
        <v>857.42539574614216</v>
      </c>
      <c r="AI351" s="10">
        <v>2.4924124424634688</v>
      </c>
      <c r="AJ351" s="10"/>
      <c r="AK351" s="10"/>
      <c r="AL351" s="10"/>
      <c r="AM351" s="10"/>
      <c r="AN351" s="10">
        <v>17.064124293785291</v>
      </c>
      <c r="AO351" s="10">
        <v>5.3575156689252239</v>
      </c>
      <c r="AP351" s="10">
        <v>9.4048096172955109</v>
      </c>
      <c r="AQ351" s="10">
        <v>111.47500000000001</v>
      </c>
      <c r="AR351" s="10"/>
      <c r="AS351" s="10"/>
      <c r="AT351" s="10">
        <v>3.6939172987106468</v>
      </c>
      <c r="AU351" s="10">
        <v>1</v>
      </c>
      <c r="AV351" s="16"/>
      <c r="AW351" s="21">
        <v>258.14273779424235</v>
      </c>
      <c r="AX351" s="1" t="s">
        <v>120</v>
      </c>
      <c r="AY351" s="25">
        <v>56.046194225721798</v>
      </c>
      <c r="AZ351" s="19">
        <v>100</v>
      </c>
      <c r="BA351" s="19">
        <v>0</v>
      </c>
      <c r="BB351" s="19">
        <v>0</v>
      </c>
      <c r="BC351" s="19">
        <v>100</v>
      </c>
      <c r="BD351" s="19">
        <v>0</v>
      </c>
      <c r="BE351" s="19">
        <v>0</v>
      </c>
      <c r="BF351" s="26">
        <v>69.914479667014206</v>
      </c>
      <c r="BG351" s="26">
        <v>27.589695580838224</v>
      </c>
      <c r="BH351" s="26">
        <v>2.4958247521475632</v>
      </c>
      <c r="BI351" s="23"/>
      <c r="BJ351" s="27">
        <f t="shared" ca="1" si="37"/>
        <v>1</v>
      </c>
      <c r="BK351" s="26">
        <f t="shared" ca="1" si="38"/>
        <v>14.038237297570713</v>
      </c>
      <c r="BL351" s="25">
        <f t="shared" si="39"/>
        <v>4.7531810995518757</v>
      </c>
      <c r="BM351" s="25">
        <f t="shared" ca="1" si="40"/>
        <v>2.9989042202398082</v>
      </c>
      <c r="BN351" s="24">
        <f t="shared" si="41"/>
        <v>2.888139668964063</v>
      </c>
      <c r="BO351" s="23"/>
      <c r="BP351" s="2"/>
    </row>
    <row r="352" spans="1:68" x14ac:dyDescent="0.2">
      <c r="A352">
        <v>16.95</v>
      </c>
      <c r="B352">
        <v>2.2000000000000002</v>
      </c>
      <c r="C352">
        <v>1.3077700000000001</v>
      </c>
      <c r="D352">
        <v>-0.17473</v>
      </c>
      <c r="E352">
        <v>0.23469999999999999</v>
      </c>
      <c r="F352">
        <v>1.4677800000000001</v>
      </c>
      <c r="G352">
        <v>1.8595999999999999</v>
      </c>
      <c r="I352" s="17">
        <f t="shared" si="35"/>
        <v>55.610236220472437</v>
      </c>
      <c r="J352" s="16">
        <f t="shared" si="36"/>
        <v>-56.210236220472439</v>
      </c>
      <c r="K352" s="10">
        <v>122</v>
      </c>
      <c r="L352" s="16">
        <v>5635.4986876640596</v>
      </c>
      <c r="M352" s="16">
        <v>2175.6561679790079</v>
      </c>
      <c r="N352" s="16">
        <v>24.097769028871387</v>
      </c>
      <c r="O352" s="16">
        <v>16.523446327683633</v>
      </c>
      <c r="P352" s="16">
        <v>17.471661635817366</v>
      </c>
      <c r="Q352" s="16">
        <v>0.73100048007681229</v>
      </c>
      <c r="R352" s="16">
        <v>4.1839207701815955</v>
      </c>
      <c r="S352" s="16">
        <v>65.848285287064868</v>
      </c>
      <c r="T352" s="22" t="s">
        <v>33</v>
      </c>
      <c r="U352" s="10">
        <v>3</v>
      </c>
      <c r="V352" s="22" t="s">
        <v>143</v>
      </c>
      <c r="W352" s="10">
        <v>4</v>
      </c>
      <c r="X352" s="22" t="s">
        <v>33</v>
      </c>
      <c r="Y352" s="10">
        <v>3</v>
      </c>
      <c r="Z352" s="22" t="s">
        <v>33</v>
      </c>
      <c r="AA352" s="15">
        <v>3</v>
      </c>
      <c r="AB352" s="11">
        <v>75.529899184815491</v>
      </c>
      <c r="AC352" s="10">
        <v>22.301362628562174</v>
      </c>
      <c r="AD352" s="21">
        <v>2.168738186622337</v>
      </c>
      <c r="AE352" s="12">
        <v>1652.3446327683632</v>
      </c>
      <c r="AF352" s="10">
        <v>1656.4043795727703</v>
      </c>
      <c r="AG352" s="10">
        <v>1164.7774423878245</v>
      </c>
      <c r="AH352" s="10">
        <v>858.86776302569456</v>
      </c>
      <c r="AI352" s="10">
        <v>2.3901026212707102</v>
      </c>
      <c r="AJ352" s="10"/>
      <c r="AK352" s="10"/>
      <c r="AL352" s="10"/>
      <c r="AM352" s="10"/>
      <c r="AN352" s="10">
        <v>16.523446327683633</v>
      </c>
      <c r="AO352" s="10">
        <v>5.2716924910295635</v>
      </c>
      <c r="AP352" s="10">
        <v>9.1534420967147714</v>
      </c>
      <c r="AQ352" s="10">
        <v>111.47500000000001</v>
      </c>
      <c r="AR352" s="10"/>
      <c r="AS352" s="10"/>
      <c r="AT352" s="10">
        <v>3.5317603050845738</v>
      </c>
      <c r="AU352" s="10">
        <v>1</v>
      </c>
      <c r="AV352" s="16"/>
      <c r="AW352" s="21">
        <v>248.46065693591552</v>
      </c>
      <c r="AX352" s="1" t="s">
        <v>120</v>
      </c>
      <c r="AY352" s="25">
        <v>56.210236220472403</v>
      </c>
      <c r="AZ352" s="19">
        <v>100</v>
      </c>
      <c r="BA352" s="19">
        <v>0</v>
      </c>
      <c r="BB352" s="19">
        <v>0</v>
      </c>
      <c r="BC352" s="19">
        <v>100</v>
      </c>
      <c r="BD352" s="19">
        <v>0</v>
      </c>
      <c r="BE352" s="19">
        <v>0</v>
      </c>
      <c r="BF352" s="26">
        <v>75.529899184815491</v>
      </c>
      <c r="BG352" s="26">
        <v>22.301362628562174</v>
      </c>
      <c r="BH352" s="26">
        <v>2.168738186622337</v>
      </c>
      <c r="BI352" s="23"/>
      <c r="BJ352" s="27">
        <f t="shared" ca="1" si="37"/>
        <v>1</v>
      </c>
      <c r="BK352" s="26">
        <f t="shared" ca="1" si="38"/>
        <v>13.470797920792348</v>
      </c>
      <c r="BL352" s="25">
        <f t="shared" si="39"/>
        <v>4.9884322050748073</v>
      </c>
      <c r="BM352" s="25">
        <f t="shared" ca="1" si="40"/>
        <v>3.0260578010463304</v>
      </c>
      <c r="BN352" s="24">
        <f t="shared" si="41"/>
        <v>2.9098644105528386</v>
      </c>
      <c r="BO352" s="23"/>
      <c r="BP352" s="2"/>
    </row>
    <row r="353" spans="1:68" x14ac:dyDescent="0.2">
      <c r="A353">
        <v>17</v>
      </c>
      <c r="B353">
        <v>2.1</v>
      </c>
      <c r="C353">
        <v>1.31213</v>
      </c>
      <c r="D353">
        <v>-0.17807999999999999</v>
      </c>
      <c r="E353">
        <v>0.23504</v>
      </c>
      <c r="F353">
        <v>1.45895</v>
      </c>
      <c r="G353">
        <v>1.8594999999999999</v>
      </c>
      <c r="I353" s="17">
        <f t="shared" si="35"/>
        <v>55.774278215223092</v>
      </c>
      <c r="J353" s="16">
        <f t="shared" si="36"/>
        <v>-56.374278215223093</v>
      </c>
      <c r="K353" s="10">
        <v>122</v>
      </c>
      <c r="L353" s="16">
        <v>5655.5118110236399</v>
      </c>
      <c r="M353" s="16">
        <v>2185.4330708661469</v>
      </c>
      <c r="N353" s="16">
        <v>24.168853893263339</v>
      </c>
      <c r="O353" s="16">
        <v>17.714030131826735</v>
      </c>
      <c r="P353" s="16">
        <v>18.663748298457417</v>
      </c>
      <c r="Q353" s="16">
        <v>0.71001272203552579</v>
      </c>
      <c r="R353" s="16">
        <v>3.8042343407203432</v>
      </c>
      <c r="S353" s="16">
        <v>65.952650460464113</v>
      </c>
      <c r="T353" s="22" t="s">
        <v>122</v>
      </c>
      <c r="U353" s="10">
        <v>4</v>
      </c>
      <c r="V353" s="22" t="s">
        <v>143</v>
      </c>
      <c r="W353" s="10">
        <v>4</v>
      </c>
      <c r="X353" s="22" t="s">
        <v>33</v>
      </c>
      <c r="Y353" s="10">
        <v>3</v>
      </c>
      <c r="Z353" s="22" t="s">
        <v>33</v>
      </c>
      <c r="AA353" s="15">
        <v>3</v>
      </c>
      <c r="AB353" s="11">
        <v>63.159296117940144</v>
      </c>
      <c r="AC353" s="10">
        <v>33.899339146995203</v>
      </c>
      <c r="AD353" s="21">
        <v>2.9413647350646563</v>
      </c>
      <c r="AE353" s="12">
        <v>1771.4030131826735</v>
      </c>
      <c r="AF353" s="10">
        <v>1795.4726267445656</v>
      </c>
      <c r="AG353" s="10">
        <v>1244.2498865638279</v>
      </c>
      <c r="AH353" s="10">
        <v>859.55238652527316</v>
      </c>
      <c r="AI353" s="10">
        <v>2.628649842350792</v>
      </c>
      <c r="AJ353" s="10"/>
      <c r="AK353" s="10"/>
      <c r="AL353" s="10"/>
      <c r="AM353" s="10"/>
      <c r="AN353" s="10">
        <v>11.809353421217823</v>
      </c>
      <c r="AO353" s="10">
        <v>5.475281754121287</v>
      </c>
      <c r="AP353" s="10">
        <v>9.7097492059467942</v>
      </c>
      <c r="AQ353" s="10">
        <v>114.66</v>
      </c>
      <c r="AR353" s="10"/>
      <c r="AS353" s="10"/>
      <c r="AT353" s="10">
        <v>3.825603939193186</v>
      </c>
      <c r="AU353" s="10">
        <v>1</v>
      </c>
      <c r="AV353" s="16"/>
      <c r="AW353" s="21">
        <v>269.3208940116848</v>
      </c>
      <c r="AX353" s="1" t="s">
        <v>120</v>
      </c>
      <c r="AY353" s="25">
        <v>56.3742782152231</v>
      </c>
      <c r="AZ353" s="19">
        <v>100</v>
      </c>
      <c r="BA353" s="19">
        <v>0</v>
      </c>
      <c r="BB353" s="19">
        <v>0</v>
      </c>
      <c r="BC353" s="19">
        <v>100</v>
      </c>
      <c r="BD353" s="19">
        <v>0</v>
      </c>
      <c r="BE353" s="19">
        <v>0</v>
      </c>
      <c r="BF353" s="26">
        <v>63.159296117940144</v>
      </c>
      <c r="BG353" s="26">
        <v>33.899339146995203</v>
      </c>
      <c r="BH353" s="26">
        <v>2.9413647350646563</v>
      </c>
      <c r="BI353" s="23"/>
      <c r="BJ353" s="27">
        <f t="shared" ca="1" si="37"/>
        <v>1</v>
      </c>
      <c r="BK353" s="26">
        <f t="shared" ca="1" si="38"/>
        <v>14.492315142526293</v>
      </c>
      <c r="BL353" s="25">
        <f t="shared" si="39"/>
        <v>4.4835379079356761</v>
      </c>
      <c r="BM353" s="25">
        <f t="shared" ca="1" si="40"/>
        <v>2.9721725035976387</v>
      </c>
      <c r="BN353" s="24">
        <f t="shared" si="41"/>
        <v>2.8615561898071156</v>
      </c>
      <c r="BO353" s="23"/>
      <c r="BP353" s="2"/>
    </row>
    <row r="354" spans="1:68" x14ac:dyDescent="0.2">
      <c r="A354">
        <v>17.05</v>
      </c>
      <c r="B354">
        <v>2.2000000000000002</v>
      </c>
      <c r="C354">
        <v>1.32073</v>
      </c>
      <c r="D354">
        <v>-0.18393000000000001</v>
      </c>
      <c r="E354">
        <v>0.2379</v>
      </c>
      <c r="F354">
        <v>1.4645999999999999</v>
      </c>
      <c r="G354">
        <v>1.8619000000000001</v>
      </c>
      <c r="I354" s="17">
        <f t="shared" si="35"/>
        <v>55.938320209973753</v>
      </c>
      <c r="J354" s="16">
        <f t="shared" si="36"/>
        <v>-56.538320209973755</v>
      </c>
      <c r="K354" s="10">
        <v>122</v>
      </c>
      <c r="L354" s="16">
        <v>5675.5249343832202</v>
      </c>
      <c r="M354" s="16">
        <v>2195.2099737532862</v>
      </c>
      <c r="N354" s="16">
        <v>24.239938757655292</v>
      </c>
      <c r="O354" s="16">
        <v>20.062429378531053</v>
      </c>
      <c r="P354" s="16">
        <v>21.024789237224304</v>
      </c>
      <c r="Q354" s="16">
        <v>0.67336245799327887</v>
      </c>
      <c r="R354" s="16">
        <v>3.2027072918338386</v>
      </c>
      <c r="S354" s="16">
        <v>66.830545742587006</v>
      </c>
      <c r="T354" s="22" t="s">
        <v>122</v>
      </c>
      <c r="U354" s="10">
        <v>5</v>
      </c>
      <c r="V354" s="22" t="s">
        <v>143</v>
      </c>
      <c r="W354" s="10">
        <v>4</v>
      </c>
      <c r="X354" s="22" t="s">
        <v>143</v>
      </c>
      <c r="Y354" s="10">
        <v>4</v>
      </c>
      <c r="Z354" s="22" t="s">
        <v>33</v>
      </c>
      <c r="AA354" s="15">
        <v>3</v>
      </c>
      <c r="AB354" s="11">
        <v>43.512566449518175</v>
      </c>
      <c r="AC354" s="10">
        <v>50.711061772624547</v>
      </c>
      <c r="AD354" s="21">
        <v>5.7763717778572801</v>
      </c>
      <c r="AE354" s="12">
        <v>2006.2429378531056</v>
      </c>
      <c r="AF354" s="10">
        <v>2072.0649064018712</v>
      </c>
      <c r="AG354" s="10">
        <v>1401.6526158149536</v>
      </c>
      <c r="AH354" s="10">
        <v>876.14962940430951</v>
      </c>
      <c r="AI354" s="10">
        <v>3.1223583951919935</v>
      </c>
      <c r="AJ354" s="10"/>
      <c r="AK354" s="10"/>
      <c r="AL354" s="10"/>
      <c r="AM354" s="10"/>
      <c r="AN354" s="10">
        <v>10.031214689265527</v>
      </c>
      <c r="AO354" s="10">
        <v>5.8720402434261398</v>
      </c>
      <c r="AP354" s="10">
        <v>10.811568310704676</v>
      </c>
      <c r="AQ354" s="10">
        <v>114.66</v>
      </c>
      <c r="AR354" s="10"/>
      <c r="AS354" s="10"/>
      <c r="AT354" s="10">
        <v>4.4257895563749869</v>
      </c>
      <c r="AU354" s="10">
        <v>1</v>
      </c>
      <c r="AV354" s="16"/>
      <c r="AW354" s="21">
        <v>310.8097359602807</v>
      </c>
      <c r="AX354" s="1" t="s">
        <v>120</v>
      </c>
      <c r="AY354" s="25">
        <v>56.538320209973797</v>
      </c>
      <c r="AZ354" s="19">
        <v>0</v>
      </c>
      <c r="BA354" s="19">
        <v>100</v>
      </c>
      <c r="BB354" s="19">
        <v>0</v>
      </c>
      <c r="BC354" s="19">
        <v>100</v>
      </c>
      <c r="BD354" s="19">
        <v>0</v>
      </c>
      <c r="BE354" s="19">
        <v>0</v>
      </c>
      <c r="BF354" s="26">
        <v>43.512566449518175</v>
      </c>
      <c r="BG354" s="26">
        <v>50.711061772624547</v>
      </c>
      <c r="BH354" s="26">
        <v>5.7763717778572801</v>
      </c>
      <c r="BI354" s="23"/>
      <c r="BJ354" s="27">
        <f t="shared" ca="1" si="37"/>
        <v>0.99713843351172393</v>
      </c>
      <c r="BK354" s="26">
        <f t="shared" ca="1" si="38"/>
        <v>16.571390795790432</v>
      </c>
      <c r="BL354" s="25">
        <f t="shared" si="39"/>
        <v>3.7024328743101553</v>
      </c>
      <c r="BM354" s="25">
        <f t="shared" ca="1" si="40"/>
        <v>2.8747298195797577</v>
      </c>
      <c r="BN354" s="24">
        <f t="shared" si="41"/>
        <v>2.7744348058672625</v>
      </c>
      <c r="BO354" s="23"/>
      <c r="BP354" s="2"/>
    </row>
    <row r="355" spans="1:68" x14ac:dyDescent="0.2">
      <c r="A355">
        <v>17.100000000000001</v>
      </c>
      <c r="B355">
        <v>2.2000000000000002</v>
      </c>
      <c r="C355">
        <v>1.3286899999999999</v>
      </c>
      <c r="D355">
        <v>-0.18497</v>
      </c>
      <c r="E355">
        <v>0.24384</v>
      </c>
      <c r="F355">
        <v>1.46105</v>
      </c>
      <c r="G355">
        <v>1.8628499999999999</v>
      </c>
      <c r="I355" s="17">
        <f t="shared" si="35"/>
        <v>56.102362204724415</v>
      </c>
      <c r="J355" s="16">
        <f t="shared" si="36"/>
        <v>-56.702362204724416</v>
      </c>
      <c r="K355" s="10">
        <v>122</v>
      </c>
      <c r="L355" s="16">
        <v>5695.5380577428004</v>
      </c>
      <c r="M355" s="16">
        <v>2204.9868766404256</v>
      </c>
      <c r="N355" s="16">
        <v>24.311023622047244</v>
      </c>
      <c r="O355" s="16">
        <v>22.236064030131796</v>
      </c>
      <c r="P355" s="16">
        <v>23.224679710801155</v>
      </c>
      <c r="Q355" s="16">
        <v>0.6668468554968795</v>
      </c>
      <c r="R355" s="16">
        <v>2.871285476487099</v>
      </c>
      <c r="S355" s="16">
        <v>68.653866713149981</v>
      </c>
      <c r="T355" s="22" t="s">
        <v>122</v>
      </c>
      <c r="U355" s="10">
        <v>5</v>
      </c>
      <c r="V355" s="22" t="s">
        <v>143</v>
      </c>
      <c r="W355" s="10">
        <v>4</v>
      </c>
      <c r="X355" s="22" t="s">
        <v>143</v>
      </c>
      <c r="Y355" s="10">
        <v>4</v>
      </c>
      <c r="Z355" s="22" t="s">
        <v>123</v>
      </c>
      <c r="AA355" s="15">
        <v>4</v>
      </c>
      <c r="AB355" s="11">
        <v>32.708278524308348</v>
      </c>
      <c r="AC355" s="10">
        <v>57.90871053170082</v>
      </c>
      <c r="AD355" s="21">
        <v>9.3830109439908327</v>
      </c>
      <c r="AE355" s="12">
        <v>2223.6064030131797</v>
      </c>
      <c r="AF355" s="10">
        <v>2329.6983078015255</v>
      </c>
      <c r="AG355" s="10">
        <v>1548.3119807200769</v>
      </c>
      <c r="AH355" s="10">
        <v>912.19562930268489</v>
      </c>
      <c r="AI355" s="10">
        <v>3.4827606247758385</v>
      </c>
      <c r="AJ355" s="10"/>
      <c r="AK355" s="10"/>
      <c r="AL355" s="10"/>
      <c r="AM355" s="10"/>
      <c r="AN355" s="10">
        <v>11.118032015065898</v>
      </c>
      <c r="AO355" s="10">
        <v>6.2684993860750664</v>
      </c>
      <c r="AP355" s="10">
        <v>11.83818386504054</v>
      </c>
      <c r="AQ355" s="10">
        <v>114.66</v>
      </c>
      <c r="AR355" s="10"/>
      <c r="AS355" s="10"/>
      <c r="AT355" s="10">
        <v>4.9819113320419719</v>
      </c>
      <c r="AU355" s="10">
        <v>1</v>
      </c>
      <c r="AV355" s="16"/>
      <c r="AW355" s="21">
        <v>349.45474617022882</v>
      </c>
      <c r="AX355" s="1" t="s">
        <v>120</v>
      </c>
      <c r="AY355" s="25">
        <v>56.702362204724402</v>
      </c>
      <c r="AZ355" s="19">
        <v>0</v>
      </c>
      <c r="BA355" s="19">
        <v>100</v>
      </c>
      <c r="BB355" s="19">
        <v>0</v>
      </c>
      <c r="BC355" s="19">
        <v>0</v>
      </c>
      <c r="BD355" s="19">
        <v>100</v>
      </c>
      <c r="BE355" s="19">
        <v>0</v>
      </c>
      <c r="BF355" s="26">
        <v>32.708278524308348</v>
      </c>
      <c r="BG355" s="26">
        <v>57.90871053170082</v>
      </c>
      <c r="BH355" s="26">
        <v>9.3830109439908327</v>
      </c>
      <c r="BI355" s="23"/>
      <c r="BJ355" s="27">
        <f t="shared" ca="1" si="37"/>
        <v>0.97038389299601868</v>
      </c>
      <c r="BK355" s="26">
        <f t="shared" ca="1" si="38"/>
        <v>18.504096292844373</v>
      </c>
      <c r="BL355" s="25">
        <f t="shared" si="39"/>
        <v>3.2725611154012633</v>
      </c>
      <c r="BM355" s="25">
        <f t="shared" ca="1" si="40"/>
        <v>2.8039016304685611</v>
      </c>
      <c r="BN355" s="24">
        <f t="shared" si="41"/>
        <v>2.7111063892826892</v>
      </c>
      <c r="BO355" s="23"/>
      <c r="BP355" s="2"/>
    </row>
    <row r="356" spans="1:68" x14ac:dyDescent="0.2">
      <c r="A356">
        <v>17.149999999999999</v>
      </c>
      <c r="B356">
        <v>2.1</v>
      </c>
      <c r="C356">
        <v>1.3332900000000001</v>
      </c>
      <c r="D356">
        <v>-0.18567</v>
      </c>
      <c r="E356">
        <v>0.24540000000000001</v>
      </c>
      <c r="F356">
        <v>1.4590000000000001</v>
      </c>
      <c r="G356">
        <v>1.8610500000000001</v>
      </c>
      <c r="I356" s="17">
        <f t="shared" si="35"/>
        <v>56.266404199475055</v>
      </c>
      <c r="J356" s="16">
        <f t="shared" si="36"/>
        <v>-56.866404199475056</v>
      </c>
      <c r="K356" s="10">
        <v>122</v>
      </c>
      <c r="L356" s="16">
        <v>5715.5511811023789</v>
      </c>
      <c r="M356" s="16">
        <v>2214.7637795275637</v>
      </c>
      <c r="N356" s="16">
        <v>24.38210848643919</v>
      </c>
      <c r="O356" s="16">
        <v>23.492184557438808</v>
      </c>
      <c r="P356" s="16">
        <v>24.487695706505932</v>
      </c>
      <c r="Q356" s="16">
        <v>0.66246135381661064</v>
      </c>
      <c r="R356" s="16">
        <v>2.7052825294648151</v>
      </c>
      <c r="S356" s="16">
        <v>69.132718685217029</v>
      </c>
      <c r="T356" s="22" t="s">
        <v>122</v>
      </c>
      <c r="U356" s="10">
        <v>5</v>
      </c>
      <c r="V356" s="22" t="s">
        <v>143</v>
      </c>
      <c r="W356" s="10">
        <v>4</v>
      </c>
      <c r="X356" s="22" t="s">
        <v>143</v>
      </c>
      <c r="Y356" s="10">
        <v>4</v>
      </c>
      <c r="Z356" s="22" t="s">
        <v>123</v>
      </c>
      <c r="AA356" s="15">
        <v>4</v>
      </c>
      <c r="AB356" s="11">
        <v>27.698985039425423</v>
      </c>
      <c r="AC356" s="10">
        <v>60.384254705529813</v>
      </c>
      <c r="AD356" s="21">
        <v>11.916760255044764</v>
      </c>
      <c r="AE356" s="12">
        <v>2349.2184557438804</v>
      </c>
      <c r="AF356" s="10">
        <v>2477.1111823927008</v>
      </c>
      <c r="AG356" s="10">
        <v>1632.5130471003954</v>
      </c>
      <c r="AH356" s="10">
        <v>920.58398123200118</v>
      </c>
      <c r="AI356" s="10">
        <v>3.6964715851613086</v>
      </c>
      <c r="AJ356" s="10"/>
      <c r="AK356" s="10"/>
      <c r="AL356" s="10"/>
      <c r="AM356" s="10"/>
      <c r="AN356" s="10">
        <v>11.746092278719404</v>
      </c>
      <c r="AO356" s="10">
        <v>6.49535974235802</v>
      </c>
      <c r="AP356" s="10">
        <v>12.427591329702768</v>
      </c>
      <c r="AQ356" s="10">
        <v>114.66</v>
      </c>
      <c r="AR356" s="10"/>
      <c r="AS356" s="10"/>
      <c r="AT356" s="10">
        <v>5.2886793656547333</v>
      </c>
      <c r="AU356" s="10">
        <v>1</v>
      </c>
      <c r="AV356" s="16"/>
      <c r="AW356" s="21">
        <v>371.56667735890517</v>
      </c>
      <c r="AX356" s="1" t="s">
        <v>120</v>
      </c>
      <c r="AY356" s="25">
        <v>56.866404199475099</v>
      </c>
      <c r="AZ356" s="19">
        <v>0</v>
      </c>
      <c r="BA356" s="19">
        <v>100</v>
      </c>
      <c r="BB356" s="19">
        <v>0</v>
      </c>
      <c r="BC356" s="19">
        <v>0</v>
      </c>
      <c r="BD356" s="19">
        <v>100</v>
      </c>
      <c r="BE356" s="19">
        <v>0</v>
      </c>
      <c r="BF356" s="26">
        <v>27.698985039425423</v>
      </c>
      <c r="BG356" s="26">
        <v>60.384254705529813</v>
      </c>
      <c r="BH356" s="26">
        <v>11.916760255044764</v>
      </c>
      <c r="BI356" s="23"/>
      <c r="BJ356" s="27">
        <f t="shared" ca="1" si="37"/>
        <v>0.95655605583101244</v>
      </c>
      <c r="BK356" s="26">
        <f t="shared" ca="1" si="38"/>
        <v>19.56962784001022</v>
      </c>
      <c r="BL356" s="25">
        <f t="shared" si="39"/>
        <v>3.0627082775398851</v>
      </c>
      <c r="BM356" s="25">
        <f t="shared" ca="1" si="40"/>
        <v>2.7670017966085436</v>
      </c>
      <c r="BN356" s="24">
        <f t="shared" si="41"/>
        <v>2.677041344783587</v>
      </c>
      <c r="BO356" s="23"/>
      <c r="BP356" s="2"/>
    </row>
    <row r="357" spans="1:68" x14ac:dyDescent="0.2">
      <c r="A357">
        <v>17.2</v>
      </c>
      <c r="B357">
        <v>2.1</v>
      </c>
      <c r="C357">
        <v>1.3288599999999999</v>
      </c>
      <c r="D357">
        <v>-0.18614</v>
      </c>
      <c r="E357">
        <v>0.24711</v>
      </c>
      <c r="F357">
        <v>1.45903</v>
      </c>
      <c r="G357">
        <v>1.86198</v>
      </c>
      <c r="I357" s="17">
        <f t="shared" si="35"/>
        <v>56.430446194225716</v>
      </c>
      <c r="J357" s="16">
        <f t="shared" si="36"/>
        <v>-57.030446194225718</v>
      </c>
      <c r="K357" s="10">
        <v>122</v>
      </c>
      <c r="L357" s="16">
        <v>5735.5643044619592</v>
      </c>
      <c r="M357" s="16">
        <v>2224.540682414703</v>
      </c>
      <c r="N357" s="16">
        <v>24.453193350831143</v>
      </c>
      <c r="O357" s="16">
        <v>22.282485875706186</v>
      </c>
      <c r="P357" s="16">
        <v>23.285555518978555</v>
      </c>
      <c r="Q357" s="16">
        <v>0.65951680268843016</v>
      </c>
      <c r="R357" s="16">
        <v>2.8323000589395453</v>
      </c>
      <c r="S357" s="16">
        <v>69.657614116136656</v>
      </c>
      <c r="T357" s="22" t="s">
        <v>122</v>
      </c>
      <c r="U357" s="10">
        <v>5</v>
      </c>
      <c r="V357" s="22" t="s">
        <v>143</v>
      </c>
      <c r="W357" s="10">
        <v>4</v>
      </c>
      <c r="X357" s="22" t="s">
        <v>143</v>
      </c>
      <c r="Y357" s="10">
        <v>4</v>
      </c>
      <c r="Z357" s="22" t="s">
        <v>123</v>
      </c>
      <c r="AA357" s="15">
        <v>4</v>
      </c>
      <c r="AB357" s="11">
        <v>31.836540055670618</v>
      </c>
      <c r="AC357" s="10">
        <v>58.387025339921038</v>
      </c>
      <c r="AD357" s="21">
        <v>9.7764346044083439</v>
      </c>
      <c r="AE357" s="12">
        <v>2228.2485875706184</v>
      </c>
      <c r="AF357" s="10">
        <v>2334.5056824859748</v>
      </c>
      <c r="AG357" s="10">
        <v>1552.3703679319037</v>
      </c>
      <c r="AH357" s="10">
        <v>929.91951288628479</v>
      </c>
      <c r="AI357" s="10">
        <v>3.5306993580843078</v>
      </c>
      <c r="AJ357" s="10"/>
      <c r="AK357" s="10"/>
      <c r="AL357" s="10"/>
      <c r="AM357" s="10"/>
      <c r="AN357" s="10">
        <v>11.141242937853093</v>
      </c>
      <c r="AO357" s="10">
        <v>6.2810496921002335</v>
      </c>
      <c r="AP357" s="10">
        <v>11.866592575523326</v>
      </c>
      <c r="AQ357" s="10">
        <v>114.66</v>
      </c>
      <c r="AR357" s="10"/>
      <c r="AS357" s="10"/>
      <c r="AT357" s="10">
        <v>4.9464229946011953</v>
      </c>
      <c r="AU357" s="10">
        <v>1</v>
      </c>
      <c r="AV357" s="16"/>
      <c r="AW357" s="21">
        <v>350.1758523728962</v>
      </c>
      <c r="AX357" s="1" t="s">
        <v>120</v>
      </c>
      <c r="AY357" s="25">
        <v>57.030446194225703</v>
      </c>
      <c r="AZ357" s="19">
        <v>0</v>
      </c>
      <c r="BA357" s="19">
        <v>100</v>
      </c>
      <c r="BB357" s="19">
        <v>0</v>
      </c>
      <c r="BC357" s="19">
        <v>0</v>
      </c>
      <c r="BD357" s="19">
        <v>100</v>
      </c>
      <c r="BE357" s="19">
        <v>0</v>
      </c>
      <c r="BF357" s="26">
        <v>31.836540055670618</v>
      </c>
      <c r="BG357" s="26">
        <v>58.387025339921038</v>
      </c>
      <c r="BH357" s="26">
        <v>9.7764346044083439</v>
      </c>
      <c r="BI357" s="23"/>
      <c r="BJ357" s="27">
        <f t="shared" ca="1" si="37"/>
        <v>0.970364951589753</v>
      </c>
      <c r="BK357" s="26">
        <f t="shared" ca="1" si="38"/>
        <v>18.383048274461121</v>
      </c>
      <c r="BL357" s="25">
        <f t="shared" si="39"/>
        <v>3.2301112900122622</v>
      </c>
      <c r="BM357" s="25">
        <f t="shared" ca="1" si="40"/>
        <v>2.8026393195037667</v>
      </c>
      <c r="BN357" s="24">
        <f t="shared" si="41"/>
        <v>2.7065415083832463</v>
      </c>
      <c r="BO357" s="23"/>
      <c r="BP357" s="2"/>
    </row>
    <row r="358" spans="1:68" x14ac:dyDescent="0.2">
      <c r="A358">
        <v>17.25</v>
      </c>
      <c r="B358">
        <v>2.1</v>
      </c>
      <c r="C358">
        <v>1.31948</v>
      </c>
      <c r="D358">
        <v>-0.19439999999999999</v>
      </c>
      <c r="E358">
        <v>0.24784999999999999</v>
      </c>
      <c r="F358">
        <v>1.46045</v>
      </c>
      <c r="G358">
        <v>1.8654500000000001</v>
      </c>
      <c r="I358" s="17">
        <f t="shared" si="35"/>
        <v>56.594488188976378</v>
      </c>
      <c r="J358" s="16">
        <f t="shared" si="36"/>
        <v>-57.194488188976379</v>
      </c>
      <c r="K358" s="10">
        <v>122</v>
      </c>
      <c r="L358" s="16">
        <v>5755.5774278215395</v>
      </c>
      <c r="M358" s="16">
        <v>2234.3175853018424</v>
      </c>
      <c r="N358" s="16">
        <v>24.524278215223099</v>
      </c>
      <c r="O358" s="16">
        <v>19.721092278719386</v>
      </c>
      <c r="P358" s="16">
        <v>20.727432849308641</v>
      </c>
      <c r="Q358" s="16">
        <v>0.60776788286125794</v>
      </c>
      <c r="R358" s="16">
        <v>2.9321908182253735</v>
      </c>
      <c r="S358" s="16">
        <v>69.884761846476138</v>
      </c>
      <c r="T358" s="22" t="s">
        <v>122</v>
      </c>
      <c r="U358" s="10">
        <v>5</v>
      </c>
      <c r="V358" s="22" t="s">
        <v>143</v>
      </c>
      <c r="W358" s="10">
        <v>4</v>
      </c>
      <c r="X358" s="22" t="s">
        <v>143</v>
      </c>
      <c r="Y358" s="10">
        <v>4</v>
      </c>
      <c r="Z358" s="22" t="s">
        <v>33</v>
      </c>
      <c r="AA358" s="15">
        <v>3</v>
      </c>
      <c r="AB358" s="11">
        <v>37.702766448855058</v>
      </c>
      <c r="AC358" s="10">
        <v>54.845471997121322</v>
      </c>
      <c r="AD358" s="21">
        <v>7.4517615540236211</v>
      </c>
      <c r="AE358" s="12">
        <v>1972.1092278719384</v>
      </c>
      <c r="AF358" s="10">
        <v>2032.3728317389512</v>
      </c>
      <c r="AG358" s="10">
        <v>1381.8288566205761</v>
      </c>
      <c r="AH358" s="10">
        <v>933.12994898577688</v>
      </c>
      <c r="AI358" s="10">
        <v>3.4104192461977014</v>
      </c>
      <c r="AJ358" s="10"/>
      <c r="AK358" s="10"/>
      <c r="AL358" s="10"/>
      <c r="AM358" s="10"/>
      <c r="AN358" s="10">
        <v>9.8605461393596929</v>
      </c>
      <c r="AO358" s="10">
        <v>5.7574591799971957</v>
      </c>
      <c r="AP358" s="10">
        <v>10.672801996344033</v>
      </c>
      <c r="AQ358" s="10">
        <v>114.66</v>
      </c>
      <c r="AR358" s="10"/>
      <c r="AS358" s="10"/>
      <c r="AT358" s="10">
        <v>4.2567791346313033</v>
      </c>
      <c r="AU358" s="10">
        <v>1</v>
      </c>
      <c r="AV358" s="16"/>
      <c r="AW358" s="21">
        <v>304.8559247608427</v>
      </c>
      <c r="AX358" s="1" t="s">
        <v>120</v>
      </c>
      <c r="AY358" s="25">
        <v>57.194488188976401</v>
      </c>
      <c r="AZ358" s="19">
        <v>0</v>
      </c>
      <c r="BA358" s="19">
        <v>100</v>
      </c>
      <c r="BB358" s="19">
        <v>0</v>
      </c>
      <c r="BC358" s="19">
        <v>100</v>
      </c>
      <c r="BD358" s="19">
        <v>0</v>
      </c>
      <c r="BE358" s="19">
        <v>0</v>
      </c>
      <c r="BF358" s="26">
        <v>37.702766448855058</v>
      </c>
      <c r="BG358" s="26">
        <v>54.845471997121322</v>
      </c>
      <c r="BH358" s="26">
        <v>7.4517615540236211</v>
      </c>
      <c r="BI358" s="23"/>
      <c r="BJ358" s="27">
        <f t="shared" ca="1" si="37"/>
        <v>0.99422348724910725</v>
      </c>
      <c r="BK358" s="26">
        <f t="shared" ca="1" si="38"/>
        <v>15.982562477762574</v>
      </c>
      <c r="BL358" s="25">
        <f t="shared" si="39"/>
        <v>3.4049299708781602</v>
      </c>
      <c r="BM358" s="25">
        <f t="shared" ca="1" si="40"/>
        <v>2.8646538500121488</v>
      </c>
      <c r="BN358" s="24">
        <f t="shared" si="41"/>
        <v>2.7556513340948068</v>
      </c>
      <c r="BO358" s="23"/>
      <c r="BP358" s="2"/>
    </row>
    <row r="359" spans="1:68" x14ac:dyDescent="0.2">
      <c r="A359">
        <v>17.3</v>
      </c>
      <c r="B359">
        <v>2.1</v>
      </c>
      <c r="C359">
        <v>1.3083800000000001</v>
      </c>
      <c r="D359">
        <v>-0.21224000000000001</v>
      </c>
      <c r="E359">
        <v>0.24798000000000001</v>
      </c>
      <c r="F359">
        <v>1.45743</v>
      </c>
      <c r="G359">
        <v>1.8638300000000001</v>
      </c>
      <c r="I359" s="17">
        <f t="shared" si="35"/>
        <v>56.758530183727032</v>
      </c>
      <c r="J359" s="16">
        <f t="shared" si="36"/>
        <v>-57.358530183727034</v>
      </c>
      <c r="K359" s="10">
        <v>122</v>
      </c>
      <c r="L359" s="16">
        <v>5775.5905511811197</v>
      </c>
      <c r="M359" s="16">
        <v>2244.0944881889814</v>
      </c>
      <c r="N359" s="16">
        <v>24.595363079615044</v>
      </c>
      <c r="O359" s="16">
        <v>16.690018832391729</v>
      </c>
      <c r="P359" s="16">
        <v>17.696934025347467</v>
      </c>
      <c r="Q359" s="16">
        <v>0.49600024003840604</v>
      </c>
      <c r="R359" s="16">
        <v>2.8027467318801138</v>
      </c>
      <c r="S359" s="16">
        <v>69.924666177481726</v>
      </c>
      <c r="T359" s="22" t="s">
        <v>122</v>
      </c>
      <c r="U359" s="10">
        <v>5</v>
      </c>
      <c r="V359" s="22" t="s">
        <v>143</v>
      </c>
      <c r="W359" s="10">
        <v>4</v>
      </c>
      <c r="X359" s="22" t="s">
        <v>143</v>
      </c>
      <c r="Y359" s="10">
        <v>4</v>
      </c>
      <c r="Z359" s="22" t="s">
        <v>33</v>
      </c>
      <c r="AA359" s="15">
        <v>3</v>
      </c>
      <c r="AB359" s="11">
        <v>39.814735304120859</v>
      </c>
      <c r="AC359" s="10">
        <v>53.405553329833154</v>
      </c>
      <c r="AD359" s="21">
        <v>6.7797113660459853</v>
      </c>
      <c r="AE359" s="12">
        <v>1669.0018832391729</v>
      </c>
      <c r="AF359" s="10">
        <v>1674.6663157811902</v>
      </c>
      <c r="AG359" s="10">
        <v>1179.7956016898311</v>
      </c>
      <c r="AH359" s="10">
        <v>932.48852087040041</v>
      </c>
      <c r="AI359" s="10">
        <v>3.5679285203525644</v>
      </c>
      <c r="AJ359" s="10"/>
      <c r="AK359" s="10"/>
      <c r="AL359" s="10"/>
      <c r="AM359" s="10"/>
      <c r="AN359" s="10">
        <v>8.3450094161958646</v>
      </c>
      <c r="AO359" s="10">
        <v>5.0621008071372451</v>
      </c>
      <c r="AP359" s="10">
        <v>9.2585692118288172</v>
      </c>
      <c r="AQ359" s="10">
        <v>114.66</v>
      </c>
      <c r="AR359" s="10"/>
      <c r="AS359" s="10"/>
      <c r="AT359" s="10">
        <v>3.4578175631448578</v>
      </c>
      <c r="AU359" s="10">
        <v>1</v>
      </c>
      <c r="AV359" s="16"/>
      <c r="AW359" s="21">
        <v>251.19994736717854</v>
      </c>
      <c r="AX359" s="1" t="s">
        <v>120</v>
      </c>
      <c r="AY359" s="25">
        <v>57.358530183726998</v>
      </c>
      <c r="AZ359" s="19">
        <v>0</v>
      </c>
      <c r="BA359" s="19">
        <v>100</v>
      </c>
      <c r="BB359" s="19">
        <v>0</v>
      </c>
      <c r="BC359" s="19">
        <v>100</v>
      </c>
      <c r="BD359" s="19">
        <v>0</v>
      </c>
      <c r="BE359" s="19">
        <v>0</v>
      </c>
      <c r="BF359" s="26">
        <v>39.814735304120859</v>
      </c>
      <c r="BG359" s="26">
        <v>53.405553329833154</v>
      </c>
      <c r="BH359" s="26">
        <v>6.7797113660459853</v>
      </c>
      <c r="BI359" s="23"/>
      <c r="BJ359" s="27">
        <f t="shared" ca="1" si="37"/>
        <v>1</v>
      </c>
      <c r="BK359" s="26">
        <f t="shared" ca="1" si="38"/>
        <v>13.198320148906129</v>
      </c>
      <c r="BL359" s="25">
        <f t="shared" si="39"/>
        <v>3.3492848464705474</v>
      </c>
      <c r="BM359" s="25">
        <f t="shared" ca="1" si="40"/>
        <v>2.92658851740764</v>
      </c>
      <c r="BN359" s="24">
        <f t="shared" si="41"/>
        <v>2.7985135130446137</v>
      </c>
      <c r="BO359" s="23"/>
      <c r="BP359" s="2"/>
    </row>
    <row r="360" spans="1:68" x14ac:dyDescent="0.2">
      <c r="A360">
        <v>17.350000000000001</v>
      </c>
      <c r="B360">
        <v>2.1</v>
      </c>
      <c r="C360">
        <v>1.30359</v>
      </c>
      <c r="D360">
        <v>-0.23419000000000001</v>
      </c>
      <c r="E360">
        <v>0.24959999999999999</v>
      </c>
      <c r="F360">
        <v>1.45438</v>
      </c>
      <c r="G360">
        <v>1.8597999999999999</v>
      </c>
      <c r="I360" s="17">
        <f t="shared" si="35"/>
        <v>56.922572178477694</v>
      </c>
      <c r="J360" s="16">
        <f t="shared" si="36"/>
        <v>-57.522572178477695</v>
      </c>
      <c r="K360" s="10">
        <v>122</v>
      </c>
      <c r="L360" s="16">
        <v>5795.6036745407</v>
      </c>
      <c r="M360" s="16">
        <v>2253.8713910761207</v>
      </c>
      <c r="N360" s="16">
        <v>24.666447944007</v>
      </c>
      <c r="O360" s="16">
        <v>15.382015065913368</v>
      </c>
      <c r="P360" s="16">
        <v>16.396090937589861</v>
      </c>
      <c r="Q360" s="16">
        <v>0.35848343734997595</v>
      </c>
      <c r="R360" s="16">
        <v>2.1863957617367982</v>
      </c>
      <c r="S360" s="16">
        <v>70.421935533089808</v>
      </c>
      <c r="T360" s="22" t="s">
        <v>122</v>
      </c>
      <c r="U360" s="10">
        <v>5</v>
      </c>
      <c r="V360" s="22" t="s">
        <v>143</v>
      </c>
      <c r="W360" s="10">
        <v>4</v>
      </c>
      <c r="X360" s="22" t="s">
        <v>143</v>
      </c>
      <c r="Y360" s="10">
        <v>4</v>
      </c>
      <c r="Z360" s="22" t="s">
        <v>123</v>
      </c>
      <c r="AA360" s="15">
        <v>4</v>
      </c>
      <c r="AB360" s="11">
        <v>28.710235759766846</v>
      </c>
      <c r="AC360" s="10">
        <v>59.940987306647258</v>
      </c>
      <c r="AD360" s="21">
        <v>11.348776933585899</v>
      </c>
      <c r="AE360" s="12">
        <v>1538.201506591337</v>
      </c>
      <c r="AF360" s="10">
        <v>1520.4487099650264</v>
      </c>
      <c r="AG360" s="10">
        <v>1093.0727291726573</v>
      </c>
      <c r="AH360" s="10">
        <v>941.25574468970331</v>
      </c>
      <c r="AI360" s="10">
        <v>4.5737373695128012</v>
      </c>
      <c r="AJ360" s="10"/>
      <c r="AK360" s="10"/>
      <c r="AL360" s="10"/>
      <c r="AM360" s="10"/>
      <c r="AN360" s="10">
        <v>7.691007532956684</v>
      </c>
      <c r="AO360" s="10">
        <v>4.6259873067676009</v>
      </c>
      <c r="AP360" s="10">
        <v>8.6515091042086016</v>
      </c>
      <c r="AQ360" s="10">
        <v>114.66</v>
      </c>
      <c r="AR360" s="10"/>
      <c r="AS360" s="10"/>
      <c r="AT360" s="10">
        <v>3.109970604814472</v>
      </c>
      <c r="AU360" s="10">
        <v>1</v>
      </c>
      <c r="AV360" s="16"/>
      <c r="AW360" s="21">
        <v>228.06730649475395</v>
      </c>
      <c r="AX360" s="1" t="s">
        <v>120</v>
      </c>
      <c r="AY360" s="25">
        <v>57.522572178477702</v>
      </c>
      <c r="AZ360" s="19">
        <v>0</v>
      </c>
      <c r="BA360" s="19">
        <v>100</v>
      </c>
      <c r="BB360" s="19">
        <v>0</v>
      </c>
      <c r="BC360" s="19">
        <v>0</v>
      </c>
      <c r="BD360" s="19">
        <v>100</v>
      </c>
      <c r="BE360" s="19">
        <v>0</v>
      </c>
      <c r="BF360" s="26">
        <v>28.710235759766846</v>
      </c>
      <c r="BG360" s="26">
        <v>59.940987306647258</v>
      </c>
      <c r="BH360" s="26">
        <v>11.348776933585899</v>
      </c>
      <c r="BI360" s="23"/>
      <c r="BJ360" s="27">
        <f t="shared" ca="1" si="37"/>
        <v>1</v>
      </c>
      <c r="BK360" s="26">
        <f t="shared" ca="1" si="38"/>
        <v>11.977869858736435</v>
      </c>
      <c r="BL360" s="25">
        <f t="shared" si="39"/>
        <v>2.6557694437103923</v>
      </c>
      <c r="BM360" s="25">
        <f t="shared" ca="1" si="40"/>
        <v>2.9022767195892256</v>
      </c>
      <c r="BN360" s="24">
        <f t="shared" si="41"/>
        <v>2.7629211119548271</v>
      </c>
      <c r="BO360" s="23"/>
      <c r="BP360" s="2"/>
    </row>
    <row r="361" spans="1:68" x14ac:dyDescent="0.2">
      <c r="A361">
        <v>17.399999999999999</v>
      </c>
      <c r="B361">
        <v>2.2000000000000002</v>
      </c>
      <c r="C361">
        <v>1.3150200000000001</v>
      </c>
      <c r="D361">
        <v>-0.23169000000000001</v>
      </c>
      <c r="E361">
        <v>0.25041000000000002</v>
      </c>
      <c r="F361">
        <v>1.4495499999999999</v>
      </c>
      <c r="G361">
        <v>1.8583499999999999</v>
      </c>
      <c r="I361" s="17">
        <f t="shared" si="35"/>
        <v>57.086614173228341</v>
      </c>
      <c r="J361" s="16">
        <f t="shared" si="36"/>
        <v>-57.686614173228342</v>
      </c>
      <c r="K361" s="10">
        <v>122</v>
      </c>
      <c r="L361" s="16">
        <v>5815.6167979002794</v>
      </c>
      <c r="M361" s="16">
        <v>2263.6482939632592</v>
      </c>
      <c r="N361" s="16">
        <v>24.737532808398946</v>
      </c>
      <c r="O361" s="16">
        <v>18.503201506591349</v>
      </c>
      <c r="P361" s="16">
        <v>19.520857717628221</v>
      </c>
      <c r="Q361" s="16">
        <v>0.37414594335093609</v>
      </c>
      <c r="R361" s="16">
        <v>1.9166470488285219</v>
      </c>
      <c r="S361" s="16">
        <v>70.670570210893857</v>
      </c>
      <c r="T361" s="22" t="s">
        <v>122</v>
      </c>
      <c r="U361" s="10">
        <v>5</v>
      </c>
      <c r="V361" s="22" t="s">
        <v>143</v>
      </c>
      <c r="W361" s="10">
        <v>4</v>
      </c>
      <c r="X361" s="22" t="s">
        <v>143</v>
      </c>
      <c r="Y361" s="10">
        <v>4</v>
      </c>
      <c r="Z361" s="22" t="s">
        <v>123</v>
      </c>
      <c r="AA361" s="15">
        <v>4</v>
      </c>
      <c r="AB361" s="11">
        <v>19.288566077294107</v>
      </c>
      <c r="AC361" s="10">
        <v>62.594909235604376</v>
      </c>
      <c r="AD361" s="21">
        <v>18.116524687101521</v>
      </c>
      <c r="AE361" s="12">
        <v>1850.3201506591347</v>
      </c>
      <c r="AF361" s="10">
        <v>1886.891088595446</v>
      </c>
      <c r="AG361" s="10">
        <v>1301.3905145085482</v>
      </c>
      <c r="AH361" s="10">
        <v>944.90819799418102</v>
      </c>
      <c r="AI361" s="10">
        <v>5.2174447069491077</v>
      </c>
      <c r="AJ361" s="10"/>
      <c r="AK361" s="10"/>
      <c r="AL361" s="10"/>
      <c r="AM361" s="10"/>
      <c r="AN361" s="10">
        <v>9.2516007532956746</v>
      </c>
      <c r="AO361" s="10">
        <v>5.2176770713914067</v>
      </c>
      <c r="AP361" s="10">
        <v>10.109733601559837</v>
      </c>
      <c r="AQ361" s="10">
        <v>114.66</v>
      </c>
      <c r="AR361" s="10"/>
      <c r="AS361" s="10"/>
      <c r="AT361" s="10">
        <v>3.8836251021556909</v>
      </c>
      <c r="AU361" s="10">
        <v>1</v>
      </c>
      <c r="AV361" s="16"/>
      <c r="AW361" s="21">
        <v>283.03366328931691</v>
      </c>
      <c r="AX361" s="1" t="s">
        <v>120</v>
      </c>
      <c r="AY361" s="25">
        <v>57.6866141732283</v>
      </c>
      <c r="AZ361" s="19">
        <v>0</v>
      </c>
      <c r="BA361" s="19">
        <v>100</v>
      </c>
      <c r="BB361" s="19">
        <v>0</v>
      </c>
      <c r="BC361" s="19">
        <v>0</v>
      </c>
      <c r="BD361" s="19">
        <v>100</v>
      </c>
      <c r="BE361" s="19">
        <v>0</v>
      </c>
      <c r="BF361" s="26">
        <v>19.288566077294107</v>
      </c>
      <c r="BG361" s="26">
        <v>62.594909235604376</v>
      </c>
      <c r="BH361" s="26">
        <v>18.116524687101521</v>
      </c>
      <c r="BI361" s="23"/>
      <c r="BJ361" s="27">
        <f t="shared" ca="1" si="37"/>
        <v>0.96577557796057034</v>
      </c>
      <c r="BK361" s="26">
        <f t="shared" ca="1" si="38"/>
        <v>14.711090737764708</v>
      </c>
      <c r="BL361" s="25">
        <f t="shared" si="39"/>
        <v>2.2521208248643623</v>
      </c>
      <c r="BM361" s="25">
        <f t="shared" ca="1" si="40"/>
        <v>2.7881685274517327</v>
      </c>
      <c r="BN361" s="24">
        <f t="shared" si="41"/>
        <v>2.6681091935118606</v>
      </c>
      <c r="BO361" s="23"/>
      <c r="BP361" s="2"/>
    </row>
    <row r="362" spans="1:68" x14ac:dyDescent="0.2">
      <c r="A362">
        <v>17.45</v>
      </c>
      <c r="B362">
        <v>2.1</v>
      </c>
      <c r="C362">
        <v>1.32368</v>
      </c>
      <c r="D362">
        <v>-0.21817</v>
      </c>
      <c r="E362">
        <v>0.24987999999999999</v>
      </c>
      <c r="F362">
        <v>1.4556500000000001</v>
      </c>
      <c r="G362">
        <v>1.86435</v>
      </c>
      <c r="I362" s="17">
        <f t="shared" si="35"/>
        <v>57.250656167978995</v>
      </c>
      <c r="J362" s="16">
        <f t="shared" si="36"/>
        <v>-57.850656167978997</v>
      </c>
      <c r="K362" s="10">
        <v>122</v>
      </c>
      <c r="L362" s="16">
        <v>5835.6299212598597</v>
      </c>
      <c r="M362" s="16">
        <v>2273.4251968503982</v>
      </c>
      <c r="N362" s="16">
        <v>24.808617672790898</v>
      </c>
      <c r="O362" s="16">
        <v>20.867984934086607</v>
      </c>
      <c r="P362" s="16">
        <v>21.883298453937059</v>
      </c>
      <c r="Q362" s="16">
        <v>0.45884877580412858</v>
      </c>
      <c r="R362" s="16">
        <v>2.0967989664354114</v>
      </c>
      <c r="S362" s="16">
        <v>70.50788332294799</v>
      </c>
      <c r="T362" s="22" t="s">
        <v>122</v>
      </c>
      <c r="U362" s="10">
        <v>5</v>
      </c>
      <c r="V362" s="22" t="s">
        <v>143</v>
      </c>
      <c r="W362" s="10">
        <v>4</v>
      </c>
      <c r="X362" s="22" t="s">
        <v>143</v>
      </c>
      <c r="Y362" s="10">
        <v>4</v>
      </c>
      <c r="Z362" s="22" t="s">
        <v>123</v>
      </c>
      <c r="AA362" s="15">
        <v>4</v>
      </c>
      <c r="AB362" s="11">
        <v>19.540540272856248</v>
      </c>
      <c r="AC362" s="10">
        <v>62.576110389206342</v>
      </c>
      <c r="AD362" s="21">
        <v>17.88334933793741</v>
      </c>
      <c r="AE362" s="12">
        <v>2086.7984934086608</v>
      </c>
      <c r="AF362" s="10">
        <v>2163.6480503165108</v>
      </c>
      <c r="AG362" s="10">
        <v>1458.8865635958039</v>
      </c>
      <c r="AH362" s="10">
        <v>940.0991790889459</v>
      </c>
      <c r="AI362" s="10">
        <v>4.7691744225723962</v>
      </c>
      <c r="AJ362" s="10"/>
      <c r="AK362" s="10"/>
      <c r="AL362" s="10"/>
      <c r="AM362" s="10"/>
      <c r="AN362" s="10">
        <v>10.433992467043304</v>
      </c>
      <c r="AO362" s="10">
        <v>5.7781370305947846</v>
      </c>
      <c r="AP362" s="10">
        <v>11.212205945170627</v>
      </c>
      <c r="AQ362" s="10">
        <v>114.66</v>
      </c>
      <c r="AR362" s="10"/>
      <c r="AS362" s="10"/>
      <c r="AT362" s="10">
        <v>4.463493027880757</v>
      </c>
      <c r="AU362" s="10">
        <v>1</v>
      </c>
      <c r="AV362" s="16"/>
      <c r="AW362" s="21">
        <v>324.54720754747666</v>
      </c>
      <c r="AX362" s="1" t="s">
        <v>120</v>
      </c>
      <c r="AY362" s="25">
        <v>57.850656167978997</v>
      </c>
      <c r="AZ362" s="19">
        <v>0</v>
      </c>
      <c r="BA362" s="19">
        <v>100</v>
      </c>
      <c r="BB362" s="19">
        <v>0</v>
      </c>
      <c r="BC362" s="19">
        <v>0</v>
      </c>
      <c r="BD362" s="19">
        <v>100</v>
      </c>
      <c r="BE362" s="19">
        <v>0</v>
      </c>
      <c r="BF362" s="26">
        <v>19.540540272856248</v>
      </c>
      <c r="BG362" s="26">
        <v>62.576110389206342</v>
      </c>
      <c r="BH362" s="26">
        <v>17.88334933793741</v>
      </c>
      <c r="BI362" s="23"/>
      <c r="BJ362" s="27">
        <f t="shared" ca="1" si="37"/>
        <v>0.95529306622212995</v>
      </c>
      <c r="BK362" s="26">
        <f t="shared" ca="1" si="38"/>
        <v>16.736701430178606</v>
      </c>
      <c r="BL362" s="25">
        <f t="shared" si="39"/>
        <v>2.4193887594062926</v>
      </c>
      <c r="BM362" s="25">
        <f t="shared" ca="1" si="40"/>
        <v>2.7600490752887379</v>
      </c>
      <c r="BN362" s="24">
        <f t="shared" si="41"/>
        <v>2.6497650024914536</v>
      </c>
      <c r="BO362" s="23"/>
      <c r="BP362" s="2"/>
    </row>
    <row r="363" spans="1:68" x14ac:dyDescent="0.2">
      <c r="A363">
        <v>17.5</v>
      </c>
      <c r="B363">
        <v>2.2000000000000002</v>
      </c>
      <c r="C363">
        <v>1.3081400000000001</v>
      </c>
      <c r="D363">
        <v>-0.21870000000000001</v>
      </c>
      <c r="E363">
        <v>0.24884999999999999</v>
      </c>
      <c r="F363">
        <v>1.4461999999999999</v>
      </c>
      <c r="G363">
        <v>1.8536300000000001</v>
      </c>
      <c r="I363" s="17">
        <f t="shared" si="35"/>
        <v>57.414698162729657</v>
      </c>
      <c r="J363" s="16">
        <f t="shared" si="36"/>
        <v>-58.014698162729658</v>
      </c>
      <c r="K363" s="10">
        <v>122</v>
      </c>
      <c r="L363" s="16">
        <v>5855.6430446194399</v>
      </c>
      <c r="M363" s="16">
        <v>2283.2020997375375</v>
      </c>
      <c r="N363" s="16">
        <v>24.879702537182851</v>
      </c>
      <c r="O363" s="16">
        <v>16.624482109227884</v>
      </c>
      <c r="P363" s="16">
        <v>17.635242851866991</v>
      </c>
      <c r="Q363" s="16">
        <v>0.45552832453192504</v>
      </c>
      <c r="R363" s="16">
        <v>2.5830567140939573</v>
      </c>
      <c r="S363" s="16">
        <v>70.191718238826809</v>
      </c>
      <c r="T363" s="22" t="s">
        <v>122</v>
      </c>
      <c r="U363" s="10">
        <v>5</v>
      </c>
      <c r="V363" s="22" t="s">
        <v>143</v>
      </c>
      <c r="W363" s="10">
        <v>4</v>
      </c>
      <c r="X363" s="22" t="s">
        <v>143</v>
      </c>
      <c r="Y363" s="10">
        <v>4</v>
      </c>
      <c r="Z363" s="22" t="s">
        <v>33</v>
      </c>
      <c r="AA363" s="15">
        <v>3</v>
      </c>
      <c r="AB363" s="11">
        <v>34.901666053096811</v>
      </c>
      <c r="AC363" s="10">
        <v>56.627611260848049</v>
      </c>
      <c r="AD363" s="21">
        <v>8.4707226860551401</v>
      </c>
      <c r="AE363" s="12">
        <v>1662.4482109227883</v>
      </c>
      <c r="AF363" s="10">
        <v>1662.6995604635863</v>
      </c>
      <c r="AG363" s="10">
        <v>1175.6828567911327</v>
      </c>
      <c r="AH363" s="10">
        <v>932.13289443381859</v>
      </c>
      <c r="AI363" s="10">
        <v>3.8713822834151892</v>
      </c>
      <c r="AJ363" s="10"/>
      <c r="AK363" s="10"/>
      <c r="AL363" s="10"/>
      <c r="AM363" s="10"/>
      <c r="AN363" s="10">
        <v>8.312241054613942</v>
      </c>
      <c r="AO363" s="10">
        <v>5.0129675889198673</v>
      </c>
      <c r="AP363" s="10">
        <v>9.2297799975379284</v>
      </c>
      <c r="AQ363" s="10">
        <v>114.66</v>
      </c>
      <c r="AR363" s="10"/>
      <c r="AS363" s="10"/>
      <c r="AT363" s="10">
        <v>3.3699051794381027</v>
      </c>
      <c r="AU363" s="10">
        <v>1</v>
      </c>
      <c r="AV363" s="16"/>
      <c r="AW363" s="21">
        <v>249.40493406953794</v>
      </c>
      <c r="AX363" s="1" t="s">
        <v>120</v>
      </c>
      <c r="AY363" s="25">
        <v>58.014698162729701</v>
      </c>
      <c r="AZ363" s="19">
        <v>0</v>
      </c>
      <c r="BA363" s="19">
        <v>100</v>
      </c>
      <c r="BB363" s="19">
        <v>0</v>
      </c>
      <c r="BC363" s="19">
        <v>100</v>
      </c>
      <c r="BD363" s="19">
        <v>0</v>
      </c>
      <c r="BE363" s="19">
        <v>0</v>
      </c>
      <c r="BF363" s="26">
        <v>34.901666053096811</v>
      </c>
      <c r="BG363" s="26">
        <v>56.627611260848049</v>
      </c>
      <c r="BH363" s="26">
        <v>8.4707226860551401</v>
      </c>
      <c r="BI363" s="23"/>
      <c r="BJ363" s="27">
        <f t="shared" ca="1" si="37"/>
        <v>1</v>
      </c>
      <c r="BK363" s="26">
        <f t="shared" ca="1" si="38"/>
        <v>12.883153297071637</v>
      </c>
      <c r="BL363" s="25">
        <f t="shared" si="39"/>
        <v>3.097268476401482</v>
      </c>
      <c r="BM363" s="25">
        <f t="shared" ca="1" si="40"/>
        <v>2.9149517954910866</v>
      </c>
      <c r="BN363" s="24">
        <f t="shared" si="41"/>
        <v>2.778762719888463</v>
      </c>
      <c r="BO363" s="23"/>
      <c r="BP363" s="2"/>
    </row>
    <row r="364" spans="1:68" x14ac:dyDescent="0.2">
      <c r="A364">
        <v>17.55</v>
      </c>
      <c r="B364">
        <v>2.1</v>
      </c>
      <c r="C364">
        <v>1.31429</v>
      </c>
      <c r="D364">
        <v>-0.23604</v>
      </c>
      <c r="E364">
        <v>0.25014999999999998</v>
      </c>
      <c r="F364">
        <v>1.44615</v>
      </c>
      <c r="G364">
        <v>1.85768</v>
      </c>
      <c r="I364" s="17">
        <f t="shared" si="35"/>
        <v>57.578740157480311</v>
      </c>
      <c r="J364" s="16">
        <f t="shared" si="36"/>
        <v>-58.178740157480313</v>
      </c>
      <c r="K364" s="10">
        <v>122</v>
      </c>
      <c r="L364" s="16">
        <v>5875.6561679790202</v>
      </c>
      <c r="M364" s="16">
        <v>2292.9790026246765</v>
      </c>
      <c r="N364" s="16">
        <v>24.9507874015748</v>
      </c>
      <c r="O364" s="16">
        <v>18.303860640301298</v>
      </c>
      <c r="P364" s="16">
        <v>19.32036760660521</v>
      </c>
      <c r="Q364" s="16">
        <v>0.34689318290926546</v>
      </c>
      <c r="R364" s="16">
        <v>1.7954792060512881</v>
      </c>
      <c r="S364" s="16">
        <v>70.590761548882682</v>
      </c>
      <c r="T364" s="22" t="s">
        <v>122</v>
      </c>
      <c r="U364" s="10">
        <v>5</v>
      </c>
      <c r="V364" s="22" t="s">
        <v>143</v>
      </c>
      <c r="W364" s="10">
        <v>4</v>
      </c>
      <c r="X364" s="22" t="s">
        <v>143</v>
      </c>
      <c r="Y364" s="10">
        <v>4</v>
      </c>
      <c r="Z364" s="22" t="s">
        <v>123</v>
      </c>
      <c r="AA364" s="15">
        <v>4</v>
      </c>
      <c r="AB364" s="11">
        <v>17.633969004001429</v>
      </c>
      <c r="AC364" s="10">
        <v>62.624293453513864</v>
      </c>
      <c r="AD364" s="21">
        <v>19.741737542484707</v>
      </c>
      <c r="AE364" s="12">
        <v>1830.38606403013</v>
      </c>
      <c r="AF364" s="10">
        <v>1859.7722890586954</v>
      </c>
      <c r="AG364" s="10">
        <v>1288.024507107014</v>
      </c>
      <c r="AH364" s="10">
        <v>938.87946817319062</v>
      </c>
      <c r="AI364" s="10">
        <v>5.5695437553924805</v>
      </c>
      <c r="AJ364" s="10"/>
      <c r="AK364" s="10"/>
      <c r="AL364" s="10"/>
      <c r="AM364" s="10"/>
      <c r="AN364" s="10">
        <v>9.1519303201506492</v>
      </c>
      <c r="AO364" s="10">
        <v>5.1497764414576901</v>
      </c>
      <c r="AP364" s="10">
        <v>10.016171549749098</v>
      </c>
      <c r="AQ364" s="10">
        <v>114.66</v>
      </c>
      <c r="AR364" s="10"/>
      <c r="AS364" s="10"/>
      <c r="AT364" s="10">
        <v>3.7734509230524504</v>
      </c>
      <c r="AU364" s="10">
        <v>1</v>
      </c>
      <c r="AV364" s="16"/>
      <c r="AW364" s="21">
        <v>278.96584335880431</v>
      </c>
      <c r="AX364" s="1" t="s">
        <v>120</v>
      </c>
      <c r="AY364" s="25">
        <v>58.178740157480298</v>
      </c>
      <c r="AZ364" s="19">
        <v>0</v>
      </c>
      <c r="BA364" s="19">
        <v>100</v>
      </c>
      <c r="BB364" s="19">
        <v>0</v>
      </c>
      <c r="BC364" s="19">
        <v>0</v>
      </c>
      <c r="BD364" s="19">
        <v>100</v>
      </c>
      <c r="BE364" s="19">
        <v>0</v>
      </c>
      <c r="BF364" s="26">
        <v>17.633969004001429</v>
      </c>
      <c r="BG364" s="26">
        <v>62.624293453513864</v>
      </c>
      <c r="BH364" s="26">
        <v>19.741737542484707</v>
      </c>
      <c r="BI364" s="23"/>
      <c r="BJ364" s="27">
        <f t="shared" ca="1" si="37"/>
        <v>0.9643629993637175</v>
      </c>
      <c r="BK364" s="26">
        <f t="shared" ca="1" si="38"/>
        <v>14.329303745502024</v>
      </c>
      <c r="BL364" s="25">
        <f t="shared" si="39"/>
        <v>2.1174567131694557</v>
      </c>
      <c r="BM364" s="25">
        <f t="shared" ca="1" si="40"/>
        <v>2.7826420780978363</v>
      </c>
      <c r="BN364" s="24">
        <f t="shared" si="41"/>
        <v>2.6559691670790286</v>
      </c>
      <c r="BO364" s="23"/>
      <c r="BP364" s="2"/>
    </row>
    <row r="365" spans="1:68" x14ac:dyDescent="0.2">
      <c r="A365">
        <v>17.600000000000001</v>
      </c>
      <c r="B365">
        <v>2.2000000000000002</v>
      </c>
      <c r="C365">
        <v>1.3130999999999999</v>
      </c>
      <c r="D365">
        <v>-0.21148</v>
      </c>
      <c r="E365">
        <v>0.25070999999999999</v>
      </c>
      <c r="F365">
        <v>1.44848</v>
      </c>
      <c r="G365">
        <v>1.8603499999999999</v>
      </c>
      <c r="I365" s="17">
        <f t="shared" si="35"/>
        <v>57.742782152230973</v>
      </c>
      <c r="J365" s="16">
        <f t="shared" si="36"/>
        <v>-58.342782152230974</v>
      </c>
      <c r="K365" s="10">
        <v>122</v>
      </c>
      <c r="L365" s="16">
        <v>5895.6692913386005</v>
      </c>
      <c r="M365" s="16">
        <v>2302.7559055118159</v>
      </c>
      <c r="N365" s="16">
        <v>25.021872265966756</v>
      </c>
      <c r="O365" s="16">
        <v>17.978907721280574</v>
      </c>
      <c r="P365" s="16">
        <v>18.997889983932399</v>
      </c>
      <c r="Q365" s="16">
        <v>0.500761641862698</v>
      </c>
      <c r="R365" s="16">
        <v>2.6358803124253307</v>
      </c>
      <c r="S365" s="16">
        <v>70.762657128599045</v>
      </c>
      <c r="T365" s="22" t="s">
        <v>122</v>
      </c>
      <c r="U365" s="10">
        <v>5</v>
      </c>
      <c r="V365" s="22" t="s">
        <v>143</v>
      </c>
      <c r="W365" s="10">
        <v>4</v>
      </c>
      <c r="X365" s="22" t="s">
        <v>143</v>
      </c>
      <c r="Y365" s="10">
        <v>4</v>
      </c>
      <c r="Z365" s="22" t="s">
        <v>33</v>
      </c>
      <c r="AA365" s="15">
        <v>3</v>
      </c>
      <c r="AB365" s="11">
        <v>33.78855520502573</v>
      </c>
      <c r="AC365" s="10">
        <v>57.291159534923494</v>
      </c>
      <c r="AD365" s="21">
        <v>8.9202852600507772</v>
      </c>
      <c r="AE365" s="12">
        <v>1797.8907721280575</v>
      </c>
      <c r="AF365" s="10">
        <v>1820.656502664272</v>
      </c>
      <c r="AG365" s="10">
        <v>1266.5259989288265</v>
      </c>
      <c r="AH365" s="10">
        <v>940.95328860272127</v>
      </c>
      <c r="AI365" s="10">
        <v>3.7937989645663324</v>
      </c>
      <c r="AJ365" s="10"/>
      <c r="AK365" s="10"/>
      <c r="AL365" s="10"/>
      <c r="AM365" s="10"/>
      <c r="AN365" s="10">
        <v>8.9894538606402872</v>
      </c>
      <c r="AO365" s="10">
        <v>5.3349238112066626</v>
      </c>
      <c r="AP365" s="10">
        <v>9.865681992501786</v>
      </c>
      <c r="AQ365" s="10">
        <v>114.66</v>
      </c>
      <c r="AR365" s="10"/>
      <c r="AS365" s="10"/>
      <c r="AT365" s="10">
        <v>3.6736388772858897</v>
      </c>
      <c r="AU365" s="10">
        <v>1</v>
      </c>
      <c r="AV365" s="16"/>
      <c r="AW365" s="21">
        <v>273.09847539964079</v>
      </c>
      <c r="AX365" s="1" t="s">
        <v>120</v>
      </c>
      <c r="AY365" s="25">
        <v>58.342782152231003</v>
      </c>
      <c r="AZ365" s="19">
        <v>0</v>
      </c>
      <c r="BA365" s="19">
        <v>100</v>
      </c>
      <c r="BB365" s="19">
        <v>0</v>
      </c>
      <c r="BC365" s="19">
        <v>100</v>
      </c>
      <c r="BD365" s="19">
        <v>0</v>
      </c>
      <c r="BE365" s="19">
        <v>0</v>
      </c>
      <c r="BF365" s="26">
        <v>33.78855520502573</v>
      </c>
      <c r="BG365" s="26">
        <v>57.291159534923494</v>
      </c>
      <c r="BH365" s="26">
        <v>8.9202852600507772</v>
      </c>
      <c r="BI365" s="23"/>
      <c r="BJ365" s="27">
        <f t="shared" ca="1" si="37"/>
        <v>1</v>
      </c>
      <c r="BK365" s="26">
        <f t="shared" ca="1" si="38"/>
        <v>13.939866835078883</v>
      </c>
      <c r="BL365" s="25">
        <f t="shared" si="39"/>
        <v>3.1199994723313478</v>
      </c>
      <c r="BM365" s="25">
        <f t="shared" ca="1" si="40"/>
        <v>2.8891865054972059</v>
      </c>
      <c r="BN365" s="24">
        <f t="shared" si="41"/>
        <v>2.7578895683003779</v>
      </c>
      <c r="BO365" s="23"/>
      <c r="BP365" s="2"/>
    </row>
    <row r="366" spans="1:68" x14ac:dyDescent="0.2">
      <c r="A366">
        <v>17.649999999999999</v>
      </c>
      <c r="B366">
        <v>2.1</v>
      </c>
      <c r="C366">
        <v>1.3167199999999999</v>
      </c>
      <c r="D366">
        <v>-0.19800999999999999</v>
      </c>
      <c r="E366">
        <v>0.25151000000000001</v>
      </c>
      <c r="F366">
        <v>1.4443299999999999</v>
      </c>
      <c r="G366">
        <v>1.8587800000000001</v>
      </c>
      <c r="I366" s="17">
        <f t="shared" si="35"/>
        <v>57.90682414698162</v>
      </c>
      <c r="J366" s="16">
        <f t="shared" si="36"/>
        <v>-58.506824146981621</v>
      </c>
      <c r="K366" s="10">
        <v>122</v>
      </c>
      <c r="L366" s="16">
        <v>5915.6824146981799</v>
      </c>
      <c r="M366" s="16">
        <v>2312.5328083989543</v>
      </c>
      <c r="N366" s="16">
        <v>25.092957130358702</v>
      </c>
      <c r="O366" s="16">
        <v>18.967419962335175</v>
      </c>
      <c r="P366" s="16">
        <v>19.98993836262688</v>
      </c>
      <c r="Q366" s="16">
        <v>0.5851512241958714</v>
      </c>
      <c r="R366" s="16">
        <v>2.9272287566922572</v>
      </c>
      <c r="S366" s="16">
        <v>71.00822224247959</v>
      </c>
      <c r="T366" s="22" t="s">
        <v>122</v>
      </c>
      <c r="U366" s="10">
        <v>5</v>
      </c>
      <c r="V366" s="22" t="s">
        <v>143</v>
      </c>
      <c r="W366" s="10">
        <v>4</v>
      </c>
      <c r="X366" s="22" t="s">
        <v>143</v>
      </c>
      <c r="Y366" s="10">
        <v>4</v>
      </c>
      <c r="Z366" s="22" t="s">
        <v>33</v>
      </c>
      <c r="AA366" s="15">
        <v>3</v>
      </c>
      <c r="AB366" s="11">
        <v>38.837981079896579</v>
      </c>
      <c r="AC366" s="10">
        <v>54.081125821945761</v>
      </c>
      <c r="AD366" s="21">
        <v>7.0808930981576577</v>
      </c>
      <c r="AE366" s="12">
        <v>1896.7419962335175</v>
      </c>
      <c r="AF366" s="10">
        <v>1936.1908340777645</v>
      </c>
      <c r="AG366" s="10">
        <v>1332.6625575084586</v>
      </c>
      <c r="AH366" s="10">
        <v>944.54259659220111</v>
      </c>
      <c r="AI366" s="10">
        <v>3.4162003830885812</v>
      </c>
      <c r="AJ366" s="10"/>
      <c r="AK366" s="10"/>
      <c r="AL366" s="10"/>
      <c r="AM366" s="10"/>
      <c r="AN366" s="10">
        <v>9.4837099811675873</v>
      </c>
      <c r="AO366" s="10">
        <v>5.6346325014701018</v>
      </c>
      <c r="AP366" s="10">
        <v>10.32863790255921</v>
      </c>
      <c r="AQ366" s="10">
        <v>114.66</v>
      </c>
      <c r="AR366" s="10"/>
      <c r="AS366" s="10"/>
      <c r="AT366" s="10">
        <v>3.9013238854660015</v>
      </c>
      <c r="AU366" s="10">
        <v>1</v>
      </c>
      <c r="AV366" s="16"/>
      <c r="AW366" s="21">
        <v>290.4286251116647</v>
      </c>
      <c r="AX366" s="1" t="s">
        <v>120</v>
      </c>
      <c r="AY366" s="25">
        <v>58.5068241469816</v>
      </c>
      <c r="AZ366" s="19">
        <v>0</v>
      </c>
      <c r="BA366" s="19">
        <v>100</v>
      </c>
      <c r="BB366" s="19">
        <v>0</v>
      </c>
      <c r="BC366" s="19">
        <v>100</v>
      </c>
      <c r="BD366" s="19">
        <v>0</v>
      </c>
      <c r="BE366" s="19">
        <v>0</v>
      </c>
      <c r="BF366" s="26">
        <v>38.837981079896579</v>
      </c>
      <c r="BG366" s="26">
        <v>54.081125821945761</v>
      </c>
      <c r="BH366" s="26">
        <v>7.0808930981576577</v>
      </c>
      <c r="BI366" s="23"/>
      <c r="BJ366" s="27">
        <f t="shared" ca="1" si="37"/>
        <v>1</v>
      </c>
      <c r="BK366" s="26">
        <f t="shared" ca="1" si="38"/>
        <v>14.730253420334991</v>
      </c>
      <c r="BL366" s="25">
        <f t="shared" si="39"/>
        <v>3.4355794172683476</v>
      </c>
      <c r="BM366" s="25">
        <f t="shared" ca="1" si="40"/>
        <v>2.8951290421373073</v>
      </c>
      <c r="BN366" s="24">
        <f t="shared" si="41"/>
        <v>2.7676599850148698</v>
      </c>
      <c r="BO366" s="23"/>
      <c r="BP366" s="2"/>
    </row>
    <row r="367" spans="1:68" x14ac:dyDescent="0.2">
      <c r="A367">
        <v>17.7</v>
      </c>
      <c r="B367">
        <v>0.1</v>
      </c>
      <c r="C367">
        <v>1.31273</v>
      </c>
      <c r="D367">
        <v>-0.18940000000000001</v>
      </c>
      <c r="E367">
        <v>0.25119000000000002</v>
      </c>
      <c r="F367">
        <v>1.4444999999999999</v>
      </c>
      <c r="G367">
        <v>1.85795</v>
      </c>
      <c r="I367" s="17">
        <f t="shared" si="35"/>
        <v>58.070866141732282</v>
      </c>
      <c r="J367" s="16">
        <f t="shared" si="36"/>
        <v>-58.670866141732283</v>
      </c>
      <c r="K367" s="10">
        <v>122</v>
      </c>
      <c r="L367" s="16">
        <v>5935.6955380577601</v>
      </c>
      <c r="M367" s="16">
        <v>2322.3097112860937</v>
      </c>
      <c r="N367" s="16">
        <v>25.164041994750654</v>
      </c>
      <c r="O367" s="16">
        <v>17.877871939736323</v>
      </c>
      <c r="P367" s="16">
        <v>18.898975884972078</v>
      </c>
      <c r="Q367" s="16">
        <v>0.639092894863178</v>
      </c>
      <c r="R367" s="16">
        <v>3.3816271249457825</v>
      </c>
      <c r="S367" s="16">
        <v>70.909996196927366</v>
      </c>
      <c r="T367" s="22" t="s">
        <v>122</v>
      </c>
      <c r="U367" s="10">
        <v>4</v>
      </c>
      <c r="V367" s="22" t="s">
        <v>143</v>
      </c>
      <c r="W367" s="10">
        <v>4</v>
      </c>
      <c r="X367" s="22" t="s">
        <v>33</v>
      </c>
      <c r="Y367" s="10">
        <v>3</v>
      </c>
      <c r="Z367" s="22" t="s">
        <v>33</v>
      </c>
      <c r="AA367" s="15">
        <v>3</v>
      </c>
      <c r="AB367" s="11">
        <v>52.061258619109822</v>
      </c>
      <c r="AC367" s="10">
        <v>43.807383636845799</v>
      </c>
      <c r="AD367" s="21">
        <v>4.1313577440443776</v>
      </c>
      <c r="AE367" s="12">
        <v>1787.7871939736324</v>
      </c>
      <c r="AF367" s="10">
        <v>1806.6650647442834</v>
      </c>
      <c r="AG367" s="10">
        <v>1259.9317256648051</v>
      </c>
      <c r="AH367" s="10">
        <v>941.05962930192084</v>
      </c>
      <c r="AI367" s="10">
        <v>2.9571563127795555</v>
      </c>
      <c r="AJ367" s="10"/>
      <c r="AK367" s="10"/>
      <c r="AL367" s="10"/>
      <c r="AM367" s="10"/>
      <c r="AN367" s="10">
        <v>11.918581293157549</v>
      </c>
      <c r="AO367" s="10">
        <v>5.5076309273289672</v>
      </c>
      <c r="AP367" s="10">
        <v>9.8195220796536358</v>
      </c>
      <c r="AQ367" s="10">
        <v>114.66</v>
      </c>
      <c r="AR367" s="10"/>
      <c r="AS367" s="10"/>
      <c r="AT367" s="10">
        <v>3.6116494048150565</v>
      </c>
      <c r="AU367" s="10">
        <v>1</v>
      </c>
      <c r="AV367" s="16"/>
      <c r="AW367" s="21">
        <v>270.99975971164253</v>
      </c>
      <c r="AX367" s="1" t="s">
        <v>120</v>
      </c>
      <c r="AY367" s="25">
        <v>58.670866141732297</v>
      </c>
      <c r="AZ367" s="19">
        <v>100</v>
      </c>
      <c r="BA367" s="19">
        <v>0</v>
      </c>
      <c r="BB367" s="19">
        <v>0</v>
      </c>
      <c r="BC367" s="19">
        <v>100</v>
      </c>
      <c r="BD367" s="19">
        <v>0</v>
      </c>
      <c r="BE367" s="19">
        <v>0</v>
      </c>
      <c r="BF367" s="26">
        <v>52.061258619109822</v>
      </c>
      <c r="BG367" s="26">
        <v>43.807383636845799</v>
      </c>
      <c r="BH367" s="26">
        <v>4.1313577440443776</v>
      </c>
      <c r="BI367" s="23"/>
      <c r="BJ367" s="27">
        <f t="shared" ca="1" si="37"/>
        <v>1</v>
      </c>
      <c r="BK367" s="26">
        <f t="shared" ca="1" si="38"/>
        <v>13.72007190816986</v>
      </c>
      <c r="BL367" s="25">
        <f t="shared" si="39"/>
        <v>4.0115984895231671</v>
      </c>
      <c r="BM367" s="25">
        <f t="shared" ca="1" si="40"/>
        <v>2.9606946447417082</v>
      </c>
      <c r="BN367" s="24">
        <f t="shared" si="41"/>
        <v>2.8253874389811209</v>
      </c>
      <c r="BO367" s="23"/>
      <c r="BP367" s="2"/>
    </row>
    <row r="368" spans="1:68" x14ac:dyDescent="0.2">
      <c r="A368">
        <v>17.75</v>
      </c>
      <c r="B368">
        <v>2.1</v>
      </c>
      <c r="C368">
        <v>1.32697</v>
      </c>
      <c r="D368">
        <v>-0.18271999999999999</v>
      </c>
      <c r="E368">
        <v>0.25170999999999999</v>
      </c>
      <c r="F368">
        <v>1.4375500000000001</v>
      </c>
      <c r="G368">
        <v>1.85385</v>
      </c>
      <c r="I368" s="17">
        <f t="shared" si="35"/>
        <v>58.234908136482936</v>
      </c>
      <c r="J368" s="16">
        <f t="shared" si="36"/>
        <v>-58.834908136482937</v>
      </c>
      <c r="K368" s="10">
        <v>122</v>
      </c>
      <c r="L368" s="16">
        <v>5955.7086614173404</v>
      </c>
      <c r="M368" s="16">
        <v>2332.0866141732326</v>
      </c>
      <c r="N368" s="16">
        <v>25.235126859142603</v>
      </c>
      <c r="O368" s="16">
        <v>21.766384180790944</v>
      </c>
      <c r="P368" s="16">
        <v>22.78978661549262</v>
      </c>
      <c r="Q368" s="16">
        <v>0.68094311089774351</v>
      </c>
      <c r="R368" s="16">
        <v>2.9879310516880166</v>
      </c>
      <c r="S368" s="16">
        <v>71.069613520949716</v>
      </c>
      <c r="T368" s="22" t="s">
        <v>122</v>
      </c>
      <c r="U368" s="10">
        <v>5</v>
      </c>
      <c r="V368" s="22" t="s">
        <v>143</v>
      </c>
      <c r="W368" s="10">
        <v>4</v>
      </c>
      <c r="X368" s="22" t="s">
        <v>143</v>
      </c>
      <c r="Y368" s="10">
        <v>4</v>
      </c>
      <c r="Z368" s="22" t="s">
        <v>123</v>
      </c>
      <c r="AA368" s="15">
        <v>4</v>
      </c>
      <c r="AB368" s="11">
        <v>36.060361470589491</v>
      </c>
      <c r="AC368" s="10">
        <v>55.909176357916976</v>
      </c>
      <c r="AD368" s="21">
        <v>8.0304621714935323</v>
      </c>
      <c r="AE368" s="12">
        <v>2176.6384180790947</v>
      </c>
      <c r="AF368" s="10">
        <v>2263.2302610784895</v>
      </c>
      <c r="AG368" s="10">
        <v>1519.3191076995081</v>
      </c>
      <c r="AH368" s="10">
        <v>942.88086847146053</v>
      </c>
      <c r="AI368" s="10">
        <v>3.3467974417785009</v>
      </c>
      <c r="AJ368" s="10"/>
      <c r="AK368" s="10"/>
      <c r="AL368" s="10"/>
      <c r="AM368" s="10"/>
      <c r="AN368" s="10">
        <v>10.883192090395472</v>
      </c>
      <c r="AO368" s="10">
        <v>6.2767644048519911</v>
      </c>
      <c r="AP368" s="10">
        <v>11.635233753896555</v>
      </c>
      <c r="AQ368" s="10">
        <v>114.66</v>
      </c>
      <c r="AR368" s="10"/>
      <c r="AS368" s="10"/>
      <c r="AT368" s="10">
        <v>4.5553841459550402</v>
      </c>
      <c r="AU368" s="10">
        <v>1</v>
      </c>
      <c r="AV368" s="16"/>
      <c r="AW368" s="21">
        <v>339.48453916177345</v>
      </c>
      <c r="AX368" s="1" t="s">
        <v>120</v>
      </c>
      <c r="AY368" s="25">
        <v>58.834908136482902</v>
      </c>
      <c r="AZ368" s="19">
        <v>0</v>
      </c>
      <c r="BA368" s="19">
        <v>100</v>
      </c>
      <c r="BB368" s="19">
        <v>0</v>
      </c>
      <c r="BC368" s="19">
        <v>0</v>
      </c>
      <c r="BD368" s="19">
        <v>100</v>
      </c>
      <c r="BE368" s="19">
        <v>0</v>
      </c>
      <c r="BF368" s="26">
        <v>36.060361470589491</v>
      </c>
      <c r="BG368" s="26">
        <v>55.909176357916976</v>
      </c>
      <c r="BH368" s="26">
        <v>8.0304621714935323</v>
      </c>
      <c r="BI368" s="23"/>
      <c r="BJ368" s="27">
        <f t="shared" ca="1" si="37"/>
        <v>0.98936906966840021</v>
      </c>
      <c r="BK368" s="26">
        <f t="shared" ca="1" si="38"/>
        <v>17.007965595112182</v>
      </c>
      <c r="BL368" s="25">
        <f t="shared" si="39"/>
        <v>3.4370353235091793</v>
      </c>
      <c r="BM368" s="25">
        <f t="shared" ca="1" si="40"/>
        <v>2.8458496165808822</v>
      </c>
      <c r="BN368" s="24">
        <f t="shared" si="41"/>
        <v>2.7282719983608565</v>
      </c>
      <c r="BO368" s="23"/>
      <c r="BP368" s="2"/>
    </row>
    <row r="369" spans="1:68" x14ac:dyDescent="0.2">
      <c r="A369">
        <v>17.8</v>
      </c>
      <c r="B369">
        <v>2.1</v>
      </c>
      <c r="C369">
        <v>1.34666</v>
      </c>
      <c r="D369">
        <v>-0.1638</v>
      </c>
      <c r="E369">
        <v>0.24993000000000001</v>
      </c>
      <c r="F369">
        <v>1.44533</v>
      </c>
      <c r="G369">
        <v>1.86093</v>
      </c>
      <c r="I369" s="17">
        <f t="shared" si="35"/>
        <v>58.398950131233597</v>
      </c>
      <c r="J369" s="16">
        <f t="shared" si="36"/>
        <v>-58.998950131233599</v>
      </c>
      <c r="K369" s="10">
        <v>122</v>
      </c>
      <c r="L369" s="16">
        <v>5975.7217847769207</v>
      </c>
      <c r="M369" s="16">
        <v>2341.863517060372</v>
      </c>
      <c r="N369" s="16">
        <v>25.30621172353456</v>
      </c>
      <c r="O369" s="16">
        <v>27.143126177024463</v>
      </c>
      <c r="P369" s="16">
        <v>28.158660705477406</v>
      </c>
      <c r="Q369" s="16">
        <v>0.79947695631301008</v>
      </c>
      <c r="R369" s="16">
        <v>2.8391867236693411</v>
      </c>
      <c r="S369" s="16">
        <v>70.523231142565521</v>
      </c>
      <c r="T369" s="22" t="s">
        <v>122</v>
      </c>
      <c r="U369" s="10">
        <v>5</v>
      </c>
      <c r="V369" s="22" t="s">
        <v>143</v>
      </c>
      <c r="W369" s="10">
        <v>4</v>
      </c>
      <c r="X369" s="22" t="s">
        <v>143</v>
      </c>
      <c r="Y369" s="10">
        <v>4</v>
      </c>
      <c r="Z369" s="22" t="s">
        <v>123</v>
      </c>
      <c r="AA369" s="15">
        <v>4</v>
      </c>
      <c r="AB369" s="11">
        <v>26.614164126731225</v>
      </c>
      <c r="AC369" s="10">
        <v>60.824045454211387</v>
      </c>
      <c r="AD369" s="21">
        <v>12.561790419057385</v>
      </c>
      <c r="AE369" s="12">
        <v>2714.3126177024465</v>
      </c>
      <c r="AF369" s="10">
        <v>2893.6852644084893</v>
      </c>
      <c r="AG369" s="10">
        <v>1877.244047031827</v>
      </c>
      <c r="AH369" s="10">
        <v>930.17868519149397</v>
      </c>
      <c r="AI369" s="10">
        <v>3.5221353765264456</v>
      </c>
      <c r="AJ369" s="10"/>
      <c r="AK369" s="10"/>
      <c r="AL369" s="10"/>
      <c r="AM369" s="10"/>
      <c r="AN369" s="10">
        <v>13.571563088512232</v>
      </c>
      <c r="AO369" s="10">
        <v>7.3952609049600442</v>
      </c>
      <c r="AP369" s="10">
        <v>14.14070832922279</v>
      </c>
      <c r="AQ369" s="10">
        <v>114.66</v>
      </c>
      <c r="AR369" s="10"/>
      <c r="AS369" s="10"/>
      <c r="AT369" s="10">
        <v>5.8703979396661499</v>
      </c>
      <c r="AU369" s="10">
        <v>1</v>
      </c>
      <c r="AV369" s="16"/>
      <c r="AW369" s="21">
        <v>434.05278966127344</v>
      </c>
      <c r="AX369" s="1" t="s">
        <v>120</v>
      </c>
      <c r="AY369" s="25">
        <v>58.998950131233599</v>
      </c>
      <c r="AZ369" s="19">
        <v>0</v>
      </c>
      <c r="BA369" s="19">
        <v>100</v>
      </c>
      <c r="BB369" s="19">
        <v>0</v>
      </c>
      <c r="BC369" s="19">
        <v>0</v>
      </c>
      <c r="BD369" s="19">
        <v>100</v>
      </c>
      <c r="BE369" s="19">
        <v>0</v>
      </c>
      <c r="BF369" s="26">
        <v>26.614164126731225</v>
      </c>
      <c r="BG369" s="26">
        <v>60.824045454211387</v>
      </c>
      <c r="BH369" s="26">
        <v>12.561790419057385</v>
      </c>
      <c r="BI369" s="23"/>
      <c r="BJ369" s="27">
        <f t="shared" ca="1" si="37"/>
        <v>0.95050188047454132</v>
      </c>
      <c r="BK369" s="26">
        <f t="shared" ca="1" si="38"/>
        <v>21.602550160683972</v>
      </c>
      <c r="BL369" s="25">
        <f t="shared" si="39"/>
        <v>3.1762079959703065</v>
      </c>
      <c r="BM369" s="25">
        <f t="shared" ca="1" si="40"/>
        <v>2.7432296986556346</v>
      </c>
      <c r="BN369" s="24">
        <f t="shared" si="41"/>
        <v>2.642809380994489</v>
      </c>
      <c r="BO369" s="23"/>
      <c r="BP369" s="2"/>
    </row>
    <row r="370" spans="1:68" x14ac:dyDescent="0.2">
      <c r="A370">
        <v>17.850000000000001</v>
      </c>
      <c r="B370">
        <v>2.2000000000000002</v>
      </c>
      <c r="C370">
        <v>1.3281499999999999</v>
      </c>
      <c r="D370">
        <v>-0.15869</v>
      </c>
      <c r="E370">
        <v>0.25480000000000003</v>
      </c>
      <c r="F370">
        <v>1.4411799999999999</v>
      </c>
      <c r="G370">
        <v>1.85738</v>
      </c>
      <c r="I370" s="17">
        <f t="shared" si="35"/>
        <v>58.562992125984252</v>
      </c>
      <c r="J370" s="16">
        <f t="shared" si="36"/>
        <v>-59.162992125984253</v>
      </c>
      <c r="K370" s="10">
        <v>122</v>
      </c>
      <c r="L370" s="16">
        <v>5995.734908136501</v>
      </c>
      <c r="M370" s="16">
        <v>2351.640419947511</v>
      </c>
      <c r="N370" s="16">
        <v>25.377296587926509</v>
      </c>
      <c r="O370" s="16">
        <v>22.088606403013156</v>
      </c>
      <c r="P370" s="16">
        <v>23.125667169348866</v>
      </c>
      <c r="Q370" s="16">
        <v>0.83149111857897251</v>
      </c>
      <c r="R370" s="16">
        <v>3.5955335363515237</v>
      </c>
      <c r="S370" s="16">
        <v>72.018108773313273</v>
      </c>
      <c r="T370" s="22" t="s">
        <v>122</v>
      </c>
      <c r="U370" s="10">
        <v>4</v>
      </c>
      <c r="V370" s="22" t="s">
        <v>143</v>
      </c>
      <c r="W370" s="10">
        <v>4</v>
      </c>
      <c r="X370" s="22" t="s">
        <v>143</v>
      </c>
      <c r="Y370" s="10">
        <v>4</v>
      </c>
      <c r="Z370" s="22" t="s">
        <v>33</v>
      </c>
      <c r="AA370" s="15">
        <v>3</v>
      </c>
      <c r="AB370" s="11">
        <v>50.689862400509902</v>
      </c>
      <c r="AC370" s="10">
        <v>44.967744831538838</v>
      </c>
      <c r="AD370" s="21">
        <v>4.3423927679512584</v>
      </c>
      <c r="AE370" s="12">
        <v>2208.8606403013155</v>
      </c>
      <c r="AF370" s="10">
        <v>2300.3911352545674</v>
      </c>
      <c r="AG370" s="10">
        <v>1541.7111446232577</v>
      </c>
      <c r="AH370" s="10">
        <v>959.46813638509911</v>
      </c>
      <c r="AI370" s="10">
        <v>2.7812284043238953</v>
      </c>
      <c r="AJ370" s="10"/>
      <c r="AK370" s="10"/>
      <c r="AL370" s="10"/>
      <c r="AM370" s="10"/>
      <c r="AN370" s="10">
        <v>14.72573760200877</v>
      </c>
      <c r="AO370" s="10">
        <v>6.5263979647197337</v>
      </c>
      <c r="AP370" s="10">
        <v>11.791978012362804</v>
      </c>
      <c r="AQ370" s="10">
        <v>114.66</v>
      </c>
      <c r="AR370" s="10"/>
      <c r="AS370" s="10"/>
      <c r="AT370" s="10">
        <v>4.5933266313143593</v>
      </c>
      <c r="AU370" s="10">
        <v>1</v>
      </c>
      <c r="AV370" s="16"/>
      <c r="AW370" s="21">
        <v>345.05867028818511</v>
      </c>
      <c r="AX370" s="1" t="s">
        <v>120</v>
      </c>
      <c r="AY370" s="25">
        <v>59.162992125984303</v>
      </c>
      <c r="AZ370" s="19">
        <v>100</v>
      </c>
      <c r="BA370" s="19">
        <v>0</v>
      </c>
      <c r="BB370" s="19">
        <v>0</v>
      </c>
      <c r="BC370" s="19">
        <v>100</v>
      </c>
      <c r="BD370" s="19">
        <v>0</v>
      </c>
      <c r="BE370" s="19">
        <v>0</v>
      </c>
      <c r="BF370" s="26">
        <v>50.689862400509902</v>
      </c>
      <c r="BG370" s="26">
        <v>44.967744831538838</v>
      </c>
      <c r="BH370" s="26">
        <v>4.3423927679512584</v>
      </c>
      <c r="BI370" s="23"/>
      <c r="BJ370" s="27">
        <f t="shared" ca="1" si="37"/>
        <v>1</v>
      </c>
      <c r="BK370" s="26">
        <f t="shared" ca="1" si="38"/>
        <v>17.118093008224335</v>
      </c>
      <c r="BL370" s="25">
        <f t="shared" si="39"/>
        <v>4.1310581898712027</v>
      </c>
      <c r="BM370" s="25">
        <f t="shared" ca="1" si="40"/>
        <v>2.8936573696172463</v>
      </c>
      <c r="BN370" s="24">
        <f t="shared" si="41"/>
        <v>2.7740580948330087</v>
      </c>
      <c r="BO370" s="23"/>
      <c r="BP370" s="2"/>
    </row>
    <row r="371" spans="1:68" x14ac:dyDescent="0.2">
      <c r="A371">
        <v>17.899999999999999</v>
      </c>
      <c r="B371">
        <v>2.1</v>
      </c>
      <c r="C371">
        <v>1.3253900000000001</v>
      </c>
      <c r="D371">
        <v>-0.17097000000000001</v>
      </c>
      <c r="E371">
        <v>0.26197999999999999</v>
      </c>
      <c r="F371">
        <v>1.4414</v>
      </c>
      <c r="G371">
        <v>1.8608800000000001</v>
      </c>
      <c r="I371" s="17">
        <f t="shared" si="35"/>
        <v>58.727034120734899</v>
      </c>
      <c r="J371" s="16">
        <f t="shared" si="36"/>
        <v>-59.327034120734901</v>
      </c>
      <c r="K371" s="10">
        <v>122</v>
      </c>
      <c r="L371" s="16">
        <v>6015.7480314960803</v>
      </c>
      <c r="M371" s="16">
        <v>2361.4173228346494</v>
      </c>
      <c r="N371" s="16">
        <v>25.448381452318458</v>
      </c>
      <c r="O371" s="16">
        <v>21.334934086629008</v>
      </c>
      <c r="P371" s="16">
        <v>22.40373168828264</v>
      </c>
      <c r="Q371" s="16">
        <v>0.75455688910225616</v>
      </c>
      <c r="R371" s="16">
        <v>3.3679964552373947</v>
      </c>
      <c r="S371" s="16">
        <v>74.222055670391043</v>
      </c>
      <c r="T371" s="22" t="s">
        <v>122</v>
      </c>
      <c r="U371" s="10">
        <v>5</v>
      </c>
      <c r="V371" s="22" t="s">
        <v>143</v>
      </c>
      <c r="W371" s="10">
        <v>4</v>
      </c>
      <c r="X371" s="22" t="s">
        <v>143</v>
      </c>
      <c r="Y371" s="10">
        <v>4</v>
      </c>
      <c r="Z371" s="22" t="s">
        <v>33</v>
      </c>
      <c r="AA371" s="15">
        <v>3</v>
      </c>
      <c r="AB371" s="11">
        <v>46.079270664943969</v>
      </c>
      <c r="AC371" s="10">
        <v>48.727287648051579</v>
      </c>
      <c r="AD371" s="21">
        <v>5.1934416870044497</v>
      </c>
      <c r="AE371" s="12">
        <v>2133.4934086629009</v>
      </c>
      <c r="AF371" s="10">
        <v>2214.2803066962133</v>
      </c>
      <c r="AG371" s="10">
        <v>1493.5821125521761</v>
      </c>
      <c r="AH371" s="10">
        <v>1003.3441553432074</v>
      </c>
      <c r="AI371" s="10">
        <v>2.9691242650952097</v>
      </c>
      <c r="AJ371" s="10"/>
      <c r="AK371" s="10"/>
      <c r="AL371" s="10"/>
      <c r="AM371" s="10"/>
      <c r="AN371" s="10">
        <v>10.667467043314504</v>
      </c>
      <c r="AO371" s="10">
        <v>6.3111856397064017</v>
      </c>
      <c r="AP371" s="10">
        <v>11.455074787865232</v>
      </c>
      <c r="AQ371" s="10">
        <v>114.66</v>
      </c>
      <c r="AR371" s="10"/>
      <c r="AS371" s="10"/>
      <c r="AT371" s="10">
        <v>4.3936920370323866</v>
      </c>
      <c r="AU371" s="10">
        <v>1</v>
      </c>
      <c r="AV371" s="16"/>
      <c r="AW371" s="21">
        <v>332.14204600443202</v>
      </c>
      <c r="AX371" s="1" t="s">
        <v>120</v>
      </c>
      <c r="AY371" s="25">
        <v>59.327034120734901</v>
      </c>
      <c r="AZ371" s="19">
        <v>0</v>
      </c>
      <c r="BA371" s="19">
        <v>100</v>
      </c>
      <c r="BB371" s="19">
        <v>0</v>
      </c>
      <c r="BC371" s="19">
        <v>100</v>
      </c>
      <c r="BD371" s="19">
        <v>0</v>
      </c>
      <c r="BE371" s="19">
        <v>0</v>
      </c>
      <c r="BF371" s="26">
        <v>46.079270664943969</v>
      </c>
      <c r="BG371" s="26">
        <v>48.727287648051579</v>
      </c>
      <c r="BH371" s="26">
        <v>5.1934416870044497</v>
      </c>
      <c r="BI371" s="23"/>
      <c r="BJ371" s="27">
        <f t="shared" ca="1" si="37"/>
        <v>1</v>
      </c>
      <c r="BK371" s="26">
        <f t="shared" ca="1" si="38"/>
        <v>16.427301930055954</v>
      </c>
      <c r="BL371" s="25">
        <f t="shared" si="39"/>
        <v>3.8902991651188614</v>
      </c>
      <c r="BM371" s="25">
        <f t="shared" ca="1" si="40"/>
        <v>2.8911087909197071</v>
      </c>
      <c r="BN371" s="24">
        <f t="shared" si="41"/>
        <v>2.7666352134148369</v>
      </c>
      <c r="BO371" s="23"/>
      <c r="BP371" s="2"/>
    </row>
    <row r="372" spans="1:68" x14ac:dyDescent="0.2">
      <c r="A372">
        <v>17.95</v>
      </c>
      <c r="B372">
        <v>2.1</v>
      </c>
      <c r="C372">
        <v>1.3268800000000001</v>
      </c>
      <c r="D372">
        <v>-0.17865</v>
      </c>
      <c r="E372">
        <v>0.26332</v>
      </c>
      <c r="F372">
        <v>1.4434499999999999</v>
      </c>
      <c r="G372">
        <v>1.8663799999999999</v>
      </c>
      <c r="I372" s="17">
        <f t="shared" si="35"/>
        <v>58.891076115485561</v>
      </c>
      <c r="J372" s="16">
        <f t="shared" si="36"/>
        <v>-59.491076115485562</v>
      </c>
      <c r="K372" s="10">
        <v>122</v>
      </c>
      <c r="L372" s="16">
        <v>6035.7611548556606</v>
      </c>
      <c r="M372" s="16">
        <v>2371.1942257217888</v>
      </c>
      <c r="N372" s="16">
        <v>25.51946631671041</v>
      </c>
      <c r="O372" s="16">
        <v>21.741807909604525</v>
      </c>
      <c r="P372" s="16">
        <v>22.816528541804953</v>
      </c>
      <c r="Q372" s="16">
        <v>0.70644167066730668</v>
      </c>
      <c r="R372" s="16">
        <v>3.0961838448515446</v>
      </c>
      <c r="S372" s="16">
        <v>74.633377236140959</v>
      </c>
      <c r="T372" s="22" t="s">
        <v>122</v>
      </c>
      <c r="U372" s="10">
        <v>5</v>
      </c>
      <c r="V372" s="22" t="s">
        <v>143</v>
      </c>
      <c r="W372" s="10">
        <v>4</v>
      </c>
      <c r="X372" s="22" t="s">
        <v>143</v>
      </c>
      <c r="Y372" s="10">
        <v>4</v>
      </c>
      <c r="Z372" s="22" t="s">
        <v>33</v>
      </c>
      <c r="AA372" s="15">
        <v>3</v>
      </c>
      <c r="AB372" s="11">
        <v>38.792241727678928</v>
      </c>
      <c r="AC372" s="10">
        <v>54.112362395963871</v>
      </c>
      <c r="AD372" s="21">
        <v>7.0953958763571983</v>
      </c>
      <c r="AE372" s="12">
        <v>2174.1807909604527</v>
      </c>
      <c r="AF372" s="10">
        <v>2261.6673998541569</v>
      </c>
      <c r="AG372" s="10">
        <v>1521.101902786997</v>
      </c>
      <c r="AH372" s="10">
        <v>1010.3433103425714</v>
      </c>
      <c r="AI372" s="10">
        <v>3.2297823711690734</v>
      </c>
      <c r="AJ372" s="10"/>
      <c r="AK372" s="10"/>
      <c r="AL372" s="10"/>
      <c r="AM372" s="10"/>
      <c r="AN372" s="10">
        <v>10.870903954802262</v>
      </c>
      <c r="AO372" s="10">
        <v>6.3342364215762057</v>
      </c>
      <c r="AP372" s="10">
        <v>11.647713319508977</v>
      </c>
      <c r="AQ372" s="10">
        <v>114.66</v>
      </c>
      <c r="AR372" s="10"/>
      <c r="AS372" s="10"/>
      <c r="AT372" s="10">
        <v>4.4729420513141402</v>
      </c>
      <c r="AU372" s="10">
        <v>1</v>
      </c>
      <c r="AV372" s="16"/>
      <c r="AW372" s="21">
        <v>339.25010997812353</v>
      </c>
      <c r="AX372" s="1" t="s">
        <v>120</v>
      </c>
      <c r="AY372" s="25">
        <v>59.491076115485598</v>
      </c>
      <c r="AZ372" s="19">
        <v>0</v>
      </c>
      <c r="BA372" s="19">
        <v>100</v>
      </c>
      <c r="BB372" s="19">
        <v>0</v>
      </c>
      <c r="BC372" s="19">
        <v>100</v>
      </c>
      <c r="BD372" s="19">
        <v>0</v>
      </c>
      <c r="BE372" s="19">
        <v>0</v>
      </c>
      <c r="BF372" s="26">
        <v>38.792241727678928</v>
      </c>
      <c r="BG372" s="26">
        <v>54.112362395963871</v>
      </c>
      <c r="BH372" s="26">
        <v>7.0953958763571983</v>
      </c>
      <c r="BI372" s="23"/>
      <c r="BJ372" s="27">
        <f t="shared" ca="1" si="37"/>
        <v>0.99645244714386028</v>
      </c>
      <c r="BK372" s="26">
        <f t="shared" ca="1" si="38"/>
        <v>16.705940202510263</v>
      </c>
      <c r="BL372" s="25">
        <f t="shared" si="39"/>
        <v>3.5681308740797739</v>
      </c>
      <c r="BM372" s="25">
        <f t="shared" ca="1" si="40"/>
        <v>2.8620159665357847</v>
      </c>
      <c r="BN372" s="24">
        <f t="shared" si="41"/>
        <v>2.7375057534290503</v>
      </c>
      <c r="BO372" s="23"/>
      <c r="BP372" s="2"/>
    </row>
    <row r="373" spans="1:68" x14ac:dyDescent="0.2">
      <c r="A373">
        <v>18</v>
      </c>
      <c r="B373">
        <v>2.2000000000000002</v>
      </c>
      <c r="C373">
        <v>1.32318</v>
      </c>
      <c r="D373">
        <v>-0.18</v>
      </c>
      <c r="E373">
        <v>0.26349</v>
      </c>
      <c r="F373">
        <v>1.4384300000000001</v>
      </c>
      <c r="G373">
        <v>1.86683</v>
      </c>
      <c r="I373" s="17">
        <f t="shared" si="35"/>
        <v>59.055118110236215</v>
      </c>
      <c r="J373" s="16">
        <f t="shared" si="36"/>
        <v>-59.655118110236216</v>
      </c>
      <c r="K373" s="10">
        <v>122</v>
      </c>
      <c r="L373" s="16">
        <v>6055.7742782152409</v>
      </c>
      <c r="M373" s="16">
        <v>2380.9711286089278</v>
      </c>
      <c r="N373" s="16">
        <v>25.590551181102359</v>
      </c>
      <c r="O373" s="16">
        <v>20.731450094161954</v>
      </c>
      <c r="P373" s="16">
        <v>21.806922155610856</v>
      </c>
      <c r="Q373" s="16">
        <v>0.69798391742678823</v>
      </c>
      <c r="R373" s="16">
        <v>3.2007447563946987</v>
      </c>
      <c r="S373" s="16">
        <v>74.68555982284056</v>
      </c>
      <c r="T373" s="22" t="s">
        <v>122</v>
      </c>
      <c r="U373" s="10">
        <v>5</v>
      </c>
      <c r="V373" s="22" t="s">
        <v>143</v>
      </c>
      <c r="W373" s="10">
        <v>4</v>
      </c>
      <c r="X373" s="22" t="s">
        <v>143</v>
      </c>
      <c r="Y373" s="10">
        <v>4</v>
      </c>
      <c r="Z373" s="22" t="s">
        <v>33</v>
      </c>
      <c r="AA373" s="15">
        <v>3</v>
      </c>
      <c r="AB373" s="11">
        <v>42.835536257568933</v>
      </c>
      <c r="AC373" s="10">
        <v>51.219578630561315</v>
      </c>
      <c r="AD373" s="21">
        <v>5.9448851118697501</v>
      </c>
      <c r="AE373" s="12">
        <v>2073.1450094161951</v>
      </c>
      <c r="AF373" s="10">
        <v>2141.7129353984055</v>
      </c>
      <c r="AG373" s="10">
        <v>1453.7948103740571</v>
      </c>
      <c r="AH373" s="10">
        <v>1009.9544634871859</v>
      </c>
      <c r="AI373" s="10">
        <v>3.1242728680633518</v>
      </c>
      <c r="AJ373" s="10"/>
      <c r="AK373" s="10"/>
      <c r="AL373" s="10"/>
      <c r="AM373" s="10"/>
      <c r="AN373" s="10">
        <v>10.365725047080977</v>
      </c>
      <c r="AO373" s="10">
        <v>6.1447601802729075</v>
      </c>
      <c r="AP373" s="10">
        <v>11.1765636726184</v>
      </c>
      <c r="AQ373" s="10">
        <v>114.66</v>
      </c>
      <c r="AR373" s="10"/>
      <c r="AS373" s="10"/>
      <c r="AT373" s="10">
        <v>4.2058903926055429</v>
      </c>
      <c r="AU373" s="10">
        <v>1</v>
      </c>
      <c r="AV373" s="16"/>
      <c r="AW373" s="21">
        <v>321.25694030976086</v>
      </c>
      <c r="AX373" s="1" t="s">
        <v>120</v>
      </c>
      <c r="AY373" s="25">
        <v>59.655118110236202</v>
      </c>
      <c r="AZ373" s="19">
        <v>0</v>
      </c>
      <c r="BA373" s="19">
        <v>100</v>
      </c>
      <c r="BB373" s="19">
        <v>0</v>
      </c>
      <c r="BC373" s="19">
        <v>100</v>
      </c>
      <c r="BD373" s="19">
        <v>0</v>
      </c>
      <c r="BE373" s="19">
        <v>0</v>
      </c>
      <c r="BF373" s="26">
        <v>42.835536257568933</v>
      </c>
      <c r="BG373" s="26">
        <v>51.219578630561315</v>
      </c>
      <c r="BH373" s="26">
        <v>5.9448851118697501</v>
      </c>
      <c r="BI373" s="23"/>
      <c r="BJ373" s="27">
        <f t="shared" ca="1" si="37"/>
        <v>1</v>
      </c>
      <c r="BK373" s="26">
        <f t="shared" ca="1" si="38"/>
        <v>15.774265207050037</v>
      </c>
      <c r="BL373" s="25">
        <f t="shared" si="39"/>
        <v>3.7168252618592588</v>
      </c>
      <c r="BM373" s="25">
        <f t="shared" ca="1" si="40"/>
        <v>2.8925648522609775</v>
      </c>
      <c r="BN373" s="24">
        <f t="shared" si="41"/>
        <v>2.7618645187555253</v>
      </c>
      <c r="BO373" s="23"/>
      <c r="BP373" s="2"/>
    </row>
    <row r="374" spans="1:68" x14ac:dyDescent="0.2">
      <c r="A374">
        <v>18.05</v>
      </c>
      <c r="B374">
        <v>2.2000000000000002</v>
      </c>
      <c r="C374">
        <v>1.3256600000000001</v>
      </c>
      <c r="D374">
        <v>-0.18118999999999999</v>
      </c>
      <c r="E374">
        <v>0.26423000000000002</v>
      </c>
      <c r="F374">
        <v>1.4340299999999999</v>
      </c>
      <c r="G374">
        <v>1.8629</v>
      </c>
      <c r="I374" s="17">
        <f t="shared" si="35"/>
        <v>59.219160104986877</v>
      </c>
      <c r="J374" s="16">
        <f t="shared" si="36"/>
        <v>-59.819160104986878</v>
      </c>
      <c r="K374" s="10">
        <v>122</v>
      </c>
      <c r="L374" s="16">
        <v>6075.7874015748212</v>
      </c>
      <c r="M374" s="16">
        <v>2390.7480314960671</v>
      </c>
      <c r="N374" s="16">
        <v>25.661636045494312</v>
      </c>
      <c r="O374" s="16">
        <v>21.408662900188332</v>
      </c>
      <c r="P374" s="16">
        <v>22.487405888954125</v>
      </c>
      <c r="Q374" s="16">
        <v>0.69052856457033129</v>
      </c>
      <c r="R374" s="16">
        <v>3.0707346502315804</v>
      </c>
      <c r="S374" s="16">
        <v>74.912707553180056</v>
      </c>
      <c r="T374" s="22" t="s">
        <v>122</v>
      </c>
      <c r="U374" s="10">
        <v>5</v>
      </c>
      <c r="V374" s="22" t="s">
        <v>143</v>
      </c>
      <c r="W374" s="10">
        <v>4</v>
      </c>
      <c r="X374" s="22" t="s">
        <v>143</v>
      </c>
      <c r="Y374" s="10">
        <v>4</v>
      </c>
      <c r="Z374" s="22" t="s">
        <v>33</v>
      </c>
      <c r="AA374" s="15">
        <v>3</v>
      </c>
      <c r="AB374" s="11">
        <v>38.677745050318613</v>
      </c>
      <c r="AC374" s="10">
        <v>54.190395663439517</v>
      </c>
      <c r="AD374" s="21">
        <v>7.1318592862418715</v>
      </c>
      <c r="AE374" s="12">
        <v>2140.8662900188333</v>
      </c>
      <c r="AF374" s="10">
        <v>2220.5926026529323</v>
      </c>
      <c r="AG374" s="10">
        <v>1499.1603925969416</v>
      </c>
      <c r="AH374" s="10">
        <v>1013.1648995866782</v>
      </c>
      <c r="AI374" s="10">
        <v>3.2565496987002271</v>
      </c>
      <c r="AJ374" s="10"/>
      <c r="AK374" s="10"/>
      <c r="AL374" s="10"/>
      <c r="AM374" s="10"/>
      <c r="AN374" s="10">
        <v>10.704331450094166</v>
      </c>
      <c r="AO374" s="10">
        <v>6.2651343958497545</v>
      </c>
      <c r="AP374" s="10">
        <v>11.494122748178592</v>
      </c>
      <c r="AQ374" s="10">
        <v>114.66</v>
      </c>
      <c r="AR374" s="10"/>
      <c r="AS374" s="10"/>
      <c r="AT374" s="10">
        <v>4.3498496666070112</v>
      </c>
      <c r="AU374" s="10">
        <v>1</v>
      </c>
      <c r="AV374" s="16"/>
      <c r="AW374" s="21">
        <v>333.08889039793985</v>
      </c>
      <c r="AX374" s="1" t="s">
        <v>120</v>
      </c>
      <c r="AY374" s="25">
        <v>59.819160104986899</v>
      </c>
      <c r="AZ374" s="19">
        <v>0</v>
      </c>
      <c r="BA374" s="19">
        <v>100</v>
      </c>
      <c r="BB374" s="19">
        <v>0</v>
      </c>
      <c r="BC374" s="19">
        <v>100</v>
      </c>
      <c r="BD374" s="19">
        <v>0</v>
      </c>
      <c r="BE374" s="19">
        <v>0</v>
      </c>
      <c r="BF374" s="26">
        <v>38.677745050318613</v>
      </c>
      <c r="BG374" s="26">
        <v>54.190395663439517</v>
      </c>
      <c r="BH374" s="26">
        <v>7.1318592862418715</v>
      </c>
      <c r="BI374" s="23"/>
      <c r="BJ374" s="27">
        <f t="shared" ca="1" si="37"/>
        <v>0.99983550462241877</v>
      </c>
      <c r="BK374" s="26">
        <f t="shared" ca="1" si="38"/>
        <v>16.270971651441776</v>
      </c>
      <c r="BL374" s="25">
        <f t="shared" si="39"/>
        <v>3.5503644404534533</v>
      </c>
      <c r="BM374" s="25">
        <f t="shared" ca="1" si="40"/>
        <v>2.8696827865022874</v>
      </c>
      <c r="BN374" s="24">
        <f t="shared" si="41"/>
        <v>2.740200032188338</v>
      </c>
      <c r="BO374" s="23"/>
      <c r="BP374" s="2"/>
    </row>
    <row r="375" spans="1:68" x14ac:dyDescent="0.2">
      <c r="A375">
        <v>18.100000000000001</v>
      </c>
      <c r="B375">
        <v>2.1</v>
      </c>
      <c r="C375">
        <v>1.33596</v>
      </c>
      <c r="D375">
        <v>-0.17954999999999999</v>
      </c>
      <c r="E375">
        <v>0.26637</v>
      </c>
      <c r="F375">
        <v>1.4302299999999999</v>
      </c>
      <c r="G375">
        <v>1.8644000000000001</v>
      </c>
      <c r="I375" s="17">
        <f t="shared" si="35"/>
        <v>59.383202099737531</v>
      </c>
      <c r="J375" s="16">
        <f t="shared" si="36"/>
        <v>-59.983202099737532</v>
      </c>
      <c r="K375" s="10">
        <v>122</v>
      </c>
      <c r="L375" s="16">
        <v>6095.8005249344014</v>
      </c>
      <c r="M375" s="16">
        <v>2400.5249343832061</v>
      </c>
      <c r="N375" s="16">
        <v>25.732720909886261</v>
      </c>
      <c r="O375" s="16">
        <v>24.221280602636533</v>
      </c>
      <c r="P375" s="16">
        <v>25.309482759589002</v>
      </c>
      <c r="Q375" s="16">
        <v>0.70080316850696101</v>
      </c>
      <c r="R375" s="16">
        <v>2.768935166173824</v>
      </c>
      <c r="S375" s="16">
        <v>75.569594232810473</v>
      </c>
      <c r="T375" s="22" t="s">
        <v>122</v>
      </c>
      <c r="U375" s="10">
        <v>5</v>
      </c>
      <c r="V375" s="22" t="s">
        <v>143</v>
      </c>
      <c r="W375" s="10">
        <v>4</v>
      </c>
      <c r="X375" s="22" t="s">
        <v>143</v>
      </c>
      <c r="Y375" s="10">
        <v>4</v>
      </c>
      <c r="Z375" s="22" t="s">
        <v>123</v>
      </c>
      <c r="AA375" s="15">
        <v>4</v>
      </c>
      <c r="AB375" s="11">
        <v>28.381363664379862</v>
      </c>
      <c r="AC375" s="10">
        <v>60.088545415553298</v>
      </c>
      <c r="AD375" s="21">
        <v>11.530090920066836</v>
      </c>
      <c r="AE375" s="12">
        <v>2422.1280602636534</v>
      </c>
      <c r="AF375" s="10">
        <v>2551.4244037064723</v>
      </c>
      <c r="AG375" s="10">
        <v>1687.2988506392669</v>
      </c>
      <c r="AH375" s="10">
        <v>1025.2156797858695</v>
      </c>
      <c r="AI375" s="10">
        <v>3.6114966222983913</v>
      </c>
      <c r="AJ375" s="10"/>
      <c r="AK375" s="10"/>
      <c r="AL375" s="10"/>
      <c r="AM375" s="10"/>
      <c r="AN375" s="10">
        <v>12.110640301318266</v>
      </c>
      <c r="AO375" s="10">
        <v>6.7946183694937936</v>
      </c>
      <c r="AP375" s="10">
        <v>12.811091954474868</v>
      </c>
      <c r="AQ375" s="10">
        <v>114.66</v>
      </c>
      <c r="AR375" s="10"/>
      <c r="AS375" s="10"/>
      <c r="AT375" s="10">
        <v>5.0111192016634805</v>
      </c>
      <c r="AU375" s="10">
        <v>1</v>
      </c>
      <c r="AV375" s="16"/>
      <c r="AW375" s="21">
        <v>382.71366055597088</v>
      </c>
      <c r="AX375" s="1" t="s">
        <v>120</v>
      </c>
      <c r="AY375" s="25">
        <v>59.983202099737497</v>
      </c>
      <c r="AZ375" s="19">
        <v>0</v>
      </c>
      <c r="BA375" s="19">
        <v>100</v>
      </c>
      <c r="BB375" s="19">
        <v>0</v>
      </c>
      <c r="BC375" s="19">
        <v>0</v>
      </c>
      <c r="BD375" s="19">
        <v>100</v>
      </c>
      <c r="BE375" s="19">
        <v>0</v>
      </c>
      <c r="BF375" s="26">
        <v>28.381363664379862</v>
      </c>
      <c r="BG375" s="26">
        <v>60.088545415553298</v>
      </c>
      <c r="BH375" s="26">
        <v>11.530090920066836</v>
      </c>
      <c r="BI375" s="23"/>
      <c r="BJ375" s="27">
        <f t="shared" ca="1" si="37"/>
        <v>0.97025807047987966</v>
      </c>
      <c r="BK375" s="26">
        <f t="shared" ca="1" si="38"/>
        <v>18.615940856210443</v>
      </c>
      <c r="BL375" s="25">
        <f t="shared" si="39"/>
        <v>3.1480384137002293</v>
      </c>
      <c r="BM375" s="25">
        <f t="shared" ca="1" si="40"/>
        <v>2.7914454277668552</v>
      </c>
      <c r="BN375" s="24">
        <f t="shared" si="41"/>
        <v>2.672048341997892</v>
      </c>
      <c r="BO375" s="23"/>
      <c r="BP375" s="2"/>
    </row>
    <row r="376" spans="1:68" x14ac:dyDescent="0.2">
      <c r="A376">
        <v>18.149999999999999</v>
      </c>
      <c r="B376">
        <v>2.2000000000000002</v>
      </c>
      <c r="C376">
        <v>1.33555</v>
      </c>
      <c r="D376">
        <v>-0.18001</v>
      </c>
      <c r="E376">
        <v>0.26729999999999998</v>
      </c>
      <c r="F376">
        <v>1.4312499999999999</v>
      </c>
      <c r="G376">
        <v>1.8651500000000001</v>
      </c>
      <c r="I376" s="17">
        <f t="shared" si="35"/>
        <v>59.547244094488178</v>
      </c>
      <c r="J376" s="16">
        <f t="shared" si="36"/>
        <v>-60.14724409448818</v>
      </c>
      <c r="K376" s="10">
        <v>122</v>
      </c>
      <c r="L376" s="16">
        <v>6115.8136482939808</v>
      </c>
      <c r="M376" s="16">
        <v>2410.3018372703445</v>
      </c>
      <c r="N376" s="16">
        <v>25.80380577427821</v>
      </c>
      <c r="O376" s="16">
        <v>24.109322033898302</v>
      </c>
      <c r="P376" s="16">
        <v>25.201634950857134</v>
      </c>
      <c r="Q376" s="16">
        <v>0.69792126740278426</v>
      </c>
      <c r="R376" s="16">
        <v>2.7693491662890994</v>
      </c>
      <c r="S376" s="16">
        <v>75.855063677696606</v>
      </c>
      <c r="T376" s="22" t="s">
        <v>122</v>
      </c>
      <c r="U376" s="10">
        <v>5</v>
      </c>
      <c r="V376" s="22" t="s">
        <v>143</v>
      </c>
      <c r="W376" s="10">
        <v>4</v>
      </c>
      <c r="X376" s="22" t="s">
        <v>143</v>
      </c>
      <c r="Y376" s="10">
        <v>4</v>
      </c>
      <c r="Z376" s="22" t="s">
        <v>123</v>
      </c>
      <c r="AA376" s="15">
        <v>4</v>
      </c>
      <c r="AB376" s="11">
        <v>28.525289385814062</v>
      </c>
      <c r="AC376" s="10">
        <v>60.024365815436539</v>
      </c>
      <c r="AD376" s="21">
        <v>11.450344798749397</v>
      </c>
      <c r="AE376" s="12">
        <v>2410.9322033898302</v>
      </c>
      <c r="AF376" s="10">
        <v>2537.5591836580415</v>
      </c>
      <c r="AG376" s="10">
        <v>1680.108996723809</v>
      </c>
      <c r="AH376" s="10">
        <v>1029.6258768703212</v>
      </c>
      <c r="AI376" s="10">
        <v>3.610956726485993</v>
      </c>
      <c r="AJ376" s="10"/>
      <c r="AK376" s="10"/>
      <c r="AL376" s="10"/>
      <c r="AM376" s="10"/>
      <c r="AN376" s="10">
        <v>12.054661016949151</v>
      </c>
      <c r="AO376" s="10">
        <v>6.7768773721781903</v>
      </c>
      <c r="AP376" s="10">
        <v>12.760762977066662</v>
      </c>
      <c r="AQ376" s="10">
        <v>114.66</v>
      </c>
      <c r="AR376" s="10"/>
      <c r="AS376" s="10"/>
      <c r="AT376" s="10">
        <v>4.9612200508039361</v>
      </c>
      <c r="AU376" s="10">
        <v>1</v>
      </c>
      <c r="AV376" s="16"/>
      <c r="AW376" s="21">
        <v>380.63387754870627</v>
      </c>
      <c r="AX376" s="1" t="s">
        <v>120</v>
      </c>
      <c r="AY376" s="25">
        <v>60.147244094488201</v>
      </c>
      <c r="AZ376" s="19">
        <v>0</v>
      </c>
      <c r="BA376" s="19">
        <v>100</v>
      </c>
      <c r="BB376" s="19">
        <v>0</v>
      </c>
      <c r="BC376" s="19">
        <v>0</v>
      </c>
      <c r="BD376" s="19">
        <v>100</v>
      </c>
      <c r="BE376" s="19">
        <v>0</v>
      </c>
      <c r="BF376" s="26">
        <v>28.525289385814062</v>
      </c>
      <c r="BG376" s="26">
        <v>60.024365815436539</v>
      </c>
      <c r="BH376" s="26">
        <v>11.450344798749397</v>
      </c>
      <c r="BI376" s="23"/>
      <c r="BJ376" s="27">
        <f t="shared" ca="1" si="37"/>
        <v>0.97184339741461967</v>
      </c>
      <c r="BK376" s="26">
        <f t="shared" ca="1" si="38"/>
        <v>18.440752067112768</v>
      </c>
      <c r="BL376" s="25">
        <f t="shared" si="39"/>
        <v>3.1517785235131193</v>
      </c>
      <c r="BM376" s="25">
        <f t="shared" ca="1" si="40"/>
        <v>2.7950000928563026</v>
      </c>
      <c r="BN376" s="24">
        <f t="shared" si="41"/>
        <v>2.673540945129723</v>
      </c>
      <c r="BO376" s="23"/>
      <c r="BP376" s="2"/>
    </row>
    <row r="377" spans="1:68" x14ac:dyDescent="0.2">
      <c r="A377">
        <v>18.2</v>
      </c>
      <c r="B377">
        <v>2.1</v>
      </c>
      <c r="C377">
        <v>1.3433600000000001</v>
      </c>
      <c r="D377">
        <v>-0.16520000000000001</v>
      </c>
      <c r="E377">
        <v>0.26923000000000002</v>
      </c>
      <c r="F377">
        <v>1.43523</v>
      </c>
      <c r="G377">
        <v>1.87355</v>
      </c>
      <c r="I377" s="17">
        <f t="shared" si="35"/>
        <v>59.71128608923884</v>
      </c>
      <c r="J377" s="16">
        <f t="shared" si="36"/>
        <v>-60.311286089238841</v>
      </c>
      <c r="K377" s="10">
        <v>122</v>
      </c>
      <c r="L377" s="16">
        <v>6135.8267716535611</v>
      </c>
      <c r="M377" s="16">
        <v>2420.0787401574839</v>
      </c>
      <c r="N377" s="16">
        <v>25.874890638670163</v>
      </c>
      <c r="O377" s="16">
        <v>26.241996233521672</v>
      </c>
      <c r="P377" s="16">
        <v>27.342840082536711</v>
      </c>
      <c r="Q377" s="16">
        <v>0.79070595295247226</v>
      </c>
      <c r="R377" s="16">
        <v>2.891820859009739</v>
      </c>
      <c r="S377" s="16">
        <v>76.44748951493338</v>
      </c>
      <c r="T377" s="22" t="s">
        <v>122</v>
      </c>
      <c r="U377" s="10">
        <v>5</v>
      </c>
      <c r="V377" s="22" t="s">
        <v>143</v>
      </c>
      <c r="W377" s="10">
        <v>4</v>
      </c>
      <c r="X377" s="22" t="s">
        <v>143</v>
      </c>
      <c r="Y377" s="10">
        <v>4</v>
      </c>
      <c r="Z377" s="22" t="s">
        <v>123</v>
      </c>
      <c r="AA377" s="15">
        <v>4</v>
      </c>
      <c r="AB377" s="11">
        <v>28.771517061483529</v>
      </c>
      <c r="AC377" s="10">
        <v>59.913136879509167</v>
      </c>
      <c r="AD377" s="21">
        <v>11.315346059007304</v>
      </c>
      <c r="AE377" s="12">
        <v>2624.1996233521672</v>
      </c>
      <c r="AF377" s="10">
        <v>2788.2884271874282</v>
      </c>
      <c r="AG377" s="10">
        <v>1822.8560055024475</v>
      </c>
      <c r="AH377" s="10">
        <v>1040.3506054545576</v>
      </c>
      <c r="AI377" s="10">
        <v>3.4580288640093535</v>
      </c>
      <c r="AJ377" s="10"/>
      <c r="AK377" s="10"/>
      <c r="AL377" s="10"/>
      <c r="AM377" s="10"/>
      <c r="AN377" s="10">
        <v>13.120998116760836</v>
      </c>
      <c r="AO377" s="10">
        <v>7.2834090541018757</v>
      </c>
      <c r="AP377" s="10">
        <v>13.759992038517133</v>
      </c>
      <c r="AQ377" s="10">
        <v>114.66</v>
      </c>
      <c r="AR377" s="10"/>
      <c r="AS377" s="10"/>
      <c r="AT377" s="10">
        <v>5.453838296298315</v>
      </c>
      <c r="AU377" s="10">
        <v>1</v>
      </c>
      <c r="AV377" s="16"/>
      <c r="AW377" s="21">
        <v>418.24326407811424</v>
      </c>
      <c r="AX377" s="1" t="s">
        <v>120</v>
      </c>
      <c r="AY377" s="25">
        <v>60.311286089238799</v>
      </c>
      <c r="AZ377" s="19">
        <v>0</v>
      </c>
      <c r="BA377" s="19">
        <v>100</v>
      </c>
      <c r="BB377" s="19">
        <v>0</v>
      </c>
      <c r="BC377" s="19">
        <v>0</v>
      </c>
      <c r="BD377" s="19">
        <v>100</v>
      </c>
      <c r="BE377" s="19">
        <v>0</v>
      </c>
      <c r="BF377" s="26">
        <v>28.771517061483529</v>
      </c>
      <c r="BG377" s="26">
        <v>59.913136879509167</v>
      </c>
      <c r="BH377" s="26">
        <v>11.315346059007304</v>
      </c>
      <c r="BI377" s="23"/>
      <c r="BJ377" s="27">
        <f t="shared" ca="1" si="37"/>
        <v>0.96389428554883405</v>
      </c>
      <c r="BK377" s="26">
        <f t="shared" ca="1" si="38"/>
        <v>20.157388913020068</v>
      </c>
      <c r="BL377" s="25">
        <f t="shared" si="39"/>
        <v>3.2572949151670949</v>
      </c>
      <c r="BM377" s="25">
        <f t="shared" ca="1" si="40"/>
        <v>2.7735299841910899</v>
      </c>
      <c r="BN377" s="24">
        <f t="shared" si="41"/>
        <v>2.6577441626734752</v>
      </c>
      <c r="BO377" s="23"/>
      <c r="BP377" s="2"/>
    </row>
    <row r="378" spans="1:68" x14ac:dyDescent="0.2">
      <c r="A378">
        <v>18.25</v>
      </c>
      <c r="B378">
        <v>2.1</v>
      </c>
      <c r="C378">
        <v>1.3620000000000001</v>
      </c>
      <c r="D378">
        <v>-0.16431000000000001</v>
      </c>
      <c r="E378">
        <v>0.26723000000000002</v>
      </c>
      <c r="F378">
        <v>1.43018</v>
      </c>
      <c r="G378">
        <v>1.8749</v>
      </c>
      <c r="I378" s="17">
        <f t="shared" si="35"/>
        <v>59.875328083989501</v>
      </c>
      <c r="J378" s="16">
        <f t="shared" si="36"/>
        <v>-60.475328083989503</v>
      </c>
      <c r="K378" s="10">
        <v>122</v>
      </c>
      <c r="L378" s="16">
        <v>6155.8398950131414</v>
      </c>
      <c r="M378" s="16">
        <v>2429.8556430446233</v>
      </c>
      <c r="N378" s="16">
        <v>25.945975503062115</v>
      </c>
      <c r="O378" s="16">
        <v>31.332015065913389</v>
      </c>
      <c r="P378" s="16">
        <v>32.424018570828729</v>
      </c>
      <c r="Q378" s="16">
        <v>0.79628180508881408</v>
      </c>
      <c r="R378" s="16">
        <v>2.4558393443717481</v>
      </c>
      <c r="S378" s="16">
        <v>75.833576730232068</v>
      </c>
      <c r="T378" s="22" t="s">
        <v>122</v>
      </c>
      <c r="U378" s="10">
        <v>5</v>
      </c>
      <c r="V378" s="22" t="s">
        <v>141</v>
      </c>
      <c r="W378" s="10">
        <v>5</v>
      </c>
      <c r="X378" s="22" t="s">
        <v>143</v>
      </c>
      <c r="Y378" s="10">
        <v>4</v>
      </c>
      <c r="Z378" s="22" t="s">
        <v>123</v>
      </c>
      <c r="AA378" s="15">
        <v>4</v>
      </c>
      <c r="AB378" s="11">
        <v>16.667608854853995</v>
      </c>
      <c r="AC378" s="10">
        <v>62.559035439674432</v>
      </c>
      <c r="AD378" s="21">
        <v>20.773355705471573</v>
      </c>
      <c r="AE378" s="12">
        <v>3133.2015065913388</v>
      </c>
      <c r="AF378" s="10">
        <v>3384.8968891418081</v>
      </c>
      <c r="AG378" s="10">
        <v>2161.6012380552484</v>
      </c>
      <c r="AH378" s="10">
        <v>1026.2592252446391</v>
      </c>
      <c r="AI378" s="10">
        <v>4.071927596940669</v>
      </c>
      <c r="AJ378" s="10"/>
      <c r="AK378" s="10"/>
      <c r="AL378" s="10"/>
      <c r="AM378" s="10"/>
      <c r="AN378" s="10">
        <v>15.666007532956694</v>
      </c>
      <c r="AO378" s="10">
        <v>8.1987180068814425</v>
      </c>
      <c r="AP378" s="10">
        <v>16.212009285414364</v>
      </c>
      <c r="AQ378" s="10">
        <v>114.66</v>
      </c>
      <c r="AR378" s="10"/>
      <c r="AS378" s="10"/>
      <c r="AT378" s="10">
        <v>6.6569312691684095</v>
      </c>
      <c r="AU378" s="10">
        <v>1</v>
      </c>
      <c r="AV378" s="16"/>
      <c r="AW378" s="21">
        <v>507.7345333712712</v>
      </c>
      <c r="AX378" s="1" t="s">
        <v>120</v>
      </c>
      <c r="AY378" s="25">
        <v>60.475328083989503</v>
      </c>
      <c r="AZ378" s="19">
        <v>0</v>
      </c>
      <c r="BA378" s="19">
        <v>100</v>
      </c>
      <c r="BB378" s="19">
        <v>0</v>
      </c>
      <c r="BC378" s="19">
        <v>0</v>
      </c>
      <c r="BD378" s="19">
        <v>100</v>
      </c>
      <c r="BE378" s="19">
        <v>0</v>
      </c>
      <c r="BF378" s="26">
        <v>16.667608854853995</v>
      </c>
      <c r="BG378" s="26">
        <v>62.559035439674432</v>
      </c>
      <c r="BH378" s="26">
        <v>20.773355705471573</v>
      </c>
      <c r="BI378" s="23"/>
      <c r="BJ378" s="27">
        <f t="shared" ca="1" si="37"/>
        <v>0.92047223832908642</v>
      </c>
      <c r="BK378" s="26">
        <f t="shared" ca="1" si="38"/>
        <v>24.41807856445725</v>
      </c>
      <c r="BL378" s="25">
        <f t="shared" si="39"/>
        <v>2.713416237400589</v>
      </c>
      <c r="BM378" s="25">
        <f t="shared" ca="1" si="40"/>
        <v>2.6589550583238766</v>
      </c>
      <c r="BN378" s="24">
        <f t="shared" si="41"/>
        <v>2.5555316736618434</v>
      </c>
      <c r="BO378" s="23"/>
      <c r="BP378" s="2"/>
    </row>
    <row r="379" spans="1:68" x14ac:dyDescent="0.2">
      <c r="A379">
        <v>18.3</v>
      </c>
      <c r="B379">
        <v>2.1</v>
      </c>
      <c r="C379">
        <v>1.33026</v>
      </c>
      <c r="D379">
        <v>-0.16719000000000001</v>
      </c>
      <c r="E379">
        <v>0.26816000000000001</v>
      </c>
      <c r="F379">
        <v>1.4266300000000001</v>
      </c>
      <c r="G379">
        <v>1.8737299999999999</v>
      </c>
      <c r="I379" s="17">
        <f t="shared" si="35"/>
        <v>60.039370078740156</v>
      </c>
      <c r="J379" s="16">
        <f t="shared" si="36"/>
        <v>-60.639370078740157</v>
      </c>
      <c r="K379" s="10">
        <v>122</v>
      </c>
      <c r="L379" s="16">
        <v>6175.8530183727216</v>
      </c>
      <c r="M379" s="16">
        <v>2439.6325459317623</v>
      </c>
      <c r="N379" s="16">
        <v>26.017060367454068</v>
      </c>
      <c r="O379" s="16">
        <v>22.664783427495284</v>
      </c>
      <c r="P379" s="16">
        <v>23.760897692416986</v>
      </c>
      <c r="Q379" s="16">
        <v>0.77823859817570795</v>
      </c>
      <c r="R379" s="16">
        <v>3.2752912295231749</v>
      </c>
      <c r="S379" s="16">
        <v>76.119046175118172</v>
      </c>
      <c r="T379" s="22" t="s">
        <v>122</v>
      </c>
      <c r="U379" s="10">
        <v>5</v>
      </c>
      <c r="V379" s="22" t="s">
        <v>143</v>
      </c>
      <c r="W379" s="10">
        <v>4</v>
      </c>
      <c r="X379" s="22" t="s">
        <v>143</v>
      </c>
      <c r="Y379" s="10">
        <v>4</v>
      </c>
      <c r="Z379" s="22" t="s">
        <v>33</v>
      </c>
      <c r="AA379" s="15">
        <v>3</v>
      </c>
      <c r="AB379" s="11">
        <v>41.905177598787759</v>
      </c>
      <c r="AC379" s="10">
        <v>51.907636750790957</v>
      </c>
      <c r="AD379" s="21">
        <v>6.1871856504212861</v>
      </c>
      <c r="AE379" s="12">
        <v>2266.4783427495286</v>
      </c>
      <c r="AF379" s="10">
        <v>2364.528955013393</v>
      </c>
      <c r="AG379" s="10">
        <v>1584.0598461611326</v>
      </c>
      <c r="AH379" s="10">
        <v>1030.6694223290901</v>
      </c>
      <c r="AI379" s="10">
        <v>3.0531636117915002</v>
      </c>
      <c r="AJ379" s="10"/>
      <c r="AK379" s="10"/>
      <c r="AL379" s="10"/>
      <c r="AM379" s="10"/>
      <c r="AN379" s="10">
        <v>11.332391713747642</v>
      </c>
      <c r="AO379" s="10">
        <v>6.630206294989609</v>
      </c>
      <c r="AP379" s="10">
        <v>12.088418923127927</v>
      </c>
      <c r="AQ379" s="10">
        <v>114.66</v>
      </c>
      <c r="AR379" s="10"/>
      <c r="AS379" s="10"/>
      <c r="AT379" s="10">
        <v>4.5482502472638462</v>
      </c>
      <c r="AU379" s="10">
        <v>1</v>
      </c>
      <c r="AV379" s="16"/>
      <c r="AW379" s="21">
        <v>354.67934325200895</v>
      </c>
      <c r="AX379" s="1" t="s">
        <v>120</v>
      </c>
      <c r="AY379" s="25">
        <v>60.6393700787402</v>
      </c>
      <c r="AZ379" s="19">
        <v>0</v>
      </c>
      <c r="BA379" s="19">
        <v>100</v>
      </c>
      <c r="BB379" s="19">
        <v>0</v>
      </c>
      <c r="BC379" s="19">
        <v>100</v>
      </c>
      <c r="BD379" s="19">
        <v>0</v>
      </c>
      <c r="BE379" s="19">
        <v>0</v>
      </c>
      <c r="BF379" s="26">
        <v>41.905177598787759</v>
      </c>
      <c r="BG379" s="26">
        <v>51.907636750790957</v>
      </c>
      <c r="BH379" s="26">
        <v>6.1871856504212861</v>
      </c>
      <c r="BI379" s="23"/>
      <c r="BJ379" s="27">
        <f t="shared" ca="1" si="37"/>
        <v>1</v>
      </c>
      <c r="BK379" s="26">
        <f t="shared" ca="1" si="38"/>
        <v>16.947610588081456</v>
      </c>
      <c r="BL379" s="25">
        <f t="shared" si="39"/>
        <v>3.7645222415198583</v>
      </c>
      <c r="BM379" s="25">
        <f t="shared" ca="1" si="40"/>
        <v>2.8716143104445786</v>
      </c>
      <c r="BN379" s="24">
        <f t="shared" si="41"/>
        <v>2.7391843697627989</v>
      </c>
      <c r="BO379" s="23"/>
      <c r="BP379" s="2"/>
    </row>
    <row r="380" spans="1:68" x14ac:dyDescent="0.2">
      <c r="A380">
        <v>18.350000000000001</v>
      </c>
      <c r="B380">
        <v>2.1</v>
      </c>
      <c r="C380">
        <v>1.3289</v>
      </c>
      <c r="D380">
        <v>-0.20072000000000001</v>
      </c>
      <c r="E380">
        <v>0.27110000000000001</v>
      </c>
      <c r="F380">
        <v>1.4260299999999999</v>
      </c>
      <c r="G380">
        <v>1.87558</v>
      </c>
      <c r="I380" s="17">
        <f t="shared" si="35"/>
        <v>60.203412073490817</v>
      </c>
      <c r="J380" s="16">
        <f t="shared" si="36"/>
        <v>-60.803412073490819</v>
      </c>
      <c r="K380" s="10">
        <v>122</v>
      </c>
      <c r="L380" s="16">
        <v>6195.8661417323019</v>
      </c>
      <c r="M380" s="16">
        <v>2449.4094488189016</v>
      </c>
      <c r="N380" s="16">
        <v>26.088145231846021</v>
      </c>
      <c r="O380" s="16">
        <v>22.29340866290017</v>
      </c>
      <c r="P380" s="16">
        <v>23.402518233648429</v>
      </c>
      <c r="Q380" s="16">
        <v>0.56817306769083042</v>
      </c>
      <c r="R380" s="16">
        <v>2.4278287576501243</v>
      </c>
      <c r="S380" s="16">
        <v>77.021497968629149</v>
      </c>
      <c r="T380" s="22" t="s">
        <v>122</v>
      </c>
      <c r="U380" s="10">
        <v>5</v>
      </c>
      <c r="V380" s="22" t="s">
        <v>143</v>
      </c>
      <c r="W380" s="10">
        <v>4</v>
      </c>
      <c r="X380" s="22" t="s">
        <v>143</v>
      </c>
      <c r="Y380" s="10">
        <v>4</v>
      </c>
      <c r="Z380" s="22" t="s">
        <v>123</v>
      </c>
      <c r="AA380" s="15">
        <v>4</v>
      </c>
      <c r="AB380" s="11">
        <v>23.910353878037505</v>
      </c>
      <c r="AC380" s="10">
        <v>61.742089159167264</v>
      </c>
      <c r="AD380" s="21">
        <v>14.347556962795235</v>
      </c>
      <c r="AE380" s="12">
        <v>2229.3408662900169</v>
      </c>
      <c r="AF380" s="10">
        <v>2321.18942319594</v>
      </c>
      <c r="AG380" s="10">
        <v>1560.1678822432286</v>
      </c>
      <c r="AH380" s="10">
        <v>1047.7718277281101</v>
      </c>
      <c r="AI380" s="10">
        <v>4.1189066438437436</v>
      </c>
      <c r="AJ380" s="10"/>
      <c r="AK380" s="10"/>
      <c r="AL380" s="10"/>
      <c r="AM380" s="10"/>
      <c r="AN380" s="10">
        <v>11.146704331450085</v>
      </c>
      <c r="AO380" s="10">
        <v>6.300129874976653</v>
      </c>
      <c r="AP380" s="10">
        <v>11.921175175702601</v>
      </c>
      <c r="AQ380" s="10">
        <v>114.66</v>
      </c>
      <c r="AR380" s="10"/>
      <c r="AS380" s="10"/>
      <c r="AT380" s="10">
        <v>4.4419852016912946</v>
      </c>
      <c r="AU380" s="10">
        <v>1</v>
      </c>
      <c r="AV380" s="16"/>
      <c r="AW380" s="21">
        <v>348.178413479391</v>
      </c>
      <c r="AX380" s="1" t="s">
        <v>120</v>
      </c>
      <c r="AY380" s="25">
        <v>60.803412073490797</v>
      </c>
      <c r="AZ380" s="19">
        <v>0</v>
      </c>
      <c r="BA380" s="19">
        <v>100</v>
      </c>
      <c r="BB380" s="19">
        <v>0</v>
      </c>
      <c r="BC380" s="19">
        <v>0</v>
      </c>
      <c r="BD380" s="19">
        <v>100</v>
      </c>
      <c r="BE380" s="19">
        <v>0</v>
      </c>
      <c r="BF380" s="26">
        <v>23.910353878037505</v>
      </c>
      <c r="BG380" s="26">
        <v>61.742089159167264</v>
      </c>
      <c r="BH380" s="26">
        <v>14.347556962795235</v>
      </c>
      <c r="BI380" s="23"/>
      <c r="BJ380" s="27">
        <f t="shared" ca="1" si="37"/>
        <v>0.97438310262964289</v>
      </c>
      <c r="BK380" s="26">
        <f t="shared" ca="1" si="38"/>
        <v>16.640622218733327</v>
      </c>
      <c r="BL380" s="25">
        <f t="shared" si="39"/>
        <v>2.7982500658633271</v>
      </c>
      <c r="BM380" s="25">
        <f t="shared" ca="1" si="40"/>
        <v>2.7992407938336807</v>
      </c>
      <c r="BN380" s="24">
        <f t="shared" si="41"/>
        <v>2.6639791648786071</v>
      </c>
      <c r="BO380" s="23"/>
      <c r="BP380" s="2"/>
    </row>
    <row r="381" spans="1:68" x14ac:dyDescent="0.2">
      <c r="A381">
        <v>18.399999999999999</v>
      </c>
      <c r="B381">
        <v>2.2000000000000002</v>
      </c>
      <c r="C381">
        <v>1.3267500000000001</v>
      </c>
      <c r="D381">
        <v>-0.19686999999999999</v>
      </c>
      <c r="E381">
        <v>0.28577000000000002</v>
      </c>
      <c r="F381">
        <v>1.4212800000000001</v>
      </c>
      <c r="G381">
        <v>1.87253</v>
      </c>
      <c r="I381" s="17">
        <f t="shared" si="35"/>
        <v>60.367454068241464</v>
      </c>
      <c r="J381" s="16">
        <f t="shared" si="36"/>
        <v>-60.967454068241466</v>
      </c>
      <c r="K381" s="10">
        <v>122</v>
      </c>
      <c r="L381" s="16">
        <v>6215.8792650918813</v>
      </c>
      <c r="M381" s="16">
        <v>2459.1863517060401</v>
      </c>
      <c r="N381" s="16">
        <v>26.15923009623797</v>
      </c>
      <c r="O381" s="16">
        <v>21.706308851224122</v>
      </c>
      <c r="P381" s="16">
        <v>22.880262345943674</v>
      </c>
      <c r="Q381" s="16">
        <v>0.59229332693230918</v>
      </c>
      <c r="R381" s="16">
        <v>2.5886649286489227</v>
      </c>
      <c r="S381" s="16">
        <v>81.524548244413424</v>
      </c>
      <c r="T381" s="22" t="s">
        <v>122</v>
      </c>
      <c r="U381" s="10">
        <v>5</v>
      </c>
      <c r="V381" s="22" t="s">
        <v>143</v>
      </c>
      <c r="W381" s="10">
        <v>4</v>
      </c>
      <c r="X381" s="22" t="s">
        <v>143</v>
      </c>
      <c r="Y381" s="10">
        <v>4</v>
      </c>
      <c r="Z381" s="22" t="s">
        <v>123</v>
      </c>
      <c r="AA381" s="15">
        <v>4</v>
      </c>
      <c r="AB381" s="11">
        <v>27.870260690694529</v>
      </c>
      <c r="AC381" s="10">
        <v>60.311381556261594</v>
      </c>
      <c r="AD381" s="21">
        <v>11.818357753043879</v>
      </c>
      <c r="AE381" s="12">
        <v>2170.6308851224121</v>
      </c>
      <c r="AF381" s="10">
        <v>2258.5703115036408</v>
      </c>
      <c r="AG381" s="10">
        <v>1525.3508230629118</v>
      </c>
      <c r="AH381" s="10">
        <v>1138.9436876196094</v>
      </c>
      <c r="AI381" s="10">
        <v>3.862995125143216</v>
      </c>
      <c r="AJ381" s="10"/>
      <c r="AK381" s="10"/>
      <c r="AL381" s="10"/>
      <c r="AM381" s="10"/>
      <c r="AN381" s="10">
        <v>10.853154425612061</v>
      </c>
      <c r="AO381" s="10">
        <v>6.2445622863905061</v>
      </c>
      <c r="AP381" s="10">
        <v>11.677455761440381</v>
      </c>
      <c r="AQ381" s="10">
        <v>114.66</v>
      </c>
      <c r="AR381" s="10"/>
      <c r="AS381" s="10"/>
      <c r="AT381" s="10">
        <v>4.2981555590415539</v>
      </c>
      <c r="AU381" s="10">
        <v>1</v>
      </c>
      <c r="AV381" s="16"/>
      <c r="AW381" s="21">
        <v>338.78554672554611</v>
      </c>
      <c r="AX381" s="1" t="s">
        <v>120</v>
      </c>
      <c r="AY381" s="25">
        <v>60.967454068241501</v>
      </c>
      <c r="AZ381" s="19">
        <v>0</v>
      </c>
      <c r="BA381" s="19">
        <v>100</v>
      </c>
      <c r="BB381" s="19">
        <v>0</v>
      </c>
      <c r="BC381" s="19">
        <v>0</v>
      </c>
      <c r="BD381" s="19">
        <v>100</v>
      </c>
      <c r="BE381" s="19">
        <v>0</v>
      </c>
      <c r="BF381" s="26">
        <v>27.870260690694529</v>
      </c>
      <c r="BG381" s="26">
        <v>60.311381556261594</v>
      </c>
      <c r="BH381" s="26">
        <v>11.818357753043879</v>
      </c>
      <c r="BI381" s="23"/>
      <c r="BJ381" s="27">
        <f t="shared" ca="1" si="37"/>
        <v>0.98561276063174907</v>
      </c>
      <c r="BK381" s="26">
        <f t="shared" ca="1" si="38"/>
        <v>16.11475042473144</v>
      </c>
      <c r="BL381" s="25">
        <f t="shared" si="39"/>
        <v>2.9955677717670008</v>
      </c>
      <c r="BM381" s="25">
        <f t="shared" ca="1" si="40"/>
        <v>2.8281086638243518</v>
      </c>
      <c r="BN381" s="24">
        <f t="shared" si="41"/>
        <v>2.6886371990804463</v>
      </c>
      <c r="BO381" s="23"/>
      <c r="BP381" s="2"/>
    </row>
    <row r="382" spans="1:68" x14ac:dyDescent="0.2">
      <c r="A382">
        <v>18.45</v>
      </c>
      <c r="B382">
        <v>2.1</v>
      </c>
      <c r="C382">
        <v>1.3278799999999999</v>
      </c>
      <c r="D382">
        <v>-0.19370000000000001</v>
      </c>
      <c r="E382">
        <v>0.29574</v>
      </c>
      <c r="F382">
        <v>1.4197299999999999</v>
      </c>
      <c r="G382">
        <v>1.8743000000000001</v>
      </c>
      <c r="I382" s="17">
        <f t="shared" si="35"/>
        <v>60.531496062992119</v>
      </c>
      <c r="J382" s="16">
        <f t="shared" si="36"/>
        <v>-61.13149606299212</v>
      </c>
      <c r="K382" s="10">
        <v>122</v>
      </c>
      <c r="L382" s="16">
        <v>6235.8923884514616</v>
      </c>
      <c r="M382" s="16">
        <v>2468.963254593179</v>
      </c>
      <c r="N382" s="16">
        <v>26.230314960629915</v>
      </c>
      <c r="O382" s="16">
        <v>22.014877589453839</v>
      </c>
      <c r="P382" s="16">
        <v>23.232900199510393</v>
      </c>
      <c r="Q382" s="16">
        <v>0.61215338454152657</v>
      </c>
      <c r="R382" s="16">
        <v>2.6348556542003609</v>
      </c>
      <c r="S382" s="16">
        <v>84.584903476149563</v>
      </c>
      <c r="T382" s="22" t="s">
        <v>122</v>
      </c>
      <c r="U382" s="10">
        <v>5</v>
      </c>
      <c r="V382" s="22" t="s">
        <v>143</v>
      </c>
      <c r="W382" s="10">
        <v>4</v>
      </c>
      <c r="X382" s="22" t="s">
        <v>143</v>
      </c>
      <c r="Y382" s="10">
        <v>4</v>
      </c>
      <c r="Z382" s="22" t="s">
        <v>123</v>
      </c>
      <c r="AA382" s="15">
        <v>4</v>
      </c>
      <c r="AB382" s="11">
        <v>28.531580359979245</v>
      </c>
      <c r="AC382" s="10">
        <v>60.021546393459602</v>
      </c>
      <c r="AD382" s="21">
        <v>11.44687324656115</v>
      </c>
      <c r="AE382" s="12">
        <v>2201.4877589453836</v>
      </c>
      <c r="AF382" s="10">
        <v>2298.8798752550442</v>
      </c>
      <c r="AG382" s="10">
        <v>1548.860013300693</v>
      </c>
      <c r="AH382" s="10">
        <v>1200.4372494621184</v>
      </c>
      <c r="AI382" s="10">
        <v>3.7952743195091077</v>
      </c>
      <c r="AJ382" s="10"/>
      <c r="AK382" s="10"/>
      <c r="AL382" s="10"/>
      <c r="AM382" s="10"/>
      <c r="AN382" s="10">
        <v>11.007438794726919</v>
      </c>
      <c r="AO382" s="10">
        <v>6.3403493702484743</v>
      </c>
      <c r="AP382" s="10">
        <v>11.84202009310485</v>
      </c>
      <c r="AQ382" s="10">
        <v>114.66</v>
      </c>
      <c r="AR382" s="10"/>
      <c r="AS382" s="10"/>
      <c r="AT382" s="10">
        <v>4.3604572428214858</v>
      </c>
      <c r="AU382" s="10">
        <v>1</v>
      </c>
      <c r="AV382" s="16"/>
      <c r="AW382" s="21">
        <v>344.83198128825666</v>
      </c>
      <c r="AX382" s="1" t="s">
        <v>120</v>
      </c>
      <c r="AY382" s="25">
        <v>61.131496062992099</v>
      </c>
      <c r="AZ382" s="19">
        <v>0</v>
      </c>
      <c r="BA382" s="19">
        <v>100</v>
      </c>
      <c r="BB382" s="19">
        <v>0</v>
      </c>
      <c r="BC382" s="19">
        <v>0</v>
      </c>
      <c r="BD382" s="19">
        <v>100</v>
      </c>
      <c r="BE382" s="19">
        <v>0</v>
      </c>
      <c r="BF382" s="26">
        <v>28.531580359979245</v>
      </c>
      <c r="BG382" s="26">
        <v>60.021546393459602</v>
      </c>
      <c r="BH382" s="26">
        <v>11.44687324656115</v>
      </c>
      <c r="BI382" s="23"/>
      <c r="BJ382" s="27">
        <f t="shared" ca="1" si="37"/>
        <v>0.9856616737189271</v>
      </c>
      <c r="BK382" s="26">
        <f t="shared" ca="1" si="38"/>
        <v>16.329891750504352</v>
      </c>
      <c r="BL382" s="25">
        <f t="shared" si="39"/>
        <v>3.0432750896705993</v>
      </c>
      <c r="BM382" s="25">
        <f t="shared" ca="1" si="40"/>
        <v>2.8276307466367339</v>
      </c>
      <c r="BN382" s="24">
        <f t="shared" si="41"/>
        <v>2.6880450131874403</v>
      </c>
      <c r="BO382" s="23"/>
      <c r="BP382" s="2"/>
    </row>
    <row r="383" spans="1:68" x14ac:dyDescent="0.2">
      <c r="A383">
        <v>18.5</v>
      </c>
      <c r="B383">
        <v>2.2000000000000002</v>
      </c>
      <c r="C383">
        <v>1.3280799999999999</v>
      </c>
      <c r="D383">
        <v>-0.18504000000000001</v>
      </c>
      <c r="E383">
        <v>0.29641000000000001</v>
      </c>
      <c r="F383">
        <v>1.4214500000000001</v>
      </c>
      <c r="G383">
        <v>1.88093</v>
      </c>
      <c r="I383" s="17">
        <f t="shared" si="35"/>
        <v>60.69553805774278</v>
      </c>
      <c r="J383" s="16">
        <f t="shared" si="36"/>
        <v>-61.295538057742782</v>
      </c>
      <c r="K383" s="10">
        <v>122</v>
      </c>
      <c r="L383" s="16">
        <v>6255.9055118110418</v>
      </c>
      <c r="M383" s="16">
        <v>2478.7401574803184</v>
      </c>
      <c r="N383" s="16">
        <v>26.301399825021871</v>
      </c>
      <c r="O383" s="16">
        <v>22.0694915254237</v>
      </c>
      <c r="P383" s="16">
        <v>23.290475650753653</v>
      </c>
      <c r="Q383" s="16">
        <v>0.66640830532885242</v>
      </c>
      <c r="R383" s="16">
        <v>2.8612910930708635</v>
      </c>
      <c r="S383" s="16">
        <v>84.790564259024492</v>
      </c>
      <c r="T383" s="22" t="s">
        <v>122</v>
      </c>
      <c r="U383" s="10">
        <v>5</v>
      </c>
      <c r="V383" s="22" t="s">
        <v>143</v>
      </c>
      <c r="W383" s="10">
        <v>4</v>
      </c>
      <c r="X383" s="22" t="s">
        <v>143</v>
      </c>
      <c r="Y383" s="10">
        <v>4</v>
      </c>
      <c r="Z383" s="22" t="s">
        <v>33</v>
      </c>
      <c r="AA383" s="15">
        <v>3</v>
      </c>
      <c r="AB383" s="11">
        <v>33.341165119701948</v>
      </c>
      <c r="AC383" s="10">
        <v>57.550158446285472</v>
      </c>
      <c r="AD383" s="21">
        <v>9.1086764340125779</v>
      </c>
      <c r="AE383" s="12">
        <v>2206.94915254237</v>
      </c>
      <c r="AF383" s="10">
        <v>2304.4762152036874</v>
      </c>
      <c r="AG383" s="10">
        <v>1552.6983767169102</v>
      </c>
      <c r="AH383" s="10">
        <v>1203.2056683566252</v>
      </c>
      <c r="AI383" s="10">
        <v>3.4949257781624588</v>
      </c>
      <c r="AJ383" s="10"/>
      <c r="AK383" s="10"/>
      <c r="AL383" s="10"/>
      <c r="AM383" s="10"/>
      <c r="AN383" s="10">
        <v>11.03474576271185</v>
      </c>
      <c r="AO383" s="10">
        <v>6.427484688694129</v>
      </c>
      <c r="AP383" s="10">
        <v>11.868888637018371</v>
      </c>
      <c r="AQ383" s="10">
        <v>114.66</v>
      </c>
      <c r="AR383" s="10"/>
      <c r="AS383" s="10"/>
      <c r="AT383" s="10">
        <v>4.3534253149900879</v>
      </c>
      <c r="AU383" s="10">
        <v>1</v>
      </c>
      <c r="AV383" s="16"/>
      <c r="AW383" s="21">
        <v>345.67143228055312</v>
      </c>
      <c r="AX383" s="1" t="s">
        <v>120</v>
      </c>
      <c r="AY383" s="25">
        <v>61.295538057742803</v>
      </c>
      <c r="AZ383" s="19">
        <v>0</v>
      </c>
      <c r="BA383" s="19">
        <v>100</v>
      </c>
      <c r="BB383" s="19">
        <v>0</v>
      </c>
      <c r="BC383" s="19">
        <v>100</v>
      </c>
      <c r="BD383" s="19">
        <v>0</v>
      </c>
      <c r="BE383" s="19">
        <v>0</v>
      </c>
      <c r="BF383" s="26">
        <v>33.341165119701948</v>
      </c>
      <c r="BG383" s="26">
        <v>57.550158446285472</v>
      </c>
      <c r="BH383" s="26">
        <v>9.1086764340125779</v>
      </c>
      <c r="BI383" s="23"/>
      <c r="BJ383" s="27">
        <f t="shared" ca="1" si="37"/>
        <v>0.99455974163251892</v>
      </c>
      <c r="BK383" s="26">
        <f t="shared" ca="1" si="38"/>
        <v>16.28220556967975</v>
      </c>
      <c r="BL383" s="25">
        <f t="shared" si="39"/>
        <v>3.3051831301286763</v>
      </c>
      <c r="BM383" s="25">
        <f t="shared" ca="1" si="40"/>
        <v>2.8503789576024325</v>
      </c>
      <c r="BN383" s="24">
        <f t="shared" si="41"/>
        <v>2.7092041213095261</v>
      </c>
      <c r="BO383" s="23"/>
      <c r="BP383" s="2"/>
    </row>
    <row r="384" spans="1:68" x14ac:dyDescent="0.2">
      <c r="A384">
        <v>18.55</v>
      </c>
      <c r="B384">
        <v>2.1</v>
      </c>
      <c r="C384">
        <v>1.32518</v>
      </c>
      <c r="D384">
        <v>-0.18104000000000001</v>
      </c>
      <c r="E384">
        <v>0.29609999999999997</v>
      </c>
      <c r="F384">
        <v>1.42015</v>
      </c>
      <c r="G384">
        <v>1.8799300000000001</v>
      </c>
      <c r="I384" s="17">
        <f t="shared" si="35"/>
        <v>60.859580052493435</v>
      </c>
      <c r="J384" s="16">
        <f t="shared" si="36"/>
        <v>-61.459580052493436</v>
      </c>
      <c r="K384" s="10">
        <v>122</v>
      </c>
      <c r="L384" s="16">
        <v>6275.9186351706221</v>
      </c>
      <c r="M384" s="16">
        <v>2488.5170603674574</v>
      </c>
      <c r="N384" s="16">
        <v>26.37248468941382</v>
      </c>
      <c r="O384" s="16">
        <v>21.277589453860639</v>
      </c>
      <c r="P384" s="16">
        <v>22.497203325855139</v>
      </c>
      <c r="Q384" s="16">
        <v>0.69146831493038874</v>
      </c>
      <c r="R384" s="16">
        <v>3.0735745457557018</v>
      </c>
      <c r="S384" s="16">
        <v>84.695407777395786</v>
      </c>
      <c r="T384" s="22" t="s">
        <v>122</v>
      </c>
      <c r="U384" s="10">
        <v>5</v>
      </c>
      <c r="V384" s="22" t="s">
        <v>143</v>
      </c>
      <c r="W384" s="10">
        <v>4</v>
      </c>
      <c r="X384" s="22" t="s">
        <v>143</v>
      </c>
      <c r="Y384" s="10">
        <v>4</v>
      </c>
      <c r="Z384" s="22" t="s">
        <v>33</v>
      </c>
      <c r="AA384" s="15">
        <v>3</v>
      </c>
      <c r="AB384" s="11">
        <v>39.398874043607208</v>
      </c>
      <c r="AC384" s="10">
        <v>53.695154856133293</v>
      </c>
      <c r="AD384" s="21">
        <v>6.9059711002594995</v>
      </c>
      <c r="AE384" s="12">
        <v>2127.7589453860637</v>
      </c>
      <c r="AF384" s="10">
        <v>2209.9728167827102</v>
      </c>
      <c r="AG384" s="10">
        <v>1499.8135550570094</v>
      </c>
      <c r="AH384" s="10">
        <v>1199.7858463813432</v>
      </c>
      <c r="AI384" s="10">
        <v>3.2535407393352465</v>
      </c>
      <c r="AJ384" s="10"/>
      <c r="AK384" s="10"/>
      <c r="AL384" s="10"/>
      <c r="AM384" s="10"/>
      <c r="AN384" s="10">
        <v>10.638794726930319</v>
      </c>
      <c r="AO384" s="10">
        <v>6.3199265039387473</v>
      </c>
      <c r="AP384" s="10">
        <v>11.498694885399065</v>
      </c>
      <c r="AQ384" s="10">
        <v>114.66</v>
      </c>
      <c r="AR384" s="10"/>
      <c r="AS384" s="10"/>
      <c r="AT384" s="10">
        <v>4.1489099168719363</v>
      </c>
      <c r="AU384" s="10">
        <v>1</v>
      </c>
      <c r="AV384" s="16"/>
      <c r="AW384" s="21">
        <v>331.49592251740654</v>
      </c>
      <c r="AX384" s="1" t="s">
        <v>120</v>
      </c>
      <c r="AY384" s="25">
        <v>61.459580052493401</v>
      </c>
      <c r="AZ384" s="19">
        <v>0</v>
      </c>
      <c r="BA384" s="19">
        <v>100</v>
      </c>
      <c r="BB384" s="19">
        <v>0</v>
      </c>
      <c r="BC384" s="19">
        <v>100</v>
      </c>
      <c r="BD384" s="19">
        <v>0</v>
      </c>
      <c r="BE384" s="19">
        <v>0</v>
      </c>
      <c r="BF384" s="26">
        <v>39.398874043607208</v>
      </c>
      <c r="BG384" s="26">
        <v>53.695154856133293</v>
      </c>
      <c r="BH384" s="26">
        <v>6.9059711002594995</v>
      </c>
      <c r="BI384" s="23"/>
      <c r="BJ384" s="27">
        <f t="shared" ca="1" si="37"/>
        <v>1</v>
      </c>
      <c r="BK384" s="26">
        <f t="shared" ca="1" si="38"/>
        <v>15.558859785683946</v>
      </c>
      <c r="BL384" s="25">
        <f t="shared" si="39"/>
        <v>3.5717733328585002</v>
      </c>
      <c r="BM384" s="25">
        <f t="shared" ca="1" si="40"/>
        <v>2.8866074521940073</v>
      </c>
      <c r="BN384" s="24">
        <f t="shared" si="41"/>
        <v>2.7403022197567894</v>
      </c>
      <c r="BO384" s="23"/>
      <c r="BP384" s="2"/>
    </row>
    <row r="385" spans="1:68" x14ac:dyDescent="0.2">
      <c r="A385">
        <v>18.600000000000001</v>
      </c>
      <c r="B385">
        <v>2.2000000000000002</v>
      </c>
      <c r="C385">
        <v>1.32023</v>
      </c>
      <c r="D385">
        <v>-0.19209000000000001</v>
      </c>
      <c r="E385">
        <v>0.29687000000000002</v>
      </c>
      <c r="F385">
        <v>1.4177</v>
      </c>
      <c r="G385">
        <v>1.87853</v>
      </c>
      <c r="I385" s="17">
        <f t="shared" si="35"/>
        <v>61.023622047244096</v>
      </c>
      <c r="J385" s="16">
        <f t="shared" si="36"/>
        <v>-61.623622047244098</v>
      </c>
      <c r="K385" s="10">
        <v>122</v>
      </c>
      <c r="L385" s="16">
        <v>6295.9317585302024</v>
      </c>
      <c r="M385" s="16">
        <v>2498.2939632545967</v>
      </c>
      <c r="N385" s="16">
        <v>26.443569553805773</v>
      </c>
      <c r="O385" s="16">
        <v>19.9258945386064</v>
      </c>
      <c r="P385" s="16">
        <v>21.148911943079284</v>
      </c>
      <c r="Q385" s="16">
        <v>0.62224003840614495</v>
      </c>
      <c r="R385" s="16">
        <v>2.9421846385329777</v>
      </c>
      <c r="S385" s="16">
        <v>84.931764199505821</v>
      </c>
      <c r="T385" s="22" t="s">
        <v>122</v>
      </c>
      <c r="U385" s="10">
        <v>5</v>
      </c>
      <c r="V385" s="22" t="s">
        <v>143</v>
      </c>
      <c r="W385" s="10">
        <v>4</v>
      </c>
      <c r="X385" s="22" t="s">
        <v>143</v>
      </c>
      <c r="Y385" s="10">
        <v>4</v>
      </c>
      <c r="Z385" s="22" t="s">
        <v>33</v>
      </c>
      <c r="AA385" s="15">
        <v>3</v>
      </c>
      <c r="AB385" s="11">
        <v>38.333487900095669</v>
      </c>
      <c r="AC385" s="10">
        <v>54.423634482707641</v>
      </c>
      <c r="AD385" s="21">
        <v>7.2428776171966902</v>
      </c>
      <c r="AE385" s="12">
        <v>1992.5894538606401</v>
      </c>
      <c r="AF385" s="10">
        <v>2050.1730586114581</v>
      </c>
      <c r="AG385" s="10">
        <v>1409.9274628719522</v>
      </c>
      <c r="AH385" s="10">
        <v>1203.1857184258297</v>
      </c>
      <c r="AI385" s="10">
        <v>3.3988349572058696</v>
      </c>
      <c r="AJ385" s="10"/>
      <c r="AK385" s="10"/>
      <c r="AL385" s="10"/>
      <c r="AM385" s="10"/>
      <c r="AN385" s="10">
        <v>9.9629472693032</v>
      </c>
      <c r="AO385" s="10">
        <v>5.9899410009453788</v>
      </c>
      <c r="AP385" s="10">
        <v>10.869492240103666</v>
      </c>
      <c r="AQ385" s="10">
        <v>114.66</v>
      </c>
      <c r="AR385" s="10"/>
      <c r="AS385" s="10"/>
      <c r="AT385" s="10">
        <v>3.8186718737181531</v>
      </c>
      <c r="AU385" s="10">
        <v>1</v>
      </c>
      <c r="AV385" s="16"/>
      <c r="AW385" s="21">
        <v>307.52595879171872</v>
      </c>
      <c r="AX385" s="1" t="s">
        <v>120</v>
      </c>
      <c r="AY385" s="25">
        <v>61.623622047244098</v>
      </c>
      <c r="AZ385" s="19">
        <v>0</v>
      </c>
      <c r="BA385" s="19">
        <v>100</v>
      </c>
      <c r="BB385" s="19">
        <v>0</v>
      </c>
      <c r="BC385" s="19">
        <v>100</v>
      </c>
      <c r="BD385" s="19">
        <v>0</v>
      </c>
      <c r="BE385" s="19">
        <v>0</v>
      </c>
      <c r="BF385" s="26">
        <v>38.333487900095669</v>
      </c>
      <c r="BG385" s="26">
        <v>54.423634482707641</v>
      </c>
      <c r="BH385" s="26">
        <v>7.2428776171966902</v>
      </c>
      <c r="BI385" s="23"/>
      <c r="BJ385" s="27">
        <f t="shared" ca="1" si="37"/>
        <v>1</v>
      </c>
      <c r="BK385" s="26">
        <f t="shared" ca="1" si="38"/>
        <v>14.410590850056614</v>
      </c>
      <c r="BL385" s="25">
        <f t="shared" si="39"/>
        <v>3.4567074208226356</v>
      </c>
      <c r="BM385" s="25">
        <f t="shared" ca="1" si="40"/>
        <v>2.9043219684316091</v>
      </c>
      <c r="BN385" s="24">
        <f t="shared" si="41"/>
        <v>2.7496515271847715</v>
      </c>
      <c r="BO385" s="23"/>
      <c r="BP385" s="2"/>
    </row>
    <row r="386" spans="1:68" x14ac:dyDescent="0.2">
      <c r="A386">
        <v>18.649999999999999</v>
      </c>
      <c r="B386">
        <v>2.1</v>
      </c>
      <c r="C386">
        <v>1.3223499999999999</v>
      </c>
      <c r="D386">
        <v>-0.19800000000000001</v>
      </c>
      <c r="E386">
        <v>0.29754999999999998</v>
      </c>
      <c r="F386">
        <v>1.4177</v>
      </c>
      <c r="G386">
        <v>1.88185</v>
      </c>
      <c r="I386" s="17">
        <f t="shared" si="35"/>
        <v>61.187664041994744</v>
      </c>
      <c r="J386" s="16">
        <f t="shared" si="36"/>
        <v>-61.787664041994745</v>
      </c>
      <c r="K386" s="10">
        <v>122</v>
      </c>
      <c r="L386" s="16">
        <v>6315.9448818897818</v>
      </c>
      <c r="M386" s="16">
        <v>2508.0708661417352</v>
      </c>
      <c r="N386" s="16">
        <v>26.514654418197722</v>
      </c>
      <c r="O386" s="16">
        <v>20.504802259886972</v>
      </c>
      <c r="P386" s="16">
        <v>21.730825381353753</v>
      </c>
      <c r="Q386" s="16">
        <v>0.58521387421987514</v>
      </c>
      <c r="R386" s="16">
        <v>2.6930126396488414</v>
      </c>
      <c r="S386" s="16">
        <v>85.14049454630424</v>
      </c>
      <c r="T386" s="22" t="s">
        <v>122</v>
      </c>
      <c r="U386" s="10">
        <v>5</v>
      </c>
      <c r="V386" s="22" t="s">
        <v>143</v>
      </c>
      <c r="W386" s="10">
        <v>4</v>
      </c>
      <c r="X386" s="22" t="s">
        <v>143</v>
      </c>
      <c r="Y386" s="10">
        <v>4</v>
      </c>
      <c r="Z386" s="22" t="s">
        <v>33</v>
      </c>
      <c r="AA386" s="15">
        <v>3</v>
      </c>
      <c r="AB386" s="11">
        <v>31.797628477713864</v>
      </c>
      <c r="AC386" s="10">
        <v>58.407943819682842</v>
      </c>
      <c r="AD386" s="21">
        <v>9.7944277026032918</v>
      </c>
      <c r="AE386" s="12">
        <v>2050.4802259886974</v>
      </c>
      <c r="AF386" s="10">
        <v>2117.4562205637735</v>
      </c>
      <c r="AG386" s="10">
        <v>1448.7216920902501</v>
      </c>
      <c r="AH386" s="10">
        <v>1206.0172826353341</v>
      </c>
      <c r="AI386" s="10">
        <v>3.7133134292692969</v>
      </c>
      <c r="AJ386" s="10"/>
      <c r="AK386" s="10"/>
      <c r="AL386" s="10"/>
      <c r="AM386" s="10"/>
      <c r="AN386" s="10">
        <v>10.252401129943486</v>
      </c>
      <c r="AO386" s="10">
        <v>6.0515573927468953</v>
      </c>
      <c r="AP386" s="10">
        <v>11.141051844631752</v>
      </c>
      <c r="AQ386" s="10">
        <v>114.66</v>
      </c>
      <c r="AR386" s="10"/>
      <c r="AS386" s="10"/>
      <c r="AT386" s="10">
        <v>3.9341332425676456</v>
      </c>
      <c r="AU386" s="10">
        <v>1</v>
      </c>
      <c r="AV386" s="16"/>
      <c r="AW386" s="21">
        <v>317.61843308456605</v>
      </c>
      <c r="AX386" s="1" t="s">
        <v>120</v>
      </c>
      <c r="AY386" s="25">
        <v>61.787664041994702</v>
      </c>
      <c r="AZ386" s="19">
        <v>0</v>
      </c>
      <c r="BA386" s="19">
        <v>100</v>
      </c>
      <c r="BB386" s="19">
        <v>0</v>
      </c>
      <c r="BC386" s="19">
        <v>100</v>
      </c>
      <c r="BD386" s="19">
        <v>0</v>
      </c>
      <c r="BE386" s="19">
        <v>0</v>
      </c>
      <c r="BF386" s="26">
        <v>31.797628477713864</v>
      </c>
      <c r="BG386" s="26">
        <v>58.407943819682842</v>
      </c>
      <c r="BH386" s="26">
        <v>9.7944277026032918</v>
      </c>
      <c r="BI386" s="23"/>
      <c r="BJ386" s="27">
        <f t="shared" ca="1" si="37"/>
        <v>1</v>
      </c>
      <c r="BK386" s="26">
        <f t="shared" ca="1" si="38"/>
        <v>14.810469027121405</v>
      </c>
      <c r="BL386" s="25">
        <f t="shared" si="39"/>
        <v>3.1509099657308344</v>
      </c>
      <c r="BM386" s="25">
        <f t="shared" ca="1" si="40"/>
        <v>2.8706107454677134</v>
      </c>
      <c r="BN386" s="24">
        <f t="shared" si="41"/>
        <v>2.7168441145254758</v>
      </c>
      <c r="BO386" s="23"/>
      <c r="BP386" s="2"/>
    </row>
    <row r="387" spans="1:68" x14ac:dyDescent="0.2">
      <c r="A387">
        <v>18.7</v>
      </c>
      <c r="B387">
        <v>0.1</v>
      </c>
      <c r="C387">
        <v>1.3229299999999999</v>
      </c>
      <c r="D387">
        <v>-0.19031999999999999</v>
      </c>
      <c r="E387">
        <v>0.29804000000000003</v>
      </c>
      <c r="F387">
        <v>1.4162300000000001</v>
      </c>
      <c r="G387">
        <v>1.88008</v>
      </c>
      <c r="I387" s="17">
        <f t="shared" si="35"/>
        <v>61.351706036745398</v>
      </c>
      <c r="J387" s="16">
        <f t="shared" si="36"/>
        <v>-61.951706036745399</v>
      </c>
      <c r="K387" s="10">
        <v>122</v>
      </c>
      <c r="L387" s="16">
        <v>6335.958005249362</v>
      </c>
      <c r="M387" s="16">
        <v>2517.8477690288742</v>
      </c>
      <c r="N387" s="16">
        <v>26.585739282589671</v>
      </c>
      <c r="O387" s="16">
        <v>20.663182674199597</v>
      </c>
      <c r="P387" s="16">
        <v>21.891371679970803</v>
      </c>
      <c r="Q387" s="16">
        <v>0.63332909265482484</v>
      </c>
      <c r="R387" s="16">
        <v>2.893053491181095</v>
      </c>
      <c r="S387" s="16">
        <v>85.290903178556107</v>
      </c>
      <c r="T387" s="22" t="s">
        <v>122</v>
      </c>
      <c r="U387" s="10">
        <v>5</v>
      </c>
      <c r="V387" s="22" t="s">
        <v>143</v>
      </c>
      <c r="W387" s="10">
        <v>4</v>
      </c>
      <c r="X387" s="22" t="s">
        <v>143</v>
      </c>
      <c r="Y387" s="10">
        <v>4</v>
      </c>
      <c r="Z387" s="22" t="s">
        <v>33</v>
      </c>
      <c r="AA387" s="15">
        <v>3</v>
      </c>
      <c r="AB387" s="11">
        <v>36.070261986476105</v>
      </c>
      <c r="AC387" s="10">
        <v>55.902920499432071</v>
      </c>
      <c r="AD387" s="21">
        <v>8.0268175140918228</v>
      </c>
      <c r="AE387" s="12">
        <v>2066.3182674199597</v>
      </c>
      <c r="AF387" s="10">
        <v>2135.1667778505098</v>
      </c>
      <c r="AG387" s="10">
        <v>1459.4247786647202</v>
      </c>
      <c r="AH387" s="10">
        <v>1207.6490858598811</v>
      </c>
      <c r="AI387" s="10">
        <v>3.4565555149543674</v>
      </c>
      <c r="AJ387" s="10"/>
      <c r="AK387" s="10"/>
      <c r="AL387" s="10"/>
      <c r="AM387" s="10"/>
      <c r="AN387" s="10">
        <v>10.331591337099798</v>
      </c>
      <c r="AO387" s="10">
        <v>6.1500964304257728</v>
      </c>
      <c r="AP387" s="10">
        <v>11.215973450653042</v>
      </c>
      <c r="AQ387" s="10">
        <v>114.66</v>
      </c>
      <c r="AR387" s="10"/>
      <c r="AS387" s="10"/>
      <c r="AT387" s="10">
        <v>3.9524455113870087</v>
      </c>
      <c r="AU387" s="10">
        <v>1</v>
      </c>
      <c r="AV387" s="16"/>
      <c r="AW387" s="21">
        <v>320.27501667757645</v>
      </c>
      <c r="AX387" s="1" t="s">
        <v>120</v>
      </c>
      <c r="AY387" s="25">
        <v>61.951706036745399</v>
      </c>
      <c r="AZ387" s="19">
        <v>0</v>
      </c>
      <c r="BA387" s="19">
        <v>100</v>
      </c>
      <c r="BB387" s="19">
        <v>0</v>
      </c>
      <c r="BC387" s="19">
        <v>100</v>
      </c>
      <c r="BD387" s="19">
        <v>0</v>
      </c>
      <c r="BE387" s="19">
        <v>0</v>
      </c>
      <c r="BF387" s="26">
        <v>36.070261986476105</v>
      </c>
      <c r="BG387" s="26">
        <v>55.902920499432071</v>
      </c>
      <c r="BH387" s="26">
        <v>8.0268175140918228</v>
      </c>
      <c r="BI387" s="23"/>
      <c r="BJ387" s="27">
        <f t="shared" ca="1" si="37"/>
        <v>1</v>
      </c>
      <c r="BK387" s="26">
        <f t="shared" ca="1" si="38"/>
        <v>14.872537496234472</v>
      </c>
      <c r="BL387" s="25">
        <f t="shared" si="39"/>
        <v>3.3825552001646839</v>
      </c>
      <c r="BM387" s="25">
        <f t="shared" ca="1" si="40"/>
        <v>2.8877139832848795</v>
      </c>
      <c r="BN387" s="24">
        <f t="shared" si="41"/>
        <v>2.7333361149677398</v>
      </c>
      <c r="BO387" s="23"/>
      <c r="BP387" s="2"/>
    </row>
    <row r="388" spans="1:68" x14ac:dyDescent="0.2">
      <c r="A388">
        <v>18.75</v>
      </c>
      <c r="B388">
        <v>2.2000000000000002</v>
      </c>
      <c r="C388">
        <v>1.32375</v>
      </c>
      <c r="D388">
        <v>-0.1867</v>
      </c>
      <c r="E388">
        <v>0.29869000000000001</v>
      </c>
      <c r="F388">
        <v>1.4113800000000001</v>
      </c>
      <c r="G388">
        <v>1.8761300000000001</v>
      </c>
      <c r="I388" s="17">
        <f t="shared" si="35"/>
        <v>61.515748031496059</v>
      </c>
      <c r="J388" s="16">
        <f t="shared" si="36"/>
        <v>-62.115748031496061</v>
      </c>
      <c r="K388" s="10">
        <v>122</v>
      </c>
      <c r="L388" s="16">
        <v>6355.9711286089423</v>
      </c>
      <c r="M388" s="16">
        <v>2527.6246719160135</v>
      </c>
      <c r="N388" s="16">
        <v>26.656824146981627</v>
      </c>
      <c r="O388" s="16">
        <v>20.88709981167607</v>
      </c>
      <c r="P388" s="16">
        <v>22.11816192927968</v>
      </c>
      <c r="Q388" s="16">
        <v>0.65600840134421501</v>
      </c>
      <c r="R388" s="16">
        <v>2.9659263886471563</v>
      </c>
      <c r="S388" s="16">
        <v>85.490424833584029</v>
      </c>
      <c r="T388" s="22" t="s">
        <v>122</v>
      </c>
      <c r="U388" s="10">
        <v>5</v>
      </c>
      <c r="V388" s="22" t="s">
        <v>143</v>
      </c>
      <c r="W388" s="10">
        <v>4</v>
      </c>
      <c r="X388" s="22" t="s">
        <v>143</v>
      </c>
      <c r="Y388" s="10">
        <v>4</v>
      </c>
      <c r="Z388" s="22" t="s">
        <v>33</v>
      </c>
      <c r="AA388" s="15">
        <v>3</v>
      </c>
      <c r="AB388" s="11">
        <v>37.449473386236789</v>
      </c>
      <c r="AC388" s="10">
        <v>55.012841300156957</v>
      </c>
      <c r="AD388" s="21">
        <v>7.5376853136062518</v>
      </c>
      <c r="AE388" s="12">
        <v>2088.7099811676071</v>
      </c>
      <c r="AF388" s="10">
        <v>2160.6707411009902</v>
      </c>
      <c r="AG388" s="10">
        <v>1474.5441286186453</v>
      </c>
      <c r="AH388" s="10">
        <v>1210.2912141243924</v>
      </c>
      <c r="AI388" s="10">
        <v>3.3716278456126099</v>
      </c>
      <c r="AJ388" s="10"/>
      <c r="AK388" s="10"/>
      <c r="AL388" s="10"/>
      <c r="AM388" s="10"/>
      <c r="AN388" s="10">
        <v>10.443549905838035</v>
      </c>
      <c r="AO388" s="10">
        <v>6.2260085017949489</v>
      </c>
      <c r="AP388" s="10">
        <v>11.321808900330517</v>
      </c>
      <c r="AQ388" s="10">
        <v>114.66</v>
      </c>
      <c r="AR388" s="10"/>
      <c r="AS388" s="10"/>
      <c r="AT388" s="10">
        <v>3.985713203667979</v>
      </c>
      <c r="AU388" s="10">
        <v>1</v>
      </c>
      <c r="AV388" s="16"/>
      <c r="AW388" s="21">
        <v>324.10061116514856</v>
      </c>
      <c r="AX388" s="1" t="s">
        <v>120</v>
      </c>
      <c r="AY388" s="25">
        <v>62.115748031496103</v>
      </c>
      <c r="AZ388" s="19">
        <v>0</v>
      </c>
      <c r="BA388" s="19">
        <v>100</v>
      </c>
      <c r="BB388" s="19">
        <v>0</v>
      </c>
      <c r="BC388" s="19">
        <v>100</v>
      </c>
      <c r="BD388" s="19">
        <v>0</v>
      </c>
      <c r="BE388" s="19">
        <v>0</v>
      </c>
      <c r="BF388" s="26">
        <v>37.449473386236789</v>
      </c>
      <c r="BG388" s="26">
        <v>55.012841300156957</v>
      </c>
      <c r="BH388" s="26">
        <v>7.5376853136062518</v>
      </c>
      <c r="BI388" s="23"/>
      <c r="BJ388" s="27">
        <f t="shared" ca="1" si="37"/>
        <v>1</v>
      </c>
      <c r="BK388" s="26">
        <f t="shared" ca="1" si="38"/>
        <v>14.986541772135816</v>
      </c>
      <c r="BL388" s="25">
        <f t="shared" si="39"/>
        <v>3.463581271383128</v>
      </c>
      <c r="BM388" s="25">
        <f t="shared" ca="1" si="40"/>
        <v>2.8913207202021947</v>
      </c>
      <c r="BN388" s="24">
        <f t="shared" si="41"/>
        <v>2.736476091432742</v>
      </c>
      <c r="BO388" s="23"/>
      <c r="BP388" s="2"/>
    </row>
    <row r="389" spans="1:68" x14ac:dyDescent="0.2">
      <c r="A389">
        <v>18.8</v>
      </c>
      <c r="B389">
        <v>2.1</v>
      </c>
      <c r="C389">
        <v>1.33091</v>
      </c>
      <c r="D389">
        <v>-0.19023999999999999</v>
      </c>
      <c r="E389">
        <v>0.30926999999999999</v>
      </c>
      <c r="F389">
        <v>1.4131499999999999</v>
      </c>
      <c r="G389">
        <v>1.8754</v>
      </c>
      <c r="I389" s="17">
        <f t="shared" si="35"/>
        <v>61.679790026246721</v>
      </c>
      <c r="J389" s="16">
        <f t="shared" si="36"/>
        <v>-62.279790026246722</v>
      </c>
      <c r="K389" s="10">
        <v>122</v>
      </c>
      <c r="L389" s="16">
        <v>6375.9842519685226</v>
      </c>
      <c r="M389" s="16">
        <v>2537.4015748031529</v>
      </c>
      <c r="N389" s="16">
        <v>26.727909011373576</v>
      </c>
      <c r="O389" s="16">
        <v>22.842278719397363</v>
      </c>
      <c r="P389" s="16">
        <v>24.120106257288381</v>
      </c>
      <c r="Q389" s="16">
        <v>0.63383029284685555</v>
      </c>
      <c r="R389" s="16">
        <v>2.6278088748275348</v>
      </c>
      <c r="S389" s="16">
        <v>88.738023464654063</v>
      </c>
      <c r="T389" s="22" t="s">
        <v>122</v>
      </c>
      <c r="U389" s="10">
        <v>5</v>
      </c>
      <c r="V389" s="22" t="s">
        <v>143</v>
      </c>
      <c r="W389" s="10">
        <v>4</v>
      </c>
      <c r="X389" s="22" t="s">
        <v>143</v>
      </c>
      <c r="Y389" s="10">
        <v>4</v>
      </c>
      <c r="Z389" s="22" t="s">
        <v>123</v>
      </c>
      <c r="AA389" s="15">
        <v>4</v>
      </c>
      <c r="AB389" s="11">
        <v>27.513078704146565</v>
      </c>
      <c r="AC389" s="10">
        <v>60.462311315433361</v>
      </c>
      <c r="AD389" s="21">
        <v>12.024609980420076</v>
      </c>
      <c r="AE389" s="12">
        <v>2284.2278719397364</v>
      </c>
      <c r="AF389" s="10">
        <v>2395.016360669098</v>
      </c>
      <c r="AG389" s="10">
        <v>1608.0070838192255</v>
      </c>
      <c r="AH389" s="10">
        <v>1275.63664018177</v>
      </c>
      <c r="AI389" s="10">
        <v>3.8054517951410407</v>
      </c>
      <c r="AJ389" s="10"/>
      <c r="AK389" s="10"/>
      <c r="AL389" s="10"/>
      <c r="AM389" s="10"/>
      <c r="AN389" s="10">
        <v>11.421139359698682</v>
      </c>
      <c r="AO389" s="10">
        <v>6.5655493773964473</v>
      </c>
      <c r="AP389" s="10">
        <v>12.256049586734576</v>
      </c>
      <c r="AQ389" s="10">
        <v>114.66</v>
      </c>
      <c r="AR389" s="10"/>
      <c r="AS389" s="10"/>
      <c r="AT389" s="10">
        <v>4.4227698349663171</v>
      </c>
      <c r="AU389" s="10">
        <v>1</v>
      </c>
      <c r="AV389" s="16"/>
      <c r="AW389" s="21">
        <v>359.25245410036473</v>
      </c>
      <c r="AX389" s="1" t="s">
        <v>120</v>
      </c>
      <c r="AY389" s="25">
        <v>62.279790026246701</v>
      </c>
      <c r="AZ389" s="19">
        <v>0</v>
      </c>
      <c r="BA389" s="19">
        <v>100</v>
      </c>
      <c r="BB389" s="19">
        <v>0</v>
      </c>
      <c r="BC389" s="19">
        <v>0</v>
      </c>
      <c r="BD389" s="19">
        <v>100</v>
      </c>
      <c r="BE389" s="19">
        <v>0</v>
      </c>
      <c r="BF389" s="26">
        <v>27.513078704146565</v>
      </c>
      <c r="BG389" s="26">
        <v>60.462311315433361</v>
      </c>
      <c r="BH389" s="26">
        <v>12.024609980420076</v>
      </c>
      <c r="BI389" s="23"/>
      <c r="BJ389" s="27">
        <f t="shared" ca="1" si="37"/>
        <v>0.98506411636221025</v>
      </c>
      <c r="BK389" s="26">
        <f t="shared" ca="1" si="38"/>
        <v>16.543206098448699</v>
      </c>
      <c r="BL389" s="25">
        <f t="shared" si="39"/>
        <v>3.0280280762417497</v>
      </c>
      <c r="BM389" s="25">
        <f t="shared" ca="1" si="40"/>
        <v>2.8218182686673354</v>
      </c>
      <c r="BN389" s="24">
        <f t="shared" si="41"/>
        <v>2.6744582197886109</v>
      </c>
      <c r="BO389" s="23"/>
      <c r="BP389" s="2"/>
    </row>
    <row r="390" spans="1:68" x14ac:dyDescent="0.2">
      <c r="A390">
        <v>18.850000000000001</v>
      </c>
      <c r="B390">
        <v>2.1</v>
      </c>
      <c r="C390">
        <v>1.34358</v>
      </c>
      <c r="D390">
        <v>-0.15719</v>
      </c>
      <c r="E390">
        <v>0.31093999999999999</v>
      </c>
      <c r="F390">
        <v>1.4120299999999999</v>
      </c>
      <c r="G390">
        <v>1.8813500000000001</v>
      </c>
      <c r="I390" s="17">
        <f t="shared" si="35"/>
        <v>61.843832020997375</v>
      </c>
      <c r="J390" s="16">
        <f t="shared" si="36"/>
        <v>-62.443832020997377</v>
      </c>
      <c r="K390" s="10">
        <v>122</v>
      </c>
      <c r="L390" s="16">
        <v>6395.9973753281029</v>
      </c>
      <c r="M390" s="16">
        <v>2547.1784776902919</v>
      </c>
      <c r="N390" s="16">
        <v>26.798993875765529</v>
      </c>
      <c r="O390" s="16">
        <v>26.3020715630885</v>
      </c>
      <c r="P390" s="16">
        <v>27.587280788302767</v>
      </c>
      <c r="Q390" s="16">
        <v>0.84088862217954863</v>
      </c>
      <c r="R390" s="16">
        <v>3.0481025971073317</v>
      </c>
      <c r="S390" s="16">
        <v>89.250640639879677</v>
      </c>
      <c r="T390" s="22" t="s">
        <v>122</v>
      </c>
      <c r="U390" s="10">
        <v>5</v>
      </c>
      <c r="V390" s="22" t="s">
        <v>143</v>
      </c>
      <c r="W390" s="10">
        <v>4</v>
      </c>
      <c r="X390" s="22" t="s">
        <v>143</v>
      </c>
      <c r="Y390" s="10">
        <v>4</v>
      </c>
      <c r="Z390" s="22" t="s">
        <v>123</v>
      </c>
      <c r="AA390" s="15">
        <v>4</v>
      </c>
      <c r="AB390" s="11">
        <v>32.520724278086242</v>
      </c>
      <c r="AC390" s="10">
        <v>58.013163843445184</v>
      </c>
      <c r="AD390" s="21">
        <v>9.4661118784685723</v>
      </c>
      <c r="AE390" s="12">
        <v>2630.2071563088498</v>
      </c>
      <c r="AF390" s="10">
        <v>2801.7420041202267</v>
      </c>
      <c r="AG390" s="10">
        <v>1839.1520525535179</v>
      </c>
      <c r="AH390" s="10">
        <v>1284.7195905760623</v>
      </c>
      <c r="AI390" s="10">
        <v>3.2807294641230458</v>
      </c>
      <c r="AJ390" s="10"/>
      <c r="AK390" s="10"/>
      <c r="AL390" s="10"/>
      <c r="AM390" s="10"/>
      <c r="AN390" s="10">
        <v>13.15103578154425</v>
      </c>
      <c r="AO390" s="10">
        <v>7.4601397496558306</v>
      </c>
      <c r="AP390" s="10">
        <v>13.874064367874624</v>
      </c>
      <c r="AQ390" s="10">
        <v>114.66</v>
      </c>
      <c r="AR390" s="10"/>
      <c r="AS390" s="10"/>
      <c r="AT390" s="10">
        <v>5.1934889131115742</v>
      </c>
      <c r="AU390" s="10">
        <v>1</v>
      </c>
      <c r="AV390" s="16"/>
      <c r="AW390" s="21">
        <v>420.26130061803406</v>
      </c>
      <c r="AX390" s="1" t="s">
        <v>120</v>
      </c>
      <c r="AY390" s="25">
        <v>62.443832020997398</v>
      </c>
      <c r="AZ390" s="19">
        <v>0</v>
      </c>
      <c r="BA390" s="19">
        <v>100</v>
      </c>
      <c r="BB390" s="19">
        <v>0</v>
      </c>
      <c r="BC390" s="19">
        <v>0</v>
      </c>
      <c r="BD390" s="19">
        <v>100</v>
      </c>
      <c r="BE390" s="19">
        <v>0</v>
      </c>
      <c r="BF390" s="26">
        <v>32.520724278086242</v>
      </c>
      <c r="BG390" s="26">
        <v>58.013163843445184</v>
      </c>
      <c r="BH390" s="26">
        <v>9.4661118784685723</v>
      </c>
      <c r="BI390" s="23"/>
      <c r="BJ390" s="27">
        <f t="shared" ca="1" si="37"/>
        <v>0.97889844944701998</v>
      </c>
      <c r="BK390" s="26">
        <f t="shared" ca="1" si="38"/>
        <v>19.224361566891272</v>
      </c>
      <c r="BL390" s="25">
        <f t="shared" si="39"/>
        <v>3.4477793102304024</v>
      </c>
      <c r="BM390" s="25">
        <f t="shared" ca="1" si="40"/>
        <v>2.8050291178777007</v>
      </c>
      <c r="BN390" s="24">
        <f t="shared" si="41"/>
        <v>2.669285582721094</v>
      </c>
      <c r="BO390" s="23"/>
      <c r="BP390" s="2"/>
    </row>
    <row r="391" spans="1:68" x14ac:dyDescent="0.2">
      <c r="A391">
        <v>18.899999999999999</v>
      </c>
      <c r="B391">
        <v>2.1</v>
      </c>
      <c r="C391">
        <v>1.41</v>
      </c>
      <c r="D391">
        <v>-0.12617</v>
      </c>
      <c r="E391">
        <v>0.30747999999999998</v>
      </c>
      <c r="F391">
        <v>1.41415</v>
      </c>
      <c r="G391">
        <v>1.8832</v>
      </c>
      <c r="I391" s="17">
        <f t="shared" si="35"/>
        <v>62.007874015748023</v>
      </c>
      <c r="J391" s="16">
        <f t="shared" si="36"/>
        <v>-62.607874015748024</v>
      </c>
      <c r="K391" s="10">
        <v>122</v>
      </c>
      <c r="L391" s="16">
        <v>6416.0104986876822</v>
      </c>
      <c r="M391" s="16">
        <v>2556.9553805774303</v>
      </c>
      <c r="N391" s="16">
        <v>26.870078740157474</v>
      </c>
      <c r="O391" s="16">
        <v>44.439359698681699</v>
      </c>
      <c r="P391" s="16">
        <v>45.709275128603487</v>
      </c>
      <c r="Q391" s="16">
        <v>1.0352289966394621</v>
      </c>
      <c r="R391" s="16">
        <v>2.2648116683689148</v>
      </c>
      <c r="S391" s="16">
        <v>88.188571522346365</v>
      </c>
      <c r="T391" s="22" t="s">
        <v>122</v>
      </c>
      <c r="U391" s="10">
        <v>5</v>
      </c>
      <c r="V391" s="22" t="s">
        <v>141</v>
      </c>
      <c r="W391" s="10">
        <v>5</v>
      </c>
      <c r="X391" s="22" t="s">
        <v>141</v>
      </c>
      <c r="Y391" s="10">
        <v>5</v>
      </c>
      <c r="Z391" s="22" t="s">
        <v>121</v>
      </c>
      <c r="AA391" s="15">
        <v>5</v>
      </c>
      <c r="AB391" s="11">
        <v>8.6905191738322856</v>
      </c>
      <c r="AC391" s="10">
        <v>58.494079188978674</v>
      </c>
      <c r="AD391" s="21">
        <v>32.815401637189041</v>
      </c>
      <c r="AE391" s="12">
        <v>4443.9359698681701</v>
      </c>
      <c r="AF391" s="10">
        <v>4932.5640957226888</v>
      </c>
      <c r="AG391" s="10">
        <v>3047.2850085735658</v>
      </c>
      <c r="AH391" s="10">
        <v>1261.4089943764573</v>
      </c>
      <c r="AI391" s="10">
        <v>4.4153781701424464</v>
      </c>
      <c r="AJ391" s="10"/>
      <c r="AK391" s="10"/>
      <c r="AL391" s="10"/>
      <c r="AM391" s="10"/>
      <c r="AN391" s="10">
        <v>22.219679849340849</v>
      </c>
      <c r="AO391" s="10">
        <v>10.885355894828876</v>
      </c>
      <c r="AP391" s="10">
        <v>22.854637564301743</v>
      </c>
      <c r="AQ391" s="10">
        <v>114.66</v>
      </c>
      <c r="AR391" s="10"/>
      <c r="AS391" s="10"/>
      <c r="AT391" s="10">
        <v>9.3676798080584618</v>
      </c>
      <c r="AU391" s="10">
        <v>1</v>
      </c>
      <c r="AV391" s="16"/>
      <c r="AW391" s="21">
        <v>739.88461435840338</v>
      </c>
      <c r="AX391" s="1" t="s">
        <v>120</v>
      </c>
      <c r="AY391" s="25">
        <v>62.607874015748003</v>
      </c>
      <c r="AZ391" s="19">
        <v>0</v>
      </c>
      <c r="BA391" s="19">
        <v>100</v>
      </c>
      <c r="BB391" s="19">
        <v>0</v>
      </c>
      <c r="BC391" s="19">
        <v>0</v>
      </c>
      <c r="BD391" s="19">
        <v>100</v>
      </c>
      <c r="BE391" s="19">
        <v>0</v>
      </c>
      <c r="BF391" s="26">
        <v>8.6905191738322856</v>
      </c>
      <c r="BG391" s="26">
        <v>58.494079188978674</v>
      </c>
      <c r="BH391" s="26">
        <v>32.815401637189041</v>
      </c>
      <c r="BI391" s="23"/>
      <c r="BJ391" s="27">
        <f t="shared" ca="1" si="37"/>
        <v>0.86943041970851564</v>
      </c>
      <c r="BK391" s="26">
        <f t="shared" ca="1" si="38"/>
        <v>34.067122846155002</v>
      </c>
      <c r="BL391" s="25">
        <f t="shared" si="39"/>
        <v>2.4357601539445941</v>
      </c>
      <c r="BM391" s="25">
        <f t="shared" ca="1" si="40"/>
        <v>2.5171051565281868</v>
      </c>
      <c r="BN391" s="24">
        <f t="shared" si="41"/>
        <v>2.418482542157216</v>
      </c>
      <c r="BO391" s="23"/>
      <c r="BP391" s="2"/>
    </row>
    <row r="392" spans="1:68" x14ac:dyDescent="0.2">
      <c r="A392">
        <v>18.95</v>
      </c>
      <c r="B392">
        <v>2.1</v>
      </c>
      <c r="C392">
        <v>1.34924</v>
      </c>
      <c r="D392">
        <v>-0.1123</v>
      </c>
      <c r="E392">
        <v>0.11376</v>
      </c>
      <c r="F392">
        <v>1.40628</v>
      </c>
      <c r="G392">
        <v>1.8807499999999999</v>
      </c>
      <c r="I392" s="17">
        <f t="shared" si="35"/>
        <v>62.171916010498684</v>
      </c>
      <c r="J392" s="16">
        <f t="shared" si="36"/>
        <v>-62.771916010498686</v>
      </c>
      <c r="K392" s="10">
        <v>122</v>
      </c>
      <c r="L392" s="16">
        <v>6436.0236220472625</v>
      </c>
      <c r="M392" s="16">
        <v>2566.7322834645697</v>
      </c>
      <c r="N392" s="16">
        <v>26.94116360454943</v>
      </c>
      <c r="O392" s="16">
        <v>27.847645951035773</v>
      </c>
      <c r="P392" s="16">
        <v>28.261285651460696</v>
      </c>
      <c r="Q392" s="16">
        <v>1.122124579932789</v>
      </c>
      <c r="R392" s="16">
        <v>3.9705362090446568</v>
      </c>
      <c r="S392" s="16">
        <v>28.72497919617533</v>
      </c>
      <c r="T392" s="22" t="s">
        <v>122</v>
      </c>
      <c r="U392" s="10">
        <v>4</v>
      </c>
      <c r="V392" s="22" t="s">
        <v>143</v>
      </c>
      <c r="W392" s="10">
        <v>4</v>
      </c>
      <c r="X392" s="22" t="s">
        <v>143</v>
      </c>
      <c r="Y392" s="10">
        <v>4</v>
      </c>
      <c r="Z392" s="22" t="s">
        <v>33</v>
      </c>
      <c r="AA392" s="15">
        <v>3</v>
      </c>
      <c r="AB392" s="11">
        <v>50.715439562414502</v>
      </c>
      <c r="AC392" s="10">
        <v>44.946266292885028</v>
      </c>
      <c r="AD392" s="21">
        <v>4.3382941447004715</v>
      </c>
      <c r="AE392" s="12">
        <v>2784.7645951035774</v>
      </c>
      <c r="AF392" s="10">
        <v>2878.682208802386</v>
      </c>
      <c r="AG392" s="10">
        <v>1884.0857100973799</v>
      </c>
      <c r="AH392" s="10">
        <v>36.695635027732777</v>
      </c>
      <c r="AI392" s="10">
        <v>2.5185515188655292</v>
      </c>
      <c r="AJ392" s="10"/>
      <c r="AK392" s="10"/>
      <c r="AL392" s="10"/>
      <c r="AM392" s="10"/>
      <c r="AN392" s="10">
        <v>18.565097300690514</v>
      </c>
      <c r="AO392" s="10">
        <v>7.9053316944943806</v>
      </c>
      <c r="AP392" s="10">
        <v>14.188599970681658</v>
      </c>
      <c r="AQ392" s="10">
        <v>114.66</v>
      </c>
      <c r="AR392" s="10"/>
      <c r="AS392" s="10"/>
      <c r="AT392" s="10">
        <v>5.3004384706318453</v>
      </c>
      <c r="AU392" s="10">
        <v>1</v>
      </c>
      <c r="AV392" s="16"/>
      <c r="AW392" s="21">
        <v>431.80233132035789</v>
      </c>
      <c r="AX392" s="1" t="s">
        <v>120</v>
      </c>
      <c r="AY392" s="25">
        <v>62.7719160104987</v>
      </c>
      <c r="AZ392" s="19">
        <v>100</v>
      </c>
      <c r="BA392" s="19">
        <v>0</v>
      </c>
      <c r="BB392" s="19">
        <v>0</v>
      </c>
      <c r="BC392" s="19">
        <v>100</v>
      </c>
      <c r="BD392" s="19">
        <v>0</v>
      </c>
      <c r="BE392" s="19">
        <v>0</v>
      </c>
      <c r="BF392" s="26">
        <v>50.715439562414502</v>
      </c>
      <c r="BG392" s="26">
        <v>44.946266292885028</v>
      </c>
      <c r="BH392" s="26">
        <v>4.3382941447004715</v>
      </c>
      <c r="BI392" s="23"/>
      <c r="BJ392" s="27">
        <f t="shared" ca="1" si="37"/>
        <v>1</v>
      </c>
      <c r="BK392" s="26">
        <f t="shared" ca="1" si="38"/>
        <v>19.513740487678525</v>
      </c>
      <c r="BL392" s="25">
        <f t="shared" si="39"/>
        <v>4.4807423625297274</v>
      </c>
      <c r="BM392" s="25">
        <f t="shared" ca="1" si="40"/>
        <v>2.872780212448319</v>
      </c>
      <c r="BN392" s="24">
        <f t="shared" si="41"/>
        <v>2.7361677786472969</v>
      </c>
      <c r="BO392" s="23"/>
      <c r="BP392" s="2"/>
    </row>
    <row r="393" spans="1:68" x14ac:dyDescent="0.2">
      <c r="A393">
        <v>19</v>
      </c>
      <c r="B393">
        <v>2.2000000000000002</v>
      </c>
      <c r="C393">
        <v>1.3315300000000001</v>
      </c>
      <c r="D393">
        <v>-0.16663</v>
      </c>
      <c r="E393">
        <v>0.12717999999999999</v>
      </c>
      <c r="F393">
        <v>1.4053</v>
      </c>
      <c r="G393">
        <v>1.8871800000000001</v>
      </c>
      <c r="I393" s="17">
        <f t="shared" si="35"/>
        <v>62.335958005249338</v>
      </c>
      <c r="J393" s="16">
        <f t="shared" si="36"/>
        <v>-62.93595800524934</v>
      </c>
      <c r="K393" s="10">
        <v>122</v>
      </c>
      <c r="L393" s="16">
        <v>6456.0367454068428</v>
      </c>
      <c r="M393" s="16">
        <v>2576.5091863517086</v>
      </c>
      <c r="N393" s="16">
        <v>27.01224846894138</v>
      </c>
      <c r="O393" s="16">
        <v>23.011581920903971</v>
      </c>
      <c r="P393" s="16">
        <v>23.484540330237877</v>
      </c>
      <c r="Q393" s="16">
        <v>0.7817469995199231</v>
      </c>
      <c r="R393" s="16">
        <v>3.3287728374796965</v>
      </c>
      <c r="S393" s="16">
        <v>32.844333981521267</v>
      </c>
      <c r="T393" s="22" t="s">
        <v>122</v>
      </c>
      <c r="U393" s="10">
        <v>5</v>
      </c>
      <c r="V393" s="22" t="s">
        <v>143</v>
      </c>
      <c r="W393" s="10">
        <v>4</v>
      </c>
      <c r="X393" s="22" t="s">
        <v>143</v>
      </c>
      <c r="Y393" s="10">
        <v>4</v>
      </c>
      <c r="Z393" s="22" t="s">
        <v>33</v>
      </c>
      <c r="AA393" s="15">
        <v>3</v>
      </c>
      <c r="AB393" s="11">
        <v>40.624740895714467</v>
      </c>
      <c r="AC393" s="10">
        <v>52.83332120395162</v>
      </c>
      <c r="AD393" s="21">
        <v>6.5419379003339131</v>
      </c>
      <c r="AE393" s="12">
        <v>2301.1581920903973</v>
      </c>
      <c r="AF393" s="10">
        <v>2315.5349284609019</v>
      </c>
      <c r="AG393" s="10">
        <v>1565.6360220158585</v>
      </c>
      <c r="AH393" s="10">
        <v>119.97433054450053</v>
      </c>
      <c r="AI393" s="10">
        <v>3.004110069454685</v>
      </c>
      <c r="AJ393" s="10"/>
      <c r="AK393" s="10"/>
      <c r="AL393" s="10"/>
      <c r="AM393" s="10"/>
      <c r="AN393" s="10">
        <v>11.505790960451986</v>
      </c>
      <c r="AO393" s="10">
        <v>6.6578288142273836</v>
      </c>
      <c r="AP393" s="10">
        <v>11.959452154111009</v>
      </c>
      <c r="AQ393" s="10">
        <v>114.66</v>
      </c>
      <c r="AR393" s="10"/>
      <c r="AS393" s="10"/>
      <c r="AT393" s="10">
        <v>4.200506722201844</v>
      </c>
      <c r="AU393" s="10">
        <v>1</v>
      </c>
      <c r="AV393" s="16"/>
      <c r="AW393" s="21">
        <v>347.33023926913529</v>
      </c>
      <c r="AX393" s="1" t="s">
        <v>120</v>
      </c>
      <c r="AY393" s="25">
        <v>62.935958005249297</v>
      </c>
      <c r="AZ393" s="19">
        <v>0</v>
      </c>
      <c r="BA393" s="19">
        <v>100</v>
      </c>
      <c r="BB393" s="19">
        <v>0</v>
      </c>
      <c r="BC393" s="19">
        <v>100</v>
      </c>
      <c r="BD393" s="19">
        <v>0</v>
      </c>
      <c r="BE393" s="19">
        <v>0</v>
      </c>
      <c r="BF393" s="26">
        <v>40.624740895714467</v>
      </c>
      <c r="BG393" s="26">
        <v>52.83332120395162</v>
      </c>
      <c r="BH393" s="26">
        <v>6.5419379003339131</v>
      </c>
      <c r="BI393" s="23"/>
      <c r="BJ393" s="27">
        <f t="shared" ca="1" si="37"/>
        <v>1</v>
      </c>
      <c r="BK393" s="26">
        <f t="shared" ca="1" si="38"/>
        <v>15.724005227567098</v>
      </c>
      <c r="BL393" s="25">
        <f t="shared" si="39"/>
        <v>3.859236058187919</v>
      </c>
      <c r="BM393" s="25">
        <f t="shared" ca="1" si="40"/>
        <v>2.9037840970356701</v>
      </c>
      <c r="BN393" s="24">
        <f t="shared" si="41"/>
        <v>2.7475726510294729</v>
      </c>
      <c r="BO393" s="23"/>
      <c r="BP393" s="2"/>
    </row>
    <row r="394" spans="1:68" x14ac:dyDescent="0.2">
      <c r="A394">
        <v>19.05</v>
      </c>
      <c r="B394">
        <v>2.1</v>
      </c>
      <c r="C394">
        <v>1.3239099999999999</v>
      </c>
      <c r="D394">
        <v>-0.1928</v>
      </c>
      <c r="E394">
        <v>0.13134000000000001</v>
      </c>
      <c r="F394">
        <v>1.4097</v>
      </c>
      <c r="G394">
        <v>1.8866000000000001</v>
      </c>
      <c r="I394" s="17">
        <f t="shared" si="35"/>
        <v>62.5</v>
      </c>
      <c r="J394" s="16">
        <f t="shared" si="36"/>
        <v>-63.1</v>
      </c>
      <c r="K394" s="10">
        <v>122</v>
      </c>
      <c r="L394" s="16">
        <v>6476.0498687664231</v>
      </c>
      <c r="M394" s="16">
        <v>2586.286089238848</v>
      </c>
      <c r="N394" s="16">
        <v>27.083333333333332</v>
      </c>
      <c r="O394" s="16">
        <v>20.930790960451944</v>
      </c>
      <c r="P394" s="16">
        <v>21.422137285513223</v>
      </c>
      <c r="Q394" s="16">
        <v>0.61779188670187235</v>
      </c>
      <c r="R394" s="16">
        <v>2.8838947228652847</v>
      </c>
      <c r="S394" s="16">
        <v>34.121272573700047</v>
      </c>
      <c r="T394" s="22" t="s">
        <v>122</v>
      </c>
      <c r="U394" s="10">
        <v>5</v>
      </c>
      <c r="V394" s="22" t="s">
        <v>143</v>
      </c>
      <c r="W394" s="10">
        <v>4</v>
      </c>
      <c r="X394" s="22" t="s">
        <v>143</v>
      </c>
      <c r="Y394" s="10">
        <v>4</v>
      </c>
      <c r="Z394" s="22" t="s">
        <v>123</v>
      </c>
      <c r="AA394" s="15">
        <v>4</v>
      </c>
      <c r="AB394" s="11">
        <v>33.293293942350111</v>
      </c>
      <c r="AC394" s="10">
        <v>57.577602749275073</v>
      </c>
      <c r="AD394" s="21">
        <v>9.1291033083748196</v>
      </c>
      <c r="AE394" s="12">
        <v>2093.0790960451945</v>
      </c>
      <c r="AF394" s="10">
        <v>2071.722033589791</v>
      </c>
      <c r="AG394" s="10">
        <v>1428.1424857008815</v>
      </c>
      <c r="AH394" s="10">
        <v>144.78046437325816</v>
      </c>
      <c r="AI394" s="10">
        <v>3.4675329583683729</v>
      </c>
      <c r="AJ394" s="10"/>
      <c r="AK394" s="10"/>
      <c r="AL394" s="10"/>
      <c r="AM394" s="10"/>
      <c r="AN394" s="10">
        <v>10.465395480225972</v>
      </c>
      <c r="AO394" s="10">
        <v>6.0786656866402895</v>
      </c>
      <c r="AP394" s="10">
        <v>10.996997399906171</v>
      </c>
      <c r="AQ394" s="10">
        <v>114.66</v>
      </c>
      <c r="AR394" s="10"/>
      <c r="AS394" s="10"/>
      <c r="AT394" s="10">
        <v>3.7224755335648441</v>
      </c>
      <c r="AU394" s="10">
        <v>1</v>
      </c>
      <c r="AV394" s="16"/>
      <c r="AW394" s="21">
        <v>310.75830503846862</v>
      </c>
      <c r="AX394" s="1" t="s">
        <v>120</v>
      </c>
      <c r="AY394" s="25">
        <v>63.1</v>
      </c>
      <c r="AZ394" s="19">
        <v>0</v>
      </c>
      <c r="BA394" s="19">
        <v>100</v>
      </c>
      <c r="BB394" s="19">
        <v>0</v>
      </c>
      <c r="BC394" s="19">
        <v>0</v>
      </c>
      <c r="BD394" s="19">
        <v>100</v>
      </c>
      <c r="BE394" s="19">
        <v>0</v>
      </c>
      <c r="BF394" s="26">
        <v>33.293293942350111</v>
      </c>
      <c r="BG394" s="26">
        <v>57.577602749275073</v>
      </c>
      <c r="BH394" s="26">
        <v>9.1291033083748196</v>
      </c>
      <c r="BI394" s="23"/>
      <c r="BJ394" s="27">
        <f t="shared" ca="1" si="37"/>
        <v>1</v>
      </c>
      <c r="BK394" s="26">
        <f t="shared" ca="1" si="38"/>
        <v>14.061949624824106</v>
      </c>
      <c r="BL394" s="25">
        <f t="shared" si="39"/>
        <v>3.3974266918972327</v>
      </c>
      <c r="BM394" s="25">
        <f t="shared" ca="1" si="40"/>
        <v>2.9082639457268096</v>
      </c>
      <c r="BN394" s="24">
        <f t="shared" si="41"/>
        <v>2.7399168934199158</v>
      </c>
      <c r="BO394" s="23"/>
      <c r="BP394" s="2"/>
    </row>
    <row r="395" spans="1:68" x14ac:dyDescent="0.2">
      <c r="A395">
        <v>19.100000000000001</v>
      </c>
      <c r="B395">
        <v>2.2000000000000002</v>
      </c>
      <c r="C395">
        <v>1.33324</v>
      </c>
      <c r="D395">
        <v>-0.18426999999999999</v>
      </c>
      <c r="E395">
        <v>0.13381999999999999</v>
      </c>
      <c r="F395">
        <v>1.4014</v>
      </c>
      <c r="G395">
        <v>1.8851500000000001</v>
      </c>
      <c r="I395" s="17">
        <f t="shared" si="35"/>
        <v>62.664041994750654</v>
      </c>
      <c r="J395" s="16">
        <f t="shared" si="36"/>
        <v>-63.264041994750656</v>
      </c>
      <c r="K395" s="10">
        <v>122</v>
      </c>
      <c r="L395" s="16">
        <v>6496.0629921260033</v>
      </c>
      <c r="M395" s="16">
        <v>2596.062992125987</v>
      </c>
      <c r="N395" s="16">
        <v>27.154418197725285</v>
      </c>
      <c r="O395" s="16">
        <v>23.478531073446312</v>
      </c>
      <c r="P395" s="16">
        <v>23.98083942519122</v>
      </c>
      <c r="Q395" s="16">
        <v>0.67123235717714835</v>
      </c>
      <c r="R395" s="16">
        <v>2.7990361191111477</v>
      </c>
      <c r="S395" s="16">
        <v>34.882524426729695</v>
      </c>
      <c r="T395" s="22" t="s">
        <v>122</v>
      </c>
      <c r="U395" s="10">
        <v>5</v>
      </c>
      <c r="V395" s="22" t="s">
        <v>143</v>
      </c>
      <c r="W395" s="10">
        <v>4</v>
      </c>
      <c r="X395" s="22" t="s">
        <v>143</v>
      </c>
      <c r="Y395" s="10">
        <v>4</v>
      </c>
      <c r="Z395" s="22" t="s">
        <v>123</v>
      </c>
      <c r="AA395" s="15">
        <v>4</v>
      </c>
      <c r="AB395" s="11">
        <v>28.474413898032303</v>
      </c>
      <c r="AC395" s="10">
        <v>60.047123213146008</v>
      </c>
      <c r="AD395" s="21">
        <v>11.47846288882169</v>
      </c>
      <c r="AE395" s="12">
        <v>2347.8531073446311</v>
      </c>
      <c r="AF395" s="10">
        <v>2371.5685721778154</v>
      </c>
      <c r="AG395" s="10">
        <v>1598.7226283460814</v>
      </c>
      <c r="AH395" s="10">
        <v>158.97818528237644</v>
      </c>
      <c r="AI395" s="10">
        <v>3.572658434709862</v>
      </c>
      <c r="AJ395" s="10"/>
      <c r="AK395" s="10"/>
      <c r="AL395" s="10"/>
      <c r="AM395" s="10"/>
      <c r="AN395" s="10">
        <v>11.739265536723156</v>
      </c>
      <c r="AO395" s="10">
        <v>6.6206386793858485</v>
      </c>
      <c r="AP395" s="10">
        <v>12.19105839842257</v>
      </c>
      <c r="AQ395" s="10">
        <v>114.66</v>
      </c>
      <c r="AR395" s="10"/>
      <c r="AS395" s="10"/>
      <c r="AT395" s="10">
        <v>4.2731077506114596</v>
      </c>
      <c r="AU395" s="10">
        <v>1</v>
      </c>
      <c r="AV395" s="16"/>
      <c r="AW395" s="21">
        <v>355.73528582667234</v>
      </c>
      <c r="AX395" s="1" t="s">
        <v>120</v>
      </c>
      <c r="AY395" s="25">
        <v>63.264041994750698</v>
      </c>
      <c r="AZ395" s="19">
        <v>0</v>
      </c>
      <c r="BA395" s="19">
        <v>100</v>
      </c>
      <c r="BB395" s="19">
        <v>0</v>
      </c>
      <c r="BC395" s="19">
        <v>0</v>
      </c>
      <c r="BD395" s="19">
        <v>100</v>
      </c>
      <c r="BE395" s="19">
        <v>0</v>
      </c>
      <c r="BF395" s="26">
        <v>28.474413898032303</v>
      </c>
      <c r="BG395" s="26">
        <v>60.047123213146008</v>
      </c>
      <c r="BH395" s="26">
        <v>11.47846288882169</v>
      </c>
      <c r="BI395" s="23"/>
      <c r="BJ395" s="27">
        <f t="shared" ca="1" si="37"/>
        <v>0.99771049821841706</v>
      </c>
      <c r="BK395" s="26">
        <f t="shared" ca="1" si="38"/>
        <v>15.979909769717697</v>
      </c>
      <c r="BL395" s="25">
        <f t="shared" si="39"/>
        <v>3.2375371414795748</v>
      </c>
      <c r="BM395" s="25">
        <f t="shared" ca="1" si="40"/>
        <v>2.8513730840013083</v>
      </c>
      <c r="BN395" s="24">
        <f t="shared" si="41"/>
        <v>2.6933269428528916</v>
      </c>
      <c r="BO395" s="23"/>
      <c r="BP395" s="2"/>
    </row>
    <row r="396" spans="1:68" x14ac:dyDescent="0.2">
      <c r="A396">
        <v>19.149999999999999</v>
      </c>
      <c r="B396">
        <v>2.1</v>
      </c>
      <c r="C396">
        <v>1.3325199999999999</v>
      </c>
      <c r="D396">
        <v>-0.18559</v>
      </c>
      <c r="E396">
        <v>0.13492999999999999</v>
      </c>
      <c r="F396">
        <v>1.4071</v>
      </c>
      <c r="G396">
        <v>1.89195</v>
      </c>
      <c r="I396" s="17">
        <f t="shared" si="35"/>
        <v>62.828083989501302</v>
      </c>
      <c r="J396" s="16">
        <f t="shared" si="36"/>
        <v>-63.428083989501303</v>
      </c>
      <c r="K396" s="10">
        <v>122</v>
      </c>
      <c r="L396" s="16">
        <v>6516.0761154855827</v>
      </c>
      <c r="M396" s="16">
        <v>2605.8398950131254</v>
      </c>
      <c r="N396" s="16">
        <v>27.22550306211723</v>
      </c>
      <c r="O396" s="16">
        <v>23.28192090395477</v>
      </c>
      <c r="P396" s="16">
        <v>23.78913564667501</v>
      </c>
      <c r="Q396" s="16">
        <v>0.66296255400864124</v>
      </c>
      <c r="R396" s="16">
        <v>2.7868290965052487</v>
      </c>
      <c r="S396" s="16">
        <v>35.223246022238925</v>
      </c>
      <c r="T396" s="22" t="s">
        <v>122</v>
      </c>
      <c r="U396" s="10">
        <v>5</v>
      </c>
      <c r="V396" s="22" t="s">
        <v>143</v>
      </c>
      <c r="W396" s="10">
        <v>4</v>
      </c>
      <c r="X396" s="22" t="s">
        <v>143</v>
      </c>
      <c r="Y396" s="10">
        <v>4</v>
      </c>
      <c r="Z396" s="22" t="s">
        <v>123</v>
      </c>
      <c r="AA396" s="15">
        <v>4</v>
      </c>
      <c r="AB396" s="11">
        <v>28.458845244712279</v>
      </c>
      <c r="AC396" s="10">
        <v>60.054071841977937</v>
      </c>
      <c r="AD396" s="21">
        <v>11.487082913309782</v>
      </c>
      <c r="AE396" s="12">
        <v>2328.192090395477</v>
      </c>
      <c r="AF396" s="10">
        <v>2347.8379439194628</v>
      </c>
      <c r="AG396" s="10">
        <v>1585.9423764450007</v>
      </c>
      <c r="AH396" s="10">
        <v>164.52499803678916</v>
      </c>
      <c r="AI396" s="10">
        <v>3.5883075903507118</v>
      </c>
      <c r="AJ396" s="10"/>
      <c r="AK396" s="10"/>
      <c r="AL396" s="10"/>
      <c r="AM396" s="10"/>
      <c r="AN396" s="10">
        <v>11.640960451977385</v>
      </c>
      <c r="AO396" s="10">
        <v>6.5800182573278096</v>
      </c>
      <c r="AP396" s="10">
        <v>12.101596635115005</v>
      </c>
      <c r="AQ396" s="10">
        <v>114.66</v>
      </c>
      <c r="AR396" s="10"/>
      <c r="AS396" s="10"/>
      <c r="AT396" s="10">
        <v>4.2115018497866421</v>
      </c>
      <c r="AU396" s="10">
        <v>1</v>
      </c>
      <c r="AV396" s="16"/>
      <c r="AW396" s="21">
        <v>352.1756915879194</v>
      </c>
      <c r="AX396" s="1" t="s">
        <v>120</v>
      </c>
      <c r="AY396" s="25">
        <v>63.428083989501303</v>
      </c>
      <c r="AZ396" s="19">
        <v>0</v>
      </c>
      <c r="BA396" s="19">
        <v>100</v>
      </c>
      <c r="BB396" s="19">
        <v>0</v>
      </c>
      <c r="BC396" s="19">
        <v>0</v>
      </c>
      <c r="BD396" s="19">
        <v>100</v>
      </c>
      <c r="BE396" s="19">
        <v>0</v>
      </c>
      <c r="BF396" s="26">
        <v>28.458845244712279</v>
      </c>
      <c r="BG396" s="26">
        <v>60.054071841977937</v>
      </c>
      <c r="BH396" s="26">
        <v>11.487082913309782</v>
      </c>
      <c r="BI396" s="23"/>
      <c r="BJ396" s="27">
        <f t="shared" ca="1" si="37"/>
        <v>0.99950767992724243</v>
      </c>
      <c r="BK396" s="26">
        <f t="shared" ca="1" si="38"/>
        <v>15.759359108562403</v>
      </c>
      <c r="BL396" s="25">
        <f t="shared" si="39"/>
        <v>3.229065329493281</v>
      </c>
      <c r="BM396" s="25">
        <f t="shared" ca="1" si="40"/>
        <v>2.8554837983665697</v>
      </c>
      <c r="BN396" s="24">
        <f t="shared" si="41"/>
        <v>2.6948923766356061</v>
      </c>
      <c r="BO396" s="23"/>
      <c r="BP396" s="2"/>
    </row>
    <row r="397" spans="1:68" x14ac:dyDescent="0.2">
      <c r="A397">
        <v>19.2</v>
      </c>
      <c r="B397">
        <v>2.2000000000000002</v>
      </c>
      <c r="C397">
        <v>1.31928</v>
      </c>
      <c r="D397">
        <v>-0.1842</v>
      </c>
      <c r="E397">
        <v>0.13608999999999999</v>
      </c>
      <c r="F397">
        <v>1.4014500000000001</v>
      </c>
      <c r="G397">
        <v>1.8925000000000001</v>
      </c>
      <c r="I397" s="17">
        <f t="shared" ref="I397:I420" si="42">IF(A397="(m)",0,A397/0.3048)</f>
        <v>62.992125984251963</v>
      </c>
      <c r="J397" s="16">
        <f t="shared" ref="J397:J420" si="43">$J$7-I397</f>
        <v>-63.592125984251965</v>
      </c>
      <c r="K397" s="10">
        <v>122</v>
      </c>
      <c r="L397" s="16">
        <v>6536.089238845163</v>
      </c>
      <c r="M397" s="16">
        <v>2615.6167979002648</v>
      </c>
      <c r="N397" s="16">
        <v>27.296587926509183</v>
      </c>
      <c r="O397" s="16">
        <v>19.666478342749521</v>
      </c>
      <c r="P397" s="16">
        <v>20.178820485047588</v>
      </c>
      <c r="Q397" s="16">
        <v>0.67167090734517509</v>
      </c>
      <c r="R397" s="16">
        <v>3.328593501502628</v>
      </c>
      <c r="S397" s="16">
        <v>35.5793154373657</v>
      </c>
      <c r="T397" s="22" t="s">
        <v>122</v>
      </c>
      <c r="U397" s="10">
        <v>5</v>
      </c>
      <c r="V397" s="22" t="s">
        <v>143</v>
      </c>
      <c r="W397" s="10">
        <v>4</v>
      </c>
      <c r="X397" s="22" t="s">
        <v>33</v>
      </c>
      <c r="Y397" s="10">
        <v>3</v>
      </c>
      <c r="Z397" s="22" t="s">
        <v>33</v>
      </c>
      <c r="AA397" s="15">
        <v>3</v>
      </c>
      <c r="AB397" s="11">
        <v>45.47488395235159</v>
      </c>
      <c r="AC397" s="10">
        <v>49.202045222119757</v>
      </c>
      <c r="AD397" s="21">
        <v>5.3230708255286547</v>
      </c>
      <c r="AE397" s="12">
        <v>1966.6478342749519</v>
      </c>
      <c r="AF397" s="10">
        <v>1921.9177411774376</v>
      </c>
      <c r="AG397" s="10">
        <v>1345.2546990031726</v>
      </c>
      <c r="AH397" s="10">
        <v>170.38753736619122</v>
      </c>
      <c r="AI397" s="10">
        <v>3.0042719231067707</v>
      </c>
      <c r="AJ397" s="10"/>
      <c r="AK397" s="10"/>
      <c r="AL397" s="10"/>
      <c r="AM397" s="10"/>
      <c r="AN397" s="10">
        <v>9.8332391713747604</v>
      </c>
      <c r="AO397" s="10">
        <v>5.9344576468608059</v>
      </c>
      <c r="AP397" s="10">
        <v>10.416782893022209</v>
      </c>
      <c r="AQ397" s="10">
        <v>114.66</v>
      </c>
      <c r="AR397" s="10"/>
      <c r="AS397" s="10"/>
      <c r="AT397" s="10">
        <v>3.3997155205695591</v>
      </c>
      <c r="AU397" s="10">
        <v>1</v>
      </c>
      <c r="AV397" s="16"/>
      <c r="AW397" s="21">
        <v>288.28766117661564</v>
      </c>
      <c r="AX397" s="1" t="s">
        <v>120</v>
      </c>
      <c r="AY397" s="25">
        <v>63.592125984252</v>
      </c>
      <c r="AZ397" s="19">
        <v>0</v>
      </c>
      <c r="BA397" s="19">
        <v>100</v>
      </c>
      <c r="BB397" s="19">
        <v>0</v>
      </c>
      <c r="BC397" s="19">
        <v>100</v>
      </c>
      <c r="BD397" s="19">
        <v>0</v>
      </c>
      <c r="BE397" s="19">
        <v>0</v>
      </c>
      <c r="BF397" s="26">
        <v>45.47488395235159</v>
      </c>
      <c r="BG397" s="26">
        <v>49.202045222119757</v>
      </c>
      <c r="BH397" s="26">
        <v>5.3230708255286547</v>
      </c>
      <c r="BI397" s="23"/>
      <c r="BJ397" s="27">
        <f t="shared" ca="1" si="37"/>
        <v>1</v>
      </c>
      <c r="BK397" s="26">
        <f t="shared" ca="1" si="38"/>
        <v>12.930621855006015</v>
      </c>
      <c r="BL397" s="25">
        <f t="shared" si="39"/>
        <v>3.9718515145747917</v>
      </c>
      <c r="BM397" s="25">
        <f t="shared" ca="1" si="40"/>
        <v>2.9783711237255415</v>
      </c>
      <c r="BN397" s="24">
        <f t="shared" si="41"/>
        <v>2.7988156271785063</v>
      </c>
      <c r="BO397" s="23"/>
      <c r="BP397" s="2"/>
    </row>
    <row r="398" spans="1:68" x14ac:dyDescent="0.2">
      <c r="A398">
        <v>19.25</v>
      </c>
      <c r="B398">
        <v>2.1</v>
      </c>
      <c r="C398">
        <v>1.31857</v>
      </c>
      <c r="D398">
        <v>-0.20211000000000001</v>
      </c>
      <c r="E398">
        <v>0.13711999999999999</v>
      </c>
      <c r="F398">
        <v>1.3975</v>
      </c>
      <c r="G398">
        <v>1.89358</v>
      </c>
      <c r="I398" s="17">
        <f t="shared" si="42"/>
        <v>63.156167979002625</v>
      </c>
      <c r="J398" s="16">
        <f t="shared" si="43"/>
        <v>-63.756167979002626</v>
      </c>
      <c r="K398" s="10">
        <v>122</v>
      </c>
      <c r="L398" s="16">
        <v>6556.1023622047433</v>
      </c>
      <c r="M398" s="16">
        <v>2625.3937007874042</v>
      </c>
      <c r="N398" s="16">
        <v>27.367672790901135</v>
      </c>
      <c r="O398" s="16">
        <v>19.47259887005649</v>
      </c>
      <c r="P398" s="16">
        <v>19.989493789565902</v>
      </c>
      <c r="Q398" s="16">
        <v>0.55946471435429657</v>
      </c>
      <c r="R398" s="16">
        <v>2.7987938076067009</v>
      </c>
      <c r="S398" s="16">
        <v>35.895480521486888</v>
      </c>
      <c r="T398" s="22" t="s">
        <v>122</v>
      </c>
      <c r="U398" s="10">
        <v>5</v>
      </c>
      <c r="V398" s="22" t="s">
        <v>143</v>
      </c>
      <c r="W398" s="10">
        <v>4</v>
      </c>
      <c r="X398" s="22" t="s">
        <v>143</v>
      </c>
      <c r="Y398" s="10">
        <v>4</v>
      </c>
      <c r="Z398" s="22" t="s">
        <v>33</v>
      </c>
      <c r="AA398" s="15">
        <v>3</v>
      </c>
      <c r="AB398" s="11">
        <v>33.535035215595528</v>
      </c>
      <c r="AC398" s="10">
        <v>57.438479933980801</v>
      </c>
      <c r="AD398" s="21">
        <v>9.0264848504236692</v>
      </c>
      <c r="AE398" s="12">
        <v>1947.2598870056493</v>
      </c>
      <c r="AF398" s="10">
        <v>1898.4667697466755</v>
      </c>
      <c r="AG398" s="10">
        <v>1332.6329193043935</v>
      </c>
      <c r="AH398" s="10">
        <v>175.42918760062122</v>
      </c>
      <c r="AI398" s="10">
        <v>3.5729677451841941</v>
      </c>
      <c r="AJ398" s="10"/>
      <c r="AK398" s="10"/>
      <c r="AL398" s="10"/>
      <c r="AM398" s="10"/>
      <c r="AN398" s="10">
        <v>9.7362994350282452</v>
      </c>
      <c r="AO398" s="10">
        <v>5.7565695441010059</v>
      </c>
      <c r="AP398" s="10">
        <v>10.328430435130754</v>
      </c>
      <c r="AQ398" s="10">
        <v>114.66</v>
      </c>
      <c r="AR398" s="10"/>
      <c r="AS398" s="10"/>
      <c r="AT398" s="10">
        <v>3.3429985109881555</v>
      </c>
      <c r="AU398" s="10">
        <v>1</v>
      </c>
      <c r="AV398" s="16"/>
      <c r="AW398" s="21">
        <v>284.77001546200131</v>
      </c>
      <c r="AX398" s="1" t="s">
        <v>120</v>
      </c>
      <c r="AY398" s="25">
        <v>63.756167979002598</v>
      </c>
      <c r="AZ398" s="19">
        <v>0</v>
      </c>
      <c r="BA398" s="19">
        <v>100</v>
      </c>
      <c r="BB398" s="19">
        <v>0</v>
      </c>
      <c r="BC398" s="19">
        <v>100</v>
      </c>
      <c r="BD398" s="19">
        <v>0</v>
      </c>
      <c r="BE398" s="19">
        <v>0</v>
      </c>
      <c r="BF398" s="26">
        <v>33.535035215595528</v>
      </c>
      <c r="BG398" s="26">
        <v>57.438479933980801</v>
      </c>
      <c r="BH398" s="26">
        <v>9.0264848504236692</v>
      </c>
      <c r="BI398" s="23"/>
      <c r="BJ398" s="27">
        <f t="shared" ca="1" si="37"/>
        <v>1</v>
      </c>
      <c r="BK398" s="26">
        <f t="shared" ca="1" si="38"/>
        <v>12.730618347603604</v>
      </c>
      <c r="BL398" s="25">
        <f t="shared" si="39"/>
        <v>3.3477942477027991</v>
      </c>
      <c r="BM398" s="25">
        <f t="shared" ca="1" si="40"/>
        <v>2.9390678829865795</v>
      </c>
      <c r="BN398" s="24">
        <f t="shared" si="41"/>
        <v>2.7558374598013233</v>
      </c>
      <c r="BO398" s="23"/>
      <c r="BP398" s="2"/>
    </row>
    <row r="399" spans="1:68" x14ac:dyDescent="0.2">
      <c r="A399">
        <v>19.3</v>
      </c>
      <c r="B399">
        <v>0.8</v>
      </c>
      <c r="C399">
        <v>1.3249299999999999</v>
      </c>
      <c r="D399">
        <v>-0.20004</v>
      </c>
      <c r="E399">
        <v>0.13791999999999999</v>
      </c>
      <c r="F399">
        <v>1.39405</v>
      </c>
      <c r="G399">
        <v>1.8913</v>
      </c>
      <c r="I399" s="17">
        <f t="shared" si="42"/>
        <v>63.320209973753279</v>
      </c>
      <c r="J399" s="16">
        <f t="shared" si="43"/>
        <v>-63.920209973753281</v>
      </c>
      <c r="K399" s="10">
        <v>122</v>
      </c>
      <c r="L399" s="16">
        <v>6576.1154855643235</v>
      </c>
      <c r="M399" s="16">
        <v>2635.1706036745431</v>
      </c>
      <c r="N399" s="16">
        <v>27.438757655293088</v>
      </c>
      <c r="O399" s="16">
        <v>21.209322033898278</v>
      </c>
      <c r="P399" s="16">
        <v>21.72975309104757</v>
      </c>
      <c r="Q399" s="16">
        <v>0.57243326932309169</v>
      </c>
      <c r="R399" s="16">
        <v>2.6343293774420666</v>
      </c>
      <c r="S399" s="16">
        <v>36.141045635367419</v>
      </c>
      <c r="T399" s="22" t="s">
        <v>122</v>
      </c>
      <c r="U399" s="10">
        <v>5</v>
      </c>
      <c r="V399" s="22" t="s">
        <v>143</v>
      </c>
      <c r="W399" s="10">
        <v>4</v>
      </c>
      <c r="X399" s="22" t="s">
        <v>143</v>
      </c>
      <c r="Y399" s="10">
        <v>4</v>
      </c>
      <c r="Z399" s="22" t="s">
        <v>123</v>
      </c>
      <c r="AA399" s="15">
        <v>4</v>
      </c>
      <c r="AB399" s="11">
        <v>27.865317999138171</v>
      </c>
      <c r="AC399" s="10">
        <v>60.313497340947748</v>
      </c>
      <c r="AD399" s="21">
        <v>11.821184659914085</v>
      </c>
      <c r="AE399" s="12">
        <v>2120.9322033898279</v>
      </c>
      <c r="AF399" s="10">
        <v>2102.0259156057195</v>
      </c>
      <c r="AG399" s="10">
        <v>1448.6502060698381</v>
      </c>
      <c r="AH399" s="10">
        <v>179.01849559010054</v>
      </c>
      <c r="AI399" s="10">
        <v>3.7960325256327661</v>
      </c>
      <c r="AJ399" s="10"/>
      <c r="AK399" s="10"/>
      <c r="AL399" s="10"/>
      <c r="AM399" s="10"/>
      <c r="AN399" s="10">
        <v>10.604661016949139</v>
      </c>
      <c r="AO399" s="10">
        <v>6.0973079697143167</v>
      </c>
      <c r="AP399" s="10">
        <v>11.140551442488865</v>
      </c>
      <c r="AQ399" s="10">
        <v>114.66</v>
      </c>
      <c r="AR399" s="10"/>
      <c r="AS399" s="10"/>
      <c r="AT399" s="10">
        <v>3.7057947984266995</v>
      </c>
      <c r="AU399" s="10">
        <v>1</v>
      </c>
      <c r="AV399" s="16"/>
      <c r="AW399" s="21">
        <v>315.30388734085795</v>
      </c>
      <c r="AX399" s="1" t="s">
        <v>120</v>
      </c>
      <c r="AY399" s="25">
        <v>63.920209973753302</v>
      </c>
      <c r="AZ399" s="19">
        <v>0</v>
      </c>
      <c r="BA399" s="19">
        <v>100</v>
      </c>
      <c r="BB399" s="19">
        <v>0</v>
      </c>
      <c r="BC399" s="19">
        <v>0</v>
      </c>
      <c r="BD399" s="19">
        <v>100</v>
      </c>
      <c r="BE399" s="19">
        <v>0</v>
      </c>
      <c r="BF399" s="26">
        <v>27.865317999138171</v>
      </c>
      <c r="BG399" s="26">
        <v>60.313497340947748</v>
      </c>
      <c r="BH399" s="26">
        <v>11.821184659914085</v>
      </c>
      <c r="BI399" s="23"/>
      <c r="BJ399" s="27">
        <f t="shared" ref="BJ399:BJ452" ca="1" si="44">IF((0.381*BM399)+(0.05*(M399/2116.217)-0.15)&lt;1,(0.381*BM399)+(0.05*(M399/2116.217)-0.15),1)</f>
        <v>1</v>
      </c>
      <c r="BK399" s="26">
        <f t="shared" ref="BK399:BK452" ca="1" si="45">((P399-(L399/2000))/1.06)*(1.06/(M399/2000))^BJ399</f>
        <v>13.996585513324929</v>
      </c>
      <c r="BL399" s="25">
        <f t="shared" ref="BL399:BL452" si="46">(Q399/(P399-(L399/2000)))*100</f>
        <v>3.1040165153630181</v>
      </c>
      <c r="BM399" s="25">
        <f t="shared" ref="BM399:BM452" ca="1" si="47">SQRT(((3.47-LOG(BK399))^2)+((LOG(BL399)+1.22)^2))</f>
        <v>2.8864436825788635</v>
      </c>
      <c r="BN399" s="24">
        <f t="shared" ref="BN399:BN452" si="48">SQRT(((3.47-LOG(P399/1.06))^2)+((LOG(R399)+1.22)^2))</f>
        <v>2.7110599388829462</v>
      </c>
      <c r="BO399" s="23"/>
      <c r="BP399" s="2"/>
    </row>
    <row r="400" spans="1:68" x14ac:dyDescent="0.2">
      <c r="A400">
        <v>19.350000000000001</v>
      </c>
      <c r="B400">
        <v>2.1</v>
      </c>
      <c r="C400">
        <v>1.3203800000000001</v>
      </c>
      <c r="D400">
        <v>-0.1963</v>
      </c>
      <c r="E400">
        <v>0.13843</v>
      </c>
      <c r="F400">
        <v>1.3886799999999999</v>
      </c>
      <c r="G400">
        <v>1.89273</v>
      </c>
      <c r="I400" s="17">
        <f t="shared" si="42"/>
        <v>63.484251968503941</v>
      </c>
      <c r="J400" s="16">
        <f t="shared" si="43"/>
        <v>-64.084251968503935</v>
      </c>
      <c r="K400" s="10">
        <v>122</v>
      </c>
      <c r="L400" s="16">
        <v>6596.1286089239038</v>
      </c>
      <c r="M400" s="16">
        <v>2644.9475065616825</v>
      </c>
      <c r="N400" s="16">
        <v>27.509842519685041</v>
      </c>
      <c r="O400" s="16">
        <v>19.966854990583826</v>
      </c>
      <c r="P400" s="16">
        <v>20.489540335478541</v>
      </c>
      <c r="Q400" s="16">
        <v>0.59586437830052807</v>
      </c>
      <c r="R400" s="16">
        <v>2.9081393166676497</v>
      </c>
      <c r="S400" s="16">
        <v>36.297593395466265</v>
      </c>
      <c r="T400" s="22" t="s">
        <v>122</v>
      </c>
      <c r="U400" s="10">
        <v>5</v>
      </c>
      <c r="V400" s="22" t="s">
        <v>143</v>
      </c>
      <c r="W400" s="10">
        <v>4</v>
      </c>
      <c r="X400" s="22" t="s">
        <v>143</v>
      </c>
      <c r="Y400" s="10">
        <v>4</v>
      </c>
      <c r="Z400" s="22" t="s">
        <v>33</v>
      </c>
      <c r="AA400" s="15">
        <v>3</v>
      </c>
      <c r="AB400" s="11">
        <v>35.235972474585296</v>
      </c>
      <c r="AC400" s="10">
        <v>56.423159035238214</v>
      </c>
      <c r="AD400" s="21">
        <v>8.3408684901764882</v>
      </c>
      <c r="AE400" s="12">
        <v>1996.6854990583827</v>
      </c>
      <c r="AF400" s="10">
        <v>1954.9412900470356</v>
      </c>
      <c r="AG400" s="10">
        <v>1365.9693556985694</v>
      </c>
      <c r="AH400" s="10">
        <v>180.77658944464235</v>
      </c>
      <c r="AI400" s="10">
        <v>3.4386248082016588</v>
      </c>
      <c r="AJ400" s="10"/>
      <c r="AK400" s="10"/>
      <c r="AL400" s="10"/>
      <c r="AM400" s="10"/>
      <c r="AN400" s="10">
        <v>9.9834274952919131</v>
      </c>
      <c r="AO400" s="10">
        <v>5.9076849526868251</v>
      </c>
      <c r="AP400" s="10">
        <v>10.561785489889985</v>
      </c>
      <c r="AQ400" s="10">
        <v>114.66</v>
      </c>
      <c r="AR400" s="10"/>
      <c r="AS400" s="10"/>
      <c r="AT400" s="10">
        <v>3.4206331020367711</v>
      </c>
      <c r="AU400" s="10">
        <v>1</v>
      </c>
      <c r="AV400" s="16"/>
      <c r="AW400" s="21">
        <v>293.24119350705536</v>
      </c>
      <c r="AX400" s="1" t="s">
        <v>120</v>
      </c>
      <c r="AY400" s="25">
        <v>64.084251968503906</v>
      </c>
      <c r="AZ400" s="19">
        <v>0</v>
      </c>
      <c r="BA400" s="19">
        <v>100</v>
      </c>
      <c r="BB400" s="19">
        <v>0</v>
      </c>
      <c r="BC400" s="19">
        <v>100</v>
      </c>
      <c r="BD400" s="19">
        <v>0</v>
      </c>
      <c r="BE400" s="19">
        <v>0</v>
      </c>
      <c r="BF400" s="26">
        <v>35.235972474585296</v>
      </c>
      <c r="BG400" s="26">
        <v>56.423159035238214</v>
      </c>
      <c r="BH400" s="26">
        <v>8.3408684901764882</v>
      </c>
      <c r="BI400" s="23"/>
      <c r="BJ400" s="27">
        <f t="shared" ca="1" si="44"/>
        <v>1</v>
      </c>
      <c r="BK400" s="26">
        <f t="shared" ca="1" si="45"/>
        <v>12.999483723867748</v>
      </c>
      <c r="BL400" s="25">
        <f t="shared" si="46"/>
        <v>3.4660454822231608</v>
      </c>
      <c r="BM400" s="25">
        <f t="shared" ca="1" si="47"/>
        <v>2.9407653449210365</v>
      </c>
      <c r="BN400" s="24">
        <f t="shared" si="48"/>
        <v>2.757431326736397</v>
      </c>
      <c r="BO400" s="23"/>
      <c r="BP400" s="2"/>
    </row>
    <row r="401" spans="1:68" x14ac:dyDescent="0.2">
      <c r="A401">
        <v>19.399999999999999</v>
      </c>
      <c r="B401">
        <v>2.2000000000000002</v>
      </c>
      <c r="C401">
        <v>1.3196600000000001</v>
      </c>
      <c r="D401">
        <v>-0.18687999999999999</v>
      </c>
      <c r="E401">
        <v>0.14030000000000001</v>
      </c>
      <c r="F401">
        <v>1.3892</v>
      </c>
      <c r="G401">
        <v>1.89615</v>
      </c>
      <c r="I401" s="17">
        <f t="shared" si="42"/>
        <v>63.648293963254588</v>
      </c>
      <c r="J401" s="16">
        <f t="shared" si="43"/>
        <v>-64.248293963254582</v>
      </c>
      <c r="K401" s="10">
        <v>122</v>
      </c>
      <c r="L401" s="16">
        <v>6616.1417322834832</v>
      </c>
      <c r="M401" s="16">
        <v>2654.724409448821</v>
      </c>
      <c r="N401" s="16">
        <v>27.580927384076986</v>
      </c>
      <c r="O401" s="16">
        <v>19.770244821092284</v>
      </c>
      <c r="P401" s="16">
        <v>20.301195887720215</v>
      </c>
      <c r="Q401" s="16">
        <v>0.6548807009121459</v>
      </c>
      <c r="R401" s="16">
        <v>3.2258232693979862</v>
      </c>
      <c r="S401" s="16">
        <v>36.871601849162012</v>
      </c>
      <c r="T401" s="22" t="s">
        <v>122</v>
      </c>
      <c r="U401" s="10">
        <v>5</v>
      </c>
      <c r="V401" s="22" t="s">
        <v>143</v>
      </c>
      <c r="W401" s="10">
        <v>4</v>
      </c>
      <c r="X401" s="22" t="s">
        <v>33</v>
      </c>
      <c r="Y401" s="10">
        <v>3</v>
      </c>
      <c r="Z401" s="22" t="s">
        <v>33</v>
      </c>
      <c r="AA401" s="15">
        <v>3</v>
      </c>
      <c r="AB401" s="11">
        <v>42.894796958223935</v>
      </c>
      <c r="AC401" s="10">
        <v>51.175326586812872</v>
      </c>
      <c r="AD401" s="21">
        <v>5.9298764549631944</v>
      </c>
      <c r="AE401" s="12">
        <v>1977.0244821092285</v>
      </c>
      <c r="AF401" s="10">
        <v>1931.6058771719631</v>
      </c>
      <c r="AG401" s="10">
        <v>1353.4130591813478</v>
      </c>
      <c r="AH401" s="10">
        <v>191.12244613889197</v>
      </c>
      <c r="AI401" s="10">
        <v>3.0999838381927951</v>
      </c>
      <c r="AJ401" s="10"/>
      <c r="AK401" s="10"/>
      <c r="AL401" s="10"/>
      <c r="AM401" s="10"/>
      <c r="AN401" s="10">
        <v>9.8851224105461419</v>
      </c>
      <c r="AO401" s="10">
        <v>5.955485351266673</v>
      </c>
      <c r="AP401" s="10">
        <v>10.473891414269435</v>
      </c>
      <c r="AQ401" s="10">
        <v>114.66</v>
      </c>
      <c r="AR401" s="10"/>
      <c r="AS401" s="10"/>
      <c r="AT401" s="10">
        <v>3.3646624619625101</v>
      </c>
      <c r="AU401" s="10">
        <v>1</v>
      </c>
      <c r="AV401" s="16"/>
      <c r="AW401" s="21">
        <v>289.7408815757945</v>
      </c>
      <c r="AX401" s="1" t="s">
        <v>120</v>
      </c>
      <c r="AY401" s="25">
        <v>64.248293963254596</v>
      </c>
      <c r="AZ401" s="19">
        <v>0</v>
      </c>
      <c r="BA401" s="19">
        <v>100</v>
      </c>
      <c r="BB401" s="19">
        <v>0</v>
      </c>
      <c r="BC401" s="19">
        <v>100</v>
      </c>
      <c r="BD401" s="19">
        <v>0</v>
      </c>
      <c r="BE401" s="19">
        <v>0</v>
      </c>
      <c r="BF401" s="26">
        <v>42.894796958223935</v>
      </c>
      <c r="BG401" s="26">
        <v>51.175326586812872</v>
      </c>
      <c r="BH401" s="26">
        <v>5.9298764549631944</v>
      </c>
      <c r="BI401" s="23"/>
      <c r="BJ401" s="27">
        <f t="shared" ca="1" si="44"/>
        <v>1</v>
      </c>
      <c r="BK401" s="26">
        <f t="shared" ca="1" si="45"/>
        <v>12.802176347266585</v>
      </c>
      <c r="BL401" s="25">
        <f t="shared" si="46"/>
        <v>3.8537979334616503</v>
      </c>
      <c r="BM401" s="25">
        <f t="shared" ca="1" si="47"/>
        <v>2.9738296317975403</v>
      </c>
      <c r="BN401" s="24">
        <f t="shared" si="48"/>
        <v>2.7882966337194297</v>
      </c>
      <c r="BO401" s="23"/>
      <c r="BP401" s="2"/>
    </row>
    <row r="402" spans="1:68" x14ac:dyDescent="0.2">
      <c r="A402">
        <v>19.45</v>
      </c>
      <c r="B402">
        <v>2.1</v>
      </c>
      <c r="C402">
        <v>1.3247500000000001</v>
      </c>
      <c r="D402">
        <v>-0.19311</v>
      </c>
      <c r="E402">
        <v>0.14112</v>
      </c>
      <c r="F402">
        <v>1.3805499999999999</v>
      </c>
      <c r="G402">
        <v>1.8929499999999999</v>
      </c>
      <c r="I402" s="17">
        <f t="shared" si="42"/>
        <v>63.812335958005242</v>
      </c>
      <c r="J402" s="16">
        <f t="shared" si="43"/>
        <v>-64.412335958005244</v>
      </c>
      <c r="K402" s="10">
        <v>122</v>
      </c>
      <c r="L402" s="16">
        <v>6636.1548556430635</v>
      </c>
      <c r="M402" s="16">
        <v>2664.5013123359599</v>
      </c>
      <c r="N402" s="16">
        <v>27.652012248468939</v>
      </c>
      <c r="O402" s="16">
        <v>21.160169491525441</v>
      </c>
      <c r="P402" s="16">
        <v>21.69474509923425</v>
      </c>
      <c r="Q402" s="16">
        <v>0.61584973595775316</v>
      </c>
      <c r="R402" s="16">
        <v>2.8387046408740271</v>
      </c>
      <c r="S402" s="16">
        <v>37.123306090889557</v>
      </c>
      <c r="T402" s="22" t="s">
        <v>122</v>
      </c>
      <c r="U402" s="10">
        <v>5</v>
      </c>
      <c r="V402" s="22" t="s">
        <v>143</v>
      </c>
      <c r="W402" s="10">
        <v>4</v>
      </c>
      <c r="X402" s="22" t="s">
        <v>143</v>
      </c>
      <c r="Y402" s="10">
        <v>4</v>
      </c>
      <c r="Z402" s="22" t="s">
        <v>123</v>
      </c>
      <c r="AA402" s="15">
        <v>4</v>
      </c>
      <c r="AB402" s="11">
        <v>32.148889396409224</v>
      </c>
      <c r="AC402" s="10">
        <v>58.217758571159891</v>
      </c>
      <c r="AD402" s="21">
        <v>9.6333520324308886</v>
      </c>
      <c r="AE402" s="12">
        <v>2116.0169491525439</v>
      </c>
      <c r="AF402" s="10">
        <v>2094.3756006818739</v>
      </c>
      <c r="AG402" s="10">
        <v>1446.3163399489499</v>
      </c>
      <c r="AH402" s="10">
        <v>194.838044758367</v>
      </c>
      <c r="AI402" s="10">
        <v>3.522733522893398</v>
      </c>
      <c r="AJ402" s="10"/>
      <c r="AK402" s="10"/>
      <c r="AL402" s="10"/>
      <c r="AM402" s="10"/>
      <c r="AN402" s="10">
        <v>10.58008474576272</v>
      </c>
      <c r="AO402" s="10">
        <v>6.1651790412832437</v>
      </c>
      <c r="AP402" s="10">
        <v>11.12421437964265</v>
      </c>
      <c r="AQ402" s="10">
        <v>114.66</v>
      </c>
      <c r="AR402" s="10"/>
      <c r="AS402" s="10"/>
      <c r="AT402" s="10">
        <v>3.6488126110726933</v>
      </c>
      <c r="AU402" s="10">
        <v>1</v>
      </c>
      <c r="AV402" s="16"/>
      <c r="AW402" s="21">
        <v>314.15634010228109</v>
      </c>
      <c r="AX402" s="1" t="s">
        <v>120</v>
      </c>
      <c r="AY402" s="25">
        <v>64.412335958005201</v>
      </c>
      <c r="AZ402" s="19">
        <v>0</v>
      </c>
      <c r="BA402" s="19">
        <v>100</v>
      </c>
      <c r="BB402" s="19">
        <v>0</v>
      </c>
      <c r="BC402" s="19">
        <v>0</v>
      </c>
      <c r="BD402" s="19">
        <v>100</v>
      </c>
      <c r="BE402" s="19">
        <v>0</v>
      </c>
      <c r="BF402" s="26">
        <v>32.148889396409224</v>
      </c>
      <c r="BG402" s="26">
        <v>58.217758571159891</v>
      </c>
      <c r="BH402" s="26">
        <v>9.6333520324308886</v>
      </c>
      <c r="BI402" s="23"/>
      <c r="BJ402" s="27">
        <f t="shared" ca="1" si="44"/>
        <v>1</v>
      </c>
      <c r="BK402" s="26">
        <f t="shared" ca="1" si="45"/>
        <v>13.793701347665655</v>
      </c>
      <c r="BL402" s="25">
        <f t="shared" si="46"/>
        <v>3.3512590365650845</v>
      </c>
      <c r="BM402" s="25">
        <f t="shared" ca="1" si="47"/>
        <v>2.9113808481974712</v>
      </c>
      <c r="BN402" s="24">
        <f t="shared" si="48"/>
        <v>2.7313736477524002</v>
      </c>
      <c r="BO402" s="23"/>
      <c r="BP402" s="2"/>
    </row>
    <row r="403" spans="1:68" x14ac:dyDescent="0.2">
      <c r="A403">
        <v>19.5</v>
      </c>
      <c r="B403">
        <v>2.2000000000000002</v>
      </c>
      <c r="C403">
        <v>1.3266</v>
      </c>
      <c r="D403">
        <v>-0.19689999999999999</v>
      </c>
      <c r="E403">
        <v>0.14171</v>
      </c>
      <c r="F403">
        <v>1.3793299999999999</v>
      </c>
      <c r="G403">
        <v>1.8938299999999999</v>
      </c>
      <c r="I403" s="17">
        <f t="shared" si="42"/>
        <v>63.976377952755904</v>
      </c>
      <c r="J403" s="16">
        <f t="shared" si="43"/>
        <v>-64.576377952755905</v>
      </c>
      <c r="K403" s="10">
        <v>122</v>
      </c>
      <c r="L403" s="16">
        <v>6656.1679790026437</v>
      </c>
      <c r="M403" s="16">
        <v>2674.2782152230993</v>
      </c>
      <c r="N403" s="16">
        <v>27.723097112860891</v>
      </c>
      <c r="O403" s="16">
        <v>21.665348399246692</v>
      </c>
      <c r="P403" s="16">
        <v>22.202531908464913</v>
      </c>
      <c r="Q403" s="16">
        <v>0.59210537686029763</v>
      </c>
      <c r="R403" s="16">
        <v>2.6668371846120498</v>
      </c>
      <c r="S403" s="16">
        <v>37.304410362376444</v>
      </c>
      <c r="T403" s="22" t="s">
        <v>122</v>
      </c>
      <c r="U403" s="10">
        <v>5</v>
      </c>
      <c r="V403" s="22" t="s">
        <v>143</v>
      </c>
      <c r="W403" s="10">
        <v>4</v>
      </c>
      <c r="X403" s="22" t="s">
        <v>143</v>
      </c>
      <c r="Y403" s="10">
        <v>4</v>
      </c>
      <c r="Z403" s="22" t="s">
        <v>123</v>
      </c>
      <c r="AA403" s="15">
        <v>4</v>
      </c>
      <c r="AB403" s="11">
        <v>27.999289850321198</v>
      </c>
      <c r="AC403" s="10">
        <v>60.255881330603899</v>
      </c>
      <c r="AD403" s="21">
        <v>11.744828819074902</v>
      </c>
      <c r="AE403" s="12">
        <v>2166.5348399246695</v>
      </c>
      <c r="AF403" s="10">
        <v>2152.9379827466823</v>
      </c>
      <c r="AG403" s="10">
        <v>1480.1687938976609</v>
      </c>
      <c r="AH403" s="10">
        <v>197.10130113289136</v>
      </c>
      <c r="AI403" s="10">
        <v>3.7497602244715664</v>
      </c>
      <c r="AJ403" s="10"/>
      <c r="AK403" s="10"/>
      <c r="AL403" s="10"/>
      <c r="AM403" s="10"/>
      <c r="AN403" s="10">
        <v>10.832674199623346</v>
      </c>
      <c r="AO403" s="10">
        <v>6.2302501763933389</v>
      </c>
      <c r="AP403" s="10">
        <v>11.361181557283626</v>
      </c>
      <c r="AQ403" s="10">
        <v>114.66</v>
      </c>
      <c r="AR403" s="10"/>
      <c r="AS403" s="10"/>
      <c r="AT403" s="10">
        <v>3.7415430627786903</v>
      </c>
      <c r="AU403" s="10">
        <v>1</v>
      </c>
      <c r="AV403" s="16"/>
      <c r="AW403" s="21">
        <v>322.94069741200235</v>
      </c>
      <c r="AX403" s="1" t="s">
        <v>120</v>
      </c>
      <c r="AY403" s="25">
        <v>64.576377952755905</v>
      </c>
      <c r="AZ403" s="19">
        <v>0</v>
      </c>
      <c r="BA403" s="19">
        <v>100</v>
      </c>
      <c r="BB403" s="19">
        <v>0</v>
      </c>
      <c r="BC403" s="19">
        <v>0</v>
      </c>
      <c r="BD403" s="19">
        <v>100</v>
      </c>
      <c r="BE403" s="19">
        <v>0</v>
      </c>
      <c r="BF403" s="26">
        <v>27.999289850321198</v>
      </c>
      <c r="BG403" s="26">
        <v>60.255881330603899</v>
      </c>
      <c r="BH403" s="26">
        <v>11.744828819074902</v>
      </c>
      <c r="BI403" s="23"/>
      <c r="BJ403" s="27">
        <f t="shared" ca="1" si="44"/>
        <v>1</v>
      </c>
      <c r="BK403" s="26">
        <f t="shared" ca="1" si="45"/>
        <v>14.115545504220476</v>
      </c>
      <c r="BL403" s="25">
        <f t="shared" si="46"/>
        <v>3.1370738863593242</v>
      </c>
      <c r="BM403" s="25">
        <f t="shared" ca="1" si="47"/>
        <v>2.8862190021647991</v>
      </c>
      <c r="BN403" s="24">
        <f t="shared" si="48"/>
        <v>2.7068598311495191</v>
      </c>
      <c r="BO403" s="23"/>
      <c r="BP403" s="2"/>
    </row>
    <row r="404" spans="1:68" x14ac:dyDescent="0.2">
      <c r="A404">
        <v>19.55</v>
      </c>
      <c r="B404">
        <v>2.1</v>
      </c>
      <c r="C404">
        <v>1.3271599999999999</v>
      </c>
      <c r="D404">
        <v>-0.19284000000000001</v>
      </c>
      <c r="E404">
        <v>0.14257</v>
      </c>
      <c r="F404">
        <v>1.38008</v>
      </c>
      <c r="G404">
        <v>1.8967499999999999</v>
      </c>
      <c r="I404" s="17">
        <f t="shared" si="42"/>
        <v>64.140419947506558</v>
      </c>
      <c r="J404" s="16">
        <f t="shared" si="43"/>
        <v>-64.740419947506552</v>
      </c>
      <c r="K404" s="10">
        <v>122</v>
      </c>
      <c r="L404" s="16">
        <v>6676.181102362224</v>
      </c>
      <c r="M404" s="16">
        <v>2684.0551181102383</v>
      </c>
      <c r="N404" s="16">
        <v>27.79418197725284</v>
      </c>
      <c r="O404" s="16">
        <v>21.818267419962297</v>
      </c>
      <c r="P404" s="16">
        <v>22.359252277143387</v>
      </c>
      <c r="Q404" s="16">
        <v>0.61754128660585672</v>
      </c>
      <c r="R404" s="16">
        <v>2.7619049105552365</v>
      </c>
      <c r="S404" s="16">
        <v>37.568392859798024</v>
      </c>
      <c r="T404" s="22" t="s">
        <v>122</v>
      </c>
      <c r="U404" s="10">
        <v>5</v>
      </c>
      <c r="V404" s="22" t="s">
        <v>143</v>
      </c>
      <c r="W404" s="10">
        <v>4</v>
      </c>
      <c r="X404" s="22" t="s">
        <v>143</v>
      </c>
      <c r="Y404" s="10">
        <v>4</v>
      </c>
      <c r="Z404" s="22" t="s">
        <v>123</v>
      </c>
      <c r="AA404" s="15">
        <v>4</v>
      </c>
      <c r="AB404" s="11">
        <v>29.73833339665719</v>
      </c>
      <c r="AC404" s="10">
        <v>59.459384303512152</v>
      </c>
      <c r="AD404" s="21">
        <v>10.802282299830654</v>
      </c>
      <c r="AE404" s="12">
        <v>2181.8267419962294</v>
      </c>
      <c r="AF404" s="10">
        <v>2170.1984306288809</v>
      </c>
      <c r="AG404" s="10">
        <v>1490.6168184762259</v>
      </c>
      <c r="AH404" s="10">
        <v>201.06948101235804</v>
      </c>
      <c r="AI404" s="10">
        <v>3.6206894603006665</v>
      </c>
      <c r="AJ404" s="10"/>
      <c r="AK404" s="10"/>
      <c r="AL404" s="10"/>
      <c r="AM404" s="10"/>
      <c r="AN404" s="10">
        <v>10.909133709981148</v>
      </c>
      <c r="AO404" s="10">
        <v>6.2986588237192098</v>
      </c>
      <c r="AP404" s="10">
        <v>11.43431772933358</v>
      </c>
      <c r="AQ404" s="10">
        <v>114.66</v>
      </c>
      <c r="AR404" s="10"/>
      <c r="AS404" s="10"/>
      <c r="AT404" s="10">
        <v>3.7585609880761495</v>
      </c>
      <c r="AU404" s="10">
        <v>1</v>
      </c>
      <c r="AV404" s="16"/>
      <c r="AW404" s="21">
        <v>325.52976459433216</v>
      </c>
      <c r="AX404" s="1" t="s">
        <v>120</v>
      </c>
      <c r="AY404" s="25">
        <v>64.740419947506595</v>
      </c>
      <c r="AZ404" s="19">
        <v>0</v>
      </c>
      <c r="BA404" s="19">
        <v>100</v>
      </c>
      <c r="BB404" s="19">
        <v>0</v>
      </c>
      <c r="BC404" s="19">
        <v>0</v>
      </c>
      <c r="BD404" s="19">
        <v>100</v>
      </c>
      <c r="BE404" s="19">
        <v>0</v>
      </c>
      <c r="BF404" s="26">
        <v>29.73833339665719</v>
      </c>
      <c r="BG404" s="26">
        <v>59.459384303512152</v>
      </c>
      <c r="BH404" s="26">
        <v>10.802282299830654</v>
      </c>
      <c r="BI404" s="23"/>
      <c r="BJ404" s="27">
        <f t="shared" ca="1" si="44"/>
        <v>1</v>
      </c>
      <c r="BK404" s="26">
        <f t="shared" ca="1" si="45"/>
        <v>14.17345090838112</v>
      </c>
      <c r="BL404" s="25">
        <f t="shared" si="46"/>
        <v>3.2466013143822083</v>
      </c>
      <c r="BM404" s="25">
        <f t="shared" ca="1" si="47"/>
        <v>2.8936830544709293</v>
      </c>
      <c r="BN404" s="24">
        <f t="shared" si="48"/>
        <v>2.7137208011219349</v>
      </c>
      <c r="BO404" s="23"/>
      <c r="BP404" s="2"/>
    </row>
    <row r="405" spans="1:68" x14ac:dyDescent="0.2">
      <c r="A405">
        <v>19.600000000000001</v>
      </c>
      <c r="B405">
        <v>2.2000000000000002</v>
      </c>
      <c r="C405">
        <v>1.3240400000000001</v>
      </c>
      <c r="D405">
        <v>-0.19453999999999999</v>
      </c>
      <c r="E405">
        <v>0.14318</v>
      </c>
      <c r="F405">
        <v>1.37463</v>
      </c>
      <c r="G405">
        <v>1.9012500000000001</v>
      </c>
      <c r="I405" s="17">
        <f t="shared" si="42"/>
        <v>64.30446194225722</v>
      </c>
      <c r="J405" s="16">
        <f t="shared" si="43"/>
        <v>-64.904461942257214</v>
      </c>
      <c r="K405" s="10">
        <v>122</v>
      </c>
      <c r="L405" s="16">
        <v>6696.1942257218043</v>
      </c>
      <c r="M405" s="16">
        <v>2693.8320209973776</v>
      </c>
      <c r="N405" s="16">
        <v>27.865266841644793</v>
      </c>
      <c r="O405" s="16">
        <v>20.96629001883241</v>
      </c>
      <c r="P405" s="16">
        <v>21.509971180963909</v>
      </c>
      <c r="Q405" s="16">
        <v>0.60689078252520401</v>
      </c>
      <c r="R405" s="16">
        <v>2.8214393102594935</v>
      </c>
      <c r="S405" s="16">
        <v>37.755636259131933</v>
      </c>
      <c r="T405" s="22" t="s">
        <v>122</v>
      </c>
      <c r="U405" s="10">
        <v>5</v>
      </c>
      <c r="V405" s="22" t="s">
        <v>143</v>
      </c>
      <c r="W405" s="10">
        <v>4</v>
      </c>
      <c r="X405" s="22" t="s">
        <v>143</v>
      </c>
      <c r="Y405" s="10">
        <v>4</v>
      </c>
      <c r="Z405" s="22" t="s">
        <v>123</v>
      </c>
      <c r="AA405" s="15">
        <v>4</v>
      </c>
      <c r="AB405" s="11">
        <v>32.059511119537163</v>
      </c>
      <c r="AC405" s="10">
        <v>58.26643820392637</v>
      </c>
      <c r="AD405" s="21">
        <v>9.6740506765364689</v>
      </c>
      <c r="AE405" s="12">
        <v>2096.629001883241</v>
      </c>
      <c r="AF405" s="10">
        <v>2069.1057649983786</v>
      </c>
      <c r="AG405" s="10">
        <v>1433.9980787309273</v>
      </c>
      <c r="AH405" s="10">
        <v>203.45902801687828</v>
      </c>
      <c r="AI405" s="10">
        <v>3.5442903073042813</v>
      </c>
      <c r="AJ405" s="10"/>
      <c r="AK405" s="10"/>
      <c r="AL405" s="10"/>
      <c r="AM405" s="10"/>
      <c r="AN405" s="10">
        <v>10.483145009416205</v>
      </c>
      <c r="AO405" s="10">
        <v>6.1338272958752675</v>
      </c>
      <c r="AP405" s="10">
        <v>11.037986551116491</v>
      </c>
      <c r="AQ405" s="10">
        <v>114.66</v>
      </c>
      <c r="AR405" s="10"/>
      <c r="AS405" s="10"/>
      <c r="AT405" s="10">
        <v>3.5612678471516648</v>
      </c>
      <c r="AU405" s="10">
        <v>1</v>
      </c>
      <c r="AV405" s="16"/>
      <c r="AW405" s="21">
        <v>310.36586474975684</v>
      </c>
      <c r="AX405" s="1" t="s">
        <v>120</v>
      </c>
      <c r="AY405" s="25">
        <v>64.9044619422572</v>
      </c>
      <c r="AZ405" s="19">
        <v>0</v>
      </c>
      <c r="BA405" s="19">
        <v>100</v>
      </c>
      <c r="BB405" s="19">
        <v>0</v>
      </c>
      <c r="BC405" s="19">
        <v>0</v>
      </c>
      <c r="BD405" s="19">
        <v>100</v>
      </c>
      <c r="BE405" s="19">
        <v>0</v>
      </c>
      <c r="BF405" s="26">
        <v>32.059511119537163</v>
      </c>
      <c r="BG405" s="26">
        <v>58.26643820392637</v>
      </c>
      <c r="BH405" s="26">
        <v>9.6740506765364689</v>
      </c>
      <c r="BI405" s="23"/>
      <c r="BJ405" s="27">
        <f t="shared" ca="1" si="44"/>
        <v>1</v>
      </c>
      <c r="BK405" s="26">
        <f t="shared" ca="1" si="45"/>
        <v>13.484043493832006</v>
      </c>
      <c r="BL405" s="25">
        <f t="shared" si="46"/>
        <v>3.3415647539978415</v>
      </c>
      <c r="BM405" s="25">
        <f t="shared" ca="1" si="47"/>
        <v>2.9185275301344396</v>
      </c>
      <c r="BN405" s="24">
        <f t="shared" si="48"/>
        <v>2.732690393968273</v>
      </c>
      <c r="BO405" s="23"/>
      <c r="BP405" s="2"/>
    </row>
    <row r="406" spans="1:68" x14ac:dyDescent="0.2">
      <c r="A406">
        <v>19.649999999999999</v>
      </c>
      <c r="B406">
        <v>0.1</v>
      </c>
      <c r="C406">
        <v>1.3255999999999999</v>
      </c>
      <c r="D406">
        <v>-0.18435000000000001</v>
      </c>
      <c r="E406">
        <v>0.14373</v>
      </c>
      <c r="F406">
        <v>1.3758300000000001</v>
      </c>
      <c r="G406">
        <v>1.9032500000000001</v>
      </c>
      <c r="I406" s="17">
        <f t="shared" si="42"/>
        <v>64.468503937007867</v>
      </c>
      <c r="J406" s="16">
        <f t="shared" si="43"/>
        <v>-65.068503937007861</v>
      </c>
      <c r="K406" s="10">
        <v>122</v>
      </c>
      <c r="L406" s="16">
        <v>6716.2073490813837</v>
      </c>
      <c r="M406" s="16">
        <v>2703.6089238845161</v>
      </c>
      <c r="N406" s="16">
        <v>27.936351706036742</v>
      </c>
      <c r="O406" s="16">
        <v>21.392278719397321</v>
      </c>
      <c r="P406" s="16">
        <v>21.938390976156239</v>
      </c>
      <c r="Q406" s="16">
        <v>0.67073115698511754</v>
      </c>
      <c r="R406" s="16">
        <v>3.0573397917563887</v>
      </c>
      <c r="S406" s="16">
        <v>37.924462274924792</v>
      </c>
      <c r="T406" s="22" t="s">
        <v>122</v>
      </c>
      <c r="U406" s="10">
        <v>5</v>
      </c>
      <c r="V406" s="22" t="s">
        <v>143</v>
      </c>
      <c r="W406" s="10">
        <v>4</v>
      </c>
      <c r="X406" s="22" t="s">
        <v>143</v>
      </c>
      <c r="Y406" s="10">
        <v>4</v>
      </c>
      <c r="Z406" s="22" t="s">
        <v>33</v>
      </c>
      <c r="AA406" s="15">
        <v>3</v>
      </c>
      <c r="AB406" s="11">
        <v>36.682291193723742</v>
      </c>
      <c r="AC406" s="10">
        <v>55.512455231020851</v>
      </c>
      <c r="AD406" s="21">
        <v>7.8052535752554082</v>
      </c>
      <c r="AE406" s="12">
        <v>2139.2278719397318</v>
      </c>
      <c r="AF406" s="10">
        <v>2118.330851293972</v>
      </c>
      <c r="AG406" s="10">
        <v>1462.559398410416</v>
      </c>
      <c r="AH406" s="10">
        <v>205.46970313141134</v>
      </c>
      <c r="AI406" s="10">
        <v>3.2708173383159265</v>
      </c>
      <c r="AJ406" s="10"/>
      <c r="AK406" s="10"/>
      <c r="AL406" s="10"/>
      <c r="AM406" s="10"/>
      <c r="AN406" s="10">
        <v>10.696139359698661</v>
      </c>
      <c r="AO406" s="10">
        <v>6.3020147395916855</v>
      </c>
      <c r="AP406" s="10">
        <v>11.237915788872911</v>
      </c>
      <c r="AQ406" s="10">
        <v>114.66</v>
      </c>
      <c r="AR406" s="10"/>
      <c r="AS406" s="10"/>
      <c r="AT406" s="10">
        <v>3.6363692447635656</v>
      </c>
      <c r="AU406" s="10">
        <v>1</v>
      </c>
      <c r="AV406" s="16"/>
      <c r="AW406" s="21">
        <v>317.74962769409581</v>
      </c>
      <c r="AX406" s="1" t="s">
        <v>120</v>
      </c>
      <c r="AY406" s="25">
        <v>65.068503937007904</v>
      </c>
      <c r="AZ406" s="19">
        <v>0</v>
      </c>
      <c r="BA406" s="19">
        <v>100</v>
      </c>
      <c r="BB406" s="19">
        <v>0</v>
      </c>
      <c r="BC406" s="19">
        <v>100</v>
      </c>
      <c r="BD406" s="19">
        <v>0</v>
      </c>
      <c r="BE406" s="19">
        <v>0</v>
      </c>
      <c r="BF406" s="26">
        <v>36.682291193723742</v>
      </c>
      <c r="BG406" s="26">
        <v>55.512455231020851</v>
      </c>
      <c r="BH406" s="26">
        <v>7.8052535752554082</v>
      </c>
      <c r="BI406" s="23"/>
      <c r="BJ406" s="27">
        <f t="shared" ca="1" si="44"/>
        <v>1</v>
      </c>
      <c r="BK406" s="26">
        <f t="shared" ca="1" si="45"/>
        <v>13.744803945179756</v>
      </c>
      <c r="BL406" s="25">
        <f t="shared" si="46"/>
        <v>3.6099073501775067</v>
      </c>
      <c r="BM406" s="25">
        <f t="shared" ca="1" si="47"/>
        <v>2.9320760652524731</v>
      </c>
      <c r="BN406" s="24">
        <f t="shared" si="48"/>
        <v>2.7474258288309414</v>
      </c>
      <c r="BO406" s="23"/>
      <c r="BP406" s="2"/>
    </row>
    <row r="407" spans="1:68" x14ac:dyDescent="0.2">
      <c r="A407">
        <v>19.7</v>
      </c>
      <c r="B407">
        <v>2.1</v>
      </c>
      <c r="C407">
        <v>1.3259300000000001</v>
      </c>
      <c r="D407">
        <v>-0.18428</v>
      </c>
      <c r="E407">
        <v>0.14424999999999999</v>
      </c>
      <c r="F407">
        <v>1.3676999999999999</v>
      </c>
      <c r="G407">
        <v>1.9016299999999999</v>
      </c>
      <c r="I407" s="17">
        <f t="shared" si="42"/>
        <v>64.632545931758528</v>
      </c>
      <c r="J407" s="16">
        <f t="shared" si="43"/>
        <v>-65.232545931758523</v>
      </c>
      <c r="K407" s="10">
        <v>122</v>
      </c>
      <c r="L407" s="16">
        <v>6736.2204724409639</v>
      </c>
      <c r="M407" s="16">
        <v>2713.3858267716555</v>
      </c>
      <c r="N407" s="16">
        <v>28.007436570428695</v>
      </c>
      <c r="O407" s="16">
        <v>21.482391713747649</v>
      </c>
      <c r="P407" s="16">
        <v>22.030802459972488</v>
      </c>
      <c r="Q407" s="16">
        <v>0.67116970715314439</v>
      </c>
      <c r="R407" s="16">
        <v>3.0465059471736669</v>
      </c>
      <c r="S407" s="16">
        <v>38.084079598947135</v>
      </c>
      <c r="T407" s="22" t="s">
        <v>122</v>
      </c>
      <c r="U407" s="10">
        <v>5</v>
      </c>
      <c r="V407" s="22" t="s">
        <v>143</v>
      </c>
      <c r="W407" s="10">
        <v>4</v>
      </c>
      <c r="X407" s="22" t="s">
        <v>143</v>
      </c>
      <c r="Y407" s="10">
        <v>4</v>
      </c>
      <c r="Z407" s="22" t="s">
        <v>33</v>
      </c>
      <c r="AA407" s="15">
        <v>3</v>
      </c>
      <c r="AB407" s="11">
        <v>36.323416863726152</v>
      </c>
      <c r="AC407" s="10">
        <v>55.742300590766817</v>
      </c>
      <c r="AD407" s="21">
        <v>7.9342825455070294</v>
      </c>
      <c r="AE407" s="12">
        <v>2148.2391713747647</v>
      </c>
      <c r="AF407" s="10">
        <v>2128.025548015908</v>
      </c>
      <c r="AG407" s="10">
        <v>1468.7201639981658</v>
      </c>
      <c r="AH407" s="10">
        <v>207.29094230095075</v>
      </c>
      <c r="AI407" s="10">
        <v>3.2824488687695799</v>
      </c>
      <c r="AJ407" s="10"/>
      <c r="AK407" s="10"/>
      <c r="AL407" s="10"/>
      <c r="AM407" s="10"/>
      <c r="AN407" s="10">
        <v>10.741195856873825</v>
      </c>
      <c r="AO407" s="10">
        <v>6.3245023577847954</v>
      </c>
      <c r="AP407" s="10">
        <v>11.28104114798716</v>
      </c>
      <c r="AQ407" s="10">
        <v>114.66</v>
      </c>
      <c r="AR407" s="10"/>
      <c r="AS407" s="10"/>
      <c r="AT407" s="10">
        <v>3.6399705092563313</v>
      </c>
      <c r="AU407" s="10">
        <v>1</v>
      </c>
      <c r="AV407" s="16"/>
      <c r="AW407" s="21">
        <v>319.20383220238625</v>
      </c>
      <c r="AX407" s="1" t="s">
        <v>120</v>
      </c>
      <c r="AY407" s="25">
        <v>65.232545931758494</v>
      </c>
      <c r="AZ407" s="19">
        <v>0</v>
      </c>
      <c r="BA407" s="19">
        <v>100</v>
      </c>
      <c r="BB407" s="19">
        <v>0</v>
      </c>
      <c r="BC407" s="19">
        <v>100</v>
      </c>
      <c r="BD407" s="19">
        <v>0</v>
      </c>
      <c r="BE407" s="19">
        <v>0</v>
      </c>
      <c r="BF407" s="26">
        <v>36.323416863726152</v>
      </c>
      <c r="BG407" s="26">
        <v>55.742300590766817</v>
      </c>
      <c r="BH407" s="26">
        <v>7.9342825455070294</v>
      </c>
      <c r="BI407" s="23"/>
      <c r="BJ407" s="27">
        <f t="shared" ca="1" si="44"/>
        <v>1</v>
      </c>
      <c r="BK407" s="26">
        <f t="shared" ca="1" si="45"/>
        <v>13.756018063937919</v>
      </c>
      <c r="BL407" s="25">
        <f t="shared" si="46"/>
        <v>3.5963177182922559</v>
      </c>
      <c r="BM407" s="25">
        <f t="shared" ca="1" si="47"/>
        <v>2.9308015863654422</v>
      </c>
      <c r="BN407" s="24">
        <f t="shared" si="48"/>
        <v>2.7450375947611563</v>
      </c>
      <c r="BO407" s="23"/>
      <c r="BP407" s="2"/>
    </row>
    <row r="408" spans="1:68" x14ac:dyDescent="0.2">
      <c r="A408">
        <v>19.75</v>
      </c>
      <c r="B408">
        <v>2.1</v>
      </c>
      <c r="C408">
        <v>1.31995</v>
      </c>
      <c r="D408">
        <v>-0.17967</v>
      </c>
      <c r="E408">
        <v>0.15051999999999999</v>
      </c>
      <c r="F408">
        <v>1.3655299999999999</v>
      </c>
      <c r="G408">
        <v>1.9006799999999999</v>
      </c>
      <c r="I408" s="17">
        <f t="shared" si="42"/>
        <v>64.79658792650919</v>
      </c>
      <c r="J408" s="16">
        <f t="shared" si="43"/>
        <v>-65.396587926509184</v>
      </c>
      <c r="K408" s="10">
        <v>122</v>
      </c>
      <c r="L408" s="16">
        <v>6756.2335958005442</v>
      </c>
      <c r="M408" s="16">
        <v>2723.1627296587949</v>
      </c>
      <c r="N408" s="16">
        <v>28.078521434820647</v>
      </c>
      <c r="O408" s="16">
        <v>19.849435028248564</v>
      </c>
      <c r="P408" s="16">
        <v>20.42556025322596</v>
      </c>
      <c r="Q408" s="16">
        <v>0.70005136821891489</v>
      </c>
      <c r="R408" s="16">
        <v>3.4273300685025299</v>
      </c>
      <c r="S408" s="16">
        <v>40.008696178985815</v>
      </c>
      <c r="T408" s="22" t="s">
        <v>122</v>
      </c>
      <c r="U408" s="10">
        <v>4</v>
      </c>
      <c r="V408" s="22" t="s">
        <v>143</v>
      </c>
      <c r="W408" s="10">
        <v>4</v>
      </c>
      <c r="X408" s="22" t="s">
        <v>33</v>
      </c>
      <c r="Y408" s="10">
        <v>3</v>
      </c>
      <c r="Z408" s="22" t="s">
        <v>33</v>
      </c>
      <c r="AA408" s="15">
        <v>3</v>
      </c>
      <c r="AB408" s="11">
        <v>47.897941943964611</v>
      </c>
      <c r="AC408" s="10">
        <v>47.272264742011373</v>
      </c>
      <c r="AD408" s="21">
        <v>4.8297933140240161</v>
      </c>
      <c r="AE408" s="12">
        <v>1984.9435028248565</v>
      </c>
      <c r="AF408" s="10">
        <v>1937.9962811422238</v>
      </c>
      <c r="AG408" s="10">
        <v>1361.7040168817307</v>
      </c>
      <c r="AH408" s="10">
        <v>245.42073759425489</v>
      </c>
      <c r="AI408" s="10">
        <v>2.9177230672647769</v>
      </c>
      <c r="AJ408" s="10"/>
      <c r="AK408" s="10"/>
      <c r="AL408" s="10"/>
      <c r="AM408" s="10"/>
      <c r="AN408" s="10">
        <v>13.232956685499042</v>
      </c>
      <c r="AO408" s="10">
        <v>6.0699549005030899</v>
      </c>
      <c r="AP408" s="10">
        <v>10.531928118172114</v>
      </c>
      <c r="AQ408" s="10">
        <v>114.66</v>
      </c>
      <c r="AR408" s="10"/>
      <c r="AS408" s="10"/>
      <c r="AT408" s="10">
        <v>3.2869752029570978</v>
      </c>
      <c r="AU408" s="10">
        <v>1</v>
      </c>
      <c r="AV408" s="16"/>
      <c r="AW408" s="21">
        <v>290.6994421713336</v>
      </c>
      <c r="AX408" s="1" t="s">
        <v>120</v>
      </c>
      <c r="AY408" s="25">
        <v>65.396587926509198</v>
      </c>
      <c r="AZ408" s="19">
        <v>100</v>
      </c>
      <c r="BA408" s="19">
        <v>0</v>
      </c>
      <c r="BB408" s="19">
        <v>0</v>
      </c>
      <c r="BC408" s="19">
        <v>100</v>
      </c>
      <c r="BD408" s="19">
        <v>0</v>
      </c>
      <c r="BE408" s="19">
        <v>0</v>
      </c>
      <c r="BF408" s="26">
        <v>47.897941943964611</v>
      </c>
      <c r="BG408" s="26">
        <v>47.272264742011373</v>
      </c>
      <c r="BH408" s="26">
        <v>4.8297933140240161</v>
      </c>
      <c r="BI408" s="23"/>
      <c r="BJ408" s="27">
        <f t="shared" ca="1" si="44"/>
        <v>1</v>
      </c>
      <c r="BK408" s="26">
        <f t="shared" ca="1" si="45"/>
        <v>12.520326655220995</v>
      </c>
      <c r="BL408" s="25">
        <f t="shared" si="46"/>
        <v>4.1064888706242701</v>
      </c>
      <c r="BM408" s="25">
        <f t="shared" ca="1" si="47"/>
        <v>2.9983032006027028</v>
      </c>
      <c r="BN408" s="24">
        <f t="shared" si="48"/>
        <v>2.8026187194185641</v>
      </c>
      <c r="BO408" s="23"/>
      <c r="BP408" s="2"/>
    </row>
    <row r="409" spans="1:68" x14ac:dyDescent="0.2">
      <c r="A409">
        <v>19.8</v>
      </c>
      <c r="B409">
        <v>1.1000000000000001</v>
      </c>
      <c r="C409">
        <v>1.3155600000000001</v>
      </c>
      <c r="D409">
        <v>-0.18862000000000001</v>
      </c>
      <c r="E409">
        <v>0.15095</v>
      </c>
      <c r="F409">
        <v>1.3623799999999999</v>
      </c>
      <c r="G409">
        <v>1.90063</v>
      </c>
      <c r="I409" s="17">
        <f t="shared" si="42"/>
        <v>64.960629921259837</v>
      </c>
      <c r="J409" s="16">
        <f t="shared" si="43"/>
        <v>-65.560629921259832</v>
      </c>
      <c r="K409" s="10">
        <v>122</v>
      </c>
      <c r="L409" s="16">
        <v>6776.2467191601236</v>
      </c>
      <c r="M409" s="16">
        <v>2732.9396325459334</v>
      </c>
      <c r="N409" s="16">
        <v>28.149606299212596</v>
      </c>
      <c r="O409" s="16">
        <v>18.65065913370999</v>
      </c>
      <c r="P409" s="16">
        <v>19.228685032668821</v>
      </c>
      <c r="Q409" s="16">
        <v>0.64397959673547756</v>
      </c>
      <c r="R409" s="16">
        <v>3.3490568681185433</v>
      </c>
      <c r="S409" s="16">
        <v>40.140687427696605</v>
      </c>
      <c r="T409" s="22" t="s">
        <v>122</v>
      </c>
      <c r="U409" s="10">
        <v>4</v>
      </c>
      <c r="V409" s="22" t="s">
        <v>143</v>
      </c>
      <c r="W409" s="10">
        <v>4</v>
      </c>
      <c r="X409" s="22" t="s">
        <v>33</v>
      </c>
      <c r="Y409" s="10">
        <v>3</v>
      </c>
      <c r="Z409" s="22" t="s">
        <v>33</v>
      </c>
      <c r="AA409" s="15">
        <v>3</v>
      </c>
      <c r="AB409" s="11">
        <v>47.883498933554606</v>
      </c>
      <c r="AC409" s="10">
        <v>47.283970009303189</v>
      </c>
      <c r="AD409" s="21">
        <v>4.8325310571422051</v>
      </c>
      <c r="AE409" s="12">
        <v>1865.0659133709989</v>
      </c>
      <c r="AF409" s="10">
        <v>1796.0101891143495</v>
      </c>
      <c r="AG409" s="10">
        <v>1281.9123355112547</v>
      </c>
      <c r="AH409" s="10">
        <v>246.67366892881387</v>
      </c>
      <c r="AI409" s="10">
        <v>2.9859152572759595</v>
      </c>
      <c r="AJ409" s="10"/>
      <c r="AK409" s="10"/>
      <c r="AL409" s="10"/>
      <c r="AM409" s="10"/>
      <c r="AN409" s="10">
        <v>12.433772755806659</v>
      </c>
      <c r="AO409" s="10">
        <v>5.7820218395622645</v>
      </c>
      <c r="AP409" s="10">
        <v>9.9733863485787833</v>
      </c>
      <c r="AQ409" s="10">
        <v>114.66</v>
      </c>
      <c r="AR409" s="10"/>
      <c r="AS409" s="10"/>
      <c r="AT409" s="10">
        <v>3.0231497189497953</v>
      </c>
      <c r="AU409" s="10">
        <v>1</v>
      </c>
      <c r="AV409" s="16"/>
      <c r="AW409" s="21">
        <v>269.40152836715242</v>
      </c>
      <c r="AX409" s="1" t="s">
        <v>120</v>
      </c>
      <c r="AY409" s="25">
        <v>65.560629921259803</v>
      </c>
      <c r="AZ409" s="19">
        <v>100</v>
      </c>
      <c r="BA409" s="19">
        <v>0</v>
      </c>
      <c r="BB409" s="19">
        <v>0</v>
      </c>
      <c r="BC409" s="19">
        <v>100</v>
      </c>
      <c r="BD409" s="19">
        <v>0</v>
      </c>
      <c r="BE409" s="19">
        <v>0</v>
      </c>
      <c r="BF409" s="26">
        <v>47.883498933554606</v>
      </c>
      <c r="BG409" s="26">
        <v>47.283970009303189</v>
      </c>
      <c r="BH409" s="26">
        <v>4.8325310571422051</v>
      </c>
      <c r="BI409" s="23"/>
      <c r="BJ409" s="27">
        <f t="shared" ca="1" si="44"/>
        <v>1</v>
      </c>
      <c r="BK409" s="26">
        <f t="shared" ca="1" si="45"/>
        <v>11.592324604939858</v>
      </c>
      <c r="BL409" s="25">
        <f t="shared" si="46"/>
        <v>4.0653836020822594</v>
      </c>
      <c r="BM409" s="25">
        <f t="shared" ca="1" si="47"/>
        <v>3.0221892449545344</v>
      </c>
      <c r="BN409" s="24">
        <f t="shared" si="48"/>
        <v>2.8168867927420695</v>
      </c>
      <c r="BO409" s="23"/>
      <c r="BP409" s="2"/>
    </row>
    <row r="410" spans="1:68" x14ac:dyDescent="0.2">
      <c r="A410">
        <v>19.850000000000001</v>
      </c>
      <c r="B410">
        <v>2.1</v>
      </c>
      <c r="C410">
        <v>1.3134399999999999</v>
      </c>
      <c r="D410">
        <v>-0.20741000000000001</v>
      </c>
      <c r="E410">
        <v>0.15132999999999999</v>
      </c>
      <c r="F410">
        <v>1.3577999999999999</v>
      </c>
      <c r="G410">
        <v>1.90265</v>
      </c>
      <c r="I410" s="17">
        <f t="shared" si="42"/>
        <v>65.124671916010499</v>
      </c>
      <c r="J410" s="16">
        <f t="shared" si="43"/>
        <v>-65.724671916010493</v>
      </c>
      <c r="K410" s="10">
        <v>122</v>
      </c>
      <c r="L410" s="16">
        <v>6796.2598425197039</v>
      </c>
      <c r="M410" s="16">
        <v>2742.7165354330727</v>
      </c>
      <c r="N410" s="16">
        <v>28.220691163604549</v>
      </c>
      <c r="O410" s="16">
        <v>18.071751412429354</v>
      </c>
      <c r="P410" s="16">
        <v>18.651456976767129</v>
      </c>
      <c r="Q410" s="16">
        <v>0.52626020163226095</v>
      </c>
      <c r="R410" s="16">
        <v>2.8215500927771382</v>
      </c>
      <c r="S410" s="16">
        <v>40.257330856789856</v>
      </c>
      <c r="T410" s="22" t="s">
        <v>122</v>
      </c>
      <c r="U410" s="10">
        <v>5</v>
      </c>
      <c r="V410" s="22" t="s">
        <v>143</v>
      </c>
      <c r="W410" s="10">
        <v>4</v>
      </c>
      <c r="X410" s="22" t="s">
        <v>33</v>
      </c>
      <c r="Y410" s="10">
        <v>3</v>
      </c>
      <c r="Z410" s="22" t="s">
        <v>33</v>
      </c>
      <c r="AA410" s="15">
        <v>3</v>
      </c>
      <c r="AB410" s="11">
        <v>36.344871997546171</v>
      </c>
      <c r="AC410" s="10">
        <v>55.7286299112493</v>
      </c>
      <c r="AD410" s="21">
        <v>7.9264980912045289</v>
      </c>
      <c r="AE410" s="12">
        <v>1807.1751412429353</v>
      </c>
      <c r="AF410" s="10">
        <v>1726.923763516528</v>
      </c>
      <c r="AG410" s="10">
        <v>1243.4304651178086</v>
      </c>
      <c r="AH410" s="10">
        <v>247.61087368838349</v>
      </c>
      <c r="AI410" s="10">
        <v>3.5441511478385284</v>
      </c>
      <c r="AJ410" s="10"/>
      <c r="AK410" s="10"/>
      <c r="AL410" s="10"/>
      <c r="AM410" s="10"/>
      <c r="AN410" s="10">
        <v>9.0358757062146768</v>
      </c>
      <c r="AO410" s="10">
        <v>5.5204979267859944</v>
      </c>
      <c r="AP410" s="10">
        <v>9.7040132558246608</v>
      </c>
      <c r="AQ410" s="10">
        <v>114.66</v>
      </c>
      <c r="AR410" s="10"/>
      <c r="AS410" s="10"/>
      <c r="AT410" s="10">
        <v>2.8902652552419341</v>
      </c>
      <c r="AU410" s="10">
        <v>1</v>
      </c>
      <c r="AV410" s="16"/>
      <c r="AW410" s="21">
        <v>259.0385645274792</v>
      </c>
      <c r="AX410" s="1" t="s">
        <v>120</v>
      </c>
      <c r="AY410" s="25">
        <v>65.724671916010493</v>
      </c>
      <c r="AZ410" s="19">
        <v>0</v>
      </c>
      <c r="BA410" s="19">
        <v>100</v>
      </c>
      <c r="BB410" s="19">
        <v>0</v>
      </c>
      <c r="BC410" s="19">
        <v>100</v>
      </c>
      <c r="BD410" s="19">
        <v>0</v>
      </c>
      <c r="BE410" s="19">
        <v>0</v>
      </c>
      <c r="BF410" s="26">
        <v>36.344871997546171</v>
      </c>
      <c r="BG410" s="26">
        <v>55.7286299112493</v>
      </c>
      <c r="BH410" s="26">
        <v>7.9264980912045289</v>
      </c>
      <c r="BI410" s="23"/>
      <c r="BJ410" s="27">
        <f t="shared" ca="1" si="44"/>
        <v>1</v>
      </c>
      <c r="BK410" s="26">
        <f t="shared" ca="1" si="45"/>
        <v>11.122787833485527</v>
      </c>
      <c r="BL410" s="25">
        <f t="shared" si="46"/>
        <v>3.4501338607451713</v>
      </c>
      <c r="BM410" s="25">
        <f t="shared" ca="1" si="47"/>
        <v>2.9941154731078714</v>
      </c>
      <c r="BN410" s="24">
        <f t="shared" si="48"/>
        <v>2.7819676210290192</v>
      </c>
      <c r="BO410" s="23"/>
      <c r="BP410" s="2"/>
    </row>
    <row r="411" spans="1:68" x14ac:dyDescent="0.2">
      <c r="A411">
        <v>19.899999999999999</v>
      </c>
      <c r="B411">
        <v>2.2000000000000002</v>
      </c>
      <c r="C411">
        <v>1.3117099999999999</v>
      </c>
      <c r="D411">
        <v>-0.21396999999999999</v>
      </c>
      <c r="E411">
        <v>0.15201000000000001</v>
      </c>
      <c r="F411">
        <v>1.36175</v>
      </c>
      <c r="G411">
        <v>1.91195</v>
      </c>
      <c r="I411" s="17">
        <f t="shared" si="42"/>
        <v>65.288713910761146</v>
      </c>
      <c r="J411" s="16">
        <f t="shared" si="43"/>
        <v>-65.88871391076114</v>
      </c>
      <c r="K411" s="10">
        <v>122</v>
      </c>
      <c r="L411" s="16">
        <v>6816.2729658792832</v>
      </c>
      <c r="M411" s="16">
        <v>2752.4934383202112</v>
      </c>
      <c r="N411" s="16">
        <v>28.291776027996498</v>
      </c>
      <c r="O411" s="16">
        <v>17.599340866289989</v>
      </c>
      <c r="P411" s="16">
        <v>18.182052147621661</v>
      </c>
      <c r="Q411" s="16">
        <v>0.48516178588574177</v>
      </c>
      <c r="R411" s="16">
        <v>2.6683554856551455</v>
      </c>
      <c r="S411" s="16">
        <v>40.46606120358831</v>
      </c>
      <c r="T411" s="22" t="s">
        <v>122</v>
      </c>
      <c r="U411" s="10">
        <v>5</v>
      </c>
      <c r="V411" s="22" t="s">
        <v>143</v>
      </c>
      <c r="W411" s="10">
        <v>4</v>
      </c>
      <c r="X411" s="22" t="s">
        <v>33</v>
      </c>
      <c r="Y411" s="10">
        <v>3</v>
      </c>
      <c r="Z411" s="22" t="s">
        <v>33</v>
      </c>
      <c r="AA411" s="15">
        <v>3</v>
      </c>
      <c r="AB411" s="11">
        <v>33.751775671467364</v>
      </c>
      <c r="AC411" s="10">
        <v>57.312621479078047</v>
      </c>
      <c r="AD411" s="21">
        <v>8.935602849454586</v>
      </c>
      <c r="AE411" s="12">
        <v>1759.934086628999</v>
      </c>
      <c r="AF411" s="10">
        <v>1670.5224234194388</v>
      </c>
      <c r="AG411" s="10">
        <v>1212.1368098414441</v>
      </c>
      <c r="AH411" s="10">
        <v>250.44243789788874</v>
      </c>
      <c r="AI411" s="10">
        <v>3.7476266013876929</v>
      </c>
      <c r="AJ411" s="10"/>
      <c r="AK411" s="10"/>
      <c r="AL411" s="10"/>
      <c r="AM411" s="10"/>
      <c r="AN411" s="10">
        <v>8.7996704331449944</v>
      </c>
      <c r="AO411" s="10">
        <v>5.3788204582390531</v>
      </c>
      <c r="AP411" s="10">
        <v>9.4849576688901092</v>
      </c>
      <c r="AQ411" s="10">
        <v>114.66</v>
      </c>
      <c r="AR411" s="10"/>
      <c r="AS411" s="10"/>
      <c r="AT411" s="10">
        <v>2.7807829985349555</v>
      </c>
      <c r="AU411" s="10">
        <v>1</v>
      </c>
      <c r="AV411" s="16"/>
      <c r="AW411" s="21">
        <v>250.57836351291581</v>
      </c>
      <c r="AX411" s="1" t="s">
        <v>120</v>
      </c>
      <c r="AY411" s="25">
        <v>65.888713910761098</v>
      </c>
      <c r="AZ411" s="19">
        <v>0</v>
      </c>
      <c r="BA411" s="19">
        <v>100</v>
      </c>
      <c r="BB411" s="19">
        <v>0</v>
      </c>
      <c r="BC411" s="19">
        <v>100</v>
      </c>
      <c r="BD411" s="19">
        <v>0</v>
      </c>
      <c r="BE411" s="19">
        <v>0</v>
      </c>
      <c r="BF411" s="26">
        <v>33.751775671467364</v>
      </c>
      <c r="BG411" s="26">
        <v>57.312621479078047</v>
      </c>
      <c r="BH411" s="26">
        <v>8.935602849454586</v>
      </c>
      <c r="BI411" s="23"/>
      <c r="BJ411" s="27">
        <f t="shared" ca="1" si="44"/>
        <v>1</v>
      </c>
      <c r="BK411" s="26">
        <f t="shared" ca="1" si="45"/>
        <v>10.734932522635354</v>
      </c>
      <c r="BL411" s="25">
        <f t="shared" si="46"/>
        <v>3.2839079151206456</v>
      </c>
      <c r="BM411" s="25">
        <f t="shared" ca="1" si="47"/>
        <v>2.9941198314279953</v>
      </c>
      <c r="BN411" s="24">
        <f t="shared" si="48"/>
        <v>2.7763838307455715</v>
      </c>
      <c r="BO411" s="23"/>
      <c r="BP411" s="2"/>
    </row>
    <row r="412" spans="1:68" x14ac:dyDescent="0.2">
      <c r="A412">
        <v>19.95</v>
      </c>
      <c r="B412">
        <v>2.2000000000000002</v>
      </c>
      <c r="C412">
        <v>1.30955</v>
      </c>
      <c r="D412">
        <v>-0.21818000000000001</v>
      </c>
      <c r="E412">
        <v>0.15232999999999999</v>
      </c>
      <c r="F412">
        <v>1.3588499999999999</v>
      </c>
      <c r="G412">
        <v>1.91178</v>
      </c>
      <c r="I412" s="17">
        <f t="shared" si="42"/>
        <v>65.452755905511808</v>
      </c>
      <c r="J412" s="16">
        <f t="shared" si="43"/>
        <v>-66.052755905511802</v>
      </c>
      <c r="K412" s="10">
        <v>122</v>
      </c>
      <c r="L412" s="16">
        <v>6836.2860892388635</v>
      </c>
      <c r="M412" s="16">
        <v>2762.2703412073506</v>
      </c>
      <c r="N412" s="16">
        <v>28.362860892388447</v>
      </c>
      <c r="O412" s="16">
        <v>17.009510357815433</v>
      </c>
      <c r="P412" s="16">
        <v>17.593636094203056</v>
      </c>
      <c r="Q412" s="16">
        <v>0.45878612578012468</v>
      </c>
      <c r="R412" s="16">
        <v>2.6076822512618105</v>
      </c>
      <c r="S412" s="16">
        <v>40.564287249140513</v>
      </c>
      <c r="T412" s="22" t="s">
        <v>122</v>
      </c>
      <c r="U412" s="10">
        <v>5</v>
      </c>
      <c r="V412" s="22" t="s">
        <v>143</v>
      </c>
      <c r="W412" s="10">
        <v>4</v>
      </c>
      <c r="X412" s="22" t="s">
        <v>33</v>
      </c>
      <c r="Y412" s="10">
        <v>3</v>
      </c>
      <c r="Z412" s="22" t="s">
        <v>33</v>
      </c>
      <c r="AA412" s="15">
        <v>3</v>
      </c>
      <c r="AB412" s="11">
        <v>33.409354454962852</v>
      </c>
      <c r="AC412" s="10">
        <v>57.510975513308381</v>
      </c>
      <c r="AD412" s="21">
        <v>9.0796700317287673</v>
      </c>
      <c r="AE412" s="12">
        <v>1700.9510357815434</v>
      </c>
      <c r="AF412" s="10">
        <v>1600.1197628196276</v>
      </c>
      <c r="AG412" s="10">
        <v>1172.9090729468703</v>
      </c>
      <c r="AH412" s="10">
        <v>251.00077076747107</v>
      </c>
      <c r="AI412" s="10">
        <v>3.8348230483837438</v>
      </c>
      <c r="AJ412" s="10"/>
      <c r="AK412" s="10"/>
      <c r="AL412" s="10"/>
      <c r="AM412" s="10"/>
      <c r="AN412" s="10">
        <v>8.5047551789077165</v>
      </c>
      <c r="AO412" s="10">
        <v>5.2356026592333658</v>
      </c>
      <c r="AP412" s="10">
        <v>9.2103635106280919</v>
      </c>
      <c r="AQ412" s="10">
        <v>114.66</v>
      </c>
      <c r="AR412" s="10"/>
      <c r="AS412" s="10"/>
      <c r="AT412" s="10">
        <v>2.6479475652501612</v>
      </c>
      <c r="AU412" s="10">
        <v>1</v>
      </c>
      <c r="AV412" s="16"/>
      <c r="AW412" s="21">
        <v>240.01796442294415</v>
      </c>
      <c r="AX412" s="1" t="s">
        <v>120</v>
      </c>
      <c r="AY412" s="25">
        <v>66.052755905511802</v>
      </c>
      <c r="AZ412" s="19">
        <v>0</v>
      </c>
      <c r="BA412" s="19">
        <v>100</v>
      </c>
      <c r="BB412" s="19">
        <v>0</v>
      </c>
      <c r="BC412" s="19">
        <v>100</v>
      </c>
      <c r="BD412" s="19">
        <v>0</v>
      </c>
      <c r="BE412" s="19">
        <v>0</v>
      </c>
      <c r="BF412" s="26">
        <v>33.409354454962852</v>
      </c>
      <c r="BG412" s="26">
        <v>57.510975513308381</v>
      </c>
      <c r="BH412" s="26">
        <v>9.0796700317287673</v>
      </c>
      <c r="BI412" s="23"/>
      <c r="BJ412" s="27">
        <f t="shared" ca="1" si="44"/>
        <v>1</v>
      </c>
      <c r="BK412" s="26">
        <f t="shared" ca="1" si="45"/>
        <v>10.263653660624476</v>
      </c>
      <c r="BL412" s="25">
        <f t="shared" si="46"/>
        <v>3.2364738508591104</v>
      </c>
      <c r="BM412" s="25">
        <f t="shared" ca="1" si="47"/>
        <v>3.0063841056489617</v>
      </c>
      <c r="BN412" s="24">
        <f t="shared" si="48"/>
        <v>2.7820146518497335</v>
      </c>
      <c r="BO412" s="23"/>
      <c r="BP412" s="2"/>
    </row>
    <row r="413" spans="1:68" x14ac:dyDescent="0.2">
      <c r="A413">
        <v>20</v>
      </c>
      <c r="B413">
        <v>2.1</v>
      </c>
      <c r="C413">
        <v>1.31053</v>
      </c>
      <c r="D413">
        <v>-0.22500000000000001</v>
      </c>
      <c r="E413">
        <v>0.15260000000000001</v>
      </c>
      <c r="F413">
        <v>1.35503</v>
      </c>
      <c r="G413">
        <v>1.90873</v>
      </c>
      <c r="I413" s="17">
        <f t="shared" si="42"/>
        <v>65.616797900262469</v>
      </c>
      <c r="J413" s="16">
        <f t="shared" si="43"/>
        <v>-66.216797900262463</v>
      </c>
      <c r="K413" s="10">
        <v>122</v>
      </c>
      <c r="L413" s="16">
        <v>6856.2992125984438</v>
      </c>
      <c r="M413" s="16">
        <v>2772.04724409449</v>
      </c>
      <c r="N413" s="16">
        <v>28.433945756780403</v>
      </c>
      <c r="O413" s="16">
        <v>17.27711864406778</v>
      </c>
      <c r="P413" s="16">
        <v>17.862437826908863</v>
      </c>
      <c r="Q413" s="16">
        <v>0.4160588094095054</v>
      </c>
      <c r="R413" s="16">
        <v>2.3292386707862116</v>
      </c>
      <c r="S413" s="16">
        <v>40.647165475075205</v>
      </c>
      <c r="T413" s="22" t="s">
        <v>122</v>
      </c>
      <c r="U413" s="10">
        <v>5</v>
      </c>
      <c r="V413" s="22" t="s">
        <v>143</v>
      </c>
      <c r="W413" s="10">
        <v>4</v>
      </c>
      <c r="X413" s="22" t="s">
        <v>33</v>
      </c>
      <c r="Y413" s="10">
        <v>3</v>
      </c>
      <c r="Z413" s="22" t="s">
        <v>123</v>
      </c>
      <c r="AA413" s="15">
        <v>4</v>
      </c>
      <c r="AB413" s="11">
        <v>27.344268558121854</v>
      </c>
      <c r="AC413" s="10">
        <v>60.532240468919611</v>
      </c>
      <c r="AD413" s="21">
        <v>12.123490972958537</v>
      </c>
      <c r="AE413" s="12">
        <v>1727.7118644067782</v>
      </c>
      <c r="AF413" s="10">
        <v>1630.5662535285708</v>
      </c>
      <c r="AG413" s="10">
        <v>1190.8291884605908</v>
      </c>
      <c r="AH413" s="10">
        <v>251.2433770620645</v>
      </c>
      <c r="AI413" s="10">
        <v>4.2932483156071761</v>
      </c>
      <c r="AJ413" s="10"/>
      <c r="AK413" s="10"/>
      <c r="AL413" s="10"/>
      <c r="AM413" s="10"/>
      <c r="AN413" s="10">
        <v>8.6385593220338901</v>
      </c>
      <c r="AO413" s="10">
        <v>5.2219419906235336</v>
      </c>
      <c r="AP413" s="10">
        <v>9.3358043192241364</v>
      </c>
      <c r="AQ413" s="10">
        <v>114.66</v>
      </c>
      <c r="AR413" s="10"/>
      <c r="AS413" s="10"/>
      <c r="AT413" s="10">
        <v>2.6908376015044921</v>
      </c>
      <c r="AU413" s="10">
        <v>1</v>
      </c>
      <c r="AV413" s="16"/>
      <c r="AW413" s="21">
        <v>244.58493802928561</v>
      </c>
      <c r="AX413" s="1" t="s">
        <v>120</v>
      </c>
      <c r="AY413" s="25">
        <v>66.216797900262506</v>
      </c>
      <c r="AZ413" s="19">
        <v>0</v>
      </c>
      <c r="BA413" s="19">
        <v>100</v>
      </c>
      <c r="BB413" s="19">
        <v>0</v>
      </c>
      <c r="BC413" s="19">
        <v>0</v>
      </c>
      <c r="BD413" s="19">
        <v>100</v>
      </c>
      <c r="BE413" s="19">
        <v>0</v>
      </c>
      <c r="BF413" s="26">
        <v>27.344268558121854</v>
      </c>
      <c r="BG413" s="26">
        <v>60.532240468919611</v>
      </c>
      <c r="BH413" s="26">
        <v>12.123490972958537</v>
      </c>
      <c r="BI413" s="23"/>
      <c r="BJ413" s="27">
        <f t="shared" ca="1" si="44"/>
        <v>1</v>
      </c>
      <c r="BK413" s="26">
        <f t="shared" ca="1" si="45"/>
        <v>10.414171873412432</v>
      </c>
      <c r="BL413" s="25">
        <f t="shared" si="46"/>
        <v>2.8824338481439367</v>
      </c>
      <c r="BM413" s="25">
        <f t="shared" ca="1" si="47"/>
        <v>2.9724965739316285</v>
      </c>
      <c r="BN413" s="24">
        <f t="shared" si="48"/>
        <v>2.74807848961989</v>
      </c>
      <c r="BO413" s="23"/>
      <c r="BP413" s="2"/>
    </row>
    <row r="414" spans="1:68" x14ac:dyDescent="0.2">
      <c r="A414">
        <v>20.05</v>
      </c>
      <c r="B414">
        <v>2.2000000000000002</v>
      </c>
      <c r="C414">
        <v>1.3110599999999999</v>
      </c>
      <c r="D414">
        <v>-0.22439999999999999</v>
      </c>
      <c r="E414">
        <v>0.15298999999999999</v>
      </c>
      <c r="F414">
        <v>1.3540000000000001</v>
      </c>
      <c r="G414">
        <v>1.9095500000000001</v>
      </c>
      <c r="I414" s="17">
        <f t="shared" si="42"/>
        <v>65.780839895013116</v>
      </c>
      <c r="J414" s="16">
        <f t="shared" si="43"/>
        <v>-66.380839895013111</v>
      </c>
      <c r="K414" s="10">
        <v>122</v>
      </c>
      <c r="L414" s="16">
        <v>6876.3123359580231</v>
      </c>
      <c r="M414" s="16">
        <v>2781.8241469816285</v>
      </c>
      <c r="N414" s="16">
        <v>28.505030621172352</v>
      </c>
      <c r="O414" s="16">
        <v>17.421845574387909</v>
      </c>
      <c r="P414" s="16">
        <v>18.008888624328431</v>
      </c>
      <c r="Q414" s="16">
        <v>0.41981781084973602</v>
      </c>
      <c r="R414" s="16">
        <v>2.3311700105835458</v>
      </c>
      <c r="S414" s="16">
        <v>40.76687846809196</v>
      </c>
      <c r="T414" s="22" t="s">
        <v>122</v>
      </c>
      <c r="U414" s="10">
        <v>5</v>
      </c>
      <c r="V414" s="22" t="s">
        <v>143</v>
      </c>
      <c r="W414" s="10">
        <v>4</v>
      </c>
      <c r="X414" s="22" t="s">
        <v>33</v>
      </c>
      <c r="Y414" s="10">
        <v>3</v>
      </c>
      <c r="Z414" s="22" t="s">
        <v>123</v>
      </c>
      <c r="AA414" s="15">
        <v>4</v>
      </c>
      <c r="AB414" s="11">
        <v>27.172885598619594</v>
      </c>
      <c r="AC414" s="10">
        <v>60.602301154186456</v>
      </c>
      <c r="AD414" s="21">
        <v>12.22481324719395</v>
      </c>
      <c r="AE414" s="12">
        <v>1742.184557438791</v>
      </c>
      <c r="AF414" s="10">
        <v>1646.6185165567804</v>
      </c>
      <c r="AG414" s="10">
        <v>1200.5925749552289</v>
      </c>
      <c r="AH414" s="10">
        <v>252.24372713663195</v>
      </c>
      <c r="AI414" s="10">
        <v>4.2896914230192795</v>
      </c>
      <c r="AJ414" s="10"/>
      <c r="AK414" s="10"/>
      <c r="AL414" s="10"/>
      <c r="AM414" s="10"/>
      <c r="AN414" s="10">
        <v>8.7109227871939545</v>
      </c>
      <c r="AO414" s="10">
        <v>5.2591464115218463</v>
      </c>
      <c r="AP414" s="10">
        <v>9.4041480246866023</v>
      </c>
      <c r="AQ414" s="10">
        <v>114.66</v>
      </c>
      <c r="AR414" s="10"/>
      <c r="AS414" s="10"/>
      <c r="AT414" s="10">
        <v>2.7085903253833989</v>
      </c>
      <c r="AU414" s="10">
        <v>1</v>
      </c>
      <c r="AV414" s="16"/>
      <c r="AW414" s="21">
        <v>246.99277748351707</v>
      </c>
      <c r="AX414" s="1" t="s">
        <v>120</v>
      </c>
      <c r="AY414" s="25">
        <v>66.380839895013096</v>
      </c>
      <c r="AZ414" s="19">
        <v>0</v>
      </c>
      <c r="BA414" s="19">
        <v>100</v>
      </c>
      <c r="BB414" s="19">
        <v>0</v>
      </c>
      <c r="BC414" s="19">
        <v>0</v>
      </c>
      <c r="BD414" s="19">
        <v>100</v>
      </c>
      <c r="BE414" s="19">
        <v>0</v>
      </c>
      <c r="BF414" s="26">
        <v>27.172885598619594</v>
      </c>
      <c r="BG414" s="26">
        <v>60.602301154186456</v>
      </c>
      <c r="BH414" s="26">
        <v>12.22481324719395</v>
      </c>
      <c r="BI414" s="23"/>
      <c r="BJ414" s="27">
        <f t="shared" ca="1" si="44"/>
        <v>1</v>
      </c>
      <c r="BK414" s="26">
        <f t="shared" ca="1" si="45"/>
        <v>10.475667537906125</v>
      </c>
      <c r="BL414" s="25">
        <f t="shared" si="46"/>
        <v>2.8812402678274007</v>
      </c>
      <c r="BM414" s="25">
        <f t="shared" ca="1" si="47"/>
        <v>2.9702856570535427</v>
      </c>
      <c r="BN414" s="24">
        <f t="shared" si="48"/>
        <v>2.7453925003892965</v>
      </c>
      <c r="BO414" s="23"/>
      <c r="BP414" s="2"/>
    </row>
    <row r="415" spans="1:68" x14ac:dyDescent="0.2">
      <c r="A415">
        <v>20.100000000000001</v>
      </c>
      <c r="B415">
        <v>2.1</v>
      </c>
      <c r="C415">
        <v>1.3103</v>
      </c>
      <c r="D415">
        <v>-0.22198999999999999</v>
      </c>
      <c r="E415">
        <v>0.15339</v>
      </c>
      <c r="F415">
        <v>1.3544499999999999</v>
      </c>
      <c r="G415">
        <v>1.9108499999999999</v>
      </c>
      <c r="I415" s="17">
        <f t="shared" si="42"/>
        <v>65.944881889763778</v>
      </c>
      <c r="J415" s="16">
        <f t="shared" si="43"/>
        <v>-66.544881889763772</v>
      </c>
      <c r="K415" s="10">
        <v>122</v>
      </c>
      <c r="L415" s="16">
        <v>6896.3254593176034</v>
      </c>
      <c r="M415" s="16">
        <v>2791.6010498687679</v>
      </c>
      <c r="N415" s="16">
        <v>28.576115485564305</v>
      </c>
      <c r="O415" s="16">
        <v>17.214312617702443</v>
      </c>
      <c r="P415" s="16">
        <v>17.803123736462908</v>
      </c>
      <c r="Q415" s="16">
        <v>0.4349164666346616</v>
      </c>
      <c r="R415" s="16">
        <v>2.4429222257434584</v>
      </c>
      <c r="S415" s="16">
        <v>40.889661025032233</v>
      </c>
      <c r="T415" s="22" t="s">
        <v>122</v>
      </c>
      <c r="U415" s="10">
        <v>5</v>
      </c>
      <c r="V415" s="22" t="s">
        <v>143</v>
      </c>
      <c r="W415" s="10">
        <v>4</v>
      </c>
      <c r="X415" s="22" t="s">
        <v>33</v>
      </c>
      <c r="Y415" s="10">
        <v>3</v>
      </c>
      <c r="Z415" s="22" t="s">
        <v>33</v>
      </c>
      <c r="AA415" s="15">
        <v>3</v>
      </c>
      <c r="AB415" s="11">
        <v>29.683437236175209</v>
      </c>
      <c r="AC415" s="10">
        <v>59.485858511959165</v>
      </c>
      <c r="AD415" s="21">
        <v>10.830704251865626</v>
      </c>
      <c r="AE415" s="12">
        <v>1721.4312617702442</v>
      </c>
      <c r="AF415" s="10">
        <v>1621.2336401396844</v>
      </c>
      <c r="AG415" s="10">
        <v>1186.8749157641939</v>
      </c>
      <c r="AH415" s="10">
        <v>253.30722252619739</v>
      </c>
      <c r="AI415" s="10">
        <v>4.0934581930690337</v>
      </c>
      <c r="AJ415" s="10"/>
      <c r="AK415" s="10"/>
      <c r="AL415" s="10"/>
      <c r="AM415" s="10"/>
      <c r="AN415" s="10">
        <v>8.6071563088512217</v>
      </c>
      <c r="AO415" s="10">
        <v>5.2501622640235395</v>
      </c>
      <c r="AP415" s="10">
        <v>9.3081244103493574</v>
      </c>
      <c r="AQ415" s="10">
        <v>114.66</v>
      </c>
      <c r="AR415" s="10"/>
      <c r="AS415" s="10"/>
      <c r="AT415" s="10">
        <v>2.654928334953115</v>
      </c>
      <c r="AU415" s="10">
        <v>1</v>
      </c>
      <c r="AV415" s="16"/>
      <c r="AW415" s="21">
        <v>243.18504602095265</v>
      </c>
      <c r="AX415" s="1" t="s">
        <v>120</v>
      </c>
      <c r="AY415" s="25">
        <v>66.544881889763801</v>
      </c>
      <c r="AZ415" s="19">
        <v>0</v>
      </c>
      <c r="BA415" s="19">
        <v>100</v>
      </c>
      <c r="BB415" s="19">
        <v>0</v>
      </c>
      <c r="BC415" s="19">
        <v>100</v>
      </c>
      <c r="BD415" s="19">
        <v>0</v>
      </c>
      <c r="BE415" s="19">
        <v>0</v>
      </c>
      <c r="BF415" s="26">
        <v>29.683437236175209</v>
      </c>
      <c r="BG415" s="26">
        <v>59.485858511959165</v>
      </c>
      <c r="BH415" s="26">
        <v>10.830704251865626</v>
      </c>
      <c r="BI415" s="23"/>
      <c r="BJ415" s="27">
        <f t="shared" ca="1" si="44"/>
        <v>1</v>
      </c>
      <c r="BK415" s="26">
        <f t="shared" ca="1" si="45"/>
        <v>10.284392898819787</v>
      </c>
      <c r="BL415" s="25">
        <f t="shared" si="46"/>
        <v>3.0297293488189592</v>
      </c>
      <c r="BM415" s="25">
        <f t="shared" ca="1" si="47"/>
        <v>2.9892575577167597</v>
      </c>
      <c r="BN415" s="24">
        <f t="shared" si="48"/>
        <v>2.7612576482053925</v>
      </c>
      <c r="BO415" s="23"/>
      <c r="BP415" s="2"/>
    </row>
    <row r="416" spans="1:68" x14ac:dyDescent="0.2">
      <c r="A416">
        <v>20.149999999999999</v>
      </c>
      <c r="B416">
        <v>2.1</v>
      </c>
      <c r="C416">
        <v>1.30766</v>
      </c>
      <c r="D416">
        <v>-0.22137000000000001</v>
      </c>
      <c r="E416">
        <v>0.15354000000000001</v>
      </c>
      <c r="F416">
        <v>1.3546</v>
      </c>
      <c r="G416">
        <v>1.91293</v>
      </c>
      <c r="I416" s="17">
        <f t="shared" si="42"/>
        <v>66.108923884514425</v>
      </c>
      <c r="J416" s="16">
        <f t="shared" si="43"/>
        <v>-66.708923884514419</v>
      </c>
      <c r="K416" s="10">
        <v>122</v>
      </c>
      <c r="L416" s="16">
        <v>6916.3385826771828</v>
      </c>
      <c r="M416" s="16">
        <v>2801.3779527559063</v>
      </c>
      <c r="N416" s="16">
        <v>28.647200349956247</v>
      </c>
      <c r="O416" s="16">
        <v>16.493408662900194</v>
      </c>
      <c r="P416" s="16">
        <v>17.082882807468135</v>
      </c>
      <c r="Q416" s="16">
        <v>0.43880076812289959</v>
      </c>
      <c r="R416" s="16">
        <v>2.5686576034524382</v>
      </c>
      <c r="S416" s="16">
        <v>40.935704483884827</v>
      </c>
      <c r="T416" s="22" t="s">
        <v>122</v>
      </c>
      <c r="U416" s="10">
        <v>5</v>
      </c>
      <c r="V416" s="22" t="s">
        <v>143</v>
      </c>
      <c r="W416" s="10">
        <v>4</v>
      </c>
      <c r="X416" s="22" t="s">
        <v>33</v>
      </c>
      <c r="Y416" s="10">
        <v>3</v>
      </c>
      <c r="Z416" s="22" t="s">
        <v>33</v>
      </c>
      <c r="AA416" s="15">
        <v>3</v>
      </c>
      <c r="AB416" s="11">
        <v>33.453617862355649</v>
      </c>
      <c r="AC416" s="10">
        <v>57.485484233399546</v>
      </c>
      <c r="AD416" s="21">
        <v>9.0608979042448023</v>
      </c>
      <c r="AE416" s="12">
        <v>1649.3408662900194</v>
      </c>
      <c r="AF416" s="10">
        <v>1535.3221706485592</v>
      </c>
      <c r="AG416" s="10">
        <v>1138.858853831209</v>
      </c>
      <c r="AH416" s="10">
        <v>252.79208504081652</v>
      </c>
      <c r="AI416" s="10">
        <v>3.8930840710569474</v>
      </c>
      <c r="AJ416" s="10"/>
      <c r="AK416" s="10"/>
      <c r="AL416" s="10"/>
      <c r="AM416" s="10"/>
      <c r="AN416" s="10">
        <v>8.246704331450097</v>
      </c>
      <c r="AO416" s="10">
        <v>5.1289026234090542</v>
      </c>
      <c r="AP416" s="10">
        <v>8.9720119768184627</v>
      </c>
      <c r="AQ416" s="10">
        <v>114.66</v>
      </c>
      <c r="AR416" s="10"/>
      <c r="AS416" s="10"/>
      <c r="AT416" s="10">
        <v>2.4981832080882187</v>
      </c>
      <c r="AU416" s="10">
        <v>1</v>
      </c>
      <c r="AV416" s="16"/>
      <c r="AW416" s="21">
        <v>230.29832559728391</v>
      </c>
      <c r="AX416" s="1" t="s">
        <v>120</v>
      </c>
      <c r="AY416" s="25">
        <v>66.708923884514405</v>
      </c>
      <c r="AZ416" s="19">
        <v>0</v>
      </c>
      <c r="BA416" s="19">
        <v>100</v>
      </c>
      <c r="BB416" s="19">
        <v>0</v>
      </c>
      <c r="BC416" s="19">
        <v>100</v>
      </c>
      <c r="BD416" s="19">
        <v>0</v>
      </c>
      <c r="BE416" s="19">
        <v>0</v>
      </c>
      <c r="BF416" s="26">
        <v>33.453617862355649</v>
      </c>
      <c r="BG416" s="26">
        <v>57.485484233399546</v>
      </c>
      <c r="BH416" s="26">
        <v>9.0608979042448023</v>
      </c>
      <c r="BI416" s="23"/>
      <c r="BJ416" s="27">
        <f t="shared" ca="1" si="44"/>
        <v>1</v>
      </c>
      <c r="BK416" s="26">
        <f t="shared" ca="1" si="45"/>
        <v>9.7271512419279116</v>
      </c>
      <c r="BL416" s="25">
        <f t="shared" si="46"/>
        <v>3.2206238142433432</v>
      </c>
      <c r="BM416" s="25">
        <f t="shared" ca="1" si="47"/>
        <v>3.0242638418182675</v>
      </c>
      <c r="BN416" s="24">
        <f t="shared" si="48"/>
        <v>2.7885401108717875</v>
      </c>
      <c r="BO416" s="23"/>
      <c r="BP416" s="2"/>
    </row>
    <row r="417" spans="1:68" x14ac:dyDescent="0.2">
      <c r="A417">
        <v>20.2</v>
      </c>
      <c r="B417">
        <v>0.9</v>
      </c>
      <c r="C417">
        <v>1.30661</v>
      </c>
      <c r="D417">
        <v>-0.22037999999999999</v>
      </c>
      <c r="E417">
        <v>0.15387000000000001</v>
      </c>
      <c r="F417">
        <v>1.3512</v>
      </c>
      <c r="G417">
        <v>1.91188</v>
      </c>
      <c r="I417" s="17">
        <f t="shared" si="42"/>
        <v>66.272965879265087</v>
      </c>
      <c r="J417" s="16">
        <f t="shared" si="43"/>
        <v>-66.872965879265081</v>
      </c>
      <c r="K417" s="10">
        <v>122</v>
      </c>
      <c r="L417" s="16">
        <v>6936.3517060367631</v>
      </c>
      <c r="M417" s="16">
        <v>2811.1548556430457</v>
      </c>
      <c r="N417" s="16">
        <v>28.718285214348199</v>
      </c>
      <c r="O417" s="16">
        <v>16.206685499058384</v>
      </c>
      <c r="P417" s="16">
        <v>16.797618300402775</v>
      </c>
      <c r="Q417" s="16">
        <v>0.44500312049927992</v>
      </c>
      <c r="R417" s="16">
        <v>2.6492036700739274</v>
      </c>
      <c r="S417" s="16">
        <v>41.037000093360547</v>
      </c>
      <c r="T417" s="22" t="s">
        <v>122</v>
      </c>
      <c r="U417" s="10">
        <v>5</v>
      </c>
      <c r="V417" s="22" t="s">
        <v>143</v>
      </c>
      <c r="W417" s="10">
        <v>4</v>
      </c>
      <c r="X417" s="22" t="s">
        <v>33</v>
      </c>
      <c r="Y417" s="10">
        <v>3</v>
      </c>
      <c r="Z417" s="22" t="s">
        <v>33</v>
      </c>
      <c r="AA417" s="15">
        <v>3</v>
      </c>
      <c r="AB417" s="11">
        <v>35.695225189696401</v>
      </c>
      <c r="AC417" s="10">
        <v>56.138527463763204</v>
      </c>
      <c r="AD417" s="21">
        <v>8.1662473465403931</v>
      </c>
      <c r="AE417" s="12">
        <v>1620.6685499058383</v>
      </c>
      <c r="AF417" s="10">
        <v>1500.5843978550122</v>
      </c>
      <c r="AG417" s="10">
        <v>1119.8412200268517</v>
      </c>
      <c r="AH417" s="10">
        <v>253.41356322539684</v>
      </c>
      <c r="AI417" s="10">
        <v>3.7747192158015337</v>
      </c>
      <c r="AJ417" s="10"/>
      <c r="AK417" s="10"/>
      <c r="AL417" s="10"/>
      <c r="AM417" s="10"/>
      <c r="AN417" s="10">
        <v>8.1033427495291921</v>
      </c>
      <c r="AO417" s="10">
        <v>5.0907150299437438</v>
      </c>
      <c r="AP417" s="10">
        <v>8.8388885401879609</v>
      </c>
      <c r="AQ417" s="10">
        <v>114.66</v>
      </c>
      <c r="AR417" s="10"/>
      <c r="AS417" s="10"/>
      <c r="AT417" s="10">
        <v>2.4299296618078534</v>
      </c>
      <c r="AU417" s="10">
        <v>1</v>
      </c>
      <c r="AV417" s="16"/>
      <c r="AW417" s="21">
        <v>225.08765967825184</v>
      </c>
      <c r="AX417" s="1" t="s">
        <v>120</v>
      </c>
      <c r="AY417" s="25">
        <v>66.872965879265095</v>
      </c>
      <c r="AZ417" s="19">
        <v>0</v>
      </c>
      <c r="BA417" s="19">
        <v>100</v>
      </c>
      <c r="BB417" s="19">
        <v>0</v>
      </c>
      <c r="BC417" s="19">
        <v>100</v>
      </c>
      <c r="BD417" s="19">
        <v>0</v>
      </c>
      <c r="BE417" s="19">
        <v>0</v>
      </c>
      <c r="BF417" s="26">
        <v>35.695225189696401</v>
      </c>
      <c r="BG417" s="26">
        <v>56.138527463763204</v>
      </c>
      <c r="BH417" s="26">
        <v>8.1662473465403931</v>
      </c>
      <c r="BI417" s="23"/>
      <c r="BJ417" s="27">
        <f t="shared" ca="1" si="44"/>
        <v>1</v>
      </c>
      <c r="BK417" s="26">
        <f t="shared" ca="1" si="45"/>
        <v>9.483250216989779</v>
      </c>
      <c r="BL417" s="25">
        <f t="shared" si="46"/>
        <v>3.3384976322591942</v>
      </c>
      <c r="BM417" s="25">
        <f t="shared" ca="1" si="47"/>
        <v>3.0422413936444306</v>
      </c>
      <c r="BN417" s="24">
        <f t="shared" si="48"/>
        <v>2.8023190543876213</v>
      </c>
      <c r="BO417" s="23"/>
      <c r="BP417" s="2"/>
    </row>
    <row r="418" spans="1:68" x14ac:dyDescent="0.2">
      <c r="A418">
        <v>20.25</v>
      </c>
      <c r="B418">
        <v>2.1</v>
      </c>
      <c r="C418">
        <v>1.30931</v>
      </c>
      <c r="D418">
        <v>-0.21743000000000001</v>
      </c>
      <c r="E418">
        <v>0.15423999999999999</v>
      </c>
      <c r="F418">
        <v>1.3543799999999999</v>
      </c>
      <c r="G418">
        <v>1.91395</v>
      </c>
      <c r="I418" s="17">
        <f t="shared" si="42"/>
        <v>66.437007874015748</v>
      </c>
      <c r="J418" s="16">
        <f t="shared" si="43"/>
        <v>-67.037007874015742</v>
      </c>
      <c r="K418" s="10">
        <v>122</v>
      </c>
      <c r="L418" s="16">
        <v>6956.3648293963433</v>
      </c>
      <c r="M418" s="16">
        <v>2820.9317585301851</v>
      </c>
      <c r="N418" s="16">
        <v>28.789370078740156</v>
      </c>
      <c r="O418" s="16">
        <v>16.943973634651584</v>
      </c>
      <c r="P418" s="16">
        <v>17.53654189965442</v>
      </c>
      <c r="Q418" s="16">
        <v>0.46348487758041274</v>
      </c>
      <c r="R418" s="16">
        <v>2.6429662143911412</v>
      </c>
      <c r="S418" s="16">
        <v>41.150573958530295</v>
      </c>
      <c r="T418" s="22" t="s">
        <v>122</v>
      </c>
      <c r="U418" s="10">
        <v>5</v>
      </c>
      <c r="V418" s="22" t="s">
        <v>143</v>
      </c>
      <c r="W418" s="10">
        <v>4</v>
      </c>
      <c r="X418" s="22" t="s">
        <v>33</v>
      </c>
      <c r="Y418" s="10">
        <v>3</v>
      </c>
      <c r="Z418" s="22" t="s">
        <v>33</v>
      </c>
      <c r="AA418" s="15">
        <v>3</v>
      </c>
      <c r="AB418" s="11">
        <v>34.302099758782312</v>
      </c>
      <c r="AC418" s="10">
        <v>56.988364629249425</v>
      </c>
      <c r="AD418" s="21">
        <v>8.7095356119682652</v>
      </c>
      <c r="AE418" s="12">
        <v>1694.3973634651586</v>
      </c>
      <c r="AF418" s="10">
        <v>1586.3393434517013</v>
      </c>
      <c r="AG418" s="10">
        <v>1169.1027933102946</v>
      </c>
      <c r="AH418" s="10">
        <v>254.28762266996858</v>
      </c>
      <c r="AI418" s="10">
        <v>3.783627632297863</v>
      </c>
      <c r="AJ418" s="10"/>
      <c r="AK418" s="10"/>
      <c r="AL418" s="10"/>
      <c r="AM418" s="10"/>
      <c r="AN418" s="10">
        <v>8.4719868173257922</v>
      </c>
      <c r="AO418" s="10">
        <v>5.2591770338519348</v>
      </c>
      <c r="AP418" s="10">
        <v>9.1837195531720628</v>
      </c>
      <c r="AQ418" s="10">
        <v>114.66</v>
      </c>
      <c r="AR418" s="10"/>
      <c r="AS418" s="10"/>
      <c r="AT418" s="10">
        <v>2.5665349223082088</v>
      </c>
      <c r="AU418" s="10">
        <v>1</v>
      </c>
      <c r="AV418" s="16"/>
      <c r="AW418" s="21">
        <v>237.9509015177552</v>
      </c>
      <c r="AX418" s="1" t="s">
        <v>120</v>
      </c>
      <c r="AY418" s="25">
        <v>67.0370078740157</v>
      </c>
      <c r="AZ418" s="19">
        <v>0</v>
      </c>
      <c r="BA418" s="19">
        <v>100</v>
      </c>
      <c r="BB418" s="19">
        <v>0</v>
      </c>
      <c r="BC418" s="19">
        <v>100</v>
      </c>
      <c r="BD418" s="19">
        <v>0</v>
      </c>
      <c r="BE418" s="19">
        <v>0</v>
      </c>
      <c r="BF418" s="26">
        <v>34.302099758782312</v>
      </c>
      <c r="BG418" s="26">
        <v>56.988364629249425</v>
      </c>
      <c r="BH418" s="26">
        <v>8.7095356119682652</v>
      </c>
      <c r="BI418" s="23"/>
      <c r="BJ418" s="27">
        <f t="shared" ca="1" si="44"/>
        <v>1</v>
      </c>
      <c r="BK418" s="26">
        <f t="shared" ca="1" si="45"/>
        <v>9.9671744574786878</v>
      </c>
      <c r="BL418" s="25">
        <f t="shared" si="46"/>
        <v>3.29686318006297</v>
      </c>
      <c r="BM418" s="25">
        <f t="shared" ca="1" si="47"/>
        <v>3.0214153779696988</v>
      </c>
      <c r="BN418" s="24">
        <f t="shared" si="48"/>
        <v>2.7865920586829485</v>
      </c>
      <c r="BO418" s="23"/>
      <c r="BP418" s="2"/>
    </row>
    <row r="419" spans="1:68" x14ac:dyDescent="0.2">
      <c r="A419">
        <v>20.3</v>
      </c>
      <c r="B419">
        <v>2.1</v>
      </c>
      <c r="C419">
        <v>1.3065899999999999</v>
      </c>
      <c r="D419">
        <v>-0.21511</v>
      </c>
      <c r="E419">
        <v>0.15493999999999999</v>
      </c>
      <c r="F419">
        <v>1.3508</v>
      </c>
      <c r="G419">
        <v>1.9110499999999999</v>
      </c>
      <c r="I419" s="17">
        <f t="shared" si="42"/>
        <v>66.60104986876641</v>
      </c>
      <c r="J419" s="16">
        <f t="shared" si="43"/>
        <v>-67.201049868766404</v>
      </c>
      <c r="K419" s="10">
        <v>122</v>
      </c>
      <c r="L419" s="16">
        <v>6976.3779527559236</v>
      </c>
      <c r="M419" s="16">
        <v>2830.7086614173245</v>
      </c>
      <c r="N419" s="16">
        <v>28.860454943132108</v>
      </c>
      <c r="O419" s="16">
        <v>16.20122410546136</v>
      </c>
      <c r="P419" s="16">
        <v>16.796886490899091</v>
      </c>
      <c r="Q419" s="16">
        <v>0.47801968314930388</v>
      </c>
      <c r="R419" s="16">
        <v>2.8458826783660478</v>
      </c>
      <c r="S419" s="16">
        <v>41.365443433175756</v>
      </c>
      <c r="T419" s="22" t="s">
        <v>122</v>
      </c>
      <c r="U419" s="10">
        <v>5</v>
      </c>
      <c r="V419" s="22" t="s">
        <v>143</v>
      </c>
      <c r="W419" s="10">
        <v>4</v>
      </c>
      <c r="X419" s="22" t="s">
        <v>33</v>
      </c>
      <c r="Y419" s="10">
        <v>3</v>
      </c>
      <c r="Z419" s="22" t="s">
        <v>33</v>
      </c>
      <c r="AA419" s="15">
        <v>3</v>
      </c>
      <c r="AB419" s="11">
        <v>40.15445939763066</v>
      </c>
      <c r="AC419" s="10">
        <v>53.166849556389785</v>
      </c>
      <c r="AD419" s="21">
        <v>6.6786910459795532</v>
      </c>
      <c r="AE419" s="12">
        <v>1620.1224105461361</v>
      </c>
      <c r="AF419" s="10">
        <v>1498.1438175181577</v>
      </c>
      <c r="AG419" s="10">
        <v>1119.792432726606</v>
      </c>
      <c r="AH419" s="10">
        <v>257.24547750946931</v>
      </c>
      <c r="AI419" s="10">
        <v>3.513848296002652</v>
      </c>
      <c r="AJ419" s="10"/>
      <c r="AK419" s="10"/>
      <c r="AL419" s="10"/>
      <c r="AM419" s="10"/>
      <c r="AN419" s="10">
        <v>8.1006120527306802</v>
      </c>
      <c r="AO419" s="10">
        <v>5.1497811555248418</v>
      </c>
      <c r="AP419" s="10">
        <v>8.8385470290862429</v>
      </c>
      <c r="AQ419" s="10">
        <v>114.66</v>
      </c>
      <c r="AR419" s="10"/>
      <c r="AS419" s="10"/>
      <c r="AT419" s="10">
        <v>2.4081248555602581</v>
      </c>
      <c r="AU419" s="10">
        <v>1</v>
      </c>
      <c r="AV419" s="16"/>
      <c r="AW419" s="21">
        <v>224.72157262772365</v>
      </c>
      <c r="AX419" s="1" t="s">
        <v>120</v>
      </c>
      <c r="AY419" s="25">
        <v>67.201049868766404</v>
      </c>
      <c r="AZ419" s="19">
        <v>0</v>
      </c>
      <c r="BA419" s="19">
        <v>100</v>
      </c>
      <c r="BB419" s="19">
        <v>0</v>
      </c>
      <c r="BC419" s="19">
        <v>100</v>
      </c>
      <c r="BD419" s="19">
        <v>0</v>
      </c>
      <c r="BE419" s="19">
        <v>0</v>
      </c>
      <c r="BF419" s="26">
        <v>40.15445939763066</v>
      </c>
      <c r="BG419" s="26">
        <v>53.166849556389785</v>
      </c>
      <c r="BH419" s="26">
        <v>6.6786910459795532</v>
      </c>
      <c r="BI419" s="23"/>
      <c r="BJ419" s="27">
        <f t="shared" ca="1" si="44"/>
        <v>1</v>
      </c>
      <c r="BK419" s="26">
        <f t="shared" ca="1" si="45"/>
        <v>9.4030853092861317</v>
      </c>
      <c r="BL419" s="25">
        <f t="shared" si="46"/>
        <v>3.5917841143187474</v>
      </c>
      <c r="BM419" s="25">
        <f t="shared" ca="1" si="47"/>
        <v>3.0635576068110812</v>
      </c>
      <c r="BN419" s="24">
        <f t="shared" si="48"/>
        <v>2.8206829805753624</v>
      </c>
      <c r="BO419" s="23"/>
      <c r="BP419" s="2"/>
    </row>
    <row r="420" spans="1:68" x14ac:dyDescent="0.2">
      <c r="A420">
        <v>20.350000000000001</v>
      </c>
      <c r="B420">
        <v>2.1</v>
      </c>
      <c r="C420">
        <v>1.30549</v>
      </c>
      <c r="D420">
        <v>-0.21895999999999999</v>
      </c>
      <c r="E420">
        <v>0.15532000000000001</v>
      </c>
      <c r="F420">
        <v>1.35015</v>
      </c>
      <c r="G420">
        <v>1.9098299999999999</v>
      </c>
      <c r="I420" s="17">
        <f t="shared" si="42"/>
        <v>66.765091863517057</v>
      </c>
      <c r="J420" s="16">
        <f t="shared" si="43"/>
        <v>-67.365091863517051</v>
      </c>
      <c r="K420" s="10">
        <v>122</v>
      </c>
      <c r="L420" s="16">
        <v>6996.391076115503</v>
      </c>
      <c r="M420" s="16">
        <v>2840.485564304463</v>
      </c>
      <c r="N420" s="16">
        <v>28.931539807524057</v>
      </c>
      <c r="O420" s="16">
        <v>15.900847457627119</v>
      </c>
      <c r="P420" s="16">
        <v>16.498189508443794</v>
      </c>
      <c r="Q420" s="16">
        <v>0.45389942390782528</v>
      </c>
      <c r="R420" s="16">
        <v>2.7512074805269937</v>
      </c>
      <c r="S420" s="16">
        <v>41.482086862269021</v>
      </c>
      <c r="T420" s="22" t="s">
        <v>122</v>
      </c>
      <c r="U420" s="10">
        <v>5</v>
      </c>
      <c r="V420" s="22" t="s">
        <v>143</v>
      </c>
      <c r="W420" s="10">
        <v>4</v>
      </c>
      <c r="X420" s="22" t="s">
        <v>33</v>
      </c>
      <c r="Y420" s="10">
        <v>3</v>
      </c>
      <c r="Z420" s="22" t="s">
        <v>33</v>
      </c>
      <c r="AA420" s="15">
        <v>3</v>
      </c>
      <c r="AB420" s="11">
        <v>38.546864852647438</v>
      </c>
      <c r="AC420" s="10">
        <v>54.279314420040819</v>
      </c>
      <c r="AD420" s="21">
        <v>7.173820727311746</v>
      </c>
      <c r="AE420" s="12">
        <v>1590.0847457627119</v>
      </c>
      <c r="AF420" s="10">
        <v>1461.8257535022651</v>
      </c>
      <c r="AG420" s="10">
        <v>1099.8793005629195</v>
      </c>
      <c r="AH420" s="10">
        <v>258.18268226903928</v>
      </c>
      <c r="AI420" s="10">
        <v>3.634767668661798</v>
      </c>
      <c r="AJ420" s="10"/>
      <c r="AK420" s="10"/>
      <c r="AL420" s="10"/>
      <c r="AM420" s="10"/>
      <c r="AN420" s="10">
        <v>7.9504237288135595</v>
      </c>
      <c r="AO420" s="10">
        <v>5.062819617195137</v>
      </c>
      <c r="AP420" s="10">
        <v>8.6991551039404378</v>
      </c>
      <c r="AQ420" s="10">
        <v>114.66</v>
      </c>
      <c r="AR420" s="10"/>
      <c r="AS420" s="10"/>
      <c r="AT420" s="10">
        <v>2.3383538333252121</v>
      </c>
      <c r="AU420" s="10">
        <v>1</v>
      </c>
      <c r="AV420" s="16"/>
      <c r="AW420" s="21">
        <v>219.27386302533975</v>
      </c>
      <c r="AX420" s="1" t="s">
        <v>120</v>
      </c>
      <c r="AY420" s="25">
        <v>67.365091863517094</v>
      </c>
      <c r="AZ420" s="19">
        <v>0</v>
      </c>
      <c r="BA420" s="19">
        <v>100</v>
      </c>
      <c r="BB420" s="19">
        <v>0</v>
      </c>
      <c r="BC420" s="19">
        <v>100</v>
      </c>
      <c r="BD420" s="19">
        <v>0</v>
      </c>
      <c r="BE420" s="19">
        <v>0</v>
      </c>
      <c r="BF420" s="26">
        <v>38.546864852647438</v>
      </c>
      <c r="BG420" s="26">
        <v>54.279314420040819</v>
      </c>
      <c r="BH420" s="26">
        <v>7.173820727311746</v>
      </c>
      <c r="BI420" s="23"/>
      <c r="BJ420" s="27">
        <f t="shared" ca="1" si="44"/>
        <v>1</v>
      </c>
      <c r="BK420" s="26">
        <f t="shared" ca="1" si="45"/>
        <v>9.1533603506056149</v>
      </c>
      <c r="BL420" s="25">
        <f t="shared" si="46"/>
        <v>3.4915356494918934</v>
      </c>
      <c r="BM420" s="25">
        <f t="shared" ca="1" si="47"/>
        <v>3.066006392322723</v>
      </c>
      <c r="BN420" s="24">
        <f t="shared" si="48"/>
        <v>2.8182809547250911</v>
      </c>
      <c r="BO420" s="23"/>
      <c r="BP420" s="2"/>
    </row>
    <row r="421" spans="1:68" x14ac:dyDescent="0.2">
      <c r="A421">
        <v>20.399999999999999</v>
      </c>
      <c r="B421">
        <v>2.2000000000000002</v>
      </c>
      <c r="C421">
        <v>1.30342</v>
      </c>
      <c r="D421">
        <v>-0.22475000000000001</v>
      </c>
      <c r="E421">
        <v>0.15553</v>
      </c>
      <c r="F421">
        <v>1.3524</v>
      </c>
      <c r="G421">
        <v>1.9140999999999999</v>
      </c>
      <c r="I421" s="17">
        <f t="shared" ref="I421:I452" si="49">IF(A421="(m)",0,A421/0.3048)</f>
        <v>66.929133858267704</v>
      </c>
      <c r="J421" s="16">
        <f t="shared" ref="J421:J452" si="50">$J$7-I421</f>
        <v>-67.529133858267699</v>
      </c>
      <c r="K421" s="10">
        <v>122</v>
      </c>
      <c r="L421" s="16">
        <v>7016.4041994750824</v>
      </c>
      <c r="M421" s="16">
        <v>2850.2624671916014</v>
      </c>
      <c r="N421" s="16">
        <v>29.002624671916003</v>
      </c>
      <c r="O421" s="16">
        <v>15.33559322033898</v>
      </c>
      <c r="P421" s="16">
        <v>15.933863507286123</v>
      </c>
      <c r="Q421" s="16">
        <v>0.41762506000960142</v>
      </c>
      <c r="R421" s="16">
        <v>2.6209905702947238</v>
      </c>
      <c r="S421" s="16">
        <v>41.54654770466265</v>
      </c>
      <c r="T421" s="22" t="s">
        <v>122</v>
      </c>
      <c r="U421" s="10">
        <v>5</v>
      </c>
      <c r="V421" s="22" t="s">
        <v>143</v>
      </c>
      <c r="W421" s="10">
        <v>4</v>
      </c>
      <c r="X421" s="22" t="s">
        <v>33</v>
      </c>
      <c r="Y421" s="10">
        <v>3</v>
      </c>
      <c r="Z421" s="22" t="s">
        <v>33</v>
      </c>
      <c r="AA421" s="15">
        <v>3</v>
      </c>
      <c r="AB421" s="11">
        <v>36.686680980880951</v>
      </c>
      <c r="AC421" s="10">
        <v>55.509628293948012</v>
      </c>
      <c r="AD421" s="21">
        <v>7.803690725171041</v>
      </c>
      <c r="AE421" s="12">
        <v>1533.5593220338981</v>
      </c>
      <c r="AF421" s="10">
        <v>1394.257216697858</v>
      </c>
      <c r="AG421" s="10">
        <v>1062.2575671524082</v>
      </c>
      <c r="AH421" s="10">
        <v>258.0464166736453</v>
      </c>
      <c r="AI421" s="10">
        <v>3.8153513840667976</v>
      </c>
      <c r="AJ421" s="10"/>
      <c r="AK421" s="10"/>
      <c r="AL421" s="10"/>
      <c r="AM421" s="10"/>
      <c r="AN421" s="10">
        <v>7.6677966101694901</v>
      </c>
      <c r="AO421" s="10">
        <v>4.9069538369924244</v>
      </c>
      <c r="AP421" s="10">
        <v>8.4358029700668578</v>
      </c>
      <c r="AQ421" s="10">
        <v>114.66</v>
      </c>
      <c r="AR421" s="10"/>
      <c r="AS421" s="10"/>
      <c r="AT421" s="10">
        <v>2.2169573946156209</v>
      </c>
      <c r="AU421" s="10">
        <v>1</v>
      </c>
      <c r="AV421" s="16"/>
      <c r="AW421" s="21">
        <v>209.13858250467868</v>
      </c>
      <c r="AX421" s="1" t="s">
        <v>120</v>
      </c>
      <c r="AY421" s="25">
        <v>67.529133858267699</v>
      </c>
      <c r="AZ421" s="19">
        <v>0</v>
      </c>
      <c r="BA421" s="19">
        <v>100</v>
      </c>
      <c r="BB421" s="19">
        <v>0</v>
      </c>
      <c r="BC421" s="19">
        <v>100</v>
      </c>
      <c r="BD421" s="19">
        <v>0</v>
      </c>
      <c r="BE421" s="19">
        <v>0</v>
      </c>
      <c r="BF421" s="26">
        <v>36.686680980880951</v>
      </c>
      <c r="BG421" s="26">
        <v>55.509628293948012</v>
      </c>
      <c r="BH421" s="26">
        <v>7.803690725171041</v>
      </c>
      <c r="BI421" s="23"/>
      <c r="BJ421" s="27">
        <f t="shared" ca="1" si="44"/>
        <v>1</v>
      </c>
      <c r="BK421" s="26">
        <f t="shared" ca="1" si="45"/>
        <v>8.7189594295796482</v>
      </c>
      <c r="BL421" s="25">
        <f t="shared" si="46"/>
        <v>3.3609885728569302</v>
      </c>
      <c r="BM421" s="25">
        <f t="shared" ca="1" si="47"/>
        <v>3.0738731528434218</v>
      </c>
      <c r="BN421" s="24">
        <f t="shared" si="48"/>
        <v>2.8182172070802416</v>
      </c>
      <c r="BO421" s="23"/>
      <c r="BP421" s="2"/>
    </row>
    <row r="422" spans="1:68" x14ac:dyDescent="0.2">
      <c r="A422">
        <v>20.45</v>
      </c>
      <c r="B422">
        <v>2.2000000000000002</v>
      </c>
      <c r="C422">
        <v>1.3036099999999999</v>
      </c>
      <c r="D422">
        <v>-0.22317999999999999</v>
      </c>
      <c r="E422">
        <v>0.15576000000000001</v>
      </c>
      <c r="F422">
        <v>1.34535</v>
      </c>
      <c r="G422">
        <v>1.905</v>
      </c>
      <c r="I422" s="17">
        <f t="shared" si="49"/>
        <v>67.093175853018366</v>
      </c>
      <c r="J422" s="16">
        <f t="shared" si="50"/>
        <v>-67.69317585301836</v>
      </c>
      <c r="K422" s="10">
        <v>122</v>
      </c>
      <c r="L422" s="16">
        <v>7036.4173228346626</v>
      </c>
      <c r="M422" s="16">
        <v>2860.0393700787408</v>
      </c>
      <c r="N422" s="16">
        <v>29.073709536307959</v>
      </c>
      <c r="O422" s="16">
        <v>15.38747645951033</v>
      </c>
      <c r="P422" s="16">
        <v>15.986763386028937</v>
      </c>
      <c r="Q422" s="16">
        <v>0.42746111377820462</v>
      </c>
      <c r="R422" s="16">
        <v>2.6738440011676725</v>
      </c>
      <c r="S422" s="16">
        <v>41.617147674903308</v>
      </c>
      <c r="T422" s="22" t="s">
        <v>122</v>
      </c>
      <c r="U422" s="10">
        <v>5</v>
      </c>
      <c r="V422" s="22" t="s">
        <v>143</v>
      </c>
      <c r="W422" s="10">
        <v>4</v>
      </c>
      <c r="X422" s="22" t="s">
        <v>33</v>
      </c>
      <c r="Y422" s="10">
        <v>3</v>
      </c>
      <c r="Z422" s="22" t="s">
        <v>33</v>
      </c>
      <c r="AA422" s="15">
        <v>3</v>
      </c>
      <c r="AB422" s="11">
        <v>37.770007615758217</v>
      </c>
      <c r="AC422" s="10">
        <v>54.800842895444845</v>
      </c>
      <c r="AD422" s="21">
        <v>7.4291494887969378</v>
      </c>
      <c r="AE422" s="12">
        <v>1538.7476459510331</v>
      </c>
      <c r="AF422" s="10">
        <v>1399.3034892935079</v>
      </c>
      <c r="AG422" s="10">
        <v>1065.7842257352625</v>
      </c>
      <c r="AH422" s="10">
        <v>258.0364417082472</v>
      </c>
      <c r="AI422" s="10">
        <v>3.7399339660926301</v>
      </c>
      <c r="AJ422" s="10"/>
      <c r="AK422" s="10"/>
      <c r="AL422" s="10"/>
      <c r="AM422" s="10"/>
      <c r="AN422" s="10">
        <v>7.6937382297551649</v>
      </c>
      <c r="AO422" s="10">
        <v>4.9366668584178512</v>
      </c>
      <c r="AP422" s="10">
        <v>8.4604895801468363</v>
      </c>
      <c r="AQ422" s="10">
        <v>114.66</v>
      </c>
      <c r="AR422" s="10"/>
      <c r="AS422" s="10"/>
      <c r="AT422" s="10">
        <v>2.2173675108481801</v>
      </c>
      <c r="AU422" s="10">
        <v>1</v>
      </c>
      <c r="AV422" s="16"/>
      <c r="AW422" s="21">
        <v>209.89552339402618</v>
      </c>
      <c r="AX422" s="1" t="s">
        <v>120</v>
      </c>
      <c r="AY422" s="25">
        <v>67.693175853018403</v>
      </c>
      <c r="AZ422" s="19">
        <v>0</v>
      </c>
      <c r="BA422" s="19">
        <v>100</v>
      </c>
      <c r="BB422" s="19">
        <v>0</v>
      </c>
      <c r="BC422" s="19">
        <v>100</v>
      </c>
      <c r="BD422" s="19">
        <v>0</v>
      </c>
      <c r="BE422" s="19">
        <v>0</v>
      </c>
      <c r="BF422" s="26">
        <v>37.770007615758217</v>
      </c>
      <c r="BG422" s="26">
        <v>54.800842895444845</v>
      </c>
      <c r="BH422" s="26">
        <v>7.4291494887969378</v>
      </c>
      <c r="BI422" s="23"/>
      <c r="BJ422" s="27">
        <f t="shared" ca="1" si="44"/>
        <v>1</v>
      </c>
      <c r="BK422" s="26">
        <f t="shared" ca="1" si="45"/>
        <v>8.7191490124615516</v>
      </c>
      <c r="BL422" s="25">
        <f t="shared" si="46"/>
        <v>3.428313250568181</v>
      </c>
      <c r="BM422" s="25">
        <f t="shared" ca="1" si="47"/>
        <v>3.0787674207359981</v>
      </c>
      <c r="BN422" s="24">
        <f t="shared" si="48"/>
        <v>2.8220980075415314</v>
      </c>
      <c r="BO422" s="23"/>
      <c r="BP422" s="2"/>
    </row>
    <row r="423" spans="1:68" x14ac:dyDescent="0.2">
      <c r="A423">
        <v>20.5</v>
      </c>
      <c r="B423">
        <v>2.1</v>
      </c>
      <c r="C423">
        <v>1.3068299999999999</v>
      </c>
      <c r="D423">
        <v>-0.2235</v>
      </c>
      <c r="E423">
        <v>0.15595999999999999</v>
      </c>
      <c r="F423">
        <v>1.3516999999999999</v>
      </c>
      <c r="G423">
        <v>1.91353</v>
      </c>
      <c r="I423" s="17">
        <f t="shared" si="49"/>
        <v>67.257217847769027</v>
      </c>
      <c r="J423" s="16">
        <f t="shared" si="50"/>
        <v>-67.857217847769022</v>
      </c>
      <c r="K423" s="10">
        <v>122</v>
      </c>
      <c r="L423" s="16">
        <v>7056.4304461942429</v>
      </c>
      <c r="M423" s="16">
        <v>2869.8162729658802</v>
      </c>
      <c r="N423" s="16">
        <v>29.144794400699912</v>
      </c>
      <c r="O423" s="16">
        <v>16.266760828625205</v>
      </c>
      <c r="P423" s="16">
        <v>16.866931789553782</v>
      </c>
      <c r="Q423" s="16">
        <v>0.42545631301008158</v>
      </c>
      <c r="R423" s="16">
        <v>2.5224286095327662</v>
      </c>
      <c r="S423" s="16">
        <v>41.678538953373433</v>
      </c>
      <c r="T423" s="22" t="s">
        <v>122</v>
      </c>
      <c r="U423" s="10">
        <v>5</v>
      </c>
      <c r="V423" s="22" t="s">
        <v>143</v>
      </c>
      <c r="W423" s="10">
        <v>4</v>
      </c>
      <c r="X423" s="22" t="s">
        <v>33</v>
      </c>
      <c r="Y423" s="10">
        <v>3</v>
      </c>
      <c r="Z423" s="22" t="s">
        <v>33</v>
      </c>
      <c r="AA423" s="15">
        <v>3</v>
      </c>
      <c r="AB423" s="11">
        <v>32.892134116809338</v>
      </c>
      <c r="AC423" s="10">
        <v>57.80551078399543</v>
      </c>
      <c r="AD423" s="21">
        <v>9.3023550991952355</v>
      </c>
      <c r="AE423" s="12">
        <v>1626.6760828625206</v>
      </c>
      <c r="AF423" s="10">
        <v>1501.6754706870436</v>
      </c>
      <c r="AG423" s="10">
        <v>1124.4621193035855</v>
      </c>
      <c r="AH423" s="10">
        <v>257.83703079785528</v>
      </c>
      <c r="AI423" s="10">
        <v>3.9644333093146757</v>
      </c>
      <c r="AJ423" s="10"/>
      <c r="AK423" s="10"/>
      <c r="AL423" s="10"/>
      <c r="AM423" s="10"/>
      <c r="AN423" s="10">
        <v>8.1333804143126027</v>
      </c>
      <c r="AO423" s="10">
        <v>5.0990350543375227</v>
      </c>
      <c r="AP423" s="10">
        <v>8.8712348351250974</v>
      </c>
      <c r="AQ423" s="10">
        <v>114.66</v>
      </c>
      <c r="AR423" s="10"/>
      <c r="AS423" s="10"/>
      <c r="AT423" s="10">
        <v>2.3794319644765225</v>
      </c>
      <c r="AU423" s="10">
        <v>1</v>
      </c>
      <c r="AV423" s="16"/>
      <c r="AW423" s="21">
        <v>225.25132060305654</v>
      </c>
      <c r="AX423" s="1" t="s">
        <v>120</v>
      </c>
      <c r="AY423" s="25">
        <v>67.857217847768993</v>
      </c>
      <c r="AZ423" s="19">
        <v>0</v>
      </c>
      <c r="BA423" s="19">
        <v>100</v>
      </c>
      <c r="BB423" s="19">
        <v>0</v>
      </c>
      <c r="BC423" s="19">
        <v>100</v>
      </c>
      <c r="BD423" s="19">
        <v>0</v>
      </c>
      <c r="BE423" s="19">
        <v>0</v>
      </c>
      <c r="BF423" s="26">
        <v>32.892134116809338</v>
      </c>
      <c r="BG423" s="26">
        <v>57.80551078399543</v>
      </c>
      <c r="BH423" s="26">
        <v>9.3023550991952355</v>
      </c>
      <c r="BI423" s="23"/>
      <c r="BJ423" s="27">
        <f t="shared" ca="1" si="44"/>
        <v>1</v>
      </c>
      <c r="BK423" s="26">
        <f t="shared" ca="1" si="45"/>
        <v>9.2958679565026276</v>
      </c>
      <c r="BL423" s="25">
        <f t="shared" si="46"/>
        <v>3.1896345565958835</v>
      </c>
      <c r="BM423" s="25">
        <f t="shared" ca="1" si="47"/>
        <v>3.0380645121361853</v>
      </c>
      <c r="BN423" s="24">
        <f t="shared" si="48"/>
        <v>2.78843043138265</v>
      </c>
      <c r="BP423" s="2"/>
    </row>
    <row r="424" spans="1:68" x14ac:dyDescent="0.2">
      <c r="A424">
        <v>20.55</v>
      </c>
      <c r="B424">
        <v>1.4</v>
      </c>
      <c r="C424">
        <v>1.3104499999999999</v>
      </c>
      <c r="D424">
        <v>-0.22523000000000001</v>
      </c>
      <c r="E424">
        <v>0.15628</v>
      </c>
      <c r="F424">
        <v>1.35463</v>
      </c>
      <c r="G424">
        <v>1.91673</v>
      </c>
      <c r="I424" s="17">
        <f t="shared" si="49"/>
        <v>67.421259842519689</v>
      </c>
      <c r="J424" s="16">
        <f t="shared" si="50"/>
        <v>-68.021259842519683</v>
      </c>
      <c r="K424" s="10">
        <v>122</v>
      </c>
      <c r="L424" s="16">
        <v>7076.4435695538232</v>
      </c>
      <c r="M424" s="16">
        <v>2879.5931758530196</v>
      </c>
      <c r="N424" s="16">
        <v>29.215879265091864</v>
      </c>
      <c r="O424" s="16">
        <v>17.255273069679809</v>
      </c>
      <c r="P424" s="16">
        <v>17.85685848566434</v>
      </c>
      <c r="Q424" s="16">
        <v>0.41461785885741709</v>
      </c>
      <c r="R424" s="16">
        <v>2.3218969853531424</v>
      </c>
      <c r="S424" s="16">
        <v>41.77676499892565</v>
      </c>
      <c r="T424" s="22" t="s">
        <v>122</v>
      </c>
      <c r="U424" s="10">
        <v>5</v>
      </c>
      <c r="V424" s="22" t="s">
        <v>143</v>
      </c>
      <c r="W424" s="10">
        <v>4</v>
      </c>
      <c r="X424" s="22" t="s">
        <v>33</v>
      </c>
      <c r="Y424" s="10">
        <v>3</v>
      </c>
      <c r="Z424" s="22" t="s">
        <v>33</v>
      </c>
      <c r="AA424" s="15">
        <v>3</v>
      </c>
      <c r="AB424" s="11">
        <v>27.276221356226003</v>
      </c>
      <c r="AC424" s="10">
        <v>60.560171122175035</v>
      </c>
      <c r="AD424" s="21">
        <v>12.16360752159896</v>
      </c>
      <c r="AE424" s="12">
        <v>1725.5273069679811</v>
      </c>
      <c r="AF424" s="10">
        <v>1616.9601923847808</v>
      </c>
      <c r="AG424" s="10">
        <v>1190.4572323776226</v>
      </c>
      <c r="AH424" s="10">
        <v>258.39536366743789</v>
      </c>
      <c r="AI424" s="10">
        <v>4.3068232841859171</v>
      </c>
      <c r="AJ424" s="10"/>
      <c r="AK424" s="10"/>
      <c r="AL424" s="10"/>
      <c r="AM424" s="10"/>
      <c r="AN424" s="10">
        <v>8.6276365348399047</v>
      </c>
      <c r="AO424" s="10">
        <v>5.266756663574971</v>
      </c>
      <c r="AP424" s="10">
        <v>9.3332006266433591</v>
      </c>
      <c r="AQ424" s="10">
        <v>114.66</v>
      </c>
      <c r="AR424" s="10"/>
      <c r="AS424" s="10"/>
      <c r="AT424" s="10">
        <v>2.5623960661582514</v>
      </c>
      <c r="AU424" s="10">
        <v>1</v>
      </c>
      <c r="AV424" s="16"/>
      <c r="AW424" s="21">
        <v>242.54402885771711</v>
      </c>
      <c r="AX424" s="1" t="s">
        <v>120</v>
      </c>
      <c r="AY424" s="25">
        <v>68.021259842519697</v>
      </c>
      <c r="AZ424" s="19">
        <v>0</v>
      </c>
      <c r="BA424" s="19">
        <v>100</v>
      </c>
      <c r="BB424" s="19">
        <v>0</v>
      </c>
      <c r="BC424" s="19">
        <v>100</v>
      </c>
      <c r="BD424" s="19">
        <v>0</v>
      </c>
      <c r="BE424" s="19">
        <v>0</v>
      </c>
      <c r="BF424" s="26">
        <v>27.276221356226003</v>
      </c>
      <c r="BG424" s="26">
        <v>60.560171122175035</v>
      </c>
      <c r="BH424" s="26">
        <v>12.16360752159896</v>
      </c>
      <c r="BI424" s="23"/>
      <c r="BJ424" s="27">
        <f t="shared" ca="1" si="44"/>
        <v>1</v>
      </c>
      <c r="BK424" s="26">
        <f t="shared" ca="1" si="45"/>
        <v>9.9449025098108379</v>
      </c>
      <c r="BL424" s="25">
        <f t="shared" si="46"/>
        <v>2.8956517824893222</v>
      </c>
      <c r="BM424" s="25">
        <f t="shared" ca="1" si="47"/>
        <v>2.9901554929952185</v>
      </c>
      <c r="BN424" s="24">
        <f t="shared" si="48"/>
        <v>2.747397629005063</v>
      </c>
      <c r="BP424" s="2"/>
    </row>
    <row r="425" spans="1:68" x14ac:dyDescent="0.2">
      <c r="A425">
        <v>20.6</v>
      </c>
      <c r="B425">
        <v>2.1</v>
      </c>
      <c r="C425">
        <v>1.3110299999999999</v>
      </c>
      <c r="D425">
        <v>-0.21353</v>
      </c>
      <c r="E425">
        <v>0.15659999999999999</v>
      </c>
      <c r="F425">
        <v>1.3490500000000001</v>
      </c>
      <c r="G425">
        <v>1.9112800000000001</v>
      </c>
      <c r="I425" s="17">
        <f t="shared" si="49"/>
        <v>67.585301837270336</v>
      </c>
      <c r="J425" s="16">
        <f t="shared" si="50"/>
        <v>-68.18530183727033</v>
      </c>
      <c r="K425" s="10">
        <v>122</v>
      </c>
      <c r="L425" s="16">
        <v>7096.4566929134025</v>
      </c>
      <c r="M425" s="16">
        <v>2889.3700787401581</v>
      </c>
      <c r="N425" s="16">
        <v>29.286964129483813</v>
      </c>
      <c r="O425" s="16">
        <v>17.413653483992437</v>
      </c>
      <c r="P425" s="16">
        <v>18.016653355032918</v>
      </c>
      <c r="Q425" s="16">
        <v>0.4879183869419107</v>
      </c>
      <c r="R425" s="16">
        <v>2.7081521597106804</v>
      </c>
      <c r="S425" s="16">
        <v>41.874991044477859</v>
      </c>
      <c r="T425" s="22" t="s">
        <v>122</v>
      </c>
      <c r="U425" s="10">
        <v>5</v>
      </c>
      <c r="V425" s="22" t="s">
        <v>143</v>
      </c>
      <c r="W425" s="10">
        <v>4</v>
      </c>
      <c r="X425" s="22" t="s">
        <v>33</v>
      </c>
      <c r="Y425" s="10">
        <v>3</v>
      </c>
      <c r="Z425" s="22" t="s">
        <v>33</v>
      </c>
      <c r="AA425" s="15">
        <v>3</v>
      </c>
      <c r="AB425" s="11">
        <v>34.979193918568583</v>
      </c>
      <c r="AC425" s="10">
        <v>56.580405646772007</v>
      </c>
      <c r="AD425" s="21">
        <v>8.4404004346594057</v>
      </c>
      <c r="AE425" s="12">
        <v>1741.3653483992439</v>
      </c>
      <c r="AF425" s="10">
        <v>1634.5823462305211</v>
      </c>
      <c r="AG425" s="10">
        <v>1201.1102236688612</v>
      </c>
      <c r="AH425" s="10">
        <v>258.95369653702039</v>
      </c>
      <c r="AI425" s="10">
        <v>3.6925547052970349</v>
      </c>
      <c r="AJ425" s="10"/>
      <c r="AK425" s="10"/>
      <c r="AL425" s="10"/>
      <c r="AM425" s="10"/>
      <c r="AN425" s="10">
        <v>8.7068267419962186</v>
      </c>
      <c r="AO425" s="10">
        <v>5.4157932903719228</v>
      </c>
      <c r="AP425" s="10">
        <v>9.4077715656820295</v>
      </c>
      <c r="AQ425" s="10">
        <v>114.66</v>
      </c>
      <c r="AR425" s="10"/>
      <c r="AS425" s="10"/>
      <c r="AT425" s="10">
        <v>2.5824859468870103</v>
      </c>
      <c r="AU425" s="10">
        <v>1</v>
      </c>
      <c r="AV425" s="16"/>
      <c r="AW425" s="21">
        <v>245.18735193457817</v>
      </c>
      <c r="AX425" s="1" t="s">
        <v>120</v>
      </c>
      <c r="AY425" s="25">
        <v>68.185301837270302</v>
      </c>
      <c r="AZ425" s="19">
        <v>0</v>
      </c>
      <c r="BA425" s="19">
        <v>100</v>
      </c>
      <c r="BB425" s="19">
        <v>0</v>
      </c>
      <c r="BC425" s="19">
        <v>100</v>
      </c>
      <c r="BD425" s="19">
        <v>0</v>
      </c>
      <c r="BE425" s="19">
        <v>0</v>
      </c>
      <c r="BF425" s="26">
        <v>34.979193918568583</v>
      </c>
      <c r="BG425" s="26">
        <v>56.580405646772007</v>
      </c>
      <c r="BH425" s="26">
        <v>8.4404004346594057</v>
      </c>
      <c r="BI425" s="23"/>
      <c r="BJ425" s="27">
        <f t="shared" ca="1" si="44"/>
        <v>1</v>
      </c>
      <c r="BK425" s="26">
        <f t="shared" ca="1" si="45"/>
        <v>10.01493378438032</v>
      </c>
      <c r="BL425" s="25">
        <f t="shared" si="46"/>
        <v>3.372297860013755</v>
      </c>
      <c r="BM425" s="25">
        <f t="shared" ca="1" si="47"/>
        <v>3.0253832715730411</v>
      </c>
      <c r="BN425" s="24">
        <f t="shared" si="48"/>
        <v>2.7833933591612041</v>
      </c>
      <c r="BP425" s="2"/>
    </row>
    <row r="426" spans="1:68" x14ac:dyDescent="0.2">
      <c r="A426">
        <v>20.65</v>
      </c>
      <c r="B426">
        <v>0.1</v>
      </c>
      <c r="C426">
        <v>1.3075300000000001</v>
      </c>
      <c r="D426">
        <v>-0.20818</v>
      </c>
      <c r="E426">
        <v>0.15726999999999999</v>
      </c>
      <c r="F426">
        <v>1.3469800000000001</v>
      </c>
      <c r="G426">
        <v>1.91235</v>
      </c>
      <c r="I426" s="17">
        <f t="shared" si="49"/>
        <v>67.749343832020983</v>
      </c>
      <c r="J426" s="16">
        <f t="shared" si="50"/>
        <v>-68.349343832020978</v>
      </c>
      <c r="K426" s="10">
        <v>122</v>
      </c>
      <c r="L426" s="16">
        <v>7116.4698162729819</v>
      </c>
      <c r="M426" s="16">
        <v>2899.1469816272966</v>
      </c>
      <c r="N426" s="16">
        <v>29.358048993875759</v>
      </c>
      <c r="O426" s="16">
        <v>16.457909604519784</v>
      </c>
      <c r="P426" s="16">
        <v>17.063870990833664</v>
      </c>
      <c r="Q426" s="16">
        <v>0.52143614978396546</v>
      </c>
      <c r="R426" s="16">
        <v>3.0557905065273263</v>
      </c>
      <c r="S426" s="16">
        <v>42.08065182735281</v>
      </c>
      <c r="T426" s="22" t="s">
        <v>122</v>
      </c>
      <c r="U426" s="10">
        <v>5</v>
      </c>
      <c r="V426" s="22" t="s">
        <v>143</v>
      </c>
      <c r="W426" s="10">
        <v>4</v>
      </c>
      <c r="X426" s="22" t="s">
        <v>33</v>
      </c>
      <c r="Y426" s="10">
        <v>3</v>
      </c>
      <c r="Z426" s="22" t="s">
        <v>33</v>
      </c>
      <c r="AA426" s="15">
        <v>3</v>
      </c>
      <c r="AB426" s="11">
        <v>44.678895937570715</v>
      </c>
      <c r="AC426" s="10">
        <v>49.8202691007643</v>
      </c>
      <c r="AD426" s="21">
        <v>5.5008349616649843</v>
      </c>
      <c r="AE426" s="12">
        <v>1645.7909604519784</v>
      </c>
      <c r="AF426" s="10">
        <v>1521.3130608329864</v>
      </c>
      <c r="AG426" s="10">
        <v>1137.591399388911</v>
      </c>
      <c r="AH426" s="10">
        <v>261.72211543152793</v>
      </c>
      <c r="AI426" s="10">
        <v>3.2724756421094585</v>
      </c>
      <c r="AJ426" s="10"/>
      <c r="AK426" s="10"/>
      <c r="AL426" s="10"/>
      <c r="AM426" s="10"/>
      <c r="AN426" s="10">
        <v>8.2289548022598922</v>
      </c>
      <c r="AO426" s="10">
        <v>5.2943314187377828</v>
      </c>
      <c r="AP426" s="10">
        <v>8.9631397957223768</v>
      </c>
      <c r="AQ426" s="10">
        <v>114.66</v>
      </c>
      <c r="AR426" s="10"/>
      <c r="AS426" s="10"/>
      <c r="AT426" s="10">
        <v>2.3864067167119916</v>
      </c>
      <c r="AU426" s="10">
        <v>1</v>
      </c>
      <c r="AV426" s="16"/>
      <c r="AW426" s="21">
        <v>228.19695912494797</v>
      </c>
      <c r="AX426" s="1" t="s">
        <v>120</v>
      </c>
      <c r="AY426" s="25">
        <v>68.349343832021006</v>
      </c>
      <c r="AZ426" s="19">
        <v>0</v>
      </c>
      <c r="BA426" s="19">
        <v>100</v>
      </c>
      <c r="BB426" s="19">
        <v>0</v>
      </c>
      <c r="BC426" s="19">
        <v>100</v>
      </c>
      <c r="BD426" s="19">
        <v>0</v>
      </c>
      <c r="BE426" s="19">
        <v>0</v>
      </c>
      <c r="BF426" s="26">
        <v>44.678895937570715</v>
      </c>
      <c r="BG426" s="26">
        <v>49.8202691007643</v>
      </c>
      <c r="BH426" s="26">
        <v>5.5008349616649843</v>
      </c>
      <c r="BI426" s="23"/>
      <c r="BJ426" s="27">
        <f t="shared" ca="1" si="44"/>
        <v>1</v>
      </c>
      <c r="BK426" s="26">
        <f t="shared" ca="1" si="45"/>
        <v>9.3169723151576367</v>
      </c>
      <c r="BL426" s="25">
        <f t="shared" si="46"/>
        <v>3.8608781296277228</v>
      </c>
      <c r="BM426" s="25">
        <f t="shared" ca="1" si="47"/>
        <v>3.085083652025526</v>
      </c>
      <c r="BN426" s="24">
        <f t="shared" si="48"/>
        <v>2.8336634909830325</v>
      </c>
      <c r="BP426" s="2"/>
    </row>
    <row r="427" spans="1:68" x14ac:dyDescent="0.2">
      <c r="A427">
        <v>20.7</v>
      </c>
      <c r="B427">
        <v>2</v>
      </c>
      <c r="C427">
        <v>1.3074699999999999</v>
      </c>
      <c r="D427">
        <v>-0.21339</v>
      </c>
      <c r="E427">
        <v>0.15745999999999999</v>
      </c>
      <c r="F427">
        <v>1.3430500000000001</v>
      </c>
      <c r="G427">
        <v>1.9138999999999999</v>
      </c>
      <c r="I427" s="17">
        <f t="shared" si="49"/>
        <v>67.913385826771645</v>
      </c>
      <c r="J427" s="16">
        <f t="shared" si="50"/>
        <v>-68.513385826771639</v>
      </c>
      <c r="K427" s="10">
        <v>122</v>
      </c>
      <c r="L427" s="16">
        <v>7136.4829396325622</v>
      </c>
      <c r="M427" s="16">
        <v>2908.9238845144359</v>
      </c>
      <c r="N427" s="16">
        <v>29.429133858267715</v>
      </c>
      <c r="O427" s="16">
        <v>16.44152542372878</v>
      </c>
      <c r="P427" s="16">
        <v>17.048326642732132</v>
      </c>
      <c r="Q427" s="16">
        <v>0.48879548727796451</v>
      </c>
      <c r="R427" s="16">
        <v>2.8671170931977819</v>
      </c>
      <c r="S427" s="16">
        <v>42.138973541899439</v>
      </c>
      <c r="T427" s="22" t="s">
        <v>122</v>
      </c>
      <c r="U427" s="10">
        <v>5</v>
      </c>
      <c r="V427" s="22" t="s">
        <v>143</v>
      </c>
      <c r="W427" s="10">
        <v>4</v>
      </c>
      <c r="X427" s="22" t="s">
        <v>33</v>
      </c>
      <c r="Y427" s="10">
        <v>3</v>
      </c>
      <c r="Z427" s="22" t="s">
        <v>33</v>
      </c>
      <c r="AA427" s="15">
        <v>3</v>
      </c>
      <c r="AB427" s="11">
        <v>40.250643307880019</v>
      </c>
      <c r="AC427" s="10">
        <v>53.098924773410559</v>
      </c>
      <c r="AD427" s="21">
        <v>6.6504319187094261</v>
      </c>
      <c r="AE427" s="12">
        <v>1644.1525423728781</v>
      </c>
      <c r="AF427" s="10">
        <v>1518.3070714469486</v>
      </c>
      <c r="AG427" s="10">
        <v>1136.5551095154756</v>
      </c>
      <c r="AH427" s="10">
        <v>261.45955920613835</v>
      </c>
      <c r="AI427" s="10">
        <v>3.4878240668038778</v>
      </c>
      <c r="AJ427" s="10"/>
      <c r="AK427" s="10"/>
      <c r="AL427" s="10"/>
      <c r="AM427" s="10"/>
      <c r="AN427" s="10">
        <v>8.2207627118643902</v>
      </c>
      <c r="AO427" s="10">
        <v>5.2480384247465901</v>
      </c>
      <c r="AP427" s="10">
        <v>8.9558857666083291</v>
      </c>
      <c r="AQ427" s="10">
        <v>114.66</v>
      </c>
      <c r="AR427" s="10"/>
      <c r="AS427" s="10"/>
      <c r="AT427" s="10">
        <v>2.3730225995463354</v>
      </c>
      <c r="AU427" s="10">
        <v>1</v>
      </c>
      <c r="AV427" s="16"/>
      <c r="AW427" s="21">
        <v>227.7460607170423</v>
      </c>
      <c r="AX427" s="1" t="s">
        <v>120</v>
      </c>
      <c r="AY427" s="25">
        <v>68.513385826771596</v>
      </c>
      <c r="AZ427" s="19">
        <v>0</v>
      </c>
      <c r="BA427" s="19">
        <v>100</v>
      </c>
      <c r="BB427" s="19">
        <v>0</v>
      </c>
      <c r="BC427" s="19">
        <v>100</v>
      </c>
      <c r="BD427" s="19">
        <v>0</v>
      </c>
      <c r="BE427" s="19">
        <v>0</v>
      </c>
      <c r="BF427" s="26">
        <v>40.250643307880019</v>
      </c>
      <c r="BG427" s="26">
        <v>53.098924773410559</v>
      </c>
      <c r="BH427" s="26">
        <v>6.6504319187094261</v>
      </c>
      <c r="BI427" s="23"/>
      <c r="BJ427" s="27">
        <f t="shared" ca="1" si="44"/>
        <v>1</v>
      </c>
      <c r="BK427" s="26">
        <f t="shared" ca="1" si="45"/>
        <v>9.2680906810086423</v>
      </c>
      <c r="BL427" s="25">
        <f t="shared" si="46"/>
        <v>3.626056371365153</v>
      </c>
      <c r="BM427" s="25">
        <f t="shared" ca="1" si="47"/>
        <v>3.0710657774534162</v>
      </c>
      <c r="BN427" s="24">
        <f t="shared" si="48"/>
        <v>2.8174132232071756</v>
      </c>
      <c r="BP427" s="2"/>
    </row>
    <row r="428" spans="1:68" x14ac:dyDescent="0.2">
      <c r="A428">
        <v>20.75</v>
      </c>
      <c r="B428">
        <v>2.1</v>
      </c>
      <c r="C428">
        <v>1.30433</v>
      </c>
      <c r="D428">
        <v>-0.22295000000000001</v>
      </c>
      <c r="E428">
        <v>0.16097</v>
      </c>
      <c r="F428">
        <v>1.3452</v>
      </c>
      <c r="G428">
        <v>1.91368</v>
      </c>
      <c r="I428" s="17">
        <f t="shared" si="49"/>
        <v>68.077427821522306</v>
      </c>
      <c r="J428" s="16">
        <f t="shared" si="50"/>
        <v>-68.677427821522301</v>
      </c>
      <c r="K428" s="10">
        <v>122</v>
      </c>
      <c r="L428" s="16">
        <v>7156.4960629921425</v>
      </c>
      <c r="M428" s="16">
        <v>2918.7007874015753</v>
      </c>
      <c r="N428" s="16">
        <v>29.500218722659667</v>
      </c>
      <c r="O428" s="16">
        <v>15.58408662900187</v>
      </c>
      <c r="P428" s="16">
        <v>16.206402651900195</v>
      </c>
      <c r="Q428" s="16">
        <v>0.42890206433029276</v>
      </c>
      <c r="R428" s="16">
        <v>2.6464976438185936</v>
      </c>
      <c r="S428" s="16">
        <v>43.216390479050276</v>
      </c>
      <c r="T428" s="22" t="s">
        <v>122</v>
      </c>
      <c r="U428" s="10">
        <v>5</v>
      </c>
      <c r="V428" s="22" t="s">
        <v>143</v>
      </c>
      <c r="W428" s="10">
        <v>4</v>
      </c>
      <c r="X428" s="22" t="s">
        <v>33</v>
      </c>
      <c r="Y428" s="10">
        <v>3</v>
      </c>
      <c r="Z428" s="22" t="s">
        <v>33</v>
      </c>
      <c r="AA428" s="15">
        <v>3</v>
      </c>
      <c r="AB428" s="11">
        <v>36.874860681978177</v>
      </c>
      <c r="AC428" s="10">
        <v>55.388096455972857</v>
      </c>
      <c r="AD428" s="21">
        <v>7.737042862048968</v>
      </c>
      <c r="AE428" s="12">
        <v>1558.408662900187</v>
      </c>
      <c r="AF428" s="10">
        <v>1418.0799476220393</v>
      </c>
      <c r="AG428" s="10">
        <v>1080.4268434600131</v>
      </c>
      <c r="AH428" s="10">
        <v>282.16124756003535</v>
      </c>
      <c r="AI428" s="10">
        <v>3.7785788411174033</v>
      </c>
      <c r="AJ428" s="10"/>
      <c r="AK428" s="10"/>
      <c r="AL428" s="10"/>
      <c r="AM428" s="10"/>
      <c r="AN428" s="10">
        <v>7.7920433145009351</v>
      </c>
      <c r="AO428" s="10">
        <v>5.0054705540678501</v>
      </c>
      <c r="AP428" s="10">
        <v>8.5629879042200905</v>
      </c>
      <c r="AQ428" s="10">
        <v>114.66</v>
      </c>
      <c r="AR428" s="10"/>
      <c r="AS428" s="10"/>
      <c r="AT428" s="10">
        <v>2.2010228831597463</v>
      </c>
      <c r="AU428" s="10">
        <v>1</v>
      </c>
      <c r="AV428" s="16"/>
      <c r="AW428" s="21">
        <v>212.71199214330588</v>
      </c>
      <c r="AX428" s="1" t="s">
        <v>120</v>
      </c>
      <c r="AY428" s="25">
        <v>68.677427821522301</v>
      </c>
      <c r="AZ428" s="19">
        <v>0</v>
      </c>
      <c r="BA428" s="19">
        <v>100</v>
      </c>
      <c r="BB428" s="19">
        <v>0</v>
      </c>
      <c r="BC428" s="19">
        <v>100</v>
      </c>
      <c r="BD428" s="19">
        <v>0</v>
      </c>
      <c r="BE428" s="19">
        <v>0</v>
      </c>
      <c r="BF428" s="26">
        <v>36.874860681978177</v>
      </c>
      <c r="BG428" s="26">
        <v>55.388096455972857</v>
      </c>
      <c r="BH428" s="26">
        <v>7.737042862048968</v>
      </c>
      <c r="BI428" s="23"/>
      <c r="BJ428" s="27">
        <f t="shared" ca="1" si="44"/>
        <v>1</v>
      </c>
      <c r="BK428" s="26">
        <f t="shared" ca="1" si="45"/>
        <v>8.6532711231743349</v>
      </c>
      <c r="BL428" s="25">
        <f t="shared" si="46"/>
        <v>3.3963954134461427</v>
      </c>
      <c r="BM428" s="25">
        <f t="shared" ca="1" si="47"/>
        <v>3.0791623005159963</v>
      </c>
      <c r="BN428" s="24">
        <f t="shared" si="48"/>
        <v>2.8146802673486726</v>
      </c>
      <c r="BP428" s="2"/>
    </row>
    <row r="429" spans="1:68" x14ac:dyDescent="0.2">
      <c r="A429">
        <v>20.8</v>
      </c>
      <c r="B429">
        <v>2</v>
      </c>
      <c r="C429">
        <v>1.30152</v>
      </c>
      <c r="D429">
        <v>-0.23458999999999999</v>
      </c>
      <c r="E429">
        <v>0.16128999999999999</v>
      </c>
      <c r="F429">
        <v>1.34395</v>
      </c>
      <c r="G429">
        <v>1.91418</v>
      </c>
      <c r="I429" s="17">
        <f t="shared" si="49"/>
        <v>68.241469816272968</v>
      </c>
      <c r="J429" s="16">
        <f t="shared" si="50"/>
        <v>-68.841469816272962</v>
      </c>
      <c r="K429" s="10">
        <v>122</v>
      </c>
      <c r="L429" s="16">
        <v>7176.5091863517227</v>
      </c>
      <c r="M429" s="16">
        <v>2928.4776902887147</v>
      </c>
      <c r="N429" s="16">
        <v>29.57130358705162</v>
      </c>
      <c r="O429" s="16">
        <v>14.816760828625227</v>
      </c>
      <c r="P429" s="16">
        <v>15.440491306579503</v>
      </c>
      <c r="Q429" s="16">
        <v>0.35597743638982238</v>
      </c>
      <c r="R429" s="16">
        <v>2.3054799832576132</v>
      </c>
      <c r="S429" s="16">
        <v>43.314616524602478</v>
      </c>
      <c r="T429" s="22" t="s">
        <v>122</v>
      </c>
      <c r="U429" s="10">
        <v>5</v>
      </c>
      <c r="V429" s="22" t="s">
        <v>143</v>
      </c>
      <c r="W429" s="10">
        <v>4</v>
      </c>
      <c r="X429" s="22" t="s">
        <v>33</v>
      </c>
      <c r="Y429" s="10">
        <v>3</v>
      </c>
      <c r="Z429" s="22" t="s">
        <v>33</v>
      </c>
      <c r="AA429" s="15">
        <v>3</v>
      </c>
      <c r="AB429" s="11">
        <v>31.022441203556625</v>
      </c>
      <c r="AC429" s="10">
        <v>58.816746073114999</v>
      </c>
      <c r="AD429" s="21">
        <v>10.160812723328377</v>
      </c>
      <c r="AE429" s="12">
        <v>1481.6760828625227</v>
      </c>
      <c r="AF429" s="10">
        <v>1326.7954879749236</v>
      </c>
      <c r="AG429" s="10">
        <v>1029.3660871053003</v>
      </c>
      <c r="AH429" s="10">
        <v>282.71958042961762</v>
      </c>
      <c r="AI429" s="10">
        <v>4.3374915733903405</v>
      </c>
      <c r="AJ429" s="10"/>
      <c r="AK429" s="10"/>
      <c r="AL429" s="10"/>
      <c r="AM429" s="10"/>
      <c r="AN429" s="10">
        <v>7.4083804143126137</v>
      </c>
      <c r="AO429" s="10">
        <v>4.7482039961652882</v>
      </c>
      <c r="AP429" s="10">
        <v>8.2055626097371022</v>
      </c>
      <c r="AQ429" s="10">
        <v>114.66</v>
      </c>
      <c r="AR429" s="10"/>
      <c r="AS429" s="10"/>
      <c r="AT429" s="10">
        <v>2.0452795285090204</v>
      </c>
      <c r="AU429" s="10">
        <v>1</v>
      </c>
      <c r="AV429" s="16"/>
      <c r="AW429" s="21">
        <v>199.01932319623856</v>
      </c>
      <c r="AX429" s="1" t="s">
        <v>120</v>
      </c>
      <c r="AY429" s="25">
        <v>68.841469816273005</v>
      </c>
      <c r="AZ429" s="19">
        <v>0</v>
      </c>
      <c r="BA429" s="19">
        <v>100</v>
      </c>
      <c r="BB429" s="19">
        <v>0</v>
      </c>
      <c r="BC429" s="19">
        <v>100</v>
      </c>
      <c r="BD429" s="19">
        <v>0</v>
      </c>
      <c r="BE429" s="19">
        <v>0</v>
      </c>
      <c r="BF429" s="26">
        <v>31.022441203556625</v>
      </c>
      <c r="BG429" s="26">
        <v>58.816746073114999</v>
      </c>
      <c r="BH429" s="26">
        <v>10.160812723328377</v>
      </c>
      <c r="BI429" s="23"/>
      <c r="BJ429" s="27">
        <f t="shared" ca="1" si="44"/>
        <v>1</v>
      </c>
      <c r="BK429" s="26">
        <f t="shared" ca="1" si="45"/>
        <v>8.0944695277737591</v>
      </c>
      <c r="BL429" s="25">
        <f t="shared" si="46"/>
        <v>3.0034620890354735</v>
      </c>
      <c r="BM429" s="25">
        <f t="shared" ca="1" si="47"/>
        <v>3.0732392832026325</v>
      </c>
      <c r="BN429" s="24">
        <f t="shared" si="48"/>
        <v>2.7974530403261779</v>
      </c>
      <c r="BP429" s="2"/>
    </row>
    <row r="430" spans="1:68" x14ac:dyDescent="0.2">
      <c r="A430">
        <v>20.85</v>
      </c>
      <c r="B430">
        <v>0.9</v>
      </c>
      <c r="C430">
        <v>1.2994399999999999</v>
      </c>
      <c r="D430">
        <v>-0.24138999999999999</v>
      </c>
      <c r="E430">
        <v>0.16156999999999999</v>
      </c>
      <c r="F430">
        <v>1.3404499999999999</v>
      </c>
      <c r="G430">
        <v>1.9052500000000001</v>
      </c>
      <c r="I430" s="17">
        <f t="shared" si="49"/>
        <v>68.405511811023629</v>
      </c>
      <c r="J430" s="16">
        <f t="shared" si="50"/>
        <v>-69.005511811023624</v>
      </c>
      <c r="K430" s="10">
        <v>122</v>
      </c>
      <c r="L430" s="16">
        <v>7196.522309711303</v>
      </c>
      <c r="M430" s="16">
        <v>2938.2545931758541</v>
      </c>
      <c r="N430" s="16">
        <v>29.642388451443576</v>
      </c>
      <c r="O430" s="16">
        <v>14.248775894538577</v>
      </c>
      <c r="P430" s="16">
        <v>14.873744020666811</v>
      </c>
      <c r="Q430" s="16">
        <v>0.31337542006721081</v>
      </c>
      <c r="R430" s="16">
        <v>2.1069034106797928</v>
      </c>
      <c r="S430" s="16">
        <v>43.400564314460681</v>
      </c>
      <c r="T430" s="22" t="s">
        <v>122</v>
      </c>
      <c r="U430" s="10">
        <v>5</v>
      </c>
      <c r="V430" s="22" t="s">
        <v>143</v>
      </c>
      <c r="W430" s="10">
        <v>4</v>
      </c>
      <c r="X430" s="22" t="s">
        <v>33</v>
      </c>
      <c r="Y430" s="10">
        <v>3</v>
      </c>
      <c r="Z430" s="22" t="s">
        <v>33</v>
      </c>
      <c r="AA430" s="15">
        <v>3</v>
      </c>
      <c r="AB430" s="11">
        <v>28.120329163978589</v>
      </c>
      <c r="AC430" s="10">
        <v>60.203351689251633</v>
      </c>
      <c r="AD430" s="21">
        <v>11.676319146769782</v>
      </c>
      <c r="AE430" s="12">
        <v>1424.8775894538578</v>
      </c>
      <c r="AF430" s="10">
        <v>1258.942094140514</v>
      </c>
      <c r="AG430" s="10">
        <v>990.53080155001078</v>
      </c>
      <c r="AH430" s="10">
        <v>283.02533203920899</v>
      </c>
      <c r="AI430" s="10">
        <v>4.7463020607923827</v>
      </c>
      <c r="AJ430" s="10"/>
      <c r="AK430" s="10"/>
      <c r="AL430" s="10"/>
      <c r="AM430" s="10"/>
      <c r="AN430" s="10">
        <v>7.1243879472692884</v>
      </c>
      <c r="AO430" s="10">
        <v>4.5724721001452187</v>
      </c>
      <c r="AP430" s="10">
        <v>7.9242464124000866</v>
      </c>
      <c r="AQ430" s="10">
        <v>114.66</v>
      </c>
      <c r="AR430" s="10"/>
      <c r="AS430" s="10"/>
      <c r="AT430" s="10">
        <v>1.9288094602387258</v>
      </c>
      <c r="AU430" s="10">
        <v>1</v>
      </c>
      <c r="AV430" s="16"/>
      <c r="AW430" s="21">
        <v>188.84131412107709</v>
      </c>
      <c r="AX430" s="1" t="s">
        <v>120</v>
      </c>
      <c r="AY430" s="25">
        <v>69.005511811023595</v>
      </c>
      <c r="AZ430" s="19">
        <v>0</v>
      </c>
      <c r="BA430" s="19">
        <v>100</v>
      </c>
      <c r="BB430" s="19">
        <v>0</v>
      </c>
      <c r="BC430" s="19">
        <v>100</v>
      </c>
      <c r="BD430" s="19">
        <v>0</v>
      </c>
      <c r="BE430" s="19">
        <v>0</v>
      </c>
      <c r="BF430" s="26">
        <v>28.120329163978589</v>
      </c>
      <c r="BG430" s="26">
        <v>60.203351689251633</v>
      </c>
      <c r="BH430" s="26">
        <v>11.676319146769782</v>
      </c>
      <c r="BI430" s="23"/>
      <c r="BJ430" s="27">
        <f t="shared" ca="1" si="44"/>
        <v>1</v>
      </c>
      <c r="BK430" s="26">
        <f t="shared" ca="1" si="45"/>
        <v>7.6749529411090931</v>
      </c>
      <c r="BL430" s="25">
        <f t="shared" si="46"/>
        <v>2.7792638576695361</v>
      </c>
      <c r="BM430" s="25">
        <f t="shared" ca="1" si="47"/>
        <v>3.0741658769002083</v>
      </c>
      <c r="BN430" s="24">
        <f t="shared" si="48"/>
        <v>2.7890206287453303</v>
      </c>
      <c r="BP430" s="2"/>
    </row>
    <row r="431" spans="1:68" x14ac:dyDescent="0.2">
      <c r="A431">
        <v>20.9</v>
      </c>
      <c r="B431">
        <v>2.1</v>
      </c>
      <c r="C431">
        <v>1.29897</v>
      </c>
      <c r="D431">
        <v>-0.24276</v>
      </c>
      <c r="E431">
        <v>0.16184000000000001</v>
      </c>
      <c r="F431">
        <v>1.34375</v>
      </c>
      <c r="G431">
        <v>1.9177</v>
      </c>
      <c r="I431" s="17">
        <f t="shared" si="49"/>
        <v>68.569553805774277</v>
      </c>
      <c r="J431" s="16">
        <f t="shared" si="50"/>
        <v>-69.169553805774271</v>
      </c>
      <c r="K431" s="10">
        <v>122</v>
      </c>
      <c r="L431" s="16">
        <v>7216.5354330708824</v>
      </c>
      <c r="M431" s="16">
        <v>2948.0314960629926</v>
      </c>
      <c r="N431" s="16">
        <v>29.713473315835515</v>
      </c>
      <c r="O431" s="16">
        <v>14.120433145009397</v>
      </c>
      <c r="P431" s="16">
        <v>14.746594717591091</v>
      </c>
      <c r="Q431" s="16">
        <v>0.30479236677868454</v>
      </c>
      <c r="R431" s="16">
        <v>2.0668660976699944</v>
      </c>
      <c r="S431" s="16">
        <v>43.483442540395359</v>
      </c>
      <c r="T431" s="22" t="s">
        <v>122</v>
      </c>
      <c r="U431" s="10">
        <v>5</v>
      </c>
      <c r="V431" s="22" t="s">
        <v>143</v>
      </c>
      <c r="W431" s="10">
        <v>4</v>
      </c>
      <c r="X431" s="22" t="s">
        <v>33</v>
      </c>
      <c r="Y431" s="10">
        <v>3</v>
      </c>
      <c r="Z431" s="22" t="s">
        <v>33</v>
      </c>
      <c r="AA431" s="15">
        <v>3</v>
      </c>
      <c r="AB431" s="11">
        <v>27.588160481681527</v>
      </c>
      <c r="AC431" s="10">
        <v>60.430917939503871</v>
      </c>
      <c r="AD431" s="21">
        <v>11.980921578814606</v>
      </c>
      <c r="AE431" s="12">
        <v>1412.0433145009397</v>
      </c>
      <c r="AF431" s="10">
        <v>1242.8061100516304</v>
      </c>
      <c r="AG431" s="10">
        <v>980.99460381933181</v>
      </c>
      <c r="AH431" s="10">
        <v>283.26793833380253</v>
      </c>
      <c r="AI431" s="10">
        <v>4.8382427924446256</v>
      </c>
      <c r="AJ431" s="10"/>
      <c r="AK431" s="10"/>
      <c r="AL431" s="10"/>
      <c r="AM431" s="10"/>
      <c r="AN431" s="10">
        <v>7.0602165725046984</v>
      </c>
      <c r="AO431" s="10">
        <v>4.537434113945487</v>
      </c>
      <c r="AP431" s="10">
        <v>7.8479568305546543</v>
      </c>
      <c r="AQ431" s="10">
        <v>114.66</v>
      </c>
      <c r="AR431" s="10"/>
      <c r="AS431" s="10"/>
      <c r="AT431" s="10">
        <v>1.8962112392499246</v>
      </c>
      <c r="AU431" s="10">
        <v>1</v>
      </c>
      <c r="AV431" s="16"/>
      <c r="AW431" s="21">
        <v>186.42091650774455</v>
      </c>
      <c r="AX431" s="1" t="s">
        <v>120</v>
      </c>
      <c r="AY431" s="25">
        <v>69.169553805774299</v>
      </c>
      <c r="AZ431" s="19">
        <v>0</v>
      </c>
      <c r="BA431" s="19">
        <v>100</v>
      </c>
      <c r="BB431" s="19">
        <v>0</v>
      </c>
      <c r="BC431" s="19">
        <v>100</v>
      </c>
      <c r="BD431" s="19">
        <v>0</v>
      </c>
      <c r="BE431" s="19">
        <v>0</v>
      </c>
      <c r="BF431" s="26">
        <v>27.588160481681527</v>
      </c>
      <c r="BG431" s="26">
        <v>60.430917939503871</v>
      </c>
      <c r="BH431" s="26">
        <v>11.980921578814606</v>
      </c>
      <c r="BI431" s="23"/>
      <c r="BJ431" s="27">
        <f t="shared" ca="1" si="44"/>
        <v>1</v>
      </c>
      <c r="BK431" s="26">
        <f t="shared" ca="1" si="45"/>
        <v>7.5564504761435218</v>
      </c>
      <c r="BL431" s="25">
        <f t="shared" si="46"/>
        <v>2.7364286104169633</v>
      </c>
      <c r="BM431" s="25">
        <f t="shared" ca="1" si="47"/>
        <v>3.0762112463664115</v>
      </c>
      <c r="BN431" s="24">
        <f t="shared" si="48"/>
        <v>2.7875288792745261</v>
      </c>
      <c r="BP431" s="2"/>
    </row>
    <row r="432" spans="1:68" x14ac:dyDescent="0.2">
      <c r="A432">
        <v>20.95</v>
      </c>
      <c r="B432">
        <v>2.1</v>
      </c>
      <c r="C432">
        <v>1.2982100000000001</v>
      </c>
      <c r="D432">
        <v>-0.24487</v>
      </c>
      <c r="E432">
        <v>0.16247</v>
      </c>
      <c r="F432">
        <v>1.3427800000000001</v>
      </c>
      <c r="G432">
        <v>1.915</v>
      </c>
      <c r="I432" s="17">
        <f t="shared" si="49"/>
        <v>68.733595800524924</v>
      </c>
      <c r="J432" s="16">
        <f t="shared" si="50"/>
        <v>-69.333595800524918</v>
      </c>
      <c r="K432" s="10">
        <v>122</v>
      </c>
      <c r="L432" s="16">
        <v>7236.5485564304618</v>
      </c>
      <c r="M432" s="16">
        <v>2957.808398950131</v>
      </c>
      <c r="N432" s="16">
        <v>29.784558180227464</v>
      </c>
      <c r="O432" s="16">
        <v>13.912900188323929</v>
      </c>
      <c r="P432" s="16">
        <v>14.541846469297028</v>
      </c>
      <c r="Q432" s="16">
        <v>0.29157321171387418</v>
      </c>
      <c r="R432" s="16">
        <v>2.0050631969570589</v>
      </c>
      <c r="S432" s="16">
        <v>43.676825067576274</v>
      </c>
      <c r="T432" s="22" t="s">
        <v>122</v>
      </c>
      <c r="U432" s="10">
        <v>5</v>
      </c>
      <c r="V432" s="22" t="s">
        <v>143</v>
      </c>
      <c r="W432" s="10">
        <v>4</v>
      </c>
      <c r="X432" s="22" t="s">
        <v>33</v>
      </c>
      <c r="Y432" s="10">
        <v>3</v>
      </c>
      <c r="Z432" s="22" t="s">
        <v>33</v>
      </c>
      <c r="AA432" s="15">
        <v>3</v>
      </c>
      <c r="AB432" s="11">
        <v>26.802618004874205</v>
      </c>
      <c r="AC432" s="10">
        <v>60.750404102988703</v>
      </c>
      <c r="AD432" s="21">
        <v>12.44697789213709</v>
      </c>
      <c r="AE432" s="12">
        <v>1391.2900188323929</v>
      </c>
      <c r="AF432" s="10">
        <v>1217.5408382900007</v>
      </c>
      <c r="AG432" s="10">
        <v>965.63848519727708</v>
      </c>
      <c r="AH432" s="10">
        <v>285.78377596831837</v>
      </c>
      <c r="AI432" s="10">
        <v>4.9873739716415351</v>
      </c>
      <c r="AJ432" s="10"/>
      <c r="AK432" s="10"/>
      <c r="AL432" s="10"/>
      <c r="AM432" s="10"/>
      <c r="AN432" s="10">
        <v>6.9564500941619647</v>
      </c>
      <c r="AO432" s="10">
        <v>4.4791790404759935</v>
      </c>
      <c r="AP432" s="10">
        <v>7.7251078815782162</v>
      </c>
      <c r="AQ432" s="10">
        <v>114.66</v>
      </c>
      <c r="AR432" s="10"/>
      <c r="AS432" s="10"/>
      <c r="AT432" s="10">
        <v>1.8492933800643307</v>
      </c>
      <c r="AU432" s="10">
        <v>1</v>
      </c>
      <c r="AV432" s="16"/>
      <c r="AW432" s="21">
        <v>182.63112574350009</v>
      </c>
      <c r="AX432" s="1" t="s">
        <v>120</v>
      </c>
      <c r="AY432" s="25">
        <v>69.333595800524904</v>
      </c>
      <c r="AZ432" s="19">
        <v>0</v>
      </c>
      <c r="BA432" s="19">
        <v>100</v>
      </c>
      <c r="BB432" s="19">
        <v>0</v>
      </c>
      <c r="BC432" s="19">
        <v>100</v>
      </c>
      <c r="BD432" s="19">
        <v>0</v>
      </c>
      <c r="BE432" s="19">
        <v>0</v>
      </c>
      <c r="BF432" s="26">
        <v>26.802618004874205</v>
      </c>
      <c r="BG432" s="26">
        <v>60.750404102988703</v>
      </c>
      <c r="BH432" s="26">
        <v>12.44697789213709</v>
      </c>
      <c r="BI432" s="23"/>
      <c r="BJ432" s="27">
        <f t="shared" ca="1" si="44"/>
        <v>1</v>
      </c>
      <c r="BK432" s="26">
        <f t="shared" ca="1" si="45"/>
        <v>7.3862608510808867</v>
      </c>
      <c r="BL432" s="25">
        <f t="shared" si="46"/>
        <v>2.6692111940443795</v>
      </c>
      <c r="BM432" s="25">
        <f t="shared" ca="1" si="47"/>
        <v>3.0787612972516825</v>
      </c>
      <c r="BN432" s="24">
        <f t="shared" si="48"/>
        <v>2.7853723753818405</v>
      </c>
      <c r="BP432" s="2"/>
    </row>
    <row r="433" spans="1:68" x14ac:dyDescent="0.2">
      <c r="A433">
        <v>21</v>
      </c>
      <c r="B433">
        <v>2.1</v>
      </c>
      <c r="C433">
        <v>1.29874</v>
      </c>
      <c r="D433">
        <v>-0.24353</v>
      </c>
      <c r="E433">
        <v>0.16270000000000001</v>
      </c>
      <c r="F433">
        <v>1.3377300000000001</v>
      </c>
      <c r="G433">
        <v>1.90768</v>
      </c>
      <c r="I433" s="17">
        <f t="shared" si="49"/>
        <v>68.897637795275585</v>
      </c>
      <c r="J433" s="16">
        <f t="shared" si="50"/>
        <v>-69.49763779527558</v>
      </c>
      <c r="K433" s="10">
        <v>122</v>
      </c>
      <c r="L433" s="16">
        <v>7256.561679790042</v>
      </c>
      <c r="M433" s="16">
        <v>2967.5853018372704</v>
      </c>
      <c r="N433" s="16">
        <v>29.855643044619416</v>
      </c>
      <c r="O433" s="16">
        <v>14.057627118644058</v>
      </c>
      <c r="P433" s="16">
        <v>14.687590039188622</v>
      </c>
      <c r="Q433" s="16">
        <v>0.29996831493038884</v>
      </c>
      <c r="R433" s="16">
        <v>2.0423249432345933</v>
      </c>
      <c r="S433" s="16">
        <v>43.747425037816932</v>
      </c>
      <c r="T433" s="22" t="s">
        <v>122</v>
      </c>
      <c r="U433" s="10">
        <v>5</v>
      </c>
      <c r="V433" s="22" t="s">
        <v>143</v>
      </c>
      <c r="W433" s="10">
        <v>4</v>
      </c>
      <c r="X433" s="22" t="s">
        <v>33</v>
      </c>
      <c r="Y433" s="10">
        <v>3</v>
      </c>
      <c r="Z433" s="22" t="s">
        <v>33</v>
      </c>
      <c r="AA433" s="15">
        <v>3</v>
      </c>
      <c r="AB433" s="11">
        <v>27.245430093994109</v>
      </c>
      <c r="AC433" s="10">
        <v>60.572760772717061</v>
      </c>
      <c r="AD433" s="21">
        <v>12.181809133288834</v>
      </c>
      <c r="AE433" s="12">
        <v>1405.7627118644059</v>
      </c>
      <c r="AF433" s="10">
        <v>1233.5098980796249</v>
      </c>
      <c r="AG433" s="10">
        <v>976.56925293914662</v>
      </c>
      <c r="AH433" s="10">
        <v>285.77380100292032</v>
      </c>
      <c r="AI433" s="10">
        <v>4.89638048691811</v>
      </c>
      <c r="AJ433" s="10"/>
      <c r="AK433" s="10"/>
      <c r="AL433" s="10"/>
      <c r="AM433" s="10"/>
      <c r="AN433" s="10">
        <v>7.0288135593220291</v>
      </c>
      <c r="AO433" s="10">
        <v>4.5257944469579741</v>
      </c>
      <c r="AP433" s="10">
        <v>7.8125540235131732</v>
      </c>
      <c r="AQ433" s="10">
        <v>114.66</v>
      </c>
      <c r="AR433" s="10"/>
      <c r="AS433" s="10"/>
      <c r="AT433" s="10">
        <v>1.8682621798621644</v>
      </c>
      <c r="AU433" s="10">
        <v>1</v>
      </c>
      <c r="AV433" s="16"/>
      <c r="AW433" s="21">
        <v>185.02648471194374</v>
      </c>
      <c r="AX433" s="1" t="s">
        <v>120</v>
      </c>
      <c r="AY433" s="25">
        <v>69.497637795275594</v>
      </c>
      <c r="AZ433" s="19">
        <v>0</v>
      </c>
      <c r="BA433" s="19">
        <v>100</v>
      </c>
      <c r="BB433" s="19">
        <v>0</v>
      </c>
      <c r="BC433" s="19">
        <v>100</v>
      </c>
      <c r="BD433" s="19">
        <v>0</v>
      </c>
      <c r="BE433" s="19">
        <v>0</v>
      </c>
      <c r="BF433" s="26">
        <v>27.245430093994109</v>
      </c>
      <c r="BG433" s="26">
        <v>60.572760772717061</v>
      </c>
      <c r="BH433" s="26">
        <v>12.181809133288834</v>
      </c>
      <c r="BI433" s="23"/>
      <c r="BJ433" s="27">
        <f t="shared" ca="1" si="44"/>
        <v>1</v>
      </c>
      <c r="BK433" s="26">
        <f t="shared" ca="1" si="45"/>
        <v>7.4534061025619991</v>
      </c>
      <c r="BL433" s="25">
        <f t="shared" si="46"/>
        <v>2.7123603249066308</v>
      </c>
      <c r="BM433" s="25">
        <f t="shared" ca="1" si="47"/>
        <v>3.0791749275024967</v>
      </c>
      <c r="BN433" s="24">
        <f t="shared" si="48"/>
        <v>2.786130029633024</v>
      </c>
      <c r="BP433" s="2"/>
    </row>
    <row r="434" spans="1:68" x14ac:dyDescent="0.2">
      <c r="A434">
        <v>21.05</v>
      </c>
      <c r="B434">
        <v>2.1</v>
      </c>
      <c r="C434">
        <v>1.2987500000000001</v>
      </c>
      <c r="D434">
        <v>-0.24403</v>
      </c>
      <c r="E434">
        <v>0.16295000000000001</v>
      </c>
      <c r="F434">
        <v>1.3423799999999999</v>
      </c>
      <c r="G434">
        <v>1.9166300000000001</v>
      </c>
      <c r="I434" s="17">
        <f t="shared" si="49"/>
        <v>69.061679790026247</v>
      </c>
      <c r="J434" s="16">
        <f t="shared" si="50"/>
        <v>-69.661679790026241</v>
      </c>
      <c r="K434" s="10">
        <v>122</v>
      </c>
      <c r="L434" s="16">
        <v>7276.5748031496223</v>
      </c>
      <c r="M434" s="16">
        <v>2977.3622047244098</v>
      </c>
      <c r="N434" s="16">
        <v>29.926727909011372</v>
      </c>
      <c r="O434" s="16">
        <v>14.06035781544257</v>
      </c>
      <c r="P434" s="16">
        <v>14.691425778999596</v>
      </c>
      <c r="Q434" s="16">
        <v>0.29683581373019685</v>
      </c>
      <c r="R434" s="16">
        <v>2.0204697501484414</v>
      </c>
      <c r="S434" s="16">
        <v>43.824164135904603</v>
      </c>
      <c r="T434" s="22" t="s">
        <v>122</v>
      </c>
      <c r="U434" s="10">
        <v>5</v>
      </c>
      <c r="V434" s="22" t="s">
        <v>143</v>
      </c>
      <c r="W434" s="10">
        <v>4</v>
      </c>
      <c r="X434" s="22" t="s">
        <v>33</v>
      </c>
      <c r="Y434" s="10">
        <v>3</v>
      </c>
      <c r="Z434" s="22" t="s">
        <v>33</v>
      </c>
      <c r="AA434" s="15">
        <v>3</v>
      </c>
      <c r="AB434" s="11">
        <v>26.830953050198737</v>
      </c>
      <c r="AC434" s="10">
        <v>60.739229611720361</v>
      </c>
      <c r="AD434" s="21">
        <v>12.429817338080902</v>
      </c>
      <c r="AE434" s="12">
        <v>1406.0357815442571</v>
      </c>
      <c r="AF434" s="10">
        <v>1232.7839190362347</v>
      </c>
      <c r="AG434" s="10">
        <v>976.85693342496972</v>
      </c>
      <c r="AH434" s="10">
        <v>285.89011666751787</v>
      </c>
      <c r="AI434" s="10">
        <v>4.9493440816252319</v>
      </c>
      <c r="AJ434" s="10"/>
      <c r="AK434" s="10"/>
      <c r="AL434" s="10"/>
      <c r="AM434" s="10"/>
      <c r="AN434" s="10">
        <v>7.0301789077212851</v>
      </c>
      <c r="AO434" s="10">
        <v>4.5245581739571348</v>
      </c>
      <c r="AP434" s="10">
        <v>7.8148554673997577</v>
      </c>
      <c r="AQ434" s="10">
        <v>114.66</v>
      </c>
      <c r="AR434" s="10"/>
      <c r="AS434" s="10"/>
      <c r="AT434" s="10">
        <v>1.8606483177529058</v>
      </c>
      <c r="AU434" s="10">
        <v>1</v>
      </c>
      <c r="AV434" s="16"/>
      <c r="AW434" s="21">
        <v>184.91758785543522</v>
      </c>
      <c r="AX434" s="1" t="s">
        <v>120</v>
      </c>
      <c r="AY434" s="25">
        <v>69.661679790026199</v>
      </c>
      <c r="AZ434" s="19">
        <v>0</v>
      </c>
      <c r="BA434" s="19">
        <v>100</v>
      </c>
      <c r="BB434" s="19">
        <v>0</v>
      </c>
      <c r="BC434" s="19">
        <v>100</v>
      </c>
      <c r="BD434" s="19">
        <v>0</v>
      </c>
      <c r="BE434" s="19">
        <v>0</v>
      </c>
      <c r="BF434" s="26">
        <v>26.830953050198737</v>
      </c>
      <c r="BG434" s="26">
        <v>60.739229611720361</v>
      </c>
      <c r="BH434" s="26">
        <v>12.429817338080902</v>
      </c>
      <c r="BI434" s="23"/>
      <c r="BJ434" s="27">
        <f t="shared" ca="1" si="44"/>
        <v>1</v>
      </c>
      <c r="BK434" s="26">
        <f t="shared" ca="1" si="45"/>
        <v>7.4247858455957561</v>
      </c>
      <c r="BL434" s="25">
        <f t="shared" si="46"/>
        <v>2.6855342219949221</v>
      </c>
      <c r="BM434" s="25">
        <f t="shared" ca="1" si="47"/>
        <v>3.0782700080699064</v>
      </c>
      <c r="BN434" s="24">
        <f t="shared" si="48"/>
        <v>2.7834718101216889</v>
      </c>
      <c r="BP434" s="2"/>
    </row>
    <row r="435" spans="1:68" x14ac:dyDescent="0.2">
      <c r="A435">
        <v>21.1</v>
      </c>
      <c r="B435">
        <v>2.1</v>
      </c>
      <c r="C435">
        <v>1.2946500000000001</v>
      </c>
      <c r="D435">
        <v>-0.24349999999999999</v>
      </c>
      <c r="E435">
        <v>0.16311</v>
      </c>
      <c r="F435">
        <v>1.3388500000000001</v>
      </c>
      <c r="G435">
        <v>1.91395</v>
      </c>
      <c r="I435" s="17">
        <f t="shared" si="49"/>
        <v>69.225721784776908</v>
      </c>
      <c r="J435" s="16">
        <f t="shared" si="50"/>
        <v>-69.825721784776903</v>
      </c>
      <c r="K435" s="10">
        <v>122</v>
      </c>
      <c r="L435" s="16">
        <v>7296.5879265092026</v>
      </c>
      <c r="M435" s="16">
        <v>2987.1391076115492</v>
      </c>
      <c r="N435" s="16">
        <v>29.997812773403325</v>
      </c>
      <c r="O435" s="16">
        <v>12.940772128060274</v>
      </c>
      <c r="P435" s="16">
        <v>13.572547319145276</v>
      </c>
      <c r="Q435" s="16">
        <v>0.30015626500240045</v>
      </c>
      <c r="R435" s="16">
        <v>2.2114954396143718</v>
      </c>
      <c r="S435" s="16">
        <v>43.873277158680708</v>
      </c>
      <c r="T435" s="22" t="s">
        <v>122</v>
      </c>
      <c r="U435" s="10">
        <v>5</v>
      </c>
      <c r="V435" s="22" t="s">
        <v>143</v>
      </c>
      <c r="W435" s="10">
        <v>4</v>
      </c>
      <c r="X435" s="22" t="s">
        <v>33</v>
      </c>
      <c r="Y435" s="10">
        <v>3</v>
      </c>
      <c r="Z435" s="22" t="s">
        <v>33</v>
      </c>
      <c r="AA435" s="15">
        <v>3</v>
      </c>
      <c r="AB435" s="11">
        <v>32.817994129230229</v>
      </c>
      <c r="AC435" s="10">
        <v>57.847221748181553</v>
      </c>
      <c r="AD435" s="21">
        <v>9.334784122588216</v>
      </c>
      <c r="AE435" s="12">
        <v>1294.0772128060275</v>
      </c>
      <c r="AF435" s="10">
        <v>1099.97391650281</v>
      </c>
      <c r="AG435" s="10">
        <v>892.94104893589565</v>
      </c>
      <c r="AH435" s="10">
        <v>285.43812449713471</v>
      </c>
      <c r="AI435" s="10">
        <v>4.5218270953087494</v>
      </c>
      <c r="AJ435" s="10"/>
      <c r="AK435" s="10"/>
      <c r="AL435" s="10"/>
      <c r="AM435" s="10"/>
      <c r="AN435" s="10">
        <v>6.4703860640301372</v>
      </c>
      <c r="AO435" s="10">
        <v>4.3335507462886493</v>
      </c>
      <c r="AP435" s="10">
        <v>7.1435283914871652</v>
      </c>
      <c r="AQ435" s="10">
        <v>114.66</v>
      </c>
      <c r="AR435" s="10"/>
      <c r="AS435" s="10"/>
      <c r="AT435" s="10">
        <v>1.6450699822302735</v>
      </c>
      <c r="AU435" s="10">
        <v>1</v>
      </c>
      <c r="AV435" s="16"/>
      <c r="AW435" s="21">
        <v>164.99608747542149</v>
      </c>
      <c r="AX435" s="1" t="s">
        <v>120</v>
      </c>
      <c r="AY435" s="25">
        <v>69.825721784776903</v>
      </c>
      <c r="AZ435" s="19">
        <v>0</v>
      </c>
      <c r="BA435" s="19">
        <v>100</v>
      </c>
      <c r="BB435" s="19">
        <v>0</v>
      </c>
      <c r="BC435" s="19">
        <v>100</v>
      </c>
      <c r="BD435" s="19">
        <v>0</v>
      </c>
      <c r="BE435" s="19">
        <v>0</v>
      </c>
      <c r="BF435" s="26">
        <v>32.817994129230229</v>
      </c>
      <c r="BG435" s="26">
        <v>57.847221748181553</v>
      </c>
      <c r="BH435" s="26">
        <v>9.334784122588216</v>
      </c>
      <c r="BI435" s="23"/>
      <c r="BJ435" s="27">
        <f t="shared" ca="1" si="44"/>
        <v>1</v>
      </c>
      <c r="BK435" s="26">
        <f t="shared" ca="1" si="45"/>
        <v>6.6446542985578532</v>
      </c>
      <c r="BL435" s="25">
        <f t="shared" si="46"/>
        <v>3.0244720105239824</v>
      </c>
      <c r="BM435" s="25">
        <f t="shared" ca="1" si="47"/>
        <v>3.1466826024314494</v>
      </c>
      <c r="BN435" s="24">
        <f t="shared" si="48"/>
        <v>2.8337839484455047</v>
      </c>
      <c r="BP435" s="2"/>
    </row>
    <row r="436" spans="1:68" x14ac:dyDescent="0.2">
      <c r="A436">
        <v>21.15</v>
      </c>
      <c r="B436">
        <v>0.6</v>
      </c>
      <c r="C436">
        <v>1.29477</v>
      </c>
      <c r="D436">
        <v>-0.25117</v>
      </c>
      <c r="E436">
        <v>0.16345999999999999</v>
      </c>
      <c r="F436">
        <v>1.33815</v>
      </c>
      <c r="G436">
        <v>1.9147799999999999</v>
      </c>
      <c r="I436" s="17">
        <f t="shared" si="49"/>
        <v>69.389763779527556</v>
      </c>
      <c r="J436" s="16">
        <f t="shared" si="50"/>
        <v>-69.98976377952755</v>
      </c>
      <c r="K436" s="10">
        <v>122</v>
      </c>
      <c r="L436" s="16">
        <v>7316.601049868782</v>
      </c>
      <c r="M436" s="16">
        <v>2996.9160104986877</v>
      </c>
      <c r="N436" s="16">
        <v>30.068897637795274</v>
      </c>
      <c r="O436" s="16">
        <v>12.973540489642168</v>
      </c>
      <c r="P436" s="16">
        <v>13.606862740944617</v>
      </c>
      <c r="Q436" s="16">
        <v>0.2521036965914546</v>
      </c>
      <c r="R436" s="16">
        <v>1.8527687196611864</v>
      </c>
      <c r="S436" s="16">
        <v>43.980711896003434</v>
      </c>
      <c r="T436" s="22" t="s">
        <v>122</v>
      </c>
      <c r="U436" s="10">
        <v>5</v>
      </c>
      <c r="V436" s="22" t="s">
        <v>143</v>
      </c>
      <c r="W436" s="10">
        <v>4</v>
      </c>
      <c r="X436" s="22" t="s">
        <v>33</v>
      </c>
      <c r="Y436" s="10">
        <v>3</v>
      </c>
      <c r="Z436" s="22" t="s">
        <v>33</v>
      </c>
      <c r="AA436" s="15">
        <v>3</v>
      </c>
      <c r="AB436" s="11">
        <v>25.740780868561842</v>
      </c>
      <c r="AC436" s="10">
        <v>61.149556896465043</v>
      </c>
      <c r="AD436" s="21">
        <v>13.109662234973118</v>
      </c>
      <c r="AE436" s="12">
        <v>1297.3540489642169</v>
      </c>
      <c r="AF436" s="10">
        <v>1102.8337823992279</v>
      </c>
      <c r="AG436" s="10">
        <v>895.51470557084633</v>
      </c>
      <c r="AH436" s="10">
        <v>286.18589331171074</v>
      </c>
      <c r="AI436" s="10">
        <v>5.3973277365286521</v>
      </c>
      <c r="AJ436" s="10"/>
      <c r="AK436" s="10"/>
      <c r="AL436" s="10"/>
      <c r="AM436" s="10"/>
      <c r="AN436" s="10">
        <v>6.4867702448210842</v>
      </c>
      <c r="AO436" s="10">
        <v>4.2478136026119566</v>
      </c>
      <c r="AP436" s="10">
        <v>7.1641176445667698</v>
      </c>
      <c r="AQ436" s="10">
        <v>114.66</v>
      </c>
      <c r="AR436" s="10"/>
      <c r="AS436" s="10"/>
      <c r="AT436" s="10">
        <v>1.6438918409620678</v>
      </c>
      <c r="AU436" s="10">
        <v>1</v>
      </c>
      <c r="AV436" s="16"/>
      <c r="AW436" s="21">
        <v>165.4250673598842</v>
      </c>
      <c r="AX436" s="1" t="s">
        <v>120</v>
      </c>
      <c r="AY436" s="25">
        <v>69.989763779527607</v>
      </c>
      <c r="AZ436" s="19">
        <v>0</v>
      </c>
      <c r="BA436" s="19">
        <v>100</v>
      </c>
      <c r="BB436" s="19">
        <v>0</v>
      </c>
      <c r="BC436" s="19">
        <v>100</v>
      </c>
      <c r="BD436" s="19">
        <v>0</v>
      </c>
      <c r="BE436" s="19">
        <v>0</v>
      </c>
      <c r="BF436" s="26">
        <v>25.740780868561842</v>
      </c>
      <c r="BG436" s="26">
        <v>61.149556896465043</v>
      </c>
      <c r="BH436" s="26">
        <v>13.109662234973118</v>
      </c>
      <c r="BI436" s="23"/>
      <c r="BJ436" s="27">
        <f t="shared" ca="1" si="44"/>
        <v>1</v>
      </c>
      <c r="BK436" s="26">
        <f t="shared" ca="1" si="45"/>
        <v>6.6391998849208864</v>
      </c>
      <c r="BL436" s="25">
        <f t="shared" si="46"/>
        <v>2.5340716690271483</v>
      </c>
      <c r="BM436" s="25">
        <f t="shared" ca="1" si="47"/>
        <v>3.1061356750493312</v>
      </c>
      <c r="BN436" s="24">
        <f t="shared" si="48"/>
        <v>2.7911503460588776</v>
      </c>
      <c r="BP436" s="2"/>
    </row>
    <row r="437" spans="1:68" x14ac:dyDescent="0.2">
      <c r="A437">
        <v>21.2</v>
      </c>
      <c r="B437">
        <v>2.1</v>
      </c>
      <c r="C437">
        <v>1.2941499999999999</v>
      </c>
      <c r="D437">
        <v>-0.25112000000000001</v>
      </c>
      <c r="E437">
        <v>0.16367999999999999</v>
      </c>
      <c r="F437">
        <v>1.3334299999999999</v>
      </c>
      <c r="G437">
        <v>1.9116</v>
      </c>
      <c r="I437" s="17">
        <f t="shared" si="49"/>
        <v>69.553805774278203</v>
      </c>
      <c r="J437" s="16">
        <f t="shared" si="50"/>
        <v>-70.153805774278197</v>
      </c>
      <c r="K437" s="10">
        <v>122</v>
      </c>
      <c r="L437" s="16">
        <v>7336.6141732283613</v>
      </c>
      <c r="M437" s="16">
        <v>3006.6929133858262</v>
      </c>
      <c r="N437" s="16">
        <v>30.13998250218722</v>
      </c>
      <c r="O437" s="16">
        <v>12.804237288135557</v>
      </c>
      <c r="P437" s="16">
        <v>13.438531977288973</v>
      </c>
      <c r="Q437" s="16">
        <v>0.25241694671147374</v>
      </c>
      <c r="R437" s="16">
        <v>1.878307445620226</v>
      </c>
      <c r="S437" s="16">
        <v>44.048242302320581</v>
      </c>
      <c r="T437" s="22" t="s">
        <v>122</v>
      </c>
      <c r="U437" s="10">
        <v>5</v>
      </c>
      <c r="V437" s="22" t="s">
        <v>143</v>
      </c>
      <c r="W437" s="10">
        <v>4</v>
      </c>
      <c r="X437" s="22" t="s">
        <v>33</v>
      </c>
      <c r="Y437" s="10">
        <v>3</v>
      </c>
      <c r="Z437" s="22" t="s">
        <v>33</v>
      </c>
      <c r="AA437" s="15">
        <v>3</v>
      </c>
      <c r="AB437" s="11">
        <v>26.540600699498192</v>
      </c>
      <c r="AC437" s="10">
        <v>60.852469142480956</v>
      </c>
      <c r="AD437" s="21">
        <v>12.606930158020853</v>
      </c>
      <c r="AE437" s="12">
        <v>1280.4237288135557</v>
      </c>
      <c r="AF437" s="10">
        <v>1081.8529205950592</v>
      </c>
      <c r="AG437" s="10">
        <v>882.88989829667298</v>
      </c>
      <c r="AH437" s="10">
        <v>286.11277303131487</v>
      </c>
      <c r="AI437" s="10">
        <v>5.3239420539580262</v>
      </c>
      <c r="AJ437" s="10"/>
      <c r="AK437" s="10"/>
      <c r="AL437" s="10"/>
      <c r="AM437" s="10"/>
      <c r="AN437" s="10">
        <v>6.4021186440677784</v>
      </c>
      <c r="AO437" s="10">
        <v>4.2224038749488102</v>
      </c>
      <c r="AP437" s="10">
        <v>7.0631191863733838</v>
      </c>
      <c r="AQ437" s="10">
        <v>114.66</v>
      </c>
      <c r="AR437" s="10"/>
      <c r="AS437" s="10"/>
      <c r="AT437" s="10">
        <v>1.6055506086281313</v>
      </c>
      <c r="AU437" s="10">
        <v>1</v>
      </c>
      <c r="AV437" s="16"/>
      <c r="AW437" s="21">
        <v>162.27793808925887</v>
      </c>
      <c r="AX437" s="1" t="s">
        <v>120</v>
      </c>
      <c r="AY437" s="25">
        <v>70.153805774278197</v>
      </c>
      <c r="AZ437" s="19">
        <v>0</v>
      </c>
      <c r="BA437" s="19">
        <v>100</v>
      </c>
      <c r="BB437" s="19">
        <v>0</v>
      </c>
      <c r="BC437" s="19">
        <v>100</v>
      </c>
      <c r="BD437" s="19">
        <v>0</v>
      </c>
      <c r="BE437" s="19">
        <v>0</v>
      </c>
      <c r="BF437" s="26">
        <v>26.540600699498192</v>
      </c>
      <c r="BG437" s="26">
        <v>60.852469142480956</v>
      </c>
      <c r="BH437" s="26">
        <v>12.606930158020853</v>
      </c>
      <c r="BI437" s="23"/>
      <c r="BJ437" s="27">
        <f t="shared" ca="1" si="44"/>
        <v>1</v>
      </c>
      <c r="BK437" s="26">
        <f t="shared" ca="1" si="45"/>
        <v>6.4989842143024674</v>
      </c>
      <c r="BL437" s="25">
        <f t="shared" si="46"/>
        <v>2.5835326160444221</v>
      </c>
      <c r="BM437" s="25">
        <f t="shared" ca="1" si="47"/>
        <v>3.1184278902045328</v>
      </c>
      <c r="BN437" s="24">
        <f t="shared" si="48"/>
        <v>2.7988944788860839</v>
      </c>
      <c r="BP437" s="2"/>
    </row>
    <row r="438" spans="1:68" x14ac:dyDescent="0.2">
      <c r="A438">
        <v>21.25</v>
      </c>
      <c r="B438">
        <v>2.1</v>
      </c>
      <c r="C438">
        <v>1.2954600000000001</v>
      </c>
      <c r="D438">
        <v>-0.25079000000000001</v>
      </c>
      <c r="E438">
        <v>0.16436000000000001</v>
      </c>
      <c r="F438">
        <v>1.3289</v>
      </c>
      <c r="G438">
        <v>1.9115500000000001</v>
      </c>
      <c r="I438" s="17">
        <f t="shared" si="49"/>
        <v>69.717847769028864</v>
      </c>
      <c r="J438" s="16">
        <f t="shared" si="50"/>
        <v>-70.317847769028859</v>
      </c>
      <c r="K438" s="10">
        <v>122</v>
      </c>
      <c r="L438" s="16">
        <v>7356.6272965879416</v>
      </c>
      <c r="M438" s="16">
        <v>3016.4698162729655</v>
      </c>
      <c r="N438" s="16">
        <v>30.211067366579172</v>
      </c>
      <c r="O438" s="16">
        <v>13.161958568738235</v>
      </c>
      <c r="P438" s="16">
        <v>13.79925897488555</v>
      </c>
      <c r="Q438" s="16">
        <v>0.25448439750360047</v>
      </c>
      <c r="R438" s="16">
        <v>1.8441888652626808</v>
      </c>
      <c r="S438" s="16">
        <v>44.256972649119035</v>
      </c>
      <c r="T438" s="22" t="s">
        <v>122</v>
      </c>
      <c r="U438" s="10">
        <v>5</v>
      </c>
      <c r="V438" s="22" t="s">
        <v>143</v>
      </c>
      <c r="W438" s="10">
        <v>4</v>
      </c>
      <c r="X438" s="22" t="s">
        <v>33</v>
      </c>
      <c r="Y438" s="10">
        <v>3</v>
      </c>
      <c r="Z438" s="22" t="s">
        <v>33</v>
      </c>
      <c r="AA438" s="15">
        <v>3</v>
      </c>
      <c r="AB438" s="11">
        <v>25.240004923198896</v>
      </c>
      <c r="AC438" s="10">
        <v>61.324092663111571</v>
      </c>
      <c r="AD438" s="21">
        <v>13.435902413689533</v>
      </c>
      <c r="AE438" s="12">
        <v>1316.1958568738235</v>
      </c>
      <c r="AF438" s="10">
        <v>1123.1141483499753</v>
      </c>
      <c r="AG438" s="10">
        <v>909.94442311641626</v>
      </c>
      <c r="AH438" s="10">
        <v>288.94433724082</v>
      </c>
      <c r="AI438" s="10">
        <v>5.4224381181130434</v>
      </c>
      <c r="AJ438" s="10"/>
      <c r="AK438" s="10"/>
      <c r="AL438" s="10"/>
      <c r="AM438" s="10"/>
      <c r="AN438" s="10">
        <v>6.5809792843691177</v>
      </c>
      <c r="AO438" s="10">
        <v>4.2952544489951752</v>
      </c>
      <c r="AP438" s="10">
        <v>7.2795553849313297</v>
      </c>
      <c r="AQ438" s="10">
        <v>114.66</v>
      </c>
      <c r="AR438" s="10"/>
      <c r="AS438" s="10"/>
      <c r="AT438" s="10">
        <v>1.6642057004444895</v>
      </c>
      <c r="AU438" s="10">
        <v>1</v>
      </c>
      <c r="AV438" s="16"/>
      <c r="AW438" s="21">
        <v>168.46712225249627</v>
      </c>
      <c r="AX438" s="1" t="s">
        <v>120</v>
      </c>
      <c r="AY438" s="25">
        <v>70.317847769028901</v>
      </c>
      <c r="AZ438" s="19">
        <v>0</v>
      </c>
      <c r="BA438" s="19">
        <v>100</v>
      </c>
      <c r="BB438" s="19">
        <v>0</v>
      </c>
      <c r="BC438" s="19">
        <v>100</v>
      </c>
      <c r="BD438" s="19">
        <v>0</v>
      </c>
      <c r="BE438" s="19">
        <v>0</v>
      </c>
      <c r="BF438" s="26">
        <v>25.240004923198896</v>
      </c>
      <c r="BG438" s="26">
        <v>61.324092663111571</v>
      </c>
      <c r="BH438" s="26">
        <v>13.435902413689533</v>
      </c>
      <c r="BI438" s="23"/>
      <c r="BJ438" s="27">
        <f t="shared" ca="1" si="44"/>
        <v>1</v>
      </c>
      <c r="BK438" s="26">
        <f t="shared" ca="1" si="45"/>
        <v>6.7104568870486032</v>
      </c>
      <c r="BL438" s="25">
        <f t="shared" si="46"/>
        <v>2.5144330820064109</v>
      </c>
      <c r="BM438" s="25">
        <f t="shared" ca="1" si="47"/>
        <v>3.1004169994571984</v>
      </c>
      <c r="BN438" s="24">
        <f t="shared" si="48"/>
        <v>2.7849170269542958</v>
      </c>
      <c r="BP438" s="2"/>
    </row>
    <row r="439" spans="1:68" x14ac:dyDescent="0.2">
      <c r="A439">
        <v>21.3</v>
      </c>
      <c r="B439">
        <v>2.1</v>
      </c>
      <c r="C439">
        <v>1.29426</v>
      </c>
      <c r="D439">
        <v>-0.25102000000000002</v>
      </c>
      <c r="E439">
        <v>0.1646</v>
      </c>
      <c r="F439">
        <v>1.3274999999999999</v>
      </c>
      <c r="G439">
        <v>1.9125000000000001</v>
      </c>
      <c r="I439" s="17">
        <f t="shared" si="49"/>
        <v>69.881889763779526</v>
      </c>
      <c r="J439" s="16">
        <f t="shared" si="50"/>
        <v>-70.48188976377952</v>
      </c>
      <c r="K439" s="10">
        <v>122</v>
      </c>
      <c r="L439" s="16">
        <v>7376.6404199475219</v>
      </c>
      <c r="M439" s="16">
        <v>3026.2467191601049</v>
      </c>
      <c r="N439" s="16">
        <v>30.282152230971128</v>
      </c>
      <c r="O439" s="16">
        <v>12.834274952918999</v>
      </c>
      <c r="P439" s="16">
        <v>13.472636200358277</v>
      </c>
      <c r="Q439" s="16">
        <v>0.2530434469515121</v>
      </c>
      <c r="R439" s="16">
        <v>1.8782029232317796</v>
      </c>
      <c r="S439" s="16">
        <v>44.330642183283189</v>
      </c>
      <c r="T439" s="22" t="s">
        <v>122</v>
      </c>
      <c r="U439" s="10">
        <v>5</v>
      </c>
      <c r="V439" s="22" t="s">
        <v>143</v>
      </c>
      <c r="W439" s="10">
        <v>4</v>
      </c>
      <c r="X439" s="22" t="s">
        <v>33</v>
      </c>
      <c r="Y439" s="10">
        <v>3</v>
      </c>
      <c r="Z439" s="22" t="s">
        <v>33</v>
      </c>
      <c r="AA439" s="15">
        <v>3</v>
      </c>
      <c r="AB439" s="11">
        <v>26.490445278262882</v>
      </c>
      <c r="AC439" s="10">
        <v>60.87174389730432</v>
      </c>
      <c r="AD439" s="21">
        <v>12.637810824432799</v>
      </c>
      <c r="AE439" s="12">
        <v>1283.4274952919</v>
      </c>
      <c r="AF439" s="10">
        <v>1083.5106970314973</v>
      </c>
      <c r="AG439" s="10">
        <v>885.44771502687081</v>
      </c>
      <c r="AH439" s="10">
        <v>288.99750759041956</v>
      </c>
      <c r="AI439" s="10">
        <v>5.3242383324551721</v>
      </c>
      <c r="AJ439" s="10"/>
      <c r="AK439" s="10"/>
      <c r="AL439" s="10"/>
      <c r="AM439" s="10"/>
      <c r="AN439" s="10">
        <v>6.4171374764594997</v>
      </c>
      <c r="AO439" s="10">
        <v>4.2378546554165135</v>
      </c>
      <c r="AP439" s="10">
        <v>7.0835817202149665</v>
      </c>
      <c r="AQ439" s="10">
        <v>114.66</v>
      </c>
      <c r="AR439" s="10"/>
      <c r="AS439" s="10"/>
      <c r="AT439" s="10">
        <v>1.5971883884002747</v>
      </c>
      <c r="AU439" s="10">
        <v>1</v>
      </c>
      <c r="AV439" s="16"/>
      <c r="AW439" s="21">
        <v>162.5266045547246</v>
      </c>
      <c r="AX439" s="1" t="s">
        <v>120</v>
      </c>
      <c r="AY439" s="25">
        <v>70.481889763779506</v>
      </c>
      <c r="AZ439" s="19">
        <v>0</v>
      </c>
      <c r="BA439" s="19">
        <v>100</v>
      </c>
      <c r="BB439" s="19">
        <v>0</v>
      </c>
      <c r="BC439" s="19">
        <v>100</v>
      </c>
      <c r="BD439" s="19">
        <v>0</v>
      </c>
      <c r="BE439" s="19">
        <v>0</v>
      </c>
      <c r="BF439" s="26">
        <v>26.490445278262882</v>
      </c>
      <c r="BG439" s="26">
        <v>60.87174389730432</v>
      </c>
      <c r="BH439" s="26">
        <v>12.637810824432799</v>
      </c>
      <c r="BI439" s="23"/>
      <c r="BJ439" s="27">
        <f t="shared" ca="1" si="44"/>
        <v>1</v>
      </c>
      <c r="BK439" s="26">
        <f t="shared" ca="1" si="45"/>
        <v>6.4663042364900285</v>
      </c>
      <c r="BL439" s="25">
        <f t="shared" si="46"/>
        <v>2.5862149914228971</v>
      </c>
      <c r="BM439" s="25">
        <f t="shared" ca="1" si="47"/>
        <v>3.1205293740475089</v>
      </c>
      <c r="BN439" s="24">
        <f t="shared" si="48"/>
        <v>2.7979507584983359</v>
      </c>
      <c r="BP439" s="2"/>
    </row>
    <row r="440" spans="1:68" x14ac:dyDescent="0.2">
      <c r="A440">
        <v>21.35</v>
      </c>
      <c r="B440">
        <v>2.2000000000000002</v>
      </c>
      <c r="C440">
        <v>1.29471</v>
      </c>
      <c r="D440">
        <v>-0.25101000000000001</v>
      </c>
      <c r="E440">
        <v>0.16483</v>
      </c>
      <c r="F440">
        <v>1.32918</v>
      </c>
      <c r="G440">
        <v>1.9149</v>
      </c>
      <c r="I440" s="17">
        <f t="shared" si="49"/>
        <v>70.045931758530187</v>
      </c>
      <c r="J440" s="16">
        <f t="shared" si="50"/>
        <v>-70.645931758530182</v>
      </c>
      <c r="K440" s="10">
        <v>122</v>
      </c>
      <c r="L440" s="16">
        <v>7396.6535433071022</v>
      </c>
      <c r="M440" s="16">
        <v>3036.0236220472443</v>
      </c>
      <c r="N440" s="16">
        <v>30.353237095363081</v>
      </c>
      <c r="O440" s="16">
        <v>12.957156308851221</v>
      </c>
      <c r="P440" s="16">
        <v>13.596534195861965</v>
      </c>
      <c r="Q440" s="16">
        <v>0.253106096975516</v>
      </c>
      <c r="R440" s="16">
        <v>1.8615486368029548</v>
      </c>
      <c r="S440" s="16">
        <v>44.401242153523846</v>
      </c>
      <c r="T440" s="22" t="s">
        <v>122</v>
      </c>
      <c r="U440" s="10">
        <v>5</v>
      </c>
      <c r="V440" s="22" t="s">
        <v>143</v>
      </c>
      <c r="W440" s="10">
        <v>4</v>
      </c>
      <c r="X440" s="22" t="s">
        <v>33</v>
      </c>
      <c r="Y440" s="10">
        <v>3</v>
      </c>
      <c r="Z440" s="22" t="s">
        <v>33</v>
      </c>
      <c r="AA440" s="15">
        <v>3</v>
      </c>
      <c r="AB440" s="11">
        <v>25.947962824731313</v>
      </c>
      <c r="AC440" s="10">
        <v>61.074730764887434</v>
      </c>
      <c r="AD440" s="21">
        <v>12.977306410381253</v>
      </c>
      <c r="AE440" s="12">
        <v>1295.7156308851222</v>
      </c>
      <c r="AF440" s="10">
        <v>1096.9096892460734</v>
      </c>
      <c r="AG440" s="10">
        <v>894.7400646896474</v>
      </c>
      <c r="AH440" s="10">
        <v>288.9875326250214</v>
      </c>
      <c r="AI440" s="10">
        <v>5.3718714635219609</v>
      </c>
      <c r="AJ440" s="10"/>
      <c r="AK440" s="10"/>
      <c r="AL440" s="10"/>
      <c r="AM440" s="10"/>
      <c r="AN440" s="10">
        <v>6.4785781544256107</v>
      </c>
      <c r="AO440" s="10">
        <v>4.2641347009667561</v>
      </c>
      <c r="AP440" s="10">
        <v>7.1579205175171792</v>
      </c>
      <c r="AQ440" s="10">
        <v>114.66</v>
      </c>
      <c r="AR440" s="10"/>
      <c r="AS440" s="10"/>
      <c r="AT440" s="10">
        <v>1.612444806310195</v>
      </c>
      <c r="AU440" s="10">
        <v>1</v>
      </c>
      <c r="AV440" s="16"/>
      <c r="AW440" s="21">
        <v>164.53645338691101</v>
      </c>
      <c r="AX440" s="1" t="s">
        <v>120</v>
      </c>
      <c r="AY440" s="25">
        <v>70.645931758530196</v>
      </c>
      <c r="AZ440" s="19">
        <v>0</v>
      </c>
      <c r="BA440" s="19">
        <v>100</v>
      </c>
      <c r="BB440" s="19">
        <v>0</v>
      </c>
      <c r="BC440" s="19">
        <v>100</v>
      </c>
      <c r="BD440" s="19">
        <v>0</v>
      </c>
      <c r="BE440" s="19">
        <v>0</v>
      </c>
      <c r="BF440" s="26">
        <v>25.947962824731313</v>
      </c>
      <c r="BG440" s="26">
        <v>61.074730764887434</v>
      </c>
      <c r="BH440" s="26">
        <v>12.977306410381253</v>
      </c>
      <c r="BI440" s="23"/>
      <c r="BJ440" s="27">
        <f t="shared" ca="1" si="44"/>
        <v>1</v>
      </c>
      <c r="BK440" s="26">
        <f t="shared" ca="1" si="45"/>
        <v>6.5205075166930859</v>
      </c>
      <c r="BL440" s="25">
        <f t="shared" si="46"/>
        <v>2.5570902500637138</v>
      </c>
      <c r="BM440" s="25">
        <f t="shared" ca="1" si="47"/>
        <v>3.1148673337372954</v>
      </c>
      <c r="BN440" s="24">
        <f t="shared" si="48"/>
        <v>2.7925242532862757</v>
      </c>
      <c r="BP440" s="2"/>
    </row>
    <row r="441" spans="1:68" x14ac:dyDescent="0.2">
      <c r="A441">
        <v>21.4</v>
      </c>
      <c r="B441">
        <v>2.1</v>
      </c>
      <c r="C441">
        <v>1.29464</v>
      </c>
      <c r="D441">
        <v>-0.25122</v>
      </c>
      <c r="E441">
        <v>0.16502</v>
      </c>
      <c r="F441">
        <v>1.3222499999999999</v>
      </c>
      <c r="G441">
        <v>1.90978</v>
      </c>
      <c r="I441" s="17">
        <f t="shared" si="49"/>
        <v>70.209973753280835</v>
      </c>
      <c r="J441" s="16">
        <f t="shared" si="50"/>
        <v>-70.809973753280829</v>
      </c>
      <c r="K441" s="10">
        <v>122</v>
      </c>
      <c r="L441" s="16">
        <v>7416.6666666666815</v>
      </c>
      <c r="M441" s="16">
        <v>3045.8005249343828</v>
      </c>
      <c r="N441" s="16">
        <v>30.42432195975503</v>
      </c>
      <c r="O441" s="16">
        <v>12.938041431261762</v>
      </c>
      <c r="P441" s="16">
        <v>13.578259150961976</v>
      </c>
      <c r="Q441" s="16">
        <v>0.25179044647143545</v>
      </c>
      <c r="R441" s="16">
        <v>1.8543647140038337</v>
      </c>
      <c r="S441" s="16">
        <v>44.459563868070475</v>
      </c>
      <c r="T441" s="22" t="s">
        <v>122</v>
      </c>
      <c r="U441" s="10">
        <v>5</v>
      </c>
      <c r="V441" s="22" t="s">
        <v>143</v>
      </c>
      <c r="W441" s="10">
        <v>4</v>
      </c>
      <c r="X441" s="22" t="s">
        <v>33</v>
      </c>
      <c r="Y441" s="10">
        <v>3</v>
      </c>
      <c r="Z441" s="22" t="s">
        <v>33</v>
      </c>
      <c r="AA441" s="15">
        <v>3</v>
      </c>
      <c r="AB441" s="11">
        <v>25.854959563738319</v>
      </c>
      <c r="AC441" s="10">
        <v>61.108506899379641</v>
      </c>
      <c r="AD441" s="21">
        <v>13.036533536882041</v>
      </c>
      <c r="AE441" s="12">
        <v>1293.8041431261763</v>
      </c>
      <c r="AF441" s="10">
        <v>1093.5824414131584</v>
      </c>
      <c r="AG441" s="10">
        <v>893.3694363221482</v>
      </c>
      <c r="AH441" s="10">
        <v>288.724976399632</v>
      </c>
      <c r="AI441" s="10">
        <v>5.392682423517754</v>
      </c>
      <c r="AJ441" s="10"/>
      <c r="AK441" s="10"/>
      <c r="AL441" s="10"/>
      <c r="AM441" s="10"/>
      <c r="AN441" s="10">
        <v>6.4690207156308812</v>
      </c>
      <c r="AO441" s="10">
        <v>4.2621134240381107</v>
      </c>
      <c r="AP441" s="10">
        <v>7.1469554905771853</v>
      </c>
      <c r="AQ441" s="10">
        <v>114.66</v>
      </c>
      <c r="AR441" s="10"/>
      <c r="AS441" s="10"/>
      <c r="AT441" s="10">
        <v>1.6018744265337226</v>
      </c>
      <c r="AU441" s="10">
        <v>1</v>
      </c>
      <c r="AV441" s="16"/>
      <c r="AW441" s="21">
        <v>164.03736621197376</v>
      </c>
      <c r="AX441" s="1" t="s">
        <v>120</v>
      </c>
      <c r="AY441" s="25">
        <v>70.809973753280801</v>
      </c>
      <c r="AZ441" s="19">
        <v>0</v>
      </c>
      <c r="BA441" s="19">
        <v>100</v>
      </c>
      <c r="BB441" s="19">
        <v>0</v>
      </c>
      <c r="BC441" s="19">
        <v>100</v>
      </c>
      <c r="BD441" s="19">
        <v>0</v>
      </c>
      <c r="BE441" s="19">
        <v>0</v>
      </c>
      <c r="BF441" s="26">
        <v>25.854959563738319</v>
      </c>
      <c r="BG441" s="26">
        <v>61.108506899379641</v>
      </c>
      <c r="BH441" s="26">
        <v>13.036533536882041</v>
      </c>
      <c r="BI441" s="23"/>
      <c r="BJ441" s="27">
        <f t="shared" ca="1" si="44"/>
        <v>1</v>
      </c>
      <c r="BK441" s="26">
        <f t="shared" ca="1" si="45"/>
        <v>6.4810060519910566</v>
      </c>
      <c r="BL441" s="25">
        <f t="shared" si="46"/>
        <v>2.5510875271393991</v>
      </c>
      <c r="BM441" s="25">
        <f t="shared" ca="1" si="47"/>
        <v>3.1165847302498633</v>
      </c>
      <c r="BN441" s="24">
        <f t="shared" si="48"/>
        <v>2.7921229275691837</v>
      </c>
      <c r="BP441" s="2"/>
    </row>
    <row r="442" spans="1:68" x14ac:dyDescent="0.2">
      <c r="A442">
        <v>21.45</v>
      </c>
      <c r="B442">
        <v>2.2000000000000002</v>
      </c>
      <c r="C442">
        <v>1.2952399999999999</v>
      </c>
      <c r="D442">
        <v>-0.24987000000000001</v>
      </c>
      <c r="E442">
        <v>0.16525999999999999</v>
      </c>
      <c r="F442">
        <v>1.3201799999999999</v>
      </c>
      <c r="G442">
        <v>1.91025</v>
      </c>
      <c r="I442" s="17">
        <f t="shared" si="49"/>
        <v>70.374015748031496</v>
      </c>
      <c r="J442" s="16">
        <f t="shared" si="50"/>
        <v>-70.974015748031491</v>
      </c>
      <c r="K442" s="10">
        <v>122</v>
      </c>
      <c r="L442" s="16">
        <v>7436.6797900262618</v>
      </c>
      <c r="M442" s="16">
        <v>3055.5774278215222</v>
      </c>
      <c r="N442" s="16">
        <v>30.495406824146983</v>
      </c>
      <c r="O442" s="16">
        <v>13.101883239171352</v>
      </c>
      <c r="P442" s="16">
        <v>13.743161800163531</v>
      </c>
      <c r="Q442" s="16">
        <v>0.26024819971195384</v>
      </c>
      <c r="R442" s="16">
        <v>1.8936559395586621</v>
      </c>
      <c r="S442" s="16">
        <v>44.533233402234636</v>
      </c>
      <c r="T442" s="22" t="s">
        <v>122</v>
      </c>
      <c r="U442" s="10">
        <v>5</v>
      </c>
      <c r="V442" s="22" t="s">
        <v>143</v>
      </c>
      <c r="W442" s="10">
        <v>4</v>
      </c>
      <c r="X442" s="22" t="s">
        <v>33</v>
      </c>
      <c r="Y442" s="10">
        <v>3</v>
      </c>
      <c r="Z442" s="22" t="s">
        <v>33</v>
      </c>
      <c r="AA442" s="15">
        <v>3</v>
      </c>
      <c r="AB442" s="11">
        <v>26.267749493991374</v>
      </c>
      <c r="AC442" s="10">
        <v>60.956295530556332</v>
      </c>
      <c r="AD442" s="21">
        <v>12.77595497545229</v>
      </c>
      <c r="AE442" s="12">
        <v>1310.1883239171352</v>
      </c>
      <c r="AF442" s="10">
        <v>1111.8055105333658</v>
      </c>
      <c r="AG442" s="10">
        <v>905.73713501226484</v>
      </c>
      <c r="AH442" s="10">
        <v>288.77814674923172</v>
      </c>
      <c r="AI442" s="10">
        <v>5.280790343746717</v>
      </c>
      <c r="AJ442" s="10"/>
      <c r="AK442" s="10"/>
      <c r="AL442" s="10"/>
      <c r="AM442" s="10"/>
      <c r="AN442" s="10">
        <v>6.550941619585676</v>
      </c>
      <c r="AO442" s="10">
        <v>4.3133201240375705</v>
      </c>
      <c r="AP442" s="10">
        <v>7.2458970800981186</v>
      </c>
      <c r="AQ442" s="10">
        <v>114.66</v>
      </c>
      <c r="AR442" s="10"/>
      <c r="AS442" s="10"/>
      <c r="AT442" s="10">
        <v>1.6244198150808353</v>
      </c>
      <c r="AU442" s="10">
        <v>1</v>
      </c>
      <c r="AV442" s="16"/>
      <c r="AW442" s="21">
        <v>166.77082658000489</v>
      </c>
      <c r="AX442" s="1" t="s">
        <v>120</v>
      </c>
      <c r="AY442" s="25">
        <v>70.974015748031505</v>
      </c>
      <c r="AZ442" s="19">
        <v>0</v>
      </c>
      <c r="BA442" s="19">
        <v>100</v>
      </c>
      <c r="BB442" s="19">
        <v>0</v>
      </c>
      <c r="BC442" s="19">
        <v>100</v>
      </c>
      <c r="BD442" s="19">
        <v>0</v>
      </c>
      <c r="BE442" s="19">
        <v>0</v>
      </c>
      <c r="BF442" s="26">
        <v>26.267749493991374</v>
      </c>
      <c r="BG442" s="26">
        <v>60.956295530556332</v>
      </c>
      <c r="BH442" s="26">
        <v>12.77595497545229</v>
      </c>
      <c r="BI442" s="23"/>
      <c r="BJ442" s="27">
        <f t="shared" ca="1" si="44"/>
        <v>1</v>
      </c>
      <c r="BK442" s="26">
        <f t="shared" ca="1" si="45"/>
        <v>6.5616546410330097</v>
      </c>
      <c r="BL442" s="25">
        <f t="shared" si="46"/>
        <v>2.5960381358819702</v>
      </c>
      <c r="BM442" s="25">
        <f t="shared" ca="1" si="47"/>
        <v>3.1159766902180617</v>
      </c>
      <c r="BN442" s="24">
        <f t="shared" si="48"/>
        <v>2.7925602753081669</v>
      </c>
      <c r="BP442" s="2"/>
    </row>
    <row r="443" spans="1:68" x14ac:dyDescent="0.2">
      <c r="A443">
        <v>21.5</v>
      </c>
      <c r="B443">
        <v>2.1</v>
      </c>
      <c r="C443">
        <v>1.2947299999999999</v>
      </c>
      <c r="D443">
        <v>-0.25135000000000002</v>
      </c>
      <c r="E443">
        <v>0.16556999999999999</v>
      </c>
      <c r="F443">
        <v>1.3211299999999999</v>
      </c>
      <c r="G443">
        <v>1.91198</v>
      </c>
      <c r="I443" s="17">
        <f t="shared" si="49"/>
        <v>70.538057742782144</v>
      </c>
      <c r="J443" s="16">
        <f t="shared" si="50"/>
        <v>-71.138057742782138</v>
      </c>
      <c r="K443" s="10">
        <v>122</v>
      </c>
      <c r="L443" s="16">
        <v>7456.6929133858412</v>
      </c>
      <c r="M443" s="16">
        <v>3065.3543307086607</v>
      </c>
      <c r="N443" s="16">
        <v>30.566491688538932</v>
      </c>
      <c r="O443" s="16">
        <v>12.962617702448183</v>
      </c>
      <c r="P443" s="16">
        <v>13.605266516775815</v>
      </c>
      <c r="Q443" s="16">
        <v>0.25097599615938537</v>
      </c>
      <c r="R443" s="16">
        <v>1.8446973886907865</v>
      </c>
      <c r="S443" s="16">
        <v>44.628389883863335</v>
      </c>
      <c r="T443" s="22" t="s">
        <v>122</v>
      </c>
      <c r="U443" s="10">
        <v>5</v>
      </c>
      <c r="V443" s="22" t="s">
        <v>143</v>
      </c>
      <c r="W443" s="10">
        <v>4</v>
      </c>
      <c r="X443" s="22" t="s">
        <v>33</v>
      </c>
      <c r="Y443" s="10">
        <v>3</v>
      </c>
      <c r="Z443" s="22" t="s">
        <v>33</v>
      </c>
      <c r="AA443" s="15">
        <v>3</v>
      </c>
      <c r="AB443" s="11">
        <v>25.63741423713855</v>
      </c>
      <c r="AC443" s="10">
        <v>61.186321162306271</v>
      </c>
      <c r="AD443" s="21">
        <v>13.176264600555179</v>
      </c>
      <c r="AE443" s="12">
        <v>1296.2617702448183</v>
      </c>
      <c r="AF443" s="10">
        <v>1094.4052934666006</v>
      </c>
      <c r="AG443" s="10">
        <v>895.39498875818617</v>
      </c>
      <c r="AH443" s="10">
        <v>289.27333430381634</v>
      </c>
      <c r="AI443" s="10">
        <v>5.4209433272397982</v>
      </c>
      <c r="AJ443" s="10"/>
      <c r="AK443" s="10"/>
      <c r="AL443" s="10"/>
      <c r="AM443" s="10"/>
      <c r="AN443" s="10">
        <v>6.4813088512240915</v>
      </c>
      <c r="AO443" s="10">
        <v>4.2732322874851913</v>
      </c>
      <c r="AP443" s="10">
        <v>7.163159910065489</v>
      </c>
      <c r="AQ443" s="10">
        <v>114.66</v>
      </c>
      <c r="AR443" s="10"/>
      <c r="AS443" s="10"/>
      <c r="AT443" s="10">
        <v>1.5923680736122574</v>
      </c>
      <c r="AU443" s="10">
        <v>1</v>
      </c>
      <c r="AV443" s="16"/>
      <c r="AW443" s="21">
        <v>164.16079401999008</v>
      </c>
      <c r="AX443" s="1" t="s">
        <v>120</v>
      </c>
      <c r="AY443" s="25">
        <v>71.138057742782095</v>
      </c>
      <c r="AZ443" s="19">
        <v>0</v>
      </c>
      <c r="BA443" s="19">
        <v>100</v>
      </c>
      <c r="BB443" s="19">
        <v>0</v>
      </c>
      <c r="BC443" s="19">
        <v>100</v>
      </c>
      <c r="BD443" s="19">
        <v>0</v>
      </c>
      <c r="BE443" s="19">
        <v>0</v>
      </c>
      <c r="BF443" s="26">
        <v>25.63741423713855</v>
      </c>
      <c r="BG443" s="26">
        <v>61.186321162306271</v>
      </c>
      <c r="BH443" s="26">
        <v>13.176264600555179</v>
      </c>
      <c r="BI443" s="23"/>
      <c r="BJ443" s="27">
        <f t="shared" ca="1" si="44"/>
        <v>1</v>
      </c>
      <c r="BK443" s="26">
        <f t="shared" ca="1" si="45"/>
        <v>6.4442273189341277</v>
      </c>
      <c r="BL443" s="25">
        <f t="shared" si="46"/>
        <v>2.5410350051702149</v>
      </c>
      <c r="BM443" s="25">
        <f t="shared" ca="1" si="47"/>
        <v>3.1177991215593468</v>
      </c>
      <c r="BN443" s="24">
        <f t="shared" si="48"/>
        <v>2.7901832283288117</v>
      </c>
      <c r="BP443" s="2"/>
    </row>
    <row r="444" spans="1:68" x14ac:dyDescent="0.2">
      <c r="A444">
        <v>21.55</v>
      </c>
      <c r="B444">
        <v>2.2000000000000002</v>
      </c>
      <c r="C444">
        <v>1.29487</v>
      </c>
      <c r="D444">
        <v>-0.25106000000000001</v>
      </c>
      <c r="E444">
        <v>0.16583999999999999</v>
      </c>
      <c r="F444">
        <v>1.32118</v>
      </c>
      <c r="G444">
        <v>1.9127000000000001</v>
      </c>
      <c r="I444" s="17">
        <f t="shared" si="49"/>
        <v>70.702099737532805</v>
      </c>
      <c r="J444" s="16">
        <f t="shared" si="50"/>
        <v>-71.302099737532799</v>
      </c>
      <c r="K444" s="10">
        <v>122</v>
      </c>
      <c r="L444" s="16">
        <v>7476.7060367454214</v>
      </c>
      <c r="M444" s="16">
        <v>3075.1312335958</v>
      </c>
      <c r="N444" s="16">
        <v>30.637576552930884</v>
      </c>
      <c r="O444" s="16">
        <v>13.000847457627101</v>
      </c>
      <c r="P444" s="16">
        <v>13.644689718408193</v>
      </c>
      <c r="Q444" s="16">
        <v>0.25279284685549686</v>
      </c>
      <c r="R444" s="16">
        <v>1.8526830002916914</v>
      </c>
      <c r="S444" s="16">
        <v>44.71126810979802</v>
      </c>
      <c r="T444" s="22" t="s">
        <v>122</v>
      </c>
      <c r="U444" s="10">
        <v>5</v>
      </c>
      <c r="V444" s="22" t="s">
        <v>143</v>
      </c>
      <c r="W444" s="10">
        <v>4</v>
      </c>
      <c r="X444" s="22" t="s">
        <v>33</v>
      </c>
      <c r="Y444" s="10">
        <v>3</v>
      </c>
      <c r="Z444" s="22" t="s">
        <v>33</v>
      </c>
      <c r="AA444" s="15">
        <v>3</v>
      </c>
      <c r="AB444" s="11">
        <v>25.713382668425098</v>
      </c>
      <c r="AC444" s="10">
        <v>61.159338577387196</v>
      </c>
      <c r="AD444" s="21">
        <v>13.127278754187708</v>
      </c>
      <c r="AE444" s="12">
        <v>1300.0847457627101</v>
      </c>
      <c r="AF444" s="10">
        <v>1097.8660746374933</v>
      </c>
      <c r="AG444" s="10">
        <v>898.35172888061447</v>
      </c>
      <c r="AH444" s="10">
        <v>289.5159405984096</v>
      </c>
      <c r="AI444" s="10">
        <v>5.397577458434915</v>
      </c>
      <c r="AJ444" s="10"/>
      <c r="AK444" s="10"/>
      <c r="AL444" s="10"/>
      <c r="AM444" s="10"/>
      <c r="AN444" s="10">
        <v>6.5004237288135505</v>
      </c>
      <c r="AO444" s="10">
        <v>4.2881265865733944</v>
      </c>
      <c r="AP444" s="10">
        <v>7.1868138310449154</v>
      </c>
      <c r="AQ444" s="10">
        <v>114.66</v>
      </c>
      <c r="AR444" s="10"/>
      <c r="AS444" s="10"/>
      <c r="AT444" s="10">
        <v>1.5923048681608734</v>
      </c>
      <c r="AU444" s="10">
        <v>1</v>
      </c>
      <c r="AV444" s="16"/>
      <c r="AW444" s="21">
        <v>164.67991119562399</v>
      </c>
      <c r="AX444" s="1" t="s">
        <v>120</v>
      </c>
      <c r="AY444" s="25">
        <v>71.302099737532799</v>
      </c>
      <c r="AZ444" s="19">
        <v>0</v>
      </c>
      <c r="BA444" s="19">
        <v>100</v>
      </c>
      <c r="BB444" s="19">
        <v>0</v>
      </c>
      <c r="BC444" s="19">
        <v>100</v>
      </c>
      <c r="BD444" s="19">
        <v>0</v>
      </c>
      <c r="BE444" s="19">
        <v>0</v>
      </c>
      <c r="BF444" s="26">
        <v>25.713382668425098</v>
      </c>
      <c r="BG444" s="26">
        <v>61.159338577387196</v>
      </c>
      <c r="BH444" s="26">
        <v>13.127278754187708</v>
      </c>
      <c r="BI444" s="23"/>
      <c r="BJ444" s="27">
        <f t="shared" ca="1" si="44"/>
        <v>1</v>
      </c>
      <c r="BK444" s="26">
        <f t="shared" ca="1" si="45"/>
        <v>6.4428708549467952</v>
      </c>
      <c r="BL444" s="25">
        <f t="shared" si="46"/>
        <v>2.5518297480701562</v>
      </c>
      <c r="BM444" s="25">
        <f t="shared" ca="1" si="47"/>
        <v>3.1188370814897661</v>
      </c>
      <c r="BN444" s="24">
        <f t="shared" si="48"/>
        <v>2.7901196154453971</v>
      </c>
      <c r="BP444" s="2"/>
    </row>
    <row r="445" spans="1:68" x14ac:dyDescent="0.2">
      <c r="A445">
        <v>21.6</v>
      </c>
      <c r="B445">
        <v>2.1</v>
      </c>
      <c r="C445">
        <v>1.2951600000000001</v>
      </c>
      <c r="D445">
        <v>-0.25129000000000001</v>
      </c>
      <c r="E445">
        <v>0.16608000000000001</v>
      </c>
      <c r="F445">
        <v>1.3194999999999999</v>
      </c>
      <c r="G445">
        <v>1.9133500000000001</v>
      </c>
      <c r="I445" s="17">
        <f t="shared" si="49"/>
        <v>70.866141732283467</v>
      </c>
      <c r="J445" s="16">
        <f t="shared" si="50"/>
        <v>-71.466141732283461</v>
      </c>
      <c r="K445" s="10">
        <v>122</v>
      </c>
      <c r="L445" s="16">
        <v>7496.7191601050017</v>
      </c>
      <c r="M445" s="16">
        <v>3084.9081364829394</v>
      </c>
      <c r="N445" s="16">
        <v>30.708661417322837</v>
      </c>
      <c r="O445" s="16">
        <v>13.08003766478344</v>
      </c>
      <c r="P445" s="16">
        <v>13.724940766856495</v>
      </c>
      <c r="Q445" s="16">
        <v>0.25135189630340848</v>
      </c>
      <c r="R445" s="16">
        <v>1.8313514103491253</v>
      </c>
      <c r="S445" s="16">
        <v>44.784937643962188</v>
      </c>
      <c r="T445" s="22" t="s">
        <v>122</v>
      </c>
      <c r="U445" s="10">
        <v>5</v>
      </c>
      <c r="V445" s="22" t="s">
        <v>143</v>
      </c>
      <c r="W445" s="10">
        <v>4</v>
      </c>
      <c r="X445" s="22" t="s">
        <v>33</v>
      </c>
      <c r="Y445" s="10">
        <v>3</v>
      </c>
      <c r="Z445" s="22" t="s">
        <v>33</v>
      </c>
      <c r="AA445" s="15">
        <v>3</v>
      </c>
      <c r="AB445" s="11">
        <v>25.179184047769638</v>
      </c>
      <c r="AC445" s="10">
        <v>61.344670933954717</v>
      </c>
      <c r="AD445" s="21">
        <v>13.476145018275643</v>
      </c>
      <c r="AE445" s="12">
        <v>1308.003766478344</v>
      </c>
      <c r="AF445" s="10">
        <v>1106.1301319043769</v>
      </c>
      <c r="AG445" s="10">
        <v>904.37055751423713</v>
      </c>
      <c r="AH445" s="10">
        <v>289.56911094800955</v>
      </c>
      <c r="AI445" s="10">
        <v>5.4604484663561204</v>
      </c>
      <c r="AJ445" s="10"/>
      <c r="AK445" s="10"/>
      <c r="AL445" s="10"/>
      <c r="AM445" s="10"/>
      <c r="AN445" s="10">
        <v>6.5400188323917199</v>
      </c>
      <c r="AO445" s="10">
        <v>4.303403781713711</v>
      </c>
      <c r="AP445" s="10">
        <v>7.2349644601138969</v>
      </c>
      <c r="AQ445" s="10">
        <v>114.66</v>
      </c>
      <c r="AR445" s="10"/>
      <c r="AS445" s="10"/>
      <c r="AT445" s="10">
        <v>1.5995344062933741</v>
      </c>
      <c r="AU445" s="10">
        <v>1</v>
      </c>
      <c r="AV445" s="16"/>
      <c r="AW445" s="21">
        <v>165.91951978565655</v>
      </c>
      <c r="AX445" s="1" t="s">
        <v>120</v>
      </c>
      <c r="AY445" s="25">
        <v>71.466141732283504</v>
      </c>
      <c r="AZ445" s="19">
        <v>0</v>
      </c>
      <c r="BA445" s="19">
        <v>100</v>
      </c>
      <c r="BB445" s="19">
        <v>0</v>
      </c>
      <c r="BC445" s="19">
        <v>100</v>
      </c>
      <c r="BD445" s="19">
        <v>0</v>
      </c>
      <c r="BE445" s="19">
        <v>0</v>
      </c>
      <c r="BF445" s="26">
        <v>25.179184047769638</v>
      </c>
      <c r="BG445" s="26">
        <v>61.344670933954717</v>
      </c>
      <c r="BH445" s="26">
        <v>13.476145018275643</v>
      </c>
      <c r="BI445" s="23"/>
      <c r="BJ445" s="27">
        <f t="shared" ca="1" si="44"/>
        <v>1</v>
      </c>
      <c r="BK445" s="26">
        <f t="shared" ca="1" si="45"/>
        <v>6.4679923974515194</v>
      </c>
      <c r="BL445" s="25">
        <f t="shared" si="46"/>
        <v>2.5194191436628732</v>
      </c>
      <c r="BM445" s="25">
        <f t="shared" ca="1" si="47"/>
        <v>3.1145018728810085</v>
      </c>
      <c r="BN445" s="24">
        <f t="shared" si="48"/>
        <v>2.7852847180856348</v>
      </c>
      <c r="BP445" s="2"/>
    </row>
    <row r="446" spans="1:68" x14ac:dyDescent="0.2">
      <c r="A446">
        <v>21.65</v>
      </c>
      <c r="B446">
        <v>0.1</v>
      </c>
      <c r="C446">
        <v>1.29497</v>
      </c>
      <c r="D446">
        <v>-0.25192999999999999</v>
      </c>
      <c r="E446">
        <v>0.16633000000000001</v>
      </c>
      <c r="F446">
        <v>1.31298</v>
      </c>
      <c r="G446">
        <v>1.9055</v>
      </c>
      <c r="I446" s="17">
        <f t="shared" si="49"/>
        <v>71.030183727034114</v>
      </c>
      <c r="J446" s="16">
        <f t="shared" si="50"/>
        <v>-71.630183727034108</v>
      </c>
      <c r="K446" s="10">
        <v>122</v>
      </c>
      <c r="L446" s="16">
        <v>7516.7322834645811</v>
      </c>
      <c r="M446" s="16">
        <v>3094.6850393700779</v>
      </c>
      <c r="N446" s="16">
        <v>30.779746281714779</v>
      </c>
      <c r="O446" s="16">
        <v>13.028154425612032</v>
      </c>
      <c r="P446" s="16">
        <v>13.674162570697549</v>
      </c>
      <c r="Q446" s="16">
        <v>0.24734229476716282</v>
      </c>
      <c r="R446" s="16">
        <v>1.8088295607746701</v>
      </c>
      <c r="S446" s="16">
        <v>44.861676742049845</v>
      </c>
      <c r="T446" s="22" t="s">
        <v>122</v>
      </c>
      <c r="U446" s="10">
        <v>5</v>
      </c>
      <c r="V446" s="22" t="s">
        <v>143</v>
      </c>
      <c r="W446" s="10">
        <v>4</v>
      </c>
      <c r="X446" s="22" t="s">
        <v>33</v>
      </c>
      <c r="Y446" s="10">
        <v>3</v>
      </c>
      <c r="Z446" s="22" t="s">
        <v>33</v>
      </c>
      <c r="AA446" s="15">
        <v>3</v>
      </c>
      <c r="AB446" s="11">
        <v>24.873516786086782</v>
      </c>
      <c r="AC446" s="10">
        <v>61.446019704771089</v>
      </c>
      <c r="AD446" s="21">
        <v>13.680463509142131</v>
      </c>
      <c r="AE446" s="12">
        <v>1302.8154425612033</v>
      </c>
      <c r="AF446" s="10">
        <v>1098.978983923349</v>
      </c>
      <c r="AG446" s="10">
        <v>900.56219280231619</v>
      </c>
      <c r="AH446" s="10">
        <v>289.6854266126071</v>
      </c>
      <c r="AI446" s="10">
        <v>5.5284368504665995</v>
      </c>
      <c r="AJ446" s="10"/>
      <c r="AK446" s="10"/>
      <c r="AL446" s="10"/>
      <c r="AM446" s="10"/>
      <c r="AN446" s="10">
        <v>6.5140772128060158</v>
      </c>
      <c r="AO446" s="10">
        <v>4.2897730124523044</v>
      </c>
      <c r="AP446" s="10">
        <v>7.2044975424185287</v>
      </c>
      <c r="AQ446" s="10">
        <v>114.66</v>
      </c>
      <c r="AR446" s="10"/>
      <c r="AS446" s="10"/>
      <c r="AT446" s="10">
        <v>1.5833910370228699</v>
      </c>
      <c r="AU446" s="10">
        <v>1</v>
      </c>
      <c r="AV446" s="16"/>
      <c r="AW446" s="21">
        <v>164.84684758850233</v>
      </c>
      <c r="AX446" s="1" t="s">
        <v>120</v>
      </c>
      <c r="AY446" s="25">
        <v>71.630183727034094</v>
      </c>
      <c r="AZ446" s="19">
        <v>0</v>
      </c>
      <c r="BA446" s="19">
        <v>100</v>
      </c>
      <c r="BB446" s="19">
        <v>0</v>
      </c>
      <c r="BC446" s="19">
        <v>100</v>
      </c>
      <c r="BD446" s="19">
        <v>0</v>
      </c>
      <c r="BE446" s="19">
        <v>0</v>
      </c>
      <c r="BF446" s="26">
        <v>24.873516786086782</v>
      </c>
      <c r="BG446" s="26">
        <v>61.446019704771089</v>
      </c>
      <c r="BH446" s="26">
        <v>13.680463509142131</v>
      </c>
      <c r="BI446" s="23"/>
      <c r="BJ446" s="27">
        <f t="shared" ca="1" si="44"/>
        <v>1</v>
      </c>
      <c r="BK446" s="26">
        <f t="shared" ca="1" si="45"/>
        <v>6.408275028197127</v>
      </c>
      <c r="BL446" s="25">
        <f t="shared" si="46"/>
        <v>2.4944269130480095</v>
      </c>
      <c r="BM446" s="25">
        <f t="shared" ca="1" si="47"/>
        <v>3.115692901695017</v>
      </c>
      <c r="BN446" s="24">
        <f t="shared" si="48"/>
        <v>2.7837917230527398</v>
      </c>
      <c r="BP446" s="2"/>
    </row>
    <row r="447" spans="1:68" x14ac:dyDescent="0.2">
      <c r="A447">
        <v>21.7</v>
      </c>
      <c r="B447">
        <v>2</v>
      </c>
      <c r="C447">
        <v>1.2957799999999999</v>
      </c>
      <c r="D447">
        <v>-0.25061</v>
      </c>
      <c r="E447">
        <v>0.16656000000000001</v>
      </c>
      <c r="F447">
        <v>1.31105</v>
      </c>
      <c r="G447">
        <v>1.90893</v>
      </c>
      <c r="I447" s="17">
        <f t="shared" si="49"/>
        <v>71.194225721784775</v>
      </c>
      <c r="J447" s="16">
        <f t="shared" si="50"/>
        <v>-71.79422572178477</v>
      </c>
      <c r="K447" s="10">
        <v>122</v>
      </c>
      <c r="L447" s="16">
        <v>7536.7454068241614</v>
      </c>
      <c r="M447" s="16">
        <v>3104.4619422572173</v>
      </c>
      <c r="N447" s="16">
        <v>30.850831146106731</v>
      </c>
      <c r="O447" s="16">
        <v>13.249340866289989</v>
      </c>
      <c r="P447" s="16">
        <v>13.896365650946972</v>
      </c>
      <c r="Q447" s="16">
        <v>0.25561209793566975</v>
      </c>
      <c r="R447" s="16">
        <v>1.8394168975990566</v>
      </c>
      <c r="S447" s="16">
        <v>44.932276712290502</v>
      </c>
      <c r="T447" s="22" t="s">
        <v>122</v>
      </c>
      <c r="U447" s="10">
        <v>5</v>
      </c>
      <c r="V447" s="22" t="s">
        <v>143</v>
      </c>
      <c r="W447" s="10">
        <v>4</v>
      </c>
      <c r="X447" s="22" t="s">
        <v>33</v>
      </c>
      <c r="Y447" s="10">
        <v>3</v>
      </c>
      <c r="Z447" s="22" t="s">
        <v>33</v>
      </c>
      <c r="AA447" s="15">
        <v>3</v>
      </c>
      <c r="AB447" s="11">
        <v>25.015523786033263</v>
      </c>
      <c r="AC447" s="10">
        <v>61.39936693196676</v>
      </c>
      <c r="AD447" s="21">
        <v>13.585109281999975</v>
      </c>
      <c r="AE447" s="12">
        <v>1324.934086628999</v>
      </c>
      <c r="AF447" s="10">
        <v>1123.943280225659</v>
      </c>
      <c r="AG447" s="10">
        <v>917.22742382102297</v>
      </c>
      <c r="AH447" s="10">
        <v>289.67545164720894</v>
      </c>
      <c r="AI447" s="10">
        <v>5.4365054561870894</v>
      </c>
      <c r="AJ447" s="10"/>
      <c r="AK447" s="10"/>
      <c r="AL447" s="10"/>
      <c r="AM447" s="10"/>
      <c r="AN447" s="10">
        <v>6.6246704331449946</v>
      </c>
      <c r="AO447" s="10">
        <v>4.3510660006902517</v>
      </c>
      <c r="AP447" s="10">
        <v>7.3378193905681828</v>
      </c>
      <c r="AQ447" s="10">
        <v>114.66</v>
      </c>
      <c r="AR447" s="10"/>
      <c r="AS447" s="10"/>
      <c r="AT447" s="10">
        <v>1.6158007130079071</v>
      </c>
      <c r="AU447" s="10">
        <v>1</v>
      </c>
      <c r="AV447" s="16"/>
      <c r="AW447" s="21">
        <v>168.59149203384885</v>
      </c>
      <c r="AX447" s="1" t="s">
        <v>120</v>
      </c>
      <c r="AY447" s="25">
        <v>71.794225721784798</v>
      </c>
      <c r="AZ447" s="19">
        <v>0</v>
      </c>
      <c r="BA447" s="19">
        <v>100</v>
      </c>
      <c r="BB447" s="19">
        <v>0</v>
      </c>
      <c r="BC447" s="19">
        <v>100</v>
      </c>
      <c r="BD447" s="19">
        <v>0</v>
      </c>
      <c r="BE447" s="19">
        <v>0</v>
      </c>
      <c r="BF447" s="26">
        <v>25.015523786033263</v>
      </c>
      <c r="BG447" s="26">
        <v>61.39936693196676</v>
      </c>
      <c r="BH447" s="26">
        <v>13.585109281999975</v>
      </c>
      <c r="BI447" s="23"/>
      <c r="BJ447" s="27">
        <f t="shared" ca="1" si="44"/>
        <v>1</v>
      </c>
      <c r="BK447" s="26">
        <f t="shared" ca="1" si="45"/>
        <v>6.5247976209178136</v>
      </c>
      <c r="BL447" s="25">
        <f t="shared" si="46"/>
        <v>2.5238178902749393</v>
      </c>
      <c r="BM447" s="25">
        <f t="shared" ca="1" si="47"/>
        <v>3.1116549257802579</v>
      </c>
      <c r="BN447" s="24">
        <f t="shared" si="48"/>
        <v>2.7817409595597282</v>
      </c>
      <c r="BP447" s="2"/>
    </row>
    <row r="448" spans="1:68" x14ac:dyDescent="0.2">
      <c r="A448">
        <v>21.75</v>
      </c>
      <c r="B448">
        <v>2</v>
      </c>
      <c r="C448">
        <v>1.2969599999999999</v>
      </c>
      <c r="D448">
        <v>-0.25170999999999999</v>
      </c>
      <c r="E448">
        <v>0.17027999999999999</v>
      </c>
      <c r="F448">
        <v>1.3116300000000001</v>
      </c>
      <c r="G448">
        <v>1.9109499999999999</v>
      </c>
      <c r="I448" s="17">
        <f t="shared" si="49"/>
        <v>71.358267716535423</v>
      </c>
      <c r="J448" s="16">
        <f t="shared" si="50"/>
        <v>-71.958267716535417</v>
      </c>
      <c r="K448" s="10">
        <v>122</v>
      </c>
      <c r="L448" s="16">
        <v>7556.7585301837407</v>
      </c>
      <c r="M448" s="16">
        <v>3114.2388451443558</v>
      </c>
      <c r="N448" s="16">
        <v>30.921916010498681</v>
      </c>
      <c r="O448" s="16">
        <v>13.571563088512201</v>
      </c>
      <c r="P448" s="16">
        <v>14.235030913194624</v>
      </c>
      <c r="Q448" s="16">
        <v>0.24872059529524732</v>
      </c>
      <c r="R448" s="16">
        <v>1.7472430991681596</v>
      </c>
      <c r="S448" s="16">
        <v>46.074154491834975</v>
      </c>
      <c r="T448" s="22" t="s">
        <v>122</v>
      </c>
      <c r="U448" s="10">
        <v>5</v>
      </c>
      <c r="V448" s="22" t="s">
        <v>143</v>
      </c>
      <c r="W448" s="10">
        <v>4</v>
      </c>
      <c r="X448" s="22" t="s">
        <v>33</v>
      </c>
      <c r="Y448" s="10">
        <v>3</v>
      </c>
      <c r="Z448" s="22" t="s">
        <v>33</v>
      </c>
      <c r="AA448" s="15">
        <v>3</v>
      </c>
      <c r="AB448" s="11">
        <v>22.860051921673865</v>
      </c>
      <c r="AC448" s="10">
        <v>62.022451134388028</v>
      </c>
      <c r="AD448" s="21">
        <v>15.117496943938107</v>
      </c>
      <c r="AE448" s="12">
        <v>1357.15630885122</v>
      </c>
      <c r="AF448" s="10">
        <v>1162.6090097042306</v>
      </c>
      <c r="AG448" s="10">
        <v>942.62731848959675</v>
      </c>
      <c r="AH448" s="10">
        <v>311.70319161606091</v>
      </c>
      <c r="AI448" s="10">
        <v>5.723302043522664</v>
      </c>
      <c r="AJ448" s="10"/>
      <c r="AK448" s="10"/>
      <c r="AL448" s="10"/>
      <c r="AM448" s="10"/>
      <c r="AN448" s="10">
        <v>6.7857815442561007</v>
      </c>
      <c r="AO448" s="10">
        <v>4.4009128897370369</v>
      </c>
      <c r="AP448" s="10">
        <v>7.5410185479167744</v>
      </c>
      <c r="AQ448" s="10">
        <v>114.66</v>
      </c>
      <c r="AR448" s="10"/>
      <c r="AS448" s="10"/>
      <c r="AT448" s="10">
        <v>1.668679600707065</v>
      </c>
      <c r="AU448" s="10">
        <v>1</v>
      </c>
      <c r="AV448" s="16"/>
      <c r="AW448" s="21">
        <v>174.39135145563461</v>
      </c>
      <c r="AX448" s="1" t="s">
        <v>120</v>
      </c>
      <c r="AY448" s="25">
        <v>71.958267716535403</v>
      </c>
      <c r="AZ448" s="19">
        <v>0</v>
      </c>
      <c r="BA448" s="19">
        <v>100</v>
      </c>
      <c r="BB448" s="19">
        <v>0</v>
      </c>
      <c r="BC448" s="19">
        <v>100</v>
      </c>
      <c r="BD448" s="19">
        <v>0</v>
      </c>
      <c r="BE448" s="19">
        <v>0</v>
      </c>
      <c r="BF448" s="26">
        <v>22.860051921673865</v>
      </c>
      <c r="BG448" s="26">
        <v>62.022451134388028</v>
      </c>
      <c r="BH448" s="26">
        <v>15.117496943938107</v>
      </c>
      <c r="BI448" s="23"/>
      <c r="BJ448" s="27">
        <f t="shared" ca="1" si="44"/>
        <v>1</v>
      </c>
      <c r="BK448" s="26">
        <f t="shared" ca="1" si="45"/>
        <v>6.7153819395750629</v>
      </c>
      <c r="BL448" s="25">
        <f t="shared" si="46"/>
        <v>2.3785873687431769</v>
      </c>
      <c r="BM448" s="25">
        <f t="shared" ca="1" si="47"/>
        <v>3.087605849723515</v>
      </c>
      <c r="BN448" s="24">
        <f t="shared" si="48"/>
        <v>2.7610134253089513</v>
      </c>
      <c r="BP448" s="2"/>
    </row>
    <row r="449" spans="1:68" x14ac:dyDescent="0.2">
      <c r="A449">
        <v>21.8</v>
      </c>
      <c r="B449">
        <v>2.1</v>
      </c>
      <c r="C449">
        <v>1.2971299999999999</v>
      </c>
      <c r="D449">
        <v>-0.25008000000000002</v>
      </c>
      <c r="E449">
        <v>0.17065</v>
      </c>
      <c r="F449">
        <v>1.30928</v>
      </c>
      <c r="G449">
        <v>1.90923</v>
      </c>
      <c r="I449" s="17">
        <f t="shared" si="49"/>
        <v>71.522309711286084</v>
      </c>
      <c r="J449" s="16">
        <f t="shared" si="50"/>
        <v>-72.122309711286078</v>
      </c>
      <c r="K449" s="10">
        <v>122</v>
      </c>
      <c r="L449" s="16">
        <v>7576.771653543321</v>
      </c>
      <c r="M449" s="16">
        <v>3124.0157480314951</v>
      </c>
      <c r="N449" s="16">
        <v>30.993000874890633</v>
      </c>
      <c r="O449" s="16">
        <v>13.617984934086589</v>
      </c>
      <c r="P449" s="16">
        <v>14.283088222427457</v>
      </c>
      <c r="Q449" s="16">
        <v>0.25893254920787312</v>
      </c>
      <c r="R449" s="16">
        <v>1.8128610926122719</v>
      </c>
      <c r="S449" s="16">
        <v>46.18772835700473</v>
      </c>
      <c r="T449" s="22" t="s">
        <v>122</v>
      </c>
      <c r="U449" s="10">
        <v>5</v>
      </c>
      <c r="V449" s="22" t="s">
        <v>143</v>
      </c>
      <c r="W449" s="10">
        <v>4</v>
      </c>
      <c r="X449" s="22" t="s">
        <v>33</v>
      </c>
      <c r="Y449" s="10">
        <v>3</v>
      </c>
      <c r="Z449" s="22" t="s">
        <v>33</v>
      </c>
      <c r="AA449" s="15">
        <v>3</v>
      </c>
      <c r="AB449" s="11">
        <v>23.921827418814352</v>
      </c>
      <c r="AC449" s="10">
        <v>61.738776293448183</v>
      </c>
      <c r="AD449" s="21">
        <v>14.339396287737468</v>
      </c>
      <c r="AE449" s="12">
        <v>1361.7984934086589</v>
      </c>
      <c r="AF449" s="10">
        <v>1167.0855682398831</v>
      </c>
      <c r="AG449" s="10">
        <v>946.23161668205933</v>
      </c>
      <c r="AH449" s="10">
        <v>312.57725106063288</v>
      </c>
      <c r="AI449" s="10">
        <v>5.5161424340517655</v>
      </c>
      <c r="AJ449" s="10"/>
      <c r="AK449" s="10"/>
      <c r="AL449" s="10"/>
      <c r="AM449" s="10"/>
      <c r="AN449" s="10">
        <v>6.8089924670432946</v>
      </c>
      <c r="AO449" s="10">
        <v>4.4352748092960539</v>
      </c>
      <c r="AP449" s="10">
        <v>7.5698529334564739</v>
      </c>
      <c r="AQ449" s="10">
        <v>114.66</v>
      </c>
      <c r="AR449" s="10"/>
      <c r="AS449" s="10"/>
      <c r="AT449" s="10">
        <v>1.6699034194570559</v>
      </c>
      <c r="AU449" s="10">
        <v>1</v>
      </c>
      <c r="AV449" s="16"/>
      <c r="AW449" s="21">
        <v>175.06283523598248</v>
      </c>
      <c r="AX449" s="1" t="s">
        <v>120</v>
      </c>
      <c r="AY449" s="25">
        <v>72.122309711286107</v>
      </c>
      <c r="AZ449" s="19">
        <v>0</v>
      </c>
      <c r="BA449" s="19">
        <v>100</v>
      </c>
      <c r="BB449" s="19">
        <v>0</v>
      </c>
      <c r="BC449" s="19">
        <v>100</v>
      </c>
      <c r="BD449" s="19">
        <v>0</v>
      </c>
      <c r="BE449" s="19">
        <v>0</v>
      </c>
      <c r="BF449" s="26">
        <v>23.921827418814352</v>
      </c>
      <c r="BG449" s="26">
        <v>61.738776293448183</v>
      </c>
      <c r="BH449" s="26">
        <v>14.339396287737468</v>
      </c>
      <c r="BI449" s="23"/>
      <c r="BJ449" s="27">
        <f t="shared" ca="1" si="44"/>
        <v>1</v>
      </c>
      <c r="BK449" s="26">
        <f t="shared" ca="1" si="45"/>
        <v>6.7187256672881501</v>
      </c>
      <c r="BL449" s="25">
        <f t="shared" si="46"/>
        <v>2.467269098693607</v>
      </c>
      <c r="BM449" s="25">
        <f t="shared" ca="1" si="47"/>
        <v>3.0956702970902721</v>
      </c>
      <c r="BN449" s="24">
        <f t="shared" si="48"/>
        <v>2.7682893357461897</v>
      </c>
      <c r="BP449" s="2"/>
    </row>
    <row r="450" spans="1:68" x14ac:dyDescent="0.2">
      <c r="A450">
        <v>21.85</v>
      </c>
      <c r="B450">
        <v>0.9</v>
      </c>
      <c r="C450">
        <v>1.29817</v>
      </c>
      <c r="D450">
        <v>-0.24990999999999999</v>
      </c>
      <c r="E450">
        <v>0.17094999999999999</v>
      </c>
      <c r="F450">
        <v>1.3077000000000001</v>
      </c>
      <c r="G450">
        <v>1.9082300000000001</v>
      </c>
      <c r="I450" s="17">
        <f t="shared" si="49"/>
        <v>71.686351706036746</v>
      </c>
      <c r="J450" s="16">
        <f t="shared" si="50"/>
        <v>-72.28635170603674</v>
      </c>
      <c r="K450" s="10">
        <v>122</v>
      </c>
      <c r="L450" s="16">
        <v>7596.7847769029013</v>
      </c>
      <c r="M450" s="16">
        <v>3133.7926509186345</v>
      </c>
      <c r="N450" s="16">
        <v>31.064085739282589</v>
      </c>
      <c r="O450" s="16">
        <v>13.901977401129946</v>
      </c>
      <c r="P450" s="16">
        <v>14.568406741085768</v>
      </c>
      <c r="Q450" s="16">
        <v>0.2599975996159386</v>
      </c>
      <c r="R450" s="16">
        <v>1.7846673574996661</v>
      </c>
      <c r="S450" s="16">
        <v>46.279815274709918</v>
      </c>
      <c r="T450" s="22" t="s">
        <v>122</v>
      </c>
      <c r="U450" s="10">
        <v>5</v>
      </c>
      <c r="V450" s="22" t="s">
        <v>143</v>
      </c>
      <c r="W450" s="10">
        <v>4</v>
      </c>
      <c r="X450" s="22" t="s">
        <v>33</v>
      </c>
      <c r="Y450" s="10">
        <v>3</v>
      </c>
      <c r="Z450" s="22" t="s">
        <v>33</v>
      </c>
      <c r="AA450" s="15">
        <v>3</v>
      </c>
      <c r="AB450" s="11">
        <v>22.946453830310624</v>
      </c>
      <c r="AC450" s="10">
        <v>62.001137611675524</v>
      </c>
      <c r="AD450" s="21">
        <v>15.052408558013854</v>
      </c>
      <c r="AE450" s="12">
        <v>1390.1977401129946</v>
      </c>
      <c r="AF450" s="10">
        <v>1199.4752102373561</v>
      </c>
      <c r="AG450" s="10">
        <v>967.63050558143266</v>
      </c>
      <c r="AH450" s="10">
        <v>313.00929330021938</v>
      </c>
      <c r="AI450" s="10">
        <v>5.6032850928646356</v>
      </c>
      <c r="AJ450" s="10"/>
      <c r="AK450" s="10"/>
      <c r="AL450" s="10"/>
      <c r="AM450" s="10"/>
      <c r="AN450" s="10">
        <v>6.9509887005649729</v>
      </c>
      <c r="AO450" s="10">
        <v>4.4926523383955139</v>
      </c>
      <c r="AP450" s="10">
        <v>7.7410440446514608</v>
      </c>
      <c r="AQ450" s="10">
        <v>114.66</v>
      </c>
      <c r="AR450" s="10"/>
      <c r="AS450" s="10"/>
      <c r="AT450" s="10">
        <v>1.7129504033057648</v>
      </c>
      <c r="AU450" s="10">
        <v>1</v>
      </c>
      <c r="AV450" s="16"/>
      <c r="AW450" s="21">
        <v>179.92128153560341</v>
      </c>
      <c r="AX450" s="1" t="s">
        <v>120</v>
      </c>
      <c r="AY450" s="25">
        <v>72.286351706036697</v>
      </c>
      <c r="AZ450" s="19">
        <v>0</v>
      </c>
      <c r="BA450" s="19">
        <v>100</v>
      </c>
      <c r="BB450" s="19">
        <v>0</v>
      </c>
      <c r="BC450" s="19">
        <v>100</v>
      </c>
      <c r="BD450" s="19">
        <v>0</v>
      </c>
      <c r="BE450" s="19">
        <v>0</v>
      </c>
      <c r="BF450" s="26">
        <v>22.946453830310624</v>
      </c>
      <c r="BG450" s="26">
        <v>62.001137611675524</v>
      </c>
      <c r="BH450" s="26">
        <v>15.052408558013854</v>
      </c>
      <c r="BI450" s="23"/>
      <c r="BJ450" s="27">
        <f t="shared" ca="1" si="44"/>
        <v>1</v>
      </c>
      <c r="BK450" s="26">
        <f t="shared" ca="1" si="45"/>
        <v>6.8734696595048907</v>
      </c>
      <c r="BL450" s="25">
        <f t="shared" si="46"/>
        <v>2.41408777280175</v>
      </c>
      <c r="BM450" s="25">
        <f t="shared" ca="1" si="47"/>
        <v>3.0823010024259001</v>
      </c>
      <c r="BN450" s="24">
        <f t="shared" si="48"/>
        <v>2.7573918032245186</v>
      </c>
      <c r="BP450" s="2"/>
    </row>
    <row r="451" spans="1:68" x14ac:dyDescent="0.2">
      <c r="A451">
        <v>21.9</v>
      </c>
      <c r="B451">
        <v>2.1</v>
      </c>
      <c r="C451">
        <v>1.30505</v>
      </c>
      <c r="D451">
        <v>-0.23082</v>
      </c>
      <c r="E451">
        <v>0.17147999999999999</v>
      </c>
      <c r="F451">
        <v>1.3019799999999999</v>
      </c>
      <c r="G451">
        <v>1.9059299999999999</v>
      </c>
      <c r="I451" s="17">
        <f t="shared" si="49"/>
        <v>71.850393700787393</v>
      </c>
      <c r="J451" s="16">
        <f t="shared" si="50"/>
        <v>-72.450393700787387</v>
      </c>
      <c r="K451" s="10">
        <v>122</v>
      </c>
      <c r="L451" s="16">
        <v>7616.7979002624807</v>
      </c>
      <c r="M451" s="16">
        <v>3143.569553805773</v>
      </c>
      <c r="N451" s="16">
        <v>31.135170603674535</v>
      </c>
      <c r="O451" s="16">
        <v>15.780696798493409</v>
      </c>
      <c r="P451" s="16">
        <v>16.449468829635652</v>
      </c>
      <c r="Q451" s="16">
        <v>0.37959649543927027</v>
      </c>
      <c r="R451" s="16">
        <v>2.3076519939378382</v>
      </c>
      <c r="S451" s="16">
        <v>46.442502162655778</v>
      </c>
      <c r="T451" s="22" t="s">
        <v>122</v>
      </c>
      <c r="U451" s="10">
        <v>5</v>
      </c>
      <c r="V451" s="22" t="s">
        <v>143</v>
      </c>
      <c r="W451" s="10">
        <v>4</v>
      </c>
      <c r="X451" s="22" t="s">
        <v>33</v>
      </c>
      <c r="Y451" s="10">
        <v>3</v>
      </c>
      <c r="Z451" s="22" t="s">
        <v>33</v>
      </c>
      <c r="AA451" s="15">
        <v>3</v>
      </c>
      <c r="AB451" s="11">
        <v>29.505472521730667</v>
      </c>
      <c r="AC451" s="10">
        <v>59.571104277944386</v>
      </c>
      <c r="AD451" s="21">
        <v>10.923423200324947</v>
      </c>
      <c r="AE451" s="12">
        <v>1578.0696798493409</v>
      </c>
      <c r="AF451" s="10">
        <v>1419.5993898691318</v>
      </c>
      <c r="AG451" s="10">
        <v>1096.6312553090436</v>
      </c>
      <c r="AH451" s="10">
        <v>314.89367778475702</v>
      </c>
      <c r="AI451" s="10">
        <v>4.3334090349280681</v>
      </c>
      <c r="AJ451" s="10"/>
      <c r="AK451" s="10"/>
      <c r="AL451" s="10"/>
      <c r="AM451" s="10"/>
      <c r="AN451" s="10">
        <v>7.8903483992467045</v>
      </c>
      <c r="AO451" s="10">
        <v>5.0661351400180248</v>
      </c>
      <c r="AP451" s="10">
        <v>8.6764187871633052</v>
      </c>
      <c r="AQ451" s="10">
        <v>114.66</v>
      </c>
      <c r="AR451" s="10"/>
      <c r="AS451" s="10"/>
      <c r="AT451" s="10">
        <v>2.0377595520378735</v>
      </c>
      <c r="AU451" s="10">
        <v>1</v>
      </c>
      <c r="AV451" s="16"/>
      <c r="AW451" s="21">
        <v>212.93990848036978</v>
      </c>
      <c r="AX451" s="1" t="s">
        <v>120</v>
      </c>
      <c r="AY451" s="25">
        <v>72.450393700787401</v>
      </c>
      <c r="AZ451" s="19">
        <v>0</v>
      </c>
      <c r="BA451" s="19">
        <v>100</v>
      </c>
      <c r="BB451" s="19">
        <v>0</v>
      </c>
      <c r="BC451" s="19">
        <v>100</v>
      </c>
      <c r="BD451" s="19">
        <v>0</v>
      </c>
      <c r="BE451" s="19">
        <v>0</v>
      </c>
      <c r="BF451" s="26">
        <v>29.505472521730667</v>
      </c>
      <c r="BG451" s="26">
        <v>59.571104277944386</v>
      </c>
      <c r="BH451" s="26">
        <v>10.923423200324947</v>
      </c>
      <c r="BI451" s="23"/>
      <c r="BJ451" s="27">
        <f t="shared" ca="1" si="44"/>
        <v>1</v>
      </c>
      <c r="BK451" s="26">
        <f t="shared" ca="1" si="45"/>
        <v>8.0424941539470378</v>
      </c>
      <c r="BL451" s="25">
        <f t="shared" si="46"/>
        <v>3.0028826599141638</v>
      </c>
      <c r="BM451" s="25">
        <f t="shared" ca="1" si="47"/>
        <v>3.0755254959299174</v>
      </c>
      <c r="BN451" s="24">
        <f t="shared" si="48"/>
        <v>2.7750623673119952</v>
      </c>
      <c r="BP451" s="2"/>
    </row>
    <row r="452" spans="1:68" x14ac:dyDescent="0.2">
      <c r="A452">
        <v>21.95</v>
      </c>
      <c r="B452">
        <v>0.6</v>
      </c>
      <c r="C452">
        <v>1.3214600000000001</v>
      </c>
      <c r="D452">
        <v>-0.22228999999999999</v>
      </c>
      <c r="E452">
        <v>0.17122999999999999</v>
      </c>
      <c r="F452">
        <v>1.30383</v>
      </c>
      <c r="G452">
        <v>1.9049</v>
      </c>
      <c r="I452" s="17">
        <f t="shared" si="49"/>
        <v>72.014435695538054</v>
      </c>
      <c r="J452" s="16">
        <f t="shared" si="50"/>
        <v>-72.614435695538049</v>
      </c>
      <c r="K452" s="10">
        <v>122</v>
      </c>
      <c r="L452" s="16">
        <v>7636.8110236220609</v>
      </c>
      <c r="M452" s="16">
        <v>3153.3464566929124</v>
      </c>
      <c r="N452" s="16">
        <v>31.206255468066487</v>
      </c>
      <c r="O452" s="16">
        <v>20.261770244821101</v>
      </c>
      <c r="P452" s="16">
        <v>20.929437232950882</v>
      </c>
      <c r="Q452" s="16">
        <v>0.43303696591454632</v>
      </c>
      <c r="R452" s="16">
        <v>2.0690330136196002</v>
      </c>
      <c r="S452" s="16">
        <v>46.365763064568107</v>
      </c>
      <c r="T452" s="22" t="s">
        <v>122</v>
      </c>
      <c r="U452" s="10">
        <v>5</v>
      </c>
      <c r="V452" s="22" t="s">
        <v>143</v>
      </c>
      <c r="W452" s="10">
        <v>4</v>
      </c>
      <c r="X452" s="22" t="s">
        <v>143</v>
      </c>
      <c r="Y452" s="10">
        <v>4</v>
      </c>
      <c r="Z452" s="22" t="s">
        <v>123</v>
      </c>
      <c r="AA452" s="15">
        <v>4</v>
      </c>
      <c r="AB452" s="11">
        <v>19.195369319243142</v>
      </c>
      <c r="AC452" s="10">
        <v>62.60094650425917</v>
      </c>
      <c r="AD452" s="21">
        <v>18.203684176497688</v>
      </c>
      <c r="AE452" s="12">
        <v>2026.1770244821103</v>
      </c>
      <c r="AF452" s="10">
        <v>1945.4772535909481</v>
      </c>
      <c r="AG452" s="10">
        <v>1395.2958155300589</v>
      </c>
      <c r="AH452" s="10">
        <v>311.85272769946187</v>
      </c>
      <c r="AI452" s="10">
        <v>4.8331756594380462</v>
      </c>
      <c r="AJ452" s="10"/>
      <c r="AK452" s="10"/>
      <c r="AL452" s="10"/>
      <c r="AM452" s="10"/>
      <c r="AN452" s="10">
        <v>10.13088512241055</v>
      </c>
      <c r="AO452" s="10">
        <v>5.9787692845007392</v>
      </c>
      <c r="AP452" s="10">
        <v>10.767070708710412</v>
      </c>
      <c r="AQ452" s="10">
        <v>114.66</v>
      </c>
      <c r="AR452" s="10"/>
      <c r="AS452" s="10"/>
      <c r="AT452" s="10">
        <v>2.8277150533919766</v>
      </c>
      <c r="AU452" s="10">
        <v>1</v>
      </c>
      <c r="AV452" s="16"/>
      <c r="AW452" s="21">
        <v>291.82158803864218</v>
      </c>
      <c r="AX452" s="1" t="s">
        <v>120</v>
      </c>
      <c r="AY452" s="25">
        <v>72.614435695538006</v>
      </c>
      <c r="AZ452" s="19">
        <v>0</v>
      </c>
      <c r="BA452" s="19">
        <v>100</v>
      </c>
      <c r="BB452" s="19">
        <v>0</v>
      </c>
      <c r="BC452" s="19">
        <v>0</v>
      </c>
      <c r="BD452" s="19">
        <v>100</v>
      </c>
      <c r="BE452" s="19">
        <v>0</v>
      </c>
      <c r="BF452" s="26">
        <v>19.195369319243142</v>
      </c>
      <c r="BG452" s="26">
        <v>62.60094650425917</v>
      </c>
      <c r="BH452" s="26">
        <v>18.203684176497688</v>
      </c>
      <c r="BI452" s="23"/>
      <c r="BJ452" s="27">
        <f t="shared" ca="1" si="44"/>
        <v>1</v>
      </c>
      <c r="BK452" s="26">
        <f t="shared" ca="1" si="45"/>
        <v>10.852617659453209</v>
      </c>
      <c r="BL452" s="25">
        <f t="shared" si="46"/>
        <v>2.5307472569263609</v>
      </c>
      <c r="BM452" s="25">
        <f t="shared" ca="1" si="47"/>
        <v>2.9260141559938484</v>
      </c>
      <c r="BN452" s="24">
        <f t="shared" si="48"/>
        <v>2.6621874353903063</v>
      </c>
      <c r="BP452" s="2"/>
    </row>
    <row r="453" spans="1:68" x14ac:dyDescent="0.2">
      <c r="A453">
        <v>22</v>
      </c>
      <c r="B453">
        <v>2.1</v>
      </c>
      <c r="C453">
        <v>1.4513400000000001</v>
      </c>
      <c r="D453">
        <v>-32768</v>
      </c>
      <c r="E453">
        <v>0.16935</v>
      </c>
      <c r="F453">
        <v>1.3027500000000001</v>
      </c>
      <c r="G453">
        <v>1.9051</v>
      </c>
      <c r="I453" s="17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22"/>
      <c r="U453" s="10"/>
      <c r="V453" s="22"/>
      <c r="W453" s="10"/>
      <c r="X453" s="22"/>
      <c r="Y453" s="10"/>
      <c r="Z453" s="22"/>
      <c r="AA453" s="15"/>
      <c r="AB453" s="11"/>
      <c r="AC453" s="10"/>
      <c r="AD453" s="21"/>
      <c r="AE453" s="12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6"/>
      <c r="AW453" s="21"/>
      <c r="AY453" s="25"/>
      <c r="AZ453" s="19"/>
      <c r="BA453" s="19"/>
      <c r="BB453" s="19"/>
      <c r="BC453" s="19"/>
      <c r="BD453" s="19"/>
      <c r="BE453" s="19"/>
      <c r="BF453" s="26"/>
      <c r="BG453" s="26"/>
      <c r="BH453" s="26"/>
      <c r="BI453" s="23"/>
      <c r="BJ453" s="27"/>
      <c r="BK453" s="26"/>
      <c r="BL453" s="25"/>
      <c r="BM453" s="25"/>
      <c r="BN453" s="24"/>
      <c r="BP453" s="2"/>
    </row>
    <row r="454" spans="1:68" x14ac:dyDescent="0.2">
      <c r="A454"/>
      <c r="B454"/>
      <c r="C454">
        <v>1.2466600000000001</v>
      </c>
      <c r="D454">
        <v>-0.29202</v>
      </c>
      <c r="E454">
        <v>9.7189999999999999E-2</v>
      </c>
      <c r="F454">
        <v>1.8631800000000001</v>
      </c>
      <c r="G454">
        <v>2.0588500000000001</v>
      </c>
      <c r="I454" s="17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22"/>
      <c r="U454" s="10"/>
      <c r="V454" s="22"/>
      <c r="W454" s="10"/>
      <c r="X454" s="22"/>
      <c r="Y454" s="10"/>
      <c r="Z454" s="22"/>
      <c r="AA454" s="15"/>
      <c r="AB454" s="11"/>
      <c r="AC454" s="10"/>
      <c r="AD454" s="21"/>
      <c r="AE454" s="12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6"/>
      <c r="AW454" s="21"/>
      <c r="AY454" s="25"/>
      <c r="AZ454" s="19"/>
      <c r="BA454" s="19"/>
      <c r="BB454" s="19"/>
      <c r="BC454" s="19"/>
      <c r="BD454" s="19"/>
      <c r="BE454" s="19"/>
      <c r="BF454" s="26"/>
      <c r="BG454" s="26"/>
      <c r="BH454" s="26"/>
      <c r="BI454" s="23"/>
      <c r="BJ454" s="27"/>
      <c r="BK454" s="26"/>
      <c r="BL454" s="25"/>
      <c r="BM454" s="25"/>
      <c r="BN454" s="24"/>
      <c r="BP454" s="2"/>
    </row>
    <row r="455" spans="1:68" x14ac:dyDescent="0.2">
      <c r="I455" s="17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22"/>
      <c r="U455" s="10"/>
      <c r="V455" s="22"/>
      <c r="W455" s="10"/>
      <c r="X455" s="22"/>
      <c r="Y455" s="10"/>
      <c r="Z455" s="22"/>
      <c r="AA455" s="15"/>
      <c r="AB455" s="11"/>
      <c r="AC455" s="10"/>
      <c r="AD455" s="21"/>
      <c r="AE455" s="12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6"/>
      <c r="AW455" s="21"/>
      <c r="AY455" s="25"/>
      <c r="AZ455" s="19"/>
      <c r="BA455" s="19"/>
      <c r="BB455" s="19"/>
      <c r="BC455" s="19"/>
      <c r="BD455" s="19"/>
      <c r="BE455" s="19"/>
      <c r="BF455" s="26"/>
      <c r="BG455" s="26"/>
      <c r="BH455" s="26"/>
      <c r="BI455" s="23"/>
      <c r="BJ455" s="27"/>
      <c r="BK455" s="26"/>
      <c r="BL455" s="25"/>
      <c r="BM455" s="25"/>
      <c r="BN455" s="24"/>
      <c r="BP455" s="2"/>
    </row>
    <row r="456" spans="1:68" x14ac:dyDescent="0.2">
      <c r="I456" s="17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22"/>
      <c r="U456" s="10"/>
      <c r="V456" s="22"/>
      <c r="W456" s="10"/>
      <c r="X456" s="22"/>
      <c r="Y456" s="10"/>
      <c r="Z456" s="22"/>
      <c r="AA456" s="15"/>
      <c r="AB456" s="11"/>
      <c r="AC456" s="10"/>
      <c r="AD456" s="21"/>
      <c r="AE456" s="12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6"/>
      <c r="AW456" s="21"/>
      <c r="AY456" s="25"/>
      <c r="AZ456" s="19"/>
      <c r="BA456" s="19"/>
      <c r="BB456" s="19"/>
      <c r="BC456" s="19"/>
      <c r="BD456" s="19"/>
      <c r="BE456" s="19"/>
      <c r="BF456" s="26"/>
      <c r="BG456" s="26"/>
      <c r="BH456" s="26"/>
      <c r="BI456" s="23"/>
      <c r="BJ456" s="27"/>
      <c r="BK456" s="26"/>
      <c r="BL456" s="25"/>
      <c r="BM456" s="25"/>
      <c r="BN456" s="24"/>
      <c r="BP456" s="2"/>
    </row>
    <row r="457" spans="1:68" x14ac:dyDescent="0.2">
      <c r="I457" s="17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22"/>
      <c r="U457" s="10"/>
      <c r="V457" s="22"/>
      <c r="W457" s="10"/>
      <c r="X457" s="22"/>
      <c r="Y457" s="10"/>
      <c r="Z457" s="22"/>
      <c r="AA457" s="15"/>
      <c r="AB457" s="11"/>
      <c r="AC457" s="10"/>
      <c r="AD457" s="21"/>
      <c r="AE457" s="12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6"/>
      <c r="AW457" s="21"/>
      <c r="AY457" s="25"/>
      <c r="AZ457" s="19"/>
      <c r="BA457" s="19"/>
      <c r="BB457" s="19"/>
      <c r="BC457" s="19"/>
      <c r="BD457" s="19"/>
      <c r="BE457" s="19"/>
      <c r="BF457" s="26"/>
      <c r="BG457" s="26"/>
      <c r="BH457" s="26"/>
      <c r="BI457" s="23"/>
      <c r="BJ457" s="27"/>
      <c r="BK457" s="26"/>
      <c r="BL457" s="25"/>
      <c r="BM457" s="25"/>
      <c r="BN457" s="24"/>
      <c r="BP457" s="2"/>
    </row>
    <row r="458" spans="1:68" x14ac:dyDescent="0.2">
      <c r="I458" s="17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22"/>
      <c r="U458" s="10"/>
      <c r="V458" s="22"/>
      <c r="W458" s="10"/>
      <c r="X458" s="22"/>
      <c r="Y458" s="10"/>
      <c r="Z458" s="22"/>
      <c r="AA458" s="15"/>
      <c r="AB458" s="11"/>
      <c r="AC458" s="10"/>
      <c r="AD458" s="21"/>
      <c r="AE458" s="12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6"/>
      <c r="AW458" s="21"/>
      <c r="AY458" s="25"/>
      <c r="AZ458" s="19"/>
      <c r="BA458" s="19"/>
      <c r="BB458" s="19"/>
      <c r="BC458" s="19"/>
      <c r="BD458" s="19"/>
      <c r="BE458" s="19"/>
      <c r="BF458" s="26"/>
      <c r="BG458" s="26"/>
      <c r="BH458" s="26"/>
      <c r="BI458" s="23"/>
      <c r="BJ458" s="27"/>
      <c r="BK458" s="26"/>
      <c r="BL458" s="25"/>
      <c r="BM458" s="25"/>
      <c r="BN458" s="24"/>
      <c r="BP458" s="2"/>
    </row>
    <row r="459" spans="1:68" x14ac:dyDescent="0.2">
      <c r="I459" s="17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22"/>
      <c r="U459" s="10"/>
      <c r="V459" s="22"/>
      <c r="W459" s="10"/>
      <c r="X459" s="22"/>
      <c r="Y459" s="10"/>
      <c r="Z459" s="22"/>
      <c r="AA459" s="15"/>
      <c r="AB459" s="11"/>
      <c r="AC459" s="10"/>
      <c r="AD459" s="21"/>
      <c r="AE459" s="12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6"/>
      <c r="AW459" s="21"/>
      <c r="AY459" s="25"/>
      <c r="AZ459" s="19"/>
      <c r="BA459" s="19"/>
      <c r="BB459" s="19"/>
      <c r="BC459" s="19"/>
      <c r="BD459" s="19"/>
      <c r="BE459" s="19"/>
      <c r="BF459" s="26"/>
      <c r="BG459" s="26"/>
      <c r="BH459" s="26"/>
      <c r="BI459" s="23"/>
      <c r="BJ459" s="27"/>
      <c r="BK459" s="26"/>
      <c r="BL459" s="25"/>
      <c r="BM459" s="25"/>
      <c r="BN459" s="24"/>
      <c r="BP459" s="2"/>
    </row>
    <row r="460" spans="1:68" x14ac:dyDescent="0.2">
      <c r="I460" s="17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22"/>
      <c r="U460" s="10"/>
      <c r="V460" s="22"/>
      <c r="W460" s="10"/>
      <c r="X460" s="22"/>
      <c r="Y460" s="10"/>
      <c r="Z460" s="22"/>
      <c r="AA460" s="15"/>
      <c r="AB460" s="11"/>
      <c r="AC460" s="10"/>
      <c r="AD460" s="21"/>
      <c r="AE460" s="12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6"/>
      <c r="AW460" s="21"/>
      <c r="AY460" s="25"/>
      <c r="AZ460" s="19"/>
      <c r="BA460" s="19"/>
      <c r="BB460" s="19"/>
      <c r="BC460" s="19"/>
      <c r="BD460" s="19"/>
      <c r="BE460" s="19"/>
      <c r="BF460" s="26"/>
      <c r="BG460" s="26"/>
      <c r="BH460" s="26"/>
      <c r="BI460" s="23"/>
      <c r="BJ460" s="27"/>
      <c r="BK460" s="26"/>
      <c r="BL460" s="25"/>
      <c r="BM460" s="25"/>
      <c r="BN460" s="24"/>
      <c r="BP460" s="2"/>
    </row>
    <row r="461" spans="1:68" x14ac:dyDescent="0.2">
      <c r="I461" s="17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22"/>
      <c r="U461" s="10"/>
      <c r="V461" s="22"/>
      <c r="W461" s="10"/>
      <c r="X461" s="22"/>
      <c r="Y461" s="10"/>
      <c r="Z461" s="22"/>
      <c r="AA461" s="15"/>
      <c r="AB461" s="11"/>
      <c r="AC461" s="10"/>
      <c r="AD461" s="21"/>
      <c r="AE461" s="12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6"/>
      <c r="AW461" s="21"/>
      <c r="AY461" s="25"/>
      <c r="AZ461" s="19"/>
      <c r="BA461" s="19"/>
      <c r="BB461" s="19"/>
      <c r="BC461" s="19"/>
      <c r="BD461" s="19"/>
      <c r="BE461" s="19"/>
      <c r="BF461" s="26"/>
      <c r="BG461" s="26"/>
      <c r="BH461" s="26"/>
      <c r="BI461" s="23"/>
      <c r="BJ461" s="27"/>
      <c r="BK461" s="26"/>
      <c r="BL461" s="25"/>
      <c r="BM461" s="25"/>
      <c r="BN461" s="24"/>
      <c r="BP461" s="2"/>
    </row>
    <row r="462" spans="1:68" x14ac:dyDescent="0.2">
      <c r="I462" s="17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22"/>
      <c r="U462" s="10"/>
      <c r="V462" s="22"/>
      <c r="W462" s="10"/>
      <c r="X462" s="22"/>
      <c r="Y462" s="10"/>
      <c r="Z462" s="22"/>
      <c r="AA462" s="15"/>
      <c r="AB462" s="11"/>
      <c r="AC462" s="10"/>
      <c r="AD462" s="21"/>
      <c r="AE462" s="12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6"/>
      <c r="AW462" s="21"/>
      <c r="AY462" s="25"/>
      <c r="AZ462" s="19"/>
      <c r="BA462" s="19"/>
      <c r="BB462" s="19"/>
      <c r="BC462" s="19"/>
      <c r="BD462" s="19"/>
      <c r="BE462" s="19"/>
      <c r="BF462" s="26"/>
      <c r="BG462" s="26"/>
      <c r="BH462" s="26"/>
      <c r="BI462" s="23"/>
      <c r="BJ462" s="27"/>
      <c r="BK462" s="26"/>
      <c r="BL462" s="25"/>
      <c r="BM462" s="25"/>
      <c r="BN462" s="24"/>
      <c r="BP462" s="2"/>
    </row>
    <row r="463" spans="1:68" x14ac:dyDescent="0.2">
      <c r="I463" s="17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22"/>
      <c r="U463" s="10"/>
      <c r="V463" s="22"/>
      <c r="W463" s="10"/>
      <c r="X463" s="22"/>
      <c r="Y463" s="10"/>
      <c r="Z463" s="22"/>
      <c r="AA463" s="15"/>
      <c r="AB463" s="11"/>
      <c r="AC463" s="10"/>
      <c r="AD463" s="21"/>
      <c r="AE463" s="12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6"/>
      <c r="AW463" s="21"/>
      <c r="AY463" s="25"/>
      <c r="AZ463" s="19"/>
      <c r="BA463" s="19"/>
      <c r="BB463" s="19"/>
      <c r="BC463" s="19"/>
      <c r="BD463" s="19"/>
      <c r="BE463" s="19"/>
      <c r="BF463" s="26"/>
      <c r="BG463" s="26"/>
      <c r="BH463" s="26"/>
      <c r="BI463" s="23"/>
      <c r="BJ463" s="27"/>
      <c r="BK463" s="26"/>
      <c r="BL463" s="25"/>
      <c r="BM463" s="25"/>
      <c r="BN463" s="24"/>
      <c r="BP463" s="2"/>
    </row>
    <row r="464" spans="1:68" x14ac:dyDescent="0.2">
      <c r="I464" s="17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22"/>
      <c r="U464" s="10"/>
      <c r="V464" s="22"/>
      <c r="W464" s="10"/>
      <c r="X464" s="22"/>
      <c r="Y464" s="10"/>
      <c r="Z464" s="22"/>
      <c r="AA464" s="15"/>
      <c r="AB464" s="11"/>
      <c r="AC464" s="10"/>
      <c r="AD464" s="21"/>
      <c r="AE464" s="12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6"/>
      <c r="AW464" s="21"/>
      <c r="AY464" s="25"/>
      <c r="AZ464" s="19"/>
      <c r="BA464" s="19"/>
      <c r="BB464" s="19"/>
      <c r="BC464" s="19"/>
      <c r="BD464" s="19"/>
      <c r="BE464" s="19"/>
      <c r="BF464" s="26"/>
      <c r="BG464" s="26"/>
      <c r="BH464" s="26"/>
      <c r="BI464" s="23"/>
      <c r="BJ464" s="27"/>
      <c r="BK464" s="26"/>
      <c r="BL464" s="25"/>
      <c r="BM464" s="25"/>
      <c r="BN464" s="24"/>
      <c r="BP464" s="2"/>
    </row>
    <row r="465" spans="9:68" x14ac:dyDescent="0.2">
      <c r="I465" s="17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22"/>
      <c r="U465" s="10"/>
      <c r="V465" s="22"/>
      <c r="W465" s="10"/>
      <c r="X465" s="22"/>
      <c r="Y465" s="10"/>
      <c r="Z465" s="22"/>
      <c r="AA465" s="15"/>
      <c r="AB465" s="11"/>
      <c r="AC465" s="10"/>
      <c r="AD465" s="21"/>
      <c r="AE465" s="12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6"/>
      <c r="AW465" s="21"/>
      <c r="AY465" s="25"/>
      <c r="AZ465" s="19"/>
      <c r="BA465" s="19"/>
      <c r="BB465" s="19"/>
      <c r="BC465" s="19"/>
      <c r="BD465" s="19"/>
      <c r="BE465" s="19"/>
      <c r="BF465" s="26"/>
      <c r="BG465" s="26"/>
      <c r="BH465" s="26"/>
      <c r="BI465" s="23"/>
      <c r="BJ465" s="27"/>
      <c r="BK465" s="26"/>
      <c r="BL465" s="25"/>
      <c r="BM465" s="25"/>
      <c r="BN465" s="24"/>
      <c r="BP465" s="2"/>
    </row>
    <row r="466" spans="9:68" x14ac:dyDescent="0.2">
      <c r="I466" s="17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22"/>
      <c r="U466" s="10"/>
      <c r="V466" s="22"/>
      <c r="W466" s="10"/>
      <c r="X466" s="22"/>
      <c r="Y466" s="10"/>
      <c r="Z466" s="22"/>
      <c r="AA466" s="15"/>
      <c r="AB466" s="11"/>
      <c r="AC466" s="10"/>
      <c r="AD466" s="21"/>
      <c r="AE466" s="12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6"/>
      <c r="AW466" s="21"/>
      <c r="AY466" s="25"/>
      <c r="AZ466" s="19"/>
      <c r="BA466" s="19"/>
      <c r="BB466" s="19"/>
      <c r="BC466" s="19"/>
      <c r="BD466" s="19"/>
      <c r="BE466" s="19"/>
      <c r="BF466" s="26"/>
      <c r="BG466" s="26"/>
      <c r="BH466" s="26"/>
      <c r="BI466" s="23"/>
      <c r="BJ466" s="27"/>
      <c r="BK466" s="26"/>
      <c r="BL466" s="25"/>
      <c r="BM466" s="25"/>
      <c r="BN466" s="24"/>
      <c r="BP466" s="2"/>
    </row>
    <row r="467" spans="9:68" x14ac:dyDescent="0.2">
      <c r="I467" s="17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22"/>
      <c r="U467" s="10"/>
      <c r="V467" s="22"/>
      <c r="W467" s="10"/>
      <c r="X467" s="22"/>
      <c r="Y467" s="10"/>
      <c r="Z467" s="22"/>
      <c r="AA467" s="15"/>
      <c r="AB467" s="11"/>
      <c r="AC467" s="10"/>
      <c r="AD467" s="21"/>
      <c r="AE467" s="12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6"/>
      <c r="AW467" s="21"/>
      <c r="AY467" s="25"/>
      <c r="AZ467" s="19"/>
      <c r="BA467" s="19"/>
      <c r="BB467" s="19"/>
      <c r="BC467" s="19"/>
      <c r="BD467" s="19"/>
      <c r="BE467" s="19"/>
      <c r="BF467" s="26"/>
      <c r="BG467" s="26"/>
      <c r="BH467" s="26"/>
      <c r="BI467" s="23"/>
      <c r="BJ467" s="27"/>
      <c r="BK467" s="26"/>
      <c r="BL467" s="25"/>
      <c r="BM467" s="25"/>
      <c r="BN467" s="24"/>
      <c r="BP467" s="2"/>
    </row>
    <row r="468" spans="9:68" x14ac:dyDescent="0.2">
      <c r="I468" s="17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22"/>
      <c r="U468" s="10"/>
      <c r="V468" s="22"/>
      <c r="W468" s="10"/>
      <c r="X468" s="22"/>
      <c r="Y468" s="10"/>
      <c r="Z468" s="22"/>
      <c r="AA468" s="15"/>
      <c r="AB468" s="11"/>
      <c r="AC468" s="10"/>
      <c r="AD468" s="21"/>
      <c r="AE468" s="12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6"/>
      <c r="AW468" s="21"/>
      <c r="AY468" s="25"/>
      <c r="AZ468" s="19"/>
      <c r="BA468" s="19"/>
      <c r="BB468" s="19"/>
      <c r="BC468" s="19"/>
      <c r="BD468" s="19"/>
      <c r="BE468" s="19"/>
      <c r="BF468" s="26"/>
      <c r="BG468" s="26"/>
      <c r="BH468" s="26"/>
      <c r="BI468" s="23"/>
      <c r="BJ468" s="27"/>
      <c r="BK468" s="26"/>
      <c r="BL468" s="25"/>
      <c r="BM468" s="25"/>
      <c r="BN468" s="24"/>
      <c r="BP468" s="2"/>
    </row>
    <row r="469" spans="9:68" x14ac:dyDescent="0.2">
      <c r="I469" s="17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22"/>
      <c r="U469" s="10"/>
      <c r="V469" s="22"/>
      <c r="W469" s="10"/>
      <c r="X469" s="22"/>
      <c r="Y469" s="10"/>
      <c r="Z469" s="22"/>
      <c r="AA469" s="15"/>
      <c r="AB469" s="11"/>
      <c r="AC469" s="10"/>
      <c r="AD469" s="21"/>
      <c r="AE469" s="12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6"/>
      <c r="AW469" s="21"/>
      <c r="AY469" s="25"/>
      <c r="AZ469" s="19"/>
      <c r="BA469" s="19"/>
      <c r="BB469" s="19"/>
      <c r="BC469" s="19"/>
      <c r="BD469" s="19"/>
      <c r="BE469" s="19"/>
      <c r="BF469" s="26"/>
      <c r="BG469" s="26"/>
      <c r="BH469" s="26"/>
      <c r="BI469" s="23"/>
      <c r="BJ469" s="27"/>
      <c r="BK469" s="26"/>
      <c r="BL469" s="25"/>
      <c r="BM469" s="25"/>
      <c r="BN469" s="24"/>
      <c r="BP469" s="2"/>
    </row>
    <row r="470" spans="9:68" x14ac:dyDescent="0.2">
      <c r="I470" s="17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22"/>
      <c r="U470" s="10"/>
      <c r="V470" s="22"/>
      <c r="W470" s="10"/>
      <c r="X470" s="22"/>
      <c r="Y470" s="10"/>
      <c r="Z470" s="22"/>
      <c r="AA470" s="15"/>
      <c r="AB470" s="11"/>
      <c r="AC470" s="10"/>
      <c r="AD470" s="21"/>
      <c r="AE470" s="12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6"/>
      <c r="AW470" s="21"/>
      <c r="AY470" s="25"/>
      <c r="AZ470" s="19"/>
      <c r="BA470" s="19"/>
      <c r="BB470" s="19"/>
      <c r="BC470" s="19"/>
      <c r="BD470" s="19"/>
      <c r="BE470" s="19"/>
      <c r="BF470" s="26"/>
      <c r="BG470" s="26"/>
      <c r="BH470" s="26"/>
      <c r="BI470" s="23"/>
      <c r="BJ470" s="27"/>
      <c r="BK470" s="26"/>
      <c r="BL470" s="25"/>
      <c r="BM470" s="25"/>
      <c r="BN470" s="24"/>
      <c r="BP470" s="2"/>
    </row>
    <row r="471" spans="9:68" x14ac:dyDescent="0.2">
      <c r="I471" s="17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22"/>
      <c r="U471" s="10"/>
      <c r="V471" s="22"/>
      <c r="W471" s="10"/>
      <c r="X471" s="22"/>
      <c r="Y471" s="10"/>
      <c r="Z471" s="22"/>
      <c r="AA471" s="15"/>
      <c r="AB471" s="11"/>
      <c r="AC471" s="10"/>
      <c r="AD471" s="21"/>
      <c r="AE471" s="12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6"/>
      <c r="AW471" s="21"/>
      <c r="AY471" s="25"/>
      <c r="AZ471" s="19"/>
      <c r="BA471" s="19"/>
      <c r="BB471" s="19"/>
      <c r="BC471" s="19"/>
      <c r="BD471" s="19"/>
      <c r="BE471" s="19"/>
      <c r="BF471" s="26"/>
      <c r="BG471" s="26"/>
      <c r="BH471" s="26"/>
      <c r="BI471" s="23"/>
      <c r="BJ471" s="27"/>
      <c r="BK471" s="26"/>
      <c r="BL471" s="25"/>
      <c r="BM471" s="25"/>
      <c r="BN471" s="24"/>
      <c r="BP471" s="2"/>
    </row>
    <row r="472" spans="9:68" x14ac:dyDescent="0.2">
      <c r="I472" s="17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22"/>
      <c r="U472" s="10"/>
      <c r="V472" s="22"/>
      <c r="W472" s="10"/>
      <c r="X472" s="22"/>
      <c r="Y472" s="10"/>
      <c r="Z472" s="22"/>
      <c r="AA472" s="15"/>
      <c r="AB472" s="11"/>
      <c r="AC472" s="10"/>
      <c r="AD472" s="21"/>
      <c r="AE472" s="12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6"/>
      <c r="AW472" s="21"/>
      <c r="AY472" s="25"/>
      <c r="AZ472" s="19"/>
      <c r="BA472" s="19"/>
      <c r="BB472" s="19"/>
      <c r="BC472" s="19"/>
      <c r="BD472" s="19"/>
      <c r="BE472" s="19"/>
      <c r="BF472" s="26"/>
      <c r="BG472" s="26"/>
      <c r="BH472" s="26"/>
      <c r="BI472" s="23"/>
      <c r="BJ472" s="27"/>
      <c r="BK472" s="26"/>
      <c r="BL472" s="25"/>
      <c r="BM472" s="25"/>
      <c r="BN472" s="24"/>
      <c r="BP472" s="2"/>
    </row>
    <row r="473" spans="9:68" x14ac:dyDescent="0.2">
      <c r="I473" s="17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22"/>
      <c r="U473" s="10"/>
      <c r="V473" s="22"/>
      <c r="W473" s="10"/>
      <c r="X473" s="22"/>
      <c r="Y473" s="10"/>
      <c r="Z473" s="22"/>
      <c r="AA473" s="15"/>
      <c r="AB473" s="11"/>
      <c r="AC473" s="10"/>
      <c r="AD473" s="21"/>
      <c r="AE473" s="12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6"/>
      <c r="AW473" s="21"/>
      <c r="AY473" s="25"/>
      <c r="AZ473" s="19"/>
      <c r="BA473" s="19"/>
      <c r="BB473" s="19"/>
      <c r="BC473" s="19"/>
      <c r="BD473" s="19"/>
      <c r="BE473" s="19"/>
      <c r="BF473" s="26"/>
      <c r="BG473" s="26"/>
      <c r="BH473" s="26"/>
      <c r="BI473" s="23"/>
      <c r="BJ473" s="27"/>
      <c r="BK473" s="26"/>
      <c r="BL473" s="25"/>
      <c r="BM473" s="25"/>
      <c r="BN473" s="24"/>
      <c r="BP473" s="2"/>
    </row>
    <row r="474" spans="9:68" x14ac:dyDescent="0.2">
      <c r="I474" s="17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22"/>
      <c r="U474" s="10"/>
      <c r="V474" s="22"/>
      <c r="W474" s="10"/>
      <c r="X474" s="22"/>
      <c r="Y474" s="10"/>
      <c r="Z474" s="22"/>
      <c r="AA474" s="15"/>
      <c r="AB474" s="11"/>
      <c r="AC474" s="10"/>
      <c r="AD474" s="21"/>
      <c r="AE474" s="12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6"/>
      <c r="AW474" s="21"/>
      <c r="AY474" s="25"/>
      <c r="AZ474" s="19"/>
      <c r="BA474" s="19"/>
      <c r="BB474" s="19"/>
      <c r="BC474" s="19"/>
      <c r="BD474" s="19"/>
      <c r="BE474" s="19"/>
      <c r="BF474" s="26"/>
      <c r="BG474" s="26"/>
      <c r="BH474" s="26"/>
      <c r="BI474" s="23"/>
      <c r="BJ474" s="27"/>
      <c r="BK474" s="26"/>
      <c r="BL474" s="25"/>
      <c r="BM474" s="25"/>
      <c r="BN474" s="24"/>
      <c r="BP474" s="2"/>
    </row>
    <row r="475" spans="9:68" x14ac:dyDescent="0.2">
      <c r="I475" s="17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22"/>
      <c r="U475" s="10"/>
      <c r="V475" s="22"/>
      <c r="W475" s="10"/>
      <c r="X475" s="22"/>
      <c r="Y475" s="10"/>
      <c r="Z475" s="22"/>
      <c r="AA475" s="15"/>
      <c r="AB475" s="11"/>
      <c r="AC475" s="10"/>
      <c r="AD475" s="21"/>
      <c r="AE475" s="12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6"/>
      <c r="AW475" s="21"/>
      <c r="AY475" s="25"/>
      <c r="AZ475" s="19"/>
      <c r="BA475" s="19"/>
      <c r="BB475" s="19"/>
      <c r="BC475" s="19"/>
      <c r="BD475" s="19"/>
      <c r="BE475" s="19"/>
      <c r="BF475" s="26"/>
      <c r="BG475" s="26"/>
      <c r="BH475" s="26"/>
      <c r="BI475" s="23"/>
      <c r="BJ475" s="27"/>
      <c r="BK475" s="26"/>
      <c r="BL475" s="25"/>
      <c r="BM475" s="25"/>
      <c r="BN475" s="24"/>
      <c r="BP475" s="2"/>
    </row>
    <row r="476" spans="9:68" x14ac:dyDescent="0.2">
      <c r="I476" s="17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22"/>
      <c r="U476" s="10"/>
      <c r="V476" s="22"/>
      <c r="W476" s="10"/>
      <c r="X476" s="22"/>
      <c r="Y476" s="10"/>
      <c r="Z476" s="22"/>
      <c r="AA476" s="15"/>
      <c r="AB476" s="11"/>
      <c r="AC476" s="10"/>
      <c r="AD476" s="21"/>
      <c r="AE476" s="12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6"/>
      <c r="AW476" s="21"/>
      <c r="AY476" s="25"/>
      <c r="AZ476" s="19"/>
      <c r="BA476" s="19"/>
      <c r="BB476" s="19"/>
      <c r="BC476" s="19"/>
      <c r="BD476" s="19"/>
      <c r="BE476" s="19"/>
      <c r="BF476" s="26"/>
      <c r="BG476" s="26"/>
      <c r="BH476" s="26"/>
      <c r="BI476" s="23"/>
      <c r="BJ476" s="27"/>
      <c r="BK476" s="26"/>
      <c r="BL476" s="25"/>
      <c r="BM476" s="25"/>
      <c r="BN476" s="24"/>
      <c r="BP476" s="2"/>
    </row>
    <row r="477" spans="9:68" x14ac:dyDescent="0.2">
      <c r="I477" s="17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22"/>
      <c r="U477" s="10"/>
      <c r="V477" s="22"/>
      <c r="W477" s="10"/>
      <c r="X477" s="22"/>
      <c r="Y477" s="10"/>
      <c r="Z477" s="22"/>
      <c r="AA477" s="15"/>
      <c r="AB477" s="11"/>
      <c r="AC477" s="10"/>
      <c r="AD477" s="21"/>
      <c r="AE477" s="12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6"/>
      <c r="AW477" s="21"/>
      <c r="AY477" s="25"/>
      <c r="AZ477" s="19"/>
      <c r="BA477" s="19"/>
      <c r="BB477" s="19"/>
      <c r="BC477" s="19"/>
      <c r="BD477" s="19"/>
      <c r="BE477" s="19"/>
      <c r="BF477" s="26"/>
      <c r="BG477" s="26"/>
      <c r="BH477" s="26"/>
      <c r="BI477" s="23"/>
      <c r="BJ477" s="27"/>
      <c r="BK477" s="26"/>
      <c r="BL477" s="25"/>
      <c r="BM477" s="25"/>
      <c r="BN477" s="24"/>
      <c r="BP477" s="2"/>
    </row>
    <row r="478" spans="9:68" x14ac:dyDescent="0.2">
      <c r="I478" s="17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22"/>
      <c r="U478" s="10"/>
      <c r="V478" s="22"/>
      <c r="W478" s="10"/>
      <c r="X478" s="22"/>
      <c r="Y478" s="10"/>
      <c r="Z478" s="22"/>
      <c r="AA478" s="15"/>
      <c r="AB478" s="11"/>
      <c r="AC478" s="10"/>
      <c r="AD478" s="21"/>
      <c r="AE478" s="12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6"/>
      <c r="AW478" s="21"/>
      <c r="AY478" s="25"/>
      <c r="AZ478" s="19"/>
      <c r="BA478" s="19"/>
      <c r="BB478" s="19"/>
      <c r="BC478" s="19"/>
      <c r="BD478" s="19"/>
      <c r="BE478" s="19"/>
      <c r="BF478" s="26"/>
      <c r="BG478" s="26"/>
      <c r="BH478" s="26"/>
      <c r="BI478" s="23"/>
      <c r="BJ478" s="27"/>
      <c r="BK478" s="26"/>
      <c r="BL478" s="25"/>
      <c r="BM478" s="25"/>
      <c r="BN478" s="24"/>
      <c r="BP478" s="2"/>
    </row>
    <row r="479" spans="9:68" x14ac:dyDescent="0.2">
      <c r="I479" s="17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22"/>
      <c r="U479" s="10"/>
      <c r="V479" s="22"/>
      <c r="W479" s="10"/>
      <c r="X479" s="22"/>
      <c r="Y479" s="10"/>
      <c r="Z479" s="22"/>
      <c r="AA479" s="15"/>
      <c r="AB479" s="11"/>
      <c r="AC479" s="10"/>
      <c r="AD479" s="21"/>
      <c r="AE479" s="12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6"/>
      <c r="AW479" s="21"/>
      <c r="AY479" s="25"/>
      <c r="AZ479" s="19"/>
      <c r="BA479" s="19"/>
      <c r="BB479" s="19"/>
      <c r="BC479" s="19"/>
      <c r="BD479" s="19"/>
      <c r="BE479" s="19"/>
      <c r="BF479" s="26"/>
      <c r="BG479" s="26"/>
      <c r="BH479" s="26"/>
      <c r="BI479" s="23"/>
      <c r="BJ479" s="27"/>
      <c r="BK479" s="26"/>
      <c r="BL479" s="25"/>
      <c r="BM479" s="25"/>
      <c r="BN479" s="24"/>
      <c r="BP479" s="2"/>
    </row>
    <row r="480" spans="9:68" x14ac:dyDescent="0.2">
      <c r="I480" s="17"/>
      <c r="J480" s="16"/>
      <c r="K480" s="16"/>
      <c r="L480" s="16"/>
      <c r="M480" s="16"/>
      <c r="N480" s="10"/>
      <c r="O480" s="10"/>
      <c r="P480" s="9"/>
      <c r="Q480" s="9"/>
      <c r="R480" s="9"/>
      <c r="S480" s="9"/>
      <c r="U480" s="15"/>
      <c r="W480" s="2"/>
      <c r="X480" s="2"/>
      <c r="Y480" s="2"/>
      <c r="Z480" s="2"/>
      <c r="AA480" s="2"/>
      <c r="AB480" s="14"/>
      <c r="AC480" s="2"/>
      <c r="AD480" s="13"/>
      <c r="AE480" s="12"/>
      <c r="AF480" s="10"/>
      <c r="AG480" s="11"/>
      <c r="AH480" s="9"/>
      <c r="AI480" s="9"/>
      <c r="AJ480" s="9"/>
      <c r="AK480" s="9"/>
      <c r="AL480" s="9"/>
      <c r="AM480" s="10"/>
      <c r="AN480" s="9"/>
      <c r="AO480" s="9"/>
      <c r="AP480" s="10"/>
      <c r="AQ480" s="9"/>
      <c r="AR480" s="8"/>
      <c r="AS480" s="8"/>
      <c r="AT480" s="8"/>
      <c r="AU480" s="8"/>
      <c r="AV480" s="8"/>
      <c r="AW480" s="7"/>
      <c r="BP480" s="2"/>
    </row>
    <row r="481" spans="9:68" x14ac:dyDescent="0.2">
      <c r="I481" s="17"/>
      <c r="J481" s="16"/>
      <c r="K481" s="16"/>
      <c r="L481" s="16"/>
      <c r="M481" s="16"/>
      <c r="N481" s="10"/>
      <c r="O481" s="10"/>
      <c r="P481" s="9"/>
      <c r="Q481" s="9"/>
      <c r="R481" s="9"/>
      <c r="S481" s="9"/>
      <c r="U481" s="15"/>
      <c r="W481" s="2"/>
      <c r="X481" s="2"/>
      <c r="Y481" s="2"/>
      <c r="Z481" s="2"/>
      <c r="AA481" s="2"/>
      <c r="AB481" s="14"/>
      <c r="AC481" s="2"/>
      <c r="AD481" s="13"/>
      <c r="AE481" s="12"/>
      <c r="AF481" s="10"/>
      <c r="AG481" s="11"/>
      <c r="AH481" s="9"/>
      <c r="AI481" s="9"/>
      <c r="AJ481" s="9"/>
      <c r="AK481" s="9"/>
      <c r="AL481" s="9"/>
      <c r="AM481" s="10"/>
      <c r="AN481" s="9"/>
      <c r="AO481" s="9"/>
      <c r="AP481" s="10"/>
      <c r="AQ481" s="9"/>
      <c r="AR481" s="8"/>
      <c r="AS481" s="8"/>
      <c r="AT481" s="8"/>
      <c r="AU481" s="8"/>
      <c r="AV481" s="8"/>
      <c r="AW481" s="7"/>
      <c r="BP481" s="2"/>
    </row>
    <row r="482" spans="9:68" x14ac:dyDescent="0.2">
      <c r="I482" s="17"/>
      <c r="J482" s="16"/>
      <c r="K482" s="16"/>
      <c r="L482" s="16"/>
      <c r="M482" s="16"/>
      <c r="N482" s="10"/>
      <c r="O482" s="10"/>
      <c r="P482" s="9"/>
      <c r="Q482" s="9"/>
      <c r="R482" s="9"/>
      <c r="S482" s="9"/>
      <c r="U482" s="15"/>
      <c r="W482" s="2"/>
      <c r="X482" s="2"/>
      <c r="Y482" s="2"/>
      <c r="Z482" s="2"/>
      <c r="AA482" s="2"/>
      <c r="AB482" s="14"/>
      <c r="AC482" s="2"/>
      <c r="AD482" s="13"/>
      <c r="AE482" s="12"/>
      <c r="AF482" s="10"/>
      <c r="AG482" s="11"/>
      <c r="AH482" s="9"/>
      <c r="AI482" s="9"/>
      <c r="AJ482" s="9"/>
      <c r="AK482" s="9"/>
      <c r="AL482" s="9"/>
      <c r="AM482" s="10"/>
      <c r="AN482" s="9"/>
      <c r="AO482" s="9"/>
      <c r="AP482" s="10"/>
      <c r="AQ482" s="9"/>
      <c r="AR482" s="8"/>
      <c r="AS482" s="8"/>
      <c r="AT482" s="8"/>
      <c r="AU482" s="8"/>
      <c r="AV482" s="8"/>
      <c r="AW482" s="7"/>
      <c r="BP482" s="2"/>
    </row>
    <row r="483" spans="9:68" x14ac:dyDescent="0.2">
      <c r="I483" s="17"/>
      <c r="J483" s="16"/>
      <c r="K483" s="16"/>
      <c r="L483" s="16"/>
      <c r="M483" s="16"/>
      <c r="N483" s="10"/>
      <c r="O483" s="10"/>
      <c r="P483" s="9"/>
      <c r="Q483" s="9"/>
      <c r="R483" s="9"/>
      <c r="S483" s="9"/>
      <c r="U483" s="15"/>
      <c r="W483" s="2"/>
      <c r="X483" s="2"/>
      <c r="Y483" s="2"/>
      <c r="Z483" s="2"/>
      <c r="AA483" s="2"/>
      <c r="AB483" s="14"/>
      <c r="AC483" s="2"/>
      <c r="AD483" s="13"/>
      <c r="AE483" s="12"/>
      <c r="AF483" s="10"/>
      <c r="AG483" s="11"/>
      <c r="AH483" s="9"/>
      <c r="AI483" s="9"/>
      <c r="AJ483" s="9"/>
      <c r="AK483" s="9"/>
      <c r="AL483" s="9"/>
      <c r="AM483" s="10"/>
      <c r="AN483" s="9"/>
      <c r="AO483" s="9"/>
      <c r="AP483" s="10"/>
      <c r="AQ483" s="9"/>
      <c r="AR483" s="8"/>
      <c r="AS483" s="8"/>
      <c r="AT483" s="8"/>
      <c r="AU483" s="8"/>
      <c r="AV483" s="8"/>
      <c r="AW483" s="7"/>
      <c r="BP483" s="2"/>
    </row>
    <row r="484" spans="9:68" x14ac:dyDescent="0.2">
      <c r="I484" s="17"/>
      <c r="J484" s="16"/>
      <c r="K484" s="16"/>
      <c r="L484" s="16"/>
      <c r="M484" s="16"/>
      <c r="N484" s="10"/>
      <c r="O484" s="10"/>
      <c r="P484" s="9"/>
      <c r="Q484" s="9"/>
      <c r="R484" s="9"/>
      <c r="S484" s="9"/>
      <c r="U484" s="15"/>
      <c r="W484" s="2"/>
      <c r="X484" s="2"/>
      <c r="Y484" s="2"/>
      <c r="Z484" s="2"/>
      <c r="AA484" s="2"/>
      <c r="AB484" s="14"/>
      <c r="AC484" s="2"/>
      <c r="AD484" s="13"/>
      <c r="AE484" s="12"/>
      <c r="AF484" s="10"/>
      <c r="AG484" s="11"/>
      <c r="AH484" s="9"/>
      <c r="AI484" s="9"/>
      <c r="AJ484" s="9"/>
      <c r="AK484" s="9"/>
      <c r="AL484" s="9"/>
      <c r="AM484" s="10"/>
      <c r="AN484" s="9"/>
      <c r="AO484" s="9"/>
      <c r="AP484" s="10"/>
      <c r="AQ484" s="9"/>
      <c r="AR484" s="8"/>
      <c r="AS484" s="8"/>
      <c r="AT484" s="8"/>
      <c r="AU484" s="8"/>
      <c r="AV484" s="8"/>
      <c r="AW484" s="7"/>
      <c r="BP484" s="2"/>
    </row>
    <row r="485" spans="9:68" x14ac:dyDescent="0.2">
      <c r="I485" s="17"/>
      <c r="J485" s="16"/>
      <c r="K485" s="16"/>
      <c r="L485" s="16"/>
      <c r="M485" s="16"/>
      <c r="N485" s="10"/>
      <c r="O485" s="10"/>
      <c r="P485" s="9"/>
      <c r="Q485" s="9"/>
      <c r="R485" s="9"/>
      <c r="S485" s="9"/>
      <c r="U485" s="15"/>
      <c r="W485" s="2"/>
      <c r="X485" s="2"/>
      <c r="Y485" s="2"/>
      <c r="Z485" s="2"/>
      <c r="AA485" s="2"/>
      <c r="AB485" s="14"/>
      <c r="AC485" s="2"/>
      <c r="AD485" s="13"/>
      <c r="AE485" s="12"/>
      <c r="AF485" s="10"/>
      <c r="AG485" s="11"/>
      <c r="AH485" s="9"/>
      <c r="AI485" s="9"/>
      <c r="AJ485" s="9"/>
      <c r="AK485" s="9"/>
      <c r="AL485" s="9"/>
      <c r="AM485" s="10"/>
      <c r="AN485" s="9"/>
      <c r="AO485" s="9"/>
      <c r="AP485" s="10"/>
      <c r="AQ485" s="9"/>
      <c r="AR485" s="8"/>
      <c r="AS485" s="8"/>
      <c r="AT485" s="8"/>
      <c r="AU485" s="8"/>
      <c r="AV485" s="8"/>
      <c r="AW485" s="7"/>
      <c r="BP485" s="2"/>
    </row>
    <row r="486" spans="9:68" x14ac:dyDescent="0.2">
      <c r="I486" s="17"/>
      <c r="J486" s="16"/>
      <c r="K486" s="16"/>
      <c r="L486" s="16"/>
      <c r="M486" s="16"/>
      <c r="N486" s="10"/>
      <c r="O486" s="10"/>
      <c r="P486" s="9"/>
      <c r="Q486" s="9"/>
      <c r="R486" s="9"/>
      <c r="S486" s="9"/>
      <c r="U486" s="15"/>
      <c r="W486" s="2"/>
      <c r="X486" s="2"/>
      <c r="Y486" s="2"/>
      <c r="Z486" s="2"/>
      <c r="AA486" s="2"/>
      <c r="AB486" s="14"/>
      <c r="AC486" s="2"/>
      <c r="AD486" s="13"/>
      <c r="AE486" s="12"/>
      <c r="AF486" s="10"/>
      <c r="AG486" s="11"/>
      <c r="AH486" s="9"/>
      <c r="AI486" s="9"/>
      <c r="AJ486" s="9"/>
      <c r="AK486" s="9"/>
      <c r="AL486" s="9"/>
      <c r="AM486" s="10"/>
      <c r="AN486" s="9"/>
      <c r="AO486" s="9"/>
      <c r="AP486" s="10"/>
      <c r="AQ486" s="9"/>
      <c r="AR486" s="8"/>
      <c r="AS486" s="8"/>
      <c r="AT486" s="8"/>
      <c r="AU486" s="8"/>
      <c r="AV486" s="8"/>
      <c r="AW486" s="7"/>
      <c r="BP486" s="2"/>
    </row>
    <row r="487" spans="9:68" x14ac:dyDescent="0.2">
      <c r="I487" s="17"/>
      <c r="J487" s="16"/>
      <c r="K487" s="16"/>
      <c r="L487" s="16"/>
      <c r="M487" s="16"/>
      <c r="N487" s="10"/>
      <c r="O487" s="10"/>
      <c r="P487" s="9"/>
      <c r="Q487" s="9"/>
      <c r="R487" s="9"/>
      <c r="S487" s="9"/>
      <c r="U487" s="15"/>
      <c r="W487" s="2"/>
      <c r="X487" s="2"/>
      <c r="Y487" s="2"/>
      <c r="Z487" s="2"/>
      <c r="AA487" s="2"/>
      <c r="AB487" s="14"/>
      <c r="AC487" s="2"/>
      <c r="AD487" s="13"/>
      <c r="AE487" s="12"/>
      <c r="AF487" s="10"/>
      <c r="AG487" s="11"/>
      <c r="AH487" s="9"/>
      <c r="AI487" s="9"/>
      <c r="AJ487" s="9"/>
      <c r="AK487" s="9"/>
      <c r="AL487" s="9"/>
      <c r="AM487" s="10"/>
      <c r="AN487" s="9"/>
      <c r="AO487" s="9"/>
      <c r="AP487" s="10"/>
      <c r="AQ487" s="9"/>
      <c r="AR487" s="8"/>
      <c r="AS487" s="8"/>
      <c r="AT487" s="8"/>
      <c r="AU487" s="8"/>
      <c r="AV487" s="8"/>
      <c r="AW487" s="7"/>
      <c r="BP487" s="2"/>
    </row>
    <row r="488" spans="9:68" x14ac:dyDescent="0.2">
      <c r="I488" s="17"/>
      <c r="J488" s="16"/>
      <c r="K488" s="16"/>
      <c r="L488" s="16"/>
      <c r="M488" s="16"/>
      <c r="N488" s="10"/>
      <c r="O488" s="10"/>
      <c r="P488" s="9"/>
      <c r="Q488" s="9"/>
      <c r="R488" s="9"/>
      <c r="S488" s="9"/>
      <c r="U488" s="15"/>
      <c r="W488" s="2"/>
      <c r="X488" s="2"/>
      <c r="Y488" s="2"/>
      <c r="Z488" s="2"/>
      <c r="AA488" s="2"/>
      <c r="AB488" s="14"/>
      <c r="AC488" s="2"/>
      <c r="AD488" s="13"/>
      <c r="AE488" s="12"/>
      <c r="AF488" s="10"/>
      <c r="AG488" s="11"/>
      <c r="AH488" s="9"/>
      <c r="AI488" s="9"/>
      <c r="AJ488" s="9"/>
      <c r="AK488" s="9"/>
      <c r="AL488" s="9"/>
      <c r="AM488" s="10"/>
      <c r="AN488" s="9"/>
      <c r="AO488" s="9"/>
      <c r="AP488" s="10"/>
      <c r="AQ488" s="9"/>
      <c r="AR488" s="8"/>
      <c r="AS488" s="8"/>
      <c r="AT488" s="8"/>
      <c r="AU488" s="8"/>
      <c r="AV488" s="8"/>
      <c r="AW488" s="7"/>
      <c r="BP488" s="2"/>
    </row>
    <row r="489" spans="9:68" x14ac:dyDescent="0.2">
      <c r="I489" s="17"/>
      <c r="J489" s="16"/>
      <c r="K489" s="16"/>
      <c r="L489" s="16"/>
      <c r="M489" s="16"/>
      <c r="N489" s="10"/>
      <c r="O489" s="10"/>
      <c r="P489" s="9"/>
      <c r="Q489" s="9"/>
      <c r="R489" s="9"/>
      <c r="S489" s="9"/>
      <c r="U489" s="15"/>
      <c r="W489" s="2"/>
      <c r="X489" s="2"/>
      <c r="Y489" s="2"/>
      <c r="Z489" s="2"/>
      <c r="AA489" s="2"/>
      <c r="AB489" s="14"/>
      <c r="AC489" s="2"/>
      <c r="AD489" s="13"/>
      <c r="AE489" s="12"/>
      <c r="AF489" s="10"/>
      <c r="AG489" s="11"/>
      <c r="AH489" s="9"/>
      <c r="AI489" s="9"/>
      <c r="AJ489" s="9"/>
      <c r="AK489" s="9"/>
      <c r="AL489" s="9"/>
      <c r="AM489" s="10"/>
      <c r="AN489" s="9"/>
      <c r="AO489" s="9"/>
      <c r="AP489" s="10"/>
      <c r="AQ489" s="9"/>
      <c r="AR489" s="8"/>
      <c r="AS489" s="8"/>
      <c r="AT489" s="8"/>
      <c r="AU489" s="8"/>
      <c r="AV489" s="8"/>
      <c r="AW489" s="7"/>
      <c r="BP489" s="2"/>
    </row>
    <row r="490" spans="9:68" x14ac:dyDescent="0.2">
      <c r="I490" s="17"/>
      <c r="J490" s="16"/>
      <c r="K490" s="16"/>
      <c r="L490" s="16"/>
      <c r="M490" s="16"/>
      <c r="N490" s="10"/>
      <c r="O490" s="10"/>
      <c r="P490" s="9"/>
      <c r="Q490" s="9"/>
      <c r="R490" s="9"/>
      <c r="S490" s="9"/>
      <c r="U490" s="15"/>
      <c r="W490" s="2"/>
      <c r="X490" s="2"/>
      <c r="Y490" s="2"/>
      <c r="Z490" s="2"/>
      <c r="AA490" s="2"/>
      <c r="AB490" s="14"/>
      <c r="AC490" s="2"/>
      <c r="AD490" s="13"/>
      <c r="AE490" s="12"/>
      <c r="AF490" s="10"/>
      <c r="AG490" s="11"/>
      <c r="AH490" s="9"/>
      <c r="AI490" s="9"/>
      <c r="AJ490" s="9"/>
      <c r="AK490" s="9"/>
      <c r="AL490" s="9"/>
      <c r="AM490" s="10"/>
      <c r="AN490" s="9"/>
      <c r="AO490" s="9"/>
      <c r="AP490" s="10"/>
      <c r="AQ490" s="9"/>
      <c r="AR490" s="8"/>
      <c r="AS490" s="8"/>
      <c r="AT490" s="8"/>
      <c r="AU490" s="8"/>
      <c r="AV490" s="8"/>
      <c r="AW490" s="7"/>
      <c r="BP490" s="2"/>
    </row>
    <row r="491" spans="9:68" x14ac:dyDescent="0.2">
      <c r="I491" s="17"/>
      <c r="J491" s="16"/>
      <c r="K491" s="16"/>
      <c r="L491" s="16"/>
      <c r="M491" s="16"/>
      <c r="N491" s="10"/>
      <c r="O491" s="10"/>
      <c r="P491" s="9"/>
      <c r="Q491" s="9"/>
      <c r="R491" s="9"/>
      <c r="S491" s="9"/>
      <c r="U491" s="15"/>
      <c r="W491" s="2"/>
      <c r="X491" s="2"/>
      <c r="Y491" s="2"/>
      <c r="Z491" s="2"/>
      <c r="AA491" s="2"/>
      <c r="AB491" s="14"/>
      <c r="AC491" s="2"/>
      <c r="AD491" s="13"/>
      <c r="AE491" s="12"/>
      <c r="AF491" s="10"/>
      <c r="AG491" s="11"/>
      <c r="AH491" s="9"/>
      <c r="AI491" s="9"/>
      <c r="AJ491" s="9"/>
      <c r="AK491" s="9"/>
      <c r="AL491" s="9"/>
      <c r="AM491" s="10"/>
      <c r="AN491" s="9"/>
      <c r="AO491" s="9"/>
      <c r="AP491" s="10"/>
      <c r="AQ491" s="9"/>
      <c r="AR491" s="8"/>
      <c r="AS491" s="8"/>
      <c r="AT491" s="8"/>
      <c r="AU491" s="8"/>
      <c r="AV491" s="8"/>
      <c r="AW491" s="7"/>
      <c r="BP491" s="2"/>
    </row>
    <row r="492" spans="9:68" x14ac:dyDescent="0.2">
      <c r="I492" s="17"/>
      <c r="J492" s="16"/>
      <c r="K492" s="16"/>
      <c r="L492" s="16"/>
      <c r="M492" s="16"/>
      <c r="N492" s="10"/>
      <c r="O492" s="10"/>
      <c r="P492" s="9"/>
      <c r="Q492" s="9"/>
      <c r="R492" s="9"/>
      <c r="S492" s="9"/>
      <c r="U492" s="15"/>
      <c r="W492" s="2"/>
      <c r="X492" s="2"/>
      <c r="Y492" s="2"/>
      <c r="Z492" s="2"/>
      <c r="AA492" s="2"/>
      <c r="AB492" s="14"/>
      <c r="AC492" s="2"/>
      <c r="AD492" s="13"/>
      <c r="AE492" s="12"/>
      <c r="AF492" s="10"/>
      <c r="AG492" s="11"/>
      <c r="AH492" s="9"/>
      <c r="AI492" s="9"/>
      <c r="AJ492" s="9"/>
      <c r="AK492" s="9"/>
      <c r="AL492" s="9"/>
      <c r="AM492" s="10"/>
      <c r="AN492" s="9"/>
      <c r="AO492" s="9"/>
      <c r="AP492" s="10"/>
      <c r="AQ492" s="9"/>
      <c r="AR492" s="8"/>
      <c r="AS492" s="8"/>
      <c r="AT492" s="8"/>
      <c r="AU492" s="8"/>
      <c r="AV492" s="8"/>
      <c r="AW492" s="7"/>
      <c r="BP492" s="2"/>
    </row>
    <row r="493" spans="9:68" x14ac:dyDescent="0.2">
      <c r="I493" s="17"/>
      <c r="J493" s="16"/>
      <c r="K493" s="16"/>
      <c r="L493" s="16"/>
      <c r="M493" s="16"/>
      <c r="N493" s="10"/>
      <c r="O493" s="10"/>
      <c r="P493" s="9"/>
      <c r="Q493" s="9"/>
      <c r="R493" s="9"/>
      <c r="S493" s="9"/>
      <c r="U493" s="15"/>
      <c r="W493" s="2"/>
      <c r="X493" s="2"/>
      <c r="Y493" s="2"/>
      <c r="Z493" s="2"/>
      <c r="AA493" s="2"/>
      <c r="AB493" s="14"/>
      <c r="AC493" s="2"/>
      <c r="AD493" s="13"/>
      <c r="AE493" s="12"/>
      <c r="AF493" s="10"/>
      <c r="AG493" s="11"/>
      <c r="AH493" s="9"/>
      <c r="AI493" s="9"/>
      <c r="AJ493" s="9"/>
      <c r="AK493" s="9"/>
      <c r="AL493" s="9"/>
      <c r="AM493" s="10"/>
      <c r="AN493" s="9"/>
      <c r="AO493" s="9"/>
      <c r="AP493" s="10"/>
      <c r="AQ493" s="9"/>
      <c r="AR493" s="8"/>
      <c r="AS493" s="8"/>
      <c r="AT493" s="8"/>
      <c r="AU493" s="8"/>
      <c r="AV493" s="8"/>
      <c r="AW493" s="7"/>
      <c r="BP493" s="2"/>
    </row>
    <row r="494" spans="9:68" x14ac:dyDescent="0.2">
      <c r="I494" s="17"/>
      <c r="J494" s="16"/>
      <c r="K494" s="16"/>
      <c r="L494" s="16"/>
      <c r="M494" s="16"/>
      <c r="N494" s="10"/>
      <c r="O494" s="10"/>
      <c r="P494" s="9"/>
      <c r="Q494" s="9"/>
      <c r="R494" s="9"/>
      <c r="S494" s="9"/>
      <c r="U494" s="15"/>
      <c r="W494" s="2"/>
      <c r="X494" s="2"/>
      <c r="Y494" s="2"/>
      <c r="Z494" s="2"/>
      <c r="AA494" s="2"/>
      <c r="AB494" s="14"/>
      <c r="AC494" s="2"/>
      <c r="AD494" s="13"/>
      <c r="AE494" s="12"/>
      <c r="AF494" s="10"/>
      <c r="AG494" s="11"/>
      <c r="AH494" s="9"/>
      <c r="AI494" s="9"/>
      <c r="AJ494" s="9"/>
      <c r="AK494" s="9"/>
      <c r="AL494" s="9"/>
      <c r="AM494" s="10"/>
      <c r="AN494" s="9"/>
      <c r="AO494" s="9"/>
      <c r="AP494" s="10"/>
      <c r="AQ494" s="9"/>
      <c r="AR494" s="8"/>
      <c r="AS494" s="8"/>
      <c r="AT494" s="8"/>
      <c r="AU494" s="8"/>
      <c r="AV494" s="8"/>
      <c r="AW494" s="7"/>
      <c r="BP494" s="2"/>
    </row>
    <row r="495" spans="9:68" x14ac:dyDescent="0.2">
      <c r="I495" s="17"/>
      <c r="J495" s="16"/>
      <c r="K495" s="16"/>
      <c r="L495" s="16"/>
      <c r="M495" s="16"/>
      <c r="N495" s="10"/>
      <c r="O495" s="10"/>
      <c r="P495" s="9"/>
      <c r="Q495" s="9"/>
      <c r="R495" s="9"/>
      <c r="S495" s="9"/>
      <c r="U495" s="15"/>
      <c r="W495" s="2"/>
      <c r="X495" s="2"/>
      <c r="Y495" s="2"/>
      <c r="Z495" s="2"/>
      <c r="AA495" s="2"/>
      <c r="AB495" s="14"/>
      <c r="AC495" s="2"/>
      <c r="AD495" s="13"/>
      <c r="AE495" s="12"/>
      <c r="AF495" s="10"/>
      <c r="AG495" s="11"/>
      <c r="AH495" s="9"/>
      <c r="AI495" s="9"/>
      <c r="AJ495" s="9"/>
      <c r="AK495" s="9"/>
      <c r="AL495" s="9"/>
      <c r="AM495" s="10"/>
      <c r="AN495" s="9"/>
      <c r="AO495" s="9"/>
      <c r="AP495" s="10"/>
      <c r="AQ495" s="9"/>
      <c r="AR495" s="8"/>
      <c r="AS495" s="8"/>
      <c r="AT495" s="8"/>
      <c r="AU495" s="8"/>
      <c r="AV495" s="8"/>
      <c r="AW495" s="7"/>
      <c r="BP495" s="2"/>
    </row>
    <row r="496" spans="9:68" x14ac:dyDescent="0.2">
      <c r="I496" s="17"/>
      <c r="J496" s="16"/>
      <c r="K496" s="16"/>
      <c r="L496" s="16"/>
      <c r="M496" s="16"/>
      <c r="N496" s="10"/>
      <c r="O496" s="10"/>
      <c r="P496" s="9"/>
      <c r="Q496" s="9"/>
      <c r="R496" s="9"/>
      <c r="S496" s="9"/>
      <c r="U496" s="15"/>
      <c r="W496" s="2"/>
      <c r="X496" s="2"/>
      <c r="Y496" s="2"/>
      <c r="Z496" s="2"/>
      <c r="AA496" s="2"/>
      <c r="AB496" s="14"/>
      <c r="AC496" s="2"/>
      <c r="AD496" s="13"/>
      <c r="AE496" s="12"/>
      <c r="AF496" s="10"/>
      <c r="AG496" s="11"/>
      <c r="AH496" s="9"/>
      <c r="AI496" s="9"/>
      <c r="AJ496" s="9"/>
      <c r="AK496" s="9"/>
      <c r="AL496" s="9"/>
      <c r="AM496" s="10"/>
      <c r="AN496" s="9"/>
      <c r="AO496" s="9"/>
      <c r="AP496" s="10"/>
      <c r="AQ496" s="9"/>
      <c r="AR496" s="8"/>
      <c r="AS496" s="8"/>
      <c r="AT496" s="8"/>
      <c r="AU496" s="8"/>
      <c r="AV496" s="8"/>
      <c r="AW496" s="7"/>
      <c r="BP496" s="2"/>
    </row>
    <row r="497" spans="9:68" x14ac:dyDescent="0.2">
      <c r="I497" s="17"/>
      <c r="J497" s="16"/>
      <c r="K497" s="16"/>
      <c r="L497" s="16"/>
      <c r="M497" s="16"/>
      <c r="N497" s="10"/>
      <c r="O497" s="10"/>
      <c r="P497" s="9"/>
      <c r="Q497" s="9"/>
      <c r="R497" s="9"/>
      <c r="S497" s="9"/>
      <c r="U497" s="15"/>
      <c r="W497" s="2"/>
      <c r="X497" s="2"/>
      <c r="Y497" s="2"/>
      <c r="Z497" s="2"/>
      <c r="AA497" s="2"/>
      <c r="AB497" s="14"/>
      <c r="AC497" s="2"/>
      <c r="AD497" s="13"/>
      <c r="AE497" s="12"/>
      <c r="AF497" s="10"/>
      <c r="AG497" s="11"/>
      <c r="AH497" s="9"/>
      <c r="AI497" s="9"/>
      <c r="AJ497" s="9"/>
      <c r="AK497" s="9"/>
      <c r="AL497" s="9"/>
      <c r="AM497" s="10"/>
      <c r="AN497" s="9"/>
      <c r="AO497" s="9"/>
      <c r="AP497" s="10"/>
      <c r="AQ497" s="9"/>
      <c r="AR497" s="8"/>
      <c r="AS497" s="8"/>
      <c r="AT497" s="8"/>
      <c r="AU497" s="8"/>
      <c r="AV497" s="8"/>
      <c r="AW497" s="7"/>
      <c r="BP497" s="2"/>
    </row>
    <row r="498" spans="9:68" x14ac:dyDescent="0.2">
      <c r="I498" s="17"/>
      <c r="J498" s="16"/>
      <c r="K498" s="16"/>
      <c r="L498" s="16"/>
      <c r="M498" s="16"/>
      <c r="N498" s="10"/>
      <c r="O498" s="10"/>
      <c r="P498" s="9"/>
      <c r="Q498" s="9"/>
      <c r="R498" s="9"/>
      <c r="S498" s="9"/>
      <c r="U498" s="15"/>
      <c r="W498" s="2"/>
      <c r="X498" s="2"/>
      <c r="Y498" s="2"/>
      <c r="Z498" s="2"/>
      <c r="AA498" s="2"/>
      <c r="AB498" s="14"/>
      <c r="AC498" s="2"/>
      <c r="AD498" s="13"/>
      <c r="AE498" s="12"/>
      <c r="AF498" s="10"/>
      <c r="AG498" s="11"/>
      <c r="AH498" s="9"/>
      <c r="AI498" s="9"/>
      <c r="AJ498" s="9"/>
      <c r="AK498" s="9"/>
      <c r="AL498" s="9"/>
      <c r="AM498" s="10"/>
      <c r="AN498" s="9"/>
      <c r="AO498" s="9"/>
      <c r="AP498" s="10"/>
      <c r="AQ498" s="9"/>
      <c r="AR498" s="8"/>
      <c r="AS498" s="8"/>
      <c r="AT498" s="8"/>
      <c r="AU498" s="8"/>
      <c r="AV498" s="8"/>
      <c r="AW498" s="7"/>
      <c r="BP498" s="2"/>
    </row>
    <row r="499" spans="9:68" x14ac:dyDescent="0.2">
      <c r="I499" s="17"/>
      <c r="J499" s="16"/>
      <c r="K499" s="16"/>
      <c r="L499" s="16"/>
      <c r="M499" s="16"/>
      <c r="N499" s="10"/>
      <c r="O499" s="10"/>
      <c r="P499" s="9"/>
      <c r="Q499" s="9"/>
      <c r="R499" s="9"/>
      <c r="S499" s="9"/>
      <c r="U499" s="15"/>
      <c r="W499" s="2"/>
      <c r="X499" s="2"/>
      <c r="Y499" s="2"/>
      <c r="Z499" s="2"/>
      <c r="AA499" s="2"/>
      <c r="AB499" s="14"/>
      <c r="AC499" s="2"/>
      <c r="AD499" s="13"/>
      <c r="AE499" s="12"/>
      <c r="AF499" s="10"/>
      <c r="AG499" s="11"/>
      <c r="AH499" s="9"/>
      <c r="AI499" s="9"/>
      <c r="AJ499" s="9"/>
      <c r="AK499" s="9"/>
      <c r="AL499" s="9"/>
      <c r="AM499" s="10"/>
      <c r="AN499" s="9"/>
      <c r="AO499" s="9"/>
      <c r="AP499" s="10"/>
      <c r="AQ499" s="9"/>
      <c r="AR499" s="8"/>
      <c r="AS499" s="8"/>
      <c r="AT499" s="8"/>
      <c r="AU499" s="8"/>
      <c r="AV499" s="8"/>
      <c r="AW499" s="7"/>
      <c r="BP499" s="2"/>
    </row>
    <row r="500" spans="9:68" x14ac:dyDescent="0.2">
      <c r="I500" s="17"/>
      <c r="J500" s="16"/>
      <c r="K500" s="16"/>
      <c r="L500" s="16"/>
      <c r="M500" s="16"/>
      <c r="N500" s="10"/>
      <c r="O500" s="10"/>
      <c r="P500" s="9"/>
      <c r="Q500" s="9"/>
      <c r="R500" s="9"/>
      <c r="S500" s="9"/>
      <c r="U500" s="15"/>
      <c r="W500" s="2"/>
      <c r="X500" s="2"/>
      <c r="Y500" s="2"/>
      <c r="Z500" s="2"/>
      <c r="AA500" s="2"/>
      <c r="AB500" s="14"/>
      <c r="AC500" s="2"/>
      <c r="AD500" s="13"/>
      <c r="AE500" s="12"/>
      <c r="AF500" s="10"/>
      <c r="AG500" s="11"/>
      <c r="AH500" s="9"/>
      <c r="AI500" s="9"/>
      <c r="AJ500" s="9"/>
      <c r="AK500" s="9"/>
      <c r="AL500" s="9"/>
      <c r="AM500" s="10"/>
      <c r="AN500" s="9"/>
      <c r="AO500" s="9"/>
      <c r="AP500" s="10"/>
      <c r="AQ500" s="9"/>
      <c r="AR500" s="8"/>
      <c r="AS500" s="8"/>
      <c r="AT500" s="8"/>
      <c r="AU500" s="8"/>
      <c r="AV500" s="8"/>
      <c r="AW500" s="7"/>
      <c r="BP500" s="2"/>
    </row>
    <row r="501" spans="9:68" x14ac:dyDescent="0.2">
      <c r="I501" s="17"/>
      <c r="J501" s="16"/>
      <c r="K501" s="16"/>
      <c r="L501" s="16"/>
      <c r="M501" s="16"/>
      <c r="N501" s="10"/>
      <c r="O501" s="10"/>
      <c r="P501" s="9"/>
      <c r="Q501" s="9"/>
      <c r="R501" s="9"/>
      <c r="S501" s="9"/>
      <c r="U501" s="15"/>
      <c r="W501" s="2"/>
      <c r="X501" s="2"/>
      <c r="Y501" s="2"/>
      <c r="Z501" s="2"/>
      <c r="AA501" s="2"/>
      <c r="AB501" s="14"/>
      <c r="AC501" s="2"/>
      <c r="AD501" s="13"/>
      <c r="AE501" s="12"/>
      <c r="AF501" s="10"/>
      <c r="AG501" s="11"/>
      <c r="AH501" s="9"/>
      <c r="AI501" s="9"/>
      <c r="AJ501" s="9"/>
      <c r="AK501" s="9"/>
      <c r="AL501" s="9"/>
      <c r="AM501" s="10"/>
      <c r="AN501" s="9"/>
      <c r="AO501" s="9"/>
      <c r="AP501" s="10"/>
      <c r="AQ501" s="9"/>
      <c r="AR501" s="8"/>
      <c r="AS501" s="8"/>
      <c r="AT501" s="8"/>
      <c r="AU501" s="8"/>
      <c r="AV501" s="8"/>
      <c r="AW501" s="7"/>
      <c r="BP501" s="2"/>
    </row>
    <row r="502" spans="9:68" x14ac:dyDescent="0.2">
      <c r="I502" s="17"/>
      <c r="J502" s="16"/>
      <c r="K502" s="16"/>
      <c r="L502" s="16"/>
      <c r="M502" s="16"/>
      <c r="N502" s="10"/>
      <c r="O502" s="10"/>
      <c r="P502" s="9"/>
      <c r="Q502" s="9"/>
      <c r="R502" s="9"/>
      <c r="S502" s="9"/>
      <c r="U502" s="15"/>
      <c r="W502" s="2"/>
      <c r="X502" s="2"/>
      <c r="Y502" s="2"/>
      <c r="Z502" s="2"/>
      <c r="AA502" s="2"/>
      <c r="AB502" s="14"/>
      <c r="AC502" s="2"/>
      <c r="AD502" s="13"/>
      <c r="AE502" s="12"/>
      <c r="AF502" s="10"/>
      <c r="AG502" s="11"/>
      <c r="AH502" s="9"/>
      <c r="AI502" s="9"/>
      <c r="AJ502" s="9"/>
      <c r="AK502" s="9"/>
      <c r="AL502" s="9"/>
      <c r="AM502" s="10"/>
      <c r="AN502" s="9"/>
      <c r="AO502" s="9"/>
      <c r="AP502" s="10"/>
      <c r="AQ502" s="9"/>
      <c r="AR502" s="8"/>
      <c r="AS502" s="8"/>
      <c r="AT502" s="8"/>
      <c r="AU502" s="8"/>
      <c r="AV502" s="8"/>
      <c r="AW502" s="7"/>
      <c r="BP502" s="2"/>
    </row>
    <row r="503" spans="9:68" x14ac:dyDescent="0.2">
      <c r="I503" s="17"/>
      <c r="J503" s="16"/>
      <c r="K503" s="16"/>
      <c r="L503" s="16"/>
      <c r="M503" s="16"/>
      <c r="N503" s="10"/>
      <c r="O503" s="10"/>
      <c r="P503" s="9"/>
      <c r="Q503" s="9"/>
      <c r="R503" s="9"/>
      <c r="S503" s="9"/>
      <c r="U503" s="15"/>
      <c r="W503" s="2"/>
      <c r="X503" s="2"/>
      <c r="Y503" s="2"/>
      <c r="Z503" s="2"/>
      <c r="AA503" s="2"/>
      <c r="AB503" s="14"/>
      <c r="AC503" s="2"/>
      <c r="AD503" s="13"/>
      <c r="AE503" s="12"/>
      <c r="AF503" s="10"/>
      <c r="AG503" s="11"/>
      <c r="AH503" s="9"/>
      <c r="AI503" s="9"/>
      <c r="AJ503" s="9"/>
      <c r="AK503" s="9"/>
      <c r="AL503" s="9"/>
      <c r="AM503" s="10"/>
      <c r="AN503" s="9"/>
      <c r="AO503" s="9"/>
      <c r="AP503" s="10"/>
      <c r="AQ503" s="9"/>
      <c r="AR503" s="8"/>
      <c r="AS503" s="8"/>
      <c r="AT503" s="8"/>
      <c r="AU503" s="8"/>
      <c r="AV503" s="8"/>
      <c r="AW503" s="7"/>
      <c r="BP503" s="2"/>
    </row>
    <row r="504" spans="9:68" x14ac:dyDescent="0.2">
      <c r="I504" s="17"/>
      <c r="J504" s="16"/>
      <c r="K504" s="16"/>
      <c r="L504" s="16"/>
      <c r="M504" s="16"/>
      <c r="N504" s="10"/>
      <c r="O504" s="10"/>
      <c r="P504" s="9"/>
      <c r="Q504" s="9"/>
      <c r="R504" s="9"/>
      <c r="S504" s="9"/>
      <c r="U504" s="15"/>
      <c r="W504" s="2"/>
      <c r="X504" s="2"/>
      <c r="Y504" s="2"/>
      <c r="Z504" s="2"/>
      <c r="AA504" s="2"/>
      <c r="AB504" s="14"/>
      <c r="AC504" s="2"/>
      <c r="AD504" s="13"/>
      <c r="AE504" s="12"/>
      <c r="AF504" s="10"/>
      <c r="AG504" s="11"/>
      <c r="AH504" s="9"/>
      <c r="AI504" s="9"/>
      <c r="AJ504" s="9"/>
      <c r="AK504" s="9"/>
      <c r="AL504" s="9"/>
      <c r="AM504" s="10"/>
      <c r="AN504" s="9"/>
      <c r="AO504" s="9"/>
      <c r="AP504" s="10"/>
      <c r="AQ504" s="9"/>
      <c r="AR504" s="8"/>
      <c r="AS504" s="8"/>
      <c r="AT504" s="8"/>
      <c r="AU504" s="8"/>
      <c r="AV504" s="8"/>
      <c r="AW504" s="7"/>
      <c r="BP504" s="2"/>
    </row>
    <row r="505" spans="9:68" x14ac:dyDescent="0.2">
      <c r="I505" s="17"/>
      <c r="J505" s="16"/>
      <c r="K505" s="16"/>
      <c r="L505" s="16"/>
      <c r="M505" s="16"/>
      <c r="N505" s="10"/>
      <c r="O505" s="10"/>
      <c r="P505" s="9"/>
      <c r="Q505" s="9"/>
      <c r="R505" s="9"/>
      <c r="S505" s="9"/>
      <c r="U505" s="15"/>
      <c r="W505" s="2"/>
      <c r="X505" s="2"/>
      <c r="Y505" s="2"/>
      <c r="Z505" s="2"/>
      <c r="AA505" s="2"/>
      <c r="AB505" s="14"/>
      <c r="AC505" s="2"/>
      <c r="AD505" s="13"/>
      <c r="AE505" s="12"/>
      <c r="AF505" s="10"/>
      <c r="AG505" s="11"/>
      <c r="AH505" s="9"/>
      <c r="AI505" s="9"/>
      <c r="AJ505" s="9"/>
      <c r="AK505" s="9"/>
      <c r="AL505" s="9"/>
      <c r="AM505" s="10"/>
      <c r="AN505" s="9"/>
      <c r="AO505" s="9"/>
      <c r="AP505" s="10"/>
      <c r="AQ505" s="9"/>
      <c r="AR505" s="8"/>
      <c r="AS505" s="8"/>
      <c r="AT505" s="8"/>
      <c r="AU505" s="8"/>
      <c r="AV505" s="8"/>
      <c r="AW505" s="7"/>
      <c r="BP505" s="2"/>
    </row>
    <row r="506" spans="9:68" x14ac:dyDescent="0.2">
      <c r="I506" s="17"/>
      <c r="J506" s="16"/>
      <c r="K506" s="16"/>
      <c r="L506" s="16"/>
      <c r="M506" s="16"/>
      <c r="N506" s="10"/>
      <c r="O506" s="10"/>
      <c r="P506" s="9"/>
      <c r="Q506" s="9"/>
      <c r="R506" s="9"/>
      <c r="S506" s="9"/>
      <c r="U506" s="15"/>
      <c r="W506" s="2"/>
      <c r="X506" s="2"/>
      <c r="Y506" s="2"/>
      <c r="Z506" s="2"/>
      <c r="AA506" s="2"/>
      <c r="AB506" s="14"/>
      <c r="AC506" s="2"/>
      <c r="AD506" s="13"/>
      <c r="AE506" s="12"/>
      <c r="AF506" s="10"/>
      <c r="AG506" s="11"/>
      <c r="AH506" s="9"/>
      <c r="AI506" s="9"/>
      <c r="AJ506" s="9"/>
      <c r="AK506" s="9"/>
      <c r="AL506" s="9"/>
      <c r="AM506" s="10"/>
      <c r="AN506" s="9"/>
      <c r="AO506" s="9"/>
      <c r="AP506" s="10"/>
      <c r="AQ506" s="9"/>
      <c r="AR506" s="8"/>
      <c r="AS506" s="8"/>
      <c r="AT506" s="8"/>
      <c r="AU506" s="8"/>
      <c r="AV506" s="8"/>
      <c r="AW506" s="7"/>
      <c r="BP506" s="2"/>
    </row>
    <row r="507" spans="9:68" x14ac:dyDescent="0.2">
      <c r="I507" s="17"/>
      <c r="J507" s="16"/>
      <c r="K507" s="16"/>
      <c r="L507" s="16"/>
      <c r="M507" s="16"/>
      <c r="N507" s="10"/>
      <c r="O507" s="10"/>
      <c r="P507" s="9"/>
      <c r="Q507" s="9"/>
      <c r="R507" s="9"/>
      <c r="S507" s="9"/>
      <c r="U507" s="15"/>
      <c r="W507" s="2"/>
      <c r="X507" s="2"/>
      <c r="Y507" s="2"/>
      <c r="Z507" s="2"/>
      <c r="AA507" s="2"/>
      <c r="AB507" s="14"/>
      <c r="AC507" s="2"/>
      <c r="AD507" s="13"/>
      <c r="AE507" s="12"/>
      <c r="AF507" s="10"/>
      <c r="AG507" s="11"/>
      <c r="AH507" s="9"/>
      <c r="AI507" s="9"/>
      <c r="AJ507" s="9"/>
      <c r="AK507" s="9"/>
      <c r="AL507" s="9"/>
      <c r="AM507" s="10"/>
      <c r="AN507" s="9"/>
      <c r="AO507" s="9"/>
      <c r="AP507" s="10"/>
      <c r="AQ507" s="9"/>
      <c r="AR507" s="8"/>
      <c r="AS507" s="8"/>
      <c r="AT507" s="8"/>
      <c r="AU507" s="8"/>
      <c r="AV507" s="8"/>
      <c r="AW507" s="7"/>
      <c r="BP507" s="2"/>
    </row>
    <row r="508" spans="9:68" x14ac:dyDescent="0.2">
      <c r="I508" s="17"/>
      <c r="J508" s="16"/>
      <c r="K508" s="16"/>
      <c r="L508" s="16"/>
      <c r="M508" s="16"/>
      <c r="N508" s="10"/>
      <c r="O508" s="10"/>
      <c r="P508" s="9"/>
      <c r="Q508" s="9"/>
      <c r="R508" s="9"/>
      <c r="S508" s="9"/>
      <c r="U508" s="15"/>
      <c r="W508" s="2"/>
      <c r="X508" s="2"/>
      <c r="Y508" s="2"/>
      <c r="Z508" s="2"/>
      <c r="AA508" s="2"/>
      <c r="AB508" s="14"/>
      <c r="AC508" s="2"/>
      <c r="AD508" s="13"/>
      <c r="AE508" s="12"/>
      <c r="AF508" s="10"/>
      <c r="AG508" s="11"/>
      <c r="AH508" s="9"/>
      <c r="AI508" s="9"/>
      <c r="AJ508" s="9"/>
      <c r="AK508" s="9"/>
      <c r="AL508" s="9"/>
      <c r="AM508" s="10"/>
      <c r="AN508" s="9"/>
      <c r="AO508" s="9"/>
      <c r="AP508" s="10"/>
      <c r="AQ508" s="9"/>
      <c r="AR508" s="8"/>
      <c r="AS508" s="8"/>
      <c r="AT508" s="8"/>
      <c r="AU508" s="8"/>
      <c r="AV508" s="8"/>
      <c r="AW508" s="7"/>
      <c r="BP508" s="2"/>
    </row>
    <row r="509" spans="9:68" x14ac:dyDescent="0.2">
      <c r="I509" s="17"/>
      <c r="J509" s="16"/>
      <c r="K509" s="16"/>
      <c r="L509" s="16"/>
      <c r="M509" s="16"/>
      <c r="N509" s="10"/>
      <c r="O509" s="10"/>
      <c r="P509" s="9"/>
      <c r="Q509" s="9"/>
      <c r="R509" s="9"/>
      <c r="S509" s="9"/>
      <c r="U509" s="15"/>
      <c r="W509" s="2"/>
      <c r="X509" s="2"/>
      <c r="Y509" s="2"/>
      <c r="Z509" s="2"/>
      <c r="AA509" s="2"/>
      <c r="AB509" s="14"/>
      <c r="AC509" s="2"/>
      <c r="AD509" s="13"/>
      <c r="AE509" s="12"/>
      <c r="AF509" s="10"/>
      <c r="AG509" s="11"/>
      <c r="AH509" s="9"/>
      <c r="AI509" s="9"/>
      <c r="AJ509" s="9"/>
      <c r="AK509" s="9"/>
      <c r="AL509" s="9"/>
      <c r="AM509" s="10"/>
      <c r="AN509" s="9"/>
      <c r="AO509" s="9"/>
      <c r="AP509" s="10"/>
      <c r="AQ509" s="9"/>
      <c r="AR509" s="8"/>
      <c r="AS509" s="8"/>
      <c r="AT509" s="8"/>
      <c r="AU509" s="8"/>
      <c r="AV509" s="8"/>
      <c r="AW509" s="7"/>
      <c r="BP509" s="2"/>
    </row>
    <row r="510" spans="9:68" x14ac:dyDescent="0.2">
      <c r="I510" s="17"/>
      <c r="J510" s="16"/>
      <c r="K510" s="16"/>
      <c r="L510" s="16"/>
      <c r="M510" s="16"/>
      <c r="N510" s="10"/>
      <c r="O510" s="10"/>
      <c r="P510" s="9"/>
      <c r="Q510" s="9"/>
      <c r="R510" s="9"/>
      <c r="S510" s="9"/>
      <c r="U510" s="15"/>
      <c r="W510" s="2"/>
      <c r="X510" s="2"/>
      <c r="Y510" s="2"/>
      <c r="Z510" s="2"/>
      <c r="AA510" s="2"/>
      <c r="AB510" s="14"/>
      <c r="AC510" s="2"/>
      <c r="AD510" s="13"/>
      <c r="AE510" s="12"/>
      <c r="AF510" s="10"/>
      <c r="AG510" s="11"/>
      <c r="AH510" s="9"/>
      <c r="AI510" s="9"/>
      <c r="AJ510" s="9"/>
      <c r="AK510" s="9"/>
      <c r="AL510" s="9"/>
      <c r="AM510" s="10"/>
      <c r="AN510" s="9"/>
      <c r="AO510" s="9"/>
      <c r="AP510" s="10"/>
      <c r="AQ510" s="9"/>
      <c r="AR510" s="8"/>
      <c r="AS510" s="8"/>
      <c r="AT510" s="8"/>
      <c r="AU510" s="8"/>
      <c r="AV510" s="8"/>
      <c r="AW510" s="7"/>
      <c r="BP510" s="2"/>
    </row>
    <row r="511" spans="9:68" x14ac:dyDescent="0.2">
      <c r="I511" s="17"/>
      <c r="J511" s="16"/>
      <c r="K511" s="16"/>
      <c r="L511" s="16"/>
      <c r="M511" s="16"/>
      <c r="N511" s="10"/>
      <c r="O511" s="10"/>
      <c r="P511" s="9"/>
      <c r="Q511" s="9"/>
      <c r="R511" s="9"/>
      <c r="S511" s="9"/>
      <c r="U511" s="15"/>
      <c r="W511" s="2"/>
      <c r="X511" s="2"/>
      <c r="Y511" s="2"/>
      <c r="Z511" s="2"/>
      <c r="AA511" s="2"/>
      <c r="AB511" s="14"/>
      <c r="AC511" s="2"/>
      <c r="AD511" s="13"/>
      <c r="AE511" s="12"/>
      <c r="AF511" s="10"/>
      <c r="AG511" s="11"/>
      <c r="AH511" s="9"/>
      <c r="AI511" s="9"/>
      <c r="AJ511" s="9"/>
      <c r="AK511" s="9"/>
      <c r="AL511" s="9"/>
      <c r="AM511" s="10"/>
      <c r="AN511" s="9"/>
      <c r="AO511" s="9"/>
      <c r="AP511" s="10"/>
      <c r="AQ511" s="9"/>
      <c r="AR511" s="8"/>
      <c r="AS511" s="8"/>
      <c r="AT511" s="8"/>
      <c r="AU511" s="8"/>
      <c r="AV511" s="8"/>
      <c r="AW511" s="7"/>
      <c r="BP511" s="2"/>
    </row>
    <row r="512" spans="9:68" x14ac:dyDescent="0.2">
      <c r="I512" s="17"/>
      <c r="J512" s="16"/>
      <c r="K512" s="16"/>
      <c r="L512" s="16"/>
      <c r="M512" s="16"/>
      <c r="N512" s="10"/>
      <c r="O512" s="10"/>
      <c r="P512" s="9"/>
      <c r="Q512" s="9"/>
      <c r="R512" s="9"/>
      <c r="S512" s="9"/>
      <c r="U512" s="15"/>
      <c r="W512" s="2"/>
      <c r="X512" s="2"/>
      <c r="Y512" s="2"/>
      <c r="Z512" s="2"/>
      <c r="AA512" s="2"/>
      <c r="AB512" s="14"/>
      <c r="AC512" s="2"/>
      <c r="AD512" s="13"/>
      <c r="AE512" s="12"/>
      <c r="AF512" s="10"/>
      <c r="AG512" s="11"/>
      <c r="AH512" s="9"/>
      <c r="AI512" s="9"/>
      <c r="AJ512" s="9"/>
      <c r="AK512" s="9"/>
      <c r="AL512" s="9"/>
      <c r="AM512" s="10"/>
      <c r="AN512" s="9"/>
      <c r="AO512" s="9"/>
      <c r="AP512" s="10"/>
      <c r="AQ512" s="9"/>
      <c r="AR512" s="8"/>
      <c r="AS512" s="8"/>
      <c r="AT512" s="8"/>
      <c r="AU512" s="8"/>
      <c r="AV512" s="8"/>
      <c r="AW512" s="7"/>
      <c r="BP512" s="2"/>
    </row>
    <row r="513" spans="9:68" x14ac:dyDescent="0.2">
      <c r="I513" s="17"/>
      <c r="J513" s="16"/>
      <c r="K513" s="16"/>
      <c r="L513" s="16"/>
      <c r="M513" s="16"/>
      <c r="N513" s="10"/>
      <c r="O513" s="10"/>
      <c r="P513" s="9"/>
      <c r="Q513" s="9"/>
      <c r="R513" s="9"/>
      <c r="S513" s="9"/>
      <c r="U513" s="15"/>
      <c r="W513" s="2"/>
      <c r="X513" s="2"/>
      <c r="Y513" s="2"/>
      <c r="Z513" s="2"/>
      <c r="AA513" s="2"/>
      <c r="AB513" s="14"/>
      <c r="AC513" s="2"/>
      <c r="AD513" s="13"/>
      <c r="AE513" s="12"/>
      <c r="AF513" s="10"/>
      <c r="AG513" s="11"/>
      <c r="AH513" s="9"/>
      <c r="AI513" s="9"/>
      <c r="AJ513" s="9"/>
      <c r="AK513" s="9"/>
      <c r="AL513" s="9"/>
      <c r="AM513" s="10"/>
      <c r="AN513" s="9"/>
      <c r="AO513" s="9"/>
      <c r="AP513" s="10"/>
      <c r="AQ513" s="9"/>
      <c r="AR513" s="8"/>
      <c r="AS513" s="8"/>
      <c r="AT513" s="8"/>
      <c r="AU513" s="8"/>
      <c r="AV513" s="8"/>
      <c r="AW513" s="7"/>
      <c r="BP513" s="2"/>
    </row>
    <row r="514" spans="9:68" x14ac:dyDescent="0.2">
      <c r="I514" s="17"/>
      <c r="J514" s="16"/>
      <c r="K514" s="16"/>
      <c r="L514" s="16"/>
      <c r="M514" s="16"/>
      <c r="N514" s="10"/>
      <c r="O514" s="10"/>
      <c r="P514" s="9"/>
      <c r="Q514" s="9"/>
      <c r="R514" s="9"/>
      <c r="S514" s="9"/>
      <c r="U514" s="15"/>
      <c r="W514" s="2"/>
      <c r="X514" s="2"/>
      <c r="Y514" s="2"/>
      <c r="Z514" s="2"/>
      <c r="AA514" s="2"/>
      <c r="AB514" s="14"/>
      <c r="AC514" s="2"/>
      <c r="AD514" s="13"/>
      <c r="AE514" s="12"/>
      <c r="AF514" s="10"/>
      <c r="AG514" s="11"/>
      <c r="AH514" s="9"/>
      <c r="AI514" s="9"/>
      <c r="AJ514" s="9"/>
      <c r="AK514" s="9"/>
      <c r="AL514" s="9"/>
      <c r="AM514" s="10"/>
      <c r="AN514" s="9"/>
      <c r="AO514" s="9"/>
      <c r="AP514" s="10"/>
      <c r="AQ514" s="9"/>
      <c r="AR514" s="8"/>
      <c r="AS514" s="8"/>
      <c r="AT514" s="8"/>
      <c r="AU514" s="8"/>
      <c r="AV514" s="8"/>
      <c r="AW514" s="7"/>
      <c r="BP514" s="2"/>
    </row>
    <row r="515" spans="9:68" x14ac:dyDescent="0.2">
      <c r="I515" s="17"/>
      <c r="J515" s="16"/>
      <c r="K515" s="16"/>
      <c r="L515" s="16"/>
      <c r="M515" s="16"/>
      <c r="N515" s="10"/>
      <c r="O515" s="10"/>
      <c r="P515" s="9"/>
      <c r="Q515" s="9"/>
      <c r="R515" s="9"/>
      <c r="S515" s="9"/>
      <c r="U515" s="15"/>
      <c r="W515" s="2"/>
      <c r="X515" s="2"/>
      <c r="Y515" s="2"/>
      <c r="Z515" s="2"/>
      <c r="AA515" s="2"/>
      <c r="AB515" s="14"/>
      <c r="AC515" s="2"/>
      <c r="AD515" s="13"/>
      <c r="AE515" s="12"/>
      <c r="AF515" s="10"/>
      <c r="AG515" s="11"/>
      <c r="AH515" s="9"/>
      <c r="AI515" s="9"/>
      <c r="AJ515" s="9"/>
      <c r="AK515" s="9"/>
      <c r="AL515" s="9"/>
      <c r="AM515" s="10"/>
      <c r="AN515" s="9"/>
      <c r="AO515" s="9"/>
      <c r="AP515" s="10"/>
      <c r="AQ515" s="9"/>
      <c r="AR515" s="8"/>
      <c r="AS515" s="8"/>
      <c r="AT515" s="8"/>
      <c r="AU515" s="8"/>
      <c r="AV515" s="8"/>
      <c r="AW515" s="7"/>
      <c r="BP515" s="2"/>
    </row>
    <row r="516" spans="9:68" x14ac:dyDescent="0.2">
      <c r="I516" s="17"/>
      <c r="J516" s="16"/>
      <c r="K516" s="16"/>
      <c r="L516" s="16"/>
      <c r="M516" s="16"/>
      <c r="N516" s="10"/>
      <c r="O516" s="10"/>
      <c r="P516" s="9"/>
      <c r="Q516" s="9"/>
      <c r="R516" s="9"/>
      <c r="S516" s="9"/>
      <c r="U516" s="15"/>
      <c r="W516" s="2"/>
      <c r="X516" s="2"/>
      <c r="Y516" s="2"/>
      <c r="Z516" s="2"/>
      <c r="AA516" s="2"/>
      <c r="AB516" s="14"/>
      <c r="AC516" s="2"/>
      <c r="AD516" s="13"/>
      <c r="AE516" s="12"/>
      <c r="AF516" s="10"/>
      <c r="AG516" s="11"/>
      <c r="AH516" s="9"/>
      <c r="AI516" s="9"/>
      <c r="AJ516" s="9"/>
      <c r="AK516" s="9"/>
      <c r="AL516" s="9"/>
      <c r="AM516" s="10"/>
      <c r="AN516" s="9"/>
      <c r="AO516" s="9"/>
      <c r="AP516" s="10"/>
      <c r="AQ516" s="9"/>
      <c r="AR516" s="8"/>
      <c r="AS516" s="8"/>
      <c r="AT516" s="8"/>
      <c r="AU516" s="8"/>
      <c r="AV516" s="8"/>
      <c r="AW516" s="7"/>
      <c r="BP516" s="2"/>
    </row>
    <row r="517" spans="9:68" x14ac:dyDescent="0.2">
      <c r="I517" s="17"/>
      <c r="J517" s="16"/>
      <c r="K517" s="16"/>
      <c r="L517" s="16"/>
      <c r="M517" s="16"/>
      <c r="N517" s="10"/>
      <c r="O517" s="10"/>
      <c r="P517" s="9"/>
      <c r="Q517" s="9"/>
      <c r="R517" s="9"/>
      <c r="S517" s="9"/>
      <c r="U517" s="15"/>
      <c r="W517" s="2"/>
      <c r="X517" s="2"/>
      <c r="Y517" s="2"/>
      <c r="Z517" s="2"/>
      <c r="AA517" s="2"/>
      <c r="AB517" s="14"/>
      <c r="AC517" s="2"/>
      <c r="AD517" s="13"/>
      <c r="AE517" s="12"/>
      <c r="AF517" s="10"/>
      <c r="AG517" s="11"/>
      <c r="AH517" s="9"/>
      <c r="AI517" s="9"/>
      <c r="AJ517" s="9"/>
      <c r="AK517" s="9"/>
      <c r="AL517" s="9"/>
      <c r="AM517" s="10"/>
      <c r="AN517" s="9"/>
      <c r="AO517" s="9"/>
      <c r="AP517" s="10"/>
      <c r="AQ517" s="9"/>
      <c r="AR517" s="8"/>
      <c r="AS517" s="8"/>
      <c r="AT517" s="8"/>
      <c r="AU517" s="8"/>
      <c r="AV517" s="8"/>
      <c r="AW517" s="7"/>
      <c r="BP517" s="2"/>
    </row>
    <row r="518" spans="9:68" x14ac:dyDescent="0.2">
      <c r="I518" s="17"/>
      <c r="J518" s="16"/>
      <c r="K518" s="16"/>
      <c r="L518" s="16"/>
      <c r="M518" s="16"/>
      <c r="N518" s="10"/>
      <c r="O518" s="10"/>
      <c r="P518" s="9"/>
      <c r="Q518" s="9"/>
      <c r="R518" s="9"/>
      <c r="S518" s="9"/>
      <c r="U518" s="15"/>
      <c r="W518" s="2"/>
      <c r="X518" s="2"/>
      <c r="Y518" s="2"/>
      <c r="Z518" s="2"/>
      <c r="AA518" s="2"/>
      <c r="AB518" s="14"/>
      <c r="AC518" s="2"/>
      <c r="AD518" s="13"/>
      <c r="AE518" s="12"/>
      <c r="AF518" s="10"/>
      <c r="AG518" s="11"/>
      <c r="AH518" s="9"/>
      <c r="AI518" s="9"/>
      <c r="AJ518" s="9"/>
      <c r="AK518" s="9"/>
      <c r="AL518" s="9"/>
      <c r="AM518" s="10"/>
      <c r="AN518" s="9"/>
      <c r="AO518" s="9"/>
      <c r="AP518" s="10"/>
      <c r="AQ518" s="9"/>
      <c r="AR518" s="8"/>
      <c r="AS518" s="8"/>
      <c r="AT518" s="8"/>
      <c r="AU518" s="8"/>
      <c r="AV518" s="8"/>
      <c r="AW518" s="7"/>
      <c r="BP518" s="2"/>
    </row>
    <row r="519" spans="9:68" x14ac:dyDescent="0.2">
      <c r="I519" s="17"/>
      <c r="J519" s="16"/>
      <c r="K519" s="16"/>
      <c r="L519" s="16"/>
      <c r="M519" s="16"/>
      <c r="N519" s="10"/>
      <c r="O519" s="10"/>
      <c r="P519" s="9"/>
      <c r="Q519" s="9"/>
      <c r="R519" s="9"/>
      <c r="S519" s="9"/>
      <c r="U519" s="15"/>
      <c r="W519" s="2"/>
      <c r="X519" s="2"/>
      <c r="Y519" s="2"/>
      <c r="Z519" s="2"/>
      <c r="AA519" s="2"/>
      <c r="AB519" s="14"/>
      <c r="AC519" s="2"/>
      <c r="AD519" s="13"/>
      <c r="AE519" s="12"/>
      <c r="AF519" s="10"/>
      <c r="AG519" s="11"/>
      <c r="AH519" s="9"/>
      <c r="AI519" s="9"/>
      <c r="AJ519" s="9"/>
      <c r="AK519" s="9"/>
      <c r="AL519" s="9"/>
      <c r="AM519" s="10"/>
      <c r="AN519" s="9"/>
      <c r="AO519" s="9"/>
      <c r="AP519" s="10"/>
      <c r="AQ519" s="9"/>
      <c r="AR519" s="8"/>
      <c r="AS519" s="8"/>
      <c r="AT519" s="8"/>
      <c r="AU519" s="8"/>
      <c r="AV519" s="8"/>
      <c r="AW519" s="7"/>
      <c r="BP519" s="2"/>
    </row>
    <row r="520" spans="9:68" x14ac:dyDescent="0.2">
      <c r="I520" s="17"/>
      <c r="J520" s="16"/>
      <c r="K520" s="16"/>
      <c r="L520" s="16"/>
      <c r="M520" s="16"/>
      <c r="N520" s="10"/>
      <c r="O520" s="10"/>
      <c r="P520" s="9"/>
      <c r="Q520" s="9"/>
      <c r="R520" s="9"/>
      <c r="S520" s="9"/>
      <c r="U520" s="15"/>
      <c r="W520" s="2"/>
      <c r="X520" s="2"/>
      <c r="Y520" s="2"/>
      <c r="Z520" s="2"/>
      <c r="AA520" s="2"/>
      <c r="AB520" s="14"/>
      <c r="AC520" s="2"/>
      <c r="AD520" s="13"/>
      <c r="AE520" s="12"/>
      <c r="AF520" s="10"/>
      <c r="AG520" s="11"/>
      <c r="AH520" s="9"/>
      <c r="AI520" s="9"/>
      <c r="AJ520" s="9"/>
      <c r="AK520" s="9"/>
      <c r="AL520" s="9"/>
      <c r="AM520" s="10"/>
      <c r="AN520" s="9"/>
      <c r="AO520" s="9"/>
      <c r="AP520" s="10"/>
      <c r="AQ520" s="9"/>
      <c r="AR520" s="8"/>
      <c r="AS520" s="8"/>
      <c r="AT520" s="8"/>
      <c r="AU520" s="8"/>
      <c r="AV520" s="8"/>
      <c r="AW520" s="7"/>
      <c r="BP520" s="2"/>
    </row>
    <row r="521" spans="9:68" x14ac:dyDescent="0.2">
      <c r="I521" s="17"/>
      <c r="J521" s="16"/>
      <c r="K521" s="16"/>
      <c r="L521" s="16"/>
      <c r="M521" s="16"/>
      <c r="N521" s="10"/>
      <c r="O521" s="10"/>
      <c r="P521" s="9"/>
      <c r="Q521" s="9"/>
      <c r="R521" s="9"/>
      <c r="S521" s="9"/>
      <c r="U521" s="15"/>
      <c r="W521" s="2"/>
      <c r="X521" s="2"/>
      <c r="Y521" s="2"/>
      <c r="Z521" s="2"/>
      <c r="AA521" s="2"/>
      <c r="AB521" s="14"/>
      <c r="AC521" s="2"/>
      <c r="AD521" s="13"/>
      <c r="AE521" s="12"/>
      <c r="AF521" s="10"/>
      <c r="AG521" s="11"/>
      <c r="AH521" s="9"/>
      <c r="AI521" s="9"/>
      <c r="AJ521" s="9"/>
      <c r="AK521" s="9"/>
      <c r="AL521" s="9"/>
      <c r="AM521" s="10"/>
      <c r="AN521" s="9"/>
      <c r="AO521" s="9"/>
      <c r="AP521" s="10"/>
      <c r="AQ521" s="9"/>
      <c r="AR521" s="8"/>
      <c r="AS521" s="8"/>
      <c r="AT521" s="8"/>
      <c r="AU521" s="8"/>
      <c r="AV521" s="8"/>
      <c r="AW521" s="7"/>
      <c r="BP521" s="2"/>
    </row>
    <row r="522" spans="9:68" x14ac:dyDescent="0.2">
      <c r="I522" s="17"/>
      <c r="J522" s="16"/>
      <c r="K522" s="16"/>
      <c r="L522" s="16"/>
      <c r="M522" s="16"/>
      <c r="N522" s="10"/>
      <c r="O522" s="10"/>
      <c r="P522" s="9"/>
      <c r="Q522" s="9"/>
      <c r="R522" s="9"/>
      <c r="S522" s="9"/>
      <c r="U522" s="15"/>
      <c r="W522" s="2"/>
      <c r="X522" s="2"/>
      <c r="Y522" s="2"/>
      <c r="Z522" s="2"/>
      <c r="AA522" s="2"/>
      <c r="AB522" s="14"/>
      <c r="AC522" s="2"/>
      <c r="AD522" s="13"/>
      <c r="AE522" s="12"/>
      <c r="AF522" s="10"/>
      <c r="AG522" s="11"/>
      <c r="AH522" s="9"/>
      <c r="AI522" s="9"/>
      <c r="AJ522" s="9"/>
      <c r="AK522" s="9"/>
      <c r="AL522" s="9"/>
      <c r="AM522" s="10"/>
      <c r="AN522" s="9"/>
      <c r="AO522" s="9"/>
      <c r="AP522" s="10"/>
      <c r="AQ522" s="9"/>
      <c r="AR522" s="8"/>
      <c r="AS522" s="8"/>
      <c r="AT522" s="8"/>
      <c r="AU522" s="8"/>
      <c r="AV522" s="8"/>
      <c r="AW522" s="7"/>
      <c r="BP522" s="2"/>
    </row>
    <row r="523" spans="9:68" x14ac:dyDescent="0.2">
      <c r="I523" s="17"/>
      <c r="J523" s="16"/>
      <c r="K523" s="16"/>
      <c r="L523" s="16"/>
      <c r="M523" s="16"/>
      <c r="N523" s="10"/>
      <c r="O523" s="10"/>
      <c r="P523" s="9"/>
      <c r="Q523" s="9"/>
      <c r="R523" s="9"/>
      <c r="S523" s="9"/>
      <c r="U523" s="15"/>
      <c r="W523" s="2"/>
      <c r="X523" s="2"/>
      <c r="Y523" s="2"/>
      <c r="Z523" s="2"/>
      <c r="AA523" s="2"/>
      <c r="AB523" s="14"/>
      <c r="AC523" s="2"/>
      <c r="AD523" s="13"/>
      <c r="AE523" s="12"/>
      <c r="AF523" s="10"/>
      <c r="AG523" s="11"/>
      <c r="AH523" s="9"/>
      <c r="AI523" s="9"/>
      <c r="AJ523" s="9"/>
      <c r="AK523" s="9"/>
      <c r="AL523" s="9"/>
      <c r="AM523" s="10"/>
      <c r="AN523" s="9"/>
      <c r="AO523" s="9"/>
      <c r="AP523" s="10"/>
      <c r="AQ523" s="9"/>
      <c r="AR523" s="8"/>
      <c r="AS523" s="8"/>
      <c r="AT523" s="8"/>
      <c r="AU523" s="8"/>
      <c r="AV523" s="8"/>
      <c r="AW523" s="7"/>
      <c r="BP523" s="2"/>
    </row>
    <row r="524" spans="9:68" x14ac:dyDescent="0.2">
      <c r="I524" s="17"/>
      <c r="J524" s="16"/>
      <c r="K524" s="16"/>
      <c r="L524" s="16"/>
      <c r="M524" s="16"/>
      <c r="N524" s="10"/>
      <c r="O524" s="10"/>
      <c r="P524" s="9"/>
      <c r="Q524" s="9"/>
      <c r="R524" s="9"/>
      <c r="S524" s="9"/>
      <c r="U524" s="15"/>
      <c r="W524" s="2"/>
      <c r="X524" s="2"/>
      <c r="Y524" s="2"/>
      <c r="Z524" s="2"/>
      <c r="AA524" s="2"/>
      <c r="AB524" s="14"/>
      <c r="AC524" s="2"/>
      <c r="AD524" s="13"/>
      <c r="AE524" s="12"/>
      <c r="AF524" s="10"/>
      <c r="AG524" s="11"/>
      <c r="AH524" s="9"/>
      <c r="AI524" s="9"/>
      <c r="AJ524" s="9"/>
      <c r="AK524" s="9"/>
      <c r="AL524" s="9"/>
      <c r="AM524" s="10"/>
      <c r="AN524" s="9"/>
      <c r="AO524" s="9"/>
      <c r="AP524" s="10"/>
      <c r="AQ524" s="9"/>
      <c r="AR524" s="8"/>
      <c r="AS524" s="8"/>
      <c r="AT524" s="8"/>
      <c r="AU524" s="8"/>
      <c r="AV524" s="8"/>
      <c r="AW524" s="7"/>
      <c r="BP524" s="2"/>
    </row>
    <row r="525" spans="9:68" x14ac:dyDescent="0.2">
      <c r="I525" s="17"/>
      <c r="J525" s="16"/>
      <c r="K525" s="16"/>
      <c r="L525" s="16"/>
      <c r="M525" s="16"/>
      <c r="N525" s="10"/>
      <c r="O525" s="10"/>
      <c r="P525" s="9"/>
      <c r="Q525" s="9"/>
      <c r="R525" s="9"/>
      <c r="S525" s="9"/>
      <c r="U525" s="15"/>
      <c r="W525" s="2"/>
      <c r="X525" s="2"/>
      <c r="Y525" s="2"/>
      <c r="Z525" s="2"/>
      <c r="AA525" s="2"/>
      <c r="AB525" s="14"/>
      <c r="AC525" s="2"/>
      <c r="AD525" s="13"/>
      <c r="AE525" s="12"/>
      <c r="AF525" s="10"/>
      <c r="AG525" s="11"/>
      <c r="AH525" s="9"/>
      <c r="AI525" s="9"/>
      <c r="AJ525" s="9"/>
      <c r="AK525" s="9"/>
      <c r="AL525" s="9"/>
      <c r="AM525" s="10"/>
      <c r="AN525" s="9"/>
      <c r="AO525" s="9"/>
      <c r="AP525" s="10"/>
      <c r="AQ525" s="9"/>
      <c r="AR525" s="8"/>
      <c r="AS525" s="8"/>
      <c r="AT525" s="8"/>
      <c r="AU525" s="8"/>
      <c r="AV525" s="8"/>
      <c r="AW525" s="7"/>
      <c r="BP525" s="2"/>
    </row>
    <row r="526" spans="9:68" x14ac:dyDescent="0.2">
      <c r="I526" s="17"/>
      <c r="J526" s="16"/>
      <c r="K526" s="16"/>
      <c r="L526" s="16"/>
      <c r="M526" s="16"/>
      <c r="N526" s="10"/>
      <c r="O526" s="10"/>
      <c r="P526" s="9"/>
      <c r="Q526" s="9"/>
      <c r="R526" s="9"/>
      <c r="S526" s="9"/>
      <c r="U526" s="15"/>
      <c r="W526" s="2"/>
      <c r="X526" s="2"/>
      <c r="Y526" s="2"/>
      <c r="Z526" s="2"/>
      <c r="AA526" s="2"/>
      <c r="AB526" s="14"/>
      <c r="AC526" s="2"/>
      <c r="AD526" s="13"/>
      <c r="AE526" s="12"/>
      <c r="AF526" s="10"/>
      <c r="AG526" s="11"/>
      <c r="AH526" s="9"/>
      <c r="AI526" s="9"/>
      <c r="AJ526" s="9"/>
      <c r="AK526" s="9"/>
      <c r="AL526" s="9"/>
      <c r="AM526" s="10"/>
      <c r="AN526" s="9"/>
      <c r="AO526" s="9"/>
      <c r="AP526" s="10"/>
      <c r="AQ526" s="9"/>
      <c r="AR526" s="8"/>
      <c r="AS526" s="8"/>
      <c r="AT526" s="8"/>
      <c r="AU526" s="8"/>
      <c r="AV526" s="8"/>
      <c r="AW526" s="7"/>
      <c r="BP526" s="2"/>
    </row>
    <row r="527" spans="9:68" x14ac:dyDescent="0.2">
      <c r="I527" s="17"/>
      <c r="J527" s="16"/>
      <c r="K527" s="16"/>
      <c r="L527" s="16"/>
      <c r="M527" s="16"/>
      <c r="N527" s="10"/>
      <c r="O527" s="10"/>
      <c r="P527" s="9"/>
      <c r="Q527" s="9"/>
      <c r="R527" s="9"/>
      <c r="S527" s="9"/>
      <c r="U527" s="15"/>
      <c r="W527" s="2"/>
      <c r="X527" s="2"/>
      <c r="Y527" s="2"/>
      <c r="Z527" s="2"/>
      <c r="AA527" s="2"/>
      <c r="AB527" s="14"/>
      <c r="AC527" s="2"/>
      <c r="AD527" s="13"/>
      <c r="AE527" s="12"/>
      <c r="AF527" s="10"/>
      <c r="AG527" s="11"/>
      <c r="AH527" s="9"/>
      <c r="AI527" s="9"/>
      <c r="AJ527" s="9"/>
      <c r="AK527" s="9"/>
      <c r="AL527" s="9"/>
      <c r="AM527" s="10"/>
      <c r="AN527" s="9"/>
      <c r="AO527" s="9"/>
      <c r="AP527" s="10"/>
      <c r="AQ527" s="9"/>
      <c r="AR527" s="8"/>
      <c r="AS527" s="8"/>
      <c r="AT527" s="8"/>
      <c r="AU527" s="8"/>
      <c r="AV527" s="8"/>
      <c r="AW527" s="7"/>
      <c r="BP527" s="2"/>
    </row>
    <row r="528" spans="9:68" x14ac:dyDescent="0.2">
      <c r="I528" s="17"/>
      <c r="J528" s="16"/>
      <c r="K528" s="16"/>
      <c r="L528" s="16"/>
      <c r="M528" s="16"/>
      <c r="N528" s="10"/>
      <c r="O528" s="10"/>
      <c r="P528" s="9"/>
      <c r="Q528" s="9"/>
      <c r="R528" s="9"/>
      <c r="S528" s="9"/>
      <c r="U528" s="15"/>
      <c r="W528" s="2"/>
      <c r="X528" s="2"/>
      <c r="Y528" s="2"/>
      <c r="Z528" s="2"/>
      <c r="AA528" s="2"/>
      <c r="AB528" s="14"/>
      <c r="AC528" s="2"/>
      <c r="AD528" s="13"/>
      <c r="AE528" s="12"/>
      <c r="AF528" s="10"/>
      <c r="AG528" s="11"/>
      <c r="AH528" s="9"/>
      <c r="AI528" s="9"/>
      <c r="AJ528" s="9"/>
      <c r="AK528" s="9"/>
      <c r="AL528" s="9"/>
      <c r="AM528" s="10"/>
      <c r="AN528" s="9"/>
      <c r="AO528" s="9"/>
      <c r="AP528" s="10"/>
      <c r="AQ528" s="9"/>
      <c r="AR528" s="8"/>
      <c r="AS528" s="8"/>
      <c r="AT528" s="8"/>
      <c r="AU528" s="8"/>
      <c r="AV528" s="8"/>
      <c r="AW528" s="7"/>
      <c r="BP528" s="2"/>
    </row>
    <row r="529" spans="9:68" x14ac:dyDescent="0.2">
      <c r="I529" s="17"/>
      <c r="J529" s="16"/>
      <c r="K529" s="16"/>
      <c r="L529" s="16"/>
      <c r="M529" s="16"/>
      <c r="N529" s="10"/>
      <c r="O529" s="10"/>
      <c r="P529" s="9"/>
      <c r="Q529" s="9"/>
      <c r="R529" s="9"/>
      <c r="S529" s="9"/>
      <c r="U529" s="15"/>
      <c r="W529" s="2"/>
      <c r="X529" s="2"/>
      <c r="Y529" s="2"/>
      <c r="Z529" s="2"/>
      <c r="AA529" s="2"/>
      <c r="AB529" s="14"/>
      <c r="AC529" s="2"/>
      <c r="AD529" s="13"/>
      <c r="AE529" s="12"/>
      <c r="AF529" s="10"/>
      <c r="AG529" s="11"/>
      <c r="AH529" s="9"/>
      <c r="AI529" s="9"/>
      <c r="AJ529" s="9"/>
      <c r="AK529" s="9"/>
      <c r="AL529" s="9"/>
      <c r="AM529" s="10"/>
      <c r="AN529" s="9"/>
      <c r="AO529" s="9"/>
      <c r="AP529" s="10"/>
      <c r="AQ529" s="9"/>
      <c r="AR529" s="8"/>
      <c r="AS529" s="8"/>
      <c r="AT529" s="8"/>
      <c r="AU529" s="8"/>
      <c r="AV529" s="8"/>
      <c r="AW529" s="7"/>
      <c r="BP529" s="2"/>
    </row>
    <row r="530" spans="9:68" x14ac:dyDescent="0.2">
      <c r="I530" s="17"/>
      <c r="J530" s="16"/>
      <c r="K530" s="16"/>
      <c r="L530" s="16"/>
      <c r="M530" s="16"/>
      <c r="N530" s="10"/>
      <c r="O530" s="10"/>
      <c r="P530" s="9"/>
      <c r="Q530" s="9"/>
      <c r="R530" s="9"/>
      <c r="S530" s="9"/>
      <c r="U530" s="15"/>
      <c r="W530" s="2"/>
      <c r="X530" s="2"/>
      <c r="Y530" s="2"/>
      <c r="Z530" s="2"/>
      <c r="AA530" s="2"/>
      <c r="AB530" s="14"/>
      <c r="AC530" s="2"/>
      <c r="AD530" s="13"/>
      <c r="AE530" s="12"/>
      <c r="AF530" s="10"/>
      <c r="AG530" s="11"/>
      <c r="AH530" s="9"/>
      <c r="AI530" s="9"/>
      <c r="AJ530" s="9"/>
      <c r="AK530" s="9"/>
      <c r="AL530" s="9"/>
      <c r="AM530" s="10"/>
      <c r="AN530" s="9"/>
      <c r="AO530" s="9"/>
      <c r="AP530" s="10"/>
      <c r="AQ530" s="9"/>
      <c r="AR530" s="8"/>
      <c r="AS530" s="8"/>
      <c r="AT530" s="8"/>
      <c r="AU530" s="8"/>
      <c r="AV530" s="8"/>
      <c r="AW530" s="7"/>
      <c r="BP530" s="2"/>
    </row>
    <row r="531" spans="9:68" x14ac:dyDescent="0.2">
      <c r="I531" s="17"/>
      <c r="J531" s="16"/>
      <c r="K531" s="16"/>
      <c r="L531" s="16"/>
      <c r="M531" s="16"/>
      <c r="N531" s="10"/>
      <c r="O531" s="10"/>
      <c r="P531" s="9"/>
      <c r="Q531" s="9"/>
      <c r="R531" s="9"/>
      <c r="S531" s="9"/>
      <c r="U531" s="15"/>
      <c r="W531" s="2"/>
      <c r="X531" s="2"/>
      <c r="Y531" s="2"/>
      <c r="Z531" s="2"/>
      <c r="AA531" s="2"/>
      <c r="AB531" s="14"/>
      <c r="AC531" s="2"/>
      <c r="AD531" s="13"/>
      <c r="AE531" s="12"/>
      <c r="AF531" s="10"/>
      <c r="AG531" s="11"/>
      <c r="AH531" s="9"/>
      <c r="AI531" s="9"/>
      <c r="AJ531" s="9"/>
      <c r="AK531" s="9"/>
      <c r="AL531" s="9"/>
      <c r="AM531" s="10"/>
      <c r="AN531" s="9"/>
      <c r="AO531" s="9"/>
      <c r="AP531" s="10"/>
      <c r="AQ531" s="9"/>
      <c r="AR531" s="8"/>
      <c r="AS531" s="8"/>
      <c r="AT531" s="8"/>
      <c r="AU531" s="8"/>
      <c r="AV531" s="8"/>
      <c r="AW531" s="7"/>
      <c r="BP531" s="2"/>
    </row>
    <row r="532" spans="9:68" x14ac:dyDescent="0.2">
      <c r="I532" s="17"/>
      <c r="J532" s="16"/>
      <c r="K532" s="16"/>
      <c r="L532" s="16"/>
      <c r="M532" s="16"/>
      <c r="N532" s="10"/>
      <c r="O532" s="10"/>
      <c r="P532" s="9"/>
      <c r="Q532" s="9"/>
      <c r="R532" s="9"/>
      <c r="S532" s="9"/>
      <c r="U532" s="15"/>
      <c r="W532" s="2"/>
      <c r="X532" s="2"/>
      <c r="Y532" s="2"/>
      <c r="Z532" s="2"/>
      <c r="AA532" s="2"/>
      <c r="AB532" s="14"/>
      <c r="AC532" s="2"/>
      <c r="AD532" s="13"/>
      <c r="AE532" s="12"/>
      <c r="AF532" s="10"/>
      <c r="AG532" s="11"/>
      <c r="AH532" s="9"/>
      <c r="AI532" s="9"/>
      <c r="AJ532" s="9"/>
      <c r="AK532" s="9"/>
      <c r="AL532" s="9"/>
      <c r="AM532" s="10"/>
      <c r="AN532" s="9"/>
      <c r="AO532" s="9"/>
      <c r="AP532" s="10"/>
      <c r="AQ532" s="9"/>
      <c r="AR532" s="8"/>
      <c r="AS532" s="8"/>
      <c r="AT532" s="8"/>
      <c r="AU532" s="8"/>
      <c r="AV532" s="8"/>
      <c r="AW532" s="7"/>
      <c r="BP532" s="2"/>
    </row>
    <row r="533" spans="9:68" x14ac:dyDescent="0.2">
      <c r="I533" s="17"/>
      <c r="J533" s="16"/>
      <c r="K533" s="16"/>
      <c r="L533" s="16"/>
      <c r="M533" s="16"/>
      <c r="N533" s="10"/>
      <c r="O533" s="10"/>
      <c r="P533" s="9"/>
      <c r="Q533" s="9"/>
      <c r="R533" s="9"/>
      <c r="S533" s="9"/>
      <c r="U533" s="15"/>
      <c r="W533" s="2"/>
      <c r="X533" s="2"/>
      <c r="Y533" s="2"/>
      <c r="Z533" s="2"/>
      <c r="AA533" s="2"/>
      <c r="AB533" s="14"/>
      <c r="AC533" s="2"/>
      <c r="AD533" s="13"/>
      <c r="AE533" s="12"/>
      <c r="AF533" s="10"/>
      <c r="AG533" s="11"/>
      <c r="AH533" s="9"/>
      <c r="AI533" s="9"/>
      <c r="AJ533" s="9"/>
      <c r="AK533" s="9"/>
      <c r="AL533" s="9"/>
      <c r="AM533" s="10"/>
      <c r="AN533" s="9"/>
      <c r="AO533" s="9"/>
      <c r="AP533" s="10"/>
      <c r="AQ533" s="9"/>
      <c r="AR533" s="8"/>
      <c r="AS533" s="8"/>
      <c r="AT533" s="8"/>
      <c r="AU533" s="8"/>
      <c r="AV533" s="8"/>
      <c r="AW533" s="7"/>
      <c r="BP533" s="2"/>
    </row>
    <row r="534" spans="9:68" x14ac:dyDescent="0.2">
      <c r="I534" s="17"/>
      <c r="J534" s="16"/>
      <c r="K534" s="16"/>
      <c r="L534" s="16"/>
      <c r="M534" s="16"/>
      <c r="N534" s="10"/>
      <c r="O534" s="10"/>
      <c r="P534" s="9"/>
      <c r="Q534" s="9"/>
      <c r="R534" s="9"/>
      <c r="S534" s="9"/>
      <c r="U534" s="15"/>
      <c r="W534" s="2"/>
      <c r="X534" s="2"/>
      <c r="Y534" s="2"/>
      <c r="Z534" s="2"/>
      <c r="AA534" s="2"/>
      <c r="AB534" s="14"/>
      <c r="AC534" s="2"/>
      <c r="AD534" s="13"/>
      <c r="AE534" s="12"/>
      <c r="AF534" s="10"/>
      <c r="AG534" s="11"/>
      <c r="AH534" s="9"/>
      <c r="AI534" s="9"/>
      <c r="AJ534" s="9"/>
      <c r="AK534" s="9"/>
      <c r="AL534" s="9"/>
      <c r="AM534" s="10"/>
      <c r="AN534" s="9"/>
      <c r="AO534" s="9"/>
      <c r="AP534" s="10"/>
      <c r="AQ534" s="9"/>
      <c r="AR534" s="8"/>
      <c r="AS534" s="8"/>
      <c r="AT534" s="8"/>
      <c r="AU534" s="8"/>
      <c r="AV534" s="8"/>
      <c r="AW534" s="7"/>
      <c r="BP534" s="2"/>
    </row>
    <row r="535" spans="9:68" x14ac:dyDescent="0.2">
      <c r="I535" s="17"/>
      <c r="J535" s="16"/>
      <c r="K535" s="16"/>
      <c r="L535" s="16"/>
      <c r="M535" s="16"/>
      <c r="N535" s="10"/>
      <c r="O535" s="10"/>
      <c r="P535" s="9"/>
      <c r="Q535" s="9"/>
      <c r="R535" s="9"/>
      <c r="S535" s="9"/>
      <c r="U535" s="15"/>
      <c r="W535" s="2"/>
      <c r="X535" s="2"/>
      <c r="Y535" s="2"/>
      <c r="Z535" s="2"/>
      <c r="AA535" s="2"/>
      <c r="AB535" s="14"/>
      <c r="AC535" s="2"/>
      <c r="AD535" s="13"/>
      <c r="AE535" s="12"/>
      <c r="AF535" s="10"/>
      <c r="AG535" s="11"/>
      <c r="AH535" s="9"/>
      <c r="AI535" s="9"/>
      <c r="AJ535" s="9"/>
      <c r="AK535" s="9"/>
      <c r="AL535" s="9"/>
      <c r="AM535" s="10"/>
      <c r="AN535" s="9"/>
      <c r="AO535" s="9"/>
      <c r="AP535" s="10"/>
      <c r="AQ535" s="9"/>
      <c r="AR535" s="8"/>
      <c r="AS535" s="8"/>
      <c r="AT535" s="8"/>
      <c r="AU535" s="8"/>
      <c r="AV535" s="8"/>
      <c r="AW535" s="7"/>
      <c r="BP535" s="2"/>
    </row>
    <row r="536" spans="9:68" x14ac:dyDescent="0.2">
      <c r="I536" s="17"/>
      <c r="J536" s="16"/>
      <c r="K536" s="16"/>
      <c r="L536" s="16"/>
      <c r="M536" s="16"/>
      <c r="N536" s="10"/>
      <c r="O536" s="10"/>
      <c r="P536" s="9"/>
      <c r="Q536" s="9"/>
      <c r="R536" s="9"/>
      <c r="S536" s="9"/>
      <c r="U536" s="15"/>
      <c r="W536" s="2"/>
      <c r="X536" s="2"/>
      <c r="Y536" s="2"/>
      <c r="Z536" s="2"/>
      <c r="AA536" s="2"/>
      <c r="AB536" s="14"/>
      <c r="AC536" s="2"/>
      <c r="AD536" s="13"/>
      <c r="AE536" s="12"/>
      <c r="AF536" s="10"/>
      <c r="AG536" s="11"/>
      <c r="AH536" s="9"/>
      <c r="AI536" s="9"/>
      <c r="AJ536" s="9"/>
      <c r="AK536" s="9"/>
      <c r="AL536" s="9"/>
      <c r="AM536" s="10"/>
      <c r="AN536" s="9"/>
      <c r="AO536" s="9"/>
      <c r="AP536" s="10"/>
      <c r="AQ536" s="9"/>
      <c r="AR536" s="8"/>
      <c r="AS536" s="8"/>
      <c r="AT536" s="8"/>
      <c r="AU536" s="8"/>
      <c r="AV536" s="8"/>
      <c r="AW536" s="7"/>
      <c r="BP536" s="2"/>
    </row>
    <row r="537" spans="9:68" x14ac:dyDescent="0.2">
      <c r="I537" s="17"/>
      <c r="J537" s="16"/>
      <c r="K537" s="16"/>
      <c r="L537" s="16"/>
      <c r="M537" s="16"/>
      <c r="N537" s="10"/>
      <c r="O537" s="10"/>
      <c r="P537" s="9"/>
      <c r="Q537" s="9"/>
      <c r="R537" s="9"/>
      <c r="S537" s="9"/>
      <c r="U537" s="15"/>
      <c r="W537" s="2"/>
      <c r="X537" s="2"/>
      <c r="Y537" s="2"/>
      <c r="Z537" s="2"/>
      <c r="AA537" s="2"/>
      <c r="AB537" s="14"/>
      <c r="AC537" s="2"/>
      <c r="AD537" s="13"/>
      <c r="AE537" s="12"/>
      <c r="AF537" s="10"/>
      <c r="AG537" s="11"/>
      <c r="AH537" s="9"/>
      <c r="AI537" s="9"/>
      <c r="AJ537" s="9"/>
      <c r="AK537" s="9"/>
      <c r="AL537" s="9"/>
      <c r="AM537" s="10"/>
      <c r="AN537" s="9"/>
      <c r="AO537" s="9"/>
      <c r="AP537" s="10"/>
      <c r="AQ537" s="9"/>
      <c r="AR537" s="8"/>
      <c r="AS537" s="8"/>
      <c r="AT537" s="8"/>
      <c r="AU537" s="8"/>
      <c r="AV537" s="8"/>
      <c r="AW537" s="7"/>
      <c r="BP537" s="2"/>
    </row>
    <row r="538" spans="9:68" x14ac:dyDescent="0.2">
      <c r="I538" s="17"/>
      <c r="J538" s="16"/>
      <c r="K538" s="16"/>
      <c r="L538" s="16"/>
      <c r="M538" s="16"/>
      <c r="N538" s="10"/>
      <c r="O538" s="10"/>
      <c r="P538" s="9"/>
      <c r="Q538" s="9"/>
      <c r="R538" s="9"/>
      <c r="S538" s="9"/>
      <c r="U538" s="15"/>
      <c r="W538" s="2"/>
      <c r="X538" s="2"/>
      <c r="Y538" s="2"/>
      <c r="Z538" s="2"/>
      <c r="AA538" s="2"/>
      <c r="AB538" s="14"/>
      <c r="AC538" s="2"/>
      <c r="AD538" s="13"/>
      <c r="AE538" s="12"/>
      <c r="AF538" s="10"/>
      <c r="AG538" s="11"/>
      <c r="AH538" s="9"/>
      <c r="AI538" s="9"/>
      <c r="AJ538" s="9"/>
      <c r="AK538" s="9"/>
      <c r="AL538" s="9"/>
      <c r="AM538" s="10"/>
      <c r="AN538" s="9"/>
      <c r="AO538" s="9"/>
      <c r="AP538" s="10"/>
      <c r="AQ538" s="9"/>
      <c r="AR538" s="8"/>
      <c r="AS538" s="8"/>
      <c r="AT538" s="8"/>
      <c r="AU538" s="8"/>
      <c r="AV538" s="8"/>
      <c r="AW538" s="7"/>
      <c r="BP538" s="2"/>
    </row>
    <row r="539" spans="9:68" x14ac:dyDescent="0.2">
      <c r="I539" s="17"/>
      <c r="J539" s="16"/>
      <c r="K539" s="16"/>
      <c r="L539" s="16"/>
      <c r="M539" s="16"/>
      <c r="N539" s="10"/>
      <c r="O539" s="10"/>
      <c r="P539" s="9"/>
      <c r="Q539" s="9"/>
      <c r="R539" s="9"/>
      <c r="S539" s="9"/>
      <c r="U539" s="15"/>
      <c r="W539" s="2"/>
      <c r="X539" s="2"/>
      <c r="Y539" s="2"/>
      <c r="Z539" s="2"/>
      <c r="AA539" s="2"/>
      <c r="AB539" s="14"/>
      <c r="AC539" s="2"/>
      <c r="AD539" s="13"/>
      <c r="AE539" s="12"/>
      <c r="AF539" s="10"/>
      <c r="AG539" s="11"/>
      <c r="AH539" s="9"/>
      <c r="AI539" s="9"/>
      <c r="AJ539" s="9"/>
      <c r="AK539" s="9"/>
      <c r="AL539" s="9"/>
      <c r="AM539" s="10"/>
      <c r="AN539" s="9"/>
      <c r="AO539" s="9"/>
      <c r="AP539" s="10"/>
      <c r="AQ539" s="9"/>
      <c r="AR539" s="8"/>
      <c r="AS539" s="8"/>
      <c r="AT539" s="8"/>
      <c r="AU539" s="8"/>
      <c r="AV539" s="8"/>
      <c r="AW539" s="7"/>
      <c r="BP539" s="2"/>
    </row>
    <row r="540" spans="9:68" x14ac:dyDescent="0.2">
      <c r="I540" s="17"/>
      <c r="J540" s="16"/>
      <c r="K540" s="16"/>
      <c r="L540" s="16"/>
      <c r="M540" s="16"/>
      <c r="N540" s="10"/>
      <c r="O540" s="10"/>
      <c r="P540" s="9"/>
      <c r="Q540" s="9"/>
      <c r="R540" s="9"/>
      <c r="S540" s="9"/>
      <c r="U540" s="15"/>
      <c r="W540" s="2"/>
      <c r="X540" s="2"/>
      <c r="Y540" s="2"/>
      <c r="Z540" s="2"/>
      <c r="AA540" s="2"/>
      <c r="AB540" s="14"/>
      <c r="AC540" s="2"/>
      <c r="AD540" s="13"/>
      <c r="AE540" s="12"/>
      <c r="AF540" s="10"/>
      <c r="AG540" s="11"/>
      <c r="AH540" s="9"/>
      <c r="AI540" s="9"/>
      <c r="AJ540" s="9"/>
      <c r="AK540" s="9"/>
      <c r="AL540" s="9"/>
      <c r="AM540" s="10"/>
      <c r="AN540" s="9"/>
      <c r="AO540" s="9"/>
      <c r="AP540" s="10"/>
      <c r="AQ540" s="9"/>
      <c r="AR540" s="8"/>
      <c r="AS540" s="8"/>
      <c r="AT540" s="8"/>
      <c r="AU540" s="8"/>
      <c r="AV540" s="8"/>
      <c r="AW540" s="7"/>
      <c r="BP540" s="2"/>
    </row>
    <row r="541" spans="9:68" x14ac:dyDescent="0.2">
      <c r="I541" s="17"/>
      <c r="J541" s="16"/>
      <c r="K541" s="16"/>
      <c r="L541" s="16"/>
      <c r="M541" s="16"/>
      <c r="N541" s="10"/>
      <c r="O541" s="10"/>
      <c r="P541" s="9"/>
      <c r="Q541" s="9"/>
      <c r="R541" s="9"/>
      <c r="S541" s="9"/>
      <c r="U541" s="15"/>
      <c r="W541" s="2"/>
      <c r="X541" s="2"/>
      <c r="Y541" s="2"/>
      <c r="Z541" s="2"/>
      <c r="AA541" s="2"/>
      <c r="AB541" s="14"/>
      <c r="AC541" s="2"/>
      <c r="AD541" s="13"/>
      <c r="AE541" s="12"/>
      <c r="AF541" s="10"/>
      <c r="AG541" s="11"/>
      <c r="AH541" s="9"/>
      <c r="AI541" s="9"/>
      <c r="AJ541" s="9"/>
      <c r="AK541" s="9"/>
      <c r="AL541" s="9"/>
      <c r="AM541" s="10"/>
      <c r="AN541" s="9"/>
      <c r="AO541" s="9"/>
      <c r="AP541" s="10"/>
      <c r="AQ541" s="9"/>
      <c r="AR541" s="8"/>
      <c r="AS541" s="8"/>
      <c r="AT541" s="8"/>
      <c r="AU541" s="8"/>
      <c r="AV541" s="8"/>
      <c r="AW541" s="7"/>
      <c r="BP541" s="2"/>
    </row>
    <row r="542" spans="9:68" x14ac:dyDescent="0.2">
      <c r="I542" s="17"/>
      <c r="J542" s="16"/>
      <c r="K542" s="16"/>
      <c r="L542" s="16"/>
      <c r="M542" s="16"/>
      <c r="N542" s="10"/>
      <c r="O542" s="10"/>
      <c r="P542" s="9"/>
      <c r="Q542" s="9"/>
      <c r="R542" s="9"/>
      <c r="S542" s="9"/>
      <c r="U542" s="15"/>
      <c r="W542" s="2"/>
      <c r="X542" s="2"/>
      <c r="Y542" s="2"/>
      <c r="Z542" s="2"/>
      <c r="AA542" s="2"/>
      <c r="AB542" s="14"/>
      <c r="AC542" s="2"/>
      <c r="AD542" s="13"/>
      <c r="AE542" s="12"/>
      <c r="AF542" s="10"/>
      <c r="AG542" s="11"/>
      <c r="AH542" s="9"/>
      <c r="AI542" s="9"/>
      <c r="AJ542" s="9"/>
      <c r="AK542" s="9"/>
      <c r="AL542" s="9"/>
      <c r="AM542" s="10"/>
      <c r="AN542" s="9"/>
      <c r="AO542" s="9"/>
      <c r="AP542" s="10"/>
      <c r="AQ542" s="9"/>
      <c r="AR542" s="8"/>
      <c r="AS542" s="8"/>
      <c r="AT542" s="8"/>
      <c r="AU542" s="8"/>
      <c r="AV542" s="8"/>
      <c r="AW542" s="7"/>
      <c r="BP542" s="2"/>
    </row>
    <row r="543" spans="9:68" x14ac:dyDescent="0.2">
      <c r="I543" s="17"/>
      <c r="J543" s="16"/>
      <c r="K543" s="16"/>
      <c r="L543" s="16"/>
      <c r="M543" s="16"/>
      <c r="N543" s="10"/>
      <c r="O543" s="10"/>
      <c r="P543" s="9"/>
      <c r="Q543" s="9"/>
      <c r="R543" s="9"/>
      <c r="S543" s="9"/>
      <c r="U543" s="15"/>
      <c r="W543" s="2"/>
      <c r="X543" s="2"/>
      <c r="Y543" s="2"/>
      <c r="Z543" s="2"/>
      <c r="AA543" s="2"/>
      <c r="AB543" s="14"/>
      <c r="AC543" s="2"/>
      <c r="AD543" s="13"/>
      <c r="AE543" s="12"/>
      <c r="AF543" s="10"/>
      <c r="AG543" s="11"/>
      <c r="AH543" s="9"/>
      <c r="AI543" s="9"/>
      <c r="AJ543" s="9"/>
      <c r="AK543" s="9"/>
      <c r="AL543" s="9"/>
      <c r="AM543" s="10"/>
      <c r="AN543" s="9"/>
      <c r="AO543" s="9"/>
      <c r="AP543" s="10"/>
      <c r="AQ543" s="9"/>
      <c r="AR543" s="8"/>
      <c r="AS543" s="8"/>
      <c r="AT543" s="8"/>
      <c r="AU543" s="8"/>
      <c r="AV543" s="8"/>
      <c r="AW543" s="7"/>
      <c r="BP543" s="2"/>
    </row>
    <row r="544" spans="9:68" x14ac:dyDescent="0.2">
      <c r="I544" s="17"/>
      <c r="J544" s="16"/>
      <c r="K544" s="16"/>
      <c r="L544" s="16"/>
      <c r="M544" s="16"/>
      <c r="N544" s="10"/>
      <c r="O544" s="10"/>
      <c r="P544" s="9"/>
      <c r="Q544" s="9"/>
      <c r="R544" s="9"/>
      <c r="S544" s="9"/>
      <c r="U544" s="15"/>
      <c r="W544" s="2"/>
      <c r="X544" s="2"/>
      <c r="Y544" s="2"/>
      <c r="Z544" s="2"/>
      <c r="AA544" s="2"/>
      <c r="AB544" s="14"/>
      <c r="AC544" s="2"/>
      <c r="AD544" s="13"/>
      <c r="AE544" s="12"/>
      <c r="AF544" s="10"/>
      <c r="AG544" s="11"/>
      <c r="AH544" s="9"/>
      <c r="AI544" s="9"/>
      <c r="AJ544" s="9"/>
      <c r="AK544" s="9"/>
      <c r="AL544" s="9"/>
      <c r="AM544" s="10"/>
      <c r="AN544" s="9"/>
      <c r="AO544" s="9"/>
      <c r="AP544" s="10"/>
      <c r="AQ544" s="9"/>
      <c r="AR544" s="8"/>
      <c r="AS544" s="8"/>
      <c r="AT544" s="8"/>
      <c r="AU544" s="8"/>
      <c r="AV544" s="8"/>
      <c r="AW544" s="7"/>
      <c r="BP544" s="2"/>
    </row>
    <row r="545" spans="9:68" x14ac:dyDescent="0.2">
      <c r="I545" s="17"/>
      <c r="J545" s="16"/>
      <c r="K545" s="16"/>
      <c r="L545" s="16"/>
      <c r="M545" s="16"/>
      <c r="N545" s="10"/>
      <c r="O545" s="10"/>
      <c r="P545" s="9"/>
      <c r="Q545" s="9"/>
      <c r="R545" s="9"/>
      <c r="S545" s="9"/>
      <c r="U545" s="15"/>
      <c r="W545" s="2"/>
      <c r="X545" s="2"/>
      <c r="Y545" s="2"/>
      <c r="Z545" s="2"/>
      <c r="AA545" s="2"/>
      <c r="AB545" s="14"/>
      <c r="AC545" s="2"/>
      <c r="AD545" s="13"/>
      <c r="AE545" s="12"/>
      <c r="AF545" s="10"/>
      <c r="AG545" s="11"/>
      <c r="AH545" s="9"/>
      <c r="AI545" s="9"/>
      <c r="AJ545" s="9"/>
      <c r="AK545" s="9"/>
      <c r="AL545" s="9"/>
      <c r="AM545" s="10"/>
      <c r="AN545" s="9"/>
      <c r="AO545" s="9"/>
      <c r="AP545" s="10"/>
      <c r="AQ545" s="9"/>
      <c r="AR545" s="8"/>
      <c r="AS545" s="8"/>
      <c r="AT545" s="8"/>
      <c r="AU545" s="8"/>
      <c r="AV545" s="8"/>
      <c r="AW545" s="7"/>
      <c r="BP545" s="2"/>
    </row>
    <row r="546" spans="9:68" x14ac:dyDescent="0.2">
      <c r="I546" s="17"/>
      <c r="J546" s="16"/>
      <c r="K546" s="16"/>
      <c r="L546" s="16"/>
      <c r="M546" s="16"/>
      <c r="N546" s="10"/>
      <c r="O546" s="10"/>
      <c r="P546" s="9"/>
      <c r="Q546" s="9"/>
      <c r="R546" s="9"/>
      <c r="S546" s="9"/>
      <c r="U546" s="15"/>
      <c r="W546" s="2"/>
      <c r="X546" s="2"/>
      <c r="Y546" s="2"/>
      <c r="Z546" s="2"/>
      <c r="AA546" s="2"/>
      <c r="AB546" s="14"/>
      <c r="AC546" s="2"/>
      <c r="AD546" s="13"/>
      <c r="AE546" s="12"/>
      <c r="AF546" s="10"/>
      <c r="AG546" s="11"/>
      <c r="AH546" s="9"/>
      <c r="AI546" s="9"/>
      <c r="AJ546" s="9"/>
      <c r="AK546" s="9"/>
      <c r="AL546" s="9"/>
      <c r="AM546" s="10"/>
      <c r="AN546" s="9"/>
      <c r="AO546" s="9"/>
      <c r="AP546" s="10"/>
      <c r="AQ546" s="9"/>
      <c r="AR546" s="8"/>
      <c r="AS546" s="8"/>
      <c r="AT546" s="8"/>
      <c r="AU546" s="8"/>
      <c r="AV546" s="8"/>
      <c r="AW546" s="7"/>
      <c r="BP546" s="2"/>
    </row>
    <row r="547" spans="9:68" x14ac:dyDescent="0.2">
      <c r="I547" s="17"/>
      <c r="J547" s="16"/>
      <c r="K547" s="16"/>
      <c r="L547" s="16"/>
      <c r="M547" s="16"/>
      <c r="N547" s="10"/>
      <c r="O547" s="10"/>
      <c r="P547" s="9"/>
      <c r="Q547" s="9"/>
      <c r="R547" s="9"/>
      <c r="S547" s="9"/>
      <c r="U547" s="15"/>
      <c r="W547" s="2"/>
      <c r="X547" s="2"/>
      <c r="Y547" s="2"/>
      <c r="Z547" s="2"/>
      <c r="AA547" s="2"/>
      <c r="AB547" s="14"/>
      <c r="AC547" s="2"/>
      <c r="AD547" s="13"/>
      <c r="AE547" s="12"/>
      <c r="AF547" s="10"/>
      <c r="AG547" s="11"/>
      <c r="AH547" s="9"/>
      <c r="AI547" s="9"/>
      <c r="AJ547" s="9"/>
      <c r="AK547" s="9"/>
      <c r="AL547" s="9"/>
      <c r="AM547" s="10"/>
      <c r="AN547" s="9"/>
      <c r="AO547" s="9"/>
      <c r="AP547" s="10"/>
      <c r="AQ547" s="9"/>
      <c r="AR547" s="8"/>
      <c r="AS547" s="8"/>
      <c r="AT547" s="8"/>
      <c r="AU547" s="8"/>
      <c r="AV547" s="8"/>
      <c r="AW547" s="7"/>
      <c r="BP547" s="2"/>
    </row>
    <row r="548" spans="9:68" x14ac:dyDescent="0.2">
      <c r="I548" s="17"/>
      <c r="J548" s="16"/>
      <c r="K548" s="16"/>
      <c r="L548" s="16"/>
      <c r="M548" s="16"/>
      <c r="N548" s="10"/>
      <c r="O548" s="10"/>
      <c r="P548" s="9"/>
      <c r="Q548" s="9"/>
      <c r="R548" s="9"/>
      <c r="S548" s="9"/>
      <c r="U548" s="15"/>
      <c r="W548" s="2"/>
      <c r="X548" s="2"/>
      <c r="Y548" s="2"/>
      <c r="Z548" s="2"/>
      <c r="AA548" s="2"/>
      <c r="AB548" s="14"/>
      <c r="AC548" s="2"/>
      <c r="AD548" s="13"/>
      <c r="AE548" s="12"/>
      <c r="AF548" s="10"/>
      <c r="AG548" s="11"/>
      <c r="AH548" s="9"/>
      <c r="AI548" s="9"/>
      <c r="AJ548" s="9"/>
      <c r="AK548" s="9"/>
      <c r="AL548" s="9"/>
      <c r="AM548" s="10"/>
      <c r="AN548" s="9"/>
      <c r="AO548" s="9"/>
      <c r="AP548" s="10"/>
      <c r="AQ548" s="9"/>
      <c r="AR548" s="8"/>
      <c r="AS548" s="8"/>
      <c r="AT548" s="8"/>
      <c r="AU548" s="8"/>
      <c r="AV548" s="8"/>
      <c r="AW548" s="7"/>
      <c r="BP548" s="2"/>
    </row>
    <row r="549" spans="9:68" x14ac:dyDescent="0.2">
      <c r="I549" s="17"/>
      <c r="J549" s="16"/>
      <c r="K549" s="16"/>
      <c r="L549" s="16"/>
      <c r="M549" s="16"/>
      <c r="N549" s="10"/>
      <c r="O549" s="10"/>
      <c r="P549" s="9"/>
      <c r="Q549" s="9"/>
      <c r="R549" s="9"/>
      <c r="S549" s="9"/>
      <c r="U549" s="15"/>
      <c r="W549" s="2"/>
      <c r="X549" s="2"/>
      <c r="Y549" s="2"/>
      <c r="Z549" s="2"/>
      <c r="AA549" s="2"/>
      <c r="AB549" s="14"/>
      <c r="AC549" s="2"/>
      <c r="AD549" s="13"/>
      <c r="AE549" s="12"/>
      <c r="AF549" s="10"/>
      <c r="AG549" s="11"/>
      <c r="AH549" s="9"/>
      <c r="AI549" s="9"/>
      <c r="AJ549" s="9"/>
      <c r="AK549" s="9"/>
      <c r="AL549" s="9"/>
      <c r="AM549" s="10"/>
      <c r="AN549" s="9"/>
      <c r="AO549" s="9"/>
      <c r="AP549" s="10"/>
      <c r="AQ549" s="9"/>
      <c r="AR549" s="8"/>
      <c r="AS549" s="8"/>
      <c r="AT549" s="8"/>
      <c r="AU549" s="8"/>
      <c r="AV549" s="8"/>
      <c r="AW549" s="7"/>
      <c r="BP549" s="2"/>
    </row>
    <row r="550" spans="9:68" x14ac:dyDescent="0.2">
      <c r="I550" s="17"/>
      <c r="J550" s="16"/>
      <c r="K550" s="16"/>
      <c r="L550" s="16"/>
      <c r="M550" s="16"/>
      <c r="N550" s="10"/>
      <c r="O550" s="10"/>
      <c r="P550" s="9"/>
      <c r="Q550" s="9"/>
      <c r="R550" s="9"/>
      <c r="S550" s="9"/>
      <c r="U550" s="15"/>
      <c r="W550" s="2"/>
      <c r="X550" s="2"/>
      <c r="Y550" s="2"/>
      <c r="Z550" s="2"/>
      <c r="AA550" s="2"/>
      <c r="AB550" s="14"/>
      <c r="AC550" s="2"/>
      <c r="AD550" s="13"/>
      <c r="AE550" s="12"/>
      <c r="AF550" s="10"/>
      <c r="AG550" s="11"/>
      <c r="AH550" s="9"/>
      <c r="AI550" s="9"/>
      <c r="AJ550" s="9"/>
      <c r="AK550" s="9"/>
      <c r="AL550" s="9"/>
      <c r="AM550" s="10"/>
      <c r="AN550" s="9"/>
      <c r="AO550" s="9"/>
      <c r="AP550" s="10"/>
      <c r="AQ550" s="9"/>
      <c r="AR550" s="8"/>
      <c r="AS550" s="8"/>
      <c r="AT550" s="8"/>
      <c r="AU550" s="8"/>
      <c r="AV550" s="8"/>
      <c r="AW550" s="7"/>
      <c r="BP550" s="2"/>
    </row>
    <row r="551" spans="9:68" x14ac:dyDescent="0.2">
      <c r="I551" s="17"/>
      <c r="J551" s="16"/>
      <c r="K551" s="16"/>
      <c r="L551" s="16"/>
      <c r="M551" s="16"/>
      <c r="N551" s="10"/>
      <c r="O551" s="10"/>
      <c r="P551" s="9"/>
      <c r="Q551" s="9"/>
      <c r="R551" s="9"/>
      <c r="S551" s="9"/>
      <c r="U551" s="15"/>
      <c r="W551" s="2"/>
      <c r="X551" s="2"/>
      <c r="Y551" s="2"/>
      <c r="Z551" s="2"/>
      <c r="AA551" s="2"/>
      <c r="AB551" s="14"/>
      <c r="AC551" s="2"/>
      <c r="AD551" s="13"/>
      <c r="AE551" s="12"/>
      <c r="AF551" s="10"/>
      <c r="AG551" s="11"/>
      <c r="AH551" s="9"/>
      <c r="AI551" s="9"/>
      <c r="AJ551" s="9"/>
      <c r="AK551" s="9"/>
      <c r="AL551" s="9"/>
      <c r="AM551" s="10"/>
      <c r="AN551" s="9"/>
      <c r="AO551" s="9"/>
      <c r="AP551" s="10"/>
      <c r="AQ551" s="9"/>
      <c r="AR551" s="8"/>
      <c r="AS551" s="8"/>
      <c r="AT551" s="8"/>
      <c r="AU551" s="8"/>
      <c r="AV551" s="8"/>
      <c r="AW551" s="7"/>
      <c r="BP551" s="2"/>
    </row>
    <row r="552" spans="9:68" x14ac:dyDescent="0.2">
      <c r="I552" s="17"/>
      <c r="J552" s="16"/>
      <c r="K552" s="16"/>
      <c r="L552" s="16"/>
      <c r="M552" s="16"/>
      <c r="N552" s="10"/>
      <c r="O552" s="10"/>
      <c r="P552" s="9"/>
      <c r="Q552" s="9"/>
      <c r="R552" s="9"/>
      <c r="S552" s="9"/>
      <c r="U552" s="15"/>
      <c r="W552" s="2"/>
      <c r="X552" s="2"/>
      <c r="Y552" s="2"/>
      <c r="Z552" s="2"/>
      <c r="AA552" s="2"/>
      <c r="AB552" s="14"/>
      <c r="AC552" s="2"/>
      <c r="AD552" s="13"/>
      <c r="AE552" s="12"/>
      <c r="AF552" s="10"/>
      <c r="AG552" s="11"/>
      <c r="AH552" s="9"/>
      <c r="AI552" s="9"/>
      <c r="AJ552" s="9"/>
      <c r="AK552" s="9"/>
      <c r="AL552" s="9"/>
      <c r="AM552" s="10"/>
      <c r="AN552" s="9"/>
      <c r="AO552" s="9"/>
      <c r="AP552" s="10"/>
      <c r="AQ552" s="9"/>
      <c r="AR552" s="8"/>
      <c r="AS552" s="8"/>
      <c r="AT552" s="8"/>
      <c r="AU552" s="8"/>
      <c r="AV552" s="8"/>
      <c r="AW552" s="7"/>
      <c r="BP552" s="2"/>
    </row>
    <row r="553" spans="9:68" x14ac:dyDescent="0.2">
      <c r="I553" s="17"/>
      <c r="J553" s="16"/>
      <c r="K553" s="16"/>
      <c r="L553" s="16"/>
      <c r="M553" s="16"/>
      <c r="N553" s="10"/>
      <c r="O553" s="10"/>
      <c r="P553" s="9"/>
      <c r="Q553" s="9"/>
      <c r="R553" s="9"/>
      <c r="S553" s="9"/>
      <c r="U553" s="15"/>
      <c r="W553" s="2"/>
      <c r="X553" s="2"/>
      <c r="Y553" s="2"/>
      <c r="Z553" s="2"/>
      <c r="AA553" s="2"/>
      <c r="AB553" s="14"/>
      <c r="AC553" s="2"/>
      <c r="AD553" s="13"/>
      <c r="AE553" s="12"/>
      <c r="AF553" s="10"/>
      <c r="AG553" s="11"/>
      <c r="AH553" s="9"/>
      <c r="AI553" s="9"/>
      <c r="AJ553" s="9"/>
      <c r="AK553" s="9"/>
      <c r="AL553" s="9"/>
      <c r="AM553" s="10"/>
      <c r="AN553" s="9"/>
      <c r="AO553" s="9"/>
      <c r="AP553" s="10"/>
      <c r="AQ553" s="9"/>
      <c r="AR553" s="8"/>
      <c r="AS553" s="8"/>
      <c r="AT553" s="8"/>
      <c r="AU553" s="8"/>
      <c r="AV553" s="8"/>
      <c r="AW553" s="7"/>
      <c r="BP553" s="2"/>
    </row>
    <row r="554" spans="9:68" x14ac:dyDescent="0.2">
      <c r="I554" s="17"/>
      <c r="J554" s="16"/>
      <c r="K554" s="16"/>
      <c r="L554" s="16"/>
      <c r="M554" s="16"/>
      <c r="N554" s="10"/>
      <c r="O554" s="10"/>
      <c r="P554" s="9"/>
      <c r="Q554" s="9"/>
      <c r="R554" s="9"/>
      <c r="S554" s="9"/>
      <c r="U554" s="15"/>
      <c r="W554" s="2"/>
      <c r="X554" s="2"/>
      <c r="Y554" s="2"/>
      <c r="Z554" s="2"/>
      <c r="AA554" s="2"/>
      <c r="AB554" s="14"/>
      <c r="AC554" s="2"/>
      <c r="AD554" s="13"/>
      <c r="AE554" s="12"/>
      <c r="AF554" s="10"/>
      <c r="AG554" s="11"/>
      <c r="AH554" s="9"/>
      <c r="AI554" s="9"/>
      <c r="AJ554" s="9"/>
      <c r="AK554" s="9"/>
      <c r="AL554" s="9"/>
      <c r="AM554" s="10"/>
      <c r="AN554" s="9"/>
      <c r="AO554" s="9"/>
      <c r="AP554" s="10"/>
      <c r="AQ554" s="9"/>
      <c r="AR554" s="8"/>
      <c r="AS554" s="8"/>
      <c r="AT554" s="8"/>
      <c r="AU554" s="8"/>
      <c r="AV554" s="8"/>
      <c r="AW554" s="7"/>
      <c r="BP554" s="2"/>
    </row>
    <row r="555" spans="9:68" x14ac:dyDescent="0.2">
      <c r="I555" s="17"/>
      <c r="J555" s="16"/>
      <c r="K555" s="16"/>
      <c r="L555" s="16"/>
      <c r="M555" s="16"/>
      <c r="N555" s="10"/>
      <c r="O555" s="10"/>
      <c r="P555" s="9"/>
      <c r="Q555" s="9"/>
      <c r="R555" s="9"/>
      <c r="S555" s="9"/>
      <c r="U555" s="15"/>
      <c r="W555" s="2"/>
      <c r="X555" s="2"/>
      <c r="Y555" s="2"/>
      <c r="Z555" s="2"/>
      <c r="AA555" s="2"/>
      <c r="AB555" s="14"/>
      <c r="AC555" s="2"/>
      <c r="AD555" s="13"/>
      <c r="AE555" s="12"/>
      <c r="AF555" s="10"/>
      <c r="AG555" s="11"/>
      <c r="AH555" s="9"/>
      <c r="AI555" s="9"/>
      <c r="AJ555" s="9"/>
      <c r="AK555" s="9"/>
      <c r="AL555" s="9"/>
      <c r="AM555" s="10"/>
      <c r="AN555" s="9"/>
      <c r="AO555" s="9"/>
      <c r="AP555" s="10"/>
      <c r="AQ555" s="9"/>
      <c r="AR555" s="8"/>
      <c r="AS555" s="8"/>
      <c r="AT555" s="8"/>
      <c r="AU555" s="8"/>
      <c r="AV555" s="8"/>
      <c r="AW555" s="7"/>
      <c r="BP555" s="2"/>
    </row>
    <row r="556" spans="9:68" x14ac:dyDescent="0.2">
      <c r="I556" s="17"/>
      <c r="J556" s="16"/>
      <c r="K556" s="16"/>
      <c r="L556" s="16"/>
      <c r="M556" s="16"/>
      <c r="N556" s="10"/>
      <c r="O556" s="10"/>
      <c r="P556" s="9"/>
      <c r="Q556" s="9"/>
      <c r="R556" s="9"/>
      <c r="S556" s="9"/>
      <c r="U556" s="15"/>
      <c r="W556" s="2"/>
      <c r="X556" s="2"/>
      <c r="Y556" s="2"/>
      <c r="Z556" s="2"/>
      <c r="AA556" s="2"/>
      <c r="AB556" s="14"/>
      <c r="AC556" s="2"/>
      <c r="AD556" s="13"/>
      <c r="AE556" s="12"/>
      <c r="AF556" s="10"/>
      <c r="AG556" s="11"/>
      <c r="AH556" s="9"/>
      <c r="AI556" s="9"/>
      <c r="AJ556" s="9"/>
      <c r="AK556" s="9"/>
      <c r="AL556" s="9"/>
      <c r="AM556" s="10"/>
      <c r="AN556" s="9"/>
      <c r="AO556" s="9"/>
      <c r="AP556" s="10"/>
      <c r="AQ556" s="9"/>
      <c r="AR556" s="8"/>
      <c r="AS556" s="8"/>
      <c r="AT556" s="8"/>
      <c r="AU556" s="8"/>
      <c r="AV556" s="8"/>
      <c r="AW556" s="7"/>
      <c r="BP556" s="2"/>
    </row>
    <row r="557" spans="9:68" x14ac:dyDescent="0.2">
      <c r="I557" s="17"/>
      <c r="J557" s="16"/>
      <c r="K557" s="16"/>
      <c r="L557" s="16"/>
      <c r="M557" s="16"/>
      <c r="N557" s="10"/>
      <c r="O557" s="10"/>
      <c r="P557" s="9"/>
      <c r="Q557" s="9"/>
      <c r="R557" s="9"/>
      <c r="S557" s="9"/>
      <c r="U557" s="15"/>
      <c r="W557" s="2"/>
      <c r="X557" s="2"/>
      <c r="Y557" s="2"/>
      <c r="Z557" s="2"/>
      <c r="AA557" s="2"/>
      <c r="AB557" s="14"/>
      <c r="AC557" s="2"/>
      <c r="AD557" s="13"/>
      <c r="AE557" s="12"/>
      <c r="AF557" s="10"/>
      <c r="AG557" s="11"/>
      <c r="AH557" s="9"/>
      <c r="AI557" s="9"/>
      <c r="AJ557" s="9"/>
      <c r="AK557" s="9"/>
      <c r="AL557" s="9"/>
      <c r="AM557" s="10"/>
      <c r="AN557" s="9"/>
      <c r="AO557" s="9"/>
      <c r="AP557" s="10"/>
      <c r="AQ557" s="9"/>
      <c r="AR557" s="8"/>
      <c r="AS557" s="8"/>
      <c r="AT557" s="8"/>
      <c r="AU557" s="8"/>
      <c r="AV557" s="8"/>
      <c r="AW557" s="7"/>
      <c r="BP557" s="2"/>
    </row>
    <row r="558" spans="9:68" x14ac:dyDescent="0.2">
      <c r="I558" s="17"/>
      <c r="J558" s="16"/>
      <c r="K558" s="16"/>
      <c r="L558" s="16"/>
      <c r="M558" s="16"/>
      <c r="N558" s="10"/>
      <c r="O558" s="10"/>
      <c r="P558" s="9"/>
      <c r="Q558" s="9"/>
      <c r="R558" s="9"/>
      <c r="S558" s="9"/>
      <c r="U558" s="15"/>
      <c r="W558" s="2"/>
      <c r="X558" s="2"/>
      <c r="Y558" s="2"/>
      <c r="Z558" s="2"/>
      <c r="AA558" s="2"/>
      <c r="AB558" s="14"/>
      <c r="AC558" s="2"/>
      <c r="AD558" s="13"/>
      <c r="AE558" s="12"/>
      <c r="AF558" s="10"/>
      <c r="AG558" s="11"/>
      <c r="AH558" s="9"/>
      <c r="AI558" s="9"/>
      <c r="AJ558" s="9"/>
      <c r="AK558" s="9"/>
      <c r="AL558" s="9"/>
      <c r="AM558" s="10"/>
      <c r="AN558" s="9"/>
      <c r="AO558" s="9"/>
      <c r="AP558" s="10"/>
      <c r="AQ558" s="9"/>
      <c r="AR558" s="8"/>
      <c r="AS558" s="8"/>
      <c r="AT558" s="8"/>
      <c r="AU558" s="8"/>
      <c r="AV558" s="8"/>
      <c r="AW558" s="7"/>
      <c r="BP558" s="2"/>
    </row>
    <row r="559" spans="9:68" x14ac:dyDescent="0.2">
      <c r="I559" s="17"/>
      <c r="J559" s="16"/>
      <c r="K559" s="16"/>
      <c r="L559" s="16"/>
      <c r="M559" s="16"/>
      <c r="N559" s="10"/>
      <c r="O559" s="10"/>
      <c r="P559" s="9"/>
      <c r="Q559" s="9"/>
      <c r="R559" s="9"/>
      <c r="S559" s="9"/>
      <c r="U559" s="15"/>
      <c r="W559" s="2"/>
      <c r="X559" s="2"/>
      <c r="Y559" s="2"/>
      <c r="Z559" s="2"/>
      <c r="AA559" s="2"/>
      <c r="AB559" s="14"/>
      <c r="AC559" s="2"/>
      <c r="AD559" s="13"/>
      <c r="AE559" s="12"/>
      <c r="AF559" s="10"/>
      <c r="AG559" s="11"/>
      <c r="AH559" s="9"/>
      <c r="AI559" s="9"/>
      <c r="AJ559" s="9"/>
      <c r="AK559" s="9"/>
      <c r="AL559" s="9"/>
      <c r="AM559" s="10"/>
      <c r="AN559" s="9"/>
      <c r="AO559" s="9"/>
      <c r="AP559" s="10"/>
      <c r="AQ559" s="9"/>
      <c r="AR559" s="8"/>
      <c r="AS559" s="8"/>
      <c r="AT559" s="8"/>
      <c r="AU559" s="8"/>
      <c r="AV559" s="8"/>
      <c r="AW559" s="7"/>
      <c r="BP559" s="2"/>
    </row>
    <row r="560" spans="9:68" x14ac:dyDescent="0.2">
      <c r="I560" s="17"/>
      <c r="J560" s="16"/>
      <c r="K560" s="16"/>
      <c r="L560" s="16"/>
      <c r="M560" s="16"/>
      <c r="N560" s="10"/>
      <c r="O560" s="10"/>
      <c r="P560" s="9"/>
      <c r="Q560" s="9"/>
      <c r="R560" s="9"/>
      <c r="S560" s="9"/>
      <c r="U560" s="15"/>
      <c r="W560" s="2"/>
      <c r="X560" s="2"/>
      <c r="Y560" s="2"/>
      <c r="Z560" s="2"/>
      <c r="AA560" s="2"/>
      <c r="AB560" s="14"/>
      <c r="AC560" s="2"/>
      <c r="AD560" s="13"/>
      <c r="AE560" s="12"/>
      <c r="AF560" s="10"/>
      <c r="AG560" s="11"/>
      <c r="AH560" s="9"/>
      <c r="AI560" s="9"/>
      <c r="AJ560" s="9"/>
      <c r="AK560" s="9"/>
      <c r="AL560" s="9"/>
      <c r="AM560" s="10"/>
      <c r="AN560" s="9"/>
      <c r="AO560" s="9"/>
      <c r="AP560" s="10"/>
      <c r="AQ560" s="9"/>
      <c r="AR560" s="8"/>
      <c r="AS560" s="8"/>
      <c r="AT560" s="8"/>
      <c r="AU560" s="8"/>
      <c r="AV560" s="8"/>
      <c r="AW560" s="7"/>
      <c r="BP560" s="2"/>
    </row>
    <row r="561" spans="9:68" x14ac:dyDescent="0.2">
      <c r="I561" s="17"/>
      <c r="J561" s="16"/>
      <c r="K561" s="16"/>
      <c r="L561" s="16"/>
      <c r="M561" s="16"/>
      <c r="N561" s="10"/>
      <c r="O561" s="10"/>
      <c r="P561" s="9"/>
      <c r="Q561" s="9"/>
      <c r="R561" s="9"/>
      <c r="S561" s="9"/>
      <c r="U561" s="15"/>
      <c r="W561" s="2"/>
      <c r="X561" s="2"/>
      <c r="Y561" s="2"/>
      <c r="Z561" s="2"/>
      <c r="AA561" s="2"/>
      <c r="AB561" s="14"/>
      <c r="AC561" s="2"/>
      <c r="AD561" s="13"/>
      <c r="AE561" s="12"/>
      <c r="AF561" s="10"/>
      <c r="AG561" s="11"/>
      <c r="AH561" s="9"/>
      <c r="AI561" s="9"/>
      <c r="AJ561" s="9"/>
      <c r="AK561" s="9"/>
      <c r="AL561" s="9"/>
      <c r="AM561" s="10"/>
      <c r="AN561" s="9"/>
      <c r="AO561" s="9"/>
      <c r="AP561" s="10"/>
      <c r="AQ561" s="9"/>
      <c r="AR561" s="8"/>
      <c r="AS561" s="8"/>
      <c r="AT561" s="8"/>
      <c r="AU561" s="8"/>
      <c r="AV561" s="8"/>
      <c r="AW561" s="7"/>
      <c r="BP561" s="2"/>
    </row>
    <row r="562" spans="9:68" x14ac:dyDescent="0.2">
      <c r="I562" s="17"/>
      <c r="J562" s="16"/>
      <c r="K562" s="16"/>
      <c r="L562" s="16"/>
      <c r="M562" s="16"/>
      <c r="N562" s="10"/>
      <c r="O562" s="10"/>
      <c r="P562" s="9"/>
      <c r="Q562" s="9"/>
      <c r="R562" s="9"/>
      <c r="S562" s="9"/>
      <c r="U562" s="15"/>
      <c r="W562" s="2"/>
      <c r="X562" s="2"/>
      <c r="Y562" s="2"/>
      <c r="Z562" s="2"/>
      <c r="AA562" s="2"/>
      <c r="AB562" s="14"/>
      <c r="AC562" s="2"/>
      <c r="AD562" s="13"/>
      <c r="AE562" s="12"/>
      <c r="AF562" s="10"/>
      <c r="AG562" s="11"/>
      <c r="AH562" s="9"/>
      <c r="AI562" s="9"/>
      <c r="AJ562" s="9"/>
      <c r="AK562" s="9"/>
      <c r="AL562" s="9"/>
      <c r="AM562" s="10"/>
      <c r="AN562" s="9"/>
      <c r="AO562" s="9"/>
      <c r="AP562" s="10"/>
      <c r="AQ562" s="9"/>
      <c r="AR562" s="8"/>
      <c r="AS562" s="8"/>
      <c r="AT562" s="8"/>
      <c r="AU562" s="8"/>
      <c r="AV562" s="8"/>
      <c r="AW562" s="7"/>
      <c r="BP562" s="2"/>
    </row>
    <row r="563" spans="9:68" x14ac:dyDescent="0.2">
      <c r="I563" s="17"/>
      <c r="J563" s="16"/>
      <c r="K563" s="16"/>
      <c r="L563" s="16"/>
      <c r="M563" s="16"/>
      <c r="N563" s="10"/>
      <c r="O563" s="10"/>
      <c r="P563" s="9"/>
      <c r="Q563" s="9"/>
      <c r="R563" s="9"/>
      <c r="S563" s="9"/>
      <c r="U563" s="15"/>
      <c r="W563" s="2"/>
      <c r="X563" s="2"/>
      <c r="Y563" s="2"/>
      <c r="Z563" s="2"/>
      <c r="AA563" s="2"/>
      <c r="AB563" s="14"/>
      <c r="AC563" s="2"/>
      <c r="AD563" s="13"/>
      <c r="AE563" s="12"/>
      <c r="AF563" s="10"/>
      <c r="AG563" s="11"/>
      <c r="AH563" s="9"/>
      <c r="AI563" s="9"/>
      <c r="AJ563" s="9"/>
      <c r="AK563" s="9"/>
      <c r="AL563" s="9"/>
      <c r="AM563" s="10"/>
      <c r="AN563" s="9"/>
      <c r="AO563" s="9"/>
      <c r="AP563" s="10"/>
      <c r="AQ563" s="9"/>
      <c r="AR563" s="8"/>
      <c r="AS563" s="8"/>
      <c r="AT563" s="8"/>
      <c r="AU563" s="8"/>
      <c r="AV563" s="8"/>
      <c r="AW563" s="7"/>
      <c r="BP563" s="2"/>
    </row>
    <row r="564" spans="9:68" x14ac:dyDescent="0.2">
      <c r="I564" s="17"/>
      <c r="J564" s="16"/>
      <c r="K564" s="16"/>
      <c r="L564" s="16"/>
      <c r="M564" s="16"/>
      <c r="N564" s="10"/>
      <c r="O564" s="10"/>
      <c r="P564" s="9"/>
      <c r="Q564" s="9"/>
      <c r="R564" s="9"/>
      <c r="S564" s="9"/>
      <c r="U564" s="15"/>
      <c r="W564" s="2"/>
      <c r="X564" s="2"/>
      <c r="Y564" s="2"/>
      <c r="Z564" s="2"/>
      <c r="AA564" s="2"/>
      <c r="AB564" s="14"/>
      <c r="AC564" s="2"/>
      <c r="AD564" s="13"/>
      <c r="AE564" s="12"/>
      <c r="AF564" s="10"/>
      <c r="AG564" s="11"/>
      <c r="AH564" s="9"/>
      <c r="AI564" s="9"/>
      <c r="AJ564" s="9"/>
      <c r="AK564" s="9"/>
      <c r="AL564" s="9"/>
      <c r="AM564" s="10"/>
      <c r="AN564" s="9"/>
      <c r="AO564" s="9"/>
      <c r="AP564" s="10"/>
      <c r="AQ564" s="9"/>
      <c r="AR564" s="8"/>
      <c r="AS564" s="8"/>
      <c r="AT564" s="8"/>
      <c r="AU564" s="8"/>
      <c r="AV564" s="8"/>
      <c r="AW564" s="7"/>
      <c r="BP564" s="2"/>
    </row>
    <row r="565" spans="9:68" x14ac:dyDescent="0.2">
      <c r="I565" s="17"/>
      <c r="J565" s="16"/>
      <c r="K565" s="16"/>
      <c r="L565" s="16"/>
      <c r="M565" s="16"/>
      <c r="N565" s="10"/>
      <c r="O565" s="10"/>
      <c r="P565" s="9"/>
      <c r="Q565" s="9"/>
      <c r="R565" s="9"/>
      <c r="S565" s="9"/>
      <c r="U565" s="15"/>
      <c r="W565" s="2"/>
      <c r="X565" s="2"/>
      <c r="Y565" s="2"/>
      <c r="Z565" s="2"/>
      <c r="AA565" s="2"/>
      <c r="AB565" s="14"/>
      <c r="AC565" s="2"/>
      <c r="AD565" s="13"/>
      <c r="AE565" s="12"/>
      <c r="AF565" s="10"/>
      <c r="AG565" s="11"/>
      <c r="AH565" s="9"/>
      <c r="AI565" s="9"/>
      <c r="AJ565" s="9"/>
      <c r="AK565" s="9"/>
      <c r="AL565" s="9"/>
      <c r="AM565" s="10"/>
      <c r="AN565" s="9"/>
      <c r="AO565" s="9"/>
      <c r="AP565" s="10"/>
      <c r="AQ565" s="9"/>
      <c r="AR565" s="8"/>
      <c r="AS565" s="8"/>
      <c r="AT565" s="8"/>
      <c r="AU565" s="8"/>
      <c r="AV565" s="8"/>
      <c r="AW565" s="7"/>
      <c r="BP565" s="2"/>
    </row>
    <row r="566" spans="9:68" x14ac:dyDescent="0.2">
      <c r="I566" s="17"/>
      <c r="J566" s="16"/>
      <c r="K566" s="16"/>
      <c r="L566" s="16"/>
      <c r="M566" s="16"/>
      <c r="N566" s="10"/>
      <c r="O566" s="10"/>
      <c r="P566" s="9"/>
      <c r="Q566" s="9"/>
      <c r="R566" s="9"/>
      <c r="S566" s="9"/>
      <c r="U566" s="15"/>
      <c r="W566" s="2"/>
      <c r="X566" s="2"/>
      <c r="Y566" s="2"/>
      <c r="Z566" s="2"/>
      <c r="AA566" s="2"/>
      <c r="AB566" s="14"/>
      <c r="AC566" s="2"/>
      <c r="AD566" s="13"/>
      <c r="AE566" s="12"/>
      <c r="AF566" s="10"/>
      <c r="AG566" s="11"/>
      <c r="AH566" s="9"/>
      <c r="AI566" s="9"/>
      <c r="AJ566" s="9"/>
      <c r="AK566" s="9"/>
      <c r="AL566" s="9"/>
      <c r="AM566" s="10"/>
      <c r="AN566" s="9"/>
      <c r="AO566" s="9"/>
      <c r="AP566" s="10"/>
      <c r="AQ566" s="9"/>
      <c r="AR566" s="8"/>
      <c r="AS566" s="8"/>
      <c r="AT566" s="8"/>
      <c r="AU566" s="8"/>
      <c r="AV566" s="8"/>
      <c r="AW566" s="7"/>
      <c r="BP566" s="2"/>
    </row>
    <row r="567" spans="9:68" x14ac:dyDescent="0.2">
      <c r="I567" s="17"/>
      <c r="J567" s="16"/>
      <c r="K567" s="16"/>
      <c r="L567" s="16"/>
      <c r="M567" s="16"/>
      <c r="N567" s="10"/>
      <c r="O567" s="10"/>
      <c r="P567" s="9"/>
      <c r="Q567" s="9"/>
      <c r="R567" s="9"/>
      <c r="S567" s="9"/>
      <c r="U567" s="15"/>
      <c r="W567" s="2"/>
      <c r="X567" s="2"/>
      <c r="Y567" s="2"/>
      <c r="Z567" s="2"/>
      <c r="AA567" s="2"/>
      <c r="AB567" s="14"/>
      <c r="AC567" s="2"/>
      <c r="AD567" s="13"/>
      <c r="AE567" s="12"/>
      <c r="AF567" s="10"/>
      <c r="AG567" s="11"/>
      <c r="AH567" s="9"/>
      <c r="AI567" s="9"/>
      <c r="AJ567" s="9"/>
      <c r="AK567" s="9"/>
      <c r="AL567" s="9"/>
      <c r="AM567" s="10"/>
      <c r="AN567" s="9"/>
      <c r="AO567" s="9"/>
      <c r="AP567" s="10"/>
      <c r="AQ567" s="9"/>
      <c r="AR567" s="8"/>
      <c r="AS567" s="8"/>
      <c r="AT567" s="8"/>
      <c r="AU567" s="8"/>
      <c r="AV567" s="8"/>
      <c r="AW567" s="7"/>
      <c r="BP567" s="2"/>
    </row>
    <row r="568" spans="9:68" x14ac:dyDescent="0.2">
      <c r="I568" s="17"/>
      <c r="J568" s="16"/>
      <c r="K568" s="16"/>
      <c r="L568" s="16"/>
      <c r="M568" s="16"/>
      <c r="N568" s="10"/>
      <c r="O568" s="10"/>
      <c r="P568" s="9"/>
      <c r="Q568" s="9"/>
      <c r="R568" s="9"/>
      <c r="S568" s="9"/>
      <c r="U568" s="15"/>
      <c r="W568" s="2"/>
      <c r="X568" s="2"/>
      <c r="Y568" s="2"/>
      <c r="Z568" s="2"/>
      <c r="AA568" s="2"/>
      <c r="AB568" s="14"/>
      <c r="AC568" s="2"/>
      <c r="AD568" s="13"/>
      <c r="AE568" s="12"/>
      <c r="AF568" s="10"/>
      <c r="AG568" s="11"/>
      <c r="AH568" s="9"/>
      <c r="AI568" s="9"/>
      <c r="AJ568" s="9"/>
      <c r="AK568" s="9"/>
      <c r="AL568" s="9"/>
      <c r="AM568" s="10"/>
      <c r="AN568" s="9"/>
      <c r="AO568" s="9"/>
      <c r="AP568" s="10"/>
      <c r="AQ568" s="9"/>
      <c r="AR568" s="8"/>
      <c r="AS568" s="8"/>
      <c r="AT568" s="8"/>
      <c r="AU568" s="8"/>
      <c r="AV568" s="8"/>
      <c r="AW568" s="7"/>
      <c r="BP568" s="2"/>
    </row>
    <row r="569" spans="9:68" x14ac:dyDescent="0.2">
      <c r="I569" s="17"/>
      <c r="J569" s="16"/>
      <c r="K569" s="16"/>
      <c r="L569" s="16"/>
      <c r="M569" s="16"/>
      <c r="N569" s="10"/>
      <c r="O569" s="10"/>
      <c r="P569" s="9"/>
      <c r="Q569" s="9"/>
      <c r="R569" s="9"/>
      <c r="S569" s="9"/>
      <c r="U569" s="15"/>
      <c r="W569" s="2"/>
      <c r="X569" s="2"/>
      <c r="Y569" s="2"/>
      <c r="Z569" s="2"/>
      <c r="AA569" s="2"/>
      <c r="AB569" s="14"/>
      <c r="AC569" s="2"/>
      <c r="AD569" s="13"/>
      <c r="AE569" s="12"/>
      <c r="AF569" s="10"/>
      <c r="AG569" s="11"/>
      <c r="AH569" s="9"/>
      <c r="AI569" s="9"/>
      <c r="AJ569" s="9"/>
      <c r="AK569" s="9"/>
      <c r="AL569" s="9"/>
      <c r="AM569" s="10"/>
      <c r="AN569" s="9"/>
      <c r="AO569" s="9"/>
      <c r="AP569" s="10"/>
      <c r="AQ569" s="9"/>
      <c r="AR569" s="8"/>
      <c r="AS569" s="8"/>
      <c r="AT569" s="8"/>
      <c r="AU569" s="8"/>
      <c r="AV569" s="8"/>
      <c r="AW569" s="7"/>
      <c r="BP569" s="2"/>
    </row>
    <row r="570" spans="9:68" x14ac:dyDescent="0.2">
      <c r="I570" s="17"/>
      <c r="J570" s="16"/>
      <c r="K570" s="16"/>
      <c r="L570" s="16"/>
      <c r="M570" s="16"/>
      <c r="N570" s="10"/>
      <c r="O570" s="10"/>
      <c r="P570" s="9"/>
      <c r="Q570" s="9"/>
      <c r="R570" s="9"/>
      <c r="S570" s="9"/>
      <c r="U570" s="15"/>
      <c r="W570" s="2"/>
      <c r="X570" s="2"/>
      <c r="Y570" s="2"/>
      <c r="Z570" s="2"/>
      <c r="AA570" s="2"/>
      <c r="AB570" s="14"/>
      <c r="AC570" s="2"/>
      <c r="AD570" s="13"/>
      <c r="AE570" s="12"/>
      <c r="AF570" s="10"/>
      <c r="AG570" s="11"/>
      <c r="AH570" s="9"/>
      <c r="AI570" s="9"/>
      <c r="AJ570" s="9"/>
      <c r="AK570" s="9"/>
      <c r="AL570" s="9"/>
      <c r="AM570" s="10"/>
      <c r="AN570" s="9"/>
      <c r="AO570" s="9"/>
      <c r="AP570" s="10"/>
      <c r="AQ570" s="9"/>
      <c r="AR570" s="8"/>
      <c r="AS570" s="8"/>
      <c r="AT570" s="8"/>
      <c r="AU570" s="8"/>
      <c r="AV570" s="8"/>
      <c r="AW570" s="7"/>
      <c r="BP570" s="2"/>
    </row>
    <row r="571" spans="9:68" x14ac:dyDescent="0.2">
      <c r="I571" s="17"/>
      <c r="J571" s="16"/>
      <c r="K571" s="16"/>
      <c r="L571" s="16"/>
      <c r="M571" s="16"/>
      <c r="N571" s="10"/>
      <c r="O571" s="10"/>
      <c r="P571" s="9"/>
      <c r="Q571" s="9"/>
      <c r="R571" s="9"/>
      <c r="S571" s="9"/>
      <c r="U571" s="15"/>
      <c r="W571" s="2"/>
      <c r="X571" s="2"/>
      <c r="Y571" s="2"/>
      <c r="Z571" s="2"/>
      <c r="AA571" s="2"/>
      <c r="AB571" s="14"/>
      <c r="AC571" s="2"/>
      <c r="AD571" s="13"/>
      <c r="AE571" s="12"/>
      <c r="AF571" s="10"/>
      <c r="AG571" s="11"/>
      <c r="AH571" s="9"/>
      <c r="AI571" s="9"/>
      <c r="AJ571" s="9"/>
      <c r="AK571" s="9"/>
      <c r="AL571" s="9"/>
      <c r="AM571" s="10"/>
      <c r="AN571" s="9"/>
      <c r="AO571" s="9"/>
      <c r="AP571" s="10"/>
      <c r="AQ571" s="9"/>
      <c r="AR571" s="8"/>
      <c r="AS571" s="8"/>
      <c r="AT571" s="8"/>
      <c r="AU571" s="8"/>
      <c r="AV571" s="8"/>
      <c r="AW571" s="7"/>
      <c r="BP571" s="2"/>
    </row>
    <row r="572" spans="9:68" x14ac:dyDescent="0.2">
      <c r="I572" s="17"/>
      <c r="J572" s="16"/>
      <c r="K572" s="16"/>
      <c r="L572" s="16"/>
      <c r="M572" s="16"/>
      <c r="N572" s="10"/>
      <c r="O572" s="10"/>
      <c r="P572" s="9"/>
      <c r="Q572" s="9"/>
      <c r="R572" s="9"/>
      <c r="S572" s="9"/>
      <c r="U572" s="15"/>
      <c r="W572" s="2"/>
      <c r="X572" s="2"/>
      <c r="Y572" s="2"/>
      <c r="Z572" s="2"/>
      <c r="AA572" s="2"/>
      <c r="AB572" s="14"/>
      <c r="AC572" s="2"/>
      <c r="AD572" s="13"/>
      <c r="AE572" s="12"/>
      <c r="AF572" s="10"/>
      <c r="AG572" s="11"/>
      <c r="AH572" s="9"/>
      <c r="AI572" s="9"/>
      <c r="AJ572" s="9"/>
      <c r="AK572" s="9"/>
      <c r="AL572" s="9"/>
      <c r="AM572" s="10"/>
      <c r="AN572" s="9"/>
      <c r="AO572" s="9"/>
      <c r="AP572" s="10"/>
      <c r="AQ572" s="9"/>
      <c r="AR572" s="8"/>
      <c r="AS572" s="8"/>
      <c r="AT572" s="8"/>
      <c r="AU572" s="8"/>
      <c r="AV572" s="8"/>
      <c r="AW572" s="7"/>
      <c r="BP572" s="2"/>
    </row>
    <row r="573" spans="9:68" x14ac:dyDescent="0.2">
      <c r="I573" s="17"/>
      <c r="J573" s="16"/>
      <c r="K573" s="16"/>
      <c r="L573" s="16"/>
      <c r="M573" s="16"/>
      <c r="N573" s="10"/>
      <c r="O573" s="10"/>
      <c r="P573" s="9"/>
      <c r="Q573" s="9"/>
      <c r="R573" s="9"/>
      <c r="S573" s="9"/>
      <c r="U573" s="15"/>
      <c r="W573" s="2"/>
      <c r="X573" s="2"/>
      <c r="Y573" s="2"/>
      <c r="Z573" s="2"/>
      <c r="AA573" s="2"/>
      <c r="AB573" s="14"/>
      <c r="AC573" s="2"/>
      <c r="AD573" s="13"/>
      <c r="AE573" s="12"/>
      <c r="AF573" s="10"/>
      <c r="AG573" s="11"/>
      <c r="AH573" s="9"/>
      <c r="AI573" s="9"/>
      <c r="AJ573" s="9"/>
      <c r="AK573" s="9"/>
      <c r="AL573" s="9"/>
      <c r="AM573" s="10"/>
      <c r="AN573" s="9"/>
      <c r="AO573" s="9"/>
      <c r="AP573" s="10"/>
      <c r="AQ573" s="9"/>
      <c r="AR573" s="8"/>
      <c r="AS573" s="8"/>
      <c r="AT573" s="8"/>
      <c r="AU573" s="8"/>
      <c r="AV573" s="8"/>
      <c r="AW573" s="7"/>
      <c r="BP573" s="2"/>
    </row>
    <row r="574" spans="9:68" x14ac:dyDescent="0.2">
      <c r="I574" s="17"/>
      <c r="J574" s="16"/>
      <c r="K574" s="16"/>
      <c r="L574" s="16"/>
      <c r="M574" s="16"/>
      <c r="N574" s="10"/>
      <c r="O574" s="10"/>
      <c r="P574" s="9"/>
      <c r="Q574" s="9"/>
      <c r="R574" s="9"/>
      <c r="S574" s="9"/>
      <c r="U574" s="15"/>
      <c r="W574" s="2"/>
      <c r="X574" s="2"/>
      <c r="Y574" s="2"/>
      <c r="Z574" s="2"/>
      <c r="AA574" s="2"/>
      <c r="AB574" s="14"/>
      <c r="AC574" s="2"/>
      <c r="AD574" s="13"/>
      <c r="AE574" s="12"/>
      <c r="AF574" s="10"/>
      <c r="AG574" s="11"/>
      <c r="AH574" s="9"/>
      <c r="AI574" s="9"/>
      <c r="AJ574" s="9"/>
      <c r="AK574" s="9"/>
      <c r="AL574" s="9"/>
      <c r="AM574" s="10"/>
      <c r="AN574" s="9"/>
      <c r="AO574" s="9"/>
      <c r="AP574" s="10"/>
      <c r="AQ574" s="9"/>
      <c r="AR574" s="8"/>
      <c r="AS574" s="8"/>
      <c r="AT574" s="8"/>
      <c r="AU574" s="8"/>
      <c r="AV574" s="8"/>
      <c r="AW574" s="7"/>
      <c r="BP574" s="2"/>
    </row>
    <row r="575" spans="9:68" x14ac:dyDescent="0.2">
      <c r="I575" s="17"/>
      <c r="J575" s="16"/>
      <c r="K575" s="16"/>
      <c r="L575" s="16"/>
      <c r="M575" s="16"/>
      <c r="N575" s="10"/>
      <c r="O575" s="10"/>
      <c r="P575" s="9"/>
      <c r="Q575" s="9"/>
      <c r="R575" s="9"/>
      <c r="S575" s="9"/>
      <c r="U575" s="15"/>
      <c r="W575" s="2"/>
      <c r="X575" s="2"/>
      <c r="Y575" s="2"/>
      <c r="Z575" s="2"/>
      <c r="AA575" s="2"/>
      <c r="AB575" s="14"/>
      <c r="AC575" s="2"/>
      <c r="AD575" s="13"/>
      <c r="AE575" s="12"/>
      <c r="AF575" s="10"/>
      <c r="AG575" s="11"/>
      <c r="AH575" s="9"/>
      <c r="AI575" s="9"/>
      <c r="AJ575" s="9"/>
      <c r="AK575" s="9"/>
      <c r="AL575" s="9"/>
      <c r="AM575" s="10"/>
      <c r="AN575" s="9"/>
      <c r="AO575" s="9"/>
      <c r="AP575" s="10"/>
      <c r="AQ575" s="9"/>
      <c r="AR575" s="8"/>
      <c r="AS575" s="8"/>
      <c r="AT575" s="8"/>
      <c r="AU575" s="8"/>
      <c r="AV575" s="8"/>
      <c r="AW575" s="7"/>
      <c r="BP575" s="2"/>
    </row>
    <row r="576" spans="9:68" x14ac:dyDescent="0.2">
      <c r="I576" s="17"/>
      <c r="J576" s="16"/>
      <c r="K576" s="16"/>
      <c r="L576" s="16"/>
      <c r="M576" s="16"/>
      <c r="N576" s="10"/>
      <c r="O576" s="10"/>
      <c r="P576" s="9"/>
      <c r="Q576" s="9"/>
      <c r="R576" s="9"/>
      <c r="S576" s="9"/>
      <c r="U576" s="15"/>
      <c r="W576" s="2"/>
      <c r="X576" s="2"/>
      <c r="Y576" s="2"/>
      <c r="Z576" s="2"/>
      <c r="AA576" s="2"/>
      <c r="AB576" s="14"/>
      <c r="AC576" s="2"/>
      <c r="AD576" s="13"/>
      <c r="AE576" s="12"/>
      <c r="AF576" s="10"/>
      <c r="AG576" s="11"/>
      <c r="AH576" s="9"/>
      <c r="AI576" s="9"/>
      <c r="AJ576" s="9"/>
      <c r="AK576" s="9"/>
      <c r="AL576" s="9"/>
      <c r="AM576" s="10"/>
      <c r="AN576" s="9"/>
      <c r="AO576" s="9"/>
      <c r="AP576" s="10"/>
      <c r="AQ576" s="9"/>
      <c r="AR576" s="8"/>
      <c r="AS576" s="8"/>
      <c r="AT576" s="8"/>
      <c r="AU576" s="8"/>
      <c r="AV576" s="8"/>
      <c r="AW576" s="7"/>
      <c r="BP576" s="2"/>
    </row>
    <row r="577" spans="9:68" x14ac:dyDescent="0.2">
      <c r="I577" s="17"/>
      <c r="J577" s="16"/>
      <c r="K577" s="16"/>
      <c r="L577" s="16"/>
      <c r="M577" s="16"/>
      <c r="N577" s="10"/>
      <c r="O577" s="10"/>
      <c r="P577" s="9"/>
      <c r="Q577" s="9"/>
      <c r="R577" s="9"/>
      <c r="S577" s="9"/>
      <c r="U577" s="15"/>
      <c r="W577" s="2"/>
      <c r="X577" s="2"/>
      <c r="Y577" s="2"/>
      <c r="Z577" s="2"/>
      <c r="AA577" s="2"/>
      <c r="AB577" s="14"/>
      <c r="AC577" s="2"/>
      <c r="AD577" s="13"/>
      <c r="AE577" s="12"/>
      <c r="AF577" s="10"/>
      <c r="AG577" s="11"/>
      <c r="AH577" s="9"/>
      <c r="AI577" s="9"/>
      <c r="AJ577" s="9"/>
      <c r="AK577" s="9"/>
      <c r="AL577" s="9"/>
      <c r="AM577" s="10"/>
      <c r="AN577" s="9"/>
      <c r="AO577" s="9"/>
      <c r="AP577" s="10"/>
      <c r="AQ577" s="9"/>
      <c r="AR577" s="8"/>
      <c r="AS577" s="8"/>
      <c r="AT577" s="8"/>
      <c r="AU577" s="8"/>
      <c r="AV577" s="8"/>
      <c r="AW577" s="7"/>
      <c r="BP577" s="2"/>
    </row>
    <row r="578" spans="9:68" x14ac:dyDescent="0.2">
      <c r="I578" s="17"/>
      <c r="J578" s="16"/>
      <c r="K578" s="16"/>
      <c r="L578" s="16"/>
      <c r="M578" s="16"/>
      <c r="N578" s="10"/>
      <c r="O578" s="10"/>
      <c r="P578" s="9"/>
      <c r="Q578" s="9"/>
      <c r="R578" s="9"/>
      <c r="S578" s="9"/>
      <c r="U578" s="15"/>
      <c r="W578" s="2"/>
      <c r="X578" s="2"/>
      <c r="Y578" s="2"/>
      <c r="Z578" s="2"/>
      <c r="AA578" s="2"/>
      <c r="AB578" s="14"/>
      <c r="AC578" s="2"/>
      <c r="AD578" s="13"/>
      <c r="AE578" s="12"/>
      <c r="AF578" s="10"/>
      <c r="AG578" s="11"/>
      <c r="AH578" s="9"/>
      <c r="AI578" s="9"/>
      <c r="AJ578" s="9"/>
      <c r="AK578" s="9"/>
      <c r="AL578" s="9"/>
      <c r="AM578" s="10"/>
      <c r="AN578" s="9"/>
      <c r="AO578" s="9"/>
      <c r="AP578" s="10"/>
      <c r="AQ578" s="9"/>
      <c r="AR578" s="8"/>
      <c r="AS578" s="8"/>
      <c r="AT578" s="8"/>
      <c r="AU578" s="8"/>
      <c r="AV578" s="8"/>
      <c r="AW578" s="7"/>
      <c r="BP578" s="2"/>
    </row>
    <row r="579" spans="9:68" x14ac:dyDescent="0.2">
      <c r="I579" s="17"/>
      <c r="J579" s="16"/>
      <c r="K579" s="16"/>
      <c r="L579" s="16"/>
      <c r="M579" s="16"/>
      <c r="N579" s="10"/>
      <c r="O579" s="10"/>
      <c r="P579" s="9"/>
      <c r="Q579" s="9"/>
      <c r="R579" s="9"/>
      <c r="S579" s="9"/>
      <c r="U579" s="15"/>
      <c r="W579" s="2"/>
      <c r="X579" s="2"/>
      <c r="Y579" s="2"/>
      <c r="Z579" s="2"/>
      <c r="AA579" s="2"/>
      <c r="AB579" s="14"/>
      <c r="AC579" s="2"/>
      <c r="AD579" s="13"/>
      <c r="AE579" s="12"/>
      <c r="AF579" s="10"/>
      <c r="AG579" s="11"/>
      <c r="AH579" s="9"/>
      <c r="AI579" s="9"/>
      <c r="AJ579" s="9"/>
      <c r="AK579" s="9"/>
      <c r="AL579" s="9"/>
      <c r="AM579" s="10"/>
      <c r="AN579" s="9"/>
      <c r="AO579" s="9"/>
      <c r="AP579" s="10"/>
      <c r="AQ579" s="9"/>
      <c r="AR579" s="8"/>
      <c r="AS579" s="8"/>
      <c r="AT579" s="8"/>
      <c r="AU579" s="8"/>
      <c r="AV579" s="8"/>
      <c r="AW579" s="7"/>
      <c r="BP579" s="2"/>
    </row>
    <row r="580" spans="9:68" x14ac:dyDescent="0.2">
      <c r="I580" s="17"/>
      <c r="J580" s="16"/>
      <c r="K580" s="16"/>
      <c r="L580" s="16"/>
      <c r="M580" s="16"/>
      <c r="N580" s="10"/>
      <c r="O580" s="10"/>
      <c r="P580" s="9"/>
      <c r="Q580" s="9"/>
      <c r="R580" s="9"/>
      <c r="S580" s="9"/>
      <c r="U580" s="15"/>
      <c r="W580" s="2"/>
      <c r="X580" s="2"/>
      <c r="Y580" s="2"/>
      <c r="Z580" s="2"/>
      <c r="AA580" s="2"/>
      <c r="AB580" s="14"/>
      <c r="AC580" s="2"/>
      <c r="AD580" s="13"/>
      <c r="AE580" s="12"/>
      <c r="AF580" s="10"/>
      <c r="AG580" s="11"/>
      <c r="AH580" s="9"/>
      <c r="AI580" s="9"/>
      <c r="AJ580" s="9"/>
      <c r="AK580" s="9"/>
      <c r="AL580" s="9"/>
      <c r="AM580" s="10"/>
      <c r="AN580" s="9"/>
      <c r="AO580" s="9"/>
      <c r="AP580" s="10"/>
      <c r="AQ580" s="9"/>
      <c r="AR580" s="8"/>
      <c r="AS580" s="8"/>
      <c r="AT580" s="8"/>
      <c r="AU580" s="8"/>
      <c r="AV580" s="8"/>
      <c r="AW580" s="7"/>
      <c r="BP580" s="2"/>
    </row>
    <row r="581" spans="9:68" x14ac:dyDescent="0.2">
      <c r="I581" s="17"/>
      <c r="J581" s="16"/>
      <c r="K581" s="16"/>
      <c r="L581" s="16"/>
      <c r="M581" s="16"/>
      <c r="N581" s="10"/>
      <c r="O581" s="10"/>
      <c r="P581" s="9"/>
      <c r="Q581" s="9"/>
      <c r="R581" s="9"/>
      <c r="S581" s="9"/>
      <c r="U581" s="15"/>
      <c r="W581" s="2"/>
      <c r="X581" s="2"/>
      <c r="Y581" s="2"/>
      <c r="Z581" s="2"/>
      <c r="AA581" s="2"/>
      <c r="AB581" s="14"/>
      <c r="AC581" s="2"/>
      <c r="AD581" s="13"/>
      <c r="AE581" s="12"/>
      <c r="AF581" s="10"/>
      <c r="AG581" s="11"/>
      <c r="AH581" s="9"/>
      <c r="AI581" s="9"/>
      <c r="AJ581" s="9"/>
      <c r="AK581" s="9"/>
      <c r="AL581" s="9"/>
      <c r="AM581" s="10"/>
      <c r="AN581" s="9"/>
      <c r="AO581" s="9"/>
      <c r="AP581" s="10"/>
      <c r="AQ581" s="9"/>
      <c r="AR581" s="8"/>
      <c r="AS581" s="8"/>
      <c r="AT581" s="8"/>
      <c r="AU581" s="8"/>
      <c r="AV581" s="8"/>
      <c r="AW581" s="7"/>
      <c r="BP581" s="2"/>
    </row>
    <row r="582" spans="9:68" x14ac:dyDescent="0.2">
      <c r="I582" s="17"/>
      <c r="J582" s="16"/>
      <c r="K582" s="16"/>
      <c r="L582" s="16"/>
      <c r="M582" s="16"/>
      <c r="N582" s="10"/>
      <c r="O582" s="10"/>
      <c r="P582" s="9"/>
      <c r="Q582" s="9"/>
      <c r="R582" s="9"/>
      <c r="S582" s="9"/>
      <c r="U582" s="15"/>
      <c r="W582" s="2"/>
      <c r="X582" s="2"/>
      <c r="Y582" s="2"/>
      <c r="Z582" s="2"/>
      <c r="AA582" s="2"/>
      <c r="AB582" s="14"/>
      <c r="AC582" s="2"/>
      <c r="AD582" s="13"/>
      <c r="AE582" s="12"/>
      <c r="AF582" s="10"/>
      <c r="AG582" s="11"/>
      <c r="AH582" s="9"/>
      <c r="AI582" s="9"/>
      <c r="AJ582" s="9"/>
      <c r="AK582" s="9"/>
      <c r="AL582" s="9"/>
      <c r="AM582" s="10"/>
      <c r="AN582" s="9"/>
      <c r="AO582" s="9"/>
      <c r="AP582" s="10"/>
      <c r="AQ582" s="9"/>
      <c r="AR582" s="8"/>
      <c r="AS582" s="8"/>
      <c r="AT582" s="8"/>
      <c r="AU582" s="8"/>
      <c r="AV582" s="8"/>
      <c r="AW582" s="7"/>
      <c r="BP582" s="2"/>
    </row>
    <row r="583" spans="9:68" x14ac:dyDescent="0.2">
      <c r="I583" s="4"/>
      <c r="V583" s="1"/>
      <c r="Z583" s="2"/>
      <c r="AB583" s="6"/>
      <c r="AD583" s="5"/>
      <c r="BP583" s="2"/>
    </row>
    <row r="584" spans="9:68" x14ac:dyDescent="0.2">
      <c r="I584" s="4"/>
      <c r="V584" s="1"/>
      <c r="Z584" s="2"/>
      <c r="BP584" s="2"/>
    </row>
    <row r="585" spans="9:68" x14ac:dyDescent="0.2">
      <c r="I585" s="4"/>
      <c r="V585" s="1"/>
      <c r="Z585" s="2"/>
      <c r="BP585" s="2"/>
    </row>
    <row r="586" spans="9:68" x14ac:dyDescent="0.2">
      <c r="I586" s="4"/>
      <c r="V586" s="1"/>
      <c r="Z586" s="2"/>
      <c r="BP586" s="2"/>
    </row>
    <row r="587" spans="9:68" x14ac:dyDescent="0.2">
      <c r="I587" s="4"/>
      <c r="V587" s="1"/>
      <c r="Z587" s="2"/>
    </row>
    <row r="588" spans="9:68" x14ac:dyDescent="0.2">
      <c r="I588" s="4"/>
      <c r="V588" s="1"/>
      <c r="Z588" s="2"/>
    </row>
    <row r="589" spans="9:68" x14ac:dyDescent="0.2">
      <c r="I589" s="4"/>
      <c r="V589" s="1"/>
      <c r="Z589" s="2"/>
    </row>
    <row r="590" spans="9:68" x14ac:dyDescent="0.2">
      <c r="I590" s="4"/>
      <c r="V590" s="1"/>
      <c r="Z590" s="2"/>
    </row>
    <row r="591" spans="9:68" x14ac:dyDescent="0.2">
      <c r="I591" s="4"/>
      <c r="V591" s="1"/>
      <c r="Z591" s="2"/>
    </row>
    <row r="592" spans="9:68" x14ac:dyDescent="0.2">
      <c r="I592" s="4"/>
      <c r="V592" s="1"/>
      <c r="Z592" s="2"/>
    </row>
    <row r="593" spans="9:26" x14ac:dyDescent="0.2">
      <c r="I593" s="4"/>
      <c r="V593" s="1"/>
      <c r="Z593" s="2"/>
    </row>
    <row r="594" spans="9:26" x14ac:dyDescent="0.2">
      <c r="I594" s="4"/>
      <c r="V594" s="1"/>
      <c r="Z594" s="2"/>
    </row>
    <row r="595" spans="9:26" x14ac:dyDescent="0.2">
      <c r="I595" s="4"/>
      <c r="V595" s="1"/>
      <c r="Z595" s="2"/>
    </row>
    <row r="596" spans="9:26" x14ac:dyDescent="0.2">
      <c r="I596" s="4"/>
      <c r="V596" s="1"/>
      <c r="Z596" s="2"/>
    </row>
    <row r="597" spans="9:26" x14ac:dyDescent="0.2">
      <c r="I597" s="4"/>
      <c r="V597" s="1"/>
      <c r="Z597" s="2"/>
    </row>
    <row r="598" spans="9:26" x14ac:dyDescent="0.2">
      <c r="I598" s="4"/>
      <c r="V598" s="1"/>
      <c r="Z598" s="2"/>
    </row>
    <row r="599" spans="9:26" x14ac:dyDescent="0.2">
      <c r="I599" s="4"/>
      <c r="V599" s="1"/>
      <c r="Z599" s="2"/>
    </row>
    <row r="600" spans="9:26" x14ac:dyDescent="0.2">
      <c r="I600" s="4"/>
      <c r="V600" s="1"/>
      <c r="Z600" s="2"/>
    </row>
    <row r="601" spans="9:26" x14ac:dyDescent="0.2">
      <c r="I601" s="4"/>
      <c r="V601" s="1"/>
      <c r="Z601" s="2"/>
    </row>
    <row r="602" spans="9:26" x14ac:dyDescent="0.2">
      <c r="I602" s="4"/>
      <c r="V602" s="1"/>
      <c r="Z602" s="2"/>
    </row>
    <row r="603" spans="9:26" x14ac:dyDescent="0.2">
      <c r="I603" s="4"/>
      <c r="V603" s="1"/>
      <c r="Z603" s="2"/>
    </row>
    <row r="604" spans="9:26" x14ac:dyDescent="0.2">
      <c r="I604" s="4"/>
      <c r="V604" s="1"/>
      <c r="Z604" s="2"/>
    </row>
    <row r="605" spans="9:26" x14ac:dyDescent="0.2">
      <c r="I605" s="4"/>
      <c r="V605" s="1"/>
      <c r="Z605" s="2"/>
    </row>
    <row r="606" spans="9:26" x14ac:dyDescent="0.2">
      <c r="I606" s="4"/>
      <c r="V606" s="1"/>
      <c r="Z606" s="2"/>
    </row>
    <row r="607" spans="9:26" x14ac:dyDescent="0.2">
      <c r="I607" s="4"/>
      <c r="V607" s="1"/>
      <c r="Z607" s="2"/>
    </row>
    <row r="608" spans="9:26" x14ac:dyDescent="0.2">
      <c r="I608" s="4"/>
      <c r="V608" s="1"/>
      <c r="Z608" s="2"/>
    </row>
    <row r="609" spans="9:26" x14ac:dyDescent="0.2">
      <c r="I609" s="4"/>
      <c r="V609" s="1"/>
      <c r="Z609" s="2"/>
    </row>
    <row r="610" spans="9:26" x14ac:dyDescent="0.2">
      <c r="I610" s="4"/>
      <c r="V610" s="1"/>
      <c r="Z610" s="2"/>
    </row>
    <row r="611" spans="9:26" x14ac:dyDescent="0.2">
      <c r="I611" s="4"/>
      <c r="V611" s="1"/>
      <c r="Z611" s="2"/>
    </row>
    <row r="612" spans="9:26" x14ac:dyDescent="0.2">
      <c r="I612" s="4"/>
      <c r="V612" s="1"/>
      <c r="Z612" s="2"/>
    </row>
    <row r="613" spans="9:26" x14ac:dyDescent="0.2">
      <c r="I613" s="4"/>
      <c r="V613" s="1"/>
      <c r="Z613" s="2"/>
    </row>
    <row r="614" spans="9:26" x14ac:dyDescent="0.2">
      <c r="I614" s="4"/>
      <c r="V614" s="1"/>
      <c r="Z614" s="2"/>
    </row>
    <row r="615" spans="9:26" x14ac:dyDescent="0.2">
      <c r="I615" s="4"/>
      <c r="V615" s="1"/>
      <c r="Z615" s="2"/>
    </row>
    <row r="616" spans="9:26" x14ac:dyDescent="0.2">
      <c r="I616" s="4"/>
      <c r="V616" s="1"/>
      <c r="Z616" s="2"/>
    </row>
    <row r="617" spans="9:26" x14ac:dyDescent="0.2">
      <c r="I617" s="4"/>
      <c r="V617" s="1"/>
      <c r="Z617" s="2"/>
    </row>
    <row r="618" spans="9:26" x14ac:dyDescent="0.2">
      <c r="I618" s="4"/>
      <c r="V618" s="1"/>
      <c r="Z618" s="2"/>
    </row>
    <row r="619" spans="9:26" x14ac:dyDescent="0.2">
      <c r="I619" s="4"/>
      <c r="V619" s="1"/>
      <c r="Z619" s="2"/>
    </row>
    <row r="620" spans="9:26" x14ac:dyDescent="0.2">
      <c r="I620" s="4"/>
      <c r="V620" s="1"/>
      <c r="Z620" s="2"/>
    </row>
    <row r="621" spans="9:26" x14ac:dyDescent="0.2">
      <c r="I621" s="4"/>
      <c r="V621" s="1"/>
      <c r="Z621" s="2"/>
    </row>
    <row r="622" spans="9:26" x14ac:dyDescent="0.2">
      <c r="I622" s="4"/>
      <c r="V622" s="1"/>
      <c r="Z622" s="2"/>
    </row>
    <row r="623" spans="9:26" x14ac:dyDescent="0.2">
      <c r="I623" s="4"/>
      <c r="V623" s="1"/>
      <c r="Z623" s="2"/>
    </row>
    <row r="624" spans="9:26" x14ac:dyDescent="0.2">
      <c r="I624" s="4"/>
      <c r="V624" s="1"/>
      <c r="Z624" s="2"/>
    </row>
    <row r="625" spans="9:26" x14ac:dyDescent="0.2">
      <c r="I625" s="4"/>
      <c r="V625" s="1"/>
      <c r="Z625" s="2"/>
    </row>
    <row r="626" spans="9:26" x14ac:dyDescent="0.2">
      <c r="I626" s="4"/>
      <c r="V626" s="1"/>
      <c r="Z626" s="2"/>
    </row>
    <row r="627" spans="9:26" x14ac:dyDescent="0.2">
      <c r="I627" s="4"/>
      <c r="V627" s="1"/>
      <c r="Z627" s="2"/>
    </row>
    <row r="628" spans="9:26" x14ac:dyDescent="0.2">
      <c r="I628" s="4"/>
      <c r="V628" s="1"/>
      <c r="Z628" s="2"/>
    </row>
    <row r="629" spans="9:26" x14ac:dyDescent="0.2">
      <c r="I629" s="4"/>
      <c r="V629" s="1"/>
      <c r="Z629" s="2"/>
    </row>
    <row r="630" spans="9:26" x14ac:dyDescent="0.2">
      <c r="I630" s="4"/>
      <c r="V630" s="1"/>
      <c r="Z630" s="2"/>
    </row>
    <row r="631" spans="9:26" x14ac:dyDescent="0.2">
      <c r="I631" s="4"/>
      <c r="V631" s="1"/>
      <c r="Z631" s="2"/>
    </row>
    <row r="632" spans="9:26" x14ac:dyDescent="0.2">
      <c r="I632" s="4"/>
      <c r="V632" s="1"/>
      <c r="Z632" s="2"/>
    </row>
    <row r="633" spans="9:26" x14ac:dyDescent="0.2">
      <c r="I633" s="4"/>
      <c r="V633" s="1"/>
      <c r="Z633" s="2"/>
    </row>
    <row r="634" spans="9:26" x14ac:dyDescent="0.2">
      <c r="I634" s="4"/>
      <c r="V634" s="1"/>
      <c r="Z634" s="2"/>
    </row>
    <row r="635" spans="9:26" x14ac:dyDescent="0.2">
      <c r="I635" s="4"/>
      <c r="V635" s="1"/>
      <c r="Z635" s="2"/>
    </row>
    <row r="636" spans="9:26" x14ac:dyDescent="0.2">
      <c r="I636" s="4"/>
      <c r="V636" s="1"/>
      <c r="Z636" s="2"/>
    </row>
    <row r="637" spans="9:26" x14ac:dyDescent="0.2">
      <c r="I637" s="4"/>
      <c r="V637" s="1"/>
      <c r="Z637" s="2"/>
    </row>
    <row r="638" spans="9:26" x14ac:dyDescent="0.2">
      <c r="I638" s="4"/>
      <c r="V638" s="1"/>
      <c r="Z638" s="2"/>
    </row>
    <row r="639" spans="9:26" x14ac:dyDescent="0.2">
      <c r="I639" s="4"/>
      <c r="V639" s="1"/>
      <c r="Z639" s="2"/>
    </row>
    <row r="640" spans="9:26" x14ac:dyDescent="0.2">
      <c r="I640" s="4"/>
      <c r="V640" s="1"/>
      <c r="Z640" s="2"/>
    </row>
    <row r="641" spans="9:26" x14ac:dyDescent="0.2">
      <c r="I641" s="4"/>
      <c r="V641" s="1"/>
      <c r="Z641" s="2"/>
    </row>
    <row r="642" spans="9:26" x14ac:dyDescent="0.2">
      <c r="V642" s="1"/>
      <c r="Z642" s="2"/>
    </row>
    <row r="643" spans="9:26" x14ac:dyDescent="0.2">
      <c r="V643" s="1"/>
      <c r="Z643" s="2"/>
    </row>
    <row r="644" spans="9:26" x14ac:dyDescent="0.2">
      <c r="V644" s="1"/>
      <c r="Z644" s="2"/>
    </row>
    <row r="645" spans="9:26" x14ac:dyDescent="0.2">
      <c r="V645" s="1"/>
      <c r="Z645" s="2"/>
    </row>
    <row r="646" spans="9:26" x14ac:dyDescent="0.2">
      <c r="V646" s="1"/>
      <c r="Z646" s="2"/>
    </row>
    <row r="647" spans="9:26" x14ac:dyDescent="0.2">
      <c r="V647" s="1"/>
      <c r="Z647" s="2"/>
    </row>
    <row r="648" spans="9:26" x14ac:dyDescent="0.2">
      <c r="V648" s="1"/>
      <c r="Z648" s="2"/>
    </row>
    <row r="649" spans="9:26" x14ac:dyDescent="0.2">
      <c r="V649" s="1"/>
      <c r="Z649" s="2"/>
    </row>
    <row r="650" spans="9:26" x14ac:dyDescent="0.2">
      <c r="V650" s="1"/>
      <c r="Z650" s="2"/>
    </row>
    <row r="651" spans="9:26" x14ac:dyDescent="0.2">
      <c r="V651" s="1"/>
      <c r="Z651" s="2"/>
    </row>
    <row r="652" spans="9:26" x14ac:dyDescent="0.2">
      <c r="V652" s="1"/>
      <c r="Z652" s="2"/>
    </row>
    <row r="653" spans="9:26" x14ac:dyDescent="0.2">
      <c r="V653" s="1"/>
      <c r="Z653" s="2"/>
    </row>
    <row r="654" spans="9:26" x14ac:dyDescent="0.2">
      <c r="V654" s="1"/>
      <c r="Z654" s="2"/>
    </row>
    <row r="655" spans="9:26" x14ac:dyDescent="0.2">
      <c r="V655" s="1"/>
      <c r="Z655" s="2"/>
    </row>
    <row r="656" spans="9:26" x14ac:dyDescent="0.2">
      <c r="V656" s="1"/>
      <c r="Z656" s="2"/>
    </row>
    <row r="657" spans="22:26" x14ac:dyDescent="0.2">
      <c r="V657" s="1"/>
      <c r="Z657" s="2"/>
    </row>
    <row r="658" spans="22:26" x14ac:dyDescent="0.2">
      <c r="V658" s="1"/>
      <c r="Z658" s="2"/>
    </row>
    <row r="659" spans="22:26" x14ac:dyDescent="0.2">
      <c r="V659" s="1"/>
      <c r="Z659" s="2"/>
    </row>
    <row r="660" spans="22:26" x14ac:dyDescent="0.2">
      <c r="V660" s="1"/>
      <c r="Z660" s="2"/>
    </row>
    <row r="661" spans="22:26" x14ac:dyDescent="0.2">
      <c r="V661" s="1"/>
      <c r="Z661" s="2"/>
    </row>
    <row r="662" spans="22:26" x14ac:dyDescent="0.2">
      <c r="V662" s="1"/>
      <c r="Z662" s="2"/>
    </row>
    <row r="663" spans="22:26" x14ac:dyDescent="0.2">
      <c r="V663" s="1"/>
      <c r="Z663" s="2"/>
    </row>
    <row r="664" spans="22:26" x14ac:dyDescent="0.2">
      <c r="V664" s="1"/>
      <c r="Z664" s="2"/>
    </row>
    <row r="665" spans="22:26" x14ac:dyDescent="0.2">
      <c r="V665" s="1"/>
      <c r="Z665" s="2"/>
    </row>
    <row r="666" spans="22:26" x14ac:dyDescent="0.2">
      <c r="V666" s="1"/>
      <c r="Z666" s="2"/>
    </row>
    <row r="667" spans="22:26" x14ac:dyDescent="0.2">
      <c r="V667" s="1"/>
      <c r="Z667" s="2"/>
    </row>
    <row r="668" spans="22:26" x14ac:dyDescent="0.2">
      <c r="V668" s="1"/>
      <c r="Z668" s="2"/>
    </row>
    <row r="669" spans="22:26" x14ac:dyDescent="0.2">
      <c r="V669" s="1"/>
      <c r="Z669" s="2"/>
    </row>
    <row r="670" spans="22:26" x14ac:dyDescent="0.2">
      <c r="V670" s="1"/>
      <c r="Z670" s="2"/>
    </row>
    <row r="671" spans="22:26" x14ac:dyDescent="0.2">
      <c r="V671" s="1"/>
      <c r="Z671" s="2"/>
    </row>
    <row r="672" spans="22:26" x14ac:dyDescent="0.2">
      <c r="V672" s="1"/>
      <c r="Z672" s="2"/>
    </row>
    <row r="673" spans="22:26" x14ac:dyDescent="0.2">
      <c r="V673" s="1"/>
      <c r="Z673" s="2"/>
    </row>
    <row r="674" spans="22:26" x14ac:dyDescent="0.2">
      <c r="V674" s="1"/>
      <c r="Z674" s="2"/>
    </row>
    <row r="675" spans="22:26" x14ac:dyDescent="0.2">
      <c r="V675" s="1"/>
      <c r="Z675" s="2"/>
    </row>
    <row r="676" spans="22:26" x14ac:dyDescent="0.2">
      <c r="V676" s="1"/>
      <c r="Z676" s="2"/>
    </row>
    <row r="677" spans="22:26" x14ac:dyDescent="0.2">
      <c r="V677" s="1"/>
      <c r="Z677" s="2"/>
    </row>
    <row r="678" spans="22:26" x14ac:dyDescent="0.2">
      <c r="V678" s="1"/>
      <c r="Z678" s="2"/>
    </row>
    <row r="679" spans="22:26" x14ac:dyDescent="0.2">
      <c r="V679" s="1"/>
      <c r="Z679" s="2"/>
    </row>
    <row r="680" spans="22:26" x14ac:dyDescent="0.2">
      <c r="V680" s="1"/>
      <c r="Z680" s="2"/>
    </row>
    <row r="681" spans="22:26" x14ac:dyDescent="0.2">
      <c r="V681" s="1"/>
      <c r="Z681" s="2"/>
    </row>
    <row r="682" spans="22:26" x14ac:dyDescent="0.2">
      <c r="V682" s="1"/>
      <c r="Z682" s="2"/>
    </row>
    <row r="683" spans="22:26" x14ac:dyDescent="0.2">
      <c r="V683" s="1"/>
      <c r="Z683" s="2"/>
    </row>
    <row r="684" spans="22:26" x14ac:dyDescent="0.2">
      <c r="V684" s="1"/>
      <c r="Z684" s="2"/>
    </row>
    <row r="685" spans="22:26" x14ac:dyDescent="0.2">
      <c r="V685" s="1"/>
      <c r="Z685" s="2"/>
    </row>
    <row r="686" spans="22:26" x14ac:dyDescent="0.2">
      <c r="V686" s="1"/>
      <c r="Z686" s="2"/>
    </row>
    <row r="687" spans="22:26" x14ac:dyDescent="0.2">
      <c r="V687" s="1"/>
      <c r="Z687" s="2"/>
    </row>
    <row r="688" spans="22:26" x14ac:dyDescent="0.2">
      <c r="V688" s="1"/>
      <c r="Z688" s="2"/>
    </row>
    <row r="689" spans="22:26" x14ac:dyDescent="0.2">
      <c r="V689" s="1"/>
      <c r="Z689" s="2"/>
    </row>
    <row r="690" spans="22:26" x14ac:dyDescent="0.2">
      <c r="V690" s="1"/>
      <c r="Z690" s="2"/>
    </row>
    <row r="691" spans="22:26" x14ac:dyDescent="0.2">
      <c r="V691" s="1"/>
      <c r="Z691" s="2"/>
    </row>
    <row r="692" spans="22:26" x14ac:dyDescent="0.2">
      <c r="V692" s="1"/>
      <c r="Z692" s="2"/>
    </row>
    <row r="693" spans="22:26" x14ac:dyDescent="0.2">
      <c r="V693" s="1"/>
      <c r="Z693" s="2"/>
    </row>
    <row r="694" spans="22:26" x14ac:dyDescent="0.2">
      <c r="V694" s="1"/>
      <c r="Z694" s="2"/>
    </row>
    <row r="695" spans="22:26" x14ac:dyDescent="0.2">
      <c r="V695" s="1"/>
      <c r="Z695" s="2"/>
    </row>
    <row r="696" spans="22:26" x14ac:dyDescent="0.2">
      <c r="V696" s="1"/>
      <c r="Z696" s="2"/>
    </row>
    <row r="697" spans="22:26" x14ac:dyDescent="0.2">
      <c r="V697" s="1"/>
      <c r="Z697" s="2"/>
    </row>
    <row r="698" spans="22:26" x14ac:dyDescent="0.2">
      <c r="V698" s="1"/>
      <c r="Z698" s="2"/>
    </row>
    <row r="699" spans="22:26" x14ac:dyDescent="0.2">
      <c r="V699" s="1"/>
      <c r="Z699" s="2"/>
    </row>
    <row r="700" spans="22:26" x14ac:dyDescent="0.2">
      <c r="V700" s="1"/>
      <c r="Z700" s="2"/>
    </row>
    <row r="701" spans="22:26" x14ac:dyDescent="0.2">
      <c r="V701" s="1"/>
      <c r="Z701" s="2"/>
    </row>
    <row r="702" spans="22:26" x14ac:dyDescent="0.2">
      <c r="V702" s="1"/>
      <c r="Z702" s="2"/>
    </row>
    <row r="703" spans="22:26" x14ac:dyDescent="0.2">
      <c r="V703" s="1"/>
      <c r="Z703" s="2"/>
    </row>
    <row r="704" spans="22:26" x14ac:dyDescent="0.2">
      <c r="V704" s="1"/>
      <c r="Z704" s="2"/>
    </row>
    <row r="705" spans="22:26" x14ac:dyDescent="0.2">
      <c r="V705" s="1"/>
      <c r="Z705" s="2"/>
    </row>
    <row r="706" spans="22:26" x14ac:dyDescent="0.2">
      <c r="V706" s="1"/>
      <c r="Z706" s="2"/>
    </row>
    <row r="707" spans="22:26" x14ac:dyDescent="0.2">
      <c r="V707" s="1"/>
      <c r="Z707" s="2"/>
    </row>
    <row r="708" spans="22:26" x14ac:dyDescent="0.2">
      <c r="V708" s="1"/>
      <c r="Z708" s="2"/>
    </row>
    <row r="709" spans="22:26" x14ac:dyDescent="0.2">
      <c r="V709" s="1"/>
      <c r="Z709" s="2"/>
    </row>
    <row r="710" spans="22:26" x14ac:dyDescent="0.2">
      <c r="V710" s="1"/>
      <c r="Z710" s="2"/>
    </row>
    <row r="711" spans="22:26" x14ac:dyDescent="0.2">
      <c r="V711" s="1"/>
      <c r="Z711" s="2"/>
    </row>
    <row r="712" spans="22:26" x14ac:dyDescent="0.2">
      <c r="V712" s="1"/>
      <c r="Z712" s="2"/>
    </row>
    <row r="713" spans="22:26" x14ac:dyDescent="0.2">
      <c r="V713" s="1"/>
      <c r="Z713" s="2"/>
    </row>
    <row r="714" spans="22:26" x14ac:dyDescent="0.2">
      <c r="V714" s="1"/>
      <c r="Z714" s="2"/>
    </row>
    <row r="715" spans="22:26" x14ac:dyDescent="0.2">
      <c r="V715" s="1"/>
      <c r="Z715" s="2"/>
    </row>
    <row r="716" spans="22:26" x14ac:dyDescent="0.2">
      <c r="V716" s="1"/>
      <c r="Z716" s="2"/>
    </row>
    <row r="717" spans="22:26" x14ac:dyDescent="0.2">
      <c r="V717" s="1"/>
      <c r="Z717" s="2"/>
    </row>
    <row r="718" spans="22:26" x14ac:dyDescent="0.2">
      <c r="V718" s="1"/>
      <c r="Z718" s="2"/>
    </row>
    <row r="719" spans="22:26" x14ac:dyDescent="0.2">
      <c r="V719" s="1"/>
      <c r="Z719" s="2"/>
    </row>
    <row r="720" spans="22:26" x14ac:dyDescent="0.2">
      <c r="V720" s="1"/>
      <c r="Z720" s="2"/>
    </row>
    <row r="721" spans="22:26" x14ac:dyDescent="0.2">
      <c r="V721" s="1"/>
      <c r="Z721" s="2"/>
    </row>
    <row r="722" spans="22:26" x14ac:dyDescent="0.2">
      <c r="V722" s="1"/>
      <c r="Z722" s="2"/>
    </row>
    <row r="723" spans="22:26" x14ac:dyDescent="0.2">
      <c r="V723" s="1"/>
      <c r="Z723" s="2"/>
    </row>
    <row r="724" spans="22:26" x14ac:dyDescent="0.2">
      <c r="V724" s="1"/>
      <c r="Z724" s="2"/>
    </row>
    <row r="725" spans="22:26" x14ac:dyDescent="0.2">
      <c r="V725" s="1"/>
      <c r="Z725" s="2"/>
    </row>
    <row r="726" spans="22:26" x14ac:dyDescent="0.2">
      <c r="V726" s="1"/>
      <c r="Z726" s="2"/>
    </row>
    <row r="727" spans="22:26" x14ac:dyDescent="0.2">
      <c r="V727" s="1"/>
      <c r="Z727" s="2"/>
    </row>
    <row r="728" spans="22:26" x14ac:dyDescent="0.2">
      <c r="V728" s="1"/>
      <c r="Z728" s="2"/>
    </row>
    <row r="729" spans="22:26" x14ac:dyDescent="0.2">
      <c r="V729" s="1"/>
      <c r="Z729" s="2"/>
    </row>
    <row r="730" spans="22:26" x14ac:dyDescent="0.2">
      <c r="V730" s="1"/>
      <c r="Z730" s="2"/>
    </row>
    <row r="731" spans="22:26" x14ac:dyDescent="0.2">
      <c r="V731" s="1"/>
      <c r="Z731" s="2"/>
    </row>
    <row r="732" spans="22:26" x14ac:dyDescent="0.2">
      <c r="V732" s="1"/>
      <c r="Z732" s="2"/>
    </row>
    <row r="733" spans="22:26" x14ac:dyDescent="0.2">
      <c r="V733" s="1"/>
      <c r="Z733" s="2"/>
    </row>
    <row r="734" spans="22:26" x14ac:dyDescent="0.2">
      <c r="V734" s="1"/>
      <c r="Z734" s="2"/>
    </row>
    <row r="735" spans="22:26" x14ac:dyDescent="0.2">
      <c r="V735" s="1"/>
      <c r="Z735" s="2"/>
    </row>
    <row r="736" spans="22:26" x14ac:dyDescent="0.2">
      <c r="V736" s="1"/>
      <c r="Z736" s="2"/>
    </row>
    <row r="737" spans="22:26" x14ac:dyDescent="0.2">
      <c r="V737" s="1"/>
      <c r="Z737" s="2"/>
    </row>
    <row r="738" spans="22:26" x14ac:dyDescent="0.2">
      <c r="V738" s="1"/>
      <c r="Z738" s="2"/>
    </row>
    <row r="739" spans="22:26" x14ac:dyDescent="0.2">
      <c r="V739" s="1"/>
      <c r="Z739" s="2"/>
    </row>
    <row r="740" spans="22:26" x14ac:dyDescent="0.2">
      <c r="V740" s="1"/>
      <c r="Z740" s="2"/>
    </row>
    <row r="741" spans="22:26" x14ac:dyDescent="0.2">
      <c r="V741" s="1"/>
      <c r="Z741" s="2"/>
    </row>
    <row r="742" spans="22:26" x14ac:dyDescent="0.2">
      <c r="V742" s="1"/>
      <c r="Z742" s="2"/>
    </row>
    <row r="743" spans="22:26" x14ac:dyDescent="0.2">
      <c r="V743" s="1"/>
      <c r="Z743" s="2"/>
    </row>
    <row r="744" spans="22:26" x14ac:dyDescent="0.2">
      <c r="V744" s="1"/>
      <c r="Z744" s="2"/>
    </row>
    <row r="745" spans="22:26" x14ac:dyDescent="0.2">
      <c r="V745" s="1"/>
      <c r="Z745" s="2"/>
    </row>
    <row r="746" spans="22:26" x14ac:dyDescent="0.2">
      <c r="V746" s="1"/>
      <c r="Z746" s="2"/>
    </row>
    <row r="747" spans="22:26" x14ac:dyDescent="0.2">
      <c r="V747" s="1"/>
      <c r="Z747" s="2"/>
    </row>
    <row r="748" spans="22:26" x14ac:dyDescent="0.2">
      <c r="V748" s="1"/>
      <c r="Z748" s="2"/>
    </row>
    <row r="749" spans="22:26" x14ac:dyDescent="0.2">
      <c r="V749" s="1"/>
      <c r="Z749" s="2"/>
    </row>
    <row r="750" spans="22:26" x14ac:dyDescent="0.2">
      <c r="V750" s="1"/>
      <c r="Z750" s="2"/>
    </row>
    <row r="751" spans="22:26" x14ac:dyDescent="0.2">
      <c r="V751" s="1"/>
      <c r="Z751" s="2"/>
    </row>
    <row r="752" spans="22:26" x14ac:dyDescent="0.2">
      <c r="V752" s="1"/>
      <c r="Z752" s="2"/>
    </row>
    <row r="753" spans="22:26" x14ac:dyDescent="0.2">
      <c r="V753" s="1"/>
      <c r="Z753" s="2"/>
    </row>
    <row r="754" spans="22:26" x14ac:dyDescent="0.2">
      <c r="V754" s="1"/>
      <c r="Z754" s="2"/>
    </row>
    <row r="755" spans="22:26" x14ac:dyDescent="0.2">
      <c r="V755" s="1"/>
      <c r="Z755" s="2"/>
    </row>
    <row r="756" spans="22:26" x14ac:dyDescent="0.2">
      <c r="V756" s="1"/>
      <c r="Z756" s="2"/>
    </row>
    <row r="757" spans="22:26" x14ac:dyDescent="0.2">
      <c r="V757" s="1"/>
      <c r="Z757" s="2"/>
    </row>
    <row r="758" spans="22:26" x14ac:dyDescent="0.2">
      <c r="V758" s="1"/>
      <c r="Z758" s="2"/>
    </row>
    <row r="759" spans="22:26" x14ac:dyDescent="0.2">
      <c r="V759" s="1"/>
      <c r="Z759" s="2"/>
    </row>
    <row r="760" spans="22:26" x14ac:dyDescent="0.2">
      <c r="V760" s="1"/>
      <c r="Z760" s="2"/>
    </row>
    <row r="761" spans="22:26" x14ac:dyDescent="0.2">
      <c r="V761" s="1"/>
      <c r="Z761" s="2"/>
    </row>
    <row r="762" spans="22:26" x14ac:dyDescent="0.2">
      <c r="V762" s="1"/>
      <c r="Z762" s="2"/>
    </row>
    <row r="763" spans="22:26" x14ac:dyDescent="0.2">
      <c r="V763" s="1"/>
      <c r="Z763" s="2"/>
    </row>
    <row r="764" spans="22:26" x14ac:dyDescent="0.2">
      <c r="V764" s="1"/>
      <c r="Z764" s="2"/>
    </row>
    <row r="765" spans="22:26" x14ac:dyDescent="0.2">
      <c r="V765" s="1"/>
      <c r="Z765" s="2"/>
    </row>
    <row r="766" spans="22:26" x14ac:dyDescent="0.2">
      <c r="V766" s="1"/>
      <c r="Z766" s="2"/>
    </row>
    <row r="767" spans="22:26" x14ac:dyDescent="0.2">
      <c r="V767" s="1"/>
      <c r="Z767" s="2"/>
    </row>
    <row r="768" spans="22:26" x14ac:dyDescent="0.2">
      <c r="V768" s="1"/>
      <c r="Z768" s="2"/>
    </row>
    <row r="769" spans="22:26" x14ac:dyDescent="0.2">
      <c r="V769" s="1"/>
      <c r="Z769" s="2"/>
    </row>
    <row r="770" spans="22:26" x14ac:dyDescent="0.2">
      <c r="V770" s="1"/>
      <c r="Z770" s="2"/>
    </row>
    <row r="771" spans="22:26" x14ac:dyDescent="0.2">
      <c r="V771" s="1"/>
      <c r="Z771" s="2"/>
    </row>
    <row r="772" spans="22:26" x14ac:dyDescent="0.2">
      <c r="V772" s="1"/>
      <c r="Z772" s="2"/>
    </row>
    <row r="773" spans="22:26" x14ac:dyDescent="0.2">
      <c r="V773" s="1"/>
      <c r="Z773" s="2"/>
    </row>
    <row r="774" spans="22:26" x14ac:dyDescent="0.2">
      <c r="V774" s="1"/>
      <c r="Z774" s="2"/>
    </row>
    <row r="775" spans="22:26" x14ac:dyDescent="0.2">
      <c r="V775" s="1"/>
      <c r="Z775" s="2"/>
    </row>
    <row r="776" spans="22:26" x14ac:dyDescent="0.2">
      <c r="V776" s="1"/>
      <c r="Z776" s="2"/>
    </row>
    <row r="777" spans="22:26" x14ac:dyDescent="0.2">
      <c r="V777" s="1"/>
      <c r="Z777" s="2"/>
    </row>
    <row r="778" spans="22:26" x14ac:dyDescent="0.2">
      <c r="V778" s="1"/>
      <c r="Z778" s="2"/>
    </row>
    <row r="779" spans="22:26" x14ac:dyDescent="0.2">
      <c r="V779" s="1"/>
      <c r="Z779" s="2"/>
    </row>
    <row r="780" spans="22:26" x14ac:dyDescent="0.2">
      <c r="V780" s="1"/>
      <c r="Z780" s="2"/>
    </row>
    <row r="781" spans="22:26" x14ac:dyDescent="0.2">
      <c r="V781" s="1"/>
      <c r="Z781" s="2"/>
    </row>
    <row r="782" spans="22:26" x14ac:dyDescent="0.2">
      <c r="V782" s="1"/>
      <c r="Z782" s="2"/>
    </row>
    <row r="783" spans="22:26" x14ac:dyDescent="0.2">
      <c r="V783" s="1"/>
      <c r="Z783" s="2"/>
    </row>
    <row r="784" spans="22:26" x14ac:dyDescent="0.2">
      <c r="V784" s="1"/>
      <c r="Z784" s="2"/>
    </row>
    <row r="785" spans="22:26" x14ac:dyDescent="0.2">
      <c r="V785" s="1"/>
      <c r="Z785" s="2"/>
    </row>
    <row r="786" spans="22:26" x14ac:dyDescent="0.2">
      <c r="V786" s="1"/>
      <c r="Z786" s="2"/>
    </row>
    <row r="787" spans="22:26" x14ac:dyDescent="0.2">
      <c r="V787" s="1"/>
      <c r="Z787" s="2"/>
    </row>
    <row r="788" spans="22:26" x14ac:dyDescent="0.2">
      <c r="V788" s="1"/>
      <c r="Z788" s="2"/>
    </row>
    <row r="789" spans="22:26" x14ac:dyDescent="0.2">
      <c r="V789" s="1"/>
      <c r="Z789" s="2"/>
    </row>
    <row r="790" spans="22:26" x14ac:dyDescent="0.2">
      <c r="V790" s="1"/>
      <c r="Z790" s="2"/>
    </row>
    <row r="791" spans="22:26" x14ac:dyDescent="0.2">
      <c r="V791" s="1"/>
      <c r="Z791" s="2"/>
    </row>
    <row r="792" spans="22:26" x14ac:dyDescent="0.2">
      <c r="V792" s="1"/>
      <c r="Z792" s="2"/>
    </row>
    <row r="793" spans="22:26" x14ac:dyDescent="0.2">
      <c r="V793" s="1"/>
      <c r="Z793" s="2"/>
    </row>
    <row r="794" spans="22:26" x14ac:dyDescent="0.2">
      <c r="V794" s="1"/>
      <c r="Z794" s="2"/>
    </row>
    <row r="795" spans="22:26" x14ac:dyDescent="0.2">
      <c r="V795" s="1"/>
      <c r="Z795" s="2"/>
    </row>
    <row r="796" spans="22:26" x14ac:dyDescent="0.2">
      <c r="V796" s="1"/>
      <c r="Z796" s="2"/>
    </row>
    <row r="797" spans="22:26" x14ac:dyDescent="0.2">
      <c r="V797" s="1"/>
      <c r="Z797" s="2"/>
    </row>
    <row r="798" spans="22:26" x14ac:dyDescent="0.2">
      <c r="V798" s="1"/>
      <c r="Z798" s="2"/>
    </row>
    <row r="799" spans="22:26" x14ac:dyDescent="0.2">
      <c r="V799" s="1"/>
      <c r="Z799" s="2"/>
    </row>
    <row r="800" spans="22:26" x14ac:dyDescent="0.2">
      <c r="V800" s="1"/>
      <c r="Z800" s="2"/>
    </row>
    <row r="801" spans="22:26" x14ac:dyDescent="0.2">
      <c r="V801" s="1"/>
      <c r="Z801" s="2"/>
    </row>
    <row r="802" spans="22:26" x14ac:dyDescent="0.2">
      <c r="V802" s="1"/>
      <c r="Z802" s="2"/>
    </row>
    <row r="803" spans="22:26" x14ac:dyDescent="0.2">
      <c r="V803" s="1"/>
      <c r="Z803" s="2"/>
    </row>
    <row r="804" spans="22:26" x14ac:dyDescent="0.2">
      <c r="V804" s="1"/>
      <c r="Z804" s="2"/>
    </row>
    <row r="805" spans="22:26" x14ac:dyDescent="0.2">
      <c r="V805" s="1"/>
      <c r="Z805" s="2"/>
    </row>
    <row r="806" spans="22:26" x14ac:dyDescent="0.2">
      <c r="V806" s="1"/>
      <c r="Z806" s="2"/>
    </row>
    <row r="807" spans="22:26" x14ac:dyDescent="0.2">
      <c r="V807" s="1"/>
      <c r="Z807" s="2"/>
    </row>
    <row r="808" spans="22:26" x14ac:dyDescent="0.2">
      <c r="V808" s="1"/>
      <c r="Z808" s="2"/>
    </row>
    <row r="809" spans="22:26" x14ac:dyDescent="0.2">
      <c r="V809" s="1"/>
      <c r="Z809" s="2"/>
    </row>
    <row r="810" spans="22:26" x14ac:dyDescent="0.2">
      <c r="V810" s="1"/>
      <c r="Z810" s="2"/>
    </row>
    <row r="811" spans="22:26" x14ac:dyDescent="0.2">
      <c r="V811" s="1"/>
      <c r="Z811" s="2"/>
    </row>
    <row r="812" spans="22:26" x14ac:dyDescent="0.2">
      <c r="V812" s="1"/>
      <c r="Z812" s="2"/>
    </row>
    <row r="813" spans="22:26" x14ac:dyDescent="0.2">
      <c r="V813" s="1"/>
      <c r="Z813" s="2"/>
    </row>
    <row r="814" spans="22:26" x14ac:dyDescent="0.2">
      <c r="V814" s="1"/>
      <c r="Z814" s="2"/>
    </row>
    <row r="815" spans="22:26" x14ac:dyDescent="0.2">
      <c r="V815" s="1"/>
      <c r="Z815" s="2"/>
    </row>
    <row r="816" spans="22:26" x14ac:dyDescent="0.2">
      <c r="V816" s="1"/>
      <c r="Z816" s="2"/>
    </row>
    <row r="817" spans="22:26" x14ac:dyDescent="0.2">
      <c r="V817" s="1"/>
      <c r="Z817" s="2"/>
    </row>
    <row r="818" spans="22:26" x14ac:dyDescent="0.2">
      <c r="V818" s="1"/>
      <c r="Z818" s="2"/>
    </row>
    <row r="819" spans="22:26" x14ac:dyDescent="0.2">
      <c r="V819" s="1"/>
      <c r="Z819" s="2"/>
    </row>
    <row r="820" spans="22:26" x14ac:dyDescent="0.2">
      <c r="V820" s="1"/>
      <c r="Z820" s="2"/>
    </row>
    <row r="821" spans="22:26" x14ac:dyDescent="0.2">
      <c r="V821" s="1"/>
      <c r="Z821" s="2"/>
    </row>
    <row r="822" spans="22:26" x14ac:dyDescent="0.2">
      <c r="V822" s="1"/>
      <c r="Z822" s="2"/>
    </row>
    <row r="823" spans="22:26" x14ac:dyDescent="0.2">
      <c r="V823" s="1"/>
      <c r="Z823" s="2"/>
    </row>
    <row r="824" spans="22:26" x14ac:dyDescent="0.2">
      <c r="V824" s="1"/>
      <c r="Z824" s="2"/>
    </row>
    <row r="825" spans="22:26" x14ac:dyDescent="0.2">
      <c r="V825" s="1"/>
      <c r="Z825" s="2"/>
    </row>
    <row r="826" spans="22:26" x14ac:dyDescent="0.2">
      <c r="V826" s="1"/>
      <c r="Z826" s="2"/>
    </row>
    <row r="827" spans="22:26" x14ac:dyDescent="0.2">
      <c r="V827" s="1"/>
      <c r="Z827" s="2"/>
    </row>
    <row r="828" spans="22:26" x14ac:dyDescent="0.2">
      <c r="V828" s="1"/>
      <c r="Z828" s="2"/>
    </row>
    <row r="829" spans="22:26" x14ac:dyDescent="0.2">
      <c r="V829" s="1"/>
      <c r="Z829" s="2"/>
    </row>
    <row r="830" spans="22:26" x14ac:dyDescent="0.2">
      <c r="V830" s="1"/>
      <c r="Z830" s="2"/>
    </row>
    <row r="831" spans="22:26" x14ac:dyDescent="0.2">
      <c r="V831" s="1"/>
      <c r="Z831" s="2"/>
    </row>
    <row r="832" spans="22:26" x14ac:dyDescent="0.2">
      <c r="V832" s="1"/>
      <c r="Z832" s="2"/>
    </row>
    <row r="833" spans="22:26" x14ac:dyDescent="0.2">
      <c r="V833" s="1"/>
      <c r="Z833" s="2"/>
    </row>
    <row r="834" spans="22:26" x14ac:dyDescent="0.2">
      <c r="V834" s="1"/>
      <c r="Z834" s="2"/>
    </row>
    <row r="835" spans="22:26" x14ac:dyDescent="0.2">
      <c r="V835" s="1"/>
      <c r="Z835" s="2"/>
    </row>
    <row r="836" spans="22:26" x14ac:dyDescent="0.2">
      <c r="V836" s="1"/>
      <c r="Z836" s="2"/>
    </row>
    <row r="837" spans="22:26" x14ac:dyDescent="0.2">
      <c r="V837" s="1"/>
      <c r="Z837" s="2"/>
    </row>
    <row r="838" spans="22:26" x14ac:dyDescent="0.2">
      <c r="V838" s="1"/>
      <c r="Z838" s="2"/>
    </row>
    <row r="839" spans="22:26" x14ac:dyDescent="0.2">
      <c r="V839" s="1"/>
      <c r="Z839" s="2"/>
    </row>
    <row r="840" spans="22:26" x14ac:dyDescent="0.2">
      <c r="V840" s="1"/>
      <c r="Z840" s="2"/>
    </row>
    <row r="841" spans="22:26" x14ac:dyDescent="0.2">
      <c r="V841" s="1"/>
      <c r="Z841" s="2"/>
    </row>
    <row r="842" spans="22:26" x14ac:dyDescent="0.2">
      <c r="V842" s="1"/>
      <c r="Z842" s="2"/>
    </row>
    <row r="843" spans="22:26" x14ac:dyDescent="0.2">
      <c r="V843" s="1"/>
      <c r="Z843" s="2"/>
    </row>
    <row r="844" spans="22:26" x14ac:dyDescent="0.2">
      <c r="V844" s="1"/>
      <c r="Z844" s="2"/>
    </row>
    <row r="845" spans="22:26" x14ac:dyDescent="0.2">
      <c r="V845" s="1"/>
      <c r="Z845" s="2"/>
    </row>
    <row r="846" spans="22:26" x14ac:dyDescent="0.2">
      <c r="V846" s="1"/>
      <c r="Z846" s="2"/>
    </row>
    <row r="847" spans="22:26" x14ac:dyDescent="0.2">
      <c r="V847" s="1"/>
      <c r="Z847" s="2"/>
    </row>
    <row r="848" spans="22:26" x14ac:dyDescent="0.2">
      <c r="V848" s="1"/>
      <c r="Z848" s="2"/>
    </row>
    <row r="849" spans="22:26" x14ac:dyDescent="0.2">
      <c r="V849" s="1"/>
      <c r="Z849" s="2"/>
    </row>
    <row r="850" spans="22:26" x14ac:dyDescent="0.2">
      <c r="V850" s="1"/>
      <c r="Z850" s="2"/>
    </row>
    <row r="851" spans="22:26" x14ac:dyDescent="0.2">
      <c r="V851" s="1"/>
      <c r="Z851" s="2"/>
    </row>
    <row r="852" spans="22:26" x14ac:dyDescent="0.2">
      <c r="V852" s="1"/>
      <c r="Z852" s="2"/>
    </row>
    <row r="853" spans="22:26" x14ac:dyDescent="0.2">
      <c r="V853" s="1"/>
      <c r="Z853" s="2"/>
    </row>
    <row r="854" spans="22:26" x14ac:dyDescent="0.2">
      <c r="V854" s="1"/>
      <c r="Z854" s="2"/>
    </row>
    <row r="855" spans="22:26" x14ac:dyDescent="0.2">
      <c r="V855" s="1"/>
      <c r="Z855" s="2"/>
    </row>
    <row r="856" spans="22:26" x14ac:dyDescent="0.2">
      <c r="V856" s="1"/>
      <c r="Z856" s="2"/>
    </row>
    <row r="857" spans="22:26" x14ac:dyDescent="0.2">
      <c r="V857" s="1"/>
      <c r="Z857" s="2"/>
    </row>
    <row r="858" spans="22:26" x14ac:dyDescent="0.2">
      <c r="V858" s="1"/>
      <c r="Z858" s="2"/>
    </row>
    <row r="859" spans="22:26" x14ac:dyDescent="0.2">
      <c r="V859" s="1"/>
      <c r="Z859" s="2"/>
    </row>
    <row r="860" spans="22:26" x14ac:dyDescent="0.2">
      <c r="V860" s="1"/>
      <c r="Z860" s="2"/>
    </row>
    <row r="861" spans="22:26" x14ac:dyDescent="0.2">
      <c r="V861" s="1"/>
      <c r="Z861" s="2"/>
    </row>
    <row r="862" spans="22:26" x14ac:dyDescent="0.2">
      <c r="V862" s="1"/>
      <c r="Z862" s="2"/>
    </row>
    <row r="863" spans="22:26" x14ac:dyDescent="0.2">
      <c r="V863" s="1"/>
      <c r="Z863" s="2"/>
    </row>
    <row r="864" spans="22:26" x14ac:dyDescent="0.2">
      <c r="V864" s="1"/>
      <c r="Z864" s="2"/>
    </row>
    <row r="865" spans="22:26" x14ac:dyDescent="0.2">
      <c r="V865" s="1"/>
      <c r="Z865" s="2"/>
    </row>
    <row r="866" spans="22:26" x14ac:dyDescent="0.2">
      <c r="V866" s="1"/>
      <c r="Z866" s="2"/>
    </row>
    <row r="867" spans="22:26" x14ac:dyDescent="0.2">
      <c r="V867" s="1"/>
      <c r="Z867" s="2"/>
    </row>
    <row r="868" spans="22:26" x14ac:dyDescent="0.2">
      <c r="V868" s="1"/>
      <c r="Z868" s="2"/>
    </row>
    <row r="869" spans="22:26" x14ac:dyDescent="0.2">
      <c r="V869" s="1"/>
      <c r="Z869" s="2"/>
    </row>
    <row r="870" spans="22:26" x14ac:dyDescent="0.2">
      <c r="V870" s="1"/>
      <c r="Z870" s="2"/>
    </row>
    <row r="871" spans="22:26" x14ac:dyDescent="0.2">
      <c r="V871" s="1"/>
      <c r="Z871" s="2"/>
    </row>
    <row r="872" spans="22:26" x14ac:dyDescent="0.2">
      <c r="V872" s="1"/>
      <c r="Z872" s="2"/>
    </row>
    <row r="873" spans="22:26" x14ac:dyDescent="0.2">
      <c r="V873" s="1"/>
      <c r="Z873" s="2"/>
    </row>
    <row r="874" spans="22:26" x14ac:dyDescent="0.2">
      <c r="V874" s="1"/>
      <c r="Z874" s="2"/>
    </row>
    <row r="875" spans="22:26" x14ac:dyDescent="0.2">
      <c r="V875" s="1"/>
      <c r="Z875" s="2"/>
    </row>
    <row r="876" spans="22:26" x14ac:dyDescent="0.2">
      <c r="V876" s="1"/>
      <c r="Z876" s="2"/>
    </row>
    <row r="877" spans="22:26" x14ac:dyDescent="0.2">
      <c r="V877" s="1"/>
      <c r="Z877" s="2"/>
    </row>
    <row r="878" spans="22:26" x14ac:dyDescent="0.2">
      <c r="V878" s="1"/>
      <c r="Z878" s="2"/>
    </row>
    <row r="879" spans="22:26" x14ac:dyDescent="0.2">
      <c r="V879" s="1"/>
      <c r="Z879" s="2"/>
    </row>
    <row r="880" spans="22:26" x14ac:dyDescent="0.2">
      <c r="V880" s="1"/>
      <c r="Z880" s="2"/>
    </row>
    <row r="881" spans="22:26" x14ac:dyDescent="0.2">
      <c r="V881" s="1"/>
      <c r="Z881" s="2"/>
    </row>
    <row r="882" spans="22:26" x14ac:dyDescent="0.2">
      <c r="V882" s="1"/>
      <c r="Z882" s="2"/>
    </row>
    <row r="883" spans="22:26" x14ac:dyDescent="0.2">
      <c r="V883" s="1"/>
      <c r="Z883" s="2"/>
    </row>
    <row r="884" spans="22:26" x14ac:dyDescent="0.2">
      <c r="V884" s="1"/>
      <c r="Z884" s="2"/>
    </row>
    <row r="885" spans="22:26" x14ac:dyDescent="0.2">
      <c r="V885" s="1"/>
      <c r="Z885" s="2"/>
    </row>
    <row r="886" spans="22:26" x14ac:dyDescent="0.2">
      <c r="V886" s="1"/>
      <c r="Z886" s="2"/>
    </row>
    <row r="887" spans="22:26" x14ac:dyDescent="0.2">
      <c r="V887" s="1"/>
      <c r="Z887" s="2"/>
    </row>
    <row r="888" spans="22:26" x14ac:dyDescent="0.2">
      <c r="V888" s="1"/>
      <c r="Z888" s="2"/>
    </row>
    <row r="889" spans="22:26" x14ac:dyDescent="0.2">
      <c r="V889" s="1"/>
      <c r="Z889" s="2"/>
    </row>
    <row r="890" spans="22:26" x14ac:dyDescent="0.2">
      <c r="V890" s="1"/>
      <c r="Z890" s="2"/>
    </row>
    <row r="891" spans="22:26" x14ac:dyDescent="0.2">
      <c r="V891" s="1"/>
      <c r="Z891" s="2"/>
    </row>
    <row r="892" spans="22:26" x14ac:dyDescent="0.2">
      <c r="V892" s="1"/>
      <c r="Z892" s="2"/>
    </row>
    <row r="893" spans="22:26" x14ac:dyDescent="0.2">
      <c r="V893" s="1"/>
      <c r="Z893" s="2"/>
    </row>
    <row r="894" spans="22:26" x14ac:dyDescent="0.2">
      <c r="V894" s="1"/>
      <c r="Z894" s="2"/>
    </row>
    <row r="895" spans="22:26" x14ac:dyDescent="0.2">
      <c r="V895" s="1"/>
      <c r="Z895" s="2"/>
    </row>
    <row r="896" spans="22:26" x14ac:dyDescent="0.2">
      <c r="V896" s="1"/>
      <c r="Z896" s="2"/>
    </row>
    <row r="897" spans="22:26" x14ac:dyDescent="0.2">
      <c r="V897" s="1"/>
      <c r="Z897" s="2"/>
    </row>
    <row r="898" spans="22:26" x14ac:dyDescent="0.2">
      <c r="V898" s="1"/>
      <c r="Z898" s="2"/>
    </row>
    <row r="899" spans="22:26" x14ac:dyDescent="0.2">
      <c r="V899" s="1"/>
      <c r="Z899" s="2"/>
    </row>
    <row r="900" spans="22:26" x14ac:dyDescent="0.2">
      <c r="V900" s="1"/>
      <c r="Z900" s="2"/>
    </row>
    <row r="901" spans="22:26" x14ac:dyDescent="0.2">
      <c r="V901" s="1"/>
      <c r="Z901" s="2"/>
    </row>
    <row r="902" spans="22:26" x14ac:dyDescent="0.2">
      <c r="V902" s="1"/>
      <c r="Z902" s="2"/>
    </row>
    <row r="903" spans="22:26" x14ac:dyDescent="0.2">
      <c r="V903" s="1"/>
      <c r="Z903" s="2"/>
    </row>
    <row r="904" spans="22:26" x14ac:dyDescent="0.2">
      <c r="V904" s="1"/>
      <c r="Z904" s="2"/>
    </row>
    <row r="905" spans="22:26" x14ac:dyDescent="0.2">
      <c r="V905" s="1"/>
      <c r="Z905" s="2"/>
    </row>
    <row r="906" spans="22:26" x14ac:dyDescent="0.2">
      <c r="V906" s="1"/>
      <c r="Z906" s="2"/>
    </row>
    <row r="907" spans="22:26" x14ac:dyDescent="0.2">
      <c r="V907" s="1"/>
      <c r="Z907" s="2"/>
    </row>
    <row r="908" spans="22:26" x14ac:dyDescent="0.2">
      <c r="V908" s="1"/>
      <c r="Z908" s="2"/>
    </row>
    <row r="909" spans="22:26" x14ac:dyDescent="0.2">
      <c r="V909" s="1"/>
      <c r="Z909" s="2"/>
    </row>
    <row r="910" spans="22:26" x14ac:dyDescent="0.2">
      <c r="V910" s="1"/>
      <c r="Z910" s="2"/>
    </row>
    <row r="911" spans="22:26" x14ac:dyDescent="0.2">
      <c r="V911" s="1"/>
      <c r="Z911" s="2"/>
    </row>
    <row r="912" spans="22:26" x14ac:dyDescent="0.2">
      <c r="V912" s="1"/>
      <c r="Z912" s="2"/>
    </row>
    <row r="913" spans="22:26" x14ac:dyDescent="0.2">
      <c r="V913" s="1"/>
      <c r="Z913" s="2"/>
    </row>
    <row r="914" spans="22:26" x14ac:dyDescent="0.2">
      <c r="V914" s="1"/>
      <c r="Z914" s="2"/>
    </row>
    <row r="915" spans="22:26" x14ac:dyDescent="0.2">
      <c r="V915" s="1"/>
      <c r="Z915" s="2"/>
    </row>
    <row r="916" spans="22:26" x14ac:dyDescent="0.2">
      <c r="V916" s="1"/>
      <c r="Z916" s="2"/>
    </row>
    <row r="917" spans="22:26" x14ac:dyDescent="0.2">
      <c r="V917" s="1"/>
      <c r="Z917" s="2"/>
    </row>
    <row r="918" spans="22:26" x14ac:dyDescent="0.2">
      <c r="V918" s="1"/>
      <c r="Z918" s="2"/>
    </row>
    <row r="919" spans="22:26" x14ac:dyDescent="0.2">
      <c r="V919" s="1"/>
      <c r="Z919" s="2"/>
    </row>
    <row r="920" spans="22:26" x14ac:dyDescent="0.2">
      <c r="V920" s="1"/>
      <c r="Z920" s="2"/>
    </row>
    <row r="921" spans="22:26" x14ac:dyDescent="0.2">
      <c r="V921" s="1"/>
      <c r="Z921" s="2"/>
    </row>
    <row r="922" spans="22:26" x14ac:dyDescent="0.2">
      <c r="V922" s="1"/>
      <c r="Z922" s="2"/>
    </row>
    <row r="923" spans="22:26" x14ac:dyDescent="0.2">
      <c r="V923" s="1"/>
      <c r="Z923" s="2"/>
    </row>
    <row r="924" spans="22:26" x14ac:dyDescent="0.2">
      <c r="V924" s="1"/>
      <c r="Z924" s="2"/>
    </row>
    <row r="925" spans="22:26" x14ac:dyDescent="0.2">
      <c r="V925" s="1"/>
      <c r="Z925" s="2"/>
    </row>
    <row r="926" spans="22:26" x14ac:dyDescent="0.2">
      <c r="V926" s="1"/>
      <c r="Z926" s="2"/>
    </row>
    <row r="927" spans="22:26" x14ac:dyDescent="0.2">
      <c r="V927" s="1"/>
      <c r="Z927" s="2"/>
    </row>
    <row r="928" spans="22:26" x14ac:dyDescent="0.2">
      <c r="V928" s="1"/>
      <c r="Z928" s="2"/>
    </row>
    <row r="929" spans="22:26" x14ac:dyDescent="0.2">
      <c r="V929" s="1"/>
      <c r="Z929" s="2"/>
    </row>
    <row r="930" spans="22:26" x14ac:dyDescent="0.2">
      <c r="V930" s="1"/>
      <c r="Z930" s="2"/>
    </row>
    <row r="931" spans="22:26" x14ac:dyDescent="0.2">
      <c r="V931" s="1"/>
      <c r="Z931" s="2"/>
    </row>
    <row r="932" spans="22:26" x14ac:dyDescent="0.2">
      <c r="V932" s="1"/>
      <c r="Z932" s="2"/>
    </row>
    <row r="933" spans="22:26" x14ac:dyDescent="0.2">
      <c r="V933" s="1"/>
      <c r="Z933" s="2"/>
    </row>
    <row r="934" spans="22:26" x14ac:dyDescent="0.2">
      <c r="V934" s="1"/>
      <c r="Z934" s="2"/>
    </row>
    <row r="935" spans="22:26" x14ac:dyDescent="0.2">
      <c r="V935" s="1"/>
      <c r="Z935" s="2"/>
    </row>
    <row r="936" spans="22:26" x14ac:dyDescent="0.2">
      <c r="V936" s="1"/>
      <c r="Z936" s="2"/>
    </row>
    <row r="937" spans="22:26" x14ac:dyDescent="0.2">
      <c r="V937" s="1"/>
      <c r="Z937" s="2"/>
    </row>
    <row r="938" spans="22:26" x14ac:dyDescent="0.2">
      <c r="V938" s="1"/>
      <c r="Z938" s="2"/>
    </row>
    <row r="939" spans="22:26" x14ac:dyDescent="0.2">
      <c r="V939" s="1"/>
      <c r="Z939" s="2"/>
    </row>
    <row r="940" spans="22:26" x14ac:dyDescent="0.2">
      <c r="V940" s="1"/>
      <c r="Z940" s="2"/>
    </row>
    <row r="941" spans="22:26" x14ac:dyDescent="0.2">
      <c r="V941" s="1"/>
      <c r="Z941" s="2"/>
    </row>
    <row r="942" spans="22:26" x14ac:dyDescent="0.2">
      <c r="V942" s="1"/>
      <c r="Z942" s="2"/>
    </row>
    <row r="943" spans="22:26" x14ac:dyDescent="0.2">
      <c r="V943" s="1"/>
      <c r="Z943" s="2"/>
    </row>
    <row r="944" spans="22:26" x14ac:dyDescent="0.2">
      <c r="V944" s="1"/>
      <c r="Z944" s="2"/>
    </row>
    <row r="945" spans="22:26" x14ac:dyDescent="0.2">
      <c r="V945" s="1"/>
      <c r="Z945" s="2"/>
    </row>
    <row r="946" spans="22:26" x14ac:dyDescent="0.2">
      <c r="V946" s="1"/>
      <c r="Z946" s="2"/>
    </row>
    <row r="947" spans="22:26" x14ac:dyDescent="0.2">
      <c r="V947" s="1"/>
      <c r="Z947" s="2"/>
    </row>
    <row r="948" spans="22:26" x14ac:dyDescent="0.2">
      <c r="V948" s="1"/>
      <c r="Z948" s="2"/>
    </row>
    <row r="949" spans="22:26" x14ac:dyDescent="0.2">
      <c r="V949" s="1"/>
      <c r="Z949" s="2"/>
    </row>
    <row r="950" spans="22:26" x14ac:dyDescent="0.2">
      <c r="V950" s="1"/>
      <c r="Z950" s="2"/>
    </row>
    <row r="951" spans="22:26" x14ac:dyDescent="0.2">
      <c r="V951" s="1"/>
      <c r="Z951" s="2"/>
    </row>
    <row r="952" spans="22:26" x14ac:dyDescent="0.2">
      <c r="V952" s="1"/>
      <c r="Z952" s="2"/>
    </row>
    <row r="953" spans="22:26" x14ac:dyDescent="0.2">
      <c r="V953" s="1"/>
      <c r="Z953" s="2"/>
    </row>
    <row r="954" spans="22:26" x14ac:dyDescent="0.2">
      <c r="V954" s="1"/>
      <c r="Z954" s="2"/>
    </row>
    <row r="955" spans="22:26" x14ac:dyDescent="0.2">
      <c r="V955" s="1"/>
      <c r="Z955" s="2"/>
    </row>
    <row r="956" spans="22:26" x14ac:dyDescent="0.2">
      <c r="V956" s="1"/>
      <c r="Z956" s="2"/>
    </row>
    <row r="957" spans="22:26" x14ac:dyDescent="0.2">
      <c r="V957" s="1"/>
      <c r="Z957" s="2"/>
    </row>
    <row r="958" spans="22:26" x14ac:dyDescent="0.2">
      <c r="V958" s="1"/>
      <c r="Z958" s="2"/>
    </row>
    <row r="959" spans="22:26" x14ac:dyDescent="0.2">
      <c r="V959" s="1"/>
      <c r="Z959" s="2"/>
    </row>
    <row r="960" spans="22:26" x14ac:dyDescent="0.2">
      <c r="V960" s="1"/>
      <c r="Z960" s="2"/>
    </row>
    <row r="961" spans="19:26" x14ac:dyDescent="0.2">
      <c r="V961" s="1"/>
      <c r="Z961" s="2"/>
    </row>
    <row r="962" spans="19:26" x14ac:dyDescent="0.2">
      <c r="V962" s="1"/>
      <c r="Z962" s="2"/>
    </row>
    <row r="963" spans="19:26" x14ac:dyDescent="0.2">
      <c r="V963" s="1"/>
      <c r="Z963" s="2"/>
    </row>
    <row r="964" spans="19:26" x14ac:dyDescent="0.2">
      <c r="V964" s="1"/>
      <c r="Z964" s="2"/>
    </row>
    <row r="965" spans="19:26" x14ac:dyDescent="0.2">
      <c r="V965" s="1"/>
      <c r="Z965" s="2"/>
    </row>
    <row r="966" spans="19:26" x14ac:dyDescent="0.2">
      <c r="V966" s="1"/>
      <c r="Z966" s="2"/>
    </row>
    <row r="967" spans="19:26" x14ac:dyDescent="0.2">
      <c r="V967" s="1"/>
      <c r="Z967" s="2"/>
    </row>
    <row r="968" spans="19:26" x14ac:dyDescent="0.2">
      <c r="V968" s="1"/>
      <c r="Z968" s="2"/>
    </row>
    <row r="969" spans="19:26" x14ac:dyDescent="0.2">
      <c r="V969" s="1"/>
      <c r="Z969" s="2"/>
    </row>
    <row r="970" spans="19:26" x14ac:dyDescent="0.2">
      <c r="V970" s="1"/>
      <c r="Z970" s="2"/>
    </row>
    <row r="971" spans="19:26" x14ac:dyDescent="0.2">
      <c r="V971" s="1"/>
      <c r="Z971" s="2"/>
    </row>
    <row r="972" spans="19:26" x14ac:dyDescent="0.2">
      <c r="V972" s="1"/>
      <c r="Z972" s="2"/>
    </row>
    <row r="973" spans="19:26" x14ac:dyDescent="0.2">
      <c r="S973" s="2"/>
      <c r="T973" s="1"/>
      <c r="V973" s="1"/>
      <c r="W973" s="2"/>
    </row>
    <row r="974" spans="19:26" x14ac:dyDescent="0.2">
      <c r="S974" s="2"/>
      <c r="T974" s="1"/>
      <c r="V974" s="1"/>
      <c r="W974" s="2"/>
    </row>
    <row r="975" spans="19:26" x14ac:dyDescent="0.2">
      <c r="S975" s="2"/>
      <c r="T975" s="1"/>
      <c r="V975" s="1"/>
      <c r="W975" s="2"/>
    </row>
    <row r="976" spans="19:26" x14ac:dyDescent="0.2">
      <c r="S976" s="2"/>
      <c r="T976" s="1"/>
      <c r="V976" s="1"/>
      <c r="W976" s="2"/>
    </row>
    <row r="977" spans="19:27" x14ac:dyDescent="0.2">
      <c r="S977" s="2"/>
      <c r="T977" s="1"/>
      <c r="V977" s="1"/>
      <c r="W977" s="2"/>
    </row>
    <row r="978" spans="19:27" x14ac:dyDescent="0.2">
      <c r="S978" s="2"/>
      <c r="T978" s="1"/>
      <c r="V978" s="1"/>
      <c r="W978" s="2"/>
    </row>
    <row r="979" spans="19:27" x14ac:dyDescent="0.2">
      <c r="S979" s="2"/>
      <c r="T979" s="1"/>
      <c r="V979" s="1"/>
      <c r="W979" s="2"/>
    </row>
    <row r="980" spans="19:27" x14ac:dyDescent="0.2">
      <c r="S980" s="2"/>
      <c r="T980" s="1"/>
      <c r="V980" s="1"/>
      <c r="W980" s="2"/>
    </row>
    <row r="981" spans="19:27" x14ac:dyDescent="0.2">
      <c r="S981" s="2"/>
      <c r="T981" s="1"/>
      <c r="V981" s="1"/>
      <c r="W981" s="2"/>
    </row>
    <row r="982" spans="19:27" x14ac:dyDescent="0.2">
      <c r="S982" s="2"/>
      <c r="T982" s="1"/>
      <c r="V982" s="1"/>
      <c r="W982" s="2"/>
    </row>
    <row r="983" spans="19:27" x14ac:dyDescent="0.2">
      <c r="S983" s="2"/>
      <c r="T983" s="1"/>
      <c r="V983" s="1"/>
      <c r="W983" s="2"/>
    </row>
    <row r="984" spans="19:27" x14ac:dyDescent="0.2">
      <c r="S984" s="2"/>
      <c r="T984" s="1"/>
      <c r="V984" s="1"/>
    </row>
    <row r="985" spans="19:27" x14ac:dyDescent="0.2">
      <c r="S985" s="2"/>
      <c r="T985" s="1"/>
      <c r="V985" s="1"/>
    </row>
    <row r="986" spans="19:27" x14ac:dyDescent="0.2">
      <c r="S986" s="2"/>
      <c r="T986" s="1"/>
      <c r="V986" s="1"/>
    </row>
    <row r="987" spans="19:27" x14ac:dyDescent="0.2">
      <c r="S987" s="2"/>
      <c r="T987" s="1"/>
      <c r="V987" s="1"/>
    </row>
    <row r="988" spans="19:27" x14ac:dyDescent="0.2">
      <c r="S988" s="2"/>
      <c r="T988" s="1"/>
      <c r="V988" s="1"/>
      <c r="W988" s="2"/>
    </row>
    <row r="989" spans="19:27" x14ac:dyDescent="0.2">
      <c r="S989" s="2"/>
      <c r="T989" s="1"/>
      <c r="V989" s="1"/>
      <c r="W989" s="2"/>
    </row>
    <row r="990" spans="19:27" x14ac:dyDescent="0.2">
      <c r="S990" s="2"/>
      <c r="T990" s="1"/>
      <c r="V990" s="1"/>
      <c r="W990" s="2"/>
    </row>
    <row r="991" spans="19:27" x14ac:dyDescent="0.2">
      <c r="T991" s="1"/>
      <c r="U991" s="2"/>
      <c r="V991" s="1"/>
      <c r="AA991" s="2"/>
    </row>
    <row r="992" spans="19:27" x14ac:dyDescent="0.2">
      <c r="T992" s="1"/>
      <c r="U992" s="2"/>
      <c r="V992" s="1"/>
      <c r="AA992" s="2"/>
    </row>
    <row r="993" spans="20:27" x14ac:dyDescent="0.2">
      <c r="T993" s="1"/>
      <c r="U993" s="2"/>
      <c r="V993" s="1"/>
      <c r="AA993" s="2"/>
    </row>
    <row r="994" spans="20:27" x14ac:dyDescent="0.2">
      <c r="T994" s="1"/>
      <c r="U994" s="2"/>
      <c r="V994" s="1"/>
      <c r="AA994" s="2"/>
    </row>
    <row r="995" spans="20:27" x14ac:dyDescent="0.2">
      <c r="T995" s="1"/>
      <c r="U995" s="2"/>
      <c r="V995" s="1"/>
      <c r="AA995" s="2"/>
    </row>
    <row r="996" spans="20:27" x14ac:dyDescent="0.2">
      <c r="T996" s="1"/>
      <c r="U996" s="2"/>
      <c r="V996" s="1"/>
      <c r="AA996" s="2"/>
    </row>
    <row r="997" spans="20:27" x14ac:dyDescent="0.2">
      <c r="T997" s="1"/>
      <c r="U997" s="2"/>
      <c r="V997" s="1"/>
      <c r="AA997" s="2"/>
    </row>
    <row r="998" spans="20:27" x14ac:dyDescent="0.2">
      <c r="T998" s="1"/>
      <c r="U998" s="2"/>
      <c r="V998" s="1"/>
      <c r="AA998" s="2"/>
    </row>
    <row r="999" spans="20:27" x14ac:dyDescent="0.2">
      <c r="T999" s="1"/>
      <c r="U999" s="2"/>
      <c r="V999" s="1"/>
      <c r="AA999" s="2"/>
    </row>
    <row r="1000" spans="20:27" x14ac:dyDescent="0.2">
      <c r="T1000" s="1"/>
      <c r="U1000" s="2"/>
      <c r="V1000" s="1"/>
      <c r="AA1000" s="2"/>
    </row>
    <row r="1001" spans="20:27" x14ac:dyDescent="0.2">
      <c r="T1001" s="1"/>
      <c r="U1001" s="2"/>
      <c r="V1001" s="1"/>
      <c r="AA1001" s="2"/>
    </row>
    <row r="1002" spans="20:27" x14ac:dyDescent="0.2">
      <c r="T1002" s="1"/>
      <c r="U1002" s="2"/>
      <c r="V1002" s="1"/>
      <c r="AA1002" s="2"/>
    </row>
    <row r="1003" spans="20:27" x14ac:dyDescent="0.2">
      <c r="T1003" s="1"/>
      <c r="U1003" s="2"/>
      <c r="V1003" s="1"/>
      <c r="AA1003" s="2"/>
    </row>
    <row r="1004" spans="20:27" x14ac:dyDescent="0.2">
      <c r="T1004" s="1"/>
      <c r="U1004" s="2"/>
      <c r="V1004" s="1"/>
      <c r="AA1004" s="2"/>
    </row>
    <row r="1005" spans="20:27" x14ac:dyDescent="0.2">
      <c r="T1005" s="1"/>
      <c r="U1005" s="2"/>
      <c r="V1005" s="1"/>
      <c r="AA1005" s="2"/>
    </row>
    <row r="1006" spans="20:27" x14ac:dyDescent="0.2">
      <c r="T1006" s="1"/>
      <c r="U1006" s="2"/>
      <c r="V1006" s="1"/>
      <c r="AA1006" s="2"/>
    </row>
    <row r="1007" spans="20:27" x14ac:dyDescent="0.2">
      <c r="T1007" s="1"/>
      <c r="U1007" s="2"/>
      <c r="V1007" s="1"/>
      <c r="AA1007" s="2"/>
    </row>
    <row r="1008" spans="20:27" x14ac:dyDescent="0.2">
      <c r="T1008" s="1"/>
      <c r="U1008" s="2"/>
      <c r="V1008" s="1"/>
      <c r="AA1008" s="2"/>
    </row>
    <row r="1009" spans="20:27" x14ac:dyDescent="0.2">
      <c r="T1009" s="1"/>
      <c r="U1009" s="2"/>
      <c r="V1009" s="1"/>
      <c r="AA1009" s="2"/>
    </row>
    <row r="1010" spans="20:27" x14ac:dyDescent="0.2">
      <c r="T1010" s="1"/>
      <c r="U1010" s="2"/>
      <c r="V1010" s="1"/>
      <c r="AA1010" s="2"/>
    </row>
    <row r="1011" spans="20:27" x14ac:dyDescent="0.2">
      <c r="T1011" s="1"/>
      <c r="U1011" s="2"/>
      <c r="V1011" s="1"/>
      <c r="AA1011" s="2"/>
    </row>
    <row r="1012" spans="20:27" x14ac:dyDescent="0.2">
      <c r="T1012" s="1"/>
      <c r="U1012" s="2"/>
      <c r="V1012" s="1"/>
      <c r="AA1012" s="2"/>
    </row>
    <row r="1013" spans="20:27" x14ac:dyDescent="0.2">
      <c r="T1013" s="1"/>
      <c r="U1013" s="2"/>
      <c r="V1013" s="1"/>
      <c r="AA1013" s="2"/>
    </row>
    <row r="1014" spans="20:27" x14ac:dyDescent="0.2">
      <c r="V1014" s="1"/>
      <c r="Z1014" s="2"/>
    </row>
    <row r="1015" spans="20:27" x14ac:dyDescent="0.2">
      <c r="V1015" s="1"/>
      <c r="Z1015" s="2"/>
    </row>
    <row r="1016" spans="20:27" x14ac:dyDescent="0.2">
      <c r="V1016" s="1"/>
      <c r="Z1016" s="2"/>
    </row>
    <row r="1017" spans="20:27" x14ac:dyDescent="0.2">
      <c r="V1017" s="1"/>
      <c r="Z1017" s="2"/>
    </row>
    <row r="1018" spans="20:27" x14ac:dyDescent="0.2">
      <c r="V1018" s="1"/>
      <c r="Z1018" s="2"/>
    </row>
    <row r="1019" spans="20:27" x14ac:dyDescent="0.2">
      <c r="V1019" s="1"/>
      <c r="Z1019" s="2"/>
    </row>
    <row r="1020" spans="20:27" x14ac:dyDescent="0.2">
      <c r="V1020" s="1"/>
      <c r="Z1020" s="2"/>
    </row>
    <row r="1021" spans="20:27" x14ac:dyDescent="0.2">
      <c r="V1021" s="1"/>
      <c r="Z1021" s="2"/>
    </row>
    <row r="1022" spans="20:27" x14ac:dyDescent="0.2">
      <c r="V1022" s="1"/>
      <c r="Z1022" s="2"/>
    </row>
    <row r="1023" spans="20:27" x14ac:dyDescent="0.2">
      <c r="V1023" s="1"/>
      <c r="Z1023" s="2"/>
    </row>
    <row r="1024" spans="20:27" x14ac:dyDescent="0.2">
      <c r="V1024" s="1"/>
      <c r="Z1024" s="2"/>
    </row>
    <row r="1025" spans="22:26" x14ac:dyDescent="0.2">
      <c r="V1025" s="1"/>
      <c r="Z1025" s="2"/>
    </row>
    <row r="1026" spans="22:26" x14ac:dyDescent="0.2">
      <c r="V1026" s="1"/>
      <c r="Z1026" s="2"/>
    </row>
    <row r="1027" spans="22:26" x14ac:dyDescent="0.2">
      <c r="V1027" s="1"/>
      <c r="Z1027" s="2"/>
    </row>
    <row r="1028" spans="22:26" x14ac:dyDescent="0.2">
      <c r="V1028" s="1"/>
      <c r="Z1028" s="2"/>
    </row>
    <row r="1029" spans="22:26" x14ac:dyDescent="0.2">
      <c r="V1029" s="1"/>
      <c r="Z1029" s="2"/>
    </row>
    <row r="1030" spans="22:26" x14ac:dyDescent="0.2">
      <c r="V1030" s="1"/>
      <c r="Z1030" s="2"/>
    </row>
    <row r="1031" spans="22:26" x14ac:dyDescent="0.2">
      <c r="V1031" s="1"/>
      <c r="Z1031" s="2"/>
    </row>
    <row r="1032" spans="22:26" x14ac:dyDescent="0.2">
      <c r="V1032" s="1"/>
      <c r="Z1032" s="2"/>
    </row>
    <row r="1033" spans="22:26" x14ac:dyDescent="0.2">
      <c r="V1033" s="1"/>
      <c r="Z1033" s="2"/>
    </row>
    <row r="1034" spans="22:26" x14ac:dyDescent="0.2">
      <c r="V1034" s="1"/>
      <c r="Z1034" s="2"/>
    </row>
    <row r="1035" spans="22:26" x14ac:dyDescent="0.2">
      <c r="V1035" s="1"/>
      <c r="Z1035" s="2"/>
    </row>
    <row r="1036" spans="22:26" x14ac:dyDescent="0.2">
      <c r="V1036" s="1"/>
      <c r="Z1036" s="2"/>
    </row>
    <row r="1037" spans="22:26" x14ac:dyDescent="0.2">
      <c r="V1037" s="1"/>
      <c r="Z1037" s="2"/>
    </row>
    <row r="1038" spans="22:26" x14ac:dyDescent="0.2">
      <c r="V1038" s="1"/>
      <c r="Z1038" s="2"/>
    </row>
    <row r="1039" spans="22:26" x14ac:dyDescent="0.2">
      <c r="V1039" s="1"/>
      <c r="Z1039" s="2"/>
    </row>
    <row r="1040" spans="22:26" x14ac:dyDescent="0.2">
      <c r="V1040" s="1"/>
      <c r="Z1040" s="2"/>
    </row>
    <row r="1041" spans="22:26" x14ac:dyDescent="0.2">
      <c r="V1041" s="1"/>
      <c r="Z1041" s="2"/>
    </row>
    <row r="1042" spans="22:26" x14ac:dyDescent="0.2">
      <c r="V1042" s="1"/>
      <c r="Z1042" s="2"/>
    </row>
    <row r="1043" spans="22:26" x14ac:dyDescent="0.2">
      <c r="V1043" s="1"/>
      <c r="Z1043" s="2"/>
    </row>
    <row r="1044" spans="22:26" x14ac:dyDescent="0.2">
      <c r="V1044" s="1"/>
      <c r="Z1044" s="2"/>
    </row>
    <row r="1045" spans="22:26" x14ac:dyDescent="0.2">
      <c r="V1045" s="1"/>
      <c r="Z1045" s="2"/>
    </row>
    <row r="1046" spans="22:26" x14ac:dyDescent="0.2">
      <c r="V1046" s="1"/>
      <c r="Z1046" s="2"/>
    </row>
    <row r="1047" spans="22:26" x14ac:dyDescent="0.2">
      <c r="V1047" s="1"/>
      <c r="Z1047" s="2"/>
    </row>
    <row r="1048" spans="22:26" x14ac:dyDescent="0.2">
      <c r="V1048" s="1"/>
      <c r="Z1048" s="2"/>
    </row>
    <row r="1049" spans="22:26" x14ac:dyDescent="0.2">
      <c r="V1049" s="1"/>
      <c r="Z1049" s="2"/>
    </row>
    <row r="1050" spans="22:26" x14ac:dyDescent="0.2">
      <c r="V1050" s="1"/>
      <c r="Z1050" s="2"/>
    </row>
    <row r="1051" spans="22:26" x14ac:dyDescent="0.2">
      <c r="V1051" s="1"/>
      <c r="Z1051" s="2"/>
    </row>
    <row r="1052" spans="22:26" x14ac:dyDescent="0.2">
      <c r="V1052" s="1"/>
      <c r="Z1052" s="2"/>
    </row>
    <row r="1053" spans="22:26" x14ac:dyDescent="0.2">
      <c r="V1053" s="1"/>
      <c r="Z1053" s="2"/>
    </row>
    <row r="1054" spans="22:26" x14ac:dyDescent="0.2">
      <c r="V1054" s="1"/>
      <c r="Z1054" s="2"/>
    </row>
    <row r="1055" spans="22:26" x14ac:dyDescent="0.2">
      <c r="V1055" s="1"/>
      <c r="Z1055" s="2"/>
    </row>
    <row r="1056" spans="22:26" x14ac:dyDescent="0.2">
      <c r="V1056" s="1"/>
      <c r="Z1056" s="2"/>
    </row>
    <row r="1057" spans="22:26" x14ac:dyDescent="0.2">
      <c r="V1057" s="1"/>
      <c r="Z1057" s="2"/>
    </row>
    <row r="1058" spans="22:26" x14ac:dyDescent="0.2">
      <c r="V1058" s="1"/>
      <c r="Z1058" s="2"/>
    </row>
    <row r="1059" spans="22:26" x14ac:dyDescent="0.2">
      <c r="V1059" s="1"/>
      <c r="Z1059" s="2"/>
    </row>
    <row r="1060" spans="22:26" x14ac:dyDescent="0.2">
      <c r="V1060" s="1"/>
      <c r="Z1060" s="2"/>
    </row>
    <row r="1061" spans="22:26" x14ac:dyDescent="0.2">
      <c r="V1061" s="1"/>
      <c r="Z1061" s="2"/>
    </row>
    <row r="1062" spans="22:26" x14ac:dyDescent="0.2">
      <c r="V1062" s="1"/>
      <c r="Z1062" s="2"/>
    </row>
    <row r="1063" spans="22:26" x14ac:dyDescent="0.2">
      <c r="V1063" s="1"/>
      <c r="Z1063" s="2"/>
    </row>
    <row r="1064" spans="22:26" x14ac:dyDescent="0.2">
      <c r="V1064" s="1"/>
      <c r="Z1064" s="2"/>
    </row>
    <row r="1065" spans="22:26" x14ac:dyDescent="0.2">
      <c r="V1065" s="1"/>
      <c r="Z1065" s="2"/>
    </row>
    <row r="1066" spans="22:26" x14ac:dyDescent="0.2">
      <c r="V1066" s="1"/>
      <c r="Z1066" s="2"/>
    </row>
    <row r="1067" spans="22:26" x14ac:dyDescent="0.2">
      <c r="V1067" s="1"/>
      <c r="Z1067" s="2"/>
    </row>
    <row r="1068" spans="22:26" x14ac:dyDescent="0.2">
      <c r="V1068" s="1"/>
      <c r="Z1068" s="2"/>
    </row>
    <row r="1069" spans="22:26" x14ac:dyDescent="0.2">
      <c r="V1069" s="1"/>
      <c r="Z1069" s="2"/>
    </row>
    <row r="1070" spans="22:26" x14ac:dyDescent="0.2">
      <c r="V1070" s="1"/>
      <c r="Z1070" s="2"/>
    </row>
    <row r="1071" spans="22:26" x14ac:dyDescent="0.2">
      <c r="V1071" s="1"/>
      <c r="Z1071" s="2"/>
    </row>
    <row r="1072" spans="22:26" x14ac:dyDescent="0.2">
      <c r="V1072" s="1"/>
      <c r="Z1072" s="2"/>
    </row>
    <row r="1073" spans="22:26" x14ac:dyDescent="0.2">
      <c r="V1073" s="1"/>
      <c r="Z1073" s="2"/>
    </row>
    <row r="1074" spans="22:26" x14ac:dyDescent="0.2">
      <c r="V1074" s="1"/>
      <c r="Z1074" s="2"/>
    </row>
    <row r="1075" spans="22:26" x14ac:dyDescent="0.2">
      <c r="V1075" s="1"/>
      <c r="Z1075" s="2"/>
    </row>
    <row r="1076" spans="22:26" x14ac:dyDescent="0.2">
      <c r="V1076" s="1"/>
      <c r="Z1076" s="2"/>
    </row>
    <row r="1077" spans="22:26" x14ac:dyDescent="0.2">
      <c r="V1077" s="1"/>
      <c r="Z1077" s="2"/>
    </row>
    <row r="1078" spans="22:26" x14ac:dyDescent="0.2">
      <c r="V1078" s="1"/>
      <c r="Z1078" s="2"/>
    </row>
    <row r="1079" spans="22:26" x14ac:dyDescent="0.2">
      <c r="V1079" s="1"/>
      <c r="Z1079" s="2"/>
    </row>
    <row r="1080" spans="22:26" x14ac:dyDescent="0.2">
      <c r="V1080" s="1"/>
      <c r="Z1080" s="2"/>
    </row>
    <row r="1081" spans="22:26" x14ac:dyDescent="0.2">
      <c r="V1081" s="1"/>
      <c r="Z1081" s="2"/>
    </row>
    <row r="1082" spans="22:26" x14ac:dyDescent="0.2">
      <c r="V1082" s="1"/>
      <c r="Z1082" s="2"/>
    </row>
    <row r="1083" spans="22:26" x14ac:dyDescent="0.2">
      <c r="V1083" s="1"/>
      <c r="Z1083" s="2"/>
    </row>
    <row r="1084" spans="22:26" x14ac:dyDescent="0.2">
      <c r="V1084" s="1"/>
      <c r="Z1084" s="2"/>
    </row>
    <row r="1085" spans="22:26" x14ac:dyDescent="0.2">
      <c r="V1085" s="1"/>
      <c r="Z1085" s="2"/>
    </row>
    <row r="1086" spans="22:26" x14ac:dyDescent="0.2">
      <c r="V1086" s="1"/>
      <c r="Z1086" s="2"/>
    </row>
    <row r="1087" spans="22:26" x14ac:dyDescent="0.2">
      <c r="V1087" s="1"/>
      <c r="Z1087" s="2"/>
    </row>
    <row r="1088" spans="22:26" x14ac:dyDescent="0.2">
      <c r="V1088" s="1"/>
      <c r="Z1088" s="2"/>
    </row>
    <row r="1089" spans="22:26" x14ac:dyDescent="0.2">
      <c r="V1089" s="1"/>
      <c r="Z1089" s="2"/>
    </row>
    <row r="1090" spans="22:26" x14ac:dyDescent="0.2">
      <c r="V1090" s="1"/>
      <c r="Z1090" s="2"/>
    </row>
    <row r="1091" spans="22:26" x14ac:dyDescent="0.2">
      <c r="V1091" s="1"/>
      <c r="Z1091" s="2"/>
    </row>
    <row r="1092" spans="22:26" x14ac:dyDescent="0.2">
      <c r="V1092" s="1"/>
      <c r="Z1092" s="2"/>
    </row>
    <row r="1093" spans="22:26" x14ac:dyDescent="0.2">
      <c r="V1093" s="1"/>
      <c r="Z1093" s="2"/>
    </row>
    <row r="1094" spans="22:26" x14ac:dyDescent="0.2">
      <c r="V1094" s="1"/>
      <c r="Z1094" s="2"/>
    </row>
    <row r="1095" spans="22:26" x14ac:dyDescent="0.2">
      <c r="V1095" s="1"/>
      <c r="Z1095" s="2"/>
    </row>
    <row r="1096" spans="22:26" x14ac:dyDescent="0.2">
      <c r="V1096" s="1"/>
      <c r="Z1096" s="2"/>
    </row>
    <row r="1097" spans="22:26" x14ac:dyDescent="0.2">
      <c r="V1097" s="1"/>
      <c r="Z1097" s="2"/>
    </row>
    <row r="1098" spans="22:26" x14ac:dyDescent="0.2">
      <c r="V1098" s="1"/>
      <c r="Z1098" s="2"/>
    </row>
    <row r="1099" spans="22:26" x14ac:dyDescent="0.2">
      <c r="V1099" s="1"/>
      <c r="Z1099" s="2"/>
    </row>
    <row r="1100" spans="22:26" x14ac:dyDescent="0.2">
      <c r="V1100" s="1"/>
      <c r="Z1100" s="2"/>
    </row>
    <row r="1101" spans="22:26" x14ac:dyDescent="0.2">
      <c r="V1101" s="1"/>
      <c r="Z1101" s="2"/>
    </row>
    <row r="1102" spans="22:26" x14ac:dyDescent="0.2">
      <c r="V1102" s="1"/>
      <c r="Z1102" s="2"/>
    </row>
    <row r="1103" spans="22:26" x14ac:dyDescent="0.2">
      <c r="V1103" s="1"/>
      <c r="Z1103" s="2"/>
    </row>
    <row r="1104" spans="22:26" x14ac:dyDescent="0.2">
      <c r="V1104" s="1"/>
      <c r="Z1104" s="2"/>
    </row>
    <row r="1105" spans="22:26" x14ac:dyDescent="0.2">
      <c r="V1105" s="1"/>
      <c r="Z1105" s="2"/>
    </row>
    <row r="1106" spans="22:26" x14ac:dyDescent="0.2">
      <c r="V1106" s="1"/>
      <c r="Z1106" s="2"/>
    </row>
    <row r="1107" spans="22:26" x14ac:dyDescent="0.2">
      <c r="V1107" s="1"/>
      <c r="Z1107" s="2"/>
    </row>
    <row r="1108" spans="22:26" x14ac:dyDescent="0.2">
      <c r="V1108" s="1"/>
      <c r="Z1108" s="2"/>
    </row>
    <row r="1109" spans="22:26" x14ac:dyDescent="0.2">
      <c r="V1109" s="1"/>
      <c r="Z1109" s="2"/>
    </row>
    <row r="1110" spans="22:26" x14ac:dyDescent="0.2">
      <c r="V1110" s="1"/>
      <c r="Z1110" s="2"/>
    </row>
    <row r="1111" spans="22:26" x14ac:dyDescent="0.2">
      <c r="V1111" s="1"/>
      <c r="Z1111" s="2"/>
    </row>
    <row r="1112" spans="22:26" x14ac:dyDescent="0.2">
      <c r="V1112" s="1"/>
      <c r="Z1112" s="2"/>
    </row>
    <row r="65464" spans="9:9" x14ac:dyDescent="0.2">
      <c r="I65464" s="3"/>
    </row>
  </sheetData>
  <mergeCells count="38">
    <mergeCell ref="DC15:DD15"/>
    <mergeCell ref="DC16:DD16"/>
    <mergeCell ref="BW17:BX17"/>
    <mergeCell ref="BY17:CA17"/>
    <mergeCell ref="CB17:CC17"/>
    <mergeCell ref="CU17:CV17"/>
    <mergeCell ref="CW17:CY17"/>
    <mergeCell ref="CZ16:DA16"/>
    <mergeCell ref="CZ17:DA17"/>
    <mergeCell ref="CU15:CV15"/>
    <mergeCell ref="CX15:CY15"/>
    <mergeCell ref="CZ15:DA15"/>
    <mergeCell ref="CB15:CC15"/>
    <mergeCell ref="BY16:CA16"/>
    <mergeCell ref="CB16:CC16"/>
    <mergeCell ref="CE16:CF16"/>
    <mergeCell ref="CW16:CY16"/>
    <mergeCell ref="CE15:CF15"/>
    <mergeCell ref="AW10:AW11"/>
    <mergeCell ref="AZ10:BH10"/>
    <mergeCell ref="BJ10:BN10"/>
    <mergeCell ref="BW15:BX15"/>
    <mergeCell ref="BZ15:CA15"/>
    <mergeCell ref="T11:U11"/>
    <mergeCell ref="V11:W11"/>
    <mergeCell ref="X11:Y11"/>
    <mergeCell ref="Z11:AA11"/>
    <mergeCell ref="AB11:AD11"/>
    <mergeCell ref="AR11:AS11"/>
    <mergeCell ref="AZ11:BB11"/>
    <mergeCell ref="AR10:AS10"/>
    <mergeCell ref="BC11:BE11"/>
    <mergeCell ref="BF11:BH11"/>
    <mergeCell ref="I10:S10"/>
    <mergeCell ref="T10:AD10"/>
    <mergeCell ref="AE10:AH10"/>
    <mergeCell ref="AJ10:AM10"/>
    <mergeCell ref="AN10:AP10"/>
  </mergeCells>
  <conditionalFormatting sqref="AB13:AB479">
    <cfRule type="cellIs" dxfId="17" priority="14" stopIfTrue="1" operator="between">
      <formula>33</formula>
      <formula>100</formula>
    </cfRule>
  </conditionalFormatting>
  <conditionalFormatting sqref="AC13:AC479">
    <cfRule type="cellIs" dxfId="16" priority="15" stopIfTrue="1" operator="between">
      <formula>33</formula>
      <formula>100</formula>
    </cfRule>
  </conditionalFormatting>
  <conditionalFormatting sqref="AD13:AD479">
    <cfRule type="cellIs" dxfId="15" priority="16" stopIfTrue="1" operator="between">
      <formula>33</formula>
      <formula>100</formula>
    </cfRule>
  </conditionalFormatting>
  <conditionalFormatting sqref="A6">
    <cfRule type="expression" dxfId="14" priority="17" stopIfTrue="1">
      <formula>$C$6=1</formula>
    </cfRule>
  </conditionalFormatting>
  <conditionalFormatting sqref="K14:K479">
    <cfRule type="cellIs" dxfId="13" priority="18" stopIfTrue="1" operator="notEqual">
      <formula>$J$5</formula>
    </cfRule>
  </conditionalFormatting>
  <conditionalFormatting sqref="Y14:Y932 W14:W932 AA14:AA932">
    <cfRule type="cellIs" dxfId="12" priority="5" operator="equal">
      <formula>7</formula>
    </cfRule>
    <cfRule type="cellIs" dxfId="11" priority="7" operator="equal">
      <formula>6</formula>
    </cfRule>
    <cfRule type="cellIs" dxfId="10" priority="9" operator="equal">
      <formula>5</formula>
    </cfRule>
    <cfRule type="cellIs" dxfId="9" priority="11" operator="equal">
      <formula>4</formula>
    </cfRule>
  </conditionalFormatting>
  <conditionalFormatting sqref="U14:U932">
    <cfRule type="cellIs" dxfId="8" priority="2" operator="between">
      <formula>11</formula>
      <formula>12</formula>
    </cfRule>
    <cfRule type="cellIs" dxfId="7" priority="4" operator="between">
      <formula>9</formula>
      <formula>10</formula>
    </cfRule>
    <cfRule type="cellIs" dxfId="6" priority="6" operator="equal">
      <formula>8</formula>
    </cfRule>
    <cfRule type="cellIs" dxfId="5" priority="8" operator="between">
      <formula>6</formula>
      <formula>7</formula>
    </cfRule>
    <cfRule type="cellIs" dxfId="4" priority="10" operator="between">
      <formula>4</formula>
      <formula>5</formula>
    </cfRule>
  </conditionalFormatting>
  <conditionalFormatting sqref="U14:U932 Y14:Y932 W14:W932 AA14:AA932">
    <cfRule type="cellIs" dxfId="3" priority="12" operator="equal">
      <formula>3</formula>
    </cfRule>
    <cfRule type="cellIs" dxfId="2" priority="13" operator="between">
      <formula>1</formula>
      <formula>2</formula>
    </cfRule>
  </conditionalFormatting>
  <conditionalFormatting sqref="Y14:Y932 W14:W932">
    <cfRule type="cellIs" dxfId="1" priority="3" operator="between">
      <formula>8</formula>
      <formula>9</formula>
    </cfRule>
  </conditionalFormatting>
  <conditionalFormatting sqref="K13:K452">
    <cfRule type="cellIs" dxfId="0" priority="1" stopIfTrue="1" operator="notEqual">
      <formula>$J$5</formula>
    </cfRule>
  </conditionalFormatting>
  <printOptions horizontalCentered="1"/>
  <pageMargins left="0.28999999999999998" right="0.24" top="0.52" bottom="0.5" header="0.23" footer="0.24"/>
  <pageSetup scale="65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32737" r:id="rId4" name="Drop Down 1">
              <controlPr defaultSize="0" autoLine="0" autoPict="0">
                <anchor moveWithCells="1">
                  <from>
                    <xdr:col>8</xdr:col>
                    <xdr:colOff>742950</xdr:colOff>
                    <xdr:row>5</xdr:row>
                    <xdr:rowOff>19050</xdr:rowOff>
                  </from>
                  <to>
                    <xdr:col>10</xdr:col>
                    <xdr:colOff>152400</xdr:colOff>
                    <xdr:row>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738" r:id="rId5" name="Button 2">
              <controlPr defaultSize="0" print="0" autoFill="0" autoPict="0" macro="[0]!EmptyCellRaw">
                <anchor moveWithCells="1" sizeWithCells="1">
                  <from>
                    <xdr:col>19</xdr:col>
                    <xdr:colOff>95250</xdr:colOff>
                    <xdr:row>2</xdr:row>
                    <xdr:rowOff>57150</xdr:rowOff>
                  </from>
                  <to>
                    <xdr:col>20</xdr:col>
                    <xdr:colOff>323850</xdr:colOff>
                    <xdr:row>3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739" r:id="rId6" name="Button 3">
              <controlPr defaultSize="0" print="0" autoFill="0" autoPict="0" macro="[0]!CopyDownRaw">
                <anchor moveWithCells="1" sizeWithCells="1">
                  <from>
                    <xdr:col>4</xdr:col>
                    <xdr:colOff>723900</xdr:colOff>
                    <xdr:row>1</xdr:row>
                    <xdr:rowOff>95250</xdr:rowOff>
                  </from>
                  <to>
                    <xdr:col>6</xdr:col>
                    <xdr:colOff>323850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740" r:id="rId7" name="Button 4">
              <controlPr defaultSize="0" print="0" autoFill="0" autoPict="0" macro="[0]!CopyDownRaw">
                <anchor moveWithCells="1" sizeWithCells="1">
                  <from>
                    <xdr:col>10</xdr:col>
                    <xdr:colOff>228600</xdr:colOff>
                    <xdr:row>3</xdr:row>
                    <xdr:rowOff>152400</xdr:rowOff>
                  </from>
                  <to>
                    <xdr:col>11</xdr:col>
                    <xdr:colOff>171450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HeadingPairs>
  <TitlesOfParts>
    <vt:vector size="15" baseType="lpstr">
      <vt:lpstr>013C</vt:lpstr>
      <vt:lpstr>014C</vt:lpstr>
      <vt:lpstr>015C</vt:lpstr>
      <vt:lpstr>016C</vt:lpstr>
      <vt:lpstr>017C</vt:lpstr>
      <vt:lpstr>'013C'!Print_Area</vt:lpstr>
      <vt:lpstr>'014C'!Print_Area</vt:lpstr>
      <vt:lpstr>'015C'!Print_Area</vt:lpstr>
      <vt:lpstr>'016C'!Print_Area</vt:lpstr>
      <vt:lpstr>'017C'!Print_Area</vt:lpstr>
      <vt:lpstr>'013C'!Print_Titles</vt:lpstr>
      <vt:lpstr>'014C'!Print_Titles</vt:lpstr>
      <vt:lpstr>'015C'!Print_Titles</vt:lpstr>
      <vt:lpstr>'016C'!Print_Titles</vt:lpstr>
      <vt:lpstr>'017C'!Print_Titles</vt:lpstr>
    </vt:vector>
  </TitlesOfParts>
  <Company>URS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</dc:creator>
  <cp:lastModifiedBy>Hanssel O Ulloa Mejia</cp:lastModifiedBy>
  <cp:lastPrinted>2011-07-18T21:54:54Z</cp:lastPrinted>
  <dcterms:created xsi:type="dcterms:W3CDTF">2009-06-26T13:24:58Z</dcterms:created>
  <dcterms:modified xsi:type="dcterms:W3CDTF">2023-04-20T13:21:42Z</dcterms:modified>
</cp:coreProperties>
</file>